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/>
  <mc:AlternateContent xmlns:mc="http://schemas.openxmlformats.org/markup-compatibility/2006">
    <mc:Choice Requires="x15">
      <x15ac:absPath xmlns:x15ac="http://schemas.microsoft.com/office/spreadsheetml/2010/11/ac" url="D:\koscom_etp\kc_etp\etc\doc\"/>
    </mc:Choice>
  </mc:AlternateContent>
  <bookViews>
    <workbookView xWindow="0" yWindow="0" windowWidth="28800" windowHeight="12390" firstSheet="3" activeTab="9"/>
  </bookViews>
  <sheets>
    <sheet name="지수산출플로우" sheetId="24" r:id="rId1"/>
    <sheet name="비율반영테스트결과" sheetId="20" r:id="rId2"/>
    <sheet name="비율반영테스트결과2" sheetId="21" r:id="rId3"/>
    <sheet name="CASE1_조건설정" sheetId="6" r:id="rId4"/>
    <sheet name="CASE1_BACKTEST" sheetId="7" r:id="rId5"/>
    <sheet name="CASE2_조건설정" sheetId="8" r:id="rId6"/>
    <sheet name="CASE2_BACKTEST" sheetId="9" r:id="rId7"/>
    <sheet name="CASE3_조건설정" sheetId="10" r:id="rId8"/>
    <sheet name="CASE3_BACKTEST" sheetId="12" r:id="rId9"/>
    <sheet name="CASE4_조건설정" sheetId="13" r:id="rId10"/>
    <sheet name="CASE4_BACKTEST" sheetId="14" r:id="rId11"/>
    <sheet name="CASE4_BACKTEST_수정기준가" sheetId="22" r:id="rId12"/>
    <sheet name="CASE4_BACKTEST_ETF시총사용" sheetId="23" r:id="rId13"/>
    <sheet name="CASE1_1조건설정" sheetId="15" r:id="rId14"/>
    <sheet name="CASE1_1_BACKTEST" sheetId="16" r:id="rId15"/>
    <sheet name="CASE4_1_조건설정" sheetId="17" r:id="rId16"/>
    <sheet name="CASE4_1_BACKTEST" sheetId="18" r:id="rId17"/>
    <sheet name="CASE4_2_BACKTEST_수정주가" sheetId="19" r:id="rId18"/>
    <sheet name="삼성전자" sheetId="5" r:id="rId19"/>
    <sheet name="셀트리온" sheetId="2" r:id="rId20"/>
    <sheet name="헬릭스미스" sheetId="4" r:id="rId21"/>
    <sheet name="TIGER" sheetId="3" r:id="rId22"/>
    <sheet name="엘앤씨바이오" sheetId="11" r:id="rId23"/>
  </sheets>
  <definedNames>
    <definedName name="_xlnm._FilterDatabase" localSheetId="8" hidden="1">CASE3_BACKTEST!$A$2:$AA$381</definedName>
    <definedName name="_xlnm._FilterDatabase" localSheetId="16" hidden="1">CASE4_1_BACKTEST!$A$2:$S$381</definedName>
    <definedName name="_xlnm._FilterDatabase" localSheetId="17" hidden="1">CASE4_2_BACKTEST_수정주가!$A$2:$S$382</definedName>
    <definedName name="_xlnm._FilterDatabase" localSheetId="10" hidden="1">CASE4_BACKTEST!$A$2:$AJ$381</definedName>
    <definedName name="_xlnm._FilterDatabase" localSheetId="18" hidden="1">삼성전자!$A$1:$J$1137</definedName>
    <definedName name="_xlnm._FilterDatabase" localSheetId="19" hidden="1">셀트리온!$A$1:$I$1137</definedName>
    <definedName name="_xlnm._FilterDatabase" localSheetId="20" hidden="1">헬릭스미스!$A$1:$I$1137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15" i="13" l="1"/>
  <c r="N16" i="13"/>
  <c r="N15" i="13"/>
  <c r="N14" i="13"/>
  <c r="N13" i="13"/>
  <c r="N28" i="13"/>
  <c r="N27" i="13"/>
  <c r="N26" i="13"/>
  <c r="K28" i="13"/>
  <c r="K29" i="13"/>
  <c r="K30" i="13"/>
  <c r="K31" i="13"/>
  <c r="K27" i="13"/>
  <c r="M28" i="13"/>
  <c r="M27" i="13"/>
  <c r="M26" i="13"/>
  <c r="J28" i="13"/>
  <c r="J29" i="13"/>
  <c r="J30" i="13"/>
  <c r="J31" i="13"/>
  <c r="J27" i="13"/>
  <c r="AJ381" i="23" l="1"/>
  <c r="AI381" i="23"/>
  <c r="AH381" i="23"/>
  <c r="AG381" i="23"/>
  <c r="Z381" i="23"/>
  <c r="AJ380" i="23"/>
  <c r="AI380" i="23"/>
  <c r="AH380" i="23"/>
  <c r="AG380" i="23"/>
  <c r="Z380" i="23"/>
  <c r="AJ379" i="23"/>
  <c r="AI379" i="23"/>
  <c r="AH379" i="23"/>
  <c r="AG379" i="23"/>
  <c r="Z379" i="23"/>
  <c r="AJ378" i="23"/>
  <c r="AI378" i="23"/>
  <c r="AH378" i="23"/>
  <c r="AG378" i="23"/>
  <c r="Z378" i="23"/>
  <c r="AJ377" i="23"/>
  <c r="AI377" i="23"/>
  <c r="AH377" i="23"/>
  <c r="AG377" i="23"/>
  <c r="Z377" i="23"/>
  <c r="AJ376" i="23"/>
  <c r="AI376" i="23"/>
  <c r="AH376" i="23"/>
  <c r="AG376" i="23"/>
  <c r="Z376" i="23"/>
  <c r="AJ375" i="23"/>
  <c r="AI375" i="23"/>
  <c r="AH375" i="23"/>
  <c r="AG375" i="23"/>
  <c r="Z375" i="23"/>
  <c r="AJ374" i="23"/>
  <c r="AI374" i="23"/>
  <c r="AH374" i="23"/>
  <c r="AG374" i="23"/>
  <c r="Z374" i="23"/>
  <c r="AJ373" i="23"/>
  <c r="AI373" i="23"/>
  <c r="AH373" i="23"/>
  <c r="AG373" i="23"/>
  <c r="Z373" i="23"/>
  <c r="AJ372" i="23"/>
  <c r="AI372" i="23"/>
  <c r="AH372" i="23"/>
  <c r="AG372" i="23"/>
  <c r="Z372" i="23"/>
  <c r="AJ371" i="23"/>
  <c r="AI371" i="23"/>
  <c r="AH371" i="23"/>
  <c r="AG371" i="23"/>
  <c r="Z371" i="23"/>
  <c r="AJ370" i="23"/>
  <c r="AI370" i="23"/>
  <c r="AH370" i="23"/>
  <c r="AG370" i="23"/>
  <c r="Z370" i="23"/>
  <c r="AJ369" i="23"/>
  <c r="AI369" i="23"/>
  <c r="AH369" i="23"/>
  <c r="AG369" i="23"/>
  <c r="Z369" i="23"/>
  <c r="V369" i="23"/>
  <c r="U370" i="23" s="1"/>
  <c r="Q369" i="23"/>
  <c r="P370" i="23" s="1"/>
  <c r="L369" i="23"/>
  <c r="K370" i="23" s="1"/>
  <c r="G369" i="23"/>
  <c r="AJ368" i="23"/>
  <c r="AI368" i="23"/>
  <c r="AH368" i="23"/>
  <c r="AG368" i="23"/>
  <c r="Z368" i="23"/>
  <c r="AJ367" i="23"/>
  <c r="AI367" i="23"/>
  <c r="AH367" i="23"/>
  <c r="AG367" i="23"/>
  <c r="Z367" i="23"/>
  <c r="AJ366" i="23"/>
  <c r="AI366" i="23"/>
  <c r="AH366" i="23"/>
  <c r="AG366" i="23"/>
  <c r="Z366" i="23"/>
  <c r="AJ365" i="23"/>
  <c r="AI365" i="23"/>
  <c r="AH365" i="23"/>
  <c r="AG365" i="23"/>
  <c r="Z365" i="23"/>
  <c r="AJ364" i="23"/>
  <c r="AI364" i="23"/>
  <c r="AH364" i="23"/>
  <c r="AG364" i="23"/>
  <c r="Z364" i="23"/>
  <c r="AJ363" i="23"/>
  <c r="AI363" i="23"/>
  <c r="AH363" i="23"/>
  <c r="AG363" i="23"/>
  <c r="Z363" i="23"/>
  <c r="AJ362" i="23"/>
  <c r="AI362" i="23"/>
  <c r="AH362" i="23"/>
  <c r="AG362" i="23"/>
  <c r="Z362" i="23"/>
  <c r="AJ361" i="23"/>
  <c r="AI361" i="23"/>
  <c r="AH361" i="23"/>
  <c r="AG361" i="23"/>
  <c r="Z361" i="23"/>
  <c r="AJ360" i="23"/>
  <c r="AI360" i="23"/>
  <c r="AH360" i="23"/>
  <c r="AG360" i="23"/>
  <c r="Z360" i="23"/>
  <c r="AJ359" i="23"/>
  <c r="AI359" i="23"/>
  <c r="AH359" i="23"/>
  <c r="AG359" i="23"/>
  <c r="Z359" i="23"/>
  <c r="AJ358" i="23"/>
  <c r="AI358" i="23"/>
  <c r="AH358" i="23"/>
  <c r="AG358" i="23"/>
  <c r="Z358" i="23"/>
  <c r="AJ357" i="23"/>
  <c r="AI357" i="23"/>
  <c r="AH357" i="23"/>
  <c r="AG357" i="23"/>
  <c r="Z357" i="23"/>
  <c r="AJ356" i="23"/>
  <c r="AI356" i="23"/>
  <c r="AH356" i="23"/>
  <c r="AG356" i="23"/>
  <c r="Z356" i="23"/>
  <c r="AJ355" i="23"/>
  <c r="AI355" i="23"/>
  <c r="AH355" i="23"/>
  <c r="AG355" i="23"/>
  <c r="Z355" i="23"/>
  <c r="AJ354" i="23"/>
  <c r="AI354" i="23"/>
  <c r="AH354" i="23"/>
  <c r="AG354" i="23"/>
  <c r="Z354" i="23"/>
  <c r="AJ353" i="23"/>
  <c r="AI353" i="23"/>
  <c r="AH353" i="23"/>
  <c r="AG353" i="23"/>
  <c r="Z353" i="23"/>
  <c r="AJ352" i="23"/>
  <c r="AI352" i="23"/>
  <c r="AH352" i="23"/>
  <c r="AG352" i="23"/>
  <c r="Z352" i="23"/>
  <c r="AJ351" i="23"/>
  <c r="AI351" i="23"/>
  <c r="AH351" i="23"/>
  <c r="AG351" i="23"/>
  <c r="Z351" i="23"/>
  <c r="AJ350" i="23"/>
  <c r="AI350" i="23"/>
  <c r="AH350" i="23"/>
  <c r="AG350" i="23"/>
  <c r="Z350" i="23"/>
  <c r="AJ349" i="23"/>
  <c r="AI349" i="23"/>
  <c r="AH349" i="23"/>
  <c r="AG349" i="23"/>
  <c r="Z349" i="23"/>
  <c r="AJ348" i="23"/>
  <c r="AI348" i="23"/>
  <c r="AH348" i="23"/>
  <c r="AG348" i="23"/>
  <c r="Z348" i="23"/>
  <c r="AJ347" i="23"/>
  <c r="AI347" i="23"/>
  <c r="AH347" i="23"/>
  <c r="AG347" i="23"/>
  <c r="Z347" i="23"/>
  <c r="AJ346" i="23"/>
  <c r="AI346" i="23"/>
  <c r="AH346" i="23"/>
  <c r="AG346" i="23"/>
  <c r="Z346" i="23"/>
  <c r="AJ345" i="23"/>
  <c r="AI345" i="23"/>
  <c r="AH345" i="23"/>
  <c r="AG345" i="23"/>
  <c r="Z345" i="23"/>
  <c r="AJ344" i="23"/>
  <c r="AI344" i="23"/>
  <c r="AH344" i="23"/>
  <c r="AG344" i="23"/>
  <c r="Z344" i="23"/>
  <c r="AJ343" i="23"/>
  <c r="AI343" i="23"/>
  <c r="AH343" i="23"/>
  <c r="AG343" i="23"/>
  <c r="Z343" i="23"/>
  <c r="AJ342" i="23"/>
  <c r="AI342" i="23"/>
  <c r="AH342" i="23"/>
  <c r="AG342" i="23"/>
  <c r="Z342" i="23"/>
  <c r="AJ341" i="23"/>
  <c r="AI341" i="23"/>
  <c r="AH341" i="23"/>
  <c r="AG341" i="23"/>
  <c r="Z341" i="23"/>
  <c r="AJ340" i="23"/>
  <c r="AI340" i="23"/>
  <c r="AH340" i="23"/>
  <c r="AG340" i="23"/>
  <c r="Z340" i="23"/>
  <c r="AJ339" i="23"/>
  <c r="AI339" i="23"/>
  <c r="AH339" i="23"/>
  <c r="AG339" i="23"/>
  <c r="Z339" i="23"/>
  <c r="AJ338" i="23"/>
  <c r="AI338" i="23"/>
  <c r="AH338" i="23"/>
  <c r="AG338" i="23"/>
  <c r="Z338" i="23"/>
  <c r="AJ337" i="23"/>
  <c r="AI337" i="23"/>
  <c r="AH337" i="23"/>
  <c r="AG337" i="23"/>
  <c r="Z337" i="23"/>
  <c r="AJ336" i="23"/>
  <c r="AI336" i="23"/>
  <c r="AH336" i="23"/>
  <c r="AG336" i="23"/>
  <c r="Z336" i="23"/>
  <c r="AJ335" i="23"/>
  <c r="AI335" i="23"/>
  <c r="AH335" i="23"/>
  <c r="AG335" i="23"/>
  <c r="Z335" i="23"/>
  <c r="AJ334" i="23"/>
  <c r="AI334" i="23"/>
  <c r="AH334" i="23"/>
  <c r="AG334" i="23"/>
  <c r="Z334" i="23"/>
  <c r="AJ333" i="23"/>
  <c r="AI333" i="23"/>
  <c r="AH333" i="23"/>
  <c r="AG333" i="23"/>
  <c r="Z333" i="23"/>
  <c r="AJ332" i="23"/>
  <c r="AI332" i="23"/>
  <c r="AH332" i="23"/>
  <c r="AG332" i="23"/>
  <c r="Z332" i="23"/>
  <c r="AJ331" i="23"/>
  <c r="AI331" i="23"/>
  <c r="AH331" i="23"/>
  <c r="AG331" i="23"/>
  <c r="Z331" i="23"/>
  <c r="AJ330" i="23"/>
  <c r="AI330" i="23"/>
  <c r="AH330" i="23"/>
  <c r="AG330" i="23"/>
  <c r="Z330" i="23"/>
  <c r="AJ329" i="23"/>
  <c r="AI329" i="23"/>
  <c r="AH329" i="23"/>
  <c r="AG329" i="23"/>
  <c r="Z329" i="23"/>
  <c r="AJ328" i="23"/>
  <c r="AI328" i="23"/>
  <c r="AH328" i="23"/>
  <c r="AG328" i="23"/>
  <c r="Z328" i="23"/>
  <c r="AJ327" i="23"/>
  <c r="AI327" i="23"/>
  <c r="AH327" i="23"/>
  <c r="AG327" i="23"/>
  <c r="Z327" i="23"/>
  <c r="AJ326" i="23"/>
  <c r="AI326" i="23"/>
  <c r="AH326" i="23"/>
  <c r="AG326" i="23"/>
  <c r="Z326" i="23"/>
  <c r="AJ325" i="23"/>
  <c r="AI325" i="23"/>
  <c r="AH325" i="23"/>
  <c r="AG325" i="23"/>
  <c r="Z325" i="23"/>
  <c r="AJ324" i="23"/>
  <c r="AI324" i="23"/>
  <c r="AH324" i="23"/>
  <c r="AG324" i="23"/>
  <c r="Z324" i="23"/>
  <c r="AJ323" i="23"/>
  <c r="AI323" i="23"/>
  <c r="AH323" i="23"/>
  <c r="AG323" i="23"/>
  <c r="Z323" i="23"/>
  <c r="AJ322" i="23"/>
  <c r="AI322" i="23"/>
  <c r="AH322" i="23"/>
  <c r="AG322" i="23"/>
  <c r="Z322" i="23"/>
  <c r="AJ321" i="23"/>
  <c r="AI321" i="23"/>
  <c r="AH321" i="23"/>
  <c r="AG321" i="23"/>
  <c r="Z321" i="23"/>
  <c r="AJ320" i="23"/>
  <c r="AI320" i="23"/>
  <c r="AH320" i="23"/>
  <c r="AG320" i="23"/>
  <c r="Z320" i="23"/>
  <c r="AJ319" i="23"/>
  <c r="AI319" i="23"/>
  <c r="AH319" i="23"/>
  <c r="AG319" i="23"/>
  <c r="Z319" i="23"/>
  <c r="AJ318" i="23"/>
  <c r="AI318" i="23"/>
  <c r="AH318" i="23"/>
  <c r="AG318" i="23"/>
  <c r="Z318" i="23"/>
  <c r="AJ317" i="23"/>
  <c r="AI317" i="23"/>
  <c r="AH317" i="23"/>
  <c r="AG317" i="23"/>
  <c r="Z317" i="23"/>
  <c r="AJ316" i="23"/>
  <c r="AI316" i="23"/>
  <c r="AH316" i="23"/>
  <c r="AG316" i="23"/>
  <c r="Z316" i="23"/>
  <c r="AJ315" i="23"/>
  <c r="AI315" i="23"/>
  <c r="AH315" i="23"/>
  <c r="AG315" i="23"/>
  <c r="Z315" i="23"/>
  <c r="AJ314" i="23"/>
  <c r="AI314" i="23"/>
  <c r="AH314" i="23"/>
  <c r="AG314" i="23"/>
  <c r="Z314" i="23"/>
  <c r="AJ313" i="23"/>
  <c r="AI313" i="23"/>
  <c r="AH313" i="23"/>
  <c r="AG313" i="23"/>
  <c r="Z313" i="23"/>
  <c r="AJ312" i="23"/>
  <c r="AI312" i="23"/>
  <c r="AH312" i="23"/>
  <c r="AG312" i="23"/>
  <c r="Z312" i="23"/>
  <c r="AJ311" i="23"/>
  <c r="AI311" i="23"/>
  <c r="AH311" i="23"/>
  <c r="AG311" i="23"/>
  <c r="Z311" i="23"/>
  <c r="AJ310" i="23"/>
  <c r="AI310" i="23"/>
  <c r="AH310" i="23"/>
  <c r="AG310" i="23"/>
  <c r="Z310" i="23"/>
  <c r="AJ309" i="23"/>
  <c r="AI309" i="23"/>
  <c r="AH309" i="23"/>
  <c r="AG309" i="23"/>
  <c r="Z309" i="23"/>
  <c r="AJ308" i="23"/>
  <c r="AI308" i="23"/>
  <c r="AH308" i="23"/>
  <c r="AG308" i="23"/>
  <c r="Z308" i="23"/>
  <c r="AJ307" i="23"/>
  <c r="AI307" i="23"/>
  <c r="AH307" i="23"/>
  <c r="AG307" i="23"/>
  <c r="Z307" i="23"/>
  <c r="AJ306" i="23"/>
  <c r="AI306" i="23"/>
  <c r="AH306" i="23"/>
  <c r="AG306" i="23"/>
  <c r="Z306" i="23"/>
  <c r="AJ305" i="23"/>
  <c r="AI305" i="23"/>
  <c r="AH305" i="23"/>
  <c r="AG305" i="23"/>
  <c r="Z305" i="23"/>
  <c r="AJ304" i="23"/>
  <c r="AI304" i="23"/>
  <c r="AH304" i="23"/>
  <c r="AG304" i="23"/>
  <c r="Z304" i="23"/>
  <c r="AJ303" i="23"/>
  <c r="AI303" i="23"/>
  <c r="AH303" i="23"/>
  <c r="AG303" i="23"/>
  <c r="Z303" i="23"/>
  <c r="AJ302" i="23"/>
  <c r="AI302" i="23"/>
  <c r="AH302" i="23"/>
  <c r="AG302" i="23"/>
  <c r="Z302" i="23"/>
  <c r="AJ301" i="23"/>
  <c r="AI301" i="23"/>
  <c r="AH301" i="23"/>
  <c r="AG301" i="23"/>
  <c r="Z301" i="23"/>
  <c r="AJ300" i="23"/>
  <c r="AI300" i="23"/>
  <c r="AH300" i="23"/>
  <c r="AG300" i="23"/>
  <c r="Z300" i="23"/>
  <c r="AJ299" i="23"/>
  <c r="AI299" i="23"/>
  <c r="AH299" i="23"/>
  <c r="AG299" i="23"/>
  <c r="Z299" i="23"/>
  <c r="AJ298" i="23"/>
  <c r="AI298" i="23"/>
  <c r="AH298" i="23"/>
  <c r="AG298" i="23"/>
  <c r="Z298" i="23"/>
  <c r="AJ297" i="23"/>
  <c r="AI297" i="23"/>
  <c r="AH297" i="23"/>
  <c r="AG297" i="23"/>
  <c r="Z297" i="23"/>
  <c r="AJ296" i="23"/>
  <c r="AI296" i="23"/>
  <c r="AH296" i="23"/>
  <c r="AG296" i="23"/>
  <c r="Z296" i="23"/>
  <c r="AJ295" i="23"/>
  <c r="AI295" i="23"/>
  <c r="AH295" i="23"/>
  <c r="AG295" i="23"/>
  <c r="Z295" i="23"/>
  <c r="AJ294" i="23"/>
  <c r="AI294" i="23"/>
  <c r="AH294" i="23"/>
  <c r="AG294" i="23"/>
  <c r="Z294" i="23"/>
  <c r="AJ293" i="23"/>
  <c r="AI293" i="23"/>
  <c r="AH293" i="23"/>
  <c r="AG293" i="23"/>
  <c r="Z293" i="23"/>
  <c r="AJ292" i="23"/>
  <c r="AI292" i="23"/>
  <c r="AH292" i="23"/>
  <c r="AG292" i="23"/>
  <c r="Z292" i="23"/>
  <c r="AJ291" i="23"/>
  <c r="AI291" i="23"/>
  <c r="AH291" i="23"/>
  <c r="AG291" i="23"/>
  <c r="Z291" i="23"/>
  <c r="AJ290" i="23"/>
  <c r="AI290" i="23"/>
  <c r="AH290" i="23"/>
  <c r="AG290" i="23"/>
  <c r="Z290" i="23"/>
  <c r="AJ289" i="23"/>
  <c r="AI289" i="23"/>
  <c r="AH289" i="23"/>
  <c r="AG289" i="23"/>
  <c r="Z289" i="23"/>
  <c r="AJ288" i="23"/>
  <c r="AI288" i="23"/>
  <c r="AH288" i="23"/>
  <c r="AG288" i="23"/>
  <c r="Z288" i="23"/>
  <c r="AJ287" i="23"/>
  <c r="AI287" i="23"/>
  <c r="AH287" i="23"/>
  <c r="AG287" i="23"/>
  <c r="Z287" i="23"/>
  <c r="AJ286" i="23"/>
  <c r="AI286" i="23"/>
  <c r="AH286" i="23"/>
  <c r="AG286" i="23"/>
  <c r="Z286" i="23"/>
  <c r="AJ285" i="23"/>
  <c r="AI285" i="23"/>
  <c r="AH285" i="23"/>
  <c r="AG285" i="23"/>
  <c r="Z285" i="23"/>
  <c r="AJ284" i="23"/>
  <c r="AI284" i="23"/>
  <c r="AH284" i="23"/>
  <c r="AG284" i="23"/>
  <c r="Z284" i="23"/>
  <c r="AJ283" i="23"/>
  <c r="AI283" i="23"/>
  <c r="AH283" i="23"/>
  <c r="AG283" i="23"/>
  <c r="Z283" i="23"/>
  <c r="AJ282" i="23"/>
  <c r="AI282" i="23"/>
  <c r="AH282" i="23"/>
  <c r="AG282" i="23"/>
  <c r="Z282" i="23"/>
  <c r="AJ281" i="23"/>
  <c r="AI281" i="23"/>
  <c r="AH281" i="23"/>
  <c r="AG281" i="23"/>
  <c r="Z281" i="23"/>
  <c r="AJ280" i="23"/>
  <c r="AI280" i="23"/>
  <c r="AH280" i="23"/>
  <c r="AG280" i="23"/>
  <c r="Z280" i="23"/>
  <c r="AJ279" i="23"/>
  <c r="AI279" i="23"/>
  <c r="AH279" i="23"/>
  <c r="AG279" i="23"/>
  <c r="Z279" i="23"/>
  <c r="AJ278" i="23"/>
  <c r="AI278" i="23"/>
  <c r="AH278" i="23"/>
  <c r="AG278" i="23"/>
  <c r="Z278" i="23"/>
  <c r="AJ277" i="23"/>
  <c r="AI277" i="23"/>
  <c r="AH277" i="23"/>
  <c r="AG277" i="23"/>
  <c r="Z277" i="23"/>
  <c r="AJ276" i="23"/>
  <c r="AI276" i="23"/>
  <c r="AH276" i="23"/>
  <c r="AG276" i="23"/>
  <c r="Z276" i="23"/>
  <c r="AJ275" i="23"/>
  <c r="AI275" i="23"/>
  <c r="AH275" i="23"/>
  <c r="AG275" i="23"/>
  <c r="Z275" i="23"/>
  <c r="AJ274" i="23"/>
  <c r="AI274" i="23"/>
  <c r="AH274" i="23"/>
  <c r="AG274" i="23"/>
  <c r="Z274" i="23"/>
  <c r="AJ273" i="23"/>
  <c r="AI273" i="23"/>
  <c r="AH273" i="23"/>
  <c r="AG273" i="23"/>
  <c r="Z273" i="23"/>
  <c r="AJ272" i="23"/>
  <c r="AI272" i="23"/>
  <c r="AH272" i="23"/>
  <c r="AG272" i="23"/>
  <c r="Z272" i="23"/>
  <c r="AJ271" i="23"/>
  <c r="AI271" i="23"/>
  <c r="AH271" i="23"/>
  <c r="AG271" i="23"/>
  <c r="Z271" i="23"/>
  <c r="AJ270" i="23"/>
  <c r="AI270" i="23"/>
  <c r="AH270" i="23"/>
  <c r="AG270" i="23"/>
  <c r="Z270" i="23"/>
  <c r="AJ269" i="23"/>
  <c r="AI269" i="23"/>
  <c r="AH269" i="23"/>
  <c r="AG269" i="23"/>
  <c r="Z269" i="23"/>
  <c r="AJ268" i="23"/>
  <c r="AI268" i="23"/>
  <c r="AH268" i="23"/>
  <c r="AG268" i="23"/>
  <c r="Z268" i="23"/>
  <c r="AJ267" i="23"/>
  <c r="AI267" i="23"/>
  <c r="AH267" i="23"/>
  <c r="AG267" i="23"/>
  <c r="Z267" i="23"/>
  <c r="AJ266" i="23"/>
  <c r="AI266" i="23"/>
  <c r="AH266" i="23"/>
  <c r="AG266" i="23"/>
  <c r="Z266" i="23"/>
  <c r="AJ265" i="23"/>
  <c r="AI265" i="23"/>
  <c r="AH265" i="23"/>
  <c r="AG265" i="23"/>
  <c r="Z265" i="23"/>
  <c r="AJ264" i="23"/>
  <c r="AI264" i="23"/>
  <c r="AH264" i="23"/>
  <c r="AG264" i="23"/>
  <c r="Z264" i="23"/>
  <c r="AJ263" i="23"/>
  <c r="AI263" i="23"/>
  <c r="AH263" i="23"/>
  <c r="AG263" i="23"/>
  <c r="Z263" i="23"/>
  <c r="AJ262" i="23"/>
  <c r="AI262" i="23"/>
  <c r="AH262" i="23"/>
  <c r="AG262" i="23"/>
  <c r="Z262" i="23"/>
  <c r="AJ261" i="23"/>
  <c r="AI261" i="23"/>
  <c r="AH261" i="23"/>
  <c r="AG261" i="23"/>
  <c r="Z261" i="23"/>
  <c r="AJ260" i="23"/>
  <c r="AI260" i="23"/>
  <c r="AH260" i="23"/>
  <c r="AG260" i="23"/>
  <c r="Z260" i="23"/>
  <c r="AJ259" i="23"/>
  <c r="AI259" i="23"/>
  <c r="AH259" i="23"/>
  <c r="AG259" i="23"/>
  <c r="Z259" i="23"/>
  <c r="AJ258" i="23"/>
  <c r="AI258" i="23"/>
  <c r="AH258" i="23"/>
  <c r="AG258" i="23"/>
  <c r="Z258" i="23"/>
  <c r="AJ257" i="23"/>
  <c r="AI257" i="23"/>
  <c r="AH257" i="23"/>
  <c r="AG257" i="23"/>
  <c r="Z257" i="23"/>
  <c r="AJ256" i="23"/>
  <c r="AI256" i="23"/>
  <c r="AH256" i="23"/>
  <c r="AG256" i="23"/>
  <c r="Z256" i="23"/>
  <c r="AJ255" i="23"/>
  <c r="AI255" i="23"/>
  <c r="AH255" i="23"/>
  <c r="AG255" i="23"/>
  <c r="Z255" i="23"/>
  <c r="AJ254" i="23"/>
  <c r="AI254" i="23"/>
  <c r="AH254" i="23"/>
  <c r="AG254" i="23"/>
  <c r="Z254" i="23"/>
  <c r="AJ253" i="23"/>
  <c r="AI253" i="23"/>
  <c r="AH253" i="23"/>
  <c r="AG253" i="23"/>
  <c r="Z253" i="23"/>
  <c r="AJ252" i="23"/>
  <c r="AI252" i="23"/>
  <c r="AH252" i="23"/>
  <c r="AG252" i="23"/>
  <c r="Z252" i="23"/>
  <c r="AJ251" i="23"/>
  <c r="AI251" i="23"/>
  <c r="AH251" i="23"/>
  <c r="AG251" i="23"/>
  <c r="Z251" i="23"/>
  <c r="AJ250" i="23"/>
  <c r="AI250" i="23"/>
  <c r="AH250" i="23"/>
  <c r="AG250" i="23"/>
  <c r="Z250" i="23"/>
  <c r="AJ249" i="23"/>
  <c r="AI249" i="23"/>
  <c r="AH249" i="23"/>
  <c r="AG249" i="23"/>
  <c r="Z249" i="23"/>
  <c r="AJ248" i="23"/>
  <c r="AI248" i="23"/>
  <c r="AH248" i="23"/>
  <c r="AG248" i="23"/>
  <c r="V248" i="23"/>
  <c r="U249" i="23" s="1"/>
  <c r="U248" i="23"/>
  <c r="Q248" i="23"/>
  <c r="P249" i="23" s="1"/>
  <c r="L248" i="23"/>
  <c r="K249" i="23" s="1"/>
  <c r="G248" i="23"/>
  <c r="AD248" i="23" s="1"/>
  <c r="AJ247" i="23"/>
  <c r="AI247" i="23"/>
  <c r="AH247" i="23"/>
  <c r="AG247" i="23"/>
  <c r="AJ246" i="23"/>
  <c r="AI246" i="23"/>
  <c r="AH246" i="23"/>
  <c r="AG246" i="23"/>
  <c r="AJ245" i="23"/>
  <c r="AI245" i="23"/>
  <c r="AH245" i="23"/>
  <c r="AG245" i="23"/>
  <c r="AJ244" i="23"/>
  <c r="AI244" i="23"/>
  <c r="AH244" i="23"/>
  <c r="AG244" i="23"/>
  <c r="AJ243" i="23"/>
  <c r="AI243" i="23"/>
  <c r="AH243" i="23"/>
  <c r="AG243" i="23"/>
  <c r="AJ242" i="23"/>
  <c r="AI242" i="23"/>
  <c r="AH242" i="23"/>
  <c r="AG242" i="23"/>
  <c r="AJ241" i="23"/>
  <c r="AI241" i="23"/>
  <c r="AH241" i="23"/>
  <c r="AG241" i="23"/>
  <c r="AJ240" i="23"/>
  <c r="AI240" i="23"/>
  <c r="AH240" i="23"/>
  <c r="AG240" i="23"/>
  <c r="AJ239" i="23"/>
  <c r="AI239" i="23"/>
  <c r="AH239" i="23"/>
  <c r="AG239" i="23"/>
  <c r="AJ238" i="23"/>
  <c r="AI238" i="23"/>
  <c r="AH238" i="23"/>
  <c r="AG238" i="23"/>
  <c r="AJ237" i="23"/>
  <c r="AI237" i="23"/>
  <c r="AH237" i="23"/>
  <c r="AG237" i="23"/>
  <c r="AJ236" i="23"/>
  <c r="AI236" i="23"/>
  <c r="AH236" i="23"/>
  <c r="AG236" i="23"/>
  <c r="AJ235" i="23"/>
  <c r="AI235" i="23"/>
  <c r="AH235" i="23"/>
  <c r="AG235" i="23"/>
  <c r="AJ234" i="23"/>
  <c r="AI234" i="23"/>
  <c r="AH234" i="23"/>
  <c r="AG234" i="23"/>
  <c r="AJ233" i="23"/>
  <c r="AI233" i="23"/>
  <c r="AH233" i="23"/>
  <c r="AG233" i="23"/>
  <c r="AJ232" i="23"/>
  <c r="AI232" i="23"/>
  <c r="AH232" i="23"/>
  <c r="AG232" i="23"/>
  <c r="AJ231" i="23"/>
  <c r="AI231" i="23"/>
  <c r="AH231" i="23"/>
  <c r="AG231" i="23"/>
  <c r="AJ230" i="23"/>
  <c r="AI230" i="23"/>
  <c r="AH230" i="23"/>
  <c r="AG230" i="23"/>
  <c r="AJ229" i="23"/>
  <c r="AI229" i="23"/>
  <c r="AH229" i="23"/>
  <c r="AG229" i="23"/>
  <c r="AJ228" i="23"/>
  <c r="AI228" i="23"/>
  <c r="AH228" i="23"/>
  <c r="AG228" i="23"/>
  <c r="AJ227" i="23"/>
  <c r="AI227" i="23"/>
  <c r="AH227" i="23"/>
  <c r="AG227" i="23"/>
  <c r="AJ226" i="23"/>
  <c r="AI226" i="23"/>
  <c r="AH226" i="23"/>
  <c r="AG226" i="23"/>
  <c r="AJ225" i="23"/>
  <c r="AI225" i="23"/>
  <c r="AH225" i="23"/>
  <c r="AG225" i="23"/>
  <c r="AJ224" i="23"/>
  <c r="AI224" i="23"/>
  <c r="AH224" i="23"/>
  <c r="AG224" i="23"/>
  <c r="AJ223" i="23"/>
  <c r="AI223" i="23"/>
  <c r="AH223" i="23"/>
  <c r="AG223" i="23"/>
  <c r="AJ222" i="23"/>
  <c r="AI222" i="23"/>
  <c r="AH222" i="23"/>
  <c r="AG222" i="23"/>
  <c r="AJ221" i="23"/>
  <c r="AI221" i="23"/>
  <c r="AH221" i="23"/>
  <c r="AG221" i="23"/>
  <c r="AJ220" i="23"/>
  <c r="AI220" i="23"/>
  <c r="AH220" i="23"/>
  <c r="AG220" i="23"/>
  <c r="AJ219" i="23"/>
  <c r="AI219" i="23"/>
  <c r="AH219" i="23"/>
  <c r="AG219" i="23"/>
  <c r="AJ218" i="23"/>
  <c r="AI218" i="23"/>
  <c r="AH218" i="23"/>
  <c r="AG218" i="23"/>
  <c r="AJ217" i="23"/>
  <c r="AI217" i="23"/>
  <c r="AH217" i="23"/>
  <c r="AG217" i="23"/>
  <c r="AJ216" i="23"/>
  <c r="AI216" i="23"/>
  <c r="AH216" i="23"/>
  <c r="AG216" i="23"/>
  <c r="AJ215" i="23"/>
  <c r="AI215" i="23"/>
  <c r="AH215" i="23"/>
  <c r="AG215" i="23"/>
  <c r="AJ214" i="23"/>
  <c r="AI214" i="23"/>
  <c r="AH214" i="23"/>
  <c r="AG214" i="23"/>
  <c r="AJ213" i="23"/>
  <c r="AI213" i="23"/>
  <c r="AH213" i="23"/>
  <c r="AG213" i="23"/>
  <c r="AJ212" i="23"/>
  <c r="AI212" i="23"/>
  <c r="AH212" i="23"/>
  <c r="AG212" i="23"/>
  <c r="AJ211" i="23"/>
  <c r="AI211" i="23"/>
  <c r="AH211" i="23"/>
  <c r="AG211" i="23"/>
  <c r="AJ210" i="23"/>
  <c r="AI210" i="23"/>
  <c r="AH210" i="23"/>
  <c r="AG210" i="23"/>
  <c r="AJ209" i="23"/>
  <c r="AI209" i="23"/>
  <c r="AH209" i="23"/>
  <c r="AG209" i="23"/>
  <c r="AJ208" i="23"/>
  <c r="AI208" i="23"/>
  <c r="AH208" i="23"/>
  <c r="AG208" i="23"/>
  <c r="AJ207" i="23"/>
  <c r="AI207" i="23"/>
  <c r="AH207" i="23"/>
  <c r="AG207" i="23"/>
  <c r="AJ206" i="23"/>
  <c r="AI206" i="23"/>
  <c r="AH206" i="23"/>
  <c r="AG206" i="23"/>
  <c r="AJ205" i="23"/>
  <c r="AI205" i="23"/>
  <c r="AH205" i="23"/>
  <c r="AG205" i="23"/>
  <c r="AJ204" i="23"/>
  <c r="AI204" i="23"/>
  <c r="AH204" i="23"/>
  <c r="AG204" i="23"/>
  <c r="AJ203" i="23"/>
  <c r="AI203" i="23"/>
  <c r="AH203" i="23"/>
  <c r="AG203" i="23"/>
  <c r="AJ202" i="23"/>
  <c r="AI202" i="23"/>
  <c r="AH202" i="23"/>
  <c r="AG202" i="23"/>
  <c r="AJ201" i="23"/>
  <c r="AI201" i="23"/>
  <c r="AH201" i="23"/>
  <c r="AG201" i="23"/>
  <c r="AJ200" i="23"/>
  <c r="AI200" i="23"/>
  <c r="AH200" i="23"/>
  <c r="AG200" i="23"/>
  <c r="AJ199" i="23"/>
  <c r="AI199" i="23"/>
  <c r="AH199" i="23"/>
  <c r="AG199" i="23"/>
  <c r="AJ198" i="23"/>
  <c r="AI198" i="23"/>
  <c r="AH198" i="23"/>
  <c r="AG198" i="23"/>
  <c r="AJ197" i="23"/>
  <c r="AI197" i="23"/>
  <c r="AH197" i="23"/>
  <c r="AG197" i="23"/>
  <c r="AJ196" i="23"/>
  <c r="AI196" i="23"/>
  <c r="AH196" i="23"/>
  <c r="AG196" i="23"/>
  <c r="AJ195" i="23"/>
  <c r="AI195" i="23"/>
  <c r="AH195" i="23"/>
  <c r="AG195" i="23"/>
  <c r="AJ194" i="23"/>
  <c r="AI194" i="23"/>
  <c r="AH194" i="23"/>
  <c r="AG194" i="23"/>
  <c r="AJ193" i="23"/>
  <c r="AI193" i="23"/>
  <c r="AH193" i="23"/>
  <c r="AG193" i="23"/>
  <c r="AJ192" i="23"/>
  <c r="AI192" i="23"/>
  <c r="AH192" i="23"/>
  <c r="AG192" i="23"/>
  <c r="AJ191" i="23"/>
  <c r="AI191" i="23"/>
  <c r="AH191" i="23"/>
  <c r="AG191" i="23"/>
  <c r="AJ190" i="23"/>
  <c r="AI190" i="23"/>
  <c r="AH190" i="23"/>
  <c r="AG190" i="23"/>
  <c r="AJ189" i="23"/>
  <c r="AI189" i="23"/>
  <c r="AH189" i="23"/>
  <c r="AG189" i="23"/>
  <c r="AJ188" i="23"/>
  <c r="AI188" i="23"/>
  <c r="AH188" i="23"/>
  <c r="AG188" i="23"/>
  <c r="AJ187" i="23"/>
  <c r="AI187" i="23"/>
  <c r="AH187" i="23"/>
  <c r="AG187" i="23"/>
  <c r="AJ186" i="23"/>
  <c r="AI186" i="23"/>
  <c r="AH186" i="23"/>
  <c r="AG186" i="23"/>
  <c r="AJ185" i="23"/>
  <c r="AI185" i="23"/>
  <c r="AH185" i="23"/>
  <c r="AG185" i="23"/>
  <c r="AJ184" i="23"/>
  <c r="AI184" i="23"/>
  <c r="AH184" i="23"/>
  <c r="AG184" i="23"/>
  <c r="AJ183" i="23"/>
  <c r="AI183" i="23"/>
  <c r="AH183" i="23"/>
  <c r="AG183" i="23"/>
  <c r="AJ182" i="23"/>
  <c r="AI182" i="23"/>
  <c r="AH182" i="23"/>
  <c r="AG182" i="23"/>
  <c r="AJ181" i="23"/>
  <c r="AI181" i="23"/>
  <c r="AH181" i="23"/>
  <c r="AG181" i="23"/>
  <c r="AJ180" i="23"/>
  <c r="AI180" i="23"/>
  <c r="AH180" i="23"/>
  <c r="AG180" i="23"/>
  <c r="AJ179" i="23"/>
  <c r="AI179" i="23"/>
  <c r="AH179" i="23"/>
  <c r="AG179" i="23"/>
  <c r="AJ178" i="23"/>
  <c r="AI178" i="23"/>
  <c r="AH178" i="23"/>
  <c r="AG178" i="23"/>
  <c r="AJ177" i="23"/>
  <c r="AI177" i="23"/>
  <c r="AH177" i="23"/>
  <c r="AG177" i="23"/>
  <c r="AJ176" i="23"/>
  <c r="AI176" i="23"/>
  <c r="AH176" i="23"/>
  <c r="AG176" i="23"/>
  <c r="AJ175" i="23"/>
  <c r="AI175" i="23"/>
  <c r="AH175" i="23"/>
  <c r="AG175" i="23"/>
  <c r="AJ174" i="23"/>
  <c r="AI174" i="23"/>
  <c r="AH174" i="23"/>
  <c r="AG174" i="23"/>
  <c r="AJ173" i="23"/>
  <c r="AI173" i="23"/>
  <c r="AH173" i="23"/>
  <c r="AG173" i="23"/>
  <c r="AJ172" i="23"/>
  <c r="AI172" i="23"/>
  <c r="AH172" i="23"/>
  <c r="AG172" i="23"/>
  <c r="AJ171" i="23"/>
  <c r="AI171" i="23"/>
  <c r="AH171" i="23"/>
  <c r="AG171" i="23"/>
  <c r="AJ170" i="23"/>
  <c r="AI170" i="23"/>
  <c r="AH170" i="23"/>
  <c r="AG170" i="23"/>
  <c r="AJ169" i="23"/>
  <c r="AI169" i="23"/>
  <c r="AH169" i="23"/>
  <c r="AG169" i="23"/>
  <c r="AJ168" i="23"/>
  <c r="AI168" i="23"/>
  <c r="AH168" i="23"/>
  <c r="AG168" i="23"/>
  <c r="AJ167" i="23"/>
  <c r="AI167" i="23"/>
  <c r="AH167" i="23"/>
  <c r="AG167" i="23"/>
  <c r="AJ166" i="23"/>
  <c r="AI166" i="23"/>
  <c r="AH166" i="23"/>
  <c r="AG166" i="23"/>
  <c r="AJ165" i="23"/>
  <c r="AI165" i="23"/>
  <c r="AH165" i="23"/>
  <c r="AG165" i="23"/>
  <c r="AJ164" i="23"/>
  <c r="AI164" i="23"/>
  <c r="AH164" i="23"/>
  <c r="AG164" i="23"/>
  <c r="AJ163" i="23"/>
  <c r="AI163" i="23"/>
  <c r="AH163" i="23"/>
  <c r="AG163" i="23"/>
  <c r="AJ162" i="23"/>
  <c r="AI162" i="23"/>
  <c r="AH162" i="23"/>
  <c r="AG162" i="23"/>
  <c r="AJ161" i="23"/>
  <c r="AI161" i="23"/>
  <c r="AH161" i="23"/>
  <c r="AG161" i="23"/>
  <c r="AJ160" i="23"/>
  <c r="AI160" i="23"/>
  <c r="AH160" i="23"/>
  <c r="AG160" i="23"/>
  <c r="AJ159" i="23"/>
  <c r="AI159" i="23"/>
  <c r="AH159" i="23"/>
  <c r="AG159" i="23"/>
  <c r="AJ158" i="23"/>
  <c r="AI158" i="23"/>
  <c r="AH158" i="23"/>
  <c r="AG158" i="23"/>
  <c r="AJ157" i="23"/>
  <c r="AI157" i="23"/>
  <c r="AH157" i="23"/>
  <c r="AG157" i="23"/>
  <c r="AJ156" i="23"/>
  <c r="AI156" i="23"/>
  <c r="AH156" i="23"/>
  <c r="AG156" i="23"/>
  <c r="AJ155" i="23"/>
  <c r="AI155" i="23"/>
  <c r="AH155" i="23"/>
  <c r="AG155" i="23"/>
  <c r="AJ154" i="23"/>
  <c r="AI154" i="23"/>
  <c r="AH154" i="23"/>
  <c r="AG154" i="23"/>
  <c r="AJ153" i="23"/>
  <c r="AI153" i="23"/>
  <c r="AH153" i="23"/>
  <c r="AG153" i="23"/>
  <c r="AJ152" i="23"/>
  <c r="AI152" i="23"/>
  <c r="AH152" i="23"/>
  <c r="AG152" i="23"/>
  <c r="AJ151" i="23"/>
  <c r="AI151" i="23"/>
  <c r="AH151" i="23"/>
  <c r="AG151" i="23"/>
  <c r="AJ150" i="23"/>
  <c r="AI150" i="23"/>
  <c r="AH150" i="23"/>
  <c r="AG150" i="23"/>
  <c r="AJ149" i="23"/>
  <c r="AI149" i="23"/>
  <c r="AH149" i="23"/>
  <c r="AG149" i="23"/>
  <c r="AJ148" i="23"/>
  <c r="AI148" i="23"/>
  <c r="AH148" i="23"/>
  <c r="AG148" i="23"/>
  <c r="AJ147" i="23"/>
  <c r="AI147" i="23"/>
  <c r="AH147" i="23"/>
  <c r="AG147" i="23"/>
  <c r="AJ146" i="23"/>
  <c r="AI146" i="23"/>
  <c r="AH146" i="23"/>
  <c r="AG146" i="23"/>
  <c r="AJ145" i="23"/>
  <c r="AI145" i="23"/>
  <c r="AH145" i="23"/>
  <c r="AG145" i="23"/>
  <c r="AJ144" i="23"/>
  <c r="AI144" i="23"/>
  <c r="AH144" i="23"/>
  <c r="AG144" i="23"/>
  <c r="AJ143" i="23"/>
  <c r="AI143" i="23"/>
  <c r="AH143" i="23"/>
  <c r="AG143" i="23"/>
  <c r="AJ142" i="23"/>
  <c r="AI142" i="23"/>
  <c r="AH142" i="23"/>
  <c r="AG142" i="23"/>
  <c r="AJ141" i="23"/>
  <c r="AI141" i="23"/>
  <c r="AH141" i="23"/>
  <c r="AG141" i="23"/>
  <c r="AJ140" i="23"/>
  <c r="AI140" i="23"/>
  <c r="AH140" i="23"/>
  <c r="AG140" i="23"/>
  <c r="AJ139" i="23"/>
  <c r="AI139" i="23"/>
  <c r="AH139" i="23"/>
  <c r="AG139" i="23"/>
  <c r="AJ138" i="23"/>
  <c r="AI138" i="23"/>
  <c r="AH138" i="23"/>
  <c r="AG138" i="23"/>
  <c r="AJ137" i="23"/>
  <c r="AI137" i="23"/>
  <c r="AH137" i="23"/>
  <c r="AG137" i="23"/>
  <c r="AJ136" i="23"/>
  <c r="AI136" i="23"/>
  <c r="AH136" i="23"/>
  <c r="AG136" i="23"/>
  <c r="AJ135" i="23"/>
  <c r="AI135" i="23"/>
  <c r="AH135" i="23"/>
  <c r="AG135" i="23"/>
  <c r="AJ134" i="23"/>
  <c r="AI134" i="23"/>
  <c r="AH134" i="23"/>
  <c r="AG134" i="23"/>
  <c r="AJ133" i="23"/>
  <c r="AI133" i="23"/>
  <c r="AH133" i="23"/>
  <c r="AG133" i="23"/>
  <c r="AJ132" i="23"/>
  <c r="AI132" i="23"/>
  <c r="AH132" i="23"/>
  <c r="AG132" i="23"/>
  <c r="AJ131" i="23"/>
  <c r="AI131" i="23"/>
  <c r="AH131" i="23"/>
  <c r="AG131" i="23"/>
  <c r="AJ130" i="23"/>
  <c r="AI130" i="23"/>
  <c r="AH130" i="23"/>
  <c r="AG130" i="23"/>
  <c r="AJ129" i="23"/>
  <c r="AI129" i="23"/>
  <c r="AH129" i="23"/>
  <c r="AG129" i="23"/>
  <c r="AJ128" i="23"/>
  <c r="AI128" i="23"/>
  <c r="AH128" i="23"/>
  <c r="AG128" i="23"/>
  <c r="AJ127" i="23"/>
  <c r="AI127" i="23"/>
  <c r="AH127" i="23"/>
  <c r="AG127" i="23"/>
  <c r="AJ126" i="23"/>
  <c r="AI126" i="23"/>
  <c r="AH126" i="23"/>
  <c r="AG126" i="23"/>
  <c r="AJ125" i="23"/>
  <c r="AI125" i="23"/>
  <c r="AH125" i="23"/>
  <c r="AG125" i="23"/>
  <c r="AA125" i="23"/>
  <c r="Z126" i="23" s="1"/>
  <c r="Q125" i="23"/>
  <c r="P126" i="23" s="1"/>
  <c r="L125" i="23"/>
  <c r="K126" i="23" s="1"/>
  <c r="G125" i="23"/>
  <c r="AD125" i="23" s="1"/>
  <c r="AJ124" i="23"/>
  <c r="AI124" i="23"/>
  <c r="AH124" i="23"/>
  <c r="AG124" i="23"/>
  <c r="AJ123" i="23"/>
  <c r="AI123" i="23"/>
  <c r="AH123" i="23"/>
  <c r="AG123" i="23"/>
  <c r="AJ122" i="23"/>
  <c r="AI122" i="23"/>
  <c r="AH122" i="23"/>
  <c r="AG122" i="23"/>
  <c r="AJ121" i="23"/>
  <c r="AI121" i="23"/>
  <c r="AH121" i="23"/>
  <c r="AG121" i="23"/>
  <c r="AJ120" i="23"/>
  <c r="AI120" i="23"/>
  <c r="AH120" i="23"/>
  <c r="AG120" i="23"/>
  <c r="AJ119" i="23"/>
  <c r="AI119" i="23"/>
  <c r="AH119" i="23"/>
  <c r="AG119" i="23"/>
  <c r="AJ118" i="23"/>
  <c r="AI118" i="23"/>
  <c r="AH118" i="23"/>
  <c r="AG118" i="23"/>
  <c r="AJ117" i="23"/>
  <c r="AI117" i="23"/>
  <c r="AH117" i="23"/>
  <c r="AG117" i="23"/>
  <c r="AJ116" i="23"/>
  <c r="AI116" i="23"/>
  <c r="AH116" i="23"/>
  <c r="AG116" i="23"/>
  <c r="AJ115" i="23"/>
  <c r="AI115" i="23"/>
  <c r="AH115" i="23"/>
  <c r="AG115" i="23"/>
  <c r="AJ114" i="23"/>
  <c r="AI114" i="23"/>
  <c r="AH114" i="23"/>
  <c r="AG114" i="23"/>
  <c r="AJ113" i="23"/>
  <c r="AI113" i="23"/>
  <c r="AH113" i="23"/>
  <c r="AG113" i="23"/>
  <c r="AJ112" i="23"/>
  <c r="AI112" i="23"/>
  <c r="AH112" i="23"/>
  <c r="AG112" i="23"/>
  <c r="AJ111" i="23"/>
  <c r="AI111" i="23"/>
  <c r="AH111" i="23"/>
  <c r="AG111" i="23"/>
  <c r="AJ110" i="23"/>
  <c r="AI110" i="23"/>
  <c r="AH110" i="23"/>
  <c r="AG110" i="23"/>
  <c r="AJ109" i="23"/>
  <c r="AI109" i="23"/>
  <c r="AH109" i="23"/>
  <c r="AG109" i="23"/>
  <c r="AJ108" i="23"/>
  <c r="AI108" i="23"/>
  <c r="AH108" i="23"/>
  <c r="AG108" i="23"/>
  <c r="AJ107" i="23"/>
  <c r="AI107" i="23"/>
  <c r="AH107" i="23"/>
  <c r="AG107" i="23"/>
  <c r="AJ106" i="23"/>
  <c r="AI106" i="23"/>
  <c r="AH106" i="23"/>
  <c r="AG106" i="23"/>
  <c r="AJ105" i="23"/>
  <c r="AI105" i="23"/>
  <c r="AH105" i="23"/>
  <c r="AG105" i="23"/>
  <c r="AJ104" i="23"/>
  <c r="AI104" i="23"/>
  <c r="AH104" i="23"/>
  <c r="AG104" i="23"/>
  <c r="AJ103" i="23"/>
  <c r="AI103" i="23"/>
  <c r="AH103" i="23"/>
  <c r="AG103" i="23"/>
  <c r="AJ102" i="23"/>
  <c r="AI102" i="23"/>
  <c r="AH102" i="23"/>
  <c r="AG102" i="23"/>
  <c r="AJ101" i="23"/>
  <c r="AI101" i="23"/>
  <c r="AH101" i="23"/>
  <c r="AG101" i="23"/>
  <c r="AJ100" i="23"/>
  <c r="AI100" i="23"/>
  <c r="AH100" i="23"/>
  <c r="AG100" i="23"/>
  <c r="AJ99" i="23"/>
  <c r="AI99" i="23"/>
  <c r="AH99" i="23"/>
  <c r="AG99" i="23"/>
  <c r="AJ98" i="23"/>
  <c r="AI98" i="23"/>
  <c r="AH98" i="23"/>
  <c r="AG98" i="23"/>
  <c r="AJ97" i="23"/>
  <c r="AI97" i="23"/>
  <c r="AH97" i="23"/>
  <c r="AG97" i="23"/>
  <c r="AJ96" i="23"/>
  <c r="AI96" i="23"/>
  <c r="AH96" i="23"/>
  <c r="AG96" i="23"/>
  <c r="AJ95" i="23"/>
  <c r="AI95" i="23"/>
  <c r="AH95" i="23"/>
  <c r="AG95" i="23"/>
  <c r="AJ94" i="23"/>
  <c r="AI94" i="23"/>
  <c r="AH94" i="23"/>
  <c r="AG94" i="23"/>
  <c r="AJ93" i="23"/>
  <c r="AI93" i="23"/>
  <c r="AH93" i="23"/>
  <c r="AG93" i="23"/>
  <c r="AJ92" i="23"/>
  <c r="AI92" i="23"/>
  <c r="AH92" i="23"/>
  <c r="AG92" i="23"/>
  <c r="AJ91" i="23"/>
  <c r="AI91" i="23"/>
  <c r="AH91" i="23"/>
  <c r="AG91" i="23"/>
  <c r="AJ90" i="23"/>
  <c r="AI90" i="23"/>
  <c r="AH90" i="23"/>
  <c r="AG90" i="23"/>
  <c r="AJ89" i="23"/>
  <c r="AI89" i="23"/>
  <c r="AH89" i="23"/>
  <c r="AG89" i="23"/>
  <c r="AJ88" i="23"/>
  <c r="AI88" i="23"/>
  <c r="AH88" i="23"/>
  <c r="AG88" i="23"/>
  <c r="AJ87" i="23"/>
  <c r="AI87" i="23"/>
  <c r="AH87" i="23"/>
  <c r="AG87" i="23"/>
  <c r="AJ86" i="23"/>
  <c r="AI86" i="23"/>
  <c r="AH86" i="23"/>
  <c r="AG86" i="23"/>
  <c r="AJ85" i="23"/>
  <c r="AI85" i="23"/>
  <c r="AH85" i="23"/>
  <c r="AG85" i="23"/>
  <c r="AJ84" i="23"/>
  <c r="AI84" i="23"/>
  <c r="AH84" i="23"/>
  <c r="AG84" i="23"/>
  <c r="AJ83" i="23"/>
  <c r="AI83" i="23"/>
  <c r="AH83" i="23"/>
  <c r="AG83" i="23"/>
  <c r="AJ82" i="23"/>
  <c r="AI82" i="23"/>
  <c r="AH82" i="23"/>
  <c r="AG82" i="23"/>
  <c r="AJ81" i="23"/>
  <c r="AI81" i="23"/>
  <c r="AH81" i="23"/>
  <c r="AG81" i="23"/>
  <c r="AJ80" i="23"/>
  <c r="AI80" i="23"/>
  <c r="AH80" i="23"/>
  <c r="AG80" i="23"/>
  <c r="AJ79" i="23"/>
  <c r="AI79" i="23"/>
  <c r="AH79" i="23"/>
  <c r="AG79" i="23"/>
  <c r="AJ78" i="23"/>
  <c r="AI78" i="23"/>
  <c r="AH78" i="23"/>
  <c r="AG78" i="23"/>
  <c r="AJ77" i="23"/>
  <c r="AI77" i="23"/>
  <c r="AH77" i="23"/>
  <c r="AG77" i="23"/>
  <c r="AJ76" i="23"/>
  <c r="AI76" i="23"/>
  <c r="AH76" i="23"/>
  <c r="AG76" i="23"/>
  <c r="AJ75" i="23"/>
  <c r="AI75" i="23"/>
  <c r="AH75" i="23"/>
  <c r="AG75" i="23"/>
  <c r="AJ74" i="23"/>
  <c r="AI74" i="23"/>
  <c r="AH74" i="23"/>
  <c r="AG74" i="23"/>
  <c r="AJ73" i="23"/>
  <c r="AI73" i="23"/>
  <c r="AH73" i="23"/>
  <c r="AG73" i="23"/>
  <c r="AJ72" i="23"/>
  <c r="AI72" i="23"/>
  <c r="AH72" i="23"/>
  <c r="AG72" i="23"/>
  <c r="AJ71" i="23"/>
  <c r="AI71" i="23"/>
  <c r="AH71" i="23"/>
  <c r="AG71" i="23"/>
  <c r="AJ70" i="23"/>
  <c r="AI70" i="23"/>
  <c r="AH70" i="23"/>
  <c r="AG70" i="23"/>
  <c r="AJ69" i="23"/>
  <c r="AI69" i="23"/>
  <c r="AH69" i="23"/>
  <c r="AG69" i="23"/>
  <c r="AJ68" i="23"/>
  <c r="AI68" i="23"/>
  <c r="AH68" i="23"/>
  <c r="AG68" i="23"/>
  <c r="AJ67" i="23"/>
  <c r="AI67" i="23"/>
  <c r="AH67" i="23"/>
  <c r="AG67" i="23"/>
  <c r="AJ66" i="23"/>
  <c r="AI66" i="23"/>
  <c r="AH66" i="23"/>
  <c r="AG66" i="23"/>
  <c r="AJ65" i="23"/>
  <c r="AI65" i="23"/>
  <c r="AH65" i="23"/>
  <c r="AG65" i="23"/>
  <c r="AJ64" i="23"/>
  <c r="AI64" i="23"/>
  <c r="AH64" i="23"/>
  <c r="AG64" i="23"/>
  <c r="AJ63" i="23"/>
  <c r="AI63" i="23"/>
  <c r="AH63" i="23"/>
  <c r="AG63" i="23"/>
  <c r="AJ62" i="23"/>
  <c r="AI62" i="23"/>
  <c r="AH62" i="23"/>
  <c r="AG62" i="23"/>
  <c r="AJ61" i="23"/>
  <c r="AI61" i="23"/>
  <c r="AH61" i="23"/>
  <c r="AG61" i="23"/>
  <c r="AJ60" i="23"/>
  <c r="AI60" i="23"/>
  <c r="AH60" i="23"/>
  <c r="AG60" i="23"/>
  <c r="AJ59" i="23"/>
  <c r="AI59" i="23"/>
  <c r="AH59" i="23"/>
  <c r="AG59" i="23"/>
  <c r="AJ58" i="23"/>
  <c r="AI58" i="23"/>
  <c r="AH58" i="23"/>
  <c r="AG58" i="23"/>
  <c r="AJ57" i="23"/>
  <c r="AI57" i="23"/>
  <c r="AH57" i="23"/>
  <c r="AG57" i="23"/>
  <c r="AJ56" i="23"/>
  <c r="AI56" i="23"/>
  <c r="AH56" i="23"/>
  <c r="AG56" i="23"/>
  <c r="AJ55" i="23"/>
  <c r="AI55" i="23"/>
  <c r="AH55" i="23"/>
  <c r="AG55" i="23"/>
  <c r="AJ54" i="23"/>
  <c r="AI54" i="23"/>
  <c r="AH54" i="23"/>
  <c r="AG54" i="23"/>
  <c r="AJ53" i="23"/>
  <c r="AI53" i="23"/>
  <c r="AH53" i="23"/>
  <c r="AG53" i="23"/>
  <c r="AJ52" i="23"/>
  <c r="AI52" i="23"/>
  <c r="AH52" i="23"/>
  <c r="AG52" i="23"/>
  <c r="AJ51" i="23"/>
  <c r="AI51" i="23"/>
  <c r="AH51" i="23"/>
  <c r="AG51" i="23"/>
  <c r="AJ50" i="23"/>
  <c r="AI50" i="23"/>
  <c r="AH50" i="23"/>
  <c r="AG50" i="23"/>
  <c r="AJ49" i="23"/>
  <c r="AI49" i="23"/>
  <c r="AH49" i="23"/>
  <c r="AG49" i="23"/>
  <c r="AJ48" i="23"/>
  <c r="AI48" i="23"/>
  <c r="AH48" i="23"/>
  <c r="AG48" i="23"/>
  <c r="AJ47" i="23"/>
  <c r="AI47" i="23"/>
  <c r="AH47" i="23"/>
  <c r="AG47" i="23"/>
  <c r="AJ46" i="23"/>
  <c r="AI46" i="23"/>
  <c r="AH46" i="23"/>
  <c r="AG46" i="23"/>
  <c r="AJ45" i="23"/>
  <c r="AI45" i="23"/>
  <c r="AH45" i="23"/>
  <c r="AG45" i="23"/>
  <c r="AJ44" i="23"/>
  <c r="AI44" i="23"/>
  <c r="AH44" i="23"/>
  <c r="AG44" i="23"/>
  <c r="AJ43" i="23"/>
  <c r="AI43" i="23"/>
  <c r="AH43" i="23"/>
  <c r="AG43" i="23"/>
  <c r="AJ42" i="23"/>
  <c r="AI42" i="23"/>
  <c r="AH42" i="23"/>
  <c r="AG42" i="23"/>
  <c r="AJ41" i="23"/>
  <c r="AI41" i="23"/>
  <c r="AH41" i="23"/>
  <c r="AG41" i="23"/>
  <c r="AJ40" i="23"/>
  <c r="AI40" i="23"/>
  <c r="AH40" i="23"/>
  <c r="AG40" i="23"/>
  <c r="AJ39" i="23"/>
  <c r="AI39" i="23"/>
  <c r="AH39" i="23"/>
  <c r="AG39" i="23"/>
  <c r="AJ38" i="23"/>
  <c r="AI38" i="23"/>
  <c r="AH38" i="23"/>
  <c r="AG38" i="23"/>
  <c r="AJ37" i="23"/>
  <c r="AI37" i="23"/>
  <c r="AH37" i="23"/>
  <c r="AG37" i="23"/>
  <c r="AJ36" i="23"/>
  <c r="AI36" i="23"/>
  <c r="AH36" i="23"/>
  <c r="AG36" i="23"/>
  <c r="AJ35" i="23"/>
  <c r="AI35" i="23"/>
  <c r="AH35" i="23"/>
  <c r="AG35" i="23"/>
  <c r="AJ34" i="23"/>
  <c r="AI34" i="23"/>
  <c r="AH34" i="23"/>
  <c r="AG34" i="23"/>
  <c r="AJ33" i="23"/>
  <c r="AI33" i="23"/>
  <c r="AH33" i="23"/>
  <c r="AG33" i="23"/>
  <c r="AJ32" i="23"/>
  <c r="AI32" i="23"/>
  <c r="AH32" i="23"/>
  <c r="AG32" i="23"/>
  <c r="AJ31" i="23"/>
  <c r="AI31" i="23"/>
  <c r="AH31" i="23"/>
  <c r="AG31" i="23"/>
  <c r="AJ30" i="23"/>
  <c r="AI30" i="23"/>
  <c r="AH30" i="23"/>
  <c r="AG30" i="23"/>
  <c r="AJ29" i="23"/>
  <c r="AI29" i="23"/>
  <c r="AH29" i="23"/>
  <c r="AG29" i="23"/>
  <c r="AJ28" i="23"/>
  <c r="AI28" i="23"/>
  <c r="AH28" i="23"/>
  <c r="AG28" i="23"/>
  <c r="AJ27" i="23"/>
  <c r="AI27" i="23"/>
  <c r="AH27" i="23"/>
  <c r="AG27" i="23"/>
  <c r="AJ26" i="23"/>
  <c r="AI26" i="23"/>
  <c r="AH26" i="23"/>
  <c r="AG26" i="23"/>
  <c r="AJ25" i="23"/>
  <c r="AI25" i="23"/>
  <c r="AH25" i="23"/>
  <c r="AG25" i="23"/>
  <c r="AJ24" i="23"/>
  <c r="AI24" i="23"/>
  <c r="AH24" i="23"/>
  <c r="AG24" i="23"/>
  <c r="AJ23" i="23"/>
  <c r="AI23" i="23"/>
  <c r="AH23" i="23"/>
  <c r="AG23" i="23"/>
  <c r="AJ22" i="23"/>
  <c r="AI22" i="23"/>
  <c r="AH22" i="23"/>
  <c r="AG22" i="23"/>
  <c r="AJ21" i="23"/>
  <c r="AI21" i="23"/>
  <c r="AH21" i="23"/>
  <c r="AG21" i="23"/>
  <c r="AJ20" i="23"/>
  <c r="AI20" i="23"/>
  <c r="AH20" i="23"/>
  <c r="AG20" i="23"/>
  <c r="AJ19" i="23"/>
  <c r="AI19" i="23"/>
  <c r="AH19" i="23"/>
  <c r="AG19" i="23"/>
  <c r="AJ18" i="23"/>
  <c r="AI18" i="23"/>
  <c r="AH18" i="23"/>
  <c r="AG18" i="23"/>
  <c r="AJ17" i="23"/>
  <c r="AI17" i="23"/>
  <c r="AH17" i="23"/>
  <c r="AG17" i="23"/>
  <c r="AJ16" i="23"/>
  <c r="AI16" i="23"/>
  <c r="AH16" i="23"/>
  <c r="AG16" i="23"/>
  <c r="AJ15" i="23"/>
  <c r="AI15" i="23"/>
  <c r="AH15" i="23"/>
  <c r="AG15" i="23"/>
  <c r="AJ14" i="23"/>
  <c r="AI14" i="23"/>
  <c r="AH14" i="23"/>
  <c r="AG14" i="23"/>
  <c r="AJ13" i="23"/>
  <c r="AI13" i="23"/>
  <c r="AH13" i="23"/>
  <c r="AG13" i="23"/>
  <c r="AJ12" i="23"/>
  <c r="AI12" i="23"/>
  <c r="AH12" i="23"/>
  <c r="AG12" i="23"/>
  <c r="AJ11" i="23"/>
  <c r="AI11" i="23"/>
  <c r="AH11" i="23"/>
  <c r="AG11" i="23"/>
  <c r="AJ10" i="23"/>
  <c r="AI10" i="23"/>
  <c r="AH10" i="23"/>
  <c r="AG10" i="23"/>
  <c r="AJ9" i="23"/>
  <c r="AI9" i="23"/>
  <c r="AH9" i="23"/>
  <c r="AG9" i="23"/>
  <c r="AJ8" i="23"/>
  <c r="AI8" i="23"/>
  <c r="AH8" i="23"/>
  <c r="AG8" i="23"/>
  <c r="AJ7" i="23"/>
  <c r="AI7" i="23"/>
  <c r="AH7" i="23"/>
  <c r="AG7" i="23"/>
  <c r="AJ6" i="23"/>
  <c r="AI6" i="23"/>
  <c r="AH6" i="23"/>
  <c r="AG6" i="23"/>
  <c r="AJ5" i="23"/>
  <c r="AI5" i="23"/>
  <c r="AH5" i="23"/>
  <c r="AG5" i="23"/>
  <c r="AJ4" i="23"/>
  <c r="AI4" i="23"/>
  <c r="AH4" i="23"/>
  <c r="AG4" i="23"/>
  <c r="AA4" i="23"/>
  <c r="Z5" i="23" s="1"/>
  <c r="Z4" i="23"/>
  <c r="Q4" i="23"/>
  <c r="P5" i="23" s="1"/>
  <c r="L4" i="23"/>
  <c r="K5" i="23" s="1"/>
  <c r="G4" i="23"/>
  <c r="F5" i="23" s="1"/>
  <c r="AA3" i="23"/>
  <c r="Z3" i="23"/>
  <c r="Q3" i="23"/>
  <c r="AD3" i="23" s="1"/>
  <c r="P3" i="23"/>
  <c r="L3" i="23"/>
  <c r="K4" i="23" s="1"/>
  <c r="K3" i="23"/>
  <c r="G3" i="23"/>
  <c r="AC3" i="23" s="1"/>
  <c r="F3" i="23"/>
  <c r="AB3" i="23" s="1"/>
  <c r="S6" i="21"/>
  <c r="S7" i="21"/>
  <c r="S8" i="21"/>
  <c r="S9" i="21"/>
  <c r="S10" i="21"/>
  <c r="S11" i="21"/>
  <c r="S12" i="21"/>
  <c r="S13" i="21"/>
  <c r="S14" i="21"/>
  <c r="S15" i="21"/>
  <c r="S16" i="21"/>
  <c r="S17" i="21"/>
  <c r="S18" i="21"/>
  <c r="S19" i="21"/>
  <c r="S20" i="21"/>
  <c r="S21" i="21"/>
  <c r="S22" i="21"/>
  <c r="S23" i="21"/>
  <c r="S24" i="21"/>
  <c r="S25" i="21"/>
  <c r="S26" i="21"/>
  <c r="S27" i="21"/>
  <c r="S28" i="21"/>
  <c r="S29" i="21"/>
  <c r="S30" i="21"/>
  <c r="S31" i="21"/>
  <c r="S32" i="21"/>
  <c r="S33" i="21"/>
  <c r="S34" i="21"/>
  <c r="S35" i="21"/>
  <c r="S36" i="21"/>
  <c r="S37" i="21"/>
  <c r="S38" i="21"/>
  <c r="S39" i="21"/>
  <c r="S40" i="21"/>
  <c r="S41" i="21"/>
  <c r="S42" i="21"/>
  <c r="S43" i="21"/>
  <c r="S44" i="21"/>
  <c r="S45" i="21"/>
  <c r="S46" i="21"/>
  <c r="S47" i="21"/>
  <c r="S48" i="21"/>
  <c r="S49" i="21"/>
  <c r="S50" i="21"/>
  <c r="S51" i="21"/>
  <c r="S52" i="21"/>
  <c r="S53" i="21"/>
  <c r="S54" i="21"/>
  <c r="S55" i="21"/>
  <c r="S56" i="21"/>
  <c r="S57" i="21"/>
  <c r="S58" i="21"/>
  <c r="S59" i="21"/>
  <c r="S60" i="21"/>
  <c r="S61" i="21"/>
  <c r="S62" i="21"/>
  <c r="S63" i="21"/>
  <c r="S64" i="21"/>
  <c r="S65" i="21"/>
  <c r="S66" i="21"/>
  <c r="S67" i="21"/>
  <c r="S68" i="21"/>
  <c r="S69" i="21"/>
  <c r="S70" i="21"/>
  <c r="S71" i="21"/>
  <c r="S72" i="21"/>
  <c r="S73" i="21"/>
  <c r="S74" i="21"/>
  <c r="S75" i="21"/>
  <c r="S76" i="21"/>
  <c r="S77" i="21"/>
  <c r="S78" i="21"/>
  <c r="S79" i="21"/>
  <c r="S80" i="21"/>
  <c r="S81" i="21"/>
  <c r="S82" i="21"/>
  <c r="S83" i="21"/>
  <c r="S84" i="21"/>
  <c r="S85" i="21"/>
  <c r="S86" i="21"/>
  <c r="S87" i="21"/>
  <c r="S88" i="21"/>
  <c r="S89" i="21"/>
  <c r="S90" i="21"/>
  <c r="S91" i="21"/>
  <c r="S92" i="21"/>
  <c r="S93" i="21"/>
  <c r="S94" i="21"/>
  <c r="S95" i="21"/>
  <c r="S96" i="21"/>
  <c r="S97" i="21"/>
  <c r="S98" i="21"/>
  <c r="S99" i="21"/>
  <c r="S100" i="21"/>
  <c r="S101" i="21"/>
  <c r="S102" i="21"/>
  <c r="S103" i="21"/>
  <c r="S104" i="21"/>
  <c r="S105" i="21"/>
  <c r="S106" i="21"/>
  <c r="S107" i="21"/>
  <c r="S108" i="21"/>
  <c r="S109" i="21"/>
  <c r="S110" i="21"/>
  <c r="S111" i="21"/>
  <c r="S112" i="21"/>
  <c r="S113" i="21"/>
  <c r="S114" i="21"/>
  <c r="S115" i="21"/>
  <c r="S116" i="21"/>
  <c r="S117" i="21"/>
  <c r="S118" i="21"/>
  <c r="S119" i="21"/>
  <c r="S120" i="21"/>
  <c r="S121" i="21"/>
  <c r="S122" i="21"/>
  <c r="S123" i="21"/>
  <c r="S124" i="21"/>
  <c r="S125" i="21"/>
  <c r="S126" i="21"/>
  <c r="S127" i="21"/>
  <c r="S128" i="21"/>
  <c r="S129" i="21"/>
  <c r="S130" i="21"/>
  <c r="S131" i="21"/>
  <c r="S132" i="21"/>
  <c r="S133" i="21"/>
  <c r="S134" i="21"/>
  <c r="S135" i="21"/>
  <c r="S136" i="21"/>
  <c r="S137" i="21"/>
  <c r="S138" i="21"/>
  <c r="S139" i="21"/>
  <c r="S140" i="21"/>
  <c r="S141" i="21"/>
  <c r="S142" i="21"/>
  <c r="S143" i="21"/>
  <c r="S144" i="21"/>
  <c r="S145" i="21"/>
  <c r="S146" i="21"/>
  <c r="S147" i="21"/>
  <c r="S148" i="21"/>
  <c r="S149" i="21"/>
  <c r="S150" i="21"/>
  <c r="S151" i="21"/>
  <c r="S152" i="21"/>
  <c r="S153" i="21"/>
  <c r="S154" i="21"/>
  <c r="S155" i="21"/>
  <c r="S156" i="21"/>
  <c r="S157" i="21"/>
  <c r="S158" i="21"/>
  <c r="S159" i="21"/>
  <c r="S160" i="21"/>
  <c r="S161" i="21"/>
  <c r="S162" i="21"/>
  <c r="S163" i="21"/>
  <c r="S164" i="21"/>
  <c r="S165" i="21"/>
  <c r="S166" i="21"/>
  <c r="S167" i="21"/>
  <c r="S168" i="21"/>
  <c r="S169" i="21"/>
  <c r="S170" i="21"/>
  <c r="S171" i="21"/>
  <c r="S172" i="21"/>
  <c r="S173" i="21"/>
  <c r="S174" i="21"/>
  <c r="S175" i="21"/>
  <c r="S176" i="21"/>
  <c r="S177" i="21"/>
  <c r="S178" i="21"/>
  <c r="S179" i="21"/>
  <c r="S180" i="21"/>
  <c r="S181" i="21"/>
  <c r="S182" i="21"/>
  <c r="S183" i="21"/>
  <c r="S184" i="21"/>
  <c r="S185" i="21"/>
  <c r="S186" i="21"/>
  <c r="S187" i="21"/>
  <c r="S188" i="21"/>
  <c r="S189" i="21"/>
  <c r="S190" i="21"/>
  <c r="S191" i="21"/>
  <c r="S192" i="21"/>
  <c r="S193" i="21"/>
  <c r="S194" i="21"/>
  <c r="S195" i="21"/>
  <c r="S196" i="21"/>
  <c r="S197" i="21"/>
  <c r="S198" i="21"/>
  <c r="S199" i="21"/>
  <c r="S200" i="21"/>
  <c r="S201" i="21"/>
  <c r="S202" i="21"/>
  <c r="S203" i="21"/>
  <c r="S204" i="21"/>
  <c r="S205" i="21"/>
  <c r="S206" i="21"/>
  <c r="S207" i="21"/>
  <c r="S208" i="21"/>
  <c r="S209" i="21"/>
  <c r="S210" i="21"/>
  <c r="S211" i="21"/>
  <c r="S212" i="21"/>
  <c r="S213" i="21"/>
  <c r="S214" i="21"/>
  <c r="S215" i="21"/>
  <c r="S216" i="21"/>
  <c r="S217" i="21"/>
  <c r="S218" i="21"/>
  <c r="S219" i="21"/>
  <c r="S220" i="21"/>
  <c r="S221" i="21"/>
  <c r="S222" i="21"/>
  <c r="S223" i="21"/>
  <c r="S224" i="21"/>
  <c r="S225" i="21"/>
  <c r="S226" i="21"/>
  <c r="S227" i="21"/>
  <c r="S228" i="21"/>
  <c r="S229" i="21"/>
  <c r="S230" i="21"/>
  <c r="S231" i="21"/>
  <c r="S232" i="21"/>
  <c r="S233" i="21"/>
  <c r="S234" i="21"/>
  <c r="S235" i="21"/>
  <c r="S236" i="21"/>
  <c r="S237" i="21"/>
  <c r="S238" i="21"/>
  <c r="S239" i="21"/>
  <c r="S240" i="21"/>
  <c r="S241" i="21"/>
  <c r="S242" i="21"/>
  <c r="S243" i="21"/>
  <c r="S244" i="21"/>
  <c r="S245" i="21"/>
  <c r="S246" i="21"/>
  <c r="S247" i="21"/>
  <c r="S248" i="21"/>
  <c r="S249" i="21"/>
  <c r="S250" i="21"/>
  <c r="S251" i="21"/>
  <c r="S252" i="21"/>
  <c r="S253" i="21"/>
  <c r="S254" i="21"/>
  <c r="S255" i="21"/>
  <c r="S256" i="21"/>
  <c r="S257" i="21"/>
  <c r="S258" i="21"/>
  <c r="S259" i="21"/>
  <c r="S260" i="21"/>
  <c r="S261" i="21"/>
  <c r="S262" i="21"/>
  <c r="S263" i="21"/>
  <c r="S264" i="21"/>
  <c r="S265" i="21"/>
  <c r="S266" i="21"/>
  <c r="S267" i="21"/>
  <c r="S268" i="21"/>
  <c r="S269" i="21"/>
  <c r="S270" i="21"/>
  <c r="S271" i="21"/>
  <c r="S272" i="21"/>
  <c r="S273" i="21"/>
  <c r="S274" i="21"/>
  <c r="S275" i="21"/>
  <c r="S276" i="21"/>
  <c r="S277" i="21"/>
  <c r="S278" i="21"/>
  <c r="S279" i="21"/>
  <c r="S280" i="21"/>
  <c r="S281" i="21"/>
  <c r="S282" i="21"/>
  <c r="S283" i="21"/>
  <c r="S284" i="21"/>
  <c r="S285" i="21"/>
  <c r="S286" i="21"/>
  <c r="S287" i="21"/>
  <c r="S288" i="21"/>
  <c r="S289" i="21"/>
  <c r="S290" i="21"/>
  <c r="S291" i="21"/>
  <c r="S292" i="21"/>
  <c r="S293" i="21"/>
  <c r="S294" i="21"/>
  <c r="S295" i="21"/>
  <c r="S296" i="21"/>
  <c r="S297" i="21"/>
  <c r="S298" i="21"/>
  <c r="S299" i="21"/>
  <c r="S300" i="21"/>
  <c r="S301" i="21"/>
  <c r="S302" i="21"/>
  <c r="S303" i="21"/>
  <c r="S304" i="21"/>
  <c r="S305" i="21"/>
  <c r="S306" i="21"/>
  <c r="S307" i="21"/>
  <c r="S308" i="21"/>
  <c r="S309" i="21"/>
  <c r="S310" i="21"/>
  <c r="S311" i="21"/>
  <c r="S312" i="21"/>
  <c r="S313" i="21"/>
  <c r="S314" i="21"/>
  <c r="S315" i="21"/>
  <c r="S316" i="21"/>
  <c r="S317" i="21"/>
  <c r="S318" i="21"/>
  <c r="S319" i="21"/>
  <c r="S320" i="21"/>
  <c r="S321" i="21"/>
  <c r="S322" i="21"/>
  <c r="S323" i="21"/>
  <c r="S324" i="21"/>
  <c r="S325" i="21"/>
  <c r="S326" i="21"/>
  <c r="S327" i="21"/>
  <c r="S328" i="21"/>
  <c r="S329" i="21"/>
  <c r="S330" i="21"/>
  <c r="S331" i="21"/>
  <c r="S332" i="21"/>
  <c r="S333" i="21"/>
  <c r="S334" i="21"/>
  <c r="S335" i="21"/>
  <c r="S336" i="21"/>
  <c r="S337" i="21"/>
  <c r="S338" i="21"/>
  <c r="S339" i="21"/>
  <c r="S340" i="21"/>
  <c r="S341" i="21"/>
  <c r="S342" i="21"/>
  <c r="S343" i="21"/>
  <c r="S344" i="21"/>
  <c r="S345" i="21"/>
  <c r="S346" i="21"/>
  <c r="S347" i="21"/>
  <c r="S348" i="21"/>
  <c r="S349" i="21"/>
  <c r="S350" i="21"/>
  <c r="S351" i="21"/>
  <c r="S352" i="21"/>
  <c r="S353" i="21"/>
  <c r="S354" i="21"/>
  <c r="S355" i="21"/>
  <c r="S356" i="21"/>
  <c r="S357" i="21"/>
  <c r="S358" i="21"/>
  <c r="S359" i="21"/>
  <c r="S360" i="21"/>
  <c r="S361" i="21"/>
  <c r="S362" i="21"/>
  <c r="S363" i="21"/>
  <c r="S364" i="21"/>
  <c r="S365" i="21"/>
  <c r="S366" i="21"/>
  <c r="S367" i="21"/>
  <c r="S368" i="21"/>
  <c r="S369" i="21"/>
  <c r="S370" i="21"/>
  <c r="S371" i="21"/>
  <c r="S372" i="21"/>
  <c r="S373" i="21"/>
  <c r="S374" i="21"/>
  <c r="S375" i="21"/>
  <c r="S376" i="21"/>
  <c r="S377" i="21"/>
  <c r="S378" i="21"/>
  <c r="S379" i="21"/>
  <c r="S380" i="21"/>
  <c r="S381" i="21"/>
  <c r="S382" i="21"/>
  <c r="S5" i="21"/>
  <c r="R6" i="21"/>
  <c r="R7" i="21"/>
  <c r="R8" i="21"/>
  <c r="R9" i="21"/>
  <c r="R10" i="21"/>
  <c r="R11" i="21"/>
  <c r="R12" i="21"/>
  <c r="R13" i="21"/>
  <c r="R14" i="21"/>
  <c r="R15" i="21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R41" i="21"/>
  <c r="R42" i="21"/>
  <c r="R43" i="21"/>
  <c r="R44" i="21"/>
  <c r="R45" i="21"/>
  <c r="R46" i="21"/>
  <c r="R47" i="21"/>
  <c r="R48" i="21"/>
  <c r="R49" i="21"/>
  <c r="R50" i="21"/>
  <c r="R51" i="21"/>
  <c r="R52" i="21"/>
  <c r="R53" i="21"/>
  <c r="R54" i="21"/>
  <c r="R55" i="21"/>
  <c r="R56" i="21"/>
  <c r="R57" i="21"/>
  <c r="R58" i="21"/>
  <c r="R59" i="21"/>
  <c r="R60" i="21"/>
  <c r="R61" i="21"/>
  <c r="R62" i="21"/>
  <c r="R63" i="21"/>
  <c r="R64" i="21"/>
  <c r="R65" i="21"/>
  <c r="R66" i="21"/>
  <c r="R67" i="21"/>
  <c r="R68" i="21"/>
  <c r="R69" i="21"/>
  <c r="R70" i="21"/>
  <c r="R71" i="21"/>
  <c r="R72" i="21"/>
  <c r="R73" i="21"/>
  <c r="R74" i="21"/>
  <c r="R75" i="21"/>
  <c r="R76" i="21"/>
  <c r="R77" i="21"/>
  <c r="R78" i="21"/>
  <c r="R79" i="21"/>
  <c r="R80" i="21"/>
  <c r="R81" i="21"/>
  <c r="R82" i="21"/>
  <c r="R83" i="21"/>
  <c r="R84" i="21"/>
  <c r="R85" i="21"/>
  <c r="R86" i="21"/>
  <c r="R87" i="21"/>
  <c r="R88" i="21"/>
  <c r="R89" i="21"/>
  <c r="R90" i="21"/>
  <c r="R91" i="21"/>
  <c r="R92" i="21"/>
  <c r="R93" i="21"/>
  <c r="R94" i="21"/>
  <c r="R95" i="21"/>
  <c r="R96" i="21"/>
  <c r="R97" i="21"/>
  <c r="R98" i="21"/>
  <c r="R99" i="21"/>
  <c r="R100" i="21"/>
  <c r="R101" i="21"/>
  <c r="R102" i="21"/>
  <c r="R103" i="21"/>
  <c r="R104" i="21"/>
  <c r="R105" i="21"/>
  <c r="R106" i="21"/>
  <c r="R107" i="21"/>
  <c r="R108" i="21"/>
  <c r="R109" i="21"/>
  <c r="R110" i="21"/>
  <c r="R111" i="21"/>
  <c r="R112" i="21"/>
  <c r="R113" i="21"/>
  <c r="R114" i="21"/>
  <c r="R115" i="21"/>
  <c r="R116" i="21"/>
  <c r="R117" i="21"/>
  <c r="R118" i="21"/>
  <c r="R119" i="21"/>
  <c r="R120" i="21"/>
  <c r="R121" i="21"/>
  <c r="R122" i="21"/>
  <c r="R123" i="21"/>
  <c r="R124" i="21"/>
  <c r="R125" i="21"/>
  <c r="R126" i="21"/>
  <c r="R127" i="21"/>
  <c r="R128" i="21"/>
  <c r="R129" i="21"/>
  <c r="R130" i="21"/>
  <c r="R131" i="21"/>
  <c r="R132" i="21"/>
  <c r="R133" i="21"/>
  <c r="R134" i="21"/>
  <c r="R135" i="21"/>
  <c r="R136" i="21"/>
  <c r="R137" i="21"/>
  <c r="R138" i="21"/>
  <c r="R139" i="21"/>
  <c r="R140" i="21"/>
  <c r="R141" i="21"/>
  <c r="R142" i="21"/>
  <c r="R143" i="21"/>
  <c r="R144" i="21"/>
  <c r="R145" i="21"/>
  <c r="R146" i="21"/>
  <c r="R147" i="21"/>
  <c r="R148" i="21"/>
  <c r="R149" i="21"/>
  <c r="R150" i="21"/>
  <c r="R151" i="21"/>
  <c r="R152" i="21"/>
  <c r="R153" i="21"/>
  <c r="R154" i="21"/>
  <c r="R155" i="21"/>
  <c r="R156" i="21"/>
  <c r="R157" i="21"/>
  <c r="R158" i="21"/>
  <c r="R159" i="21"/>
  <c r="R160" i="21"/>
  <c r="R161" i="21"/>
  <c r="R162" i="21"/>
  <c r="R163" i="21"/>
  <c r="R164" i="21"/>
  <c r="R165" i="21"/>
  <c r="R166" i="21"/>
  <c r="R167" i="21"/>
  <c r="R168" i="21"/>
  <c r="R169" i="21"/>
  <c r="R170" i="21"/>
  <c r="R171" i="21"/>
  <c r="R172" i="21"/>
  <c r="R173" i="21"/>
  <c r="R174" i="21"/>
  <c r="R175" i="21"/>
  <c r="R176" i="21"/>
  <c r="R177" i="21"/>
  <c r="R178" i="21"/>
  <c r="R179" i="21"/>
  <c r="R180" i="21"/>
  <c r="R181" i="21"/>
  <c r="R182" i="21"/>
  <c r="R183" i="21"/>
  <c r="R184" i="21"/>
  <c r="R185" i="21"/>
  <c r="R186" i="21"/>
  <c r="R187" i="21"/>
  <c r="R188" i="21"/>
  <c r="R189" i="21"/>
  <c r="R190" i="21"/>
  <c r="R191" i="21"/>
  <c r="R192" i="21"/>
  <c r="R193" i="21"/>
  <c r="R194" i="21"/>
  <c r="R195" i="21"/>
  <c r="R196" i="21"/>
  <c r="R197" i="21"/>
  <c r="R198" i="21"/>
  <c r="R199" i="21"/>
  <c r="R200" i="21"/>
  <c r="R201" i="21"/>
  <c r="R202" i="21"/>
  <c r="R203" i="21"/>
  <c r="R204" i="21"/>
  <c r="R205" i="21"/>
  <c r="R206" i="21"/>
  <c r="R207" i="21"/>
  <c r="R208" i="21"/>
  <c r="R209" i="21"/>
  <c r="R210" i="21"/>
  <c r="R211" i="21"/>
  <c r="R212" i="21"/>
  <c r="R213" i="21"/>
  <c r="R214" i="21"/>
  <c r="R215" i="21"/>
  <c r="R216" i="21"/>
  <c r="R217" i="21"/>
  <c r="R218" i="21"/>
  <c r="R219" i="21"/>
  <c r="R220" i="21"/>
  <c r="R221" i="21"/>
  <c r="R222" i="21"/>
  <c r="R223" i="21"/>
  <c r="R224" i="21"/>
  <c r="R225" i="21"/>
  <c r="R226" i="21"/>
  <c r="R227" i="21"/>
  <c r="R228" i="21"/>
  <c r="R229" i="21"/>
  <c r="R230" i="21"/>
  <c r="R231" i="21"/>
  <c r="R232" i="21"/>
  <c r="R233" i="21"/>
  <c r="R234" i="21"/>
  <c r="R235" i="21"/>
  <c r="R236" i="21"/>
  <c r="R237" i="21"/>
  <c r="R238" i="21"/>
  <c r="R239" i="21"/>
  <c r="R240" i="21"/>
  <c r="R241" i="21"/>
  <c r="R242" i="21"/>
  <c r="R243" i="21"/>
  <c r="R244" i="21"/>
  <c r="R245" i="21"/>
  <c r="R246" i="21"/>
  <c r="R247" i="21"/>
  <c r="R248" i="21"/>
  <c r="R249" i="21"/>
  <c r="R250" i="21"/>
  <c r="R251" i="21"/>
  <c r="R252" i="21"/>
  <c r="R253" i="21"/>
  <c r="R254" i="21"/>
  <c r="R255" i="21"/>
  <c r="R256" i="21"/>
  <c r="R257" i="21"/>
  <c r="R258" i="21"/>
  <c r="R259" i="21"/>
  <c r="R260" i="21"/>
  <c r="R261" i="21"/>
  <c r="R262" i="21"/>
  <c r="R263" i="21"/>
  <c r="R264" i="21"/>
  <c r="R265" i="21"/>
  <c r="R266" i="21"/>
  <c r="R267" i="21"/>
  <c r="R268" i="21"/>
  <c r="R269" i="21"/>
  <c r="R270" i="21"/>
  <c r="R271" i="21"/>
  <c r="R272" i="21"/>
  <c r="R273" i="21"/>
  <c r="R274" i="21"/>
  <c r="R275" i="21"/>
  <c r="R276" i="21"/>
  <c r="R277" i="21"/>
  <c r="R278" i="21"/>
  <c r="R279" i="21"/>
  <c r="R280" i="21"/>
  <c r="R281" i="21"/>
  <c r="R282" i="21"/>
  <c r="R283" i="21"/>
  <c r="R284" i="21"/>
  <c r="R285" i="21"/>
  <c r="R286" i="21"/>
  <c r="R287" i="21"/>
  <c r="R288" i="21"/>
  <c r="R289" i="21"/>
  <c r="R290" i="21"/>
  <c r="R291" i="21"/>
  <c r="R292" i="21"/>
  <c r="R293" i="21"/>
  <c r="R294" i="21"/>
  <c r="R295" i="21"/>
  <c r="R296" i="21"/>
  <c r="R297" i="21"/>
  <c r="R298" i="21"/>
  <c r="R299" i="21"/>
  <c r="R300" i="21"/>
  <c r="R301" i="21"/>
  <c r="R302" i="21"/>
  <c r="R303" i="21"/>
  <c r="R304" i="21"/>
  <c r="R305" i="21"/>
  <c r="R306" i="21"/>
  <c r="R307" i="21"/>
  <c r="R308" i="21"/>
  <c r="R309" i="21"/>
  <c r="R310" i="21"/>
  <c r="R311" i="21"/>
  <c r="R312" i="21"/>
  <c r="R313" i="21"/>
  <c r="R314" i="21"/>
  <c r="R315" i="21"/>
  <c r="R316" i="21"/>
  <c r="R317" i="21"/>
  <c r="R318" i="21"/>
  <c r="R319" i="21"/>
  <c r="R320" i="21"/>
  <c r="R321" i="21"/>
  <c r="R322" i="21"/>
  <c r="R323" i="21"/>
  <c r="R324" i="21"/>
  <c r="R325" i="21"/>
  <c r="R326" i="21"/>
  <c r="R327" i="21"/>
  <c r="R328" i="21"/>
  <c r="R329" i="21"/>
  <c r="R330" i="21"/>
  <c r="R331" i="21"/>
  <c r="R332" i="21"/>
  <c r="R333" i="21"/>
  <c r="R334" i="21"/>
  <c r="R335" i="21"/>
  <c r="R336" i="21"/>
  <c r="R337" i="21"/>
  <c r="R338" i="21"/>
  <c r="R339" i="21"/>
  <c r="R340" i="21"/>
  <c r="R341" i="21"/>
  <c r="R342" i="21"/>
  <c r="R343" i="21"/>
  <c r="R344" i="21"/>
  <c r="R345" i="21"/>
  <c r="R346" i="21"/>
  <c r="R347" i="21"/>
  <c r="R348" i="21"/>
  <c r="R349" i="21"/>
  <c r="R350" i="21"/>
  <c r="R351" i="21"/>
  <c r="R352" i="21"/>
  <c r="R353" i="21"/>
  <c r="R354" i="21"/>
  <c r="R355" i="21"/>
  <c r="R356" i="21"/>
  <c r="R357" i="21"/>
  <c r="R358" i="21"/>
  <c r="R359" i="21"/>
  <c r="R360" i="21"/>
  <c r="R361" i="21"/>
  <c r="R362" i="21"/>
  <c r="R363" i="21"/>
  <c r="R364" i="21"/>
  <c r="R365" i="21"/>
  <c r="R366" i="21"/>
  <c r="R367" i="21"/>
  <c r="R368" i="21"/>
  <c r="R369" i="21"/>
  <c r="R370" i="21"/>
  <c r="R371" i="21"/>
  <c r="R372" i="21"/>
  <c r="R373" i="21"/>
  <c r="R374" i="21"/>
  <c r="R375" i="21"/>
  <c r="R376" i="21"/>
  <c r="R377" i="21"/>
  <c r="R378" i="21"/>
  <c r="R379" i="21"/>
  <c r="R380" i="21"/>
  <c r="R381" i="21"/>
  <c r="R382" i="21"/>
  <c r="R5" i="21"/>
  <c r="AJ381" i="22"/>
  <c r="AI381" i="22"/>
  <c r="AH381" i="22"/>
  <c r="AG381" i="22"/>
  <c r="Z381" i="22"/>
  <c r="AJ380" i="22"/>
  <c r="AI380" i="22"/>
  <c r="AH380" i="22"/>
  <c r="AG380" i="22"/>
  <c r="Z380" i="22"/>
  <c r="AJ379" i="22"/>
  <c r="AI379" i="22"/>
  <c r="AH379" i="22"/>
  <c r="AG379" i="22"/>
  <c r="Z379" i="22"/>
  <c r="AJ378" i="22"/>
  <c r="AI378" i="22"/>
  <c r="AH378" i="22"/>
  <c r="AG378" i="22"/>
  <c r="Z378" i="22"/>
  <c r="AJ377" i="22"/>
  <c r="AI377" i="22"/>
  <c r="AH377" i="22"/>
  <c r="AG377" i="22"/>
  <c r="Z377" i="22"/>
  <c r="AJ376" i="22"/>
  <c r="AI376" i="22"/>
  <c r="AH376" i="22"/>
  <c r="AG376" i="22"/>
  <c r="Z376" i="22"/>
  <c r="AJ375" i="22"/>
  <c r="AI375" i="22"/>
  <c r="AH375" i="22"/>
  <c r="AG375" i="22"/>
  <c r="Z375" i="22"/>
  <c r="AJ374" i="22"/>
  <c r="AI374" i="22"/>
  <c r="AH374" i="22"/>
  <c r="AG374" i="22"/>
  <c r="Z374" i="22"/>
  <c r="AJ373" i="22"/>
  <c r="AI373" i="22"/>
  <c r="AH373" i="22"/>
  <c r="AG373" i="22"/>
  <c r="Z373" i="22"/>
  <c r="AJ372" i="22"/>
  <c r="AI372" i="22"/>
  <c r="AH372" i="22"/>
  <c r="AG372" i="22"/>
  <c r="Z372" i="22"/>
  <c r="AJ371" i="22"/>
  <c r="AI371" i="22"/>
  <c r="AH371" i="22"/>
  <c r="AG371" i="22"/>
  <c r="Z371" i="22"/>
  <c r="AJ370" i="22"/>
  <c r="AI370" i="22"/>
  <c r="AH370" i="22"/>
  <c r="AG370" i="22"/>
  <c r="Z370" i="22"/>
  <c r="AJ369" i="22"/>
  <c r="AI369" i="22"/>
  <c r="AH369" i="22"/>
  <c r="AG369" i="22"/>
  <c r="Z369" i="22"/>
  <c r="V369" i="22"/>
  <c r="U370" i="22" s="1"/>
  <c r="Q369" i="22"/>
  <c r="P370" i="22" s="1"/>
  <c r="L369" i="22"/>
  <c r="G369" i="22"/>
  <c r="F370" i="22" s="1"/>
  <c r="AJ368" i="22"/>
  <c r="AI368" i="22"/>
  <c r="AH368" i="22"/>
  <c r="AG368" i="22"/>
  <c r="Z368" i="22"/>
  <c r="AJ367" i="22"/>
  <c r="AI367" i="22"/>
  <c r="AH367" i="22"/>
  <c r="AG367" i="22"/>
  <c r="Z367" i="22"/>
  <c r="AJ366" i="22"/>
  <c r="AI366" i="22"/>
  <c r="AH366" i="22"/>
  <c r="AG366" i="22"/>
  <c r="Z366" i="22"/>
  <c r="AJ365" i="22"/>
  <c r="AI365" i="22"/>
  <c r="AH365" i="22"/>
  <c r="AG365" i="22"/>
  <c r="Z365" i="22"/>
  <c r="AJ364" i="22"/>
  <c r="AI364" i="22"/>
  <c r="AH364" i="22"/>
  <c r="AG364" i="22"/>
  <c r="Z364" i="22"/>
  <c r="AJ363" i="22"/>
  <c r="AI363" i="22"/>
  <c r="AH363" i="22"/>
  <c r="AG363" i="22"/>
  <c r="Z363" i="22"/>
  <c r="AJ362" i="22"/>
  <c r="AI362" i="22"/>
  <c r="AH362" i="22"/>
  <c r="AG362" i="22"/>
  <c r="Z362" i="22"/>
  <c r="AJ361" i="22"/>
  <c r="AI361" i="22"/>
  <c r="AH361" i="22"/>
  <c r="AG361" i="22"/>
  <c r="Z361" i="22"/>
  <c r="AJ360" i="22"/>
  <c r="AI360" i="22"/>
  <c r="AH360" i="22"/>
  <c r="AG360" i="22"/>
  <c r="Z360" i="22"/>
  <c r="AJ359" i="22"/>
  <c r="AI359" i="22"/>
  <c r="AH359" i="22"/>
  <c r="AG359" i="22"/>
  <c r="Z359" i="22"/>
  <c r="AJ358" i="22"/>
  <c r="AI358" i="22"/>
  <c r="AH358" i="22"/>
  <c r="AG358" i="22"/>
  <c r="Z358" i="22"/>
  <c r="AJ357" i="22"/>
  <c r="AI357" i="22"/>
  <c r="AH357" i="22"/>
  <c r="AG357" i="22"/>
  <c r="Z357" i="22"/>
  <c r="AJ356" i="22"/>
  <c r="AI356" i="22"/>
  <c r="AH356" i="22"/>
  <c r="AG356" i="22"/>
  <c r="Z356" i="22"/>
  <c r="AJ355" i="22"/>
  <c r="AI355" i="22"/>
  <c r="AH355" i="22"/>
  <c r="AG355" i="22"/>
  <c r="Z355" i="22"/>
  <c r="AJ354" i="22"/>
  <c r="AI354" i="22"/>
  <c r="AH354" i="22"/>
  <c r="AG354" i="22"/>
  <c r="Z354" i="22"/>
  <c r="AJ353" i="22"/>
  <c r="AI353" i="22"/>
  <c r="AH353" i="22"/>
  <c r="AG353" i="22"/>
  <c r="Z353" i="22"/>
  <c r="AJ352" i="22"/>
  <c r="AI352" i="22"/>
  <c r="AH352" i="22"/>
  <c r="AG352" i="22"/>
  <c r="Z352" i="22"/>
  <c r="AJ351" i="22"/>
  <c r="AI351" i="22"/>
  <c r="AH351" i="22"/>
  <c r="AG351" i="22"/>
  <c r="Z351" i="22"/>
  <c r="AJ350" i="22"/>
  <c r="AI350" i="22"/>
  <c r="AH350" i="22"/>
  <c r="AG350" i="22"/>
  <c r="Z350" i="22"/>
  <c r="AJ349" i="22"/>
  <c r="AI349" i="22"/>
  <c r="AH349" i="22"/>
  <c r="AG349" i="22"/>
  <c r="Z349" i="22"/>
  <c r="AJ348" i="22"/>
  <c r="AI348" i="22"/>
  <c r="AH348" i="22"/>
  <c r="AG348" i="22"/>
  <c r="Z348" i="22"/>
  <c r="AJ347" i="22"/>
  <c r="AI347" i="22"/>
  <c r="AH347" i="22"/>
  <c r="AG347" i="22"/>
  <c r="Z347" i="22"/>
  <c r="AJ346" i="22"/>
  <c r="AI346" i="22"/>
  <c r="AH346" i="22"/>
  <c r="AG346" i="22"/>
  <c r="Z346" i="22"/>
  <c r="AJ345" i="22"/>
  <c r="AI345" i="22"/>
  <c r="AH345" i="22"/>
  <c r="AG345" i="22"/>
  <c r="Z345" i="22"/>
  <c r="AJ344" i="22"/>
  <c r="AI344" i="22"/>
  <c r="AH344" i="22"/>
  <c r="AG344" i="22"/>
  <c r="Z344" i="22"/>
  <c r="AJ343" i="22"/>
  <c r="AI343" i="22"/>
  <c r="AH343" i="22"/>
  <c r="AG343" i="22"/>
  <c r="Z343" i="22"/>
  <c r="AJ342" i="22"/>
  <c r="AI342" i="22"/>
  <c r="AH342" i="22"/>
  <c r="AG342" i="22"/>
  <c r="Z342" i="22"/>
  <c r="AJ341" i="22"/>
  <c r="AI341" i="22"/>
  <c r="AH341" i="22"/>
  <c r="AG341" i="22"/>
  <c r="Z341" i="22"/>
  <c r="AJ340" i="22"/>
  <c r="AI340" i="22"/>
  <c r="AH340" i="22"/>
  <c r="AG340" i="22"/>
  <c r="Z340" i="22"/>
  <c r="AJ339" i="22"/>
  <c r="AI339" i="22"/>
  <c r="AH339" i="22"/>
  <c r="AG339" i="22"/>
  <c r="Z339" i="22"/>
  <c r="AJ338" i="22"/>
  <c r="AI338" i="22"/>
  <c r="AH338" i="22"/>
  <c r="AG338" i="22"/>
  <c r="Z338" i="22"/>
  <c r="AJ337" i="22"/>
  <c r="AI337" i="22"/>
  <c r="AH337" i="22"/>
  <c r="AG337" i="22"/>
  <c r="Z337" i="22"/>
  <c r="AJ336" i="22"/>
  <c r="AI336" i="22"/>
  <c r="AH336" i="22"/>
  <c r="AG336" i="22"/>
  <c r="Z336" i="22"/>
  <c r="AJ335" i="22"/>
  <c r="AI335" i="22"/>
  <c r="AH335" i="22"/>
  <c r="AG335" i="22"/>
  <c r="Z335" i="22"/>
  <c r="AJ334" i="22"/>
  <c r="AI334" i="22"/>
  <c r="AH334" i="22"/>
  <c r="AG334" i="22"/>
  <c r="Z334" i="22"/>
  <c r="AJ333" i="22"/>
  <c r="AI333" i="22"/>
  <c r="AH333" i="22"/>
  <c r="AG333" i="22"/>
  <c r="Z333" i="22"/>
  <c r="AJ332" i="22"/>
  <c r="AI332" i="22"/>
  <c r="AH332" i="22"/>
  <c r="AG332" i="22"/>
  <c r="Z332" i="22"/>
  <c r="AJ331" i="22"/>
  <c r="AI331" i="22"/>
  <c r="AH331" i="22"/>
  <c r="AG331" i="22"/>
  <c r="Z331" i="22"/>
  <c r="AJ330" i="22"/>
  <c r="AI330" i="22"/>
  <c r="AH330" i="22"/>
  <c r="AG330" i="22"/>
  <c r="Z330" i="22"/>
  <c r="AJ329" i="22"/>
  <c r="AI329" i="22"/>
  <c r="AH329" i="22"/>
  <c r="AG329" i="22"/>
  <c r="Z329" i="22"/>
  <c r="AJ328" i="22"/>
  <c r="AI328" i="22"/>
  <c r="AH328" i="22"/>
  <c r="AG328" i="22"/>
  <c r="Z328" i="22"/>
  <c r="AJ327" i="22"/>
  <c r="AI327" i="22"/>
  <c r="AH327" i="22"/>
  <c r="AG327" i="22"/>
  <c r="Z327" i="22"/>
  <c r="AJ326" i="22"/>
  <c r="AI326" i="22"/>
  <c r="AH326" i="22"/>
  <c r="AG326" i="22"/>
  <c r="Z326" i="22"/>
  <c r="AJ325" i="22"/>
  <c r="AI325" i="22"/>
  <c r="AH325" i="22"/>
  <c r="AG325" i="22"/>
  <c r="Z325" i="22"/>
  <c r="AJ324" i="22"/>
  <c r="AI324" i="22"/>
  <c r="AH324" i="22"/>
  <c r="AG324" i="22"/>
  <c r="Z324" i="22"/>
  <c r="AJ323" i="22"/>
  <c r="AI323" i="22"/>
  <c r="AH323" i="22"/>
  <c r="AG323" i="22"/>
  <c r="Z323" i="22"/>
  <c r="AJ322" i="22"/>
  <c r="AI322" i="22"/>
  <c r="AH322" i="22"/>
  <c r="AG322" i="22"/>
  <c r="Z322" i="22"/>
  <c r="AJ321" i="22"/>
  <c r="AI321" i="22"/>
  <c r="AH321" i="22"/>
  <c r="AG321" i="22"/>
  <c r="Z321" i="22"/>
  <c r="AJ320" i="22"/>
  <c r="AI320" i="22"/>
  <c r="AH320" i="22"/>
  <c r="AG320" i="22"/>
  <c r="Z320" i="22"/>
  <c r="AJ319" i="22"/>
  <c r="AI319" i="22"/>
  <c r="AH319" i="22"/>
  <c r="AG319" i="22"/>
  <c r="Z319" i="22"/>
  <c r="AJ318" i="22"/>
  <c r="AI318" i="22"/>
  <c r="AH318" i="22"/>
  <c r="AG318" i="22"/>
  <c r="Z318" i="22"/>
  <c r="AJ317" i="22"/>
  <c r="AI317" i="22"/>
  <c r="AH317" i="22"/>
  <c r="AG317" i="22"/>
  <c r="Z317" i="22"/>
  <c r="AJ316" i="22"/>
  <c r="AI316" i="22"/>
  <c r="AH316" i="22"/>
  <c r="AG316" i="22"/>
  <c r="Z316" i="22"/>
  <c r="AJ315" i="22"/>
  <c r="AI315" i="22"/>
  <c r="AH315" i="22"/>
  <c r="AG315" i="22"/>
  <c r="Z315" i="22"/>
  <c r="AJ314" i="22"/>
  <c r="AI314" i="22"/>
  <c r="AH314" i="22"/>
  <c r="AG314" i="22"/>
  <c r="Z314" i="22"/>
  <c r="AJ313" i="22"/>
  <c r="AI313" i="22"/>
  <c r="AH313" i="22"/>
  <c r="AG313" i="22"/>
  <c r="Z313" i="22"/>
  <c r="AJ312" i="22"/>
  <c r="AI312" i="22"/>
  <c r="AH312" i="22"/>
  <c r="AG312" i="22"/>
  <c r="Z312" i="22"/>
  <c r="AJ311" i="22"/>
  <c r="AI311" i="22"/>
  <c r="AH311" i="22"/>
  <c r="AG311" i="22"/>
  <c r="Z311" i="22"/>
  <c r="AJ310" i="22"/>
  <c r="AI310" i="22"/>
  <c r="AH310" i="22"/>
  <c r="AG310" i="22"/>
  <c r="Z310" i="22"/>
  <c r="AJ309" i="22"/>
  <c r="AI309" i="22"/>
  <c r="AH309" i="22"/>
  <c r="AG309" i="22"/>
  <c r="Z309" i="22"/>
  <c r="AJ308" i="22"/>
  <c r="AI308" i="22"/>
  <c r="AH308" i="22"/>
  <c r="AG308" i="22"/>
  <c r="Z308" i="22"/>
  <c r="AJ307" i="22"/>
  <c r="AI307" i="22"/>
  <c r="AH307" i="22"/>
  <c r="AG307" i="22"/>
  <c r="Z307" i="22"/>
  <c r="AJ306" i="22"/>
  <c r="AI306" i="22"/>
  <c r="AH306" i="22"/>
  <c r="AG306" i="22"/>
  <c r="Z306" i="22"/>
  <c r="AJ305" i="22"/>
  <c r="AI305" i="22"/>
  <c r="AH305" i="22"/>
  <c r="AG305" i="22"/>
  <c r="Z305" i="22"/>
  <c r="AJ304" i="22"/>
  <c r="AI304" i="22"/>
  <c r="AH304" i="22"/>
  <c r="AG304" i="22"/>
  <c r="Z304" i="22"/>
  <c r="AJ303" i="22"/>
  <c r="AI303" i="22"/>
  <c r="AH303" i="22"/>
  <c r="AG303" i="22"/>
  <c r="Z303" i="22"/>
  <c r="AJ302" i="22"/>
  <c r="AI302" i="22"/>
  <c r="AH302" i="22"/>
  <c r="AG302" i="22"/>
  <c r="Z302" i="22"/>
  <c r="AJ301" i="22"/>
  <c r="AI301" i="22"/>
  <c r="AH301" i="22"/>
  <c r="AG301" i="22"/>
  <c r="Z301" i="22"/>
  <c r="AJ300" i="22"/>
  <c r="AI300" i="22"/>
  <c r="AH300" i="22"/>
  <c r="AG300" i="22"/>
  <c r="Z300" i="22"/>
  <c r="AJ299" i="22"/>
  <c r="AI299" i="22"/>
  <c r="AH299" i="22"/>
  <c r="AG299" i="22"/>
  <c r="Z299" i="22"/>
  <c r="AJ298" i="22"/>
  <c r="AI298" i="22"/>
  <c r="AH298" i="22"/>
  <c r="AG298" i="22"/>
  <c r="Z298" i="22"/>
  <c r="AJ297" i="22"/>
  <c r="AI297" i="22"/>
  <c r="AH297" i="22"/>
  <c r="AG297" i="22"/>
  <c r="Z297" i="22"/>
  <c r="AJ296" i="22"/>
  <c r="AI296" i="22"/>
  <c r="AH296" i="22"/>
  <c r="AG296" i="22"/>
  <c r="Z296" i="22"/>
  <c r="AJ295" i="22"/>
  <c r="AI295" i="22"/>
  <c r="AH295" i="22"/>
  <c r="AG295" i="22"/>
  <c r="Z295" i="22"/>
  <c r="AJ294" i="22"/>
  <c r="AI294" i="22"/>
  <c r="AH294" i="22"/>
  <c r="AG294" i="22"/>
  <c r="Z294" i="22"/>
  <c r="AJ293" i="22"/>
  <c r="AI293" i="22"/>
  <c r="AH293" i="22"/>
  <c r="AG293" i="22"/>
  <c r="Z293" i="22"/>
  <c r="AJ292" i="22"/>
  <c r="AI292" i="22"/>
  <c r="AH292" i="22"/>
  <c r="AG292" i="22"/>
  <c r="Z292" i="22"/>
  <c r="AJ291" i="22"/>
  <c r="AI291" i="22"/>
  <c r="AH291" i="22"/>
  <c r="AG291" i="22"/>
  <c r="Z291" i="22"/>
  <c r="AJ290" i="22"/>
  <c r="AI290" i="22"/>
  <c r="AH290" i="22"/>
  <c r="AG290" i="22"/>
  <c r="Z290" i="22"/>
  <c r="AJ289" i="22"/>
  <c r="AI289" i="22"/>
  <c r="AH289" i="22"/>
  <c r="AG289" i="22"/>
  <c r="Z289" i="22"/>
  <c r="AJ288" i="22"/>
  <c r="AI288" i="22"/>
  <c r="AH288" i="22"/>
  <c r="AG288" i="22"/>
  <c r="Z288" i="22"/>
  <c r="AJ287" i="22"/>
  <c r="AI287" i="22"/>
  <c r="AH287" i="22"/>
  <c r="AG287" i="22"/>
  <c r="Z287" i="22"/>
  <c r="AJ286" i="22"/>
  <c r="AI286" i="22"/>
  <c r="AH286" i="22"/>
  <c r="AG286" i="22"/>
  <c r="Z286" i="22"/>
  <c r="AJ285" i="22"/>
  <c r="AI285" i="22"/>
  <c r="AH285" i="22"/>
  <c r="AG285" i="22"/>
  <c r="Z285" i="22"/>
  <c r="AJ284" i="22"/>
  <c r="AI284" i="22"/>
  <c r="AH284" i="22"/>
  <c r="AG284" i="22"/>
  <c r="Z284" i="22"/>
  <c r="AJ283" i="22"/>
  <c r="AI283" i="22"/>
  <c r="AH283" i="22"/>
  <c r="AG283" i="22"/>
  <c r="Z283" i="22"/>
  <c r="AJ282" i="22"/>
  <c r="AI282" i="22"/>
  <c r="AH282" i="22"/>
  <c r="AG282" i="22"/>
  <c r="Z282" i="22"/>
  <c r="AJ281" i="22"/>
  <c r="AI281" i="22"/>
  <c r="AH281" i="22"/>
  <c r="AG281" i="22"/>
  <c r="Z281" i="22"/>
  <c r="AJ280" i="22"/>
  <c r="AI280" i="22"/>
  <c r="AH280" i="22"/>
  <c r="AG280" i="22"/>
  <c r="Z280" i="22"/>
  <c r="AJ279" i="22"/>
  <c r="AI279" i="22"/>
  <c r="AH279" i="22"/>
  <c r="AG279" i="22"/>
  <c r="Z279" i="22"/>
  <c r="AJ278" i="22"/>
  <c r="AI278" i="22"/>
  <c r="AH278" i="22"/>
  <c r="AG278" i="22"/>
  <c r="Z278" i="22"/>
  <c r="AJ277" i="22"/>
  <c r="AI277" i="22"/>
  <c r="AH277" i="22"/>
  <c r="AG277" i="22"/>
  <c r="Z277" i="22"/>
  <c r="AJ276" i="22"/>
  <c r="AI276" i="22"/>
  <c r="AH276" i="22"/>
  <c r="AG276" i="22"/>
  <c r="Z276" i="22"/>
  <c r="AJ275" i="22"/>
  <c r="AI275" i="22"/>
  <c r="AH275" i="22"/>
  <c r="AG275" i="22"/>
  <c r="Z275" i="22"/>
  <c r="AJ274" i="22"/>
  <c r="AI274" i="22"/>
  <c r="AH274" i="22"/>
  <c r="AG274" i="22"/>
  <c r="Z274" i="22"/>
  <c r="AJ273" i="22"/>
  <c r="AI273" i="22"/>
  <c r="AH273" i="22"/>
  <c r="AG273" i="22"/>
  <c r="Z273" i="22"/>
  <c r="AJ272" i="22"/>
  <c r="AI272" i="22"/>
  <c r="AH272" i="22"/>
  <c r="AG272" i="22"/>
  <c r="Z272" i="22"/>
  <c r="AJ271" i="22"/>
  <c r="AI271" i="22"/>
  <c r="AH271" i="22"/>
  <c r="AG271" i="22"/>
  <c r="Z271" i="22"/>
  <c r="AJ270" i="22"/>
  <c r="AI270" i="22"/>
  <c r="AH270" i="22"/>
  <c r="AG270" i="22"/>
  <c r="Z270" i="22"/>
  <c r="AJ269" i="22"/>
  <c r="AI269" i="22"/>
  <c r="AH269" i="22"/>
  <c r="AG269" i="22"/>
  <c r="Z269" i="22"/>
  <c r="AJ268" i="22"/>
  <c r="AI268" i="22"/>
  <c r="AH268" i="22"/>
  <c r="AG268" i="22"/>
  <c r="Z268" i="22"/>
  <c r="AJ267" i="22"/>
  <c r="AI267" i="22"/>
  <c r="AH267" i="22"/>
  <c r="AG267" i="22"/>
  <c r="Z267" i="22"/>
  <c r="AJ266" i="22"/>
  <c r="AI266" i="22"/>
  <c r="AH266" i="22"/>
  <c r="AG266" i="22"/>
  <c r="Z266" i="22"/>
  <c r="AJ265" i="22"/>
  <c r="AI265" i="22"/>
  <c r="AH265" i="22"/>
  <c r="AG265" i="22"/>
  <c r="Z265" i="22"/>
  <c r="AJ264" i="22"/>
  <c r="AI264" i="22"/>
  <c r="AH264" i="22"/>
  <c r="AG264" i="22"/>
  <c r="Z264" i="22"/>
  <c r="AJ263" i="22"/>
  <c r="AI263" i="22"/>
  <c r="AH263" i="22"/>
  <c r="AG263" i="22"/>
  <c r="Z263" i="22"/>
  <c r="AJ262" i="22"/>
  <c r="AI262" i="22"/>
  <c r="AH262" i="22"/>
  <c r="AG262" i="22"/>
  <c r="Z262" i="22"/>
  <c r="AJ261" i="22"/>
  <c r="AI261" i="22"/>
  <c r="AH261" i="22"/>
  <c r="AG261" i="22"/>
  <c r="Z261" i="22"/>
  <c r="AJ260" i="22"/>
  <c r="AI260" i="22"/>
  <c r="AH260" i="22"/>
  <c r="AG260" i="22"/>
  <c r="Z260" i="22"/>
  <c r="AJ259" i="22"/>
  <c r="AI259" i="22"/>
  <c r="AH259" i="22"/>
  <c r="AG259" i="22"/>
  <c r="Z259" i="22"/>
  <c r="AJ258" i="22"/>
  <c r="AI258" i="22"/>
  <c r="AH258" i="22"/>
  <c r="AG258" i="22"/>
  <c r="Z258" i="22"/>
  <c r="AJ257" i="22"/>
  <c r="AI257" i="22"/>
  <c r="AH257" i="22"/>
  <c r="AG257" i="22"/>
  <c r="Z257" i="22"/>
  <c r="AJ256" i="22"/>
  <c r="AI256" i="22"/>
  <c r="AH256" i="22"/>
  <c r="AG256" i="22"/>
  <c r="Z256" i="22"/>
  <c r="AJ255" i="22"/>
  <c r="AI255" i="22"/>
  <c r="AH255" i="22"/>
  <c r="AG255" i="22"/>
  <c r="Z255" i="22"/>
  <c r="AJ254" i="22"/>
  <c r="AI254" i="22"/>
  <c r="AH254" i="22"/>
  <c r="AG254" i="22"/>
  <c r="Z254" i="22"/>
  <c r="AJ253" i="22"/>
  <c r="AI253" i="22"/>
  <c r="AH253" i="22"/>
  <c r="AG253" i="22"/>
  <c r="Z253" i="22"/>
  <c r="AJ252" i="22"/>
  <c r="AI252" i="22"/>
  <c r="AH252" i="22"/>
  <c r="AG252" i="22"/>
  <c r="Z252" i="22"/>
  <c r="AJ251" i="22"/>
  <c r="AI251" i="22"/>
  <c r="AH251" i="22"/>
  <c r="AG251" i="22"/>
  <c r="Z251" i="22"/>
  <c r="AJ250" i="22"/>
  <c r="AI250" i="22"/>
  <c r="AH250" i="22"/>
  <c r="AG250" i="22"/>
  <c r="Z250" i="22"/>
  <c r="AJ249" i="22"/>
  <c r="AI249" i="22"/>
  <c r="AH249" i="22"/>
  <c r="AG249" i="22"/>
  <c r="Z249" i="22"/>
  <c r="AJ248" i="22"/>
  <c r="AI248" i="22"/>
  <c r="AH248" i="22"/>
  <c r="AG248" i="22"/>
  <c r="V248" i="22"/>
  <c r="U249" i="22" s="1"/>
  <c r="U248" i="22"/>
  <c r="Q248" i="22"/>
  <c r="P249" i="22" s="1"/>
  <c r="L248" i="22"/>
  <c r="K249" i="22" s="1"/>
  <c r="G248" i="22"/>
  <c r="F249" i="22" s="1"/>
  <c r="AJ247" i="22"/>
  <c r="AI247" i="22"/>
  <c r="AH247" i="22"/>
  <c r="AG247" i="22"/>
  <c r="AJ246" i="22"/>
  <c r="AI246" i="22"/>
  <c r="AH246" i="22"/>
  <c r="AG246" i="22"/>
  <c r="AJ245" i="22"/>
  <c r="AI245" i="22"/>
  <c r="AH245" i="22"/>
  <c r="AG245" i="22"/>
  <c r="AJ244" i="22"/>
  <c r="AI244" i="22"/>
  <c r="AH244" i="22"/>
  <c r="AG244" i="22"/>
  <c r="AJ243" i="22"/>
  <c r="AI243" i="22"/>
  <c r="AH243" i="22"/>
  <c r="AG243" i="22"/>
  <c r="AJ242" i="22"/>
  <c r="AI242" i="22"/>
  <c r="AH242" i="22"/>
  <c r="AG242" i="22"/>
  <c r="AJ241" i="22"/>
  <c r="AI241" i="22"/>
  <c r="AH241" i="22"/>
  <c r="AG241" i="22"/>
  <c r="AJ240" i="22"/>
  <c r="AI240" i="22"/>
  <c r="AH240" i="22"/>
  <c r="AG240" i="22"/>
  <c r="AJ239" i="22"/>
  <c r="AI239" i="22"/>
  <c r="AH239" i="22"/>
  <c r="AG239" i="22"/>
  <c r="AJ238" i="22"/>
  <c r="AI238" i="22"/>
  <c r="AH238" i="22"/>
  <c r="AG238" i="22"/>
  <c r="AJ237" i="22"/>
  <c r="AI237" i="22"/>
  <c r="AH237" i="22"/>
  <c r="AG237" i="22"/>
  <c r="AJ236" i="22"/>
  <c r="AI236" i="22"/>
  <c r="AH236" i="22"/>
  <c r="AG236" i="22"/>
  <c r="AJ235" i="22"/>
  <c r="AI235" i="22"/>
  <c r="AH235" i="22"/>
  <c r="AG235" i="22"/>
  <c r="AJ234" i="22"/>
  <c r="AI234" i="22"/>
  <c r="AH234" i="22"/>
  <c r="AG234" i="22"/>
  <c r="AJ233" i="22"/>
  <c r="AI233" i="22"/>
  <c r="AH233" i="22"/>
  <c r="AG233" i="22"/>
  <c r="AJ232" i="22"/>
  <c r="AI232" i="22"/>
  <c r="AH232" i="22"/>
  <c r="AG232" i="22"/>
  <c r="AJ231" i="22"/>
  <c r="AI231" i="22"/>
  <c r="AH231" i="22"/>
  <c r="AG231" i="22"/>
  <c r="AJ230" i="22"/>
  <c r="AI230" i="22"/>
  <c r="AH230" i="22"/>
  <c r="AG230" i="22"/>
  <c r="AJ229" i="22"/>
  <c r="AI229" i="22"/>
  <c r="AH229" i="22"/>
  <c r="AG229" i="22"/>
  <c r="AJ228" i="22"/>
  <c r="AI228" i="22"/>
  <c r="AH228" i="22"/>
  <c r="AG228" i="22"/>
  <c r="AJ227" i="22"/>
  <c r="AI227" i="22"/>
  <c r="AH227" i="22"/>
  <c r="AG227" i="22"/>
  <c r="AJ226" i="22"/>
  <c r="AI226" i="22"/>
  <c r="AH226" i="22"/>
  <c r="AG226" i="22"/>
  <c r="AJ225" i="22"/>
  <c r="AI225" i="22"/>
  <c r="AH225" i="22"/>
  <c r="AG225" i="22"/>
  <c r="AJ224" i="22"/>
  <c r="AI224" i="22"/>
  <c r="AH224" i="22"/>
  <c r="AG224" i="22"/>
  <c r="AJ223" i="22"/>
  <c r="AI223" i="22"/>
  <c r="AH223" i="22"/>
  <c r="AG223" i="22"/>
  <c r="AJ222" i="22"/>
  <c r="AI222" i="22"/>
  <c r="AH222" i="22"/>
  <c r="AG222" i="22"/>
  <c r="AJ221" i="22"/>
  <c r="AI221" i="22"/>
  <c r="AH221" i="22"/>
  <c r="AG221" i="22"/>
  <c r="AJ220" i="22"/>
  <c r="AI220" i="22"/>
  <c r="AH220" i="22"/>
  <c r="AG220" i="22"/>
  <c r="AJ219" i="22"/>
  <c r="AI219" i="22"/>
  <c r="AH219" i="22"/>
  <c r="AG219" i="22"/>
  <c r="AJ218" i="22"/>
  <c r="AI218" i="22"/>
  <c r="AH218" i="22"/>
  <c r="AG218" i="22"/>
  <c r="AJ217" i="22"/>
  <c r="AI217" i="22"/>
  <c r="AH217" i="22"/>
  <c r="AG217" i="22"/>
  <c r="AJ216" i="22"/>
  <c r="AI216" i="22"/>
  <c r="AH216" i="22"/>
  <c r="AG216" i="22"/>
  <c r="AJ215" i="22"/>
  <c r="AI215" i="22"/>
  <c r="AH215" i="22"/>
  <c r="AG215" i="22"/>
  <c r="AJ214" i="22"/>
  <c r="AI214" i="22"/>
  <c r="AH214" i="22"/>
  <c r="AG214" i="22"/>
  <c r="AJ213" i="22"/>
  <c r="AI213" i="22"/>
  <c r="AH213" i="22"/>
  <c r="AG213" i="22"/>
  <c r="AJ212" i="22"/>
  <c r="AI212" i="22"/>
  <c r="AH212" i="22"/>
  <c r="AG212" i="22"/>
  <c r="AJ211" i="22"/>
  <c r="AI211" i="22"/>
  <c r="AH211" i="22"/>
  <c r="AG211" i="22"/>
  <c r="AJ210" i="22"/>
  <c r="AI210" i="22"/>
  <c r="AH210" i="22"/>
  <c r="AG210" i="22"/>
  <c r="AJ209" i="22"/>
  <c r="AI209" i="22"/>
  <c r="AH209" i="22"/>
  <c r="AG209" i="22"/>
  <c r="AJ208" i="22"/>
  <c r="AI208" i="22"/>
  <c r="AH208" i="22"/>
  <c r="AG208" i="22"/>
  <c r="AJ207" i="22"/>
  <c r="AI207" i="22"/>
  <c r="AH207" i="22"/>
  <c r="AG207" i="22"/>
  <c r="AJ206" i="22"/>
  <c r="AI206" i="22"/>
  <c r="AH206" i="22"/>
  <c r="AG206" i="22"/>
  <c r="AJ205" i="22"/>
  <c r="AI205" i="22"/>
  <c r="AH205" i="22"/>
  <c r="AG205" i="22"/>
  <c r="AJ204" i="22"/>
  <c r="AI204" i="22"/>
  <c r="AH204" i="22"/>
  <c r="AG204" i="22"/>
  <c r="AJ203" i="22"/>
  <c r="AI203" i="22"/>
  <c r="AH203" i="22"/>
  <c r="AG203" i="22"/>
  <c r="AJ202" i="22"/>
  <c r="AI202" i="22"/>
  <c r="AH202" i="22"/>
  <c r="AG202" i="22"/>
  <c r="AJ201" i="22"/>
  <c r="AI201" i="22"/>
  <c r="AH201" i="22"/>
  <c r="AG201" i="22"/>
  <c r="AJ200" i="22"/>
  <c r="AI200" i="22"/>
  <c r="AH200" i="22"/>
  <c r="AG200" i="22"/>
  <c r="AJ199" i="22"/>
  <c r="AI199" i="22"/>
  <c r="AH199" i="22"/>
  <c r="AG199" i="22"/>
  <c r="AJ198" i="22"/>
  <c r="AI198" i="22"/>
  <c r="AH198" i="22"/>
  <c r="AG198" i="22"/>
  <c r="AJ197" i="22"/>
  <c r="AI197" i="22"/>
  <c r="AH197" i="22"/>
  <c r="AG197" i="22"/>
  <c r="AJ196" i="22"/>
  <c r="AI196" i="22"/>
  <c r="AH196" i="22"/>
  <c r="AG196" i="22"/>
  <c r="AJ195" i="22"/>
  <c r="AI195" i="22"/>
  <c r="AH195" i="22"/>
  <c r="AG195" i="22"/>
  <c r="AJ194" i="22"/>
  <c r="AI194" i="22"/>
  <c r="AH194" i="22"/>
  <c r="AG194" i="22"/>
  <c r="AJ193" i="22"/>
  <c r="AI193" i="22"/>
  <c r="AH193" i="22"/>
  <c r="AG193" i="22"/>
  <c r="AJ192" i="22"/>
  <c r="AI192" i="22"/>
  <c r="AH192" i="22"/>
  <c r="AG192" i="22"/>
  <c r="AJ191" i="22"/>
  <c r="AI191" i="22"/>
  <c r="AH191" i="22"/>
  <c r="AG191" i="22"/>
  <c r="AJ190" i="22"/>
  <c r="AI190" i="22"/>
  <c r="AH190" i="22"/>
  <c r="AG190" i="22"/>
  <c r="AJ189" i="22"/>
  <c r="AI189" i="22"/>
  <c r="AH189" i="22"/>
  <c r="AG189" i="22"/>
  <c r="AJ188" i="22"/>
  <c r="AI188" i="22"/>
  <c r="AH188" i="22"/>
  <c r="AG188" i="22"/>
  <c r="AJ187" i="22"/>
  <c r="AI187" i="22"/>
  <c r="AH187" i="22"/>
  <c r="AG187" i="22"/>
  <c r="AJ186" i="22"/>
  <c r="AI186" i="22"/>
  <c r="AH186" i="22"/>
  <c r="AG186" i="22"/>
  <c r="AJ185" i="22"/>
  <c r="AI185" i="22"/>
  <c r="AH185" i="22"/>
  <c r="AG185" i="22"/>
  <c r="AJ184" i="22"/>
  <c r="AI184" i="22"/>
  <c r="AH184" i="22"/>
  <c r="AG184" i="22"/>
  <c r="AJ183" i="22"/>
  <c r="AI183" i="22"/>
  <c r="AH183" i="22"/>
  <c r="AG183" i="22"/>
  <c r="AJ182" i="22"/>
  <c r="AI182" i="22"/>
  <c r="AH182" i="22"/>
  <c r="AG182" i="22"/>
  <c r="AJ181" i="22"/>
  <c r="AI181" i="22"/>
  <c r="AH181" i="22"/>
  <c r="AG181" i="22"/>
  <c r="AJ180" i="22"/>
  <c r="AI180" i="22"/>
  <c r="AH180" i="22"/>
  <c r="AG180" i="22"/>
  <c r="AJ179" i="22"/>
  <c r="AI179" i="22"/>
  <c r="AH179" i="22"/>
  <c r="AG179" i="22"/>
  <c r="AJ178" i="22"/>
  <c r="AI178" i="22"/>
  <c r="AH178" i="22"/>
  <c r="AG178" i="22"/>
  <c r="AJ177" i="22"/>
  <c r="AI177" i="22"/>
  <c r="AH177" i="22"/>
  <c r="AG177" i="22"/>
  <c r="AJ176" i="22"/>
  <c r="AI176" i="22"/>
  <c r="AH176" i="22"/>
  <c r="AG176" i="22"/>
  <c r="AJ175" i="22"/>
  <c r="AI175" i="22"/>
  <c r="AH175" i="22"/>
  <c r="AG175" i="22"/>
  <c r="AJ174" i="22"/>
  <c r="AI174" i="22"/>
  <c r="AH174" i="22"/>
  <c r="AG174" i="22"/>
  <c r="AJ173" i="22"/>
  <c r="AI173" i="22"/>
  <c r="AH173" i="22"/>
  <c r="AG173" i="22"/>
  <c r="AJ172" i="22"/>
  <c r="AI172" i="22"/>
  <c r="AH172" i="22"/>
  <c r="AG172" i="22"/>
  <c r="AJ171" i="22"/>
  <c r="AI171" i="22"/>
  <c r="AH171" i="22"/>
  <c r="AG171" i="22"/>
  <c r="AJ170" i="22"/>
  <c r="AI170" i="22"/>
  <c r="AH170" i="22"/>
  <c r="AG170" i="22"/>
  <c r="AJ169" i="22"/>
  <c r="AI169" i="22"/>
  <c r="AH169" i="22"/>
  <c r="AG169" i="22"/>
  <c r="AJ168" i="22"/>
  <c r="AI168" i="22"/>
  <c r="AH168" i="22"/>
  <c r="AG168" i="22"/>
  <c r="AJ167" i="22"/>
  <c r="AI167" i="22"/>
  <c r="AH167" i="22"/>
  <c r="AG167" i="22"/>
  <c r="AJ166" i="22"/>
  <c r="AI166" i="22"/>
  <c r="AH166" i="22"/>
  <c r="AG166" i="22"/>
  <c r="AJ165" i="22"/>
  <c r="AI165" i="22"/>
  <c r="AH165" i="22"/>
  <c r="AG165" i="22"/>
  <c r="AJ164" i="22"/>
  <c r="AI164" i="22"/>
  <c r="AH164" i="22"/>
  <c r="AG164" i="22"/>
  <c r="AJ163" i="22"/>
  <c r="AI163" i="22"/>
  <c r="AH163" i="22"/>
  <c r="AG163" i="22"/>
  <c r="AJ162" i="22"/>
  <c r="AI162" i="22"/>
  <c r="AH162" i="22"/>
  <c r="AG162" i="22"/>
  <c r="AJ161" i="22"/>
  <c r="AI161" i="22"/>
  <c r="AH161" i="22"/>
  <c r="AG161" i="22"/>
  <c r="AJ160" i="22"/>
  <c r="AI160" i="22"/>
  <c r="AH160" i="22"/>
  <c r="AG160" i="22"/>
  <c r="AJ159" i="22"/>
  <c r="AI159" i="22"/>
  <c r="AH159" i="22"/>
  <c r="AG159" i="22"/>
  <c r="AJ158" i="22"/>
  <c r="AI158" i="22"/>
  <c r="AH158" i="22"/>
  <c r="AG158" i="22"/>
  <c r="AJ157" i="22"/>
  <c r="AI157" i="22"/>
  <c r="AH157" i="22"/>
  <c r="AG157" i="22"/>
  <c r="AJ156" i="22"/>
  <c r="AI156" i="22"/>
  <c r="AH156" i="22"/>
  <c r="AG156" i="22"/>
  <c r="AJ155" i="22"/>
  <c r="AI155" i="22"/>
  <c r="AH155" i="22"/>
  <c r="AG155" i="22"/>
  <c r="AJ154" i="22"/>
  <c r="AI154" i="22"/>
  <c r="AH154" i="22"/>
  <c r="AG154" i="22"/>
  <c r="AJ153" i="22"/>
  <c r="AI153" i="22"/>
  <c r="AH153" i="22"/>
  <c r="AG153" i="22"/>
  <c r="AJ152" i="22"/>
  <c r="AI152" i="22"/>
  <c r="AH152" i="22"/>
  <c r="AG152" i="22"/>
  <c r="AJ151" i="22"/>
  <c r="AI151" i="22"/>
  <c r="AH151" i="22"/>
  <c r="AG151" i="22"/>
  <c r="AJ150" i="22"/>
  <c r="AI150" i="22"/>
  <c r="AH150" i="22"/>
  <c r="AG150" i="22"/>
  <c r="AJ149" i="22"/>
  <c r="AI149" i="22"/>
  <c r="AH149" i="22"/>
  <c r="AG149" i="22"/>
  <c r="AJ148" i="22"/>
  <c r="AI148" i="22"/>
  <c r="AH148" i="22"/>
  <c r="AG148" i="22"/>
  <c r="AJ147" i="22"/>
  <c r="AI147" i="22"/>
  <c r="AH147" i="22"/>
  <c r="AG147" i="22"/>
  <c r="AJ146" i="22"/>
  <c r="AI146" i="22"/>
  <c r="AH146" i="22"/>
  <c r="AG146" i="22"/>
  <c r="AJ145" i="22"/>
  <c r="AI145" i="22"/>
  <c r="AH145" i="22"/>
  <c r="AG145" i="22"/>
  <c r="AJ144" i="22"/>
  <c r="AI144" i="22"/>
  <c r="AH144" i="22"/>
  <c r="AG144" i="22"/>
  <c r="AJ143" i="22"/>
  <c r="AI143" i="22"/>
  <c r="AH143" i="22"/>
  <c r="AG143" i="22"/>
  <c r="AJ142" i="22"/>
  <c r="AI142" i="22"/>
  <c r="AH142" i="22"/>
  <c r="AG142" i="22"/>
  <c r="AJ141" i="22"/>
  <c r="AI141" i="22"/>
  <c r="AH141" i="22"/>
  <c r="AG141" i="22"/>
  <c r="AJ140" i="22"/>
  <c r="AI140" i="22"/>
  <c r="AH140" i="22"/>
  <c r="AG140" i="22"/>
  <c r="AJ139" i="22"/>
  <c r="AI139" i="22"/>
  <c r="AH139" i="22"/>
  <c r="AG139" i="22"/>
  <c r="AJ138" i="22"/>
  <c r="AI138" i="22"/>
  <c r="AH138" i="22"/>
  <c r="AG138" i="22"/>
  <c r="AJ137" i="22"/>
  <c r="AI137" i="22"/>
  <c r="AH137" i="22"/>
  <c r="AG137" i="22"/>
  <c r="AJ136" i="22"/>
  <c r="AI136" i="22"/>
  <c r="AH136" i="22"/>
  <c r="AG136" i="22"/>
  <c r="AJ135" i="22"/>
  <c r="AI135" i="22"/>
  <c r="AH135" i="22"/>
  <c r="AG135" i="22"/>
  <c r="AJ134" i="22"/>
  <c r="AI134" i="22"/>
  <c r="AH134" i="22"/>
  <c r="AG134" i="22"/>
  <c r="AJ133" i="22"/>
  <c r="AI133" i="22"/>
  <c r="AH133" i="22"/>
  <c r="AG133" i="22"/>
  <c r="AJ132" i="22"/>
  <c r="AI132" i="22"/>
  <c r="AH132" i="22"/>
  <c r="AG132" i="22"/>
  <c r="AJ131" i="22"/>
  <c r="AI131" i="22"/>
  <c r="AH131" i="22"/>
  <c r="AG131" i="22"/>
  <c r="AJ130" i="22"/>
  <c r="AI130" i="22"/>
  <c r="AH130" i="22"/>
  <c r="AG130" i="22"/>
  <c r="AJ129" i="22"/>
  <c r="AI129" i="22"/>
  <c r="AH129" i="22"/>
  <c r="AG129" i="22"/>
  <c r="AJ128" i="22"/>
  <c r="AI128" i="22"/>
  <c r="AH128" i="22"/>
  <c r="AG128" i="22"/>
  <c r="AJ127" i="22"/>
  <c r="AI127" i="22"/>
  <c r="AH127" i="22"/>
  <c r="AG127" i="22"/>
  <c r="AJ126" i="22"/>
  <c r="AI126" i="22"/>
  <c r="AH126" i="22"/>
  <c r="AG126" i="22"/>
  <c r="AJ125" i="22"/>
  <c r="AI125" i="22"/>
  <c r="AH125" i="22"/>
  <c r="AG125" i="22"/>
  <c r="AA125" i="22"/>
  <c r="Z126" i="22" s="1"/>
  <c r="Q125" i="22"/>
  <c r="P126" i="22" s="1"/>
  <c r="L125" i="22"/>
  <c r="K126" i="22" s="1"/>
  <c r="G125" i="22"/>
  <c r="F126" i="22" s="1"/>
  <c r="AJ124" i="22"/>
  <c r="AI124" i="22"/>
  <c r="AH124" i="22"/>
  <c r="AG124" i="22"/>
  <c r="AJ123" i="22"/>
  <c r="AI123" i="22"/>
  <c r="AH123" i="22"/>
  <c r="AG123" i="22"/>
  <c r="AJ122" i="22"/>
  <c r="AI122" i="22"/>
  <c r="AH122" i="22"/>
  <c r="AG122" i="22"/>
  <c r="AJ121" i="22"/>
  <c r="AI121" i="22"/>
  <c r="AH121" i="22"/>
  <c r="AG121" i="22"/>
  <c r="AJ120" i="22"/>
  <c r="AI120" i="22"/>
  <c r="AH120" i="22"/>
  <c r="AG120" i="22"/>
  <c r="AJ119" i="22"/>
  <c r="AI119" i="22"/>
  <c r="AH119" i="22"/>
  <c r="AG119" i="22"/>
  <c r="AJ118" i="22"/>
  <c r="AI118" i="22"/>
  <c r="AH118" i="22"/>
  <c r="AG118" i="22"/>
  <c r="AJ117" i="22"/>
  <c r="AI117" i="22"/>
  <c r="AH117" i="22"/>
  <c r="AG117" i="22"/>
  <c r="AJ116" i="22"/>
  <c r="AI116" i="22"/>
  <c r="AH116" i="22"/>
  <c r="AG116" i="22"/>
  <c r="AJ115" i="22"/>
  <c r="AI115" i="22"/>
  <c r="AH115" i="22"/>
  <c r="AG115" i="22"/>
  <c r="AJ114" i="22"/>
  <c r="AI114" i="22"/>
  <c r="AH114" i="22"/>
  <c r="AG114" i="22"/>
  <c r="AJ113" i="22"/>
  <c r="AI113" i="22"/>
  <c r="AH113" i="22"/>
  <c r="AG113" i="22"/>
  <c r="AJ112" i="22"/>
  <c r="AI112" i="22"/>
  <c r="AH112" i="22"/>
  <c r="AG112" i="22"/>
  <c r="AJ111" i="22"/>
  <c r="AI111" i="22"/>
  <c r="AH111" i="22"/>
  <c r="AG111" i="22"/>
  <c r="AJ110" i="22"/>
  <c r="AI110" i="22"/>
  <c r="AH110" i="22"/>
  <c r="AG110" i="22"/>
  <c r="AJ109" i="22"/>
  <c r="AI109" i="22"/>
  <c r="AH109" i="22"/>
  <c r="AG109" i="22"/>
  <c r="AJ108" i="22"/>
  <c r="AI108" i="22"/>
  <c r="AH108" i="22"/>
  <c r="AG108" i="22"/>
  <c r="AJ107" i="22"/>
  <c r="AI107" i="22"/>
  <c r="AH107" i="22"/>
  <c r="AG107" i="22"/>
  <c r="AJ106" i="22"/>
  <c r="AI106" i="22"/>
  <c r="AH106" i="22"/>
  <c r="AG106" i="22"/>
  <c r="AJ105" i="22"/>
  <c r="AI105" i="22"/>
  <c r="AH105" i="22"/>
  <c r="AG105" i="22"/>
  <c r="AJ104" i="22"/>
  <c r="AI104" i="22"/>
  <c r="AH104" i="22"/>
  <c r="AG104" i="22"/>
  <c r="AJ103" i="22"/>
  <c r="AI103" i="22"/>
  <c r="AH103" i="22"/>
  <c r="AG103" i="22"/>
  <c r="AJ102" i="22"/>
  <c r="AI102" i="22"/>
  <c r="AH102" i="22"/>
  <c r="AG102" i="22"/>
  <c r="AJ101" i="22"/>
  <c r="AI101" i="22"/>
  <c r="AH101" i="22"/>
  <c r="AG101" i="22"/>
  <c r="AJ100" i="22"/>
  <c r="AI100" i="22"/>
  <c r="AH100" i="22"/>
  <c r="AG100" i="22"/>
  <c r="AJ99" i="22"/>
  <c r="AI99" i="22"/>
  <c r="AH99" i="22"/>
  <c r="AG99" i="22"/>
  <c r="AJ98" i="22"/>
  <c r="AI98" i="22"/>
  <c r="AH98" i="22"/>
  <c r="AG98" i="22"/>
  <c r="AJ97" i="22"/>
  <c r="AI97" i="22"/>
  <c r="AH97" i="22"/>
  <c r="AG97" i="22"/>
  <c r="AJ96" i="22"/>
  <c r="AI96" i="22"/>
  <c r="AH96" i="22"/>
  <c r="AG96" i="22"/>
  <c r="AJ95" i="22"/>
  <c r="AI95" i="22"/>
  <c r="AH95" i="22"/>
  <c r="AG95" i="22"/>
  <c r="AJ94" i="22"/>
  <c r="AI94" i="22"/>
  <c r="AH94" i="22"/>
  <c r="AG94" i="22"/>
  <c r="AJ93" i="22"/>
  <c r="AI93" i="22"/>
  <c r="AH93" i="22"/>
  <c r="AG93" i="22"/>
  <c r="AJ92" i="22"/>
  <c r="AI92" i="22"/>
  <c r="AH92" i="22"/>
  <c r="AG92" i="22"/>
  <c r="AJ91" i="22"/>
  <c r="AI91" i="22"/>
  <c r="AH91" i="22"/>
  <c r="AG91" i="22"/>
  <c r="AJ90" i="22"/>
  <c r="AI90" i="22"/>
  <c r="AH90" i="22"/>
  <c r="AG90" i="22"/>
  <c r="AJ89" i="22"/>
  <c r="AI89" i="22"/>
  <c r="AH89" i="22"/>
  <c r="AG89" i="22"/>
  <c r="AJ88" i="22"/>
  <c r="AI88" i="22"/>
  <c r="AH88" i="22"/>
  <c r="AG88" i="22"/>
  <c r="AJ87" i="22"/>
  <c r="AI87" i="22"/>
  <c r="AH87" i="22"/>
  <c r="AG87" i="22"/>
  <c r="AJ86" i="22"/>
  <c r="AI86" i="22"/>
  <c r="AH86" i="22"/>
  <c r="AG86" i="22"/>
  <c r="AJ85" i="22"/>
  <c r="AI85" i="22"/>
  <c r="AH85" i="22"/>
  <c r="AG85" i="22"/>
  <c r="AJ84" i="22"/>
  <c r="AI84" i="22"/>
  <c r="AH84" i="22"/>
  <c r="AG84" i="22"/>
  <c r="AJ83" i="22"/>
  <c r="AI83" i="22"/>
  <c r="AH83" i="22"/>
  <c r="AG83" i="22"/>
  <c r="AJ82" i="22"/>
  <c r="AI82" i="22"/>
  <c r="AH82" i="22"/>
  <c r="AG82" i="22"/>
  <c r="AJ81" i="22"/>
  <c r="AI81" i="22"/>
  <c r="AH81" i="22"/>
  <c r="AG81" i="22"/>
  <c r="AJ80" i="22"/>
  <c r="AI80" i="22"/>
  <c r="AH80" i="22"/>
  <c r="AG80" i="22"/>
  <c r="AJ79" i="22"/>
  <c r="AI79" i="22"/>
  <c r="AH79" i="22"/>
  <c r="AG79" i="22"/>
  <c r="AJ78" i="22"/>
  <c r="AI78" i="22"/>
  <c r="AH78" i="22"/>
  <c r="AG78" i="22"/>
  <c r="AJ77" i="22"/>
  <c r="AI77" i="22"/>
  <c r="AH77" i="22"/>
  <c r="AG77" i="22"/>
  <c r="AJ76" i="22"/>
  <c r="AI76" i="22"/>
  <c r="AH76" i="22"/>
  <c r="AG76" i="22"/>
  <c r="AJ75" i="22"/>
  <c r="AI75" i="22"/>
  <c r="AH75" i="22"/>
  <c r="AG75" i="22"/>
  <c r="AJ74" i="22"/>
  <c r="AI74" i="22"/>
  <c r="AH74" i="22"/>
  <c r="AG74" i="22"/>
  <c r="AJ73" i="22"/>
  <c r="AI73" i="22"/>
  <c r="AH73" i="22"/>
  <c r="AG73" i="22"/>
  <c r="AJ72" i="22"/>
  <c r="AI72" i="22"/>
  <c r="AH72" i="22"/>
  <c r="AG72" i="22"/>
  <c r="AJ71" i="22"/>
  <c r="AI71" i="22"/>
  <c r="AH71" i="22"/>
  <c r="AG71" i="22"/>
  <c r="AJ70" i="22"/>
  <c r="AI70" i="22"/>
  <c r="AH70" i="22"/>
  <c r="AG70" i="22"/>
  <c r="AJ69" i="22"/>
  <c r="AI69" i="22"/>
  <c r="AH69" i="22"/>
  <c r="AG69" i="22"/>
  <c r="AJ68" i="22"/>
  <c r="AI68" i="22"/>
  <c r="AH68" i="22"/>
  <c r="AG68" i="22"/>
  <c r="AJ67" i="22"/>
  <c r="AI67" i="22"/>
  <c r="AH67" i="22"/>
  <c r="AG67" i="22"/>
  <c r="AJ66" i="22"/>
  <c r="AI66" i="22"/>
  <c r="AH66" i="22"/>
  <c r="AG66" i="22"/>
  <c r="AJ65" i="22"/>
  <c r="AI65" i="22"/>
  <c r="AH65" i="22"/>
  <c r="AG65" i="22"/>
  <c r="AJ64" i="22"/>
  <c r="AI64" i="22"/>
  <c r="AH64" i="22"/>
  <c r="AG64" i="22"/>
  <c r="AJ63" i="22"/>
  <c r="AI63" i="22"/>
  <c r="AH63" i="22"/>
  <c r="AG63" i="22"/>
  <c r="AJ62" i="22"/>
  <c r="AI62" i="22"/>
  <c r="AH62" i="22"/>
  <c r="AG62" i="22"/>
  <c r="AJ61" i="22"/>
  <c r="AI61" i="22"/>
  <c r="AH61" i="22"/>
  <c r="AG61" i="22"/>
  <c r="AJ60" i="22"/>
  <c r="AI60" i="22"/>
  <c r="AH60" i="22"/>
  <c r="AG60" i="22"/>
  <c r="AJ59" i="22"/>
  <c r="AI59" i="22"/>
  <c r="AH59" i="22"/>
  <c r="AG59" i="22"/>
  <c r="AJ58" i="22"/>
  <c r="AI58" i="22"/>
  <c r="AH58" i="22"/>
  <c r="AG58" i="22"/>
  <c r="AJ57" i="22"/>
  <c r="AI57" i="22"/>
  <c r="AH57" i="22"/>
  <c r="AG57" i="22"/>
  <c r="AJ56" i="22"/>
  <c r="AI56" i="22"/>
  <c r="AH56" i="22"/>
  <c r="AG56" i="22"/>
  <c r="AJ55" i="22"/>
  <c r="AI55" i="22"/>
  <c r="AH55" i="22"/>
  <c r="AG55" i="22"/>
  <c r="AJ54" i="22"/>
  <c r="AI54" i="22"/>
  <c r="AH54" i="22"/>
  <c r="AG54" i="22"/>
  <c r="AJ53" i="22"/>
  <c r="AI53" i="22"/>
  <c r="AH53" i="22"/>
  <c r="AG53" i="22"/>
  <c r="AJ52" i="22"/>
  <c r="AI52" i="22"/>
  <c r="AH52" i="22"/>
  <c r="AG52" i="22"/>
  <c r="AJ51" i="22"/>
  <c r="AI51" i="22"/>
  <c r="AH51" i="22"/>
  <c r="AG51" i="22"/>
  <c r="AJ50" i="22"/>
  <c r="AI50" i="22"/>
  <c r="AH50" i="22"/>
  <c r="AG50" i="22"/>
  <c r="AJ49" i="22"/>
  <c r="AI49" i="22"/>
  <c r="AH49" i="22"/>
  <c r="AG49" i="22"/>
  <c r="AJ48" i="22"/>
  <c r="AI48" i="22"/>
  <c r="AH48" i="22"/>
  <c r="AG48" i="22"/>
  <c r="AJ47" i="22"/>
  <c r="AI47" i="22"/>
  <c r="AH47" i="22"/>
  <c r="AG47" i="22"/>
  <c r="AJ46" i="22"/>
  <c r="AI46" i="22"/>
  <c r="AH46" i="22"/>
  <c r="AG46" i="22"/>
  <c r="AJ45" i="22"/>
  <c r="AI45" i="22"/>
  <c r="AH45" i="22"/>
  <c r="AG45" i="22"/>
  <c r="AJ44" i="22"/>
  <c r="AI44" i="22"/>
  <c r="AH44" i="22"/>
  <c r="AG44" i="22"/>
  <c r="AJ43" i="22"/>
  <c r="AI43" i="22"/>
  <c r="AH43" i="22"/>
  <c r="AG43" i="22"/>
  <c r="AJ42" i="22"/>
  <c r="AI42" i="22"/>
  <c r="AH42" i="22"/>
  <c r="AG42" i="22"/>
  <c r="AJ41" i="22"/>
  <c r="AI41" i="22"/>
  <c r="AH41" i="22"/>
  <c r="AG41" i="22"/>
  <c r="AJ40" i="22"/>
  <c r="AI40" i="22"/>
  <c r="AH40" i="22"/>
  <c r="AG40" i="22"/>
  <c r="AJ39" i="22"/>
  <c r="AI39" i="22"/>
  <c r="AH39" i="22"/>
  <c r="AG39" i="22"/>
  <c r="AJ38" i="22"/>
  <c r="AI38" i="22"/>
  <c r="AH38" i="22"/>
  <c r="AG38" i="22"/>
  <c r="AJ37" i="22"/>
  <c r="AI37" i="22"/>
  <c r="AH37" i="22"/>
  <c r="AG37" i="22"/>
  <c r="AJ36" i="22"/>
  <c r="AI36" i="22"/>
  <c r="AH36" i="22"/>
  <c r="AG36" i="22"/>
  <c r="AJ35" i="22"/>
  <c r="AI35" i="22"/>
  <c r="AH35" i="22"/>
  <c r="AG35" i="22"/>
  <c r="AJ34" i="22"/>
  <c r="AI34" i="22"/>
  <c r="AH34" i="22"/>
  <c r="AG34" i="22"/>
  <c r="AJ33" i="22"/>
  <c r="AI33" i="22"/>
  <c r="AH33" i="22"/>
  <c r="AG33" i="22"/>
  <c r="AJ32" i="22"/>
  <c r="AI32" i="22"/>
  <c r="AH32" i="22"/>
  <c r="AG32" i="22"/>
  <c r="AJ31" i="22"/>
  <c r="AI31" i="22"/>
  <c r="AH31" i="22"/>
  <c r="AG31" i="22"/>
  <c r="AJ30" i="22"/>
  <c r="AI30" i="22"/>
  <c r="AH30" i="22"/>
  <c r="AG30" i="22"/>
  <c r="AJ29" i="22"/>
  <c r="AI29" i="22"/>
  <c r="AH29" i="22"/>
  <c r="AG29" i="22"/>
  <c r="AJ28" i="22"/>
  <c r="AI28" i="22"/>
  <c r="AH28" i="22"/>
  <c r="AG28" i="22"/>
  <c r="AJ27" i="22"/>
  <c r="AI27" i="22"/>
  <c r="AH27" i="22"/>
  <c r="AG27" i="22"/>
  <c r="AJ26" i="22"/>
  <c r="AI26" i="22"/>
  <c r="AH26" i="22"/>
  <c r="AG26" i="22"/>
  <c r="AJ25" i="22"/>
  <c r="AI25" i="22"/>
  <c r="AH25" i="22"/>
  <c r="AG25" i="22"/>
  <c r="AJ24" i="22"/>
  <c r="AI24" i="22"/>
  <c r="AH24" i="22"/>
  <c r="AG24" i="22"/>
  <c r="AJ23" i="22"/>
  <c r="AI23" i="22"/>
  <c r="AH23" i="22"/>
  <c r="AG23" i="22"/>
  <c r="AJ22" i="22"/>
  <c r="AI22" i="22"/>
  <c r="AH22" i="22"/>
  <c r="AG22" i="22"/>
  <c r="AJ21" i="22"/>
  <c r="AI21" i="22"/>
  <c r="AH21" i="22"/>
  <c r="AG21" i="22"/>
  <c r="AJ20" i="22"/>
  <c r="AI20" i="22"/>
  <c r="AH20" i="22"/>
  <c r="AG20" i="22"/>
  <c r="AJ19" i="22"/>
  <c r="AI19" i="22"/>
  <c r="AH19" i="22"/>
  <c r="AG19" i="22"/>
  <c r="AJ18" i="22"/>
  <c r="AI18" i="22"/>
  <c r="AH18" i="22"/>
  <c r="AG18" i="22"/>
  <c r="AJ17" i="22"/>
  <c r="AI17" i="22"/>
  <c r="AH17" i="22"/>
  <c r="AG17" i="22"/>
  <c r="AJ16" i="22"/>
  <c r="AI16" i="22"/>
  <c r="AH16" i="22"/>
  <c r="AG16" i="22"/>
  <c r="AJ15" i="22"/>
  <c r="AI15" i="22"/>
  <c r="AH15" i="22"/>
  <c r="AG15" i="22"/>
  <c r="AJ14" i="22"/>
  <c r="AI14" i="22"/>
  <c r="AH14" i="22"/>
  <c r="AG14" i="22"/>
  <c r="AJ13" i="22"/>
  <c r="AI13" i="22"/>
  <c r="AH13" i="22"/>
  <c r="AG13" i="22"/>
  <c r="AJ12" i="22"/>
  <c r="AI12" i="22"/>
  <c r="AH12" i="22"/>
  <c r="AG12" i="22"/>
  <c r="AJ11" i="22"/>
  <c r="AI11" i="22"/>
  <c r="AH11" i="22"/>
  <c r="AG11" i="22"/>
  <c r="AJ10" i="22"/>
  <c r="AI10" i="22"/>
  <c r="AH10" i="22"/>
  <c r="AG10" i="22"/>
  <c r="AJ9" i="22"/>
  <c r="AI9" i="22"/>
  <c r="AH9" i="22"/>
  <c r="AG9" i="22"/>
  <c r="AJ8" i="22"/>
  <c r="AI8" i="22"/>
  <c r="AH8" i="22"/>
  <c r="AG8" i="22"/>
  <c r="AJ7" i="22"/>
  <c r="AI7" i="22"/>
  <c r="AH7" i="22"/>
  <c r="AG7" i="22"/>
  <c r="AJ6" i="22"/>
  <c r="AI6" i="22"/>
  <c r="AH6" i="22"/>
  <c r="AG6" i="22"/>
  <c r="AJ5" i="22"/>
  <c r="AI5" i="22"/>
  <c r="AH5" i="22"/>
  <c r="AG5" i="22"/>
  <c r="AJ4" i="22"/>
  <c r="AI4" i="22"/>
  <c r="AH4" i="22"/>
  <c r="AG4" i="22"/>
  <c r="AA4" i="22"/>
  <c r="Z5" i="22" s="1"/>
  <c r="Q4" i="22"/>
  <c r="P5" i="22" s="1"/>
  <c r="L4" i="22"/>
  <c r="K5" i="22" s="1"/>
  <c r="G4" i="22"/>
  <c r="AA3" i="22"/>
  <c r="Z4" i="22" s="1"/>
  <c r="Z3" i="22"/>
  <c r="Q3" i="22"/>
  <c r="P4" i="22" s="1"/>
  <c r="P3" i="22"/>
  <c r="L3" i="22"/>
  <c r="K4" i="22" s="1"/>
  <c r="K3" i="22"/>
  <c r="G3" i="22"/>
  <c r="F4" i="22" s="1"/>
  <c r="F3" i="22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L205" i="21"/>
  <c r="L206" i="21"/>
  <c r="L207" i="21"/>
  <c r="L208" i="21"/>
  <c r="L209" i="21"/>
  <c r="L210" i="21"/>
  <c r="L211" i="21"/>
  <c r="L212" i="21"/>
  <c r="L213" i="21"/>
  <c r="L214" i="21"/>
  <c r="L215" i="21"/>
  <c r="L216" i="21"/>
  <c r="L217" i="21"/>
  <c r="L218" i="21"/>
  <c r="L219" i="21"/>
  <c r="L220" i="21"/>
  <c r="L221" i="21"/>
  <c r="L222" i="21"/>
  <c r="L223" i="21"/>
  <c r="L224" i="21"/>
  <c r="L225" i="21"/>
  <c r="L226" i="21"/>
  <c r="L227" i="21"/>
  <c r="L228" i="21"/>
  <c r="L229" i="21"/>
  <c r="L230" i="21"/>
  <c r="L231" i="21"/>
  <c r="L232" i="21"/>
  <c r="L233" i="21"/>
  <c r="L234" i="21"/>
  <c r="L235" i="21"/>
  <c r="L236" i="21"/>
  <c r="L237" i="21"/>
  <c r="L238" i="21"/>
  <c r="L239" i="21"/>
  <c r="L240" i="21"/>
  <c r="L241" i="21"/>
  <c r="L242" i="21"/>
  <c r="L243" i="21"/>
  <c r="L244" i="21"/>
  <c r="L245" i="21"/>
  <c r="L246" i="21"/>
  <c r="L247" i="21"/>
  <c r="L248" i="21"/>
  <c r="L249" i="21"/>
  <c r="L250" i="21"/>
  <c r="L251" i="21"/>
  <c r="L252" i="21"/>
  <c r="L253" i="21"/>
  <c r="L254" i="21"/>
  <c r="L255" i="21"/>
  <c r="L256" i="21"/>
  <c r="L257" i="21"/>
  <c r="L258" i="21"/>
  <c r="L259" i="21"/>
  <c r="L260" i="21"/>
  <c r="L261" i="21"/>
  <c r="L262" i="21"/>
  <c r="L263" i="21"/>
  <c r="L264" i="21"/>
  <c r="L265" i="21"/>
  <c r="L266" i="21"/>
  <c r="L267" i="21"/>
  <c r="L268" i="21"/>
  <c r="L269" i="21"/>
  <c r="L270" i="21"/>
  <c r="L271" i="21"/>
  <c r="L272" i="21"/>
  <c r="L273" i="21"/>
  <c r="L274" i="21"/>
  <c r="L275" i="21"/>
  <c r="L276" i="21"/>
  <c r="L277" i="21"/>
  <c r="L278" i="21"/>
  <c r="L279" i="21"/>
  <c r="L280" i="21"/>
  <c r="L281" i="21"/>
  <c r="L282" i="21"/>
  <c r="L283" i="21"/>
  <c r="L284" i="21"/>
  <c r="L285" i="21"/>
  <c r="L286" i="21"/>
  <c r="L287" i="21"/>
  <c r="L288" i="21"/>
  <c r="L289" i="21"/>
  <c r="L290" i="21"/>
  <c r="L291" i="21"/>
  <c r="L292" i="21"/>
  <c r="L293" i="21"/>
  <c r="L294" i="21"/>
  <c r="L295" i="21"/>
  <c r="L296" i="21"/>
  <c r="L297" i="21"/>
  <c r="L298" i="21"/>
  <c r="L299" i="21"/>
  <c r="L300" i="21"/>
  <c r="L301" i="21"/>
  <c r="L302" i="21"/>
  <c r="L303" i="21"/>
  <c r="L304" i="21"/>
  <c r="L305" i="21"/>
  <c r="L306" i="21"/>
  <c r="L307" i="21"/>
  <c r="L308" i="21"/>
  <c r="L309" i="21"/>
  <c r="L310" i="21"/>
  <c r="L311" i="21"/>
  <c r="L312" i="21"/>
  <c r="L313" i="21"/>
  <c r="L314" i="21"/>
  <c r="L315" i="21"/>
  <c r="L316" i="21"/>
  <c r="L317" i="21"/>
  <c r="L318" i="21"/>
  <c r="L319" i="21"/>
  <c r="L320" i="21"/>
  <c r="L321" i="21"/>
  <c r="L322" i="21"/>
  <c r="L323" i="21"/>
  <c r="L324" i="21"/>
  <c r="L325" i="21"/>
  <c r="L326" i="21"/>
  <c r="L327" i="21"/>
  <c r="L328" i="21"/>
  <c r="L329" i="21"/>
  <c r="L330" i="21"/>
  <c r="L331" i="21"/>
  <c r="L332" i="21"/>
  <c r="L333" i="21"/>
  <c r="L334" i="21"/>
  <c r="L335" i="21"/>
  <c r="L336" i="21"/>
  <c r="L337" i="21"/>
  <c r="L338" i="21"/>
  <c r="L339" i="21"/>
  <c r="L340" i="21"/>
  <c r="L341" i="21"/>
  <c r="L342" i="21"/>
  <c r="L343" i="21"/>
  <c r="L344" i="21"/>
  <c r="L345" i="21"/>
  <c r="L346" i="21"/>
  <c r="L347" i="21"/>
  <c r="L348" i="21"/>
  <c r="L349" i="21"/>
  <c r="L350" i="21"/>
  <c r="L351" i="21"/>
  <c r="L352" i="21"/>
  <c r="L353" i="21"/>
  <c r="L354" i="21"/>
  <c r="L355" i="21"/>
  <c r="L356" i="21"/>
  <c r="L357" i="21"/>
  <c r="L358" i="21"/>
  <c r="L359" i="21"/>
  <c r="L360" i="21"/>
  <c r="L361" i="21"/>
  <c r="L362" i="21"/>
  <c r="L363" i="21"/>
  <c r="L364" i="21"/>
  <c r="L365" i="21"/>
  <c r="L366" i="21"/>
  <c r="L367" i="21"/>
  <c r="L368" i="21"/>
  <c r="L369" i="21"/>
  <c r="L370" i="21"/>
  <c r="L371" i="21"/>
  <c r="L372" i="21"/>
  <c r="L373" i="21"/>
  <c r="L374" i="21"/>
  <c r="L375" i="21"/>
  <c r="L376" i="21"/>
  <c r="L377" i="21"/>
  <c r="L378" i="21"/>
  <c r="L379" i="21"/>
  <c r="L380" i="21"/>
  <c r="L381" i="21"/>
  <c r="L382" i="21"/>
  <c r="L5" i="21"/>
  <c r="V369" i="14"/>
  <c r="Q369" i="14"/>
  <c r="P370" i="14" s="1"/>
  <c r="Q248" i="14"/>
  <c r="L369" i="14"/>
  <c r="L248" i="14"/>
  <c r="K249" i="14" s="1"/>
  <c r="G369" i="14"/>
  <c r="F370" i="14" s="1"/>
  <c r="G248" i="14"/>
  <c r="K34" i="21"/>
  <c r="K18" i="21"/>
  <c r="K11" i="21"/>
  <c r="K6" i="21"/>
  <c r="K7" i="21"/>
  <c r="K20" i="21"/>
  <c r="K21" i="21"/>
  <c r="K22" i="21"/>
  <c r="K23" i="21"/>
  <c r="K27" i="21"/>
  <c r="K36" i="21"/>
  <c r="K37" i="21"/>
  <c r="K38" i="21"/>
  <c r="K39" i="21"/>
  <c r="K40" i="21"/>
  <c r="K42" i="21"/>
  <c r="K43" i="21"/>
  <c r="K44" i="21"/>
  <c r="K46" i="21"/>
  <c r="K48" i="21"/>
  <c r="K50" i="21"/>
  <c r="K52" i="21"/>
  <c r="K53" i="21"/>
  <c r="K54" i="21"/>
  <c r="K55" i="21"/>
  <c r="K56" i="21"/>
  <c r="K58" i="21"/>
  <c r="K59" i="21"/>
  <c r="K60" i="21"/>
  <c r="K62" i="21"/>
  <c r="K64" i="21"/>
  <c r="K66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101" i="21"/>
  <c r="K102" i="21"/>
  <c r="K105" i="21"/>
  <c r="K106" i="21"/>
  <c r="K109" i="21"/>
  <c r="K110" i="21"/>
  <c r="K113" i="21"/>
  <c r="K114" i="21"/>
  <c r="K117" i="21"/>
  <c r="K118" i="21"/>
  <c r="K121" i="21"/>
  <c r="K122" i="21"/>
  <c r="K125" i="21"/>
  <c r="K126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2" i="21"/>
  <c r="K153" i="21"/>
  <c r="K154" i="21"/>
  <c r="K156" i="21"/>
  <c r="K157" i="21"/>
  <c r="K158" i="21"/>
  <c r="K160" i="21"/>
  <c r="K161" i="21"/>
  <c r="K162" i="21"/>
  <c r="K164" i="21"/>
  <c r="K165" i="21"/>
  <c r="K166" i="21"/>
  <c r="K167" i="21"/>
  <c r="K168" i="21"/>
  <c r="K169" i="21"/>
  <c r="K170" i="21"/>
  <c r="K171" i="21"/>
  <c r="K172" i="21"/>
  <c r="K173" i="21"/>
  <c r="K174" i="21"/>
  <c r="K175" i="21"/>
  <c r="K176" i="21"/>
  <c r="K177" i="21"/>
  <c r="K178" i="21"/>
  <c r="K179" i="21"/>
  <c r="K180" i="21"/>
  <c r="K181" i="21"/>
  <c r="K182" i="21"/>
  <c r="K183" i="21"/>
  <c r="K184" i="21"/>
  <c r="K185" i="21"/>
  <c r="K186" i="21"/>
  <c r="K187" i="21"/>
  <c r="K188" i="21"/>
  <c r="K189" i="21"/>
  <c r="K190" i="21"/>
  <c r="K191" i="21"/>
  <c r="K192" i="21"/>
  <c r="K193" i="21"/>
  <c r="K194" i="21"/>
  <c r="K195" i="21"/>
  <c r="K196" i="21"/>
  <c r="K197" i="21"/>
  <c r="K198" i="21"/>
  <c r="K199" i="21"/>
  <c r="K200" i="21"/>
  <c r="K201" i="21"/>
  <c r="K202" i="21"/>
  <c r="K203" i="21"/>
  <c r="K204" i="21"/>
  <c r="K205" i="21"/>
  <c r="K206" i="21"/>
  <c r="K207" i="21"/>
  <c r="K208" i="21"/>
  <c r="K209" i="21"/>
  <c r="K210" i="21"/>
  <c r="K211" i="21"/>
  <c r="K212" i="21"/>
  <c r="K214" i="21"/>
  <c r="K216" i="21"/>
  <c r="K218" i="21"/>
  <c r="K219" i="21"/>
  <c r="K220" i="21"/>
  <c r="K221" i="21"/>
  <c r="K222" i="21"/>
  <c r="K223" i="21"/>
  <c r="K224" i="21"/>
  <c r="K225" i="21"/>
  <c r="K226" i="21"/>
  <c r="K228" i="21"/>
  <c r="K230" i="21"/>
  <c r="K232" i="21"/>
  <c r="K234" i="21"/>
  <c r="K235" i="21"/>
  <c r="K236" i="21"/>
  <c r="K237" i="21"/>
  <c r="K238" i="21"/>
  <c r="K239" i="21"/>
  <c r="K240" i="21"/>
  <c r="K241" i="21"/>
  <c r="K242" i="21"/>
  <c r="K244" i="21"/>
  <c r="K246" i="21"/>
  <c r="K248" i="21"/>
  <c r="K250" i="21"/>
  <c r="K251" i="21"/>
  <c r="K252" i="21"/>
  <c r="K253" i="21"/>
  <c r="K254" i="21"/>
  <c r="K255" i="21"/>
  <c r="K256" i="21"/>
  <c r="K257" i="21"/>
  <c r="K258" i="21"/>
  <c r="K260" i="21"/>
  <c r="K262" i="21"/>
  <c r="K264" i="21"/>
  <c r="K266" i="21"/>
  <c r="K267" i="21"/>
  <c r="K268" i="21"/>
  <c r="K269" i="21"/>
  <c r="K270" i="21"/>
  <c r="K271" i="21"/>
  <c r="K272" i="21"/>
  <c r="K273" i="21"/>
  <c r="K274" i="21"/>
  <c r="K276" i="21"/>
  <c r="K278" i="21"/>
  <c r="K280" i="21"/>
  <c r="K282" i="21"/>
  <c r="K283" i="21"/>
  <c r="K284" i="21"/>
  <c r="K285" i="21"/>
  <c r="K286" i="21"/>
  <c r="K287" i="21"/>
  <c r="K288" i="21"/>
  <c r="K289" i="21"/>
  <c r="K290" i="21"/>
  <c r="K292" i="21"/>
  <c r="K294" i="21"/>
  <c r="K296" i="21"/>
  <c r="K298" i="21"/>
  <c r="K299" i="21"/>
  <c r="K300" i="21"/>
  <c r="K301" i="21"/>
  <c r="K302" i="21"/>
  <c r="K303" i="21"/>
  <c r="K304" i="21"/>
  <c r="K305" i="21"/>
  <c r="K306" i="21"/>
  <c r="K308" i="21"/>
  <c r="K310" i="21"/>
  <c r="K312" i="21"/>
  <c r="K314" i="21"/>
  <c r="K315" i="21"/>
  <c r="K316" i="21"/>
  <c r="K317" i="21"/>
  <c r="K318" i="21"/>
  <c r="K319" i="21"/>
  <c r="K322" i="21"/>
  <c r="K323" i="21"/>
  <c r="K326" i="21"/>
  <c r="K327" i="21"/>
  <c r="K330" i="21"/>
  <c r="K331" i="21"/>
  <c r="K334" i="21"/>
  <c r="K335" i="21"/>
  <c r="K338" i="21"/>
  <c r="K339" i="21"/>
  <c r="K342" i="21"/>
  <c r="K343" i="21"/>
  <c r="K346" i="21"/>
  <c r="K347" i="21"/>
  <c r="K350" i="21"/>
  <c r="K351" i="21"/>
  <c r="K354" i="21"/>
  <c r="K355" i="21"/>
  <c r="K356" i="21"/>
  <c r="K357" i="21"/>
  <c r="K358" i="21"/>
  <c r="K359" i="21"/>
  <c r="K360" i="21"/>
  <c r="K361" i="21"/>
  <c r="K362" i="21"/>
  <c r="K363" i="21"/>
  <c r="K364" i="21"/>
  <c r="K365" i="21"/>
  <c r="K366" i="21"/>
  <c r="K367" i="21"/>
  <c r="K368" i="21"/>
  <c r="K369" i="21"/>
  <c r="K370" i="21"/>
  <c r="K371" i="21"/>
  <c r="K372" i="21"/>
  <c r="K373" i="21"/>
  <c r="K374" i="21"/>
  <c r="K375" i="21"/>
  <c r="K376" i="21"/>
  <c r="K377" i="21"/>
  <c r="K378" i="21"/>
  <c r="K379" i="21"/>
  <c r="K380" i="21"/>
  <c r="K381" i="21"/>
  <c r="K382" i="21"/>
  <c r="K5" i="21"/>
  <c r="U370" i="14"/>
  <c r="V248" i="14"/>
  <c r="U248" i="14"/>
  <c r="AA125" i="14"/>
  <c r="Z126" i="14" s="1"/>
  <c r="Z249" i="14"/>
  <c r="Z370" i="14"/>
  <c r="AA4" i="14"/>
  <c r="Z5" i="14" s="1"/>
  <c r="Q125" i="14"/>
  <c r="P126" i="14" s="1"/>
  <c r="P249" i="14"/>
  <c r="Q4" i="14"/>
  <c r="P5" i="14" s="1"/>
  <c r="L125" i="14"/>
  <c r="K126" i="14" s="1"/>
  <c r="K370" i="14"/>
  <c r="L4" i="14"/>
  <c r="K5" i="14" s="1"/>
  <c r="G125" i="14"/>
  <c r="F126" i="14" s="1"/>
  <c r="F249" i="14"/>
  <c r="G4" i="14"/>
  <c r="F5" i="14" s="1"/>
  <c r="AA3" i="14"/>
  <c r="Z4" i="14" s="1"/>
  <c r="Z3" i="14"/>
  <c r="Q3" i="14"/>
  <c r="P4" i="14" s="1"/>
  <c r="L3" i="14"/>
  <c r="K4" i="14" s="1"/>
  <c r="P3" i="14"/>
  <c r="K3" i="14"/>
  <c r="G3" i="14"/>
  <c r="F3" i="14"/>
  <c r="N22" i="20"/>
  <c r="N30" i="20"/>
  <c r="N38" i="20"/>
  <c r="N46" i="20"/>
  <c r="N54" i="20"/>
  <c r="N62" i="20"/>
  <c r="N70" i="20"/>
  <c r="N78" i="20"/>
  <c r="N86" i="20"/>
  <c r="N94" i="20"/>
  <c r="N102" i="20"/>
  <c r="N110" i="20"/>
  <c r="N118" i="20"/>
  <c r="N126" i="20"/>
  <c r="N134" i="20"/>
  <c r="N142" i="20"/>
  <c r="N150" i="20"/>
  <c r="N158" i="20"/>
  <c r="N166" i="20"/>
  <c r="N174" i="20"/>
  <c r="N182" i="20"/>
  <c r="N190" i="20"/>
  <c r="N198" i="20"/>
  <c r="N206" i="20"/>
  <c r="N214" i="20"/>
  <c r="N222" i="20"/>
  <c r="N230" i="20"/>
  <c r="N238" i="20"/>
  <c r="N246" i="20"/>
  <c r="N254" i="20"/>
  <c r="N262" i="20"/>
  <c r="N270" i="20"/>
  <c r="N278" i="20"/>
  <c r="N286" i="20"/>
  <c r="N294" i="20"/>
  <c r="N302" i="20"/>
  <c r="N310" i="20"/>
  <c r="N318" i="20"/>
  <c r="N326" i="20"/>
  <c r="N334" i="20"/>
  <c r="N342" i="20"/>
  <c r="N350" i="20"/>
  <c r="N358" i="20"/>
  <c r="N366" i="20"/>
  <c r="N374" i="20"/>
  <c r="N382" i="20"/>
  <c r="N390" i="20"/>
  <c r="M15" i="20"/>
  <c r="N15" i="20" s="1"/>
  <c r="M16" i="20"/>
  <c r="N16" i="20" s="1"/>
  <c r="M17" i="20"/>
  <c r="N17" i="20" s="1"/>
  <c r="M18" i="20"/>
  <c r="N18" i="20" s="1"/>
  <c r="M19" i="20"/>
  <c r="N19" i="20" s="1"/>
  <c r="M20" i="20"/>
  <c r="N20" i="20" s="1"/>
  <c r="M21" i="20"/>
  <c r="N21" i="20" s="1"/>
  <c r="M22" i="20"/>
  <c r="M23" i="20"/>
  <c r="N23" i="20" s="1"/>
  <c r="M24" i="20"/>
  <c r="N24" i="20" s="1"/>
  <c r="M25" i="20"/>
  <c r="N25" i="20" s="1"/>
  <c r="M26" i="20"/>
  <c r="N26" i="20" s="1"/>
  <c r="M27" i="20"/>
  <c r="N27" i="20" s="1"/>
  <c r="M28" i="20"/>
  <c r="N28" i="20" s="1"/>
  <c r="M29" i="20"/>
  <c r="N29" i="20" s="1"/>
  <c r="M30" i="20"/>
  <c r="M31" i="20"/>
  <c r="N31" i="20" s="1"/>
  <c r="M32" i="20"/>
  <c r="N32" i="20" s="1"/>
  <c r="M33" i="20"/>
  <c r="N33" i="20" s="1"/>
  <c r="M34" i="20"/>
  <c r="N34" i="20" s="1"/>
  <c r="M35" i="20"/>
  <c r="N35" i="20" s="1"/>
  <c r="M36" i="20"/>
  <c r="N36" i="20" s="1"/>
  <c r="M37" i="20"/>
  <c r="N37" i="20" s="1"/>
  <c r="M38" i="20"/>
  <c r="M39" i="20"/>
  <c r="N39" i="20" s="1"/>
  <c r="M40" i="20"/>
  <c r="N40" i="20" s="1"/>
  <c r="M41" i="20"/>
  <c r="N41" i="20" s="1"/>
  <c r="M42" i="20"/>
  <c r="N42" i="20" s="1"/>
  <c r="M43" i="20"/>
  <c r="N43" i="20" s="1"/>
  <c r="M44" i="20"/>
  <c r="N44" i="20" s="1"/>
  <c r="M45" i="20"/>
  <c r="N45" i="20" s="1"/>
  <c r="M46" i="20"/>
  <c r="M47" i="20"/>
  <c r="N47" i="20" s="1"/>
  <c r="M48" i="20"/>
  <c r="N48" i="20" s="1"/>
  <c r="M49" i="20"/>
  <c r="N49" i="20" s="1"/>
  <c r="M50" i="20"/>
  <c r="N50" i="20" s="1"/>
  <c r="M51" i="20"/>
  <c r="N51" i="20" s="1"/>
  <c r="M52" i="20"/>
  <c r="N52" i="20" s="1"/>
  <c r="M53" i="20"/>
  <c r="N53" i="20" s="1"/>
  <c r="M54" i="20"/>
  <c r="M55" i="20"/>
  <c r="N55" i="20" s="1"/>
  <c r="M56" i="20"/>
  <c r="N56" i="20" s="1"/>
  <c r="M57" i="20"/>
  <c r="N57" i="20" s="1"/>
  <c r="M58" i="20"/>
  <c r="N58" i="20" s="1"/>
  <c r="M59" i="20"/>
  <c r="N59" i="20" s="1"/>
  <c r="M60" i="20"/>
  <c r="N60" i="20" s="1"/>
  <c r="M61" i="20"/>
  <c r="N61" i="20" s="1"/>
  <c r="M62" i="20"/>
  <c r="M63" i="20"/>
  <c r="N63" i="20" s="1"/>
  <c r="M64" i="20"/>
  <c r="N64" i="20" s="1"/>
  <c r="M65" i="20"/>
  <c r="N65" i="20" s="1"/>
  <c r="M66" i="20"/>
  <c r="N66" i="20" s="1"/>
  <c r="M67" i="20"/>
  <c r="N67" i="20" s="1"/>
  <c r="M68" i="20"/>
  <c r="N68" i="20" s="1"/>
  <c r="M69" i="20"/>
  <c r="N69" i="20" s="1"/>
  <c r="M70" i="20"/>
  <c r="M71" i="20"/>
  <c r="N71" i="20" s="1"/>
  <c r="M72" i="20"/>
  <c r="N72" i="20" s="1"/>
  <c r="M73" i="20"/>
  <c r="N73" i="20" s="1"/>
  <c r="M74" i="20"/>
  <c r="N74" i="20" s="1"/>
  <c r="M75" i="20"/>
  <c r="N75" i="20" s="1"/>
  <c r="M76" i="20"/>
  <c r="N76" i="20" s="1"/>
  <c r="M77" i="20"/>
  <c r="N77" i="20" s="1"/>
  <c r="M78" i="20"/>
  <c r="M79" i="20"/>
  <c r="N79" i="20" s="1"/>
  <c r="M80" i="20"/>
  <c r="N80" i="20" s="1"/>
  <c r="M81" i="20"/>
  <c r="N81" i="20" s="1"/>
  <c r="M82" i="20"/>
  <c r="N82" i="20" s="1"/>
  <c r="M83" i="20"/>
  <c r="N83" i="20" s="1"/>
  <c r="M84" i="20"/>
  <c r="N84" i="20" s="1"/>
  <c r="M85" i="20"/>
  <c r="N85" i="20" s="1"/>
  <c r="M86" i="20"/>
  <c r="M87" i="20"/>
  <c r="N87" i="20" s="1"/>
  <c r="M88" i="20"/>
  <c r="N88" i="20" s="1"/>
  <c r="M89" i="20"/>
  <c r="N89" i="20" s="1"/>
  <c r="M90" i="20"/>
  <c r="N90" i="20" s="1"/>
  <c r="M91" i="20"/>
  <c r="N91" i="20" s="1"/>
  <c r="M92" i="20"/>
  <c r="N92" i="20" s="1"/>
  <c r="M93" i="20"/>
  <c r="N93" i="20" s="1"/>
  <c r="M94" i="20"/>
  <c r="M95" i="20"/>
  <c r="N95" i="20" s="1"/>
  <c r="M96" i="20"/>
  <c r="N96" i="20" s="1"/>
  <c r="M97" i="20"/>
  <c r="N97" i="20" s="1"/>
  <c r="M98" i="20"/>
  <c r="N98" i="20" s="1"/>
  <c r="M99" i="20"/>
  <c r="N99" i="20" s="1"/>
  <c r="M100" i="20"/>
  <c r="N100" i="20" s="1"/>
  <c r="M101" i="20"/>
  <c r="N101" i="20" s="1"/>
  <c r="M102" i="20"/>
  <c r="M103" i="20"/>
  <c r="N103" i="20" s="1"/>
  <c r="M104" i="20"/>
  <c r="N104" i="20" s="1"/>
  <c r="M105" i="20"/>
  <c r="N105" i="20" s="1"/>
  <c r="M106" i="20"/>
  <c r="N106" i="20" s="1"/>
  <c r="M107" i="20"/>
  <c r="N107" i="20" s="1"/>
  <c r="M108" i="20"/>
  <c r="N108" i="20" s="1"/>
  <c r="M109" i="20"/>
  <c r="N109" i="20" s="1"/>
  <c r="M110" i="20"/>
  <c r="M111" i="20"/>
  <c r="N111" i="20" s="1"/>
  <c r="M112" i="20"/>
  <c r="N112" i="20" s="1"/>
  <c r="M113" i="20"/>
  <c r="N113" i="20" s="1"/>
  <c r="M114" i="20"/>
  <c r="N114" i="20" s="1"/>
  <c r="M115" i="20"/>
  <c r="N115" i="20" s="1"/>
  <c r="M116" i="20"/>
  <c r="N116" i="20" s="1"/>
  <c r="M117" i="20"/>
  <c r="N117" i="20" s="1"/>
  <c r="M118" i="20"/>
  <c r="M119" i="20"/>
  <c r="N119" i="20" s="1"/>
  <c r="M120" i="20"/>
  <c r="N120" i="20" s="1"/>
  <c r="M121" i="20"/>
  <c r="N121" i="20" s="1"/>
  <c r="M122" i="20"/>
  <c r="N122" i="20" s="1"/>
  <c r="M123" i="20"/>
  <c r="N123" i="20" s="1"/>
  <c r="M124" i="20"/>
  <c r="N124" i="20" s="1"/>
  <c r="M125" i="20"/>
  <c r="N125" i="20" s="1"/>
  <c r="M126" i="20"/>
  <c r="M127" i="20"/>
  <c r="N127" i="20" s="1"/>
  <c r="M128" i="20"/>
  <c r="N128" i="20" s="1"/>
  <c r="M129" i="20"/>
  <c r="N129" i="20" s="1"/>
  <c r="M130" i="20"/>
  <c r="N130" i="20" s="1"/>
  <c r="M131" i="20"/>
  <c r="N131" i="20" s="1"/>
  <c r="M132" i="20"/>
  <c r="N132" i="20" s="1"/>
  <c r="M133" i="20"/>
  <c r="N133" i="20" s="1"/>
  <c r="M134" i="20"/>
  <c r="M135" i="20"/>
  <c r="N135" i="20" s="1"/>
  <c r="M136" i="20"/>
  <c r="N136" i="20" s="1"/>
  <c r="M137" i="20"/>
  <c r="N137" i="20" s="1"/>
  <c r="M138" i="20"/>
  <c r="N138" i="20" s="1"/>
  <c r="M139" i="20"/>
  <c r="N139" i="20" s="1"/>
  <c r="M140" i="20"/>
  <c r="N140" i="20" s="1"/>
  <c r="M141" i="20"/>
  <c r="N141" i="20" s="1"/>
  <c r="M142" i="20"/>
  <c r="M143" i="20"/>
  <c r="N143" i="20" s="1"/>
  <c r="M144" i="20"/>
  <c r="N144" i="20" s="1"/>
  <c r="M145" i="20"/>
  <c r="N145" i="20" s="1"/>
  <c r="M146" i="20"/>
  <c r="N146" i="20" s="1"/>
  <c r="M147" i="20"/>
  <c r="N147" i="20" s="1"/>
  <c r="M148" i="20"/>
  <c r="N148" i="20" s="1"/>
  <c r="M149" i="20"/>
  <c r="N149" i="20" s="1"/>
  <c r="M150" i="20"/>
  <c r="M151" i="20"/>
  <c r="N151" i="20" s="1"/>
  <c r="M152" i="20"/>
  <c r="N152" i="20" s="1"/>
  <c r="M153" i="20"/>
  <c r="N153" i="20" s="1"/>
  <c r="M154" i="20"/>
  <c r="N154" i="20" s="1"/>
  <c r="M155" i="20"/>
  <c r="N155" i="20" s="1"/>
  <c r="M156" i="20"/>
  <c r="N156" i="20" s="1"/>
  <c r="M157" i="20"/>
  <c r="N157" i="20" s="1"/>
  <c r="M158" i="20"/>
  <c r="M159" i="20"/>
  <c r="N159" i="20" s="1"/>
  <c r="M160" i="20"/>
  <c r="N160" i="20" s="1"/>
  <c r="M161" i="20"/>
  <c r="N161" i="20" s="1"/>
  <c r="M162" i="20"/>
  <c r="N162" i="20" s="1"/>
  <c r="M163" i="20"/>
  <c r="N163" i="20" s="1"/>
  <c r="M164" i="20"/>
  <c r="N164" i="20" s="1"/>
  <c r="M165" i="20"/>
  <c r="N165" i="20" s="1"/>
  <c r="M166" i="20"/>
  <c r="M167" i="20"/>
  <c r="N167" i="20" s="1"/>
  <c r="M168" i="20"/>
  <c r="N168" i="20" s="1"/>
  <c r="M169" i="20"/>
  <c r="N169" i="20" s="1"/>
  <c r="M170" i="20"/>
  <c r="N170" i="20" s="1"/>
  <c r="M171" i="20"/>
  <c r="N171" i="20" s="1"/>
  <c r="M172" i="20"/>
  <c r="N172" i="20" s="1"/>
  <c r="M173" i="20"/>
  <c r="N173" i="20" s="1"/>
  <c r="M174" i="20"/>
  <c r="M175" i="20"/>
  <c r="N175" i="20" s="1"/>
  <c r="M176" i="20"/>
  <c r="N176" i="20" s="1"/>
  <c r="M177" i="20"/>
  <c r="N177" i="20" s="1"/>
  <c r="M178" i="20"/>
  <c r="N178" i="20" s="1"/>
  <c r="M179" i="20"/>
  <c r="N179" i="20" s="1"/>
  <c r="M180" i="20"/>
  <c r="N180" i="20" s="1"/>
  <c r="M181" i="20"/>
  <c r="N181" i="20" s="1"/>
  <c r="M182" i="20"/>
  <c r="M183" i="20"/>
  <c r="N183" i="20" s="1"/>
  <c r="M184" i="20"/>
  <c r="N184" i="20" s="1"/>
  <c r="M185" i="20"/>
  <c r="N185" i="20" s="1"/>
  <c r="M186" i="20"/>
  <c r="N186" i="20" s="1"/>
  <c r="M187" i="20"/>
  <c r="N187" i="20" s="1"/>
  <c r="M188" i="20"/>
  <c r="N188" i="20" s="1"/>
  <c r="M189" i="20"/>
  <c r="N189" i="20" s="1"/>
  <c r="M190" i="20"/>
  <c r="M191" i="20"/>
  <c r="N191" i="20" s="1"/>
  <c r="M192" i="20"/>
  <c r="N192" i="20" s="1"/>
  <c r="M193" i="20"/>
  <c r="N193" i="20" s="1"/>
  <c r="M194" i="20"/>
  <c r="N194" i="20" s="1"/>
  <c r="M195" i="20"/>
  <c r="N195" i="20" s="1"/>
  <c r="M196" i="20"/>
  <c r="N196" i="20" s="1"/>
  <c r="M197" i="20"/>
  <c r="N197" i="20" s="1"/>
  <c r="M198" i="20"/>
  <c r="M199" i="20"/>
  <c r="N199" i="20" s="1"/>
  <c r="M200" i="20"/>
  <c r="N200" i="20" s="1"/>
  <c r="M201" i="20"/>
  <c r="N201" i="20" s="1"/>
  <c r="M202" i="20"/>
  <c r="N202" i="20" s="1"/>
  <c r="M203" i="20"/>
  <c r="N203" i="20" s="1"/>
  <c r="M204" i="20"/>
  <c r="N204" i="20" s="1"/>
  <c r="M205" i="20"/>
  <c r="N205" i="20" s="1"/>
  <c r="M206" i="20"/>
  <c r="M207" i="20"/>
  <c r="N207" i="20" s="1"/>
  <c r="M208" i="20"/>
  <c r="N208" i="20" s="1"/>
  <c r="M209" i="20"/>
  <c r="N209" i="20" s="1"/>
  <c r="M210" i="20"/>
  <c r="N210" i="20" s="1"/>
  <c r="M211" i="20"/>
  <c r="N211" i="20" s="1"/>
  <c r="M212" i="20"/>
  <c r="N212" i="20" s="1"/>
  <c r="M213" i="20"/>
  <c r="N213" i="20" s="1"/>
  <c r="M214" i="20"/>
  <c r="M215" i="20"/>
  <c r="N215" i="20" s="1"/>
  <c r="M216" i="20"/>
  <c r="N216" i="20" s="1"/>
  <c r="M217" i="20"/>
  <c r="N217" i="20" s="1"/>
  <c r="M218" i="20"/>
  <c r="N218" i="20" s="1"/>
  <c r="M219" i="20"/>
  <c r="N219" i="20" s="1"/>
  <c r="M220" i="20"/>
  <c r="N220" i="20" s="1"/>
  <c r="M221" i="20"/>
  <c r="N221" i="20" s="1"/>
  <c r="M222" i="20"/>
  <c r="M223" i="20"/>
  <c r="N223" i="20" s="1"/>
  <c r="M224" i="20"/>
  <c r="N224" i="20" s="1"/>
  <c r="M225" i="20"/>
  <c r="N225" i="20" s="1"/>
  <c r="M226" i="20"/>
  <c r="N226" i="20" s="1"/>
  <c r="M227" i="20"/>
  <c r="N227" i="20" s="1"/>
  <c r="M228" i="20"/>
  <c r="N228" i="20" s="1"/>
  <c r="M229" i="20"/>
  <c r="N229" i="20" s="1"/>
  <c r="M230" i="20"/>
  <c r="M231" i="20"/>
  <c r="N231" i="20" s="1"/>
  <c r="M232" i="20"/>
  <c r="N232" i="20" s="1"/>
  <c r="M233" i="20"/>
  <c r="N233" i="20" s="1"/>
  <c r="M234" i="20"/>
  <c r="N234" i="20" s="1"/>
  <c r="M235" i="20"/>
  <c r="N235" i="20" s="1"/>
  <c r="M236" i="20"/>
  <c r="N236" i="20" s="1"/>
  <c r="M237" i="20"/>
  <c r="N237" i="20" s="1"/>
  <c r="M238" i="20"/>
  <c r="M239" i="20"/>
  <c r="N239" i="20" s="1"/>
  <c r="M240" i="20"/>
  <c r="N240" i="20" s="1"/>
  <c r="M241" i="20"/>
  <c r="N241" i="20" s="1"/>
  <c r="M242" i="20"/>
  <c r="N242" i="20" s="1"/>
  <c r="M243" i="20"/>
  <c r="N243" i="20" s="1"/>
  <c r="M244" i="20"/>
  <c r="N244" i="20" s="1"/>
  <c r="M245" i="20"/>
  <c r="N245" i="20" s="1"/>
  <c r="M246" i="20"/>
  <c r="M247" i="20"/>
  <c r="N247" i="20" s="1"/>
  <c r="M248" i="20"/>
  <c r="N248" i="20" s="1"/>
  <c r="M249" i="20"/>
  <c r="N249" i="20" s="1"/>
  <c r="M250" i="20"/>
  <c r="N250" i="20" s="1"/>
  <c r="M251" i="20"/>
  <c r="N251" i="20" s="1"/>
  <c r="M252" i="20"/>
  <c r="N252" i="20" s="1"/>
  <c r="M253" i="20"/>
  <c r="N253" i="20" s="1"/>
  <c r="M254" i="20"/>
  <c r="M255" i="20"/>
  <c r="N255" i="20" s="1"/>
  <c r="M256" i="20"/>
  <c r="N256" i="20" s="1"/>
  <c r="M257" i="20"/>
  <c r="N257" i="20" s="1"/>
  <c r="M258" i="20"/>
  <c r="N258" i="20" s="1"/>
  <c r="M259" i="20"/>
  <c r="N259" i="20" s="1"/>
  <c r="M260" i="20"/>
  <c r="N260" i="20" s="1"/>
  <c r="M261" i="20"/>
  <c r="N261" i="20" s="1"/>
  <c r="M262" i="20"/>
  <c r="M263" i="20"/>
  <c r="N263" i="20" s="1"/>
  <c r="M264" i="20"/>
  <c r="N264" i="20" s="1"/>
  <c r="M265" i="20"/>
  <c r="N265" i="20" s="1"/>
  <c r="M266" i="20"/>
  <c r="N266" i="20" s="1"/>
  <c r="M267" i="20"/>
  <c r="N267" i="20" s="1"/>
  <c r="M268" i="20"/>
  <c r="N268" i="20" s="1"/>
  <c r="M269" i="20"/>
  <c r="N269" i="20" s="1"/>
  <c r="M270" i="20"/>
  <c r="M271" i="20"/>
  <c r="N271" i="20" s="1"/>
  <c r="M272" i="20"/>
  <c r="N272" i="20" s="1"/>
  <c r="M273" i="20"/>
  <c r="N273" i="20" s="1"/>
  <c r="M274" i="20"/>
  <c r="N274" i="20" s="1"/>
  <c r="M275" i="20"/>
  <c r="N275" i="20" s="1"/>
  <c r="M276" i="20"/>
  <c r="N276" i="20" s="1"/>
  <c r="M277" i="20"/>
  <c r="N277" i="20" s="1"/>
  <c r="M278" i="20"/>
  <c r="M279" i="20"/>
  <c r="N279" i="20" s="1"/>
  <c r="M280" i="20"/>
  <c r="N280" i="20" s="1"/>
  <c r="M281" i="20"/>
  <c r="N281" i="20" s="1"/>
  <c r="M282" i="20"/>
  <c r="N282" i="20" s="1"/>
  <c r="M283" i="20"/>
  <c r="N283" i="20" s="1"/>
  <c r="M284" i="20"/>
  <c r="N284" i="20" s="1"/>
  <c r="M285" i="20"/>
  <c r="N285" i="20" s="1"/>
  <c r="M286" i="20"/>
  <c r="M287" i="20"/>
  <c r="N287" i="20" s="1"/>
  <c r="M288" i="20"/>
  <c r="N288" i="20" s="1"/>
  <c r="M289" i="20"/>
  <c r="N289" i="20" s="1"/>
  <c r="M290" i="20"/>
  <c r="N290" i="20" s="1"/>
  <c r="M291" i="20"/>
  <c r="N291" i="20" s="1"/>
  <c r="M292" i="20"/>
  <c r="N292" i="20" s="1"/>
  <c r="M293" i="20"/>
  <c r="N293" i="20" s="1"/>
  <c r="M294" i="20"/>
  <c r="M295" i="20"/>
  <c r="N295" i="20" s="1"/>
  <c r="M296" i="20"/>
  <c r="N296" i="20" s="1"/>
  <c r="M297" i="20"/>
  <c r="N297" i="20" s="1"/>
  <c r="M298" i="20"/>
  <c r="N298" i="20" s="1"/>
  <c r="M299" i="20"/>
  <c r="N299" i="20" s="1"/>
  <c r="M300" i="20"/>
  <c r="N300" i="20" s="1"/>
  <c r="M301" i="20"/>
  <c r="N301" i="20" s="1"/>
  <c r="M302" i="20"/>
  <c r="M303" i="20"/>
  <c r="N303" i="20" s="1"/>
  <c r="M304" i="20"/>
  <c r="N304" i="20" s="1"/>
  <c r="M305" i="20"/>
  <c r="N305" i="20" s="1"/>
  <c r="M306" i="20"/>
  <c r="N306" i="20" s="1"/>
  <c r="M307" i="20"/>
  <c r="N307" i="20" s="1"/>
  <c r="M308" i="20"/>
  <c r="N308" i="20" s="1"/>
  <c r="M309" i="20"/>
  <c r="N309" i="20" s="1"/>
  <c r="M310" i="20"/>
  <c r="M311" i="20"/>
  <c r="N311" i="20" s="1"/>
  <c r="M312" i="20"/>
  <c r="N312" i="20" s="1"/>
  <c r="M313" i="20"/>
  <c r="N313" i="20" s="1"/>
  <c r="M314" i="20"/>
  <c r="N314" i="20" s="1"/>
  <c r="M315" i="20"/>
  <c r="N315" i="20" s="1"/>
  <c r="M316" i="20"/>
  <c r="N316" i="20" s="1"/>
  <c r="M317" i="20"/>
  <c r="N317" i="20" s="1"/>
  <c r="M318" i="20"/>
  <c r="M319" i="20"/>
  <c r="N319" i="20" s="1"/>
  <c r="M320" i="20"/>
  <c r="N320" i="20" s="1"/>
  <c r="M321" i="20"/>
  <c r="N321" i="20" s="1"/>
  <c r="M322" i="20"/>
  <c r="N322" i="20" s="1"/>
  <c r="M323" i="20"/>
  <c r="N323" i="20" s="1"/>
  <c r="M324" i="20"/>
  <c r="N324" i="20" s="1"/>
  <c r="M325" i="20"/>
  <c r="N325" i="20" s="1"/>
  <c r="M326" i="20"/>
  <c r="M327" i="20"/>
  <c r="N327" i="20" s="1"/>
  <c r="M328" i="20"/>
  <c r="N328" i="20" s="1"/>
  <c r="M329" i="20"/>
  <c r="N329" i="20" s="1"/>
  <c r="M330" i="20"/>
  <c r="N330" i="20" s="1"/>
  <c r="M331" i="20"/>
  <c r="N331" i="20" s="1"/>
  <c r="M332" i="20"/>
  <c r="N332" i="20" s="1"/>
  <c r="M333" i="20"/>
  <c r="N333" i="20" s="1"/>
  <c r="M334" i="20"/>
  <c r="M335" i="20"/>
  <c r="N335" i="20" s="1"/>
  <c r="M336" i="20"/>
  <c r="N336" i="20" s="1"/>
  <c r="M337" i="20"/>
  <c r="N337" i="20" s="1"/>
  <c r="M338" i="20"/>
  <c r="N338" i="20" s="1"/>
  <c r="M339" i="20"/>
  <c r="N339" i="20" s="1"/>
  <c r="M340" i="20"/>
  <c r="N340" i="20" s="1"/>
  <c r="M341" i="20"/>
  <c r="N341" i="20" s="1"/>
  <c r="M342" i="20"/>
  <c r="M343" i="20"/>
  <c r="N343" i="20" s="1"/>
  <c r="M344" i="20"/>
  <c r="N344" i="20" s="1"/>
  <c r="M345" i="20"/>
  <c r="N345" i="20" s="1"/>
  <c r="M346" i="20"/>
  <c r="N346" i="20" s="1"/>
  <c r="M347" i="20"/>
  <c r="N347" i="20" s="1"/>
  <c r="M348" i="20"/>
  <c r="N348" i="20" s="1"/>
  <c r="M349" i="20"/>
  <c r="N349" i="20" s="1"/>
  <c r="M350" i="20"/>
  <c r="M351" i="20"/>
  <c r="N351" i="20" s="1"/>
  <c r="M352" i="20"/>
  <c r="N352" i="20" s="1"/>
  <c r="M353" i="20"/>
  <c r="N353" i="20" s="1"/>
  <c r="M354" i="20"/>
  <c r="N354" i="20" s="1"/>
  <c r="M355" i="20"/>
  <c r="N355" i="20" s="1"/>
  <c r="M356" i="20"/>
  <c r="N356" i="20" s="1"/>
  <c r="M357" i="20"/>
  <c r="N357" i="20" s="1"/>
  <c r="M358" i="20"/>
  <c r="M359" i="20"/>
  <c r="N359" i="20" s="1"/>
  <c r="M360" i="20"/>
  <c r="N360" i="20" s="1"/>
  <c r="M361" i="20"/>
  <c r="N361" i="20" s="1"/>
  <c r="M362" i="20"/>
  <c r="N362" i="20" s="1"/>
  <c r="M363" i="20"/>
  <c r="N363" i="20" s="1"/>
  <c r="M364" i="20"/>
  <c r="N364" i="20" s="1"/>
  <c r="M365" i="20"/>
  <c r="N365" i="20" s="1"/>
  <c r="M366" i="20"/>
  <c r="M367" i="20"/>
  <c r="N367" i="20" s="1"/>
  <c r="M368" i="20"/>
  <c r="N368" i="20" s="1"/>
  <c r="M369" i="20"/>
  <c r="N369" i="20" s="1"/>
  <c r="M370" i="20"/>
  <c r="N370" i="20" s="1"/>
  <c r="M371" i="20"/>
  <c r="N371" i="20" s="1"/>
  <c r="M372" i="20"/>
  <c r="N372" i="20" s="1"/>
  <c r="M373" i="20"/>
  <c r="N373" i="20" s="1"/>
  <c r="M374" i="20"/>
  <c r="M375" i="20"/>
  <c r="N375" i="20" s="1"/>
  <c r="M376" i="20"/>
  <c r="N376" i="20" s="1"/>
  <c r="M377" i="20"/>
  <c r="N377" i="20" s="1"/>
  <c r="M378" i="20"/>
  <c r="N378" i="20" s="1"/>
  <c r="M379" i="20"/>
  <c r="N379" i="20" s="1"/>
  <c r="M380" i="20"/>
  <c r="N380" i="20" s="1"/>
  <c r="M381" i="20"/>
  <c r="N381" i="20" s="1"/>
  <c r="M382" i="20"/>
  <c r="M383" i="20"/>
  <c r="N383" i="20" s="1"/>
  <c r="M384" i="20"/>
  <c r="N384" i="20" s="1"/>
  <c r="M385" i="20"/>
  <c r="N385" i="20" s="1"/>
  <c r="M386" i="20"/>
  <c r="N386" i="20" s="1"/>
  <c r="M387" i="20"/>
  <c r="N387" i="20" s="1"/>
  <c r="M388" i="20"/>
  <c r="N388" i="20" s="1"/>
  <c r="M389" i="20"/>
  <c r="N389" i="20" s="1"/>
  <c r="M390" i="20"/>
  <c r="M391" i="20"/>
  <c r="N391" i="20" s="1"/>
  <c r="M14" i="20"/>
  <c r="B15" i="20"/>
  <c r="B16" i="20"/>
  <c r="B17" i="20"/>
  <c r="B18" i="20"/>
  <c r="B19" i="20"/>
  <c r="J19" i="20" s="1"/>
  <c r="B20" i="20"/>
  <c r="B21" i="20"/>
  <c r="B22" i="20"/>
  <c r="J22" i="20" s="1"/>
  <c r="B23" i="20"/>
  <c r="B24" i="20"/>
  <c r="B25" i="20"/>
  <c r="B26" i="20"/>
  <c r="B27" i="20"/>
  <c r="J27" i="20" s="1"/>
  <c r="B28" i="20"/>
  <c r="B29" i="20"/>
  <c r="B30" i="20"/>
  <c r="J30" i="20" s="1"/>
  <c r="B31" i="20"/>
  <c r="B32" i="20"/>
  <c r="B33" i="20"/>
  <c r="B34" i="20"/>
  <c r="B35" i="20"/>
  <c r="J35" i="20" s="1"/>
  <c r="B36" i="20"/>
  <c r="B37" i="20"/>
  <c r="B38" i="20"/>
  <c r="J38" i="20" s="1"/>
  <c r="B39" i="20"/>
  <c r="B40" i="20"/>
  <c r="B41" i="20"/>
  <c r="B42" i="20"/>
  <c r="B43" i="20"/>
  <c r="J43" i="20" s="1"/>
  <c r="B44" i="20"/>
  <c r="B45" i="20"/>
  <c r="B46" i="20"/>
  <c r="J46" i="20" s="1"/>
  <c r="B47" i="20"/>
  <c r="B48" i="20"/>
  <c r="B49" i="20"/>
  <c r="B50" i="20"/>
  <c r="B51" i="20"/>
  <c r="B52" i="20"/>
  <c r="B53" i="20"/>
  <c r="B54" i="20"/>
  <c r="J54" i="20" s="1"/>
  <c r="B55" i="20"/>
  <c r="B56" i="20"/>
  <c r="B57" i="20"/>
  <c r="B58" i="20"/>
  <c r="B59" i="20"/>
  <c r="J59" i="20" s="1"/>
  <c r="B60" i="20"/>
  <c r="B61" i="20"/>
  <c r="B62" i="20"/>
  <c r="J62" i="20" s="1"/>
  <c r="B63" i="20"/>
  <c r="B64" i="20"/>
  <c r="B65" i="20"/>
  <c r="B66" i="20"/>
  <c r="B67" i="20"/>
  <c r="J67" i="20" s="1"/>
  <c r="B68" i="20"/>
  <c r="B69" i="20"/>
  <c r="B70" i="20"/>
  <c r="J70" i="20" s="1"/>
  <c r="B71" i="20"/>
  <c r="B72" i="20"/>
  <c r="B73" i="20"/>
  <c r="B74" i="20"/>
  <c r="B75" i="20"/>
  <c r="J75" i="20" s="1"/>
  <c r="B76" i="20"/>
  <c r="B77" i="20"/>
  <c r="B78" i="20"/>
  <c r="J78" i="20" s="1"/>
  <c r="B79" i="20"/>
  <c r="B80" i="20"/>
  <c r="B81" i="20"/>
  <c r="B82" i="20"/>
  <c r="B83" i="20"/>
  <c r="J83" i="20" s="1"/>
  <c r="B84" i="20"/>
  <c r="B85" i="20"/>
  <c r="B86" i="20"/>
  <c r="J86" i="20" s="1"/>
  <c r="B87" i="20"/>
  <c r="B88" i="20"/>
  <c r="B89" i="20"/>
  <c r="B90" i="20"/>
  <c r="B91" i="20"/>
  <c r="J91" i="20" s="1"/>
  <c r="B92" i="20"/>
  <c r="B93" i="20"/>
  <c r="B94" i="20"/>
  <c r="J94" i="20" s="1"/>
  <c r="B95" i="20"/>
  <c r="B96" i="20"/>
  <c r="B97" i="20"/>
  <c r="B98" i="20"/>
  <c r="B99" i="20"/>
  <c r="J99" i="20" s="1"/>
  <c r="B100" i="20"/>
  <c r="B101" i="20"/>
  <c r="B102" i="20"/>
  <c r="J102" i="20" s="1"/>
  <c r="B103" i="20"/>
  <c r="B104" i="20"/>
  <c r="B105" i="20"/>
  <c r="B106" i="20"/>
  <c r="B107" i="20"/>
  <c r="J107" i="20" s="1"/>
  <c r="B108" i="20"/>
  <c r="B109" i="20"/>
  <c r="B110" i="20"/>
  <c r="J110" i="20" s="1"/>
  <c r="B111" i="20"/>
  <c r="B112" i="20"/>
  <c r="B113" i="20"/>
  <c r="B114" i="20"/>
  <c r="B115" i="20"/>
  <c r="B116" i="20"/>
  <c r="B117" i="20"/>
  <c r="B118" i="20"/>
  <c r="J118" i="20" s="1"/>
  <c r="B119" i="20"/>
  <c r="B120" i="20"/>
  <c r="B121" i="20"/>
  <c r="B122" i="20"/>
  <c r="B123" i="20"/>
  <c r="J123" i="20" s="1"/>
  <c r="B124" i="20"/>
  <c r="B125" i="20"/>
  <c r="B126" i="20"/>
  <c r="J126" i="20" s="1"/>
  <c r="B127" i="20"/>
  <c r="B128" i="20"/>
  <c r="B129" i="20"/>
  <c r="B130" i="20"/>
  <c r="B131" i="20"/>
  <c r="J131" i="20" s="1"/>
  <c r="B132" i="20"/>
  <c r="B133" i="20"/>
  <c r="B134" i="20"/>
  <c r="J134" i="20" s="1"/>
  <c r="B135" i="20"/>
  <c r="B136" i="20"/>
  <c r="B137" i="20"/>
  <c r="B138" i="20"/>
  <c r="B139" i="20"/>
  <c r="J139" i="20" s="1"/>
  <c r="B140" i="20"/>
  <c r="B141" i="20"/>
  <c r="B142" i="20"/>
  <c r="J142" i="20" s="1"/>
  <c r="B143" i="20"/>
  <c r="B144" i="20"/>
  <c r="B145" i="20"/>
  <c r="B146" i="20"/>
  <c r="B147" i="20"/>
  <c r="J147" i="20" s="1"/>
  <c r="B148" i="20"/>
  <c r="B149" i="20"/>
  <c r="B150" i="20"/>
  <c r="J150" i="20" s="1"/>
  <c r="B151" i="20"/>
  <c r="B152" i="20"/>
  <c r="B153" i="20"/>
  <c r="B154" i="20"/>
  <c r="B155" i="20"/>
  <c r="J155" i="20" s="1"/>
  <c r="B156" i="20"/>
  <c r="B157" i="20"/>
  <c r="B158" i="20"/>
  <c r="J158" i="20" s="1"/>
  <c r="B159" i="20"/>
  <c r="B160" i="20"/>
  <c r="B161" i="20"/>
  <c r="B162" i="20"/>
  <c r="B163" i="20"/>
  <c r="J163" i="20" s="1"/>
  <c r="B164" i="20"/>
  <c r="B165" i="20"/>
  <c r="B166" i="20"/>
  <c r="J166" i="20" s="1"/>
  <c r="B167" i="20"/>
  <c r="B168" i="20"/>
  <c r="B169" i="20"/>
  <c r="B170" i="20"/>
  <c r="B171" i="20"/>
  <c r="J171" i="20" s="1"/>
  <c r="B172" i="20"/>
  <c r="B173" i="20"/>
  <c r="B174" i="20"/>
  <c r="J174" i="20" s="1"/>
  <c r="B175" i="20"/>
  <c r="B176" i="20"/>
  <c r="B177" i="20"/>
  <c r="B178" i="20"/>
  <c r="B179" i="20"/>
  <c r="B180" i="20"/>
  <c r="B181" i="20"/>
  <c r="B182" i="20"/>
  <c r="J182" i="20" s="1"/>
  <c r="B183" i="20"/>
  <c r="B184" i="20"/>
  <c r="B185" i="20"/>
  <c r="B186" i="20"/>
  <c r="B187" i="20"/>
  <c r="J187" i="20" s="1"/>
  <c r="B188" i="20"/>
  <c r="B189" i="20"/>
  <c r="B190" i="20"/>
  <c r="J190" i="20" s="1"/>
  <c r="B191" i="20"/>
  <c r="B192" i="20"/>
  <c r="B193" i="20"/>
  <c r="B194" i="20"/>
  <c r="B195" i="20"/>
  <c r="J195" i="20" s="1"/>
  <c r="B196" i="20"/>
  <c r="B197" i="20"/>
  <c r="B198" i="20"/>
  <c r="J198" i="20" s="1"/>
  <c r="B199" i="20"/>
  <c r="B200" i="20"/>
  <c r="B201" i="20"/>
  <c r="B202" i="20"/>
  <c r="B203" i="20"/>
  <c r="J203" i="20" s="1"/>
  <c r="B204" i="20"/>
  <c r="B205" i="20"/>
  <c r="B206" i="20"/>
  <c r="J206" i="20" s="1"/>
  <c r="B207" i="20"/>
  <c r="B208" i="20"/>
  <c r="B209" i="20"/>
  <c r="B210" i="20"/>
  <c r="B211" i="20"/>
  <c r="J211" i="20" s="1"/>
  <c r="B212" i="20"/>
  <c r="B213" i="20"/>
  <c r="B214" i="20"/>
  <c r="J214" i="20" s="1"/>
  <c r="B215" i="20"/>
  <c r="B216" i="20"/>
  <c r="B217" i="20"/>
  <c r="B218" i="20"/>
  <c r="B219" i="20"/>
  <c r="J219" i="20" s="1"/>
  <c r="B220" i="20"/>
  <c r="B221" i="20"/>
  <c r="B222" i="20"/>
  <c r="J222" i="20" s="1"/>
  <c r="B223" i="20"/>
  <c r="B224" i="20"/>
  <c r="B225" i="20"/>
  <c r="B226" i="20"/>
  <c r="B227" i="20"/>
  <c r="J227" i="20" s="1"/>
  <c r="B228" i="20"/>
  <c r="B229" i="20"/>
  <c r="B230" i="20"/>
  <c r="J230" i="20" s="1"/>
  <c r="B231" i="20"/>
  <c r="B232" i="20"/>
  <c r="B233" i="20"/>
  <c r="B234" i="20"/>
  <c r="B235" i="20"/>
  <c r="J235" i="20" s="1"/>
  <c r="B236" i="20"/>
  <c r="B237" i="20"/>
  <c r="B238" i="20"/>
  <c r="J238" i="20" s="1"/>
  <c r="B239" i="20"/>
  <c r="B240" i="20"/>
  <c r="B241" i="20"/>
  <c r="B242" i="20"/>
  <c r="B243" i="20"/>
  <c r="B244" i="20"/>
  <c r="B245" i="20"/>
  <c r="B246" i="20"/>
  <c r="J246" i="20" s="1"/>
  <c r="B247" i="20"/>
  <c r="B248" i="20"/>
  <c r="B249" i="20"/>
  <c r="B250" i="20"/>
  <c r="B251" i="20"/>
  <c r="J251" i="20" s="1"/>
  <c r="B252" i="20"/>
  <c r="B253" i="20"/>
  <c r="B254" i="20"/>
  <c r="J254" i="20" s="1"/>
  <c r="B255" i="20"/>
  <c r="B256" i="20"/>
  <c r="B257" i="20"/>
  <c r="B258" i="20"/>
  <c r="B259" i="20"/>
  <c r="J259" i="20" s="1"/>
  <c r="B260" i="20"/>
  <c r="B261" i="20"/>
  <c r="B262" i="20"/>
  <c r="J262" i="20" s="1"/>
  <c r="B263" i="20"/>
  <c r="B264" i="20"/>
  <c r="B265" i="20"/>
  <c r="B266" i="20"/>
  <c r="B267" i="20"/>
  <c r="J267" i="20" s="1"/>
  <c r="B268" i="20"/>
  <c r="B269" i="20"/>
  <c r="B270" i="20"/>
  <c r="J270" i="20" s="1"/>
  <c r="B271" i="20"/>
  <c r="B272" i="20"/>
  <c r="B273" i="20"/>
  <c r="B274" i="20"/>
  <c r="B275" i="20"/>
  <c r="J275" i="20" s="1"/>
  <c r="B276" i="20"/>
  <c r="B277" i="20"/>
  <c r="B278" i="20"/>
  <c r="J278" i="20" s="1"/>
  <c r="B279" i="20"/>
  <c r="B280" i="20"/>
  <c r="B281" i="20"/>
  <c r="B282" i="20"/>
  <c r="B283" i="20"/>
  <c r="J283" i="20" s="1"/>
  <c r="B284" i="20"/>
  <c r="B285" i="20"/>
  <c r="B286" i="20"/>
  <c r="J286" i="20" s="1"/>
  <c r="B287" i="20"/>
  <c r="B288" i="20"/>
  <c r="B289" i="20"/>
  <c r="B290" i="20"/>
  <c r="B291" i="20"/>
  <c r="J291" i="20" s="1"/>
  <c r="B292" i="20"/>
  <c r="B293" i="20"/>
  <c r="B294" i="20"/>
  <c r="J294" i="20" s="1"/>
  <c r="B295" i="20"/>
  <c r="B296" i="20"/>
  <c r="B297" i="20"/>
  <c r="B298" i="20"/>
  <c r="B299" i="20"/>
  <c r="J299" i="20" s="1"/>
  <c r="B300" i="20"/>
  <c r="B301" i="20"/>
  <c r="B302" i="20"/>
  <c r="J302" i="20" s="1"/>
  <c r="B303" i="20"/>
  <c r="B304" i="20"/>
  <c r="B305" i="20"/>
  <c r="B306" i="20"/>
  <c r="B307" i="20"/>
  <c r="B308" i="20"/>
  <c r="B309" i="20"/>
  <c r="B310" i="20"/>
  <c r="J310" i="20" s="1"/>
  <c r="B311" i="20"/>
  <c r="B312" i="20"/>
  <c r="B313" i="20"/>
  <c r="B314" i="20"/>
  <c r="B315" i="20"/>
  <c r="J315" i="20" s="1"/>
  <c r="B316" i="20"/>
  <c r="B317" i="20"/>
  <c r="B318" i="20"/>
  <c r="J318" i="20" s="1"/>
  <c r="B319" i="20"/>
  <c r="B320" i="20"/>
  <c r="B321" i="20"/>
  <c r="B322" i="20"/>
  <c r="B323" i="20"/>
  <c r="J323" i="20" s="1"/>
  <c r="B324" i="20"/>
  <c r="B325" i="20"/>
  <c r="B326" i="20"/>
  <c r="J326" i="20" s="1"/>
  <c r="B327" i="20"/>
  <c r="B328" i="20"/>
  <c r="B329" i="20"/>
  <c r="B330" i="20"/>
  <c r="B331" i="20"/>
  <c r="J331" i="20" s="1"/>
  <c r="B332" i="20"/>
  <c r="B333" i="20"/>
  <c r="B334" i="20"/>
  <c r="J334" i="20" s="1"/>
  <c r="B335" i="20"/>
  <c r="B336" i="20"/>
  <c r="B337" i="20"/>
  <c r="B338" i="20"/>
  <c r="B339" i="20"/>
  <c r="J339" i="20" s="1"/>
  <c r="B340" i="20"/>
  <c r="B341" i="20"/>
  <c r="B342" i="20"/>
  <c r="J342" i="20" s="1"/>
  <c r="B343" i="20"/>
  <c r="B344" i="20"/>
  <c r="B345" i="20"/>
  <c r="B346" i="20"/>
  <c r="B347" i="20"/>
  <c r="J347" i="20" s="1"/>
  <c r="B348" i="20"/>
  <c r="B349" i="20"/>
  <c r="B350" i="20"/>
  <c r="J350" i="20" s="1"/>
  <c r="B351" i="20"/>
  <c r="B352" i="20"/>
  <c r="B353" i="20"/>
  <c r="B354" i="20"/>
  <c r="B355" i="20"/>
  <c r="J355" i="20" s="1"/>
  <c r="B356" i="20"/>
  <c r="B357" i="20"/>
  <c r="B358" i="20"/>
  <c r="J358" i="20" s="1"/>
  <c r="B359" i="20"/>
  <c r="B360" i="20"/>
  <c r="B361" i="20"/>
  <c r="B362" i="20"/>
  <c r="B363" i="20"/>
  <c r="J363" i="20" s="1"/>
  <c r="B364" i="20"/>
  <c r="B365" i="20"/>
  <c r="B366" i="20"/>
  <c r="J366" i="20" s="1"/>
  <c r="B367" i="20"/>
  <c r="B368" i="20"/>
  <c r="B369" i="20"/>
  <c r="B370" i="20"/>
  <c r="B371" i="20"/>
  <c r="B372" i="20"/>
  <c r="B373" i="20"/>
  <c r="B374" i="20"/>
  <c r="J374" i="20" s="1"/>
  <c r="B375" i="20"/>
  <c r="B376" i="20"/>
  <c r="B377" i="20"/>
  <c r="B378" i="20"/>
  <c r="B379" i="20"/>
  <c r="J379" i="20" s="1"/>
  <c r="B380" i="20"/>
  <c r="B381" i="20"/>
  <c r="B382" i="20"/>
  <c r="J382" i="20" s="1"/>
  <c r="B383" i="20"/>
  <c r="B384" i="20"/>
  <c r="B385" i="20"/>
  <c r="B386" i="20"/>
  <c r="B387" i="20"/>
  <c r="J387" i="20" s="1"/>
  <c r="B388" i="20"/>
  <c r="B389" i="20"/>
  <c r="B390" i="20"/>
  <c r="J390" i="20" s="1"/>
  <c r="B391" i="20"/>
  <c r="B14" i="20"/>
  <c r="N14" i="20" s="1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L64" i="20"/>
  <c r="L65" i="20"/>
  <c r="L66" i="20"/>
  <c r="L67" i="20"/>
  <c r="L68" i="20"/>
  <c r="L69" i="20"/>
  <c r="L70" i="20"/>
  <c r="L71" i="20"/>
  <c r="L72" i="20"/>
  <c r="L73" i="20"/>
  <c r="L74" i="20"/>
  <c r="L75" i="20"/>
  <c r="L76" i="20"/>
  <c r="L77" i="20"/>
  <c r="L78" i="20"/>
  <c r="L79" i="20"/>
  <c r="L80" i="20"/>
  <c r="L81" i="20"/>
  <c r="L82" i="20"/>
  <c r="L83" i="20"/>
  <c r="L84" i="20"/>
  <c r="L85" i="20"/>
  <c r="L86" i="20"/>
  <c r="L87" i="20"/>
  <c r="L88" i="20"/>
  <c r="L89" i="20"/>
  <c r="L90" i="20"/>
  <c r="L91" i="20"/>
  <c r="L92" i="20"/>
  <c r="L93" i="20"/>
  <c r="L94" i="20"/>
  <c r="L95" i="20"/>
  <c r="L96" i="20"/>
  <c r="L97" i="20"/>
  <c r="L98" i="20"/>
  <c r="L99" i="20"/>
  <c r="L100" i="20"/>
  <c r="L101" i="20"/>
  <c r="L102" i="20"/>
  <c r="L103" i="20"/>
  <c r="L104" i="20"/>
  <c r="L105" i="20"/>
  <c r="L106" i="20"/>
  <c r="L107" i="20"/>
  <c r="L108" i="20"/>
  <c r="L109" i="20"/>
  <c r="L110" i="20"/>
  <c r="L111" i="20"/>
  <c r="L112" i="20"/>
  <c r="L113" i="20"/>
  <c r="L114" i="20"/>
  <c r="L115" i="20"/>
  <c r="L116" i="20"/>
  <c r="L117" i="20"/>
  <c r="L118" i="20"/>
  <c r="L119" i="20"/>
  <c r="L120" i="20"/>
  <c r="L121" i="20"/>
  <c r="L122" i="20"/>
  <c r="L123" i="20"/>
  <c r="L124" i="20"/>
  <c r="L125" i="20"/>
  <c r="L126" i="20"/>
  <c r="L127" i="20"/>
  <c r="L128" i="20"/>
  <c r="L129" i="20"/>
  <c r="L130" i="20"/>
  <c r="L131" i="20"/>
  <c r="L132" i="20"/>
  <c r="L133" i="20"/>
  <c r="L134" i="20"/>
  <c r="L135" i="20"/>
  <c r="L136" i="20"/>
  <c r="L137" i="20"/>
  <c r="L138" i="20"/>
  <c r="L139" i="20"/>
  <c r="L140" i="20"/>
  <c r="L141" i="20"/>
  <c r="L142" i="20"/>
  <c r="L143" i="20"/>
  <c r="L144" i="20"/>
  <c r="L145" i="20"/>
  <c r="L146" i="20"/>
  <c r="L147" i="20"/>
  <c r="L148" i="20"/>
  <c r="L149" i="20"/>
  <c r="L150" i="20"/>
  <c r="L151" i="20"/>
  <c r="L152" i="20"/>
  <c r="L153" i="20"/>
  <c r="L154" i="20"/>
  <c r="L155" i="20"/>
  <c r="L156" i="20"/>
  <c r="L157" i="20"/>
  <c r="L158" i="20"/>
  <c r="L159" i="20"/>
  <c r="L160" i="20"/>
  <c r="L161" i="20"/>
  <c r="L162" i="20"/>
  <c r="L163" i="20"/>
  <c r="L164" i="20"/>
  <c r="L165" i="20"/>
  <c r="L166" i="20"/>
  <c r="L167" i="20"/>
  <c r="L168" i="20"/>
  <c r="L169" i="20"/>
  <c r="L170" i="20"/>
  <c r="L171" i="20"/>
  <c r="L172" i="20"/>
  <c r="L173" i="20"/>
  <c r="L174" i="20"/>
  <c r="L175" i="20"/>
  <c r="L176" i="20"/>
  <c r="L177" i="20"/>
  <c r="L178" i="20"/>
  <c r="L179" i="20"/>
  <c r="L180" i="20"/>
  <c r="L181" i="20"/>
  <c r="L182" i="20"/>
  <c r="L183" i="20"/>
  <c r="L184" i="20"/>
  <c r="L185" i="20"/>
  <c r="L186" i="20"/>
  <c r="L187" i="20"/>
  <c r="L188" i="20"/>
  <c r="L189" i="20"/>
  <c r="L190" i="20"/>
  <c r="L191" i="20"/>
  <c r="L192" i="20"/>
  <c r="L193" i="20"/>
  <c r="L194" i="20"/>
  <c r="L195" i="20"/>
  <c r="L196" i="20"/>
  <c r="L197" i="20"/>
  <c r="L198" i="20"/>
  <c r="L199" i="20"/>
  <c r="L200" i="20"/>
  <c r="L201" i="20"/>
  <c r="L202" i="20"/>
  <c r="L203" i="20"/>
  <c r="L204" i="20"/>
  <c r="L205" i="20"/>
  <c r="L206" i="20"/>
  <c r="L207" i="20"/>
  <c r="L208" i="20"/>
  <c r="L209" i="20"/>
  <c r="L210" i="20"/>
  <c r="L211" i="20"/>
  <c r="L212" i="20"/>
  <c r="L213" i="20"/>
  <c r="L214" i="20"/>
  <c r="L215" i="20"/>
  <c r="L216" i="20"/>
  <c r="L217" i="20"/>
  <c r="L218" i="20"/>
  <c r="L219" i="20"/>
  <c r="L220" i="20"/>
  <c r="L221" i="20"/>
  <c r="L222" i="20"/>
  <c r="L223" i="20"/>
  <c r="L224" i="20"/>
  <c r="L225" i="20"/>
  <c r="L226" i="20"/>
  <c r="L227" i="20"/>
  <c r="L228" i="20"/>
  <c r="L229" i="20"/>
  <c r="L230" i="20"/>
  <c r="L231" i="20"/>
  <c r="L232" i="20"/>
  <c r="L233" i="20"/>
  <c r="L234" i="20"/>
  <c r="L235" i="20"/>
  <c r="L236" i="20"/>
  <c r="L237" i="20"/>
  <c r="L238" i="20"/>
  <c r="L239" i="20"/>
  <c r="L240" i="20"/>
  <c r="L241" i="20"/>
  <c r="L242" i="20"/>
  <c r="L243" i="20"/>
  <c r="L244" i="20"/>
  <c r="L245" i="20"/>
  <c r="L246" i="20"/>
  <c r="L247" i="20"/>
  <c r="L248" i="20"/>
  <c r="L249" i="20"/>
  <c r="L250" i="20"/>
  <c r="L251" i="20"/>
  <c r="L252" i="20"/>
  <c r="L253" i="20"/>
  <c r="L254" i="20"/>
  <c r="L255" i="20"/>
  <c r="L256" i="20"/>
  <c r="L257" i="20"/>
  <c r="L258" i="20"/>
  <c r="L259" i="20"/>
  <c r="L260" i="20"/>
  <c r="L261" i="20"/>
  <c r="L262" i="20"/>
  <c r="L263" i="20"/>
  <c r="L264" i="20"/>
  <c r="L265" i="20"/>
  <c r="L266" i="20"/>
  <c r="L267" i="20"/>
  <c r="L268" i="20"/>
  <c r="L269" i="20"/>
  <c r="L270" i="20"/>
  <c r="L271" i="20"/>
  <c r="L272" i="20"/>
  <c r="L273" i="20"/>
  <c r="L274" i="20"/>
  <c r="L275" i="20"/>
  <c r="L276" i="20"/>
  <c r="L277" i="20"/>
  <c r="L278" i="20"/>
  <c r="L279" i="20"/>
  <c r="L280" i="20"/>
  <c r="L281" i="20"/>
  <c r="L282" i="20"/>
  <c r="L283" i="20"/>
  <c r="L284" i="20"/>
  <c r="L285" i="20"/>
  <c r="L286" i="20"/>
  <c r="L287" i="20"/>
  <c r="L288" i="20"/>
  <c r="L289" i="20"/>
  <c r="L290" i="20"/>
  <c r="L291" i="20"/>
  <c r="L292" i="20"/>
  <c r="L293" i="20"/>
  <c r="L294" i="20"/>
  <c r="L295" i="20"/>
  <c r="L296" i="20"/>
  <c r="L297" i="20"/>
  <c r="L298" i="20"/>
  <c r="L299" i="20"/>
  <c r="L300" i="20"/>
  <c r="L301" i="20"/>
  <c r="L302" i="20"/>
  <c r="L303" i="20"/>
  <c r="L304" i="20"/>
  <c r="L305" i="20"/>
  <c r="L306" i="20"/>
  <c r="L307" i="20"/>
  <c r="L308" i="20"/>
  <c r="L309" i="20"/>
  <c r="L310" i="20"/>
  <c r="L311" i="20"/>
  <c r="L312" i="20"/>
  <c r="L313" i="20"/>
  <c r="L314" i="20"/>
  <c r="L315" i="20"/>
  <c r="L316" i="20"/>
  <c r="L317" i="20"/>
  <c r="L318" i="20"/>
  <c r="L319" i="20"/>
  <c r="L320" i="20"/>
  <c r="L321" i="20"/>
  <c r="L322" i="20"/>
  <c r="L323" i="20"/>
  <c r="L324" i="20"/>
  <c r="L325" i="20"/>
  <c r="L326" i="20"/>
  <c r="L327" i="20"/>
  <c r="L328" i="20"/>
  <c r="L329" i="20"/>
  <c r="L330" i="20"/>
  <c r="L331" i="20"/>
  <c r="L332" i="20"/>
  <c r="L333" i="20"/>
  <c r="L334" i="20"/>
  <c r="L335" i="20"/>
  <c r="L336" i="20"/>
  <c r="L337" i="20"/>
  <c r="L338" i="20"/>
  <c r="L339" i="20"/>
  <c r="L340" i="20"/>
  <c r="L341" i="20"/>
  <c r="L342" i="20"/>
  <c r="L343" i="20"/>
  <c r="L344" i="20"/>
  <c r="L345" i="20"/>
  <c r="L346" i="20"/>
  <c r="L347" i="20"/>
  <c r="L348" i="20"/>
  <c r="L349" i="20"/>
  <c r="L350" i="20"/>
  <c r="L351" i="20"/>
  <c r="L352" i="20"/>
  <c r="L353" i="20"/>
  <c r="L354" i="20"/>
  <c r="L355" i="20"/>
  <c r="L356" i="20"/>
  <c r="L357" i="20"/>
  <c r="L358" i="20"/>
  <c r="L359" i="20"/>
  <c r="L360" i="20"/>
  <c r="L361" i="20"/>
  <c r="L362" i="20"/>
  <c r="L363" i="20"/>
  <c r="L364" i="20"/>
  <c r="L365" i="20"/>
  <c r="L366" i="20"/>
  <c r="L367" i="20"/>
  <c r="L368" i="20"/>
  <c r="L369" i="20"/>
  <c r="L370" i="20"/>
  <c r="L371" i="20"/>
  <c r="L372" i="20"/>
  <c r="L373" i="20"/>
  <c r="L374" i="20"/>
  <c r="L375" i="20"/>
  <c r="L376" i="20"/>
  <c r="L377" i="20"/>
  <c r="L378" i="20"/>
  <c r="L379" i="20"/>
  <c r="L380" i="20"/>
  <c r="L381" i="20"/>
  <c r="L382" i="20"/>
  <c r="L383" i="20"/>
  <c r="L384" i="20"/>
  <c r="L385" i="20"/>
  <c r="L386" i="20"/>
  <c r="L387" i="20"/>
  <c r="L388" i="20"/>
  <c r="L389" i="20"/>
  <c r="L390" i="20"/>
  <c r="L391" i="20"/>
  <c r="L14" i="20"/>
  <c r="J15" i="20"/>
  <c r="J16" i="20"/>
  <c r="J17" i="20"/>
  <c r="J18" i="20"/>
  <c r="J20" i="20"/>
  <c r="J21" i="20"/>
  <c r="J23" i="20"/>
  <c r="J24" i="20"/>
  <c r="J25" i="20"/>
  <c r="J26" i="20"/>
  <c r="J28" i="20"/>
  <c r="J29" i="20"/>
  <c r="J31" i="20"/>
  <c r="J32" i="20"/>
  <c r="J33" i="20"/>
  <c r="J34" i="20"/>
  <c r="J36" i="20"/>
  <c r="J37" i="20"/>
  <c r="J39" i="20"/>
  <c r="J40" i="20"/>
  <c r="J41" i="20"/>
  <c r="J42" i="20"/>
  <c r="J44" i="20"/>
  <c r="J45" i="20"/>
  <c r="J47" i="20"/>
  <c r="J48" i="20"/>
  <c r="J49" i="20"/>
  <c r="J50" i="20"/>
  <c r="J51" i="20"/>
  <c r="J52" i="20"/>
  <c r="J53" i="20"/>
  <c r="J55" i="20"/>
  <c r="J56" i="20"/>
  <c r="J57" i="20"/>
  <c r="J58" i="20"/>
  <c r="J60" i="20"/>
  <c r="J61" i="20"/>
  <c r="J63" i="20"/>
  <c r="J64" i="20"/>
  <c r="J65" i="20"/>
  <c r="J66" i="20"/>
  <c r="J68" i="20"/>
  <c r="J69" i="20"/>
  <c r="J71" i="20"/>
  <c r="J72" i="20"/>
  <c r="J73" i="20"/>
  <c r="J74" i="20"/>
  <c r="J76" i="20"/>
  <c r="J77" i="20"/>
  <c r="J79" i="20"/>
  <c r="J80" i="20"/>
  <c r="J81" i="20"/>
  <c r="J82" i="20"/>
  <c r="J84" i="20"/>
  <c r="J85" i="20"/>
  <c r="J87" i="20"/>
  <c r="J88" i="20"/>
  <c r="J89" i="20"/>
  <c r="J90" i="20"/>
  <c r="J92" i="20"/>
  <c r="J93" i="20"/>
  <c r="J95" i="20"/>
  <c r="J96" i="20"/>
  <c r="J97" i="20"/>
  <c r="J98" i="20"/>
  <c r="J100" i="20"/>
  <c r="J101" i="20"/>
  <c r="J103" i="20"/>
  <c r="J104" i="20"/>
  <c r="J105" i="20"/>
  <c r="J106" i="20"/>
  <c r="J108" i="20"/>
  <c r="J109" i="20"/>
  <c r="J111" i="20"/>
  <c r="J112" i="20"/>
  <c r="J113" i="20"/>
  <c r="J114" i="20"/>
  <c r="J115" i="20"/>
  <c r="J116" i="20"/>
  <c r="J117" i="20"/>
  <c r="J119" i="20"/>
  <c r="J120" i="20"/>
  <c r="J121" i="20"/>
  <c r="J122" i="20"/>
  <c r="J124" i="20"/>
  <c r="J125" i="20"/>
  <c r="J127" i="20"/>
  <c r="J128" i="20"/>
  <c r="J129" i="20"/>
  <c r="J130" i="20"/>
  <c r="J132" i="20"/>
  <c r="J133" i="20"/>
  <c r="J135" i="20"/>
  <c r="J136" i="20"/>
  <c r="J137" i="20"/>
  <c r="J138" i="20"/>
  <c r="J140" i="20"/>
  <c r="J141" i="20"/>
  <c r="J143" i="20"/>
  <c r="J144" i="20"/>
  <c r="J145" i="20"/>
  <c r="J146" i="20"/>
  <c r="J148" i="20"/>
  <c r="J149" i="20"/>
  <c r="J151" i="20"/>
  <c r="J152" i="20"/>
  <c r="J153" i="20"/>
  <c r="J154" i="20"/>
  <c r="J156" i="20"/>
  <c r="J157" i="20"/>
  <c r="J159" i="20"/>
  <c r="J160" i="20"/>
  <c r="J161" i="20"/>
  <c r="J162" i="20"/>
  <c r="J164" i="20"/>
  <c r="J165" i="20"/>
  <c r="J167" i="20"/>
  <c r="J168" i="20"/>
  <c r="J169" i="20"/>
  <c r="J170" i="20"/>
  <c r="J172" i="20"/>
  <c r="J173" i="20"/>
  <c r="J175" i="20"/>
  <c r="J176" i="20"/>
  <c r="J177" i="20"/>
  <c r="J178" i="20"/>
  <c r="J179" i="20"/>
  <c r="J180" i="20"/>
  <c r="J181" i="20"/>
  <c r="J183" i="20"/>
  <c r="J184" i="20"/>
  <c r="J185" i="20"/>
  <c r="J186" i="20"/>
  <c r="J188" i="20"/>
  <c r="J189" i="20"/>
  <c r="J191" i="20"/>
  <c r="J192" i="20"/>
  <c r="J193" i="20"/>
  <c r="J194" i="20"/>
  <c r="J196" i="20"/>
  <c r="J197" i="20"/>
  <c r="J199" i="20"/>
  <c r="J200" i="20"/>
  <c r="J201" i="20"/>
  <c r="J202" i="20"/>
  <c r="J204" i="20"/>
  <c r="J205" i="20"/>
  <c r="J207" i="20"/>
  <c r="J208" i="20"/>
  <c r="J209" i="20"/>
  <c r="J210" i="20"/>
  <c r="J212" i="20"/>
  <c r="J213" i="20"/>
  <c r="J215" i="20"/>
  <c r="J216" i="20"/>
  <c r="J217" i="20"/>
  <c r="J218" i="20"/>
  <c r="J220" i="20"/>
  <c r="J221" i="20"/>
  <c r="J223" i="20"/>
  <c r="J224" i="20"/>
  <c r="J225" i="20"/>
  <c r="J226" i="20"/>
  <c r="J228" i="20"/>
  <c r="J229" i="20"/>
  <c r="J231" i="20"/>
  <c r="J232" i="20"/>
  <c r="J233" i="20"/>
  <c r="J234" i="20"/>
  <c r="J236" i="20"/>
  <c r="J237" i="20"/>
  <c r="J239" i="20"/>
  <c r="J240" i="20"/>
  <c r="J241" i="20"/>
  <c r="J242" i="20"/>
  <c r="J243" i="20"/>
  <c r="J244" i="20"/>
  <c r="J245" i="20"/>
  <c r="J247" i="20"/>
  <c r="J248" i="20"/>
  <c r="J249" i="20"/>
  <c r="J250" i="20"/>
  <c r="J252" i="20"/>
  <c r="J253" i="20"/>
  <c r="J255" i="20"/>
  <c r="J256" i="20"/>
  <c r="J257" i="20"/>
  <c r="J258" i="20"/>
  <c r="J260" i="20"/>
  <c r="J261" i="20"/>
  <c r="J263" i="20"/>
  <c r="J264" i="20"/>
  <c r="J265" i="20"/>
  <c r="J266" i="20"/>
  <c r="J268" i="20"/>
  <c r="J269" i="20"/>
  <c r="J271" i="20"/>
  <c r="J272" i="20"/>
  <c r="J273" i="20"/>
  <c r="J274" i="20"/>
  <c r="J276" i="20"/>
  <c r="J277" i="20"/>
  <c r="J279" i="20"/>
  <c r="J280" i="20"/>
  <c r="J281" i="20"/>
  <c r="J282" i="20"/>
  <c r="J284" i="20"/>
  <c r="J285" i="20"/>
  <c r="J287" i="20"/>
  <c r="J288" i="20"/>
  <c r="J289" i="20"/>
  <c r="J290" i="20"/>
  <c r="J292" i="20"/>
  <c r="J293" i="20"/>
  <c r="J295" i="20"/>
  <c r="J296" i="20"/>
  <c r="J297" i="20"/>
  <c r="J298" i="20"/>
  <c r="J300" i="20"/>
  <c r="J301" i="20"/>
  <c r="J303" i="20"/>
  <c r="J304" i="20"/>
  <c r="J305" i="20"/>
  <c r="J306" i="20"/>
  <c r="J307" i="20"/>
  <c r="J308" i="20"/>
  <c r="J309" i="20"/>
  <c r="J311" i="20"/>
  <c r="J312" i="20"/>
  <c r="J313" i="20"/>
  <c r="J314" i="20"/>
  <c r="J316" i="20"/>
  <c r="J317" i="20"/>
  <c r="J319" i="20"/>
  <c r="J320" i="20"/>
  <c r="J321" i="20"/>
  <c r="J322" i="20"/>
  <c r="J324" i="20"/>
  <c r="J325" i="20"/>
  <c r="J327" i="20"/>
  <c r="J328" i="20"/>
  <c r="J329" i="20"/>
  <c r="J330" i="20"/>
  <c r="J332" i="20"/>
  <c r="J333" i="20"/>
  <c r="J335" i="20"/>
  <c r="J336" i="20"/>
  <c r="J337" i="20"/>
  <c r="J338" i="20"/>
  <c r="J340" i="20"/>
  <c r="J341" i="20"/>
  <c r="J343" i="20"/>
  <c r="J344" i="20"/>
  <c r="J345" i="20"/>
  <c r="J346" i="20"/>
  <c r="J348" i="20"/>
  <c r="J349" i="20"/>
  <c r="J351" i="20"/>
  <c r="J352" i="20"/>
  <c r="J353" i="20"/>
  <c r="J354" i="20"/>
  <c r="J356" i="20"/>
  <c r="J357" i="20"/>
  <c r="J359" i="20"/>
  <c r="J360" i="20"/>
  <c r="J361" i="20"/>
  <c r="J362" i="20"/>
  <c r="J364" i="20"/>
  <c r="J365" i="20"/>
  <c r="J367" i="20"/>
  <c r="J368" i="20"/>
  <c r="J369" i="20"/>
  <c r="J370" i="20"/>
  <c r="J371" i="20"/>
  <c r="J372" i="20"/>
  <c r="J373" i="20"/>
  <c r="J375" i="20"/>
  <c r="J376" i="20"/>
  <c r="J377" i="20"/>
  <c r="J378" i="20"/>
  <c r="J380" i="20"/>
  <c r="J381" i="20"/>
  <c r="J383" i="20"/>
  <c r="J384" i="20"/>
  <c r="J385" i="20"/>
  <c r="J386" i="20"/>
  <c r="J388" i="20"/>
  <c r="J389" i="20"/>
  <c r="J391" i="20"/>
  <c r="J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1" i="20"/>
  <c r="H212" i="20"/>
  <c r="H213" i="20"/>
  <c r="H214" i="20"/>
  <c r="H215" i="20"/>
  <c r="H216" i="20"/>
  <c r="H217" i="20"/>
  <c r="H218" i="20"/>
  <c r="H219" i="20"/>
  <c r="H220" i="20"/>
  <c r="H221" i="20"/>
  <c r="H222" i="20"/>
  <c r="H223" i="20"/>
  <c r="H224" i="20"/>
  <c r="H225" i="20"/>
  <c r="H226" i="20"/>
  <c r="H227" i="20"/>
  <c r="H228" i="20"/>
  <c r="H229" i="20"/>
  <c r="H230" i="20"/>
  <c r="H231" i="20"/>
  <c r="H232" i="20"/>
  <c r="H233" i="20"/>
  <c r="H234" i="20"/>
  <c r="H235" i="20"/>
  <c r="H236" i="20"/>
  <c r="H237" i="20"/>
  <c r="H238" i="20"/>
  <c r="H239" i="20"/>
  <c r="H240" i="20"/>
  <c r="H241" i="20"/>
  <c r="H242" i="20"/>
  <c r="H243" i="20"/>
  <c r="H244" i="20"/>
  <c r="H245" i="20"/>
  <c r="H246" i="20"/>
  <c r="H247" i="20"/>
  <c r="H248" i="20"/>
  <c r="H249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69" i="20"/>
  <c r="H270" i="20"/>
  <c r="H271" i="20"/>
  <c r="H272" i="20"/>
  <c r="H273" i="20"/>
  <c r="H274" i="20"/>
  <c r="H275" i="20"/>
  <c r="H276" i="20"/>
  <c r="H277" i="20"/>
  <c r="H278" i="20"/>
  <c r="H279" i="20"/>
  <c r="H280" i="20"/>
  <c r="H281" i="20"/>
  <c r="H282" i="20"/>
  <c r="H283" i="20"/>
  <c r="H284" i="20"/>
  <c r="H285" i="20"/>
  <c r="H286" i="20"/>
  <c r="H287" i="20"/>
  <c r="H288" i="20"/>
  <c r="H289" i="20"/>
  <c r="H290" i="20"/>
  <c r="H291" i="20"/>
  <c r="H292" i="20"/>
  <c r="H293" i="20"/>
  <c r="H294" i="20"/>
  <c r="H295" i="20"/>
  <c r="H296" i="20"/>
  <c r="H297" i="20"/>
  <c r="H298" i="20"/>
  <c r="H299" i="20"/>
  <c r="H300" i="20"/>
  <c r="H301" i="20"/>
  <c r="H302" i="20"/>
  <c r="H303" i="20"/>
  <c r="H304" i="20"/>
  <c r="H305" i="20"/>
  <c r="H306" i="20"/>
  <c r="H307" i="20"/>
  <c r="H308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H322" i="20"/>
  <c r="H323" i="20"/>
  <c r="H324" i="20"/>
  <c r="H325" i="20"/>
  <c r="H326" i="20"/>
  <c r="H327" i="20"/>
  <c r="H328" i="20"/>
  <c r="H329" i="20"/>
  <c r="H330" i="20"/>
  <c r="H331" i="20"/>
  <c r="H332" i="20"/>
  <c r="H333" i="20"/>
  <c r="H334" i="20"/>
  <c r="H335" i="20"/>
  <c r="H336" i="20"/>
  <c r="H337" i="20"/>
  <c r="H338" i="20"/>
  <c r="H339" i="20"/>
  <c r="H340" i="20"/>
  <c r="H341" i="20"/>
  <c r="H342" i="20"/>
  <c r="H343" i="20"/>
  <c r="H344" i="20"/>
  <c r="H345" i="20"/>
  <c r="H346" i="20"/>
  <c r="H347" i="20"/>
  <c r="H348" i="20"/>
  <c r="H349" i="20"/>
  <c r="H350" i="20"/>
  <c r="H351" i="20"/>
  <c r="H352" i="20"/>
  <c r="H353" i="20"/>
  <c r="H354" i="20"/>
  <c r="H355" i="20"/>
  <c r="H356" i="20"/>
  <c r="H357" i="20"/>
  <c r="H358" i="20"/>
  <c r="H359" i="20"/>
  <c r="H360" i="20"/>
  <c r="H361" i="20"/>
  <c r="H362" i="20"/>
  <c r="H363" i="20"/>
  <c r="H364" i="20"/>
  <c r="H365" i="20"/>
  <c r="H366" i="20"/>
  <c r="H367" i="20"/>
  <c r="H368" i="20"/>
  <c r="H369" i="20"/>
  <c r="H370" i="20"/>
  <c r="H371" i="20"/>
  <c r="H372" i="20"/>
  <c r="H373" i="20"/>
  <c r="H374" i="20"/>
  <c r="H375" i="20"/>
  <c r="H376" i="20"/>
  <c r="H377" i="20"/>
  <c r="H378" i="20"/>
  <c r="H379" i="20"/>
  <c r="H380" i="20"/>
  <c r="H381" i="20"/>
  <c r="H382" i="20"/>
  <c r="H383" i="20"/>
  <c r="H384" i="20"/>
  <c r="H385" i="20"/>
  <c r="H386" i="20"/>
  <c r="H387" i="20"/>
  <c r="H388" i="20"/>
  <c r="H389" i="20"/>
  <c r="H390" i="20"/>
  <c r="H391" i="20"/>
  <c r="H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14" i="20"/>
  <c r="AB5" i="16"/>
  <c r="AB6" i="16"/>
  <c r="AB7" i="16"/>
  <c r="AB8" i="16"/>
  <c r="AB9" i="16"/>
  <c r="AB10" i="16"/>
  <c r="AB11" i="16"/>
  <c r="AB12" i="16"/>
  <c r="AB13" i="16"/>
  <c r="AB14" i="16"/>
  <c r="AB15" i="16"/>
  <c r="AB16" i="16"/>
  <c r="AB17" i="16"/>
  <c r="AB18" i="16"/>
  <c r="AB19" i="16"/>
  <c r="AB20" i="16"/>
  <c r="AB21" i="16"/>
  <c r="AB22" i="16"/>
  <c r="AB23" i="16"/>
  <c r="AB24" i="16"/>
  <c r="AB25" i="16"/>
  <c r="AB26" i="16"/>
  <c r="AB27" i="16"/>
  <c r="AB28" i="16"/>
  <c r="AB29" i="16"/>
  <c r="AB30" i="16"/>
  <c r="AB31" i="16"/>
  <c r="AB32" i="16"/>
  <c r="AB33" i="16"/>
  <c r="AB34" i="16"/>
  <c r="AB35" i="16"/>
  <c r="AB36" i="16"/>
  <c r="AB37" i="16"/>
  <c r="AB38" i="16"/>
  <c r="AB39" i="16"/>
  <c r="AB40" i="16"/>
  <c r="AB41" i="16"/>
  <c r="AB42" i="16"/>
  <c r="AB43" i="16"/>
  <c r="AB44" i="16"/>
  <c r="AB45" i="16"/>
  <c r="AB46" i="16"/>
  <c r="AB47" i="16"/>
  <c r="AB48" i="16"/>
  <c r="AB49" i="16"/>
  <c r="AB50" i="16"/>
  <c r="AB51" i="16"/>
  <c r="AB52" i="16"/>
  <c r="AB53" i="16"/>
  <c r="AB54" i="16"/>
  <c r="AB55" i="16"/>
  <c r="AB56" i="16"/>
  <c r="AB57" i="16"/>
  <c r="AB58" i="16"/>
  <c r="AB59" i="16"/>
  <c r="AB60" i="16"/>
  <c r="AB61" i="16"/>
  <c r="AB62" i="16"/>
  <c r="AB63" i="16"/>
  <c r="AB64" i="16"/>
  <c r="AB65" i="16"/>
  <c r="AB66" i="16"/>
  <c r="AB67" i="16"/>
  <c r="AB68" i="16"/>
  <c r="AB69" i="16"/>
  <c r="AB70" i="16"/>
  <c r="AB71" i="16"/>
  <c r="AB72" i="16"/>
  <c r="AB73" i="16"/>
  <c r="AB74" i="16"/>
  <c r="AB75" i="16"/>
  <c r="AB76" i="16"/>
  <c r="AB77" i="16"/>
  <c r="AB78" i="16"/>
  <c r="AB79" i="16"/>
  <c r="AB80" i="16"/>
  <c r="AB81" i="16"/>
  <c r="AB82" i="16"/>
  <c r="AB83" i="16"/>
  <c r="AB84" i="16"/>
  <c r="AB85" i="16"/>
  <c r="AB86" i="16"/>
  <c r="AB87" i="16"/>
  <c r="AB88" i="16"/>
  <c r="AB89" i="16"/>
  <c r="AB90" i="16"/>
  <c r="AB91" i="16"/>
  <c r="AB92" i="16"/>
  <c r="AB93" i="16"/>
  <c r="AB94" i="16"/>
  <c r="AB95" i="16"/>
  <c r="AB96" i="16"/>
  <c r="AB97" i="16"/>
  <c r="AB98" i="16"/>
  <c r="AB99" i="16"/>
  <c r="AB100" i="16"/>
  <c r="AB101" i="16"/>
  <c r="AB102" i="16"/>
  <c r="AB103" i="16"/>
  <c r="AB104" i="16"/>
  <c r="AB105" i="16"/>
  <c r="AB106" i="16"/>
  <c r="AB107" i="16"/>
  <c r="AB108" i="16"/>
  <c r="AB109" i="16"/>
  <c r="AB110" i="16"/>
  <c r="AB111" i="16"/>
  <c r="AB112" i="16"/>
  <c r="AB113" i="16"/>
  <c r="AB114" i="16"/>
  <c r="AB115" i="16"/>
  <c r="AB116" i="16"/>
  <c r="AB117" i="16"/>
  <c r="AB118" i="16"/>
  <c r="AB119" i="16"/>
  <c r="AB120" i="16"/>
  <c r="AB121" i="16"/>
  <c r="AB122" i="16"/>
  <c r="AB123" i="16"/>
  <c r="AB124" i="16"/>
  <c r="AB125" i="16"/>
  <c r="AB126" i="16"/>
  <c r="AB127" i="16"/>
  <c r="AB128" i="16"/>
  <c r="AB129" i="16"/>
  <c r="AB130" i="16"/>
  <c r="AB131" i="16"/>
  <c r="AB132" i="16"/>
  <c r="AB133" i="16"/>
  <c r="AB134" i="16"/>
  <c r="AB135" i="16"/>
  <c r="AB136" i="16"/>
  <c r="AB137" i="16"/>
  <c r="AB138" i="16"/>
  <c r="AB139" i="16"/>
  <c r="AB140" i="16"/>
  <c r="AB141" i="16"/>
  <c r="AB142" i="16"/>
  <c r="AB143" i="16"/>
  <c r="AB144" i="16"/>
  <c r="AB145" i="16"/>
  <c r="AB146" i="16"/>
  <c r="AB147" i="16"/>
  <c r="AB148" i="16"/>
  <c r="AB149" i="16"/>
  <c r="AB150" i="16"/>
  <c r="AB151" i="16"/>
  <c r="AB152" i="16"/>
  <c r="AB153" i="16"/>
  <c r="AB154" i="16"/>
  <c r="AB155" i="16"/>
  <c r="AB156" i="16"/>
  <c r="AB157" i="16"/>
  <c r="AB158" i="16"/>
  <c r="AB159" i="16"/>
  <c r="AB160" i="16"/>
  <c r="AB161" i="16"/>
  <c r="AB162" i="16"/>
  <c r="AB163" i="16"/>
  <c r="AB164" i="16"/>
  <c r="AB165" i="16"/>
  <c r="AB166" i="16"/>
  <c r="AB167" i="16"/>
  <c r="AB168" i="16"/>
  <c r="AB169" i="16"/>
  <c r="AB170" i="16"/>
  <c r="AB171" i="16"/>
  <c r="AB172" i="16"/>
  <c r="AB173" i="16"/>
  <c r="AB174" i="16"/>
  <c r="AB175" i="16"/>
  <c r="AB176" i="16"/>
  <c r="AB177" i="16"/>
  <c r="AB178" i="16"/>
  <c r="AB179" i="16"/>
  <c r="AB180" i="16"/>
  <c r="AB181" i="16"/>
  <c r="AB182" i="16"/>
  <c r="AB183" i="16"/>
  <c r="AB184" i="16"/>
  <c r="AB185" i="16"/>
  <c r="AB186" i="16"/>
  <c r="AB187" i="16"/>
  <c r="AB188" i="16"/>
  <c r="AB189" i="16"/>
  <c r="AB190" i="16"/>
  <c r="AB191" i="16"/>
  <c r="AB192" i="16"/>
  <c r="AB193" i="16"/>
  <c r="AB194" i="16"/>
  <c r="AB195" i="16"/>
  <c r="AB196" i="16"/>
  <c r="AB197" i="16"/>
  <c r="AB198" i="16"/>
  <c r="AB199" i="16"/>
  <c r="AB200" i="16"/>
  <c r="AB201" i="16"/>
  <c r="AB202" i="16"/>
  <c r="AB203" i="16"/>
  <c r="AB204" i="16"/>
  <c r="AB205" i="16"/>
  <c r="AB206" i="16"/>
  <c r="AB207" i="16"/>
  <c r="AB208" i="16"/>
  <c r="AB209" i="16"/>
  <c r="AB210" i="16"/>
  <c r="AB211" i="16"/>
  <c r="AB212" i="16"/>
  <c r="AB213" i="16"/>
  <c r="AB214" i="16"/>
  <c r="AB215" i="16"/>
  <c r="AB216" i="16"/>
  <c r="AB217" i="16"/>
  <c r="AB218" i="16"/>
  <c r="AB219" i="16"/>
  <c r="AB220" i="16"/>
  <c r="AB221" i="16"/>
  <c r="AB222" i="16"/>
  <c r="AB223" i="16"/>
  <c r="AB224" i="16"/>
  <c r="AB225" i="16"/>
  <c r="AB226" i="16"/>
  <c r="AB227" i="16"/>
  <c r="AB228" i="16"/>
  <c r="AB229" i="16"/>
  <c r="AB230" i="16"/>
  <c r="AB231" i="16"/>
  <c r="AB232" i="16"/>
  <c r="AB233" i="16"/>
  <c r="AB234" i="16"/>
  <c r="AB235" i="16"/>
  <c r="AB236" i="16"/>
  <c r="AB237" i="16"/>
  <c r="AB238" i="16"/>
  <c r="AB239" i="16"/>
  <c r="AB240" i="16"/>
  <c r="AB241" i="16"/>
  <c r="AB242" i="16"/>
  <c r="AB243" i="16"/>
  <c r="AB244" i="16"/>
  <c r="AB245" i="16"/>
  <c r="AB246" i="16"/>
  <c r="AB247" i="16"/>
  <c r="AB248" i="16"/>
  <c r="AB249" i="16"/>
  <c r="AB250" i="16"/>
  <c r="AB251" i="16"/>
  <c r="AB252" i="16"/>
  <c r="AB253" i="16"/>
  <c r="AB254" i="16"/>
  <c r="AB255" i="16"/>
  <c r="AB256" i="16"/>
  <c r="AB257" i="16"/>
  <c r="AB258" i="16"/>
  <c r="AB259" i="16"/>
  <c r="AB260" i="16"/>
  <c r="AB261" i="16"/>
  <c r="AB262" i="16"/>
  <c r="AB263" i="16"/>
  <c r="AB264" i="16"/>
  <c r="AB265" i="16"/>
  <c r="AB266" i="16"/>
  <c r="AB267" i="16"/>
  <c r="AB268" i="16"/>
  <c r="AB269" i="16"/>
  <c r="AB270" i="16"/>
  <c r="AB271" i="16"/>
  <c r="AB272" i="16"/>
  <c r="AB273" i="16"/>
  <c r="AB274" i="16"/>
  <c r="AB275" i="16"/>
  <c r="AB276" i="16"/>
  <c r="AB277" i="16"/>
  <c r="AB278" i="16"/>
  <c r="AB279" i="16"/>
  <c r="AB280" i="16"/>
  <c r="AB281" i="16"/>
  <c r="AB282" i="16"/>
  <c r="AB283" i="16"/>
  <c r="AB284" i="16"/>
  <c r="AB285" i="16"/>
  <c r="AB286" i="16"/>
  <c r="AB287" i="16"/>
  <c r="AB288" i="16"/>
  <c r="AB289" i="16"/>
  <c r="AB290" i="16"/>
  <c r="AB291" i="16"/>
  <c r="AB292" i="16"/>
  <c r="AB293" i="16"/>
  <c r="AB294" i="16"/>
  <c r="AB295" i="16"/>
  <c r="AB296" i="16"/>
  <c r="AB297" i="16"/>
  <c r="AB298" i="16"/>
  <c r="AB299" i="16"/>
  <c r="AB300" i="16"/>
  <c r="AB301" i="16"/>
  <c r="AB302" i="16"/>
  <c r="AB303" i="16"/>
  <c r="AB304" i="16"/>
  <c r="AB305" i="16"/>
  <c r="AB306" i="16"/>
  <c r="AB307" i="16"/>
  <c r="AB308" i="16"/>
  <c r="AB309" i="16"/>
  <c r="AB310" i="16"/>
  <c r="AB311" i="16"/>
  <c r="AB312" i="16"/>
  <c r="AB313" i="16"/>
  <c r="AB314" i="16"/>
  <c r="AB315" i="16"/>
  <c r="AB316" i="16"/>
  <c r="AB317" i="16"/>
  <c r="AB318" i="16"/>
  <c r="AB319" i="16"/>
  <c r="AB320" i="16"/>
  <c r="AB321" i="16"/>
  <c r="AB322" i="16"/>
  <c r="AB323" i="16"/>
  <c r="AB324" i="16"/>
  <c r="AB325" i="16"/>
  <c r="AB326" i="16"/>
  <c r="AB327" i="16"/>
  <c r="AB328" i="16"/>
  <c r="AB329" i="16"/>
  <c r="AB330" i="16"/>
  <c r="AB331" i="16"/>
  <c r="AB332" i="16"/>
  <c r="AB333" i="16"/>
  <c r="AB334" i="16"/>
  <c r="AB335" i="16"/>
  <c r="AB336" i="16"/>
  <c r="AB337" i="16"/>
  <c r="AB338" i="16"/>
  <c r="AB339" i="16"/>
  <c r="AB340" i="16"/>
  <c r="AB341" i="16"/>
  <c r="AB342" i="16"/>
  <c r="AB343" i="16"/>
  <c r="AB344" i="16"/>
  <c r="AB345" i="16"/>
  <c r="AB346" i="16"/>
  <c r="AB347" i="16"/>
  <c r="AB348" i="16"/>
  <c r="AB349" i="16"/>
  <c r="AB350" i="16"/>
  <c r="AB351" i="16"/>
  <c r="AB352" i="16"/>
  <c r="AB353" i="16"/>
  <c r="AB354" i="16"/>
  <c r="AB355" i="16"/>
  <c r="AB356" i="16"/>
  <c r="AB357" i="16"/>
  <c r="AB358" i="16"/>
  <c r="AB359" i="16"/>
  <c r="AB360" i="16"/>
  <c r="AB361" i="16"/>
  <c r="AB362" i="16"/>
  <c r="AB363" i="16"/>
  <c r="AB364" i="16"/>
  <c r="AB365" i="16"/>
  <c r="AB366" i="16"/>
  <c r="AB367" i="16"/>
  <c r="AB368" i="16"/>
  <c r="AB369" i="16"/>
  <c r="AB370" i="16"/>
  <c r="AB371" i="16"/>
  <c r="AB372" i="16"/>
  <c r="AB373" i="16"/>
  <c r="AB374" i="16"/>
  <c r="AB375" i="16"/>
  <c r="AB376" i="16"/>
  <c r="AB377" i="16"/>
  <c r="AB378" i="16"/>
  <c r="AB379" i="16"/>
  <c r="AB380" i="16"/>
  <c r="AB381" i="16"/>
  <c r="AB4" i="16"/>
  <c r="AA5" i="16"/>
  <c r="AA6" i="16"/>
  <c r="AA7" i="16"/>
  <c r="AA8" i="16"/>
  <c r="AA9" i="16"/>
  <c r="AA10" i="16"/>
  <c r="AA11" i="16"/>
  <c r="AA12" i="16"/>
  <c r="AA13" i="16"/>
  <c r="AA14" i="16"/>
  <c r="AA15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AA139" i="16"/>
  <c r="AA140" i="16"/>
  <c r="AA141" i="16"/>
  <c r="AA142" i="16"/>
  <c r="AA143" i="16"/>
  <c r="AA144" i="16"/>
  <c r="AA145" i="16"/>
  <c r="AA146" i="16"/>
  <c r="AA147" i="16"/>
  <c r="AA148" i="16"/>
  <c r="AA149" i="16"/>
  <c r="AA150" i="16"/>
  <c r="AA151" i="16"/>
  <c r="AA152" i="16"/>
  <c r="AA153" i="16"/>
  <c r="AA154" i="16"/>
  <c r="AA155" i="16"/>
  <c r="AA156" i="16"/>
  <c r="AA157" i="16"/>
  <c r="AA158" i="16"/>
  <c r="AA159" i="16"/>
  <c r="AA160" i="16"/>
  <c r="AA161" i="16"/>
  <c r="AA162" i="16"/>
  <c r="AA163" i="16"/>
  <c r="AA164" i="16"/>
  <c r="AA165" i="16"/>
  <c r="AA166" i="16"/>
  <c r="AA167" i="16"/>
  <c r="AA168" i="16"/>
  <c r="AA169" i="16"/>
  <c r="AA170" i="16"/>
  <c r="AA171" i="16"/>
  <c r="AA172" i="16"/>
  <c r="AA173" i="16"/>
  <c r="AA174" i="16"/>
  <c r="AA175" i="16"/>
  <c r="AA176" i="16"/>
  <c r="AA177" i="16"/>
  <c r="AA178" i="16"/>
  <c r="AA179" i="16"/>
  <c r="AA180" i="16"/>
  <c r="AA181" i="16"/>
  <c r="AA182" i="16"/>
  <c r="AA183" i="16"/>
  <c r="AA184" i="16"/>
  <c r="AA185" i="16"/>
  <c r="AA186" i="16"/>
  <c r="AA187" i="16"/>
  <c r="AA188" i="16"/>
  <c r="AA189" i="16"/>
  <c r="AA190" i="16"/>
  <c r="AA191" i="16"/>
  <c r="AA192" i="16"/>
  <c r="AA193" i="16"/>
  <c r="AA194" i="16"/>
  <c r="AA195" i="16"/>
  <c r="AA196" i="16"/>
  <c r="AA197" i="16"/>
  <c r="AA198" i="16"/>
  <c r="AA199" i="16"/>
  <c r="AA200" i="16"/>
  <c r="AA201" i="16"/>
  <c r="AA202" i="16"/>
  <c r="AA203" i="16"/>
  <c r="AA204" i="16"/>
  <c r="AA205" i="16"/>
  <c r="AA206" i="16"/>
  <c r="AA207" i="16"/>
  <c r="AA208" i="16"/>
  <c r="AA209" i="16"/>
  <c r="AA210" i="16"/>
  <c r="AA211" i="16"/>
  <c r="AA212" i="16"/>
  <c r="AA213" i="16"/>
  <c r="AA214" i="16"/>
  <c r="AA215" i="16"/>
  <c r="AA216" i="16"/>
  <c r="AA217" i="16"/>
  <c r="AA218" i="16"/>
  <c r="AA219" i="16"/>
  <c r="AA220" i="16"/>
  <c r="AA221" i="16"/>
  <c r="AA222" i="16"/>
  <c r="AA223" i="16"/>
  <c r="AA224" i="16"/>
  <c r="AA225" i="16"/>
  <c r="AA226" i="16"/>
  <c r="AA227" i="16"/>
  <c r="AA228" i="16"/>
  <c r="AA229" i="16"/>
  <c r="AA230" i="16"/>
  <c r="AA231" i="16"/>
  <c r="AA232" i="16"/>
  <c r="AA233" i="16"/>
  <c r="AA234" i="16"/>
  <c r="AA235" i="16"/>
  <c r="AA236" i="16"/>
  <c r="AA237" i="16"/>
  <c r="AA238" i="16"/>
  <c r="AA239" i="16"/>
  <c r="AA240" i="16"/>
  <c r="AA241" i="16"/>
  <c r="AA242" i="16"/>
  <c r="AA243" i="16"/>
  <c r="AA244" i="16"/>
  <c r="AA245" i="16"/>
  <c r="AA246" i="16"/>
  <c r="AA247" i="16"/>
  <c r="AA248" i="16"/>
  <c r="AA249" i="16"/>
  <c r="AA250" i="16"/>
  <c r="AA251" i="16"/>
  <c r="AA252" i="16"/>
  <c r="AA253" i="16"/>
  <c r="AA254" i="16"/>
  <c r="AA255" i="16"/>
  <c r="AA256" i="16"/>
  <c r="AA257" i="16"/>
  <c r="AA258" i="16"/>
  <c r="AA259" i="16"/>
  <c r="AA260" i="16"/>
  <c r="AA261" i="16"/>
  <c r="AA262" i="16"/>
  <c r="AA263" i="16"/>
  <c r="AA264" i="16"/>
  <c r="AA265" i="16"/>
  <c r="AA266" i="16"/>
  <c r="AA267" i="16"/>
  <c r="AA268" i="16"/>
  <c r="AA269" i="16"/>
  <c r="AA270" i="16"/>
  <c r="AA271" i="16"/>
  <c r="AA272" i="16"/>
  <c r="AA273" i="16"/>
  <c r="AA274" i="16"/>
  <c r="AA275" i="16"/>
  <c r="AA276" i="16"/>
  <c r="AA277" i="16"/>
  <c r="AA278" i="16"/>
  <c r="AA279" i="16"/>
  <c r="AA280" i="16"/>
  <c r="AA281" i="16"/>
  <c r="AA282" i="16"/>
  <c r="AA283" i="16"/>
  <c r="AA284" i="16"/>
  <c r="AA285" i="16"/>
  <c r="AA286" i="16"/>
  <c r="AA287" i="16"/>
  <c r="AA288" i="16"/>
  <c r="AA289" i="16"/>
  <c r="AA290" i="16"/>
  <c r="AA291" i="16"/>
  <c r="AA292" i="16"/>
  <c r="AA293" i="16"/>
  <c r="AA294" i="16"/>
  <c r="AA295" i="16"/>
  <c r="AA296" i="16"/>
  <c r="AA297" i="16"/>
  <c r="AA298" i="16"/>
  <c r="AA299" i="16"/>
  <c r="AA300" i="16"/>
  <c r="AA301" i="16"/>
  <c r="AA302" i="16"/>
  <c r="AA303" i="16"/>
  <c r="AA304" i="16"/>
  <c r="AA305" i="16"/>
  <c r="AA306" i="16"/>
  <c r="AA307" i="16"/>
  <c r="AA308" i="16"/>
  <c r="AA309" i="16"/>
  <c r="AA310" i="16"/>
  <c r="AA311" i="16"/>
  <c r="AA312" i="16"/>
  <c r="AA313" i="16"/>
  <c r="AA314" i="16"/>
  <c r="AA315" i="16"/>
  <c r="AA316" i="16"/>
  <c r="AA317" i="16"/>
  <c r="AA318" i="16"/>
  <c r="AA319" i="16"/>
  <c r="AA320" i="16"/>
  <c r="AA321" i="16"/>
  <c r="AA322" i="16"/>
  <c r="AA323" i="16"/>
  <c r="AA324" i="16"/>
  <c r="AA325" i="16"/>
  <c r="AA326" i="16"/>
  <c r="AA327" i="16"/>
  <c r="AA328" i="16"/>
  <c r="AA329" i="16"/>
  <c r="AA330" i="16"/>
  <c r="AA331" i="16"/>
  <c r="AA332" i="16"/>
  <c r="AA333" i="16"/>
  <c r="AA334" i="16"/>
  <c r="AA335" i="16"/>
  <c r="AA336" i="16"/>
  <c r="AA337" i="16"/>
  <c r="AA338" i="16"/>
  <c r="AA339" i="16"/>
  <c r="AA340" i="16"/>
  <c r="AA341" i="16"/>
  <c r="AA342" i="16"/>
  <c r="AA343" i="16"/>
  <c r="AA344" i="16"/>
  <c r="AA345" i="16"/>
  <c r="AA346" i="16"/>
  <c r="AA347" i="16"/>
  <c r="AA348" i="16"/>
  <c r="AA349" i="16"/>
  <c r="AA350" i="16"/>
  <c r="AA351" i="16"/>
  <c r="AA352" i="16"/>
  <c r="AA353" i="16"/>
  <c r="AA354" i="16"/>
  <c r="AA355" i="16"/>
  <c r="AA356" i="16"/>
  <c r="AA357" i="16"/>
  <c r="AA358" i="16"/>
  <c r="AA359" i="16"/>
  <c r="AA360" i="16"/>
  <c r="AA361" i="16"/>
  <c r="AA362" i="16"/>
  <c r="AA363" i="16"/>
  <c r="AA364" i="16"/>
  <c r="AA365" i="16"/>
  <c r="AA366" i="16"/>
  <c r="AA367" i="16"/>
  <c r="AA368" i="16"/>
  <c r="AA369" i="16"/>
  <c r="AA370" i="16"/>
  <c r="AA371" i="16"/>
  <c r="AA372" i="16"/>
  <c r="AA373" i="16"/>
  <c r="AA374" i="16"/>
  <c r="AA375" i="16"/>
  <c r="AA376" i="16"/>
  <c r="AA377" i="16"/>
  <c r="AA378" i="16"/>
  <c r="AA379" i="16"/>
  <c r="AA380" i="16"/>
  <c r="AA381" i="16"/>
  <c r="AA4" i="16"/>
  <c r="S381" i="19"/>
  <c r="R381" i="19"/>
  <c r="S380" i="19"/>
  <c r="R380" i="19"/>
  <c r="S379" i="19"/>
  <c r="R379" i="19"/>
  <c r="S378" i="19"/>
  <c r="R378" i="19"/>
  <c r="S377" i="19"/>
  <c r="R377" i="19"/>
  <c r="S376" i="19"/>
  <c r="R376" i="19"/>
  <c r="S375" i="19"/>
  <c r="R375" i="19"/>
  <c r="S374" i="19"/>
  <c r="R374" i="19"/>
  <c r="S373" i="19"/>
  <c r="R373" i="19"/>
  <c r="S372" i="19"/>
  <c r="R372" i="19"/>
  <c r="S371" i="19"/>
  <c r="R371" i="19"/>
  <c r="S370" i="19"/>
  <c r="R370" i="19"/>
  <c r="S369" i="19"/>
  <c r="R369" i="19"/>
  <c r="L369" i="19"/>
  <c r="K370" i="19" s="1"/>
  <c r="G369" i="19"/>
  <c r="O369" i="19" s="1"/>
  <c r="S368" i="19"/>
  <c r="R368" i="19"/>
  <c r="S367" i="19"/>
  <c r="R367" i="19"/>
  <c r="S366" i="19"/>
  <c r="R366" i="19"/>
  <c r="S365" i="19"/>
  <c r="R365" i="19"/>
  <c r="S364" i="19"/>
  <c r="R364" i="19"/>
  <c r="S363" i="19"/>
  <c r="R363" i="19"/>
  <c r="S362" i="19"/>
  <c r="R362" i="19"/>
  <c r="S361" i="19"/>
  <c r="R361" i="19"/>
  <c r="S360" i="19"/>
  <c r="R360" i="19"/>
  <c r="S359" i="19"/>
  <c r="R359" i="19"/>
  <c r="S358" i="19"/>
  <c r="R358" i="19"/>
  <c r="S357" i="19"/>
  <c r="R357" i="19"/>
  <c r="S356" i="19"/>
  <c r="R356" i="19"/>
  <c r="S355" i="19"/>
  <c r="R355" i="19"/>
  <c r="S354" i="19"/>
  <c r="R354" i="19"/>
  <c r="S353" i="19"/>
  <c r="R353" i="19"/>
  <c r="S352" i="19"/>
  <c r="R352" i="19"/>
  <c r="S351" i="19"/>
  <c r="R351" i="19"/>
  <c r="S350" i="19"/>
  <c r="R350" i="19"/>
  <c r="S349" i="19"/>
  <c r="R349" i="19"/>
  <c r="S348" i="19"/>
  <c r="R348" i="19"/>
  <c r="S347" i="19"/>
  <c r="R347" i="19"/>
  <c r="S346" i="19"/>
  <c r="R346" i="19"/>
  <c r="S345" i="19"/>
  <c r="R345" i="19"/>
  <c r="S344" i="19"/>
  <c r="R344" i="19"/>
  <c r="S343" i="19"/>
  <c r="R343" i="19"/>
  <c r="S342" i="19"/>
  <c r="R342" i="19"/>
  <c r="S341" i="19"/>
  <c r="R341" i="19"/>
  <c r="S340" i="19"/>
  <c r="R340" i="19"/>
  <c r="S339" i="19"/>
  <c r="R339" i="19"/>
  <c r="S338" i="19"/>
  <c r="R338" i="19"/>
  <c r="S337" i="19"/>
  <c r="R337" i="19"/>
  <c r="S336" i="19"/>
  <c r="R336" i="19"/>
  <c r="S335" i="19"/>
  <c r="R335" i="19"/>
  <c r="S334" i="19"/>
  <c r="R334" i="19"/>
  <c r="S333" i="19"/>
  <c r="R333" i="19"/>
  <c r="S332" i="19"/>
  <c r="R332" i="19"/>
  <c r="S331" i="19"/>
  <c r="R331" i="19"/>
  <c r="S330" i="19"/>
  <c r="R330" i="19"/>
  <c r="S329" i="19"/>
  <c r="R329" i="19"/>
  <c r="S328" i="19"/>
  <c r="R328" i="19"/>
  <c r="S327" i="19"/>
  <c r="R327" i="19"/>
  <c r="S326" i="19"/>
  <c r="R326" i="19"/>
  <c r="S325" i="19"/>
  <c r="R325" i="19"/>
  <c r="S324" i="19"/>
  <c r="R324" i="19"/>
  <c r="S323" i="19"/>
  <c r="R323" i="19"/>
  <c r="S322" i="19"/>
  <c r="R322" i="19"/>
  <c r="S321" i="19"/>
  <c r="R321" i="19"/>
  <c r="S320" i="19"/>
  <c r="R320" i="19"/>
  <c r="S319" i="19"/>
  <c r="R319" i="19"/>
  <c r="S318" i="19"/>
  <c r="R318" i="19"/>
  <c r="S317" i="19"/>
  <c r="R317" i="19"/>
  <c r="S316" i="19"/>
  <c r="R316" i="19"/>
  <c r="S315" i="19"/>
  <c r="R315" i="19"/>
  <c r="S314" i="19"/>
  <c r="R314" i="19"/>
  <c r="S313" i="19"/>
  <c r="R313" i="19"/>
  <c r="S312" i="19"/>
  <c r="R312" i="19"/>
  <c r="S311" i="19"/>
  <c r="R311" i="19"/>
  <c r="S310" i="19"/>
  <c r="R310" i="19"/>
  <c r="S309" i="19"/>
  <c r="R309" i="19"/>
  <c r="S308" i="19"/>
  <c r="R308" i="19"/>
  <c r="S307" i="19"/>
  <c r="R307" i="19"/>
  <c r="S306" i="19"/>
  <c r="R306" i="19"/>
  <c r="S305" i="19"/>
  <c r="R305" i="19"/>
  <c r="S304" i="19"/>
  <c r="R304" i="19"/>
  <c r="S303" i="19"/>
  <c r="R303" i="19"/>
  <c r="S302" i="19"/>
  <c r="R302" i="19"/>
  <c r="S301" i="19"/>
  <c r="R301" i="19"/>
  <c r="S300" i="19"/>
  <c r="R300" i="19"/>
  <c r="S299" i="19"/>
  <c r="R299" i="19"/>
  <c r="S298" i="19"/>
  <c r="R298" i="19"/>
  <c r="S297" i="19"/>
  <c r="R297" i="19"/>
  <c r="S296" i="19"/>
  <c r="R296" i="19"/>
  <c r="S295" i="19"/>
  <c r="R295" i="19"/>
  <c r="S294" i="19"/>
  <c r="R294" i="19"/>
  <c r="S293" i="19"/>
  <c r="R293" i="19"/>
  <c r="S292" i="19"/>
  <c r="R292" i="19"/>
  <c r="S291" i="19"/>
  <c r="R291" i="19"/>
  <c r="S290" i="19"/>
  <c r="R290" i="19"/>
  <c r="S289" i="19"/>
  <c r="R289" i="19"/>
  <c r="S288" i="19"/>
  <c r="R288" i="19"/>
  <c r="S287" i="19"/>
  <c r="R287" i="19"/>
  <c r="S286" i="19"/>
  <c r="R286" i="19"/>
  <c r="S285" i="19"/>
  <c r="R285" i="19"/>
  <c r="S284" i="19"/>
  <c r="R284" i="19"/>
  <c r="S283" i="19"/>
  <c r="R283" i="19"/>
  <c r="S282" i="19"/>
  <c r="R282" i="19"/>
  <c r="S281" i="19"/>
  <c r="R281" i="19"/>
  <c r="S280" i="19"/>
  <c r="R280" i="19"/>
  <c r="S279" i="19"/>
  <c r="R279" i="19"/>
  <c r="S278" i="19"/>
  <c r="R278" i="19"/>
  <c r="S277" i="19"/>
  <c r="R277" i="19"/>
  <c r="S276" i="19"/>
  <c r="R276" i="19"/>
  <c r="S275" i="19"/>
  <c r="R275" i="19"/>
  <c r="S274" i="19"/>
  <c r="R274" i="19"/>
  <c r="S273" i="19"/>
  <c r="R273" i="19"/>
  <c r="S272" i="19"/>
  <c r="R272" i="19"/>
  <c r="S271" i="19"/>
  <c r="R271" i="19"/>
  <c r="S270" i="19"/>
  <c r="R270" i="19"/>
  <c r="S269" i="19"/>
  <c r="R269" i="19"/>
  <c r="S268" i="19"/>
  <c r="R268" i="19"/>
  <c r="S267" i="19"/>
  <c r="R267" i="19"/>
  <c r="S266" i="19"/>
  <c r="R266" i="19"/>
  <c r="S265" i="19"/>
  <c r="R265" i="19"/>
  <c r="S264" i="19"/>
  <c r="R264" i="19"/>
  <c r="S263" i="19"/>
  <c r="R263" i="19"/>
  <c r="S262" i="19"/>
  <c r="R262" i="19"/>
  <c r="S261" i="19"/>
  <c r="R261" i="19"/>
  <c r="S260" i="19"/>
  <c r="R260" i="19"/>
  <c r="S259" i="19"/>
  <c r="R259" i="19"/>
  <c r="S258" i="19"/>
  <c r="R258" i="19"/>
  <c r="S257" i="19"/>
  <c r="R257" i="19"/>
  <c r="S256" i="19"/>
  <c r="R256" i="19"/>
  <c r="S255" i="19"/>
  <c r="R255" i="19"/>
  <c r="S254" i="19"/>
  <c r="R254" i="19"/>
  <c r="S253" i="19"/>
  <c r="R253" i="19"/>
  <c r="S252" i="19"/>
  <c r="R252" i="19"/>
  <c r="S251" i="19"/>
  <c r="R251" i="19"/>
  <c r="S250" i="19"/>
  <c r="R250" i="19"/>
  <c r="S249" i="19"/>
  <c r="R249" i="19"/>
  <c r="S248" i="19"/>
  <c r="R248" i="19"/>
  <c r="L248" i="19"/>
  <c r="K249" i="19" s="1"/>
  <c r="G248" i="19"/>
  <c r="F249" i="19" s="1"/>
  <c r="S247" i="19"/>
  <c r="R247" i="19"/>
  <c r="S246" i="19"/>
  <c r="R246" i="19"/>
  <c r="S245" i="19"/>
  <c r="R245" i="19"/>
  <c r="S244" i="19"/>
  <c r="R244" i="19"/>
  <c r="S243" i="19"/>
  <c r="R243" i="19"/>
  <c r="S242" i="19"/>
  <c r="R242" i="19"/>
  <c r="S241" i="19"/>
  <c r="R241" i="19"/>
  <c r="S240" i="19"/>
  <c r="R240" i="19"/>
  <c r="S239" i="19"/>
  <c r="R239" i="19"/>
  <c r="S238" i="19"/>
  <c r="R238" i="19"/>
  <c r="S237" i="19"/>
  <c r="R237" i="19"/>
  <c r="S236" i="19"/>
  <c r="R236" i="19"/>
  <c r="S235" i="19"/>
  <c r="R235" i="19"/>
  <c r="S234" i="19"/>
  <c r="R234" i="19"/>
  <c r="S233" i="19"/>
  <c r="R233" i="19"/>
  <c r="S232" i="19"/>
  <c r="R232" i="19"/>
  <c r="S231" i="19"/>
  <c r="R231" i="19"/>
  <c r="S230" i="19"/>
  <c r="R230" i="19"/>
  <c r="S229" i="19"/>
  <c r="R229" i="19"/>
  <c r="S228" i="19"/>
  <c r="R228" i="19"/>
  <c r="S227" i="19"/>
  <c r="R227" i="19"/>
  <c r="S226" i="19"/>
  <c r="R226" i="19"/>
  <c r="S225" i="19"/>
  <c r="R225" i="19"/>
  <c r="S224" i="19"/>
  <c r="R224" i="19"/>
  <c r="S223" i="19"/>
  <c r="R223" i="19"/>
  <c r="S222" i="19"/>
  <c r="R222" i="19"/>
  <c r="S221" i="19"/>
  <c r="R221" i="19"/>
  <c r="S220" i="19"/>
  <c r="R220" i="19"/>
  <c r="S219" i="19"/>
  <c r="R219" i="19"/>
  <c r="S218" i="19"/>
  <c r="R218" i="19"/>
  <c r="S217" i="19"/>
  <c r="R217" i="19"/>
  <c r="S216" i="19"/>
  <c r="R216" i="19"/>
  <c r="S215" i="19"/>
  <c r="R215" i="19"/>
  <c r="S214" i="19"/>
  <c r="R214" i="19"/>
  <c r="S213" i="19"/>
  <c r="R213" i="19"/>
  <c r="S212" i="19"/>
  <c r="R212" i="19"/>
  <c r="S211" i="19"/>
  <c r="R211" i="19"/>
  <c r="S210" i="19"/>
  <c r="R210" i="19"/>
  <c r="S209" i="19"/>
  <c r="R209" i="19"/>
  <c r="S208" i="19"/>
  <c r="R208" i="19"/>
  <c r="S207" i="19"/>
  <c r="R207" i="19"/>
  <c r="S206" i="19"/>
  <c r="R206" i="19"/>
  <c r="S205" i="19"/>
  <c r="R205" i="19"/>
  <c r="S204" i="19"/>
  <c r="R204" i="19"/>
  <c r="S203" i="19"/>
  <c r="R203" i="19"/>
  <c r="S202" i="19"/>
  <c r="R202" i="19"/>
  <c r="S201" i="19"/>
  <c r="R201" i="19"/>
  <c r="S200" i="19"/>
  <c r="R200" i="19"/>
  <c r="S199" i="19"/>
  <c r="R199" i="19"/>
  <c r="S198" i="19"/>
  <c r="R198" i="19"/>
  <c r="S197" i="19"/>
  <c r="R197" i="19"/>
  <c r="S196" i="19"/>
  <c r="R196" i="19"/>
  <c r="S195" i="19"/>
  <c r="R195" i="19"/>
  <c r="S194" i="19"/>
  <c r="R194" i="19"/>
  <c r="S193" i="19"/>
  <c r="R193" i="19"/>
  <c r="S192" i="19"/>
  <c r="R192" i="19"/>
  <c r="S191" i="19"/>
  <c r="R191" i="19"/>
  <c r="S190" i="19"/>
  <c r="R190" i="19"/>
  <c r="S189" i="19"/>
  <c r="R189" i="19"/>
  <c r="S188" i="19"/>
  <c r="R188" i="19"/>
  <c r="S187" i="19"/>
  <c r="R187" i="19"/>
  <c r="S186" i="19"/>
  <c r="R186" i="19"/>
  <c r="S185" i="19"/>
  <c r="R185" i="19"/>
  <c r="S184" i="19"/>
  <c r="R184" i="19"/>
  <c r="S183" i="19"/>
  <c r="R183" i="19"/>
  <c r="S182" i="19"/>
  <c r="R182" i="19"/>
  <c r="S181" i="19"/>
  <c r="R181" i="19"/>
  <c r="S180" i="19"/>
  <c r="R180" i="19"/>
  <c r="S179" i="19"/>
  <c r="R179" i="19"/>
  <c r="S178" i="19"/>
  <c r="R178" i="19"/>
  <c r="S177" i="19"/>
  <c r="R177" i="19"/>
  <c r="S176" i="19"/>
  <c r="R176" i="19"/>
  <c r="S175" i="19"/>
  <c r="R175" i="19"/>
  <c r="S174" i="19"/>
  <c r="R174" i="19"/>
  <c r="S173" i="19"/>
  <c r="R173" i="19"/>
  <c r="S172" i="19"/>
  <c r="R172" i="19"/>
  <c r="S171" i="19"/>
  <c r="R171" i="19"/>
  <c r="S170" i="19"/>
  <c r="R170" i="19"/>
  <c r="S169" i="19"/>
  <c r="R169" i="19"/>
  <c r="S168" i="19"/>
  <c r="R168" i="19"/>
  <c r="S167" i="19"/>
  <c r="R167" i="19"/>
  <c r="S166" i="19"/>
  <c r="R166" i="19"/>
  <c r="S165" i="19"/>
  <c r="R165" i="19"/>
  <c r="S164" i="19"/>
  <c r="R164" i="19"/>
  <c r="S163" i="19"/>
  <c r="R163" i="19"/>
  <c r="S162" i="19"/>
  <c r="R162" i="19"/>
  <c r="S161" i="19"/>
  <c r="R161" i="19"/>
  <c r="S160" i="19"/>
  <c r="R160" i="19"/>
  <c r="S159" i="19"/>
  <c r="R159" i="19"/>
  <c r="S158" i="19"/>
  <c r="R158" i="19"/>
  <c r="S157" i="19"/>
  <c r="R157" i="19"/>
  <c r="S156" i="19"/>
  <c r="R156" i="19"/>
  <c r="S155" i="19"/>
  <c r="R155" i="19"/>
  <c r="S154" i="19"/>
  <c r="R154" i="19"/>
  <c r="S153" i="19"/>
  <c r="R153" i="19"/>
  <c r="S152" i="19"/>
  <c r="R152" i="19"/>
  <c r="S151" i="19"/>
  <c r="R151" i="19"/>
  <c r="S150" i="19"/>
  <c r="R150" i="19"/>
  <c r="S149" i="19"/>
  <c r="R149" i="19"/>
  <c r="S148" i="19"/>
  <c r="R148" i="19"/>
  <c r="S147" i="19"/>
  <c r="R147" i="19"/>
  <c r="S146" i="19"/>
  <c r="R146" i="19"/>
  <c r="S145" i="19"/>
  <c r="R145" i="19"/>
  <c r="S144" i="19"/>
  <c r="R144" i="19"/>
  <c r="S143" i="19"/>
  <c r="R143" i="19"/>
  <c r="S142" i="19"/>
  <c r="R142" i="19"/>
  <c r="S141" i="19"/>
  <c r="R141" i="19"/>
  <c r="S140" i="19"/>
  <c r="R140" i="19"/>
  <c r="S139" i="19"/>
  <c r="R139" i="19"/>
  <c r="S138" i="19"/>
  <c r="R138" i="19"/>
  <c r="S137" i="19"/>
  <c r="R137" i="19"/>
  <c r="S136" i="19"/>
  <c r="R136" i="19"/>
  <c r="S135" i="19"/>
  <c r="R135" i="19"/>
  <c r="S134" i="19"/>
  <c r="R134" i="19"/>
  <c r="S133" i="19"/>
  <c r="R133" i="19"/>
  <c r="S132" i="19"/>
  <c r="R132" i="19"/>
  <c r="S131" i="19"/>
  <c r="R131" i="19"/>
  <c r="S130" i="19"/>
  <c r="R130" i="19"/>
  <c r="S129" i="19"/>
  <c r="R129" i="19"/>
  <c r="S128" i="19"/>
  <c r="R128" i="19"/>
  <c r="S127" i="19"/>
  <c r="R127" i="19"/>
  <c r="S126" i="19"/>
  <c r="R126" i="19"/>
  <c r="S125" i="19"/>
  <c r="R125" i="19"/>
  <c r="L125" i="19"/>
  <c r="K126" i="19" s="1"/>
  <c r="G125" i="19"/>
  <c r="F126" i="19" s="1"/>
  <c r="S124" i="19"/>
  <c r="R124" i="19"/>
  <c r="S123" i="19"/>
  <c r="R123" i="19"/>
  <c r="S122" i="19"/>
  <c r="R122" i="19"/>
  <c r="S121" i="19"/>
  <c r="R121" i="19"/>
  <c r="S120" i="19"/>
  <c r="R120" i="19"/>
  <c r="S119" i="19"/>
  <c r="R119" i="19"/>
  <c r="S118" i="19"/>
  <c r="R118" i="19"/>
  <c r="S117" i="19"/>
  <c r="R117" i="19"/>
  <c r="S116" i="19"/>
  <c r="R116" i="19"/>
  <c r="S115" i="19"/>
  <c r="R115" i="19"/>
  <c r="S114" i="19"/>
  <c r="R114" i="19"/>
  <c r="S113" i="19"/>
  <c r="R113" i="19"/>
  <c r="S112" i="19"/>
  <c r="R112" i="19"/>
  <c r="S111" i="19"/>
  <c r="R111" i="19"/>
  <c r="S110" i="19"/>
  <c r="R110" i="19"/>
  <c r="S109" i="19"/>
  <c r="R109" i="19"/>
  <c r="S108" i="19"/>
  <c r="R108" i="19"/>
  <c r="S107" i="19"/>
  <c r="R107" i="19"/>
  <c r="S106" i="19"/>
  <c r="R106" i="19"/>
  <c r="S105" i="19"/>
  <c r="R105" i="19"/>
  <c r="S104" i="19"/>
  <c r="R104" i="19"/>
  <c r="S103" i="19"/>
  <c r="R103" i="19"/>
  <c r="S102" i="19"/>
  <c r="R102" i="19"/>
  <c r="S101" i="19"/>
  <c r="R101" i="19"/>
  <c r="S100" i="19"/>
  <c r="R100" i="19"/>
  <c r="S99" i="19"/>
  <c r="R99" i="19"/>
  <c r="S98" i="19"/>
  <c r="R98" i="19"/>
  <c r="S97" i="19"/>
  <c r="R97" i="19"/>
  <c r="S96" i="19"/>
  <c r="R96" i="19"/>
  <c r="S95" i="19"/>
  <c r="R95" i="19"/>
  <c r="S94" i="19"/>
  <c r="R94" i="19"/>
  <c r="S93" i="19"/>
  <c r="R93" i="19"/>
  <c r="S92" i="19"/>
  <c r="R92" i="19"/>
  <c r="S91" i="19"/>
  <c r="R91" i="19"/>
  <c r="S90" i="19"/>
  <c r="R90" i="19"/>
  <c r="S89" i="19"/>
  <c r="R89" i="19"/>
  <c r="S88" i="19"/>
  <c r="R88" i="19"/>
  <c r="S87" i="19"/>
  <c r="R87" i="19"/>
  <c r="S86" i="19"/>
  <c r="R86" i="19"/>
  <c r="S85" i="19"/>
  <c r="R85" i="19"/>
  <c r="S84" i="19"/>
  <c r="R84" i="19"/>
  <c r="S83" i="19"/>
  <c r="R83" i="19"/>
  <c r="S82" i="19"/>
  <c r="R82" i="19"/>
  <c r="S81" i="19"/>
  <c r="R81" i="19"/>
  <c r="S80" i="19"/>
  <c r="R80" i="19"/>
  <c r="S79" i="19"/>
  <c r="R79" i="19"/>
  <c r="S78" i="19"/>
  <c r="R78" i="19"/>
  <c r="S77" i="19"/>
  <c r="R77" i="19"/>
  <c r="S76" i="19"/>
  <c r="R76" i="19"/>
  <c r="S75" i="19"/>
  <c r="R75" i="19"/>
  <c r="S74" i="19"/>
  <c r="R74" i="19"/>
  <c r="S73" i="19"/>
  <c r="R73" i="19"/>
  <c r="S72" i="19"/>
  <c r="R72" i="19"/>
  <c r="S71" i="19"/>
  <c r="R71" i="19"/>
  <c r="S70" i="19"/>
  <c r="R70" i="19"/>
  <c r="S69" i="19"/>
  <c r="R69" i="19"/>
  <c r="S68" i="19"/>
  <c r="R68" i="19"/>
  <c r="S67" i="19"/>
  <c r="R67" i="19"/>
  <c r="S66" i="19"/>
  <c r="R66" i="19"/>
  <c r="S65" i="19"/>
  <c r="R65" i="19"/>
  <c r="S64" i="19"/>
  <c r="R64" i="19"/>
  <c r="S63" i="19"/>
  <c r="R63" i="19"/>
  <c r="S62" i="19"/>
  <c r="R62" i="19"/>
  <c r="S61" i="19"/>
  <c r="R61" i="19"/>
  <c r="S60" i="19"/>
  <c r="R60" i="19"/>
  <c r="S59" i="19"/>
  <c r="R59" i="19"/>
  <c r="S58" i="19"/>
  <c r="R58" i="19"/>
  <c r="S57" i="19"/>
  <c r="R57" i="19"/>
  <c r="S56" i="19"/>
  <c r="R56" i="19"/>
  <c r="S55" i="19"/>
  <c r="R55" i="19"/>
  <c r="S54" i="19"/>
  <c r="R54" i="19"/>
  <c r="S53" i="19"/>
  <c r="R53" i="19"/>
  <c r="S52" i="19"/>
  <c r="R52" i="19"/>
  <c r="S51" i="19"/>
  <c r="R51" i="19"/>
  <c r="S50" i="19"/>
  <c r="R50" i="19"/>
  <c r="S49" i="19"/>
  <c r="R49" i="19"/>
  <c r="S48" i="19"/>
  <c r="R48" i="19"/>
  <c r="S47" i="19"/>
  <c r="R47" i="19"/>
  <c r="S46" i="19"/>
  <c r="R46" i="19"/>
  <c r="S45" i="19"/>
  <c r="R45" i="19"/>
  <c r="S44" i="19"/>
  <c r="R44" i="19"/>
  <c r="S43" i="19"/>
  <c r="R43" i="19"/>
  <c r="S42" i="19"/>
  <c r="R42" i="19"/>
  <c r="S41" i="19"/>
  <c r="R41" i="19"/>
  <c r="S40" i="19"/>
  <c r="R40" i="19"/>
  <c r="S39" i="19"/>
  <c r="R39" i="19"/>
  <c r="S38" i="19"/>
  <c r="R38" i="19"/>
  <c r="S37" i="19"/>
  <c r="R37" i="19"/>
  <c r="S36" i="19"/>
  <c r="R36" i="19"/>
  <c r="S35" i="19"/>
  <c r="R35" i="19"/>
  <c r="S34" i="19"/>
  <c r="R34" i="19"/>
  <c r="S33" i="19"/>
  <c r="R33" i="19"/>
  <c r="S32" i="19"/>
  <c r="R32" i="19"/>
  <c r="S31" i="19"/>
  <c r="R31" i="19"/>
  <c r="S30" i="19"/>
  <c r="R30" i="19"/>
  <c r="S29" i="19"/>
  <c r="R29" i="19"/>
  <c r="S28" i="19"/>
  <c r="R28" i="19"/>
  <c r="S27" i="19"/>
  <c r="R27" i="19"/>
  <c r="S26" i="19"/>
  <c r="R26" i="19"/>
  <c r="S25" i="19"/>
  <c r="R25" i="19"/>
  <c r="S24" i="19"/>
  <c r="R24" i="19"/>
  <c r="S23" i="19"/>
  <c r="R23" i="19"/>
  <c r="S22" i="19"/>
  <c r="R22" i="19"/>
  <c r="S21" i="19"/>
  <c r="R21" i="19"/>
  <c r="S20" i="19"/>
  <c r="R20" i="19"/>
  <c r="S19" i="19"/>
  <c r="R19" i="19"/>
  <c r="S18" i="19"/>
  <c r="R18" i="19"/>
  <c r="S17" i="19"/>
  <c r="R17" i="19"/>
  <c r="S16" i="19"/>
  <c r="R16" i="19"/>
  <c r="S15" i="19"/>
  <c r="R15" i="19"/>
  <c r="S14" i="19"/>
  <c r="R14" i="19"/>
  <c r="S13" i="19"/>
  <c r="R13" i="19"/>
  <c r="S12" i="19"/>
  <c r="R12" i="19"/>
  <c r="S11" i="19"/>
  <c r="R11" i="19"/>
  <c r="S10" i="19"/>
  <c r="R10" i="19"/>
  <c r="S9" i="19"/>
  <c r="R9" i="19"/>
  <c r="S8" i="19"/>
  <c r="R8" i="19"/>
  <c r="S7" i="19"/>
  <c r="R7" i="19"/>
  <c r="S6" i="19"/>
  <c r="R6" i="19"/>
  <c r="S5" i="19"/>
  <c r="R5" i="19"/>
  <c r="S4" i="19"/>
  <c r="R4" i="19"/>
  <c r="L4" i="19"/>
  <c r="K5" i="19" s="1"/>
  <c r="G4" i="19"/>
  <c r="L3" i="19"/>
  <c r="K4" i="19" s="1"/>
  <c r="K3" i="19"/>
  <c r="G3" i="19"/>
  <c r="F3" i="19"/>
  <c r="M3" i="19" s="1"/>
  <c r="L3" i="18"/>
  <c r="K3" i="18"/>
  <c r="O3" i="18" s="1"/>
  <c r="G3" i="18"/>
  <c r="F3" i="18"/>
  <c r="L125" i="18"/>
  <c r="K126" i="18" s="1"/>
  <c r="L248" i="18"/>
  <c r="K249" i="18" s="1"/>
  <c r="L369" i="18"/>
  <c r="K370" i="18" s="1"/>
  <c r="L4" i="18"/>
  <c r="K5" i="18" s="1"/>
  <c r="G125" i="18"/>
  <c r="G248" i="18"/>
  <c r="F249" i="18" s="1"/>
  <c r="G369" i="18"/>
  <c r="F370" i="18" s="1"/>
  <c r="G4" i="18"/>
  <c r="F5" i="18" s="1"/>
  <c r="F4" i="18"/>
  <c r="S381" i="18"/>
  <c r="R381" i="18"/>
  <c r="S380" i="18"/>
  <c r="R380" i="18"/>
  <c r="S379" i="18"/>
  <c r="R379" i="18"/>
  <c r="S378" i="18"/>
  <c r="R378" i="18"/>
  <c r="S377" i="18"/>
  <c r="R377" i="18"/>
  <c r="S376" i="18"/>
  <c r="R376" i="18"/>
  <c r="S375" i="18"/>
  <c r="R375" i="18"/>
  <c r="S374" i="18"/>
  <c r="R374" i="18"/>
  <c r="S373" i="18"/>
  <c r="R373" i="18"/>
  <c r="S372" i="18"/>
  <c r="R372" i="18"/>
  <c r="S371" i="18"/>
  <c r="R371" i="18"/>
  <c r="S370" i="18"/>
  <c r="R370" i="18"/>
  <c r="S369" i="18"/>
  <c r="R369" i="18"/>
  <c r="S368" i="18"/>
  <c r="R368" i="18"/>
  <c r="S367" i="18"/>
  <c r="R367" i="18"/>
  <c r="S366" i="18"/>
  <c r="R366" i="18"/>
  <c r="S365" i="18"/>
  <c r="R365" i="18"/>
  <c r="S364" i="18"/>
  <c r="R364" i="18"/>
  <c r="S363" i="18"/>
  <c r="R363" i="18"/>
  <c r="S362" i="18"/>
  <c r="R362" i="18"/>
  <c r="S361" i="18"/>
  <c r="R361" i="18"/>
  <c r="S360" i="18"/>
  <c r="R360" i="18"/>
  <c r="S359" i="18"/>
  <c r="R359" i="18"/>
  <c r="S358" i="18"/>
  <c r="R358" i="18"/>
  <c r="S357" i="18"/>
  <c r="R357" i="18"/>
  <c r="S356" i="18"/>
  <c r="R356" i="18"/>
  <c r="S355" i="18"/>
  <c r="R355" i="18"/>
  <c r="S354" i="18"/>
  <c r="R354" i="18"/>
  <c r="S353" i="18"/>
  <c r="R353" i="18"/>
  <c r="S352" i="18"/>
  <c r="R352" i="18"/>
  <c r="S351" i="18"/>
  <c r="R351" i="18"/>
  <c r="S350" i="18"/>
  <c r="R350" i="18"/>
  <c r="S349" i="18"/>
  <c r="R349" i="18"/>
  <c r="S348" i="18"/>
  <c r="R348" i="18"/>
  <c r="S347" i="18"/>
  <c r="R347" i="18"/>
  <c r="S346" i="18"/>
  <c r="R346" i="18"/>
  <c r="S345" i="18"/>
  <c r="R345" i="18"/>
  <c r="S344" i="18"/>
  <c r="R344" i="18"/>
  <c r="S343" i="18"/>
  <c r="R343" i="18"/>
  <c r="S342" i="18"/>
  <c r="R342" i="18"/>
  <c r="S341" i="18"/>
  <c r="R341" i="18"/>
  <c r="S340" i="18"/>
  <c r="R340" i="18"/>
  <c r="S339" i="18"/>
  <c r="R339" i="18"/>
  <c r="S338" i="18"/>
  <c r="R338" i="18"/>
  <c r="S337" i="18"/>
  <c r="R337" i="18"/>
  <c r="S336" i="18"/>
  <c r="R336" i="18"/>
  <c r="S335" i="18"/>
  <c r="R335" i="18"/>
  <c r="S334" i="18"/>
  <c r="R334" i="18"/>
  <c r="S333" i="18"/>
  <c r="R333" i="18"/>
  <c r="S332" i="18"/>
  <c r="R332" i="18"/>
  <c r="S331" i="18"/>
  <c r="R331" i="18"/>
  <c r="S330" i="18"/>
  <c r="R330" i="18"/>
  <c r="S329" i="18"/>
  <c r="R329" i="18"/>
  <c r="S328" i="18"/>
  <c r="R328" i="18"/>
  <c r="S327" i="18"/>
  <c r="R327" i="18"/>
  <c r="S326" i="18"/>
  <c r="R326" i="18"/>
  <c r="S325" i="18"/>
  <c r="R325" i="18"/>
  <c r="S324" i="18"/>
  <c r="R324" i="18"/>
  <c r="S323" i="18"/>
  <c r="R323" i="18"/>
  <c r="S322" i="18"/>
  <c r="R322" i="18"/>
  <c r="S321" i="18"/>
  <c r="R321" i="18"/>
  <c r="S320" i="18"/>
  <c r="R320" i="18"/>
  <c r="S319" i="18"/>
  <c r="R319" i="18"/>
  <c r="S318" i="18"/>
  <c r="R318" i="18"/>
  <c r="S317" i="18"/>
  <c r="R317" i="18"/>
  <c r="S316" i="18"/>
  <c r="R316" i="18"/>
  <c r="S315" i="18"/>
  <c r="R315" i="18"/>
  <c r="S314" i="18"/>
  <c r="R314" i="18"/>
  <c r="S313" i="18"/>
  <c r="R313" i="18"/>
  <c r="S312" i="18"/>
  <c r="R312" i="18"/>
  <c r="S311" i="18"/>
  <c r="R311" i="18"/>
  <c r="S310" i="18"/>
  <c r="R310" i="18"/>
  <c r="S309" i="18"/>
  <c r="R309" i="18"/>
  <c r="S308" i="18"/>
  <c r="R308" i="18"/>
  <c r="S307" i="18"/>
  <c r="R307" i="18"/>
  <c r="S306" i="18"/>
  <c r="R306" i="18"/>
  <c r="S305" i="18"/>
  <c r="R305" i="18"/>
  <c r="S304" i="18"/>
  <c r="R304" i="18"/>
  <c r="S303" i="18"/>
  <c r="R303" i="18"/>
  <c r="S302" i="18"/>
  <c r="R302" i="18"/>
  <c r="S301" i="18"/>
  <c r="R301" i="18"/>
  <c r="S300" i="18"/>
  <c r="R300" i="18"/>
  <c r="S299" i="18"/>
  <c r="R299" i="18"/>
  <c r="S298" i="18"/>
  <c r="R298" i="18"/>
  <c r="S297" i="18"/>
  <c r="R297" i="18"/>
  <c r="S296" i="18"/>
  <c r="R296" i="18"/>
  <c r="S295" i="18"/>
  <c r="R295" i="18"/>
  <c r="S294" i="18"/>
  <c r="R294" i="18"/>
  <c r="S293" i="18"/>
  <c r="R293" i="18"/>
  <c r="S292" i="18"/>
  <c r="R292" i="18"/>
  <c r="S291" i="18"/>
  <c r="R291" i="18"/>
  <c r="S290" i="18"/>
  <c r="R290" i="18"/>
  <c r="S289" i="18"/>
  <c r="R289" i="18"/>
  <c r="S288" i="18"/>
  <c r="R288" i="18"/>
  <c r="S287" i="18"/>
  <c r="R287" i="18"/>
  <c r="S286" i="18"/>
  <c r="R286" i="18"/>
  <c r="S285" i="18"/>
  <c r="R285" i="18"/>
  <c r="S284" i="18"/>
  <c r="R284" i="18"/>
  <c r="S283" i="18"/>
  <c r="R283" i="18"/>
  <c r="S282" i="18"/>
  <c r="R282" i="18"/>
  <c r="S281" i="18"/>
  <c r="R281" i="18"/>
  <c r="S280" i="18"/>
  <c r="R280" i="18"/>
  <c r="S279" i="18"/>
  <c r="R279" i="18"/>
  <c r="S278" i="18"/>
  <c r="R278" i="18"/>
  <c r="S277" i="18"/>
  <c r="R277" i="18"/>
  <c r="S276" i="18"/>
  <c r="R276" i="18"/>
  <c r="S275" i="18"/>
  <c r="R275" i="18"/>
  <c r="S274" i="18"/>
  <c r="R274" i="18"/>
  <c r="S273" i="18"/>
  <c r="R273" i="18"/>
  <c r="S272" i="18"/>
  <c r="R272" i="18"/>
  <c r="S271" i="18"/>
  <c r="R271" i="18"/>
  <c r="S270" i="18"/>
  <c r="R270" i="18"/>
  <c r="S269" i="18"/>
  <c r="R269" i="18"/>
  <c r="S268" i="18"/>
  <c r="R268" i="18"/>
  <c r="S267" i="18"/>
  <c r="R267" i="18"/>
  <c r="S266" i="18"/>
  <c r="R266" i="18"/>
  <c r="S265" i="18"/>
  <c r="R265" i="18"/>
  <c r="S264" i="18"/>
  <c r="R264" i="18"/>
  <c r="S263" i="18"/>
  <c r="R263" i="18"/>
  <c r="S262" i="18"/>
  <c r="R262" i="18"/>
  <c r="S261" i="18"/>
  <c r="R261" i="18"/>
  <c r="S260" i="18"/>
  <c r="R260" i="18"/>
  <c r="S259" i="18"/>
  <c r="R259" i="18"/>
  <c r="S258" i="18"/>
  <c r="R258" i="18"/>
  <c r="S257" i="18"/>
  <c r="R257" i="18"/>
  <c r="S256" i="18"/>
  <c r="R256" i="18"/>
  <c r="S255" i="18"/>
  <c r="R255" i="18"/>
  <c r="S254" i="18"/>
  <c r="R254" i="18"/>
  <c r="S253" i="18"/>
  <c r="R253" i="18"/>
  <c r="S252" i="18"/>
  <c r="R252" i="18"/>
  <c r="S251" i="18"/>
  <c r="R251" i="18"/>
  <c r="S250" i="18"/>
  <c r="R250" i="18"/>
  <c r="S249" i="18"/>
  <c r="R249" i="18"/>
  <c r="S248" i="18"/>
  <c r="R248" i="18"/>
  <c r="S247" i="18"/>
  <c r="R247" i="18"/>
  <c r="S246" i="18"/>
  <c r="R246" i="18"/>
  <c r="S245" i="18"/>
  <c r="R245" i="18"/>
  <c r="S244" i="18"/>
  <c r="R244" i="18"/>
  <c r="S243" i="18"/>
  <c r="R243" i="18"/>
  <c r="S242" i="18"/>
  <c r="R242" i="18"/>
  <c r="S241" i="18"/>
  <c r="R241" i="18"/>
  <c r="S240" i="18"/>
  <c r="R240" i="18"/>
  <c r="S239" i="18"/>
  <c r="R239" i="18"/>
  <c r="S238" i="18"/>
  <c r="R238" i="18"/>
  <c r="S237" i="18"/>
  <c r="R237" i="18"/>
  <c r="S236" i="18"/>
  <c r="R236" i="18"/>
  <c r="S235" i="18"/>
  <c r="R235" i="18"/>
  <c r="S234" i="18"/>
  <c r="R234" i="18"/>
  <c r="S233" i="18"/>
  <c r="R233" i="18"/>
  <c r="S232" i="18"/>
  <c r="R232" i="18"/>
  <c r="S231" i="18"/>
  <c r="R231" i="18"/>
  <c r="S230" i="18"/>
  <c r="R230" i="18"/>
  <c r="S229" i="18"/>
  <c r="R229" i="18"/>
  <c r="S228" i="18"/>
  <c r="R228" i="18"/>
  <c r="S227" i="18"/>
  <c r="R227" i="18"/>
  <c r="S226" i="18"/>
  <c r="R226" i="18"/>
  <c r="S225" i="18"/>
  <c r="R225" i="18"/>
  <c r="S224" i="18"/>
  <c r="R224" i="18"/>
  <c r="S223" i="18"/>
  <c r="R223" i="18"/>
  <c r="S222" i="18"/>
  <c r="R222" i="18"/>
  <c r="S221" i="18"/>
  <c r="R221" i="18"/>
  <c r="S220" i="18"/>
  <c r="R220" i="18"/>
  <c r="S219" i="18"/>
  <c r="R219" i="18"/>
  <c r="S218" i="18"/>
  <c r="R218" i="18"/>
  <c r="S217" i="18"/>
  <c r="R217" i="18"/>
  <c r="S216" i="18"/>
  <c r="R216" i="18"/>
  <c r="S215" i="18"/>
  <c r="R215" i="18"/>
  <c r="S214" i="18"/>
  <c r="R214" i="18"/>
  <c r="S213" i="18"/>
  <c r="R213" i="18"/>
  <c r="S212" i="18"/>
  <c r="R212" i="18"/>
  <c r="S211" i="18"/>
  <c r="R211" i="18"/>
  <c r="S210" i="18"/>
  <c r="R210" i="18"/>
  <c r="S209" i="18"/>
  <c r="R209" i="18"/>
  <c r="S208" i="18"/>
  <c r="R208" i="18"/>
  <c r="S207" i="18"/>
  <c r="R207" i="18"/>
  <c r="S206" i="18"/>
  <c r="R206" i="18"/>
  <c r="S205" i="18"/>
  <c r="R205" i="18"/>
  <c r="S204" i="18"/>
  <c r="R204" i="18"/>
  <c r="S203" i="18"/>
  <c r="R203" i="18"/>
  <c r="S202" i="18"/>
  <c r="R202" i="18"/>
  <c r="S201" i="18"/>
  <c r="R201" i="18"/>
  <c r="S200" i="18"/>
  <c r="R200" i="18"/>
  <c r="S199" i="18"/>
  <c r="R199" i="18"/>
  <c r="S198" i="18"/>
  <c r="R198" i="18"/>
  <c r="S197" i="18"/>
  <c r="R197" i="18"/>
  <c r="S196" i="18"/>
  <c r="R196" i="18"/>
  <c r="S195" i="18"/>
  <c r="R195" i="18"/>
  <c r="S194" i="18"/>
  <c r="R194" i="18"/>
  <c r="S193" i="18"/>
  <c r="R193" i="18"/>
  <c r="S192" i="18"/>
  <c r="R192" i="18"/>
  <c r="S191" i="18"/>
  <c r="R191" i="18"/>
  <c r="S190" i="18"/>
  <c r="R190" i="18"/>
  <c r="S189" i="18"/>
  <c r="R189" i="18"/>
  <c r="S188" i="18"/>
  <c r="R188" i="18"/>
  <c r="S187" i="18"/>
  <c r="R187" i="18"/>
  <c r="S186" i="18"/>
  <c r="R186" i="18"/>
  <c r="S185" i="18"/>
  <c r="R185" i="18"/>
  <c r="S184" i="18"/>
  <c r="R184" i="18"/>
  <c r="S183" i="18"/>
  <c r="R183" i="18"/>
  <c r="S182" i="18"/>
  <c r="R182" i="18"/>
  <c r="S181" i="18"/>
  <c r="R181" i="18"/>
  <c r="S180" i="18"/>
  <c r="R180" i="18"/>
  <c r="S179" i="18"/>
  <c r="R179" i="18"/>
  <c r="S178" i="18"/>
  <c r="R178" i="18"/>
  <c r="S177" i="18"/>
  <c r="R177" i="18"/>
  <c r="S176" i="18"/>
  <c r="R176" i="18"/>
  <c r="S175" i="18"/>
  <c r="R175" i="18"/>
  <c r="S174" i="18"/>
  <c r="R174" i="18"/>
  <c r="S173" i="18"/>
  <c r="R173" i="18"/>
  <c r="S172" i="18"/>
  <c r="R172" i="18"/>
  <c r="S171" i="18"/>
  <c r="R171" i="18"/>
  <c r="S170" i="18"/>
  <c r="R170" i="18"/>
  <c r="S169" i="18"/>
  <c r="R169" i="18"/>
  <c r="S168" i="18"/>
  <c r="R168" i="18"/>
  <c r="S167" i="18"/>
  <c r="R167" i="18"/>
  <c r="S166" i="18"/>
  <c r="R166" i="18"/>
  <c r="S165" i="18"/>
  <c r="R165" i="18"/>
  <c r="S164" i="18"/>
  <c r="R164" i="18"/>
  <c r="S163" i="18"/>
  <c r="R163" i="18"/>
  <c r="S162" i="18"/>
  <c r="R162" i="18"/>
  <c r="S161" i="18"/>
  <c r="R161" i="18"/>
  <c r="S160" i="18"/>
  <c r="R160" i="18"/>
  <c r="S159" i="18"/>
  <c r="R159" i="18"/>
  <c r="S158" i="18"/>
  <c r="R158" i="18"/>
  <c r="S157" i="18"/>
  <c r="R157" i="18"/>
  <c r="S156" i="18"/>
  <c r="R156" i="18"/>
  <c r="S155" i="18"/>
  <c r="R155" i="18"/>
  <c r="S154" i="18"/>
  <c r="R154" i="18"/>
  <c r="S153" i="18"/>
  <c r="R153" i="18"/>
  <c r="S152" i="18"/>
  <c r="R152" i="18"/>
  <c r="S151" i="18"/>
  <c r="R151" i="18"/>
  <c r="S150" i="18"/>
  <c r="R150" i="18"/>
  <c r="S149" i="18"/>
  <c r="R149" i="18"/>
  <c r="S148" i="18"/>
  <c r="R148" i="18"/>
  <c r="S147" i="18"/>
  <c r="R147" i="18"/>
  <c r="S146" i="18"/>
  <c r="R146" i="18"/>
  <c r="S145" i="18"/>
  <c r="R145" i="18"/>
  <c r="S144" i="18"/>
  <c r="R144" i="18"/>
  <c r="S143" i="18"/>
  <c r="R143" i="18"/>
  <c r="S142" i="18"/>
  <c r="R142" i="18"/>
  <c r="S141" i="18"/>
  <c r="R141" i="18"/>
  <c r="S140" i="18"/>
  <c r="R140" i="18"/>
  <c r="S139" i="18"/>
  <c r="R139" i="18"/>
  <c r="S138" i="18"/>
  <c r="R138" i="18"/>
  <c r="S137" i="18"/>
  <c r="R137" i="18"/>
  <c r="S136" i="18"/>
  <c r="R136" i="18"/>
  <c r="S135" i="18"/>
  <c r="R135" i="18"/>
  <c r="S134" i="18"/>
  <c r="R134" i="18"/>
  <c r="S133" i="18"/>
  <c r="R133" i="18"/>
  <c r="S132" i="18"/>
  <c r="R132" i="18"/>
  <c r="S131" i="18"/>
  <c r="R131" i="18"/>
  <c r="S130" i="18"/>
  <c r="R130" i="18"/>
  <c r="S129" i="18"/>
  <c r="R129" i="18"/>
  <c r="S128" i="18"/>
  <c r="R128" i="18"/>
  <c r="S127" i="18"/>
  <c r="R127" i="18"/>
  <c r="S126" i="18"/>
  <c r="R126" i="18"/>
  <c r="S125" i="18"/>
  <c r="R125" i="18"/>
  <c r="S124" i="18"/>
  <c r="R124" i="18"/>
  <c r="S123" i="18"/>
  <c r="R123" i="18"/>
  <c r="S122" i="18"/>
  <c r="R122" i="18"/>
  <c r="S121" i="18"/>
  <c r="R121" i="18"/>
  <c r="S120" i="18"/>
  <c r="R120" i="18"/>
  <c r="S119" i="18"/>
  <c r="R119" i="18"/>
  <c r="S118" i="18"/>
  <c r="R118" i="18"/>
  <c r="S117" i="18"/>
  <c r="R117" i="18"/>
  <c r="S116" i="18"/>
  <c r="R116" i="18"/>
  <c r="S115" i="18"/>
  <c r="R115" i="18"/>
  <c r="S114" i="18"/>
  <c r="R114" i="18"/>
  <c r="S113" i="18"/>
  <c r="R113" i="18"/>
  <c r="S112" i="18"/>
  <c r="R112" i="18"/>
  <c r="S111" i="18"/>
  <c r="R111" i="18"/>
  <c r="S110" i="18"/>
  <c r="R110" i="18"/>
  <c r="S109" i="18"/>
  <c r="R109" i="18"/>
  <c r="S108" i="18"/>
  <c r="R108" i="18"/>
  <c r="S107" i="18"/>
  <c r="R107" i="18"/>
  <c r="S106" i="18"/>
  <c r="R106" i="18"/>
  <c r="S105" i="18"/>
  <c r="R105" i="18"/>
  <c r="S104" i="18"/>
  <c r="R104" i="18"/>
  <c r="S103" i="18"/>
  <c r="R103" i="18"/>
  <c r="S102" i="18"/>
  <c r="R102" i="18"/>
  <c r="S101" i="18"/>
  <c r="R101" i="18"/>
  <c r="S100" i="18"/>
  <c r="R100" i="18"/>
  <c r="S99" i="18"/>
  <c r="R99" i="18"/>
  <c r="S98" i="18"/>
  <c r="R98" i="18"/>
  <c r="S97" i="18"/>
  <c r="R97" i="18"/>
  <c r="S96" i="18"/>
  <c r="R96" i="18"/>
  <c r="S95" i="18"/>
  <c r="R95" i="18"/>
  <c r="S94" i="18"/>
  <c r="R94" i="18"/>
  <c r="S93" i="18"/>
  <c r="R93" i="18"/>
  <c r="S92" i="18"/>
  <c r="R92" i="18"/>
  <c r="S91" i="18"/>
  <c r="R91" i="18"/>
  <c r="S90" i="18"/>
  <c r="R90" i="18"/>
  <c r="S89" i="18"/>
  <c r="R89" i="18"/>
  <c r="S88" i="18"/>
  <c r="R88" i="18"/>
  <c r="S87" i="18"/>
  <c r="R87" i="18"/>
  <c r="S86" i="18"/>
  <c r="R86" i="18"/>
  <c r="S85" i="18"/>
  <c r="R85" i="18"/>
  <c r="S84" i="18"/>
  <c r="R84" i="18"/>
  <c r="S83" i="18"/>
  <c r="R83" i="18"/>
  <c r="S82" i="18"/>
  <c r="R82" i="18"/>
  <c r="S81" i="18"/>
  <c r="R81" i="18"/>
  <c r="S80" i="18"/>
  <c r="R80" i="18"/>
  <c r="S79" i="18"/>
  <c r="R79" i="18"/>
  <c r="S78" i="18"/>
  <c r="R78" i="18"/>
  <c r="S77" i="18"/>
  <c r="R77" i="18"/>
  <c r="S76" i="18"/>
  <c r="R76" i="18"/>
  <c r="S75" i="18"/>
  <c r="R75" i="18"/>
  <c r="S74" i="18"/>
  <c r="R74" i="18"/>
  <c r="S73" i="18"/>
  <c r="R73" i="18"/>
  <c r="S72" i="18"/>
  <c r="R72" i="18"/>
  <c r="S71" i="18"/>
  <c r="R71" i="18"/>
  <c r="S70" i="18"/>
  <c r="R70" i="18"/>
  <c r="S69" i="18"/>
  <c r="R69" i="18"/>
  <c r="S68" i="18"/>
  <c r="R68" i="18"/>
  <c r="S67" i="18"/>
  <c r="R67" i="18"/>
  <c r="S66" i="18"/>
  <c r="R66" i="18"/>
  <c r="S65" i="18"/>
  <c r="R65" i="18"/>
  <c r="S64" i="18"/>
  <c r="R64" i="18"/>
  <c r="S63" i="18"/>
  <c r="R63" i="18"/>
  <c r="S62" i="18"/>
  <c r="R62" i="18"/>
  <c r="S61" i="18"/>
  <c r="R61" i="18"/>
  <c r="S60" i="18"/>
  <c r="R60" i="18"/>
  <c r="S59" i="18"/>
  <c r="R59" i="18"/>
  <c r="S58" i="18"/>
  <c r="R58" i="18"/>
  <c r="S57" i="18"/>
  <c r="R57" i="18"/>
  <c r="S56" i="18"/>
  <c r="R56" i="18"/>
  <c r="S55" i="18"/>
  <c r="R55" i="18"/>
  <c r="S54" i="18"/>
  <c r="R54" i="18"/>
  <c r="S53" i="18"/>
  <c r="R53" i="18"/>
  <c r="S52" i="18"/>
  <c r="R52" i="18"/>
  <c r="S51" i="18"/>
  <c r="R51" i="18"/>
  <c r="S50" i="18"/>
  <c r="R50" i="18"/>
  <c r="S49" i="18"/>
  <c r="R49" i="18"/>
  <c r="S48" i="18"/>
  <c r="R48" i="18"/>
  <c r="S47" i="18"/>
  <c r="R47" i="18"/>
  <c r="S46" i="18"/>
  <c r="R46" i="18"/>
  <c r="S45" i="18"/>
  <c r="R45" i="18"/>
  <c r="S44" i="18"/>
  <c r="R44" i="18"/>
  <c r="S43" i="18"/>
  <c r="R43" i="18"/>
  <c r="S42" i="18"/>
  <c r="R42" i="18"/>
  <c r="S41" i="18"/>
  <c r="R41" i="18"/>
  <c r="S40" i="18"/>
  <c r="R40" i="18"/>
  <c r="S39" i="18"/>
  <c r="R39" i="18"/>
  <c r="S38" i="18"/>
  <c r="R38" i="18"/>
  <c r="S37" i="18"/>
  <c r="R37" i="18"/>
  <c r="S36" i="18"/>
  <c r="R36" i="18"/>
  <c r="S35" i="18"/>
  <c r="R35" i="18"/>
  <c r="S34" i="18"/>
  <c r="R34" i="18"/>
  <c r="S33" i="18"/>
  <c r="R33" i="18"/>
  <c r="S32" i="18"/>
  <c r="R32" i="18"/>
  <c r="S31" i="18"/>
  <c r="R31" i="18"/>
  <c r="S30" i="18"/>
  <c r="R30" i="18"/>
  <c r="S29" i="18"/>
  <c r="R29" i="18"/>
  <c r="S28" i="18"/>
  <c r="R28" i="18"/>
  <c r="S27" i="18"/>
  <c r="R27" i="18"/>
  <c r="S26" i="18"/>
  <c r="R26" i="18"/>
  <c r="S25" i="18"/>
  <c r="R25" i="18"/>
  <c r="S24" i="18"/>
  <c r="R24" i="18"/>
  <c r="S23" i="18"/>
  <c r="R23" i="18"/>
  <c r="S22" i="18"/>
  <c r="R22" i="18"/>
  <c r="S21" i="18"/>
  <c r="R21" i="18"/>
  <c r="S20" i="18"/>
  <c r="R20" i="18"/>
  <c r="S19" i="18"/>
  <c r="R19" i="18"/>
  <c r="S18" i="18"/>
  <c r="R18" i="18"/>
  <c r="S17" i="18"/>
  <c r="R17" i="18"/>
  <c r="S16" i="18"/>
  <c r="R16" i="18"/>
  <c r="S15" i="18"/>
  <c r="R15" i="18"/>
  <c r="S14" i="18"/>
  <c r="R14" i="18"/>
  <c r="S13" i="18"/>
  <c r="R13" i="18"/>
  <c r="S12" i="18"/>
  <c r="R12" i="18"/>
  <c r="S11" i="18"/>
  <c r="R11" i="18"/>
  <c r="S10" i="18"/>
  <c r="R10" i="18"/>
  <c r="S9" i="18"/>
  <c r="R9" i="18"/>
  <c r="S8" i="18"/>
  <c r="R8" i="18"/>
  <c r="S7" i="18"/>
  <c r="R7" i="18"/>
  <c r="S6" i="18"/>
  <c r="R6" i="18"/>
  <c r="S5" i="18"/>
  <c r="R5" i="18"/>
  <c r="S4" i="18"/>
  <c r="R4" i="18"/>
  <c r="G35" i="17"/>
  <c r="G34" i="17"/>
  <c r="G32" i="17"/>
  <c r="G31" i="17"/>
  <c r="G29" i="17"/>
  <c r="G28" i="17"/>
  <c r="G26" i="17"/>
  <c r="G25" i="17"/>
  <c r="D15" i="17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P21" i="16" s="1"/>
  <c r="O22" i="16"/>
  <c r="O23" i="16"/>
  <c r="O24" i="16"/>
  <c r="O25" i="16"/>
  <c r="O26" i="16"/>
  <c r="P26" i="16" s="1"/>
  <c r="O27" i="16"/>
  <c r="O28" i="16"/>
  <c r="O29" i="16"/>
  <c r="O30" i="16"/>
  <c r="O31" i="16"/>
  <c r="O32" i="16"/>
  <c r="O33" i="16"/>
  <c r="O34" i="16"/>
  <c r="P34" i="16" s="1"/>
  <c r="O35" i="16"/>
  <c r="O36" i="16"/>
  <c r="O37" i="16"/>
  <c r="P38" i="16" s="1"/>
  <c r="O38" i="16"/>
  <c r="O39" i="16"/>
  <c r="O40" i="16"/>
  <c r="O41" i="16"/>
  <c r="O42" i="16"/>
  <c r="P42" i="16" s="1"/>
  <c r="O43" i="16"/>
  <c r="O44" i="16"/>
  <c r="O45" i="16"/>
  <c r="O46" i="16"/>
  <c r="O47" i="16"/>
  <c r="P47" i="16" s="1"/>
  <c r="O48" i="16"/>
  <c r="O49" i="16"/>
  <c r="O50" i="16"/>
  <c r="O51" i="16"/>
  <c r="O52" i="16"/>
  <c r="O53" i="16"/>
  <c r="O54" i="16"/>
  <c r="O55" i="16"/>
  <c r="O56" i="16"/>
  <c r="O57" i="16"/>
  <c r="O58" i="16"/>
  <c r="P58" i="16" s="1"/>
  <c r="O59" i="16"/>
  <c r="O60" i="16"/>
  <c r="O61" i="16"/>
  <c r="P62" i="16" s="1"/>
  <c r="O62" i="16"/>
  <c r="O63" i="16"/>
  <c r="O64" i="16"/>
  <c r="O65" i="16"/>
  <c r="O66" i="16"/>
  <c r="P66" i="16" s="1"/>
  <c r="O67" i="16"/>
  <c r="O68" i="16"/>
  <c r="O69" i="16"/>
  <c r="P70" i="16" s="1"/>
  <c r="O70" i="16"/>
  <c r="O71" i="16"/>
  <c r="P71" i="16" s="1"/>
  <c r="O72" i="16"/>
  <c r="O73" i="16"/>
  <c r="O74" i="16"/>
  <c r="P74" i="16" s="1"/>
  <c r="O75" i="16"/>
  <c r="O76" i="16"/>
  <c r="O77" i="16"/>
  <c r="O78" i="16"/>
  <c r="O79" i="16"/>
  <c r="P79" i="16" s="1"/>
  <c r="O80" i="16"/>
  <c r="O81" i="16"/>
  <c r="O82" i="16"/>
  <c r="P82" i="16" s="1"/>
  <c r="O83" i="16"/>
  <c r="O84" i="16"/>
  <c r="O85" i="16"/>
  <c r="O86" i="16"/>
  <c r="O87" i="16"/>
  <c r="P87" i="16" s="1"/>
  <c r="O88" i="16"/>
  <c r="O89" i="16"/>
  <c r="O90" i="16"/>
  <c r="P90" i="16" s="1"/>
  <c r="O91" i="16"/>
  <c r="O92" i="16"/>
  <c r="O93" i="16"/>
  <c r="P94" i="16" s="1"/>
  <c r="O94" i="16"/>
  <c r="O95" i="16"/>
  <c r="O96" i="16"/>
  <c r="O97" i="16"/>
  <c r="O98" i="16"/>
  <c r="O99" i="16"/>
  <c r="O100" i="16"/>
  <c r="O101" i="16"/>
  <c r="O102" i="16"/>
  <c r="O103" i="16"/>
  <c r="P103" i="16" s="1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P119" i="16" s="1"/>
  <c r="O120" i="16"/>
  <c r="O121" i="16"/>
  <c r="O122" i="16"/>
  <c r="O123" i="16"/>
  <c r="O124" i="16"/>
  <c r="N125" i="16" s="1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P143" i="16" s="1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P159" i="16" s="1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P191" i="16" s="1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P215" i="16" s="1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P229" i="16" s="1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N248" i="16" s="1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P268" i="16" s="1"/>
  <c r="O269" i="16"/>
  <c r="O270" i="16"/>
  <c r="O271" i="16"/>
  <c r="P272" i="16" s="1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P288" i="16" s="1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P300" i="16" s="1"/>
  <c r="O301" i="16"/>
  <c r="O302" i="16"/>
  <c r="O303" i="16"/>
  <c r="P304" i="16" s="1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P365" i="16" s="1"/>
  <c r="O365" i="16"/>
  <c r="O366" i="16"/>
  <c r="O367" i="16"/>
  <c r="O368" i="16"/>
  <c r="N369" i="16" s="1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N3" i="16"/>
  <c r="M3" i="16"/>
  <c r="J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95" i="16"/>
  <c r="J96" i="16"/>
  <c r="J97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J110" i="16"/>
  <c r="J111" i="16"/>
  <c r="J112" i="16"/>
  <c r="J113" i="16"/>
  <c r="J114" i="16"/>
  <c r="J115" i="16"/>
  <c r="J116" i="16"/>
  <c r="J117" i="16"/>
  <c r="J118" i="16"/>
  <c r="J119" i="16"/>
  <c r="J120" i="16"/>
  <c r="J121" i="16"/>
  <c r="J122" i="16"/>
  <c r="J123" i="16"/>
  <c r="J124" i="16"/>
  <c r="J125" i="16"/>
  <c r="J126" i="16"/>
  <c r="J127" i="16"/>
  <c r="J128" i="16"/>
  <c r="J129" i="16"/>
  <c r="J130" i="16"/>
  <c r="J131" i="16"/>
  <c r="J132" i="16"/>
  <c r="J133" i="16"/>
  <c r="J134" i="16"/>
  <c r="J135" i="16"/>
  <c r="J136" i="16"/>
  <c r="J137" i="16"/>
  <c r="J138" i="16"/>
  <c r="J139" i="16"/>
  <c r="J140" i="16"/>
  <c r="J141" i="16"/>
  <c r="J142" i="16"/>
  <c r="J143" i="16"/>
  <c r="J144" i="16"/>
  <c r="J145" i="16"/>
  <c r="J146" i="16"/>
  <c r="J147" i="16"/>
  <c r="J148" i="16"/>
  <c r="J149" i="16"/>
  <c r="J150" i="16"/>
  <c r="J151" i="16"/>
  <c r="J152" i="16"/>
  <c r="J153" i="16"/>
  <c r="J154" i="16"/>
  <c r="J155" i="16"/>
  <c r="J156" i="16"/>
  <c r="J157" i="16"/>
  <c r="J158" i="16"/>
  <c r="J159" i="16"/>
  <c r="J160" i="16"/>
  <c r="J161" i="16"/>
  <c r="J162" i="16"/>
  <c r="J163" i="16"/>
  <c r="J164" i="16"/>
  <c r="J165" i="16"/>
  <c r="J166" i="16"/>
  <c r="J167" i="16"/>
  <c r="J168" i="16"/>
  <c r="J169" i="16"/>
  <c r="J170" i="16"/>
  <c r="J171" i="16"/>
  <c r="J172" i="16"/>
  <c r="J173" i="16"/>
  <c r="J174" i="16"/>
  <c r="J175" i="16"/>
  <c r="J176" i="16"/>
  <c r="J177" i="16"/>
  <c r="J178" i="16"/>
  <c r="J179" i="16"/>
  <c r="J180" i="16"/>
  <c r="J181" i="16"/>
  <c r="J182" i="16"/>
  <c r="J183" i="16"/>
  <c r="J184" i="16"/>
  <c r="J185" i="16"/>
  <c r="J186" i="16"/>
  <c r="J187" i="16"/>
  <c r="J188" i="16"/>
  <c r="J189" i="16"/>
  <c r="J190" i="16"/>
  <c r="J191" i="16"/>
  <c r="J192" i="16"/>
  <c r="J193" i="16"/>
  <c r="J194" i="16"/>
  <c r="J195" i="16"/>
  <c r="J196" i="16"/>
  <c r="J197" i="16"/>
  <c r="J198" i="16"/>
  <c r="J199" i="16"/>
  <c r="J200" i="16"/>
  <c r="J201" i="16"/>
  <c r="J202" i="16"/>
  <c r="J203" i="16"/>
  <c r="J204" i="16"/>
  <c r="J205" i="16"/>
  <c r="J206" i="16"/>
  <c r="J207" i="16"/>
  <c r="J208" i="16"/>
  <c r="J209" i="16"/>
  <c r="J210" i="16"/>
  <c r="J211" i="16"/>
  <c r="J212" i="16"/>
  <c r="J213" i="16"/>
  <c r="J214" i="16"/>
  <c r="J215" i="16"/>
  <c r="J216" i="16"/>
  <c r="J217" i="16"/>
  <c r="J218" i="16"/>
  <c r="J219" i="16"/>
  <c r="J220" i="16"/>
  <c r="J221" i="16"/>
  <c r="J222" i="16"/>
  <c r="J223" i="16"/>
  <c r="J224" i="16"/>
  <c r="J225" i="16"/>
  <c r="J226" i="16"/>
  <c r="J227" i="16"/>
  <c r="J228" i="16"/>
  <c r="J229" i="16"/>
  <c r="J230" i="16"/>
  <c r="J231" i="16"/>
  <c r="J232" i="16"/>
  <c r="J233" i="16"/>
  <c r="J234" i="16"/>
  <c r="J235" i="16"/>
  <c r="J236" i="16"/>
  <c r="J237" i="16"/>
  <c r="J238" i="16"/>
  <c r="J239" i="16"/>
  <c r="J240" i="16"/>
  <c r="J241" i="16"/>
  <c r="J242" i="16"/>
  <c r="J243" i="16"/>
  <c r="J244" i="16"/>
  <c r="J245" i="16"/>
  <c r="J246" i="16"/>
  <c r="J247" i="16"/>
  <c r="J248" i="16"/>
  <c r="J249" i="16"/>
  <c r="J250" i="16"/>
  <c r="J251" i="16"/>
  <c r="J252" i="16"/>
  <c r="J253" i="16"/>
  <c r="J254" i="16"/>
  <c r="J255" i="16"/>
  <c r="J256" i="16"/>
  <c r="J257" i="16"/>
  <c r="J258" i="16"/>
  <c r="J259" i="16"/>
  <c r="J260" i="16"/>
  <c r="J261" i="16"/>
  <c r="J262" i="16"/>
  <c r="J263" i="16"/>
  <c r="J264" i="16"/>
  <c r="J265" i="16"/>
  <c r="J266" i="16"/>
  <c r="J267" i="16"/>
  <c r="J268" i="16"/>
  <c r="J269" i="16"/>
  <c r="J270" i="16"/>
  <c r="J271" i="16"/>
  <c r="J272" i="16"/>
  <c r="J273" i="16"/>
  <c r="J274" i="16"/>
  <c r="J275" i="16"/>
  <c r="J276" i="16"/>
  <c r="J277" i="16"/>
  <c r="J278" i="16"/>
  <c r="J279" i="16"/>
  <c r="J280" i="16"/>
  <c r="J281" i="16"/>
  <c r="J282" i="16"/>
  <c r="J283" i="16"/>
  <c r="J284" i="16"/>
  <c r="J285" i="16"/>
  <c r="J286" i="16"/>
  <c r="J287" i="16"/>
  <c r="J288" i="16"/>
  <c r="J289" i="16"/>
  <c r="J290" i="16"/>
  <c r="J291" i="16"/>
  <c r="J292" i="16"/>
  <c r="J293" i="16"/>
  <c r="J294" i="16"/>
  <c r="J295" i="16"/>
  <c r="J296" i="16"/>
  <c r="J297" i="16"/>
  <c r="J298" i="16"/>
  <c r="J299" i="16"/>
  <c r="J300" i="16"/>
  <c r="J301" i="16"/>
  <c r="J302" i="16"/>
  <c r="J303" i="16"/>
  <c r="J304" i="16"/>
  <c r="J305" i="16"/>
  <c r="J306" i="16"/>
  <c r="J307" i="16"/>
  <c r="J308" i="16"/>
  <c r="J309" i="16"/>
  <c r="J310" i="16"/>
  <c r="J311" i="16"/>
  <c r="J312" i="16"/>
  <c r="J313" i="16"/>
  <c r="J314" i="16"/>
  <c r="J315" i="16"/>
  <c r="J316" i="16"/>
  <c r="J317" i="16"/>
  <c r="J318" i="16"/>
  <c r="J319" i="16"/>
  <c r="J320" i="16"/>
  <c r="J321" i="16"/>
  <c r="J322" i="16"/>
  <c r="J323" i="16"/>
  <c r="J324" i="16"/>
  <c r="J325" i="16"/>
  <c r="J326" i="16"/>
  <c r="J327" i="16"/>
  <c r="J328" i="16"/>
  <c r="J329" i="16"/>
  <c r="J330" i="16"/>
  <c r="J331" i="16"/>
  <c r="J332" i="16"/>
  <c r="J333" i="16"/>
  <c r="J334" i="16"/>
  <c r="J335" i="16"/>
  <c r="J336" i="16"/>
  <c r="J337" i="16"/>
  <c r="J338" i="16"/>
  <c r="J339" i="16"/>
  <c r="J340" i="16"/>
  <c r="J341" i="16"/>
  <c r="J342" i="16"/>
  <c r="J343" i="16"/>
  <c r="J344" i="16"/>
  <c r="J345" i="16"/>
  <c r="J346" i="16"/>
  <c r="J347" i="16"/>
  <c r="J348" i="16"/>
  <c r="J349" i="16"/>
  <c r="J350" i="16"/>
  <c r="J351" i="16"/>
  <c r="J352" i="16"/>
  <c r="J353" i="16"/>
  <c r="J354" i="16"/>
  <c r="J355" i="16"/>
  <c r="J356" i="16"/>
  <c r="J357" i="16"/>
  <c r="J358" i="16"/>
  <c r="J359" i="16"/>
  <c r="J360" i="16"/>
  <c r="J361" i="16"/>
  <c r="J362" i="16"/>
  <c r="J363" i="16"/>
  <c r="J364" i="16"/>
  <c r="J365" i="16"/>
  <c r="J366" i="16"/>
  <c r="J367" i="16"/>
  <c r="J368" i="16"/>
  <c r="J369" i="16"/>
  <c r="J370" i="16"/>
  <c r="J371" i="16"/>
  <c r="J372" i="16"/>
  <c r="J373" i="16"/>
  <c r="J374" i="16"/>
  <c r="J375" i="16"/>
  <c r="J376" i="16"/>
  <c r="J377" i="16"/>
  <c r="J378" i="16"/>
  <c r="J379" i="16"/>
  <c r="J380" i="16"/>
  <c r="J381" i="16"/>
  <c r="J3" i="16"/>
  <c r="I3" i="16"/>
  <c r="I6" i="16" s="1"/>
  <c r="P357" i="16"/>
  <c r="P230" i="16"/>
  <c r="P127" i="16"/>
  <c r="P81" i="16"/>
  <c r="P73" i="16"/>
  <c r="P65" i="16"/>
  <c r="P57" i="16"/>
  <c r="P46" i="16"/>
  <c r="P44" i="16"/>
  <c r="P22" i="16"/>
  <c r="P14" i="16"/>
  <c r="P12" i="16"/>
  <c r="G34" i="15"/>
  <c r="G33" i="15"/>
  <c r="G31" i="15"/>
  <c r="G30" i="15"/>
  <c r="G28" i="15"/>
  <c r="G27" i="15"/>
  <c r="G25" i="15"/>
  <c r="G24" i="15"/>
  <c r="D14" i="15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AA3" i="7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116" i="7"/>
  <c r="AA117" i="7"/>
  <c r="AA118" i="7"/>
  <c r="AA119" i="7"/>
  <c r="AA120" i="7"/>
  <c r="AA121" i="7"/>
  <c r="AA122" i="7"/>
  <c r="AA123" i="7"/>
  <c r="AA124" i="7"/>
  <c r="AA126" i="7"/>
  <c r="AA127" i="7"/>
  <c r="AA128" i="7"/>
  <c r="AA129" i="7"/>
  <c r="AA130" i="7"/>
  <c r="AA131" i="7"/>
  <c r="AA132" i="7"/>
  <c r="AA133" i="7"/>
  <c r="AA134" i="7"/>
  <c r="AA135" i="7"/>
  <c r="AA136" i="7"/>
  <c r="AA137" i="7"/>
  <c r="AA138" i="7"/>
  <c r="AA139" i="7"/>
  <c r="AA140" i="7"/>
  <c r="AA141" i="7"/>
  <c r="AA142" i="7"/>
  <c r="AA143" i="7"/>
  <c r="AA144" i="7"/>
  <c r="AA145" i="7"/>
  <c r="AA146" i="7"/>
  <c r="AA147" i="7"/>
  <c r="AA148" i="7"/>
  <c r="AA149" i="7"/>
  <c r="AA150" i="7"/>
  <c r="AA151" i="7"/>
  <c r="AA152" i="7"/>
  <c r="AA153" i="7"/>
  <c r="AA154" i="7"/>
  <c r="AA155" i="7"/>
  <c r="AA156" i="7"/>
  <c r="AA157" i="7"/>
  <c r="AA158" i="7"/>
  <c r="AA159" i="7"/>
  <c r="AA160" i="7"/>
  <c r="AA161" i="7"/>
  <c r="AA162" i="7"/>
  <c r="AA163" i="7"/>
  <c r="AA164" i="7"/>
  <c r="AA165" i="7"/>
  <c r="AA166" i="7"/>
  <c r="AA167" i="7"/>
  <c r="AA168" i="7"/>
  <c r="AA169" i="7"/>
  <c r="AA170" i="7"/>
  <c r="AA171" i="7"/>
  <c r="AA172" i="7"/>
  <c r="AA173" i="7"/>
  <c r="AA174" i="7"/>
  <c r="AA175" i="7"/>
  <c r="AA176" i="7"/>
  <c r="AA177" i="7"/>
  <c r="AA178" i="7"/>
  <c r="AA179" i="7"/>
  <c r="AA180" i="7"/>
  <c r="AA181" i="7"/>
  <c r="AA182" i="7"/>
  <c r="AA183" i="7"/>
  <c r="AA184" i="7"/>
  <c r="AA185" i="7"/>
  <c r="AA186" i="7"/>
  <c r="AA187" i="7"/>
  <c r="AA188" i="7"/>
  <c r="AA189" i="7"/>
  <c r="AA190" i="7"/>
  <c r="AA191" i="7"/>
  <c r="AA192" i="7"/>
  <c r="AA193" i="7"/>
  <c r="AA194" i="7"/>
  <c r="AA195" i="7"/>
  <c r="AA196" i="7"/>
  <c r="AA197" i="7"/>
  <c r="AA198" i="7"/>
  <c r="AA199" i="7"/>
  <c r="AA200" i="7"/>
  <c r="AA201" i="7"/>
  <c r="AA202" i="7"/>
  <c r="AA203" i="7"/>
  <c r="AA204" i="7"/>
  <c r="AA205" i="7"/>
  <c r="AA206" i="7"/>
  <c r="AA207" i="7"/>
  <c r="AA208" i="7"/>
  <c r="AA209" i="7"/>
  <c r="AA210" i="7"/>
  <c r="AA211" i="7"/>
  <c r="AA212" i="7"/>
  <c r="AA213" i="7"/>
  <c r="AA214" i="7"/>
  <c r="AA215" i="7"/>
  <c r="AA216" i="7"/>
  <c r="AA217" i="7"/>
  <c r="AA218" i="7"/>
  <c r="AA219" i="7"/>
  <c r="AA220" i="7"/>
  <c r="AA221" i="7"/>
  <c r="AA222" i="7"/>
  <c r="AA223" i="7"/>
  <c r="AA224" i="7"/>
  <c r="AA225" i="7"/>
  <c r="AA226" i="7"/>
  <c r="AA227" i="7"/>
  <c r="AA228" i="7"/>
  <c r="AA229" i="7"/>
  <c r="AA230" i="7"/>
  <c r="AA231" i="7"/>
  <c r="AA232" i="7"/>
  <c r="AA233" i="7"/>
  <c r="AA234" i="7"/>
  <c r="AA235" i="7"/>
  <c r="AA236" i="7"/>
  <c r="AA237" i="7"/>
  <c r="AA238" i="7"/>
  <c r="AA239" i="7"/>
  <c r="AA240" i="7"/>
  <c r="AA241" i="7"/>
  <c r="AA242" i="7"/>
  <c r="AA243" i="7"/>
  <c r="AA244" i="7"/>
  <c r="AA245" i="7"/>
  <c r="AA246" i="7"/>
  <c r="AA247" i="7"/>
  <c r="AA249" i="7"/>
  <c r="AA250" i="7"/>
  <c r="AA251" i="7"/>
  <c r="AA252" i="7"/>
  <c r="AA253" i="7"/>
  <c r="AA254" i="7"/>
  <c r="AA255" i="7"/>
  <c r="AA256" i="7"/>
  <c r="AA257" i="7"/>
  <c r="AA258" i="7"/>
  <c r="AA259" i="7"/>
  <c r="AA260" i="7"/>
  <c r="AA261" i="7"/>
  <c r="AA262" i="7"/>
  <c r="AA263" i="7"/>
  <c r="AA264" i="7"/>
  <c r="AA265" i="7"/>
  <c r="AA266" i="7"/>
  <c r="AA267" i="7"/>
  <c r="AA268" i="7"/>
  <c r="AA269" i="7"/>
  <c r="AA270" i="7"/>
  <c r="AA271" i="7"/>
  <c r="AA272" i="7"/>
  <c r="AA273" i="7"/>
  <c r="AA274" i="7"/>
  <c r="AA275" i="7"/>
  <c r="AA276" i="7"/>
  <c r="AA277" i="7"/>
  <c r="AA278" i="7"/>
  <c r="AA279" i="7"/>
  <c r="AA280" i="7"/>
  <c r="AA281" i="7"/>
  <c r="AA282" i="7"/>
  <c r="AA283" i="7"/>
  <c r="AA284" i="7"/>
  <c r="AA285" i="7"/>
  <c r="AA286" i="7"/>
  <c r="AA287" i="7"/>
  <c r="AA288" i="7"/>
  <c r="AA289" i="7"/>
  <c r="AA290" i="7"/>
  <c r="AA291" i="7"/>
  <c r="AA292" i="7"/>
  <c r="AA293" i="7"/>
  <c r="AA294" i="7"/>
  <c r="AA295" i="7"/>
  <c r="AA296" i="7"/>
  <c r="AA297" i="7"/>
  <c r="AA298" i="7"/>
  <c r="AA299" i="7"/>
  <c r="AA300" i="7"/>
  <c r="AA301" i="7"/>
  <c r="AA302" i="7"/>
  <c r="AA303" i="7"/>
  <c r="AA304" i="7"/>
  <c r="AA305" i="7"/>
  <c r="AA306" i="7"/>
  <c r="AA307" i="7"/>
  <c r="AA308" i="7"/>
  <c r="AA309" i="7"/>
  <c r="AA310" i="7"/>
  <c r="AA311" i="7"/>
  <c r="AA312" i="7"/>
  <c r="AA313" i="7"/>
  <c r="AA314" i="7"/>
  <c r="AA315" i="7"/>
  <c r="AA316" i="7"/>
  <c r="AA317" i="7"/>
  <c r="AA318" i="7"/>
  <c r="AA319" i="7"/>
  <c r="AA320" i="7"/>
  <c r="AA321" i="7"/>
  <c r="AA322" i="7"/>
  <c r="AA323" i="7"/>
  <c r="AA324" i="7"/>
  <c r="AA325" i="7"/>
  <c r="AA326" i="7"/>
  <c r="AA327" i="7"/>
  <c r="AA328" i="7"/>
  <c r="AA329" i="7"/>
  <c r="AA330" i="7"/>
  <c r="AA331" i="7"/>
  <c r="AA332" i="7"/>
  <c r="AA333" i="7"/>
  <c r="AA334" i="7"/>
  <c r="AA335" i="7"/>
  <c r="AA336" i="7"/>
  <c r="AA337" i="7"/>
  <c r="AA338" i="7"/>
  <c r="AA339" i="7"/>
  <c r="AA340" i="7"/>
  <c r="AA341" i="7"/>
  <c r="AA342" i="7"/>
  <c r="AA343" i="7"/>
  <c r="AA344" i="7"/>
  <c r="AA345" i="7"/>
  <c r="AA346" i="7"/>
  <c r="AA347" i="7"/>
  <c r="AA348" i="7"/>
  <c r="AA349" i="7"/>
  <c r="AA350" i="7"/>
  <c r="AA351" i="7"/>
  <c r="AA352" i="7"/>
  <c r="AA353" i="7"/>
  <c r="AA354" i="7"/>
  <c r="AA355" i="7"/>
  <c r="AA356" i="7"/>
  <c r="AA357" i="7"/>
  <c r="AA358" i="7"/>
  <c r="AA359" i="7"/>
  <c r="AA360" i="7"/>
  <c r="AA361" i="7"/>
  <c r="AA362" i="7"/>
  <c r="AA363" i="7"/>
  <c r="AA364" i="7"/>
  <c r="AA365" i="7"/>
  <c r="AA366" i="7"/>
  <c r="AA367" i="7"/>
  <c r="AA368" i="7"/>
  <c r="AA370" i="7"/>
  <c r="AA371" i="7"/>
  <c r="AA372" i="7"/>
  <c r="AA373" i="7"/>
  <c r="AA374" i="7"/>
  <c r="AA375" i="7"/>
  <c r="AA376" i="7"/>
  <c r="AA377" i="7"/>
  <c r="AA378" i="7"/>
  <c r="AA379" i="7"/>
  <c r="AA380" i="7"/>
  <c r="AA381" i="7"/>
  <c r="AJ381" i="14"/>
  <c r="AI381" i="14"/>
  <c r="AH381" i="14"/>
  <c r="AG381" i="14"/>
  <c r="AJ380" i="14"/>
  <c r="AI380" i="14"/>
  <c r="AH380" i="14"/>
  <c r="AG380" i="14"/>
  <c r="AJ379" i="14"/>
  <c r="AI379" i="14"/>
  <c r="AH379" i="14"/>
  <c r="AG379" i="14"/>
  <c r="AJ378" i="14"/>
  <c r="AI378" i="14"/>
  <c r="AH378" i="14"/>
  <c r="AG378" i="14"/>
  <c r="AJ377" i="14"/>
  <c r="AI377" i="14"/>
  <c r="AH377" i="14"/>
  <c r="AG377" i="14"/>
  <c r="AJ376" i="14"/>
  <c r="AI376" i="14"/>
  <c r="AH376" i="14"/>
  <c r="AG376" i="14"/>
  <c r="AJ375" i="14"/>
  <c r="AI375" i="14"/>
  <c r="AH375" i="14"/>
  <c r="AG375" i="14"/>
  <c r="AJ374" i="14"/>
  <c r="AI374" i="14"/>
  <c r="AH374" i="14"/>
  <c r="AG374" i="14"/>
  <c r="AJ373" i="14"/>
  <c r="AI373" i="14"/>
  <c r="AH373" i="14"/>
  <c r="AG373" i="14"/>
  <c r="AJ372" i="14"/>
  <c r="AI372" i="14"/>
  <c r="AH372" i="14"/>
  <c r="AG372" i="14"/>
  <c r="AJ371" i="14"/>
  <c r="AI371" i="14"/>
  <c r="AH371" i="14"/>
  <c r="AG371" i="14"/>
  <c r="AJ370" i="14"/>
  <c r="AI370" i="14"/>
  <c r="AH370" i="14"/>
  <c r="AG370" i="14"/>
  <c r="AJ369" i="14"/>
  <c r="AI369" i="14"/>
  <c r="AH369" i="14"/>
  <c r="AG369" i="14"/>
  <c r="AJ368" i="14"/>
  <c r="AI368" i="14"/>
  <c r="AH368" i="14"/>
  <c r="AG368" i="14"/>
  <c r="AJ367" i="14"/>
  <c r="AI367" i="14"/>
  <c r="AH367" i="14"/>
  <c r="AG367" i="14"/>
  <c r="AJ366" i="14"/>
  <c r="AI366" i="14"/>
  <c r="AH366" i="14"/>
  <c r="AG366" i="14"/>
  <c r="AJ365" i="14"/>
  <c r="AI365" i="14"/>
  <c r="AH365" i="14"/>
  <c r="AG365" i="14"/>
  <c r="AJ364" i="14"/>
  <c r="AI364" i="14"/>
  <c r="AH364" i="14"/>
  <c r="AG364" i="14"/>
  <c r="AJ363" i="14"/>
  <c r="AI363" i="14"/>
  <c r="AH363" i="14"/>
  <c r="AG363" i="14"/>
  <c r="AJ362" i="14"/>
  <c r="AI362" i="14"/>
  <c r="AH362" i="14"/>
  <c r="AG362" i="14"/>
  <c r="AJ361" i="14"/>
  <c r="AI361" i="14"/>
  <c r="AH361" i="14"/>
  <c r="AG361" i="14"/>
  <c r="AJ360" i="14"/>
  <c r="AI360" i="14"/>
  <c r="AH360" i="14"/>
  <c r="AG360" i="14"/>
  <c r="AJ359" i="14"/>
  <c r="AI359" i="14"/>
  <c r="AH359" i="14"/>
  <c r="AG359" i="14"/>
  <c r="AJ358" i="14"/>
  <c r="AI358" i="14"/>
  <c r="AH358" i="14"/>
  <c r="AG358" i="14"/>
  <c r="AJ357" i="14"/>
  <c r="AI357" i="14"/>
  <c r="AH357" i="14"/>
  <c r="AG357" i="14"/>
  <c r="AJ356" i="14"/>
  <c r="AI356" i="14"/>
  <c r="AH356" i="14"/>
  <c r="AG356" i="14"/>
  <c r="AJ355" i="14"/>
  <c r="AI355" i="14"/>
  <c r="AH355" i="14"/>
  <c r="AG355" i="14"/>
  <c r="AJ354" i="14"/>
  <c r="AI354" i="14"/>
  <c r="AH354" i="14"/>
  <c r="AG354" i="14"/>
  <c r="AJ353" i="14"/>
  <c r="AI353" i="14"/>
  <c r="AH353" i="14"/>
  <c r="AG353" i="14"/>
  <c r="AJ352" i="14"/>
  <c r="AI352" i="14"/>
  <c r="AH352" i="14"/>
  <c r="AG352" i="14"/>
  <c r="AJ351" i="14"/>
  <c r="AI351" i="14"/>
  <c r="AH351" i="14"/>
  <c r="AG351" i="14"/>
  <c r="AJ350" i="14"/>
  <c r="AI350" i="14"/>
  <c r="AH350" i="14"/>
  <c r="AG350" i="14"/>
  <c r="AJ349" i="14"/>
  <c r="AI349" i="14"/>
  <c r="AH349" i="14"/>
  <c r="AG349" i="14"/>
  <c r="AJ348" i="14"/>
  <c r="AI348" i="14"/>
  <c r="AH348" i="14"/>
  <c r="AG348" i="14"/>
  <c r="AJ347" i="14"/>
  <c r="AI347" i="14"/>
  <c r="AH347" i="14"/>
  <c r="AG347" i="14"/>
  <c r="AJ346" i="14"/>
  <c r="AI346" i="14"/>
  <c r="AH346" i="14"/>
  <c r="AG346" i="14"/>
  <c r="AJ345" i="14"/>
  <c r="AI345" i="14"/>
  <c r="AH345" i="14"/>
  <c r="AG345" i="14"/>
  <c r="AJ344" i="14"/>
  <c r="AI344" i="14"/>
  <c r="AH344" i="14"/>
  <c r="AG344" i="14"/>
  <c r="AJ343" i="14"/>
  <c r="AI343" i="14"/>
  <c r="AH343" i="14"/>
  <c r="AG343" i="14"/>
  <c r="AJ342" i="14"/>
  <c r="AI342" i="14"/>
  <c r="AH342" i="14"/>
  <c r="AG342" i="14"/>
  <c r="AJ341" i="14"/>
  <c r="AI341" i="14"/>
  <c r="AH341" i="14"/>
  <c r="AG341" i="14"/>
  <c r="AJ340" i="14"/>
  <c r="AI340" i="14"/>
  <c r="AH340" i="14"/>
  <c r="AG340" i="14"/>
  <c r="AJ339" i="14"/>
  <c r="AI339" i="14"/>
  <c r="AH339" i="14"/>
  <c r="AG339" i="14"/>
  <c r="AJ338" i="14"/>
  <c r="AI338" i="14"/>
  <c r="AH338" i="14"/>
  <c r="AG338" i="14"/>
  <c r="AJ337" i="14"/>
  <c r="AI337" i="14"/>
  <c r="AH337" i="14"/>
  <c r="AG337" i="14"/>
  <c r="AJ336" i="14"/>
  <c r="AI336" i="14"/>
  <c r="AH336" i="14"/>
  <c r="AG336" i="14"/>
  <c r="AJ335" i="14"/>
  <c r="AI335" i="14"/>
  <c r="AH335" i="14"/>
  <c r="AG335" i="14"/>
  <c r="AJ334" i="14"/>
  <c r="AI334" i="14"/>
  <c r="AH334" i="14"/>
  <c r="AG334" i="14"/>
  <c r="AJ333" i="14"/>
  <c r="AI333" i="14"/>
  <c r="AH333" i="14"/>
  <c r="AG333" i="14"/>
  <c r="AJ332" i="14"/>
  <c r="AI332" i="14"/>
  <c r="AH332" i="14"/>
  <c r="AG332" i="14"/>
  <c r="AJ331" i="14"/>
  <c r="AI331" i="14"/>
  <c r="AH331" i="14"/>
  <c r="AG331" i="14"/>
  <c r="AJ330" i="14"/>
  <c r="AI330" i="14"/>
  <c r="AH330" i="14"/>
  <c r="AG330" i="14"/>
  <c r="AJ329" i="14"/>
  <c r="AI329" i="14"/>
  <c r="AH329" i="14"/>
  <c r="AG329" i="14"/>
  <c r="AJ328" i="14"/>
  <c r="AI328" i="14"/>
  <c r="AH328" i="14"/>
  <c r="AG328" i="14"/>
  <c r="AJ327" i="14"/>
  <c r="AI327" i="14"/>
  <c r="AH327" i="14"/>
  <c r="AG327" i="14"/>
  <c r="AJ326" i="14"/>
  <c r="AI326" i="14"/>
  <c r="AH326" i="14"/>
  <c r="AG326" i="14"/>
  <c r="AJ325" i="14"/>
  <c r="AI325" i="14"/>
  <c r="AH325" i="14"/>
  <c r="AG325" i="14"/>
  <c r="AJ324" i="14"/>
  <c r="AI324" i="14"/>
  <c r="AH324" i="14"/>
  <c r="AG324" i="14"/>
  <c r="AJ323" i="14"/>
  <c r="AI323" i="14"/>
  <c r="AH323" i="14"/>
  <c r="AG323" i="14"/>
  <c r="AJ322" i="14"/>
  <c r="AI322" i="14"/>
  <c r="AH322" i="14"/>
  <c r="AG322" i="14"/>
  <c r="AJ321" i="14"/>
  <c r="AI321" i="14"/>
  <c r="AH321" i="14"/>
  <c r="AG321" i="14"/>
  <c r="AJ320" i="14"/>
  <c r="AI320" i="14"/>
  <c r="AH320" i="14"/>
  <c r="AG320" i="14"/>
  <c r="AJ319" i="14"/>
  <c r="AI319" i="14"/>
  <c r="AH319" i="14"/>
  <c r="AG319" i="14"/>
  <c r="AJ318" i="14"/>
  <c r="AI318" i="14"/>
  <c r="AH318" i="14"/>
  <c r="AG318" i="14"/>
  <c r="AJ317" i="14"/>
  <c r="AI317" i="14"/>
  <c r="AH317" i="14"/>
  <c r="AG317" i="14"/>
  <c r="AJ316" i="14"/>
  <c r="AI316" i="14"/>
  <c r="AH316" i="14"/>
  <c r="AG316" i="14"/>
  <c r="AJ315" i="14"/>
  <c r="AI315" i="14"/>
  <c r="AH315" i="14"/>
  <c r="AG315" i="14"/>
  <c r="AJ314" i="14"/>
  <c r="AI314" i="14"/>
  <c r="AH314" i="14"/>
  <c r="AG314" i="14"/>
  <c r="AJ313" i="14"/>
  <c r="AI313" i="14"/>
  <c r="AH313" i="14"/>
  <c r="AG313" i="14"/>
  <c r="AJ312" i="14"/>
  <c r="AI312" i="14"/>
  <c r="AH312" i="14"/>
  <c r="AG312" i="14"/>
  <c r="AJ311" i="14"/>
  <c r="AI311" i="14"/>
  <c r="AH311" i="14"/>
  <c r="AG311" i="14"/>
  <c r="AJ310" i="14"/>
  <c r="AI310" i="14"/>
  <c r="AH310" i="14"/>
  <c r="AG310" i="14"/>
  <c r="AJ309" i="14"/>
  <c r="AI309" i="14"/>
  <c r="AH309" i="14"/>
  <c r="AG309" i="14"/>
  <c r="AJ308" i="14"/>
  <c r="AI308" i="14"/>
  <c r="AH308" i="14"/>
  <c r="AG308" i="14"/>
  <c r="AJ307" i="14"/>
  <c r="AI307" i="14"/>
  <c r="AH307" i="14"/>
  <c r="AG307" i="14"/>
  <c r="AJ306" i="14"/>
  <c r="AI306" i="14"/>
  <c r="AH306" i="14"/>
  <c r="AG306" i="14"/>
  <c r="AJ305" i="14"/>
  <c r="AI305" i="14"/>
  <c r="AH305" i="14"/>
  <c r="AG305" i="14"/>
  <c r="AJ304" i="14"/>
  <c r="AI304" i="14"/>
  <c r="AH304" i="14"/>
  <c r="AG304" i="14"/>
  <c r="AJ303" i="14"/>
  <c r="AI303" i="14"/>
  <c r="AH303" i="14"/>
  <c r="AG303" i="14"/>
  <c r="AJ302" i="14"/>
  <c r="AI302" i="14"/>
  <c r="AH302" i="14"/>
  <c r="AG302" i="14"/>
  <c r="AJ301" i="14"/>
  <c r="AI301" i="14"/>
  <c r="AH301" i="14"/>
  <c r="AG301" i="14"/>
  <c r="AJ300" i="14"/>
  <c r="AI300" i="14"/>
  <c r="AH300" i="14"/>
  <c r="AG300" i="14"/>
  <c r="AJ299" i="14"/>
  <c r="AI299" i="14"/>
  <c r="AH299" i="14"/>
  <c r="AG299" i="14"/>
  <c r="AJ298" i="14"/>
  <c r="AI298" i="14"/>
  <c r="AH298" i="14"/>
  <c r="AG298" i="14"/>
  <c r="AJ297" i="14"/>
  <c r="AI297" i="14"/>
  <c r="AH297" i="14"/>
  <c r="AG297" i="14"/>
  <c r="AJ296" i="14"/>
  <c r="AI296" i="14"/>
  <c r="AH296" i="14"/>
  <c r="AG296" i="14"/>
  <c r="AJ295" i="14"/>
  <c r="AI295" i="14"/>
  <c r="AH295" i="14"/>
  <c r="AG295" i="14"/>
  <c r="AJ294" i="14"/>
  <c r="AI294" i="14"/>
  <c r="AH294" i="14"/>
  <c r="AG294" i="14"/>
  <c r="AJ293" i="14"/>
  <c r="AI293" i="14"/>
  <c r="AH293" i="14"/>
  <c r="AG293" i="14"/>
  <c r="AJ292" i="14"/>
  <c r="AI292" i="14"/>
  <c r="AH292" i="14"/>
  <c r="AG292" i="14"/>
  <c r="AJ291" i="14"/>
  <c r="AI291" i="14"/>
  <c r="AH291" i="14"/>
  <c r="AG291" i="14"/>
  <c r="AJ290" i="14"/>
  <c r="AI290" i="14"/>
  <c r="AH290" i="14"/>
  <c r="AG290" i="14"/>
  <c r="AJ289" i="14"/>
  <c r="AI289" i="14"/>
  <c r="AH289" i="14"/>
  <c r="AG289" i="14"/>
  <c r="AJ288" i="14"/>
  <c r="AI288" i="14"/>
  <c r="AH288" i="14"/>
  <c r="AG288" i="14"/>
  <c r="AJ287" i="14"/>
  <c r="AI287" i="14"/>
  <c r="AH287" i="14"/>
  <c r="AG287" i="14"/>
  <c r="AJ286" i="14"/>
  <c r="AI286" i="14"/>
  <c r="AH286" i="14"/>
  <c r="AG286" i="14"/>
  <c r="AJ285" i="14"/>
  <c r="AI285" i="14"/>
  <c r="AH285" i="14"/>
  <c r="AG285" i="14"/>
  <c r="AJ284" i="14"/>
  <c r="AI284" i="14"/>
  <c r="AH284" i="14"/>
  <c r="AG284" i="14"/>
  <c r="AJ283" i="14"/>
  <c r="AI283" i="14"/>
  <c r="AH283" i="14"/>
  <c r="AG283" i="14"/>
  <c r="AJ282" i="14"/>
  <c r="AI282" i="14"/>
  <c r="AH282" i="14"/>
  <c r="AG282" i="14"/>
  <c r="AJ281" i="14"/>
  <c r="AI281" i="14"/>
  <c r="AH281" i="14"/>
  <c r="AG281" i="14"/>
  <c r="AJ280" i="14"/>
  <c r="AI280" i="14"/>
  <c r="AH280" i="14"/>
  <c r="AG280" i="14"/>
  <c r="AJ279" i="14"/>
  <c r="AI279" i="14"/>
  <c r="AH279" i="14"/>
  <c r="AG279" i="14"/>
  <c r="AJ278" i="14"/>
  <c r="AI278" i="14"/>
  <c r="AH278" i="14"/>
  <c r="AG278" i="14"/>
  <c r="AJ277" i="14"/>
  <c r="AI277" i="14"/>
  <c r="AH277" i="14"/>
  <c r="AG277" i="14"/>
  <c r="AJ276" i="14"/>
  <c r="AI276" i="14"/>
  <c r="AH276" i="14"/>
  <c r="AG276" i="14"/>
  <c r="AJ275" i="14"/>
  <c r="AI275" i="14"/>
  <c r="AH275" i="14"/>
  <c r="AG275" i="14"/>
  <c r="AJ274" i="14"/>
  <c r="AI274" i="14"/>
  <c r="AH274" i="14"/>
  <c r="AG274" i="14"/>
  <c r="AJ273" i="14"/>
  <c r="AI273" i="14"/>
  <c r="AH273" i="14"/>
  <c r="AG273" i="14"/>
  <c r="AJ272" i="14"/>
  <c r="AI272" i="14"/>
  <c r="AH272" i="14"/>
  <c r="AG272" i="14"/>
  <c r="AJ271" i="14"/>
  <c r="AI271" i="14"/>
  <c r="AH271" i="14"/>
  <c r="AG271" i="14"/>
  <c r="AJ270" i="14"/>
  <c r="AI270" i="14"/>
  <c r="AH270" i="14"/>
  <c r="AG270" i="14"/>
  <c r="AJ269" i="14"/>
  <c r="AI269" i="14"/>
  <c r="AH269" i="14"/>
  <c r="AG269" i="14"/>
  <c r="AJ268" i="14"/>
  <c r="AI268" i="14"/>
  <c r="AH268" i="14"/>
  <c r="AG268" i="14"/>
  <c r="AJ267" i="14"/>
  <c r="AI267" i="14"/>
  <c r="AH267" i="14"/>
  <c r="AG267" i="14"/>
  <c r="AJ266" i="14"/>
  <c r="AI266" i="14"/>
  <c r="AH266" i="14"/>
  <c r="AG266" i="14"/>
  <c r="AJ265" i="14"/>
  <c r="AI265" i="14"/>
  <c r="AH265" i="14"/>
  <c r="AG265" i="14"/>
  <c r="AJ264" i="14"/>
  <c r="AI264" i="14"/>
  <c r="AH264" i="14"/>
  <c r="AG264" i="14"/>
  <c r="AJ263" i="14"/>
  <c r="AI263" i="14"/>
  <c r="AH263" i="14"/>
  <c r="AG263" i="14"/>
  <c r="AJ262" i="14"/>
  <c r="AI262" i="14"/>
  <c r="AH262" i="14"/>
  <c r="AG262" i="14"/>
  <c r="AJ261" i="14"/>
  <c r="AI261" i="14"/>
  <c r="AH261" i="14"/>
  <c r="AG261" i="14"/>
  <c r="AJ260" i="14"/>
  <c r="AI260" i="14"/>
  <c r="AH260" i="14"/>
  <c r="AG260" i="14"/>
  <c r="AJ259" i="14"/>
  <c r="AI259" i="14"/>
  <c r="AH259" i="14"/>
  <c r="AG259" i="14"/>
  <c r="AJ258" i="14"/>
  <c r="AI258" i="14"/>
  <c r="AH258" i="14"/>
  <c r="AG258" i="14"/>
  <c r="AJ257" i="14"/>
  <c r="AI257" i="14"/>
  <c r="AH257" i="14"/>
  <c r="AG257" i="14"/>
  <c r="AJ256" i="14"/>
  <c r="AI256" i="14"/>
  <c r="AH256" i="14"/>
  <c r="AG256" i="14"/>
  <c r="AJ255" i="14"/>
  <c r="AI255" i="14"/>
  <c r="AH255" i="14"/>
  <c r="AG255" i="14"/>
  <c r="AJ254" i="14"/>
  <c r="AI254" i="14"/>
  <c r="AH254" i="14"/>
  <c r="AG254" i="14"/>
  <c r="AJ253" i="14"/>
  <c r="AI253" i="14"/>
  <c r="AH253" i="14"/>
  <c r="AG253" i="14"/>
  <c r="AJ252" i="14"/>
  <c r="AI252" i="14"/>
  <c r="AH252" i="14"/>
  <c r="AG252" i="14"/>
  <c r="AJ251" i="14"/>
  <c r="AI251" i="14"/>
  <c r="AH251" i="14"/>
  <c r="AG251" i="14"/>
  <c r="AJ250" i="14"/>
  <c r="AI250" i="14"/>
  <c r="AH250" i="14"/>
  <c r="AG250" i="14"/>
  <c r="AJ249" i="14"/>
  <c r="AI249" i="14"/>
  <c r="AH249" i="14"/>
  <c r="AG249" i="14"/>
  <c r="AJ248" i="14"/>
  <c r="AI248" i="14"/>
  <c r="AH248" i="14"/>
  <c r="AG248" i="14"/>
  <c r="AJ247" i="14"/>
  <c r="AI247" i="14"/>
  <c r="AH247" i="14"/>
  <c r="AG247" i="14"/>
  <c r="AJ246" i="14"/>
  <c r="AI246" i="14"/>
  <c r="AH246" i="14"/>
  <c r="AG246" i="14"/>
  <c r="AJ245" i="14"/>
  <c r="AI245" i="14"/>
  <c r="AH245" i="14"/>
  <c r="AG245" i="14"/>
  <c r="AJ244" i="14"/>
  <c r="AI244" i="14"/>
  <c r="AH244" i="14"/>
  <c r="AG244" i="14"/>
  <c r="AJ243" i="14"/>
  <c r="AI243" i="14"/>
  <c r="AH243" i="14"/>
  <c r="AG243" i="14"/>
  <c r="AJ242" i="14"/>
  <c r="AI242" i="14"/>
  <c r="AH242" i="14"/>
  <c r="AG242" i="14"/>
  <c r="AJ241" i="14"/>
  <c r="AI241" i="14"/>
  <c r="AH241" i="14"/>
  <c r="AG241" i="14"/>
  <c r="AJ240" i="14"/>
  <c r="AI240" i="14"/>
  <c r="AH240" i="14"/>
  <c r="AG240" i="14"/>
  <c r="AJ239" i="14"/>
  <c r="AI239" i="14"/>
  <c r="AH239" i="14"/>
  <c r="AG239" i="14"/>
  <c r="AJ238" i="14"/>
  <c r="AI238" i="14"/>
  <c r="AH238" i="14"/>
  <c r="AG238" i="14"/>
  <c r="AJ237" i="14"/>
  <c r="AI237" i="14"/>
  <c r="AH237" i="14"/>
  <c r="AG237" i="14"/>
  <c r="AJ236" i="14"/>
  <c r="AI236" i="14"/>
  <c r="AH236" i="14"/>
  <c r="AG236" i="14"/>
  <c r="AJ235" i="14"/>
  <c r="AI235" i="14"/>
  <c r="AH235" i="14"/>
  <c r="AG235" i="14"/>
  <c r="AJ234" i="14"/>
  <c r="AI234" i="14"/>
  <c r="AH234" i="14"/>
  <c r="AG234" i="14"/>
  <c r="AJ233" i="14"/>
  <c r="AI233" i="14"/>
  <c r="AH233" i="14"/>
  <c r="AG233" i="14"/>
  <c r="AJ232" i="14"/>
  <c r="AI232" i="14"/>
  <c r="AH232" i="14"/>
  <c r="AG232" i="14"/>
  <c r="AJ231" i="14"/>
  <c r="AI231" i="14"/>
  <c r="AH231" i="14"/>
  <c r="AG231" i="14"/>
  <c r="AJ230" i="14"/>
  <c r="AI230" i="14"/>
  <c r="AH230" i="14"/>
  <c r="AG230" i="14"/>
  <c r="AJ229" i="14"/>
  <c r="AI229" i="14"/>
  <c r="AH229" i="14"/>
  <c r="AG229" i="14"/>
  <c r="AJ228" i="14"/>
  <c r="AI228" i="14"/>
  <c r="AH228" i="14"/>
  <c r="AG228" i="14"/>
  <c r="AJ227" i="14"/>
  <c r="AI227" i="14"/>
  <c r="AH227" i="14"/>
  <c r="AG227" i="14"/>
  <c r="AJ226" i="14"/>
  <c r="AI226" i="14"/>
  <c r="AH226" i="14"/>
  <c r="AG226" i="14"/>
  <c r="AJ225" i="14"/>
  <c r="AI225" i="14"/>
  <c r="AH225" i="14"/>
  <c r="AG225" i="14"/>
  <c r="AJ224" i="14"/>
  <c r="AI224" i="14"/>
  <c r="AH224" i="14"/>
  <c r="AG224" i="14"/>
  <c r="AJ223" i="14"/>
  <c r="AI223" i="14"/>
  <c r="AH223" i="14"/>
  <c r="AG223" i="14"/>
  <c r="AJ222" i="14"/>
  <c r="AI222" i="14"/>
  <c r="AH222" i="14"/>
  <c r="AG222" i="14"/>
  <c r="AJ221" i="14"/>
  <c r="AI221" i="14"/>
  <c r="AH221" i="14"/>
  <c r="AG221" i="14"/>
  <c r="AJ220" i="14"/>
  <c r="AI220" i="14"/>
  <c r="AH220" i="14"/>
  <c r="AG220" i="14"/>
  <c r="AJ219" i="14"/>
  <c r="AI219" i="14"/>
  <c r="AH219" i="14"/>
  <c r="AG219" i="14"/>
  <c r="AJ218" i="14"/>
  <c r="AI218" i="14"/>
  <c r="AH218" i="14"/>
  <c r="AG218" i="14"/>
  <c r="AJ217" i="14"/>
  <c r="AI217" i="14"/>
  <c r="AH217" i="14"/>
  <c r="AG217" i="14"/>
  <c r="AJ216" i="14"/>
  <c r="AI216" i="14"/>
  <c r="AH216" i="14"/>
  <c r="AG216" i="14"/>
  <c r="AJ215" i="14"/>
  <c r="AI215" i="14"/>
  <c r="AH215" i="14"/>
  <c r="AG215" i="14"/>
  <c r="AJ214" i="14"/>
  <c r="AI214" i="14"/>
  <c r="AH214" i="14"/>
  <c r="AG214" i="14"/>
  <c r="AJ213" i="14"/>
  <c r="AI213" i="14"/>
  <c r="AH213" i="14"/>
  <c r="AG213" i="14"/>
  <c r="AJ212" i="14"/>
  <c r="AI212" i="14"/>
  <c r="AH212" i="14"/>
  <c r="AG212" i="14"/>
  <c r="AJ211" i="14"/>
  <c r="AI211" i="14"/>
  <c r="AH211" i="14"/>
  <c r="AG211" i="14"/>
  <c r="AJ210" i="14"/>
  <c r="AI210" i="14"/>
  <c r="AH210" i="14"/>
  <c r="AG210" i="14"/>
  <c r="AJ209" i="14"/>
  <c r="AI209" i="14"/>
  <c r="AH209" i="14"/>
  <c r="AG209" i="14"/>
  <c r="AJ208" i="14"/>
  <c r="AI208" i="14"/>
  <c r="AH208" i="14"/>
  <c r="AG208" i="14"/>
  <c r="AJ207" i="14"/>
  <c r="AI207" i="14"/>
  <c r="AH207" i="14"/>
  <c r="AG207" i="14"/>
  <c r="AJ206" i="14"/>
  <c r="AI206" i="14"/>
  <c r="AH206" i="14"/>
  <c r="AG206" i="14"/>
  <c r="AJ205" i="14"/>
  <c r="AI205" i="14"/>
  <c r="AH205" i="14"/>
  <c r="AG205" i="14"/>
  <c r="AJ204" i="14"/>
  <c r="AI204" i="14"/>
  <c r="AH204" i="14"/>
  <c r="AG204" i="14"/>
  <c r="AJ203" i="14"/>
  <c r="AI203" i="14"/>
  <c r="AH203" i="14"/>
  <c r="AG203" i="14"/>
  <c r="AJ202" i="14"/>
  <c r="AI202" i="14"/>
  <c r="AH202" i="14"/>
  <c r="AG202" i="14"/>
  <c r="AJ201" i="14"/>
  <c r="AI201" i="14"/>
  <c r="AH201" i="14"/>
  <c r="AG201" i="14"/>
  <c r="AJ200" i="14"/>
  <c r="AI200" i="14"/>
  <c r="AH200" i="14"/>
  <c r="AG200" i="14"/>
  <c r="AJ199" i="14"/>
  <c r="AI199" i="14"/>
  <c r="AH199" i="14"/>
  <c r="AG199" i="14"/>
  <c r="AJ198" i="14"/>
  <c r="AI198" i="14"/>
  <c r="AH198" i="14"/>
  <c r="AG198" i="14"/>
  <c r="AJ197" i="14"/>
  <c r="AI197" i="14"/>
  <c r="AH197" i="14"/>
  <c r="AG197" i="14"/>
  <c r="AJ196" i="14"/>
  <c r="AI196" i="14"/>
  <c r="AH196" i="14"/>
  <c r="AG196" i="14"/>
  <c r="AJ195" i="14"/>
  <c r="AI195" i="14"/>
  <c r="AH195" i="14"/>
  <c r="AG195" i="14"/>
  <c r="AJ194" i="14"/>
  <c r="AI194" i="14"/>
  <c r="AH194" i="14"/>
  <c r="AG194" i="14"/>
  <c r="AJ193" i="14"/>
  <c r="AI193" i="14"/>
  <c r="AH193" i="14"/>
  <c r="AG193" i="14"/>
  <c r="AJ192" i="14"/>
  <c r="AI192" i="14"/>
  <c r="AH192" i="14"/>
  <c r="AG192" i="14"/>
  <c r="AJ191" i="14"/>
  <c r="AI191" i="14"/>
  <c r="AH191" i="14"/>
  <c r="AG191" i="14"/>
  <c r="AJ190" i="14"/>
  <c r="AI190" i="14"/>
  <c r="AH190" i="14"/>
  <c r="AG190" i="14"/>
  <c r="AJ189" i="14"/>
  <c r="AI189" i="14"/>
  <c r="AH189" i="14"/>
  <c r="AG189" i="14"/>
  <c r="AJ188" i="14"/>
  <c r="AI188" i="14"/>
  <c r="AH188" i="14"/>
  <c r="AG188" i="14"/>
  <c r="AJ187" i="14"/>
  <c r="AI187" i="14"/>
  <c r="AH187" i="14"/>
  <c r="AG187" i="14"/>
  <c r="AJ186" i="14"/>
  <c r="AI186" i="14"/>
  <c r="AH186" i="14"/>
  <c r="AG186" i="14"/>
  <c r="AJ185" i="14"/>
  <c r="AI185" i="14"/>
  <c r="AH185" i="14"/>
  <c r="AG185" i="14"/>
  <c r="AJ184" i="14"/>
  <c r="AI184" i="14"/>
  <c r="AH184" i="14"/>
  <c r="AG184" i="14"/>
  <c r="AJ183" i="14"/>
  <c r="AI183" i="14"/>
  <c r="AH183" i="14"/>
  <c r="AG183" i="14"/>
  <c r="AJ182" i="14"/>
  <c r="AI182" i="14"/>
  <c r="AH182" i="14"/>
  <c r="AG182" i="14"/>
  <c r="AJ181" i="14"/>
  <c r="AI181" i="14"/>
  <c r="AH181" i="14"/>
  <c r="AG181" i="14"/>
  <c r="AJ180" i="14"/>
  <c r="AI180" i="14"/>
  <c r="AH180" i="14"/>
  <c r="AG180" i="14"/>
  <c r="AJ179" i="14"/>
  <c r="AI179" i="14"/>
  <c r="AH179" i="14"/>
  <c r="AG179" i="14"/>
  <c r="AJ178" i="14"/>
  <c r="AI178" i="14"/>
  <c r="AH178" i="14"/>
  <c r="AG178" i="14"/>
  <c r="AJ177" i="14"/>
  <c r="AI177" i="14"/>
  <c r="AH177" i="14"/>
  <c r="AG177" i="14"/>
  <c r="AJ176" i="14"/>
  <c r="AI176" i="14"/>
  <c r="AH176" i="14"/>
  <c r="AG176" i="14"/>
  <c r="AJ175" i="14"/>
  <c r="AI175" i="14"/>
  <c r="AH175" i="14"/>
  <c r="AG175" i="14"/>
  <c r="AJ174" i="14"/>
  <c r="AI174" i="14"/>
  <c r="AH174" i="14"/>
  <c r="AG174" i="14"/>
  <c r="AJ173" i="14"/>
  <c r="AI173" i="14"/>
  <c r="AH173" i="14"/>
  <c r="AG173" i="14"/>
  <c r="AJ172" i="14"/>
  <c r="AI172" i="14"/>
  <c r="AH172" i="14"/>
  <c r="AG172" i="14"/>
  <c r="AJ171" i="14"/>
  <c r="AI171" i="14"/>
  <c r="AH171" i="14"/>
  <c r="AG171" i="14"/>
  <c r="AJ170" i="14"/>
  <c r="AI170" i="14"/>
  <c r="AH170" i="14"/>
  <c r="AG170" i="14"/>
  <c r="AJ169" i="14"/>
  <c r="AI169" i="14"/>
  <c r="AH169" i="14"/>
  <c r="AG169" i="14"/>
  <c r="AJ168" i="14"/>
  <c r="AI168" i="14"/>
  <c r="AH168" i="14"/>
  <c r="AG168" i="14"/>
  <c r="AJ167" i="14"/>
  <c r="AI167" i="14"/>
  <c r="AH167" i="14"/>
  <c r="AG167" i="14"/>
  <c r="AJ166" i="14"/>
  <c r="AI166" i="14"/>
  <c r="AH166" i="14"/>
  <c r="AG166" i="14"/>
  <c r="AJ165" i="14"/>
  <c r="AI165" i="14"/>
  <c r="AH165" i="14"/>
  <c r="AG165" i="14"/>
  <c r="AJ164" i="14"/>
  <c r="AI164" i="14"/>
  <c r="AH164" i="14"/>
  <c r="AG164" i="14"/>
  <c r="AJ163" i="14"/>
  <c r="AI163" i="14"/>
  <c r="AH163" i="14"/>
  <c r="AG163" i="14"/>
  <c r="AJ162" i="14"/>
  <c r="AI162" i="14"/>
  <c r="AH162" i="14"/>
  <c r="AG162" i="14"/>
  <c r="AJ161" i="14"/>
  <c r="AI161" i="14"/>
  <c r="AH161" i="14"/>
  <c r="AG161" i="14"/>
  <c r="AJ160" i="14"/>
  <c r="AI160" i="14"/>
  <c r="AH160" i="14"/>
  <c r="AG160" i="14"/>
  <c r="AJ159" i="14"/>
  <c r="AI159" i="14"/>
  <c r="AH159" i="14"/>
  <c r="AG159" i="14"/>
  <c r="AJ158" i="14"/>
  <c r="AI158" i="14"/>
  <c r="AH158" i="14"/>
  <c r="AG158" i="14"/>
  <c r="AJ157" i="14"/>
  <c r="AI157" i="14"/>
  <c r="AH157" i="14"/>
  <c r="AG157" i="14"/>
  <c r="AJ156" i="14"/>
  <c r="AI156" i="14"/>
  <c r="AH156" i="14"/>
  <c r="AG156" i="14"/>
  <c r="AJ155" i="14"/>
  <c r="AI155" i="14"/>
  <c r="AH155" i="14"/>
  <c r="AG155" i="14"/>
  <c r="AJ154" i="14"/>
  <c r="AI154" i="14"/>
  <c r="AH154" i="14"/>
  <c r="AG154" i="14"/>
  <c r="AJ153" i="14"/>
  <c r="AI153" i="14"/>
  <c r="AH153" i="14"/>
  <c r="AG153" i="14"/>
  <c r="AJ152" i="14"/>
  <c r="AI152" i="14"/>
  <c r="AH152" i="14"/>
  <c r="AG152" i="14"/>
  <c r="AJ151" i="14"/>
  <c r="AI151" i="14"/>
  <c r="AH151" i="14"/>
  <c r="AG151" i="14"/>
  <c r="AJ150" i="14"/>
  <c r="AI150" i="14"/>
  <c r="AH150" i="14"/>
  <c r="AG150" i="14"/>
  <c r="AJ149" i="14"/>
  <c r="AI149" i="14"/>
  <c r="AH149" i="14"/>
  <c r="AG149" i="14"/>
  <c r="AJ148" i="14"/>
  <c r="AI148" i="14"/>
  <c r="AH148" i="14"/>
  <c r="AG148" i="14"/>
  <c r="AJ147" i="14"/>
  <c r="AI147" i="14"/>
  <c r="AH147" i="14"/>
  <c r="AG147" i="14"/>
  <c r="AJ146" i="14"/>
  <c r="AI146" i="14"/>
  <c r="AH146" i="14"/>
  <c r="AG146" i="14"/>
  <c r="AJ145" i="14"/>
  <c r="AI145" i="14"/>
  <c r="AH145" i="14"/>
  <c r="AG145" i="14"/>
  <c r="AJ144" i="14"/>
  <c r="AI144" i="14"/>
  <c r="AH144" i="14"/>
  <c r="AG144" i="14"/>
  <c r="AJ143" i="14"/>
  <c r="AI143" i="14"/>
  <c r="AH143" i="14"/>
  <c r="AG143" i="14"/>
  <c r="AJ142" i="14"/>
  <c r="AI142" i="14"/>
  <c r="AH142" i="14"/>
  <c r="AG142" i="14"/>
  <c r="AJ141" i="14"/>
  <c r="AI141" i="14"/>
  <c r="AH141" i="14"/>
  <c r="AG141" i="14"/>
  <c r="AJ140" i="14"/>
  <c r="AI140" i="14"/>
  <c r="AH140" i="14"/>
  <c r="AG140" i="14"/>
  <c r="AJ139" i="14"/>
  <c r="AI139" i="14"/>
  <c r="AH139" i="14"/>
  <c r="AG139" i="14"/>
  <c r="AJ138" i="14"/>
  <c r="AI138" i="14"/>
  <c r="AH138" i="14"/>
  <c r="AG138" i="14"/>
  <c r="AJ137" i="14"/>
  <c r="AI137" i="14"/>
  <c r="AH137" i="14"/>
  <c r="AG137" i="14"/>
  <c r="AJ136" i="14"/>
  <c r="AI136" i="14"/>
  <c r="AH136" i="14"/>
  <c r="AG136" i="14"/>
  <c r="AJ135" i="14"/>
  <c r="AI135" i="14"/>
  <c r="AH135" i="14"/>
  <c r="AG135" i="14"/>
  <c r="AJ134" i="14"/>
  <c r="AI134" i="14"/>
  <c r="AH134" i="14"/>
  <c r="AG134" i="14"/>
  <c r="AJ133" i="14"/>
  <c r="AI133" i="14"/>
  <c r="AH133" i="14"/>
  <c r="AG133" i="14"/>
  <c r="AJ132" i="14"/>
  <c r="AI132" i="14"/>
  <c r="AH132" i="14"/>
  <c r="AG132" i="14"/>
  <c r="AJ131" i="14"/>
  <c r="AI131" i="14"/>
  <c r="AH131" i="14"/>
  <c r="AG131" i="14"/>
  <c r="AJ130" i="14"/>
  <c r="AI130" i="14"/>
  <c r="AH130" i="14"/>
  <c r="AG130" i="14"/>
  <c r="AJ129" i="14"/>
  <c r="AI129" i="14"/>
  <c r="AH129" i="14"/>
  <c r="AG129" i="14"/>
  <c r="AJ128" i="14"/>
  <c r="AI128" i="14"/>
  <c r="AH128" i="14"/>
  <c r="AG128" i="14"/>
  <c r="AJ127" i="14"/>
  <c r="AI127" i="14"/>
  <c r="AH127" i="14"/>
  <c r="AG127" i="14"/>
  <c r="AJ126" i="14"/>
  <c r="AI126" i="14"/>
  <c r="AH126" i="14"/>
  <c r="AG126" i="14"/>
  <c r="AJ125" i="14"/>
  <c r="AI125" i="14"/>
  <c r="AH125" i="14"/>
  <c r="AG125" i="14"/>
  <c r="AJ124" i="14"/>
  <c r="AI124" i="14"/>
  <c r="AH124" i="14"/>
  <c r="AG124" i="14"/>
  <c r="AJ123" i="14"/>
  <c r="AI123" i="14"/>
  <c r="AH123" i="14"/>
  <c r="AG123" i="14"/>
  <c r="AJ122" i="14"/>
  <c r="AI122" i="14"/>
  <c r="AH122" i="14"/>
  <c r="AG122" i="14"/>
  <c r="AJ121" i="14"/>
  <c r="AI121" i="14"/>
  <c r="AH121" i="14"/>
  <c r="AG121" i="14"/>
  <c r="AJ120" i="14"/>
  <c r="AI120" i="14"/>
  <c r="AH120" i="14"/>
  <c r="AG120" i="14"/>
  <c r="AJ119" i="14"/>
  <c r="AI119" i="14"/>
  <c r="AH119" i="14"/>
  <c r="AG119" i="14"/>
  <c r="AJ118" i="14"/>
  <c r="AI118" i="14"/>
  <c r="AH118" i="14"/>
  <c r="AG118" i="14"/>
  <c r="AJ117" i="14"/>
  <c r="AI117" i="14"/>
  <c r="AH117" i="14"/>
  <c r="AG117" i="14"/>
  <c r="AJ116" i="14"/>
  <c r="AI116" i="14"/>
  <c r="AH116" i="14"/>
  <c r="AG116" i="14"/>
  <c r="AJ115" i="14"/>
  <c r="AI115" i="14"/>
  <c r="AH115" i="14"/>
  <c r="AG115" i="14"/>
  <c r="AJ114" i="14"/>
  <c r="AI114" i="14"/>
  <c r="AH114" i="14"/>
  <c r="AG114" i="14"/>
  <c r="AJ113" i="14"/>
  <c r="AI113" i="14"/>
  <c r="AH113" i="14"/>
  <c r="AG113" i="14"/>
  <c r="AJ112" i="14"/>
  <c r="AI112" i="14"/>
  <c r="AH112" i="14"/>
  <c r="AG112" i="14"/>
  <c r="AJ111" i="14"/>
  <c r="AI111" i="14"/>
  <c r="AH111" i="14"/>
  <c r="AG111" i="14"/>
  <c r="AJ110" i="14"/>
  <c r="AI110" i="14"/>
  <c r="AH110" i="14"/>
  <c r="AG110" i="14"/>
  <c r="AJ109" i="14"/>
  <c r="AI109" i="14"/>
  <c r="AH109" i="14"/>
  <c r="AG109" i="14"/>
  <c r="AJ108" i="14"/>
  <c r="AI108" i="14"/>
  <c r="AH108" i="14"/>
  <c r="AG108" i="14"/>
  <c r="AJ107" i="14"/>
  <c r="AI107" i="14"/>
  <c r="AH107" i="14"/>
  <c r="AG107" i="14"/>
  <c r="AJ106" i="14"/>
  <c r="AI106" i="14"/>
  <c r="AH106" i="14"/>
  <c r="AG106" i="14"/>
  <c r="AJ105" i="14"/>
  <c r="AI105" i="14"/>
  <c r="AH105" i="14"/>
  <c r="AG105" i="14"/>
  <c r="AJ104" i="14"/>
  <c r="AI104" i="14"/>
  <c r="AH104" i="14"/>
  <c r="AG104" i="14"/>
  <c r="AJ103" i="14"/>
  <c r="AI103" i="14"/>
  <c r="AH103" i="14"/>
  <c r="AG103" i="14"/>
  <c r="AJ102" i="14"/>
  <c r="AI102" i="14"/>
  <c r="AH102" i="14"/>
  <c r="AG102" i="14"/>
  <c r="AJ101" i="14"/>
  <c r="AI101" i="14"/>
  <c r="AH101" i="14"/>
  <c r="AG101" i="14"/>
  <c r="AJ100" i="14"/>
  <c r="AI100" i="14"/>
  <c r="AH100" i="14"/>
  <c r="AG100" i="14"/>
  <c r="AJ99" i="14"/>
  <c r="AI99" i="14"/>
  <c r="AH99" i="14"/>
  <c r="AG99" i="14"/>
  <c r="AJ98" i="14"/>
  <c r="AI98" i="14"/>
  <c r="AH98" i="14"/>
  <c r="AG98" i="14"/>
  <c r="AJ97" i="14"/>
  <c r="AI97" i="14"/>
  <c r="AH97" i="14"/>
  <c r="AG97" i="14"/>
  <c r="AJ96" i="14"/>
  <c r="AI96" i="14"/>
  <c r="AH96" i="14"/>
  <c r="AG96" i="14"/>
  <c r="AJ95" i="14"/>
  <c r="AI95" i="14"/>
  <c r="AH95" i="14"/>
  <c r="AG95" i="14"/>
  <c r="AJ94" i="14"/>
  <c r="AI94" i="14"/>
  <c r="AH94" i="14"/>
  <c r="AG94" i="14"/>
  <c r="AJ93" i="14"/>
  <c r="AI93" i="14"/>
  <c r="AH93" i="14"/>
  <c r="AG93" i="14"/>
  <c r="AJ92" i="14"/>
  <c r="AI92" i="14"/>
  <c r="AH92" i="14"/>
  <c r="AG92" i="14"/>
  <c r="AJ91" i="14"/>
  <c r="AI91" i="14"/>
  <c r="AH91" i="14"/>
  <c r="AG91" i="14"/>
  <c r="AJ90" i="14"/>
  <c r="AI90" i="14"/>
  <c r="AH90" i="14"/>
  <c r="AG90" i="14"/>
  <c r="AJ89" i="14"/>
  <c r="AI89" i="14"/>
  <c r="AH89" i="14"/>
  <c r="AG89" i="14"/>
  <c r="AJ88" i="14"/>
  <c r="AI88" i="14"/>
  <c r="AH88" i="14"/>
  <c r="AG88" i="14"/>
  <c r="AJ87" i="14"/>
  <c r="AI87" i="14"/>
  <c r="AH87" i="14"/>
  <c r="AG87" i="14"/>
  <c r="AJ86" i="14"/>
  <c r="AI86" i="14"/>
  <c r="AH86" i="14"/>
  <c r="AG86" i="14"/>
  <c r="AJ85" i="14"/>
  <c r="AI85" i="14"/>
  <c r="AH85" i="14"/>
  <c r="AG85" i="14"/>
  <c r="AJ84" i="14"/>
  <c r="AI84" i="14"/>
  <c r="AH84" i="14"/>
  <c r="AG84" i="14"/>
  <c r="AJ83" i="14"/>
  <c r="AI83" i="14"/>
  <c r="AH83" i="14"/>
  <c r="AG83" i="14"/>
  <c r="AJ82" i="14"/>
  <c r="AI82" i="14"/>
  <c r="AH82" i="14"/>
  <c r="AG82" i="14"/>
  <c r="AJ81" i="14"/>
  <c r="AI81" i="14"/>
  <c r="AH81" i="14"/>
  <c r="AG81" i="14"/>
  <c r="AJ80" i="14"/>
  <c r="AI80" i="14"/>
  <c r="AH80" i="14"/>
  <c r="AG80" i="14"/>
  <c r="AJ79" i="14"/>
  <c r="AI79" i="14"/>
  <c r="AH79" i="14"/>
  <c r="AG79" i="14"/>
  <c r="AJ78" i="14"/>
  <c r="AI78" i="14"/>
  <c r="AH78" i="14"/>
  <c r="AG78" i="14"/>
  <c r="AJ77" i="14"/>
  <c r="AI77" i="14"/>
  <c r="AH77" i="14"/>
  <c r="AG77" i="14"/>
  <c r="AJ76" i="14"/>
  <c r="AI76" i="14"/>
  <c r="AH76" i="14"/>
  <c r="AG76" i="14"/>
  <c r="AJ75" i="14"/>
  <c r="AI75" i="14"/>
  <c r="AH75" i="14"/>
  <c r="AG75" i="14"/>
  <c r="AJ74" i="14"/>
  <c r="AI74" i="14"/>
  <c r="AH74" i="14"/>
  <c r="AG74" i="14"/>
  <c r="AJ73" i="14"/>
  <c r="AI73" i="14"/>
  <c r="AH73" i="14"/>
  <c r="AG73" i="14"/>
  <c r="AJ72" i="14"/>
  <c r="AI72" i="14"/>
  <c r="AH72" i="14"/>
  <c r="AG72" i="14"/>
  <c r="AJ71" i="14"/>
  <c r="AI71" i="14"/>
  <c r="AH71" i="14"/>
  <c r="AG71" i="14"/>
  <c r="AJ70" i="14"/>
  <c r="AI70" i="14"/>
  <c r="AH70" i="14"/>
  <c r="AG70" i="14"/>
  <c r="AJ69" i="14"/>
  <c r="AI69" i="14"/>
  <c r="AH69" i="14"/>
  <c r="AG69" i="14"/>
  <c r="AJ68" i="14"/>
  <c r="AI68" i="14"/>
  <c r="AH68" i="14"/>
  <c r="AG68" i="14"/>
  <c r="AJ67" i="14"/>
  <c r="AI67" i="14"/>
  <c r="AH67" i="14"/>
  <c r="AG67" i="14"/>
  <c r="AJ66" i="14"/>
  <c r="AI66" i="14"/>
  <c r="AH66" i="14"/>
  <c r="AG66" i="14"/>
  <c r="AJ65" i="14"/>
  <c r="AI65" i="14"/>
  <c r="AH65" i="14"/>
  <c r="AG65" i="14"/>
  <c r="AJ64" i="14"/>
  <c r="AI64" i="14"/>
  <c r="AH64" i="14"/>
  <c r="AG64" i="14"/>
  <c r="AJ63" i="14"/>
  <c r="AI63" i="14"/>
  <c r="AH63" i="14"/>
  <c r="AG63" i="14"/>
  <c r="AJ62" i="14"/>
  <c r="AI62" i="14"/>
  <c r="AH62" i="14"/>
  <c r="AG62" i="14"/>
  <c r="AJ61" i="14"/>
  <c r="AI61" i="14"/>
  <c r="AH61" i="14"/>
  <c r="AG61" i="14"/>
  <c r="AJ60" i="14"/>
  <c r="AI60" i="14"/>
  <c r="AH60" i="14"/>
  <c r="AG60" i="14"/>
  <c r="AJ59" i="14"/>
  <c r="AI59" i="14"/>
  <c r="AH59" i="14"/>
  <c r="AG59" i="14"/>
  <c r="AJ58" i="14"/>
  <c r="AI58" i="14"/>
  <c r="AH58" i="14"/>
  <c r="AG58" i="14"/>
  <c r="AJ57" i="14"/>
  <c r="AI57" i="14"/>
  <c r="AH57" i="14"/>
  <c r="AG57" i="14"/>
  <c r="AJ56" i="14"/>
  <c r="AI56" i="14"/>
  <c r="AH56" i="14"/>
  <c r="AG56" i="14"/>
  <c r="AJ55" i="14"/>
  <c r="AI55" i="14"/>
  <c r="AH55" i="14"/>
  <c r="AG55" i="14"/>
  <c r="AJ54" i="14"/>
  <c r="AI54" i="14"/>
  <c r="AH54" i="14"/>
  <c r="AG54" i="14"/>
  <c r="AJ53" i="14"/>
  <c r="AI53" i="14"/>
  <c r="AH53" i="14"/>
  <c r="AG53" i="14"/>
  <c r="AJ52" i="14"/>
  <c r="AI52" i="14"/>
  <c r="AH52" i="14"/>
  <c r="AG52" i="14"/>
  <c r="AJ51" i="14"/>
  <c r="AI51" i="14"/>
  <c r="AH51" i="14"/>
  <c r="AG51" i="14"/>
  <c r="AJ50" i="14"/>
  <c r="AI50" i="14"/>
  <c r="AH50" i="14"/>
  <c r="AG50" i="14"/>
  <c r="AJ49" i="14"/>
  <c r="AI49" i="14"/>
  <c r="AH49" i="14"/>
  <c r="AG49" i="14"/>
  <c r="AJ48" i="14"/>
  <c r="AI48" i="14"/>
  <c r="AH48" i="14"/>
  <c r="AG48" i="14"/>
  <c r="AJ47" i="14"/>
  <c r="AI47" i="14"/>
  <c r="AH47" i="14"/>
  <c r="AG47" i="14"/>
  <c r="AJ46" i="14"/>
  <c r="AI46" i="14"/>
  <c r="AH46" i="14"/>
  <c r="AG46" i="14"/>
  <c r="AJ45" i="14"/>
  <c r="AI45" i="14"/>
  <c r="AH45" i="14"/>
  <c r="AG45" i="14"/>
  <c r="AJ44" i="14"/>
  <c r="AI44" i="14"/>
  <c r="AH44" i="14"/>
  <c r="AG44" i="14"/>
  <c r="AJ43" i="14"/>
  <c r="AI43" i="14"/>
  <c r="AH43" i="14"/>
  <c r="AG43" i="14"/>
  <c r="AJ42" i="14"/>
  <c r="AI42" i="14"/>
  <c r="AH42" i="14"/>
  <c r="AG42" i="14"/>
  <c r="AJ41" i="14"/>
  <c r="AI41" i="14"/>
  <c r="AH41" i="14"/>
  <c r="AG41" i="14"/>
  <c r="AJ40" i="14"/>
  <c r="AI40" i="14"/>
  <c r="AH40" i="14"/>
  <c r="AG40" i="14"/>
  <c r="AJ39" i="14"/>
  <c r="AI39" i="14"/>
  <c r="AH39" i="14"/>
  <c r="AG39" i="14"/>
  <c r="AJ38" i="14"/>
  <c r="AI38" i="14"/>
  <c r="AH38" i="14"/>
  <c r="AG38" i="14"/>
  <c r="AJ37" i="14"/>
  <c r="AI37" i="14"/>
  <c r="AH37" i="14"/>
  <c r="AG37" i="14"/>
  <c r="AJ36" i="14"/>
  <c r="AI36" i="14"/>
  <c r="AH36" i="14"/>
  <c r="AG36" i="14"/>
  <c r="AJ35" i="14"/>
  <c r="AI35" i="14"/>
  <c r="AH35" i="14"/>
  <c r="AG35" i="14"/>
  <c r="AJ34" i="14"/>
  <c r="AI34" i="14"/>
  <c r="AH34" i="14"/>
  <c r="AG34" i="14"/>
  <c r="AJ33" i="14"/>
  <c r="AI33" i="14"/>
  <c r="AH33" i="14"/>
  <c r="AG33" i="14"/>
  <c r="AJ32" i="14"/>
  <c r="AI32" i="14"/>
  <c r="AH32" i="14"/>
  <c r="AG32" i="14"/>
  <c r="AJ31" i="14"/>
  <c r="AI31" i="14"/>
  <c r="AH31" i="14"/>
  <c r="AG31" i="14"/>
  <c r="AJ30" i="14"/>
  <c r="AI30" i="14"/>
  <c r="AH30" i="14"/>
  <c r="AG30" i="14"/>
  <c r="AJ29" i="14"/>
  <c r="AI29" i="14"/>
  <c r="AH29" i="14"/>
  <c r="AG29" i="14"/>
  <c r="AJ28" i="14"/>
  <c r="AI28" i="14"/>
  <c r="AH28" i="14"/>
  <c r="AG28" i="14"/>
  <c r="AJ27" i="14"/>
  <c r="AI27" i="14"/>
  <c r="AH27" i="14"/>
  <c r="AG27" i="14"/>
  <c r="AJ26" i="14"/>
  <c r="AI26" i="14"/>
  <c r="AH26" i="14"/>
  <c r="AG26" i="14"/>
  <c r="AJ25" i="14"/>
  <c r="AI25" i="14"/>
  <c r="AH25" i="14"/>
  <c r="AG25" i="14"/>
  <c r="AJ24" i="14"/>
  <c r="AI24" i="14"/>
  <c r="AH24" i="14"/>
  <c r="AG24" i="14"/>
  <c r="AJ23" i="14"/>
  <c r="AI23" i="14"/>
  <c r="AH23" i="14"/>
  <c r="AG23" i="14"/>
  <c r="AJ22" i="14"/>
  <c r="AI22" i="14"/>
  <c r="AH22" i="14"/>
  <c r="AG22" i="14"/>
  <c r="AJ21" i="14"/>
  <c r="AI21" i="14"/>
  <c r="AH21" i="14"/>
  <c r="AG21" i="14"/>
  <c r="AJ20" i="14"/>
  <c r="AI20" i="14"/>
  <c r="AH20" i="14"/>
  <c r="AG20" i="14"/>
  <c r="AJ19" i="14"/>
  <c r="AI19" i="14"/>
  <c r="AH19" i="14"/>
  <c r="AG19" i="14"/>
  <c r="AJ18" i="14"/>
  <c r="AI18" i="14"/>
  <c r="AH18" i="14"/>
  <c r="AG18" i="14"/>
  <c r="AJ17" i="14"/>
  <c r="AI17" i="14"/>
  <c r="AH17" i="14"/>
  <c r="AG17" i="14"/>
  <c r="AJ16" i="14"/>
  <c r="AI16" i="14"/>
  <c r="AH16" i="14"/>
  <c r="AG16" i="14"/>
  <c r="AJ15" i="14"/>
  <c r="AI15" i="14"/>
  <c r="AH15" i="14"/>
  <c r="AG15" i="14"/>
  <c r="AJ14" i="14"/>
  <c r="AI14" i="14"/>
  <c r="AH14" i="14"/>
  <c r="AG14" i="14"/>
  <c r="AJ13" i="14"/>
  <c r="AI13" i="14"/>
  <c r="AH13" i="14"/>
  <c r="AG13" i="14"/>
  <c r="AJ12" i="14"/>
  <c r="AI12" i="14"/>
  <c r="AH12" i="14"/>
  <c r="AG12" i="14"/>
  <c r="AJ11" i="14"/>
  <c r="AI11" i="14"/>
  <c r="AH11" i="14"/>
  <c r="AG11" i="14"/>
  <c r="AJ10" i="14"/>
  <c r="AI10" i="14"/>
  <c r="AH10" i="14"/>
  <c r="AG10" i="14"/>
  <c r="AJ9" i="14"/>
  <c r="AI9" i="14"/>
  <c r="AH9" i="14"/>
  <c r="AG9" i="14"/>
  <c r="AJ8" i="14"/>
  <c r="AI8" i="14"/>
  <c r="AH8" i="14"/>
  <c r="AG8" i="14"/>
  <c r="AJ7" i="14"/>
  <c r="AI7" i="14"/>
  <c r="AH7" i="14"/>
  <c r="AG7" i="14"/>
  <c r="AJ6" i="14"/>
  <c r="AI6" i="14"/>
  <c r="AH6" i="14"/>
  <c r="AG6" i="14"/>
  <c r="AJ5" i="14"/>
  <c r="AI5" i="14"/>
  <c r="AH5" i="14"/>
  <c r="AG5" i="14"/>
  <c r="AJ4" i="14"/>
  <c r="AI4" i="14"/>
  <c r="AH4" i="14"/>
  <c r="AG4" i="14"/>
  <c r="G44" i="6"/>
  <c r="G45" i="6"/>
  <c r="G46" i="6"/>
  <c r="G43" i="6"/>
  <c r="I45" i="13"/>
  <c r="I46" i="13"/>
  <c r="I47" i="13"/>
  <c r="I44" i="13"/>
  <c r="I34" i="13"/>
  <c r="I35" i="13"/>
  <c r="I37" i="13"/>
  <c r="I40" i="13"/>
  <c r="I41" i="13"/>
  <c r="I42" i="13"/>
  <c r="I39" i="13"/>
  <c r="I33" i="13"/>
  <c r="H33" i="13"/>
  <c r="H34" i="13"/>
  <c r="H35" i="13"/>
  <c r="H37" i="13"/>
  <c r="H39" i="13"/>
  <c r="H40" i="13"/>
  <c r="H41" i="13"/>
  <c r="H42" i="13"/>
  <c r="H44" i="13"/>
  <c r="H45" i="13"/>
  <c r="H46" i="13"/>
  <c r="H47" i="13"/>
  <c r="H28" i="13"/>
  <c r="H29" i="13"/>
  <c r="H30" i="13"/>
  <c r="H31" i="13"/>
  <c r="H27" i="13"/>
  <c r="D17" i="13"/>
  <c r="U280" i="12"/>
  <c r="U281" i="12"/>
  <c r="U282" i="12"/>
  <c r="U283" i="12"/>
  <c r="U284" i="12"/>
  <c r="U285" i="12"/>
  <c r="U286" i="12"/>
  <c r="S287" i="12" s="1"/>
  <c r="U287" i="12"/>
  <c r="S288" i="12" s="1"/>
  <c r="U288" i="12"/>
  <c r="U289" i="12"/>
  <c r="U290" i="12"/>
  <c r="U291" i="12"/>
  <c r="U292" i="12"/>
  <c r="S293" i="12" s="1"/>
  <c r="U293" i="12"/>
  <c r="S294" i="12" s="1"/>
  <c r="U294" i="12"/>
  <c r="S295" i="12" s="1"/>
  <c r="U295" i="12"/>
  <c r="S296" i="12" s="1"/>
  <c r="U296" i="12"/>
  <c r="U297" i="12"/>
  <c r="U298" i="12"/>
  <c r="U299" i="12"/>
  <c r="U300" i="12"/>
  <c r="U301" i="12"/>
  <c r="S302" i="12" s="1"/>
  <c r="U302" i="12"/>
  <c r="S303" i="12" s="1"/>
  <c r="U303" i="12"/>
  <c r="S304" i="12" s="1"/>
  <c r="U304" i="12"/>
  <c r="U305" i="12"/>
  <c r="U306" i="12"/>
  <c r="U307" i="12"/>
  <c r="U308" i="12"/>
  <c r="U309" i="12"/>
  <c r="S310" i="12" s="1"/>
  <c r="U310" i="12"/>
  <c r="U311" i="12"/>
  <c r="S312" i="12" s="1"/>
  <c r="U312" i="12"/>
  <c r="U313" i="12"/>
  <c r="U314" i="12"/>
  <c r="U315" i="12"/>
  <c r="U316" i="12"/>
  <c r="U317" i="12"/>
  <c r="S318" i="12" s="1"/>
  <c r="U318" i="12"/>
  <c r="S319" i="12" s="1"/>
  <c r="U319" i="12"/>
  <c r="S320" i="12" s="1"/>
  <c r="U320" i="12"/>
  <c r="U321" i="12"/>
  <c r="U322" i="12"/>
  <c r="U323" i="12"/>
  <c r="U324" i="12"/>
  <c r="U325" i="12"/>
  <c r="S326" i="12" s="1"/>
  <c r="U326" i="12"/>
  <c r="S327" i="12" s="1"/>
  <c r="U327" i="12"/>
  <c r="S328" i="12" s="1"/>
  <c r="U328" i="12"/>
  <c r="U329" i="12"/>
  <c r="U330" i="12"/>
  <c r="U331" i="12"/>
  <c r="U332" i="12"/>
  <c r="U333" i="12"/>
  <c r="S334" i="12" s="1"/>
  <c r="U334" i="12"/>
  <c r="S335" i="12" s="1"/>
  <c r="U335" i="12"/>
  <c r="S336" i="12" s="1"/>
  <c r="U336" i="12"/>
  <c r="U337" i="12"/>
  <c r="U338" i="12"/>
  <c r="U339" i="12"/>
  <c r="U340" i="12"/>
  <c r="U341" i="12"/>
  <c r="S342" i="12" s="1"/>
  <c r="U342" i="12"/>
  <c r="U343" i="12"/>
  <c r="S344" i="12" s="1"/>
  <c r="U344" i="12"/>
  <c r="U345" i="12"/>
  <c r="U346" i="12"/>
  <c r="U347" i="12"/>
  <c r="U348" i="12"/>
  <c r="U349" i="12"/>
  <c r="S350" i="12" s="1"/>
  <c r="U350" i="12"/>
  <c r="S351" i="12" s="1"/>
  <c r="U351" i="12"/>
  <c r="S352" i="12" s="1"/>
  <c r="U352" i="12"/>
  <c r="U353" i="12"/>
  <c r="U354" i="12"/>
  <c r="U355" i="12"/>
  <c r="U356" i="12"/>
  <c r="U357" i="12"/>
  <c r="S358" i="12" s="1"/>
  <c r="U358" i="12"/>
  <c r="S359" i="12" s="1"/>
  <c r="U359" i="12"/>
  <c r="S360" i="12" s="1"/>
  <c r="U360" i="12"/>
  <c r="U361" i="12"/>
  <c r="U362" i="12"/>
  <c r="U363" i="12"/>
  <c r="U364" i="12"/>
  <c r="U365" i="12"/>
  <c r="S366" i="12" s="1"/>
  <c r="U366" i="12"/>
  <c r="S367" i="12" s="1"/>
  <c r="U367" i="12"/>
  <c r="S368" i="12" s="1"/>
  <c r="U368" i="12"/>
  <c r="U369" i="12"/>
  <c r="U370" i="12"/>
  <c r="U371" i="12"/>
  <c r="U372" i="12"/>
  <c r="U373" i="12"/>
  <c r="S374" i="12" s="1"/>
  <c r="U374" i="12"/>
  <c r="U375" i="12"/>
  <c r="S376" i="12" s="1"/>
  <c r="U376" i="12"/>
  <c r="U377" i="12"/>
  <c r="U378" i="12"/>
  <c r="U379" i="12"/>
  <c r="U380" i="12"/>
  <c r="U381" i="12"/>
  <c r="S280" i="12"/>
  <c r="S281" i="12"/>
  <c r="S282" i="12"/>
  <c r="S283" i="12"/>
  <c r="S284" i="12"/>
  <c r="S285" i="12"/>
  <c r="S286" i="12"/>
  <c r="S289" i="12"/>
  <c r="S290" i="12"/>
  <c r="S291" i="12"/>
  <c r="S292" i="12"/>
  <c r="S297" i="12"/>
  <c r="S298" i="12"/>
  <c r="S299" i="12"/>
  <c r="S300" i="12"/>
  <c r="S301" i="12"/>
  <c r="S305" i="12"/>
  <c r="S306" i="12"/>
  <c r="S307" i="12"/>
  <c r="S308" i="12"/>
  <c r="S309" i="12"/>
  <c r="S311" i="12"/>
  <c r="S313" i="12"/>
  <c r="S314" i="12"/>
  <c r="S315" i="12"/>
  <c r="S316" i="12"/>
  <c r="S317" i="12"/>
  <c r="S321" i="12"/>
  <c r="S322" i="12"/>
  <c r="S323" i="12"/>
  <c r="S324" i="12"/>
  <c r="S325" i="12"/>
  <c r="S329" i="12"/>
  <c r="S330" i="12"/>
  <c r="S331" i="12"/>
  <c r="S332" i="12"/>
  <c r="S333" i="12"/>
  <c r="S337" i="12"/>
  <c r="S338" i="12"/>
  <c r="S339" i="12"/>
  <c r="S340" i="12"/>
  <c r="S341" i="12"/>
  <c r="S343" i="12"/>
  <c r="S345" i="12"/>
  <c r="S346" i="12"/>
  <c r="S347" i="12"/>
  <c r="S348" i="12"/>
  <c r="S349" i="12"/>
  <c r="S353" i="12"/>
  <c r="S354" i="12"/>
  <c r="S355" i="12"/>
  <c r="S356" i="12"/>
  <c r="S357" i="12"/>
  <c r="S361" i="12"/>
  <c r="S362" i="12"/>
  <c r="S363" i="12"/>
  <c r="S364" i="12"/>
  <c r="S365" i="12"/>
  <c r="S369" i="12"/>
  <c r="S370" i="12"/>
  <c r="S371" i="12"/>
  <c r="S372" i="12"/>
  <c r="S373" i="12"/>
  <c r="S375" i="12"/>
  <c r="S377" i="12"/>
  <c r="S378" i="12"/>
  <c r="S379" i="12"/>
  <c r="S380" i="12"/>
  <c r="S381" i="12"/>
  <c r="U249" i="12"/>
  <c r="S250" i="12" s="1"/>
  <c r="U250" i="12"/>
  <c r="S251" i="12" s="1"/>
  <c r="U251" i="12"/>
  <c r="S252" i="12" s="1"/>
  <c r="U252" i="12"/>
  <c r="S253" i="12" s="1"/>
  <c r="U253" i="12"/>
  <c r="U254" i="12"/>
  <c r="S255" i="12" s="1"/>
  <c r="U255" i="12"/>
  <c r="U256" i="12"/>
  <c r="U257" i="12"/>
  <c r="S258" i="12" s="1"/>
  <c r="U258" i="12"/>
  <c r="S259" i="12" s="1"/>
  <c r="U259" i="12"/>
  <c r="S260" i="12" s="1"/>
  <c r="U260" i="12"/>
  <c r="S261" i="12" s="1"/>
  <c r="U261" i="12"/>
  <c r="U262" i="12"/>
  <c r="S263" i="12" s="1"/>
  <c r="U263" i="12"/>
  <c r="U264" i="12"/>
  <c r="U265" i="12"/>
  <c r="S266" i="12" s="1"/>
  <c r="U266" i="12"/>
  <c r="S267" i="12" s="1"/>
  <c r="U267" i="12"/>
  <c r="S268" i="12" s="1"/>
  <c r="U268" i="12"/>
  <c r="S269" i="12" s="1"/>
  <c r="U269" i="12"/>
  <c r="U270" i="12"/>
  <c r="S271" i="12" s="1"/>
  <c r="U271" i="12"/>
  <c r="U272" i="12"/>
  <c r="U273" i="12"/>
  <c r="S274" i="12" s="1"/>
  <c r="U274" i="12"/>
  <c r="S275" i="12" s="1"/>
  <c r="U275" i="12"/>
  <c r="S276" i="12" s="1"/>
  <c r="U276" i="12"/>
  <c r="S277" i="12" s="1"/>
  <c r="U277" i="12"/>
  <c r="U278" i="12"/>
  <c r="S279" i="12" s="1"/>
  <c r="U279" i="12"/>
  <c r="S254" i="12"/>
  <c r="S256" i="12"/>
  <c r="S257" i="12"/>
  <c r="S262" i="12"/>
  <c r="S264" i="12"/>
  <c r="S265" i="12"/>
  <c r="S270" i="12"/>
  <c r="S272" i="12"/>
  <c r="S273" i="12"/>
  <c r="S278" i="12"/>
  <c r="U248" i="12"/>
  <c r="S249" i="12" s="1"/>
  <c r="AA5" i="12"/>
  <c r="AA6" i="12"/>
  <c r="AA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40" i="12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54" i="12"/>
  <c r="AA55" i="12"/>
  <c r="AA56" i="12"/>
  <c r="AA57" i="12"/>
  <c r="AA58" i="12"/>
  <c r="AA59" i="12"/>
  <c r="AA60" i="12"/>
  <c r="AA61" i="12"/>
  <c r="AA62" i="12"/>
  <c r="AA63" i="12"/>
  <c r="AA64" i="12"/>
  <c r="AA65" i="12"/>
  <c r="AA66" i="12"/>
  <c r="AA67" i="12"/>
  <c r="AA68" i="12"/>
  <c r="AA69" i="12"/>
  <c r="AA70" i="12"/>
  <c r="AA71" i="12"/>
  <c r="AA72" i="12"/>
  <c r="AA73" i="12"/>
  <c r="AA74" i="12"/>
  <c r="AA75" i="12"/>
  <c r="AA76" i="12"/>
  <c r="AA77" i="12"/>
  <c r="AA78" i="12"/>
  <c r="AA79" i="12"/>
  <c r="AA80" i="12"/>
  <c r="AA81" i="12"/>
  <c r="AA82" i="12"/>
  <c r="AA83" i="12"/>
  <c r="AA84" i="12"/>
  <c r="AA85" i="12"/>
  <c r="AA86" i="12"/>
  <c r="AA87" i="12"/>
  <c r="AA88" i="12"/>
  <c r="AA89" i="12"/>
  <c r="AA90" i="12"/>
  <c r="AA91" i="12"/>
  <c r="AA92" i="12"/>
  <c r="AA93" i="12"/>
  <c r="AA94" i="12"/>
  <c r="AA95" i="12"/>
  <c r="AA96" i="12"/>
  <c r="AA97" i="12"/>
  <c r="AA98" i="12"/>
  <c r="AA99" i="12"/>
  <c r="AA100" i="12"/>
  <c r="AA101" i="12"/>
  <c r="AA102" i="12"/>
  <c r="AA103" i="12"/>
  <c r="AA104" i="12"/>
  <c r="AA105" i="12"/>
  <c r="AA106" i="12"/>
  <c r="AA107" i="12"/>
  <c r="AA108" i="12"/>
  <c r="AA109" i="12"/>
  <c r="AA110" i="12"/>
  <c r="AA111" i="12"/>
  <c r="AA112" i="12"/>
  <c r="AA113" i="12"/>
  <c r="AA114" i="12"/>
  <c r="AA115" i="12"/>
  <c r="AA116" i="12"/>
  <c r="AA117" i="12"/>
  <c r="AA118" i="12"/>
  <c r="AA119" i="12"/>
  <c r="AA120" i="12"/>
  <c r="AA121" i="12"/>
  <c r="AA122" i="12"/>
  <c r="AA123" i="12"/>
  <c r="AA124" i="12"/>
  <c r="AA125" i="12"/>
  <c r="AA126" i="12"/>
  <c r="AA127" i="12"/>
  <c r="AA128" i="12"/>
  <c r="AA129" i="12"/>
  <c r="AA130" i="12"/>
  <c r="AA131" i="12"/>
  <c r="AA132" i="12"/>
  <c r="AA133" i="12"/>
  <c r="AA134" i="12"/>
  <c r="AA135" i="12"/>
  <c r="AA136" i="12"/>
  <c r="AA137" i="12"/>
  <c r="AA138" i="12"/>
  <c r="AA139" i="12"/>
  <c r="AA140" i="12"/>
  <c r="AA141" i="12"/>
  <c r="AA142" i="12"/>
  <c r="AA143" i="12"/>
  <c r="AA144" i="12"/>
  <c r="AA145" i="12"/>
  <c r="AA146" i="12"/>
  <c r="AA147" i="12"/>
  <c r="AA148" i="12"/>
  <c r="AA149" i="12"/>
  <c r="AA150" i="12"/>
  <c r="AA151" i="12"/>
  <c r="AA152" i="12"/>
  <c r="AA153" i="12"/>
  <c r="AA154" i="12"/>
  <c r="AA155" i="12"/>
  <c r="AA156" i="12"/>
  <c r="AA157" i="12"/>
  <c r="AA158" i="12"/>
  <c r="AA159" i="12"/>
  <c r="AA160" i="12"/>
  <c r="AA161" i="12"/>
  <c r="AA162" i="12"/>
  <c r="AA163" i="12"/>
  <c r="AA164" i="12"/>
  <c r="AA165" i="12"/>
  <c r="AA166" i="12"/>
  <c r="AA167" i="12"/>
  <c r="AA168" i="12"/>
  <c r="AA169" i="12"/>
  <c r="AA170" i="12"/>
  <c r="AA171" i="12"/>
  <c r="AA172" i="12"/>
  <c r="AA173" i="12"/>
  <c r="AA174" i="12"/>
  <c r="AA175" i="12"/>
  <c r="AA176" i="12"/>
  <c r="AA177" i="12"/>
  <c r="AA178" i="12"/>
  <c r="AA179" i="12"/>
  <c r="AA180" i="12"/>
  <c r="AA181" i="12"/>
  <c r="AA182" i="12"/>
  <c r="AA183" i="12"/>
  <c r="AA184" i="12"/>
  <c r="AA185" i="12"/>
  <c r="AA186" i="12"/>
  <c r="AA187" i="12"/>
  <c r="AA188" i="12"/>
  <c r="AA189" i="12"/>
  <c r="AA190" i="12"/>
  <c r="AA191" i="12"/>
  <c r="AA192" i="12"/>
  <c r="AA193" i="12"/>
  <c r="AA194" i="12"/>
  <c r="AA195" i="12"/>
  <c r="AA196" i="12"/>
  <c r="AA197" i="12"/>
  <c r="AA198" i="12"/>
  <c r="AA199" i="12"/>
  <c r="AA200" i="12"/>
  <c r="AA201" i="12"/>
  <c r="AA202" i="12"/>
  <c r="AA203" i="12"/>
  <c r="AA204" i="12"/>
  <c r="AA205" i="12"/>
  <c r="AA206" i="12"/>
  <c r="AA207" i="12"/>
  <c r="AA208" i="12"/>
  <c r="AA209" i="12"/>
  <c r="AA210" i="12"/>
  <c r="AA211" i="12"/>
  <c r="AA212" i="12"/>
  <c r="AA213" i="12"/>
  <c r="AA214" i="12"/>
  <c r="AA215" i="12"/>
  <c r="AA216" i="12"/>
  <c r="AA217" i="12"/>
  <c r="AA218" i="12"/>
  <c r="AA219" i="12"/>
  <c r="AA220" i="12"/>
  <c r="AA221" i="12"/>
  <c r="AA222" i="12"/>
  <c r="AA223" i="12"/>
  <c r="AA224" i="12"/>
  <c r="AA225" i="12"/>
  <c r="AA226" i="12"/>
  <c r="AA227" i="12"/>
  <c r="AA228" i="12"/>
  <c r="AA229" i="12"/>
  <c r="AA230" i="12"/>
  <c r="AA231" i="12"/>
  <c r="AA232" i="12"/>
  <c r="AA233" i="12"/>
  <c r="AA234" i="12"/>
  <c r="AA235" i="12"/>
  <c r="AA236" i="12"/>
  <c r="AA237" i="12"/>
  <c r="AA238" i="12"/>
  <c r="AA239" i="12"/>
  <c r="AA240" i="12"/>
  <c r="AA241" i="12"/>
  <c r="AA242" i="12"/>
  <c r="AA243" i="12"/>
  <c r="AA244" i="12"/>
  <c r="AA245" i="12"/>
  <c r="AA246" i="12"/>
  <c r="AA247" i="12"/>
  <c r="AA248" i="12"/>
  <c r="AA249" i="12"/>
  <c r="AA250" i="12"/>
  <c r="AA251" i="12"/>
  <c r="AA252" i="12"/>
  <c r="AA253" i="12"/>
  <c r="AA254" i="12"/>
  <c r="AA255" i="12"/>
  <c r="AA256" i="12"/>
  <c r="AA257" i="12"/>
  <c r="AA258" i="12"/>
  <c r="AA259" i="12"/>
  <c r="AA260" i="12"/>
  <c r="AA261" i="12"/>
  <c r="AA262" i="12"/>
  <c r="AA263" i="12"/>
  <c r="AA264" i="12"/>
  <c r="AA265" i="12"/>
  <c r="AA266" i="12"/>
  <c r="AA267" i="12"/>
  <c r="AA268" i="12"/>
  <c r="AA269" i="12"/>
  <c r="AA270" i="12"/>
  <c r="AA271" i="12"/>
  <c r="AA272" i="12"/>
  <c r="AA273" i="12"/>
  <c r="AA274" i="12"/>
  <c r="AA275" i="12"/>
  <c r="AA276" i="12"/>
  <c r="AA277" i="12"/>
  <c r="AA278" i="12"/>
  <c r="AA279" i="12"/>
  <c r="AA280" i="12"/>
  <c r="AA281" i="12"/>
  <c r="AA282" i="12"/>
  <c r="AA283" i="12"/>
  <c r="AA284" i="12"/>
  <c r="AA285" i="12"/>
  <c r="AA286" i="12"/>
  <c r="AA287" i="12"/>
  <c r="AA288" i="12"/>
  <c r="AA289" i="12"/>
  <c r="AA290" i="12"/>
  <c r="AA291" i="12"/>
  <c r="AA292" i="12"/>
  <c r="AA293" i="12"/>
  <c r="AA294" i="12"/>
  <c r="AA295" i="12"/>
  <c r="AA296" i="12"/>
  <c r="AA297" i="12"/>
  <c r="AA298" i="12"/>
  <c r="AA299" i="12"/>
  <c r="AA300" i="12"/>
  <c r="AA301" i="12"/>
  <c r="AA302" i="12"/>
  <c r="AA303" i="12"/>
  <c r="AA304" i="12"/>
  <c r="AA305" i="12"/>
  <c r="AA306" i="12"/>
  <c r="AA307" i="12"/>
  <c r="AA308" i="12"/>
  <c r="AA309" i="12"/>
  <c r="AA310" i="12"/>
  <c r="AA311" i="12"/>
  <c r="AA312" i="12"/>
  <c r="AA313" i="12"/>
  <c r="AA314" i="12"/>
  <c r="AA315" i="12"/>
  <c r="AA316" i="12"/>
  <c r="AA317" i="12"/>
  <c r="AA318" i="12"/>
  <c r="AA319" i="12"/>
  <c r="AA320" i="12"/>
  <c r="AA321" i="12"/>
  <c r="AA322" i="12"/>
  <c r="AA323" i="12"/>
  <c r="AA324" i="12"/>
  <c r="AA325" i="12"/>
  <c r="AA326" i="12"/>
  <c r="AA327" i="12"/>
  <c r="AA328" i="12"/>
  <c r="AA329" i="12"/>
  <c r="AA330" i="12"/>
  <c r="AA331" i="12"/>
  <c r="AA332" i="12"/>
  <c r="AA333" i="12"/>
  <c r="AA334" i="12"/>
  <c r="AA335" i="12"/>
  <c r="AA336" i="12"/>
  <c r="AA337" i="12"/>
  <c r="AA338" i="12"/>
  <c r="AA339" i="12"/>
  <c r="AA340" i="12"/>
  <c r="AA341" i="12"/>
  <c r="AA342" i="12"/>
  <c r="AA343" i="12"/>
  <c r="AA344" i="12"/>
  <c r="AA345" i="12"/>
  <c r="AA346" i="12"/>
  <c r="AA347" i="12"/>
  <c r="AA348" i="12"/>
  <c r="AA349" i="12"/>
  <c r="AA350" i="12"/>
  <c r="AA351" i="12"/>
  <c r="AA352" i="12"/>
  <c r="AA353" i="12"/>
  <c r="AA354" i="12"/>
  <c r="AA355" i="12"/>
  <c r="AA356" i="12"/>
  <c r="AA357" i="12"/>
  <c r="AA358" i="12"/>
  <c r="AA359" i="12"/>
  <c r="AA360" i="12"/>
  <c r="AA361" i="12"/>
  <c r="AA362" i="12"/>
  <c r="AA363" i="12"/>
  <c r="AA364" i="12"/>
  <c r="AA365" i="12"/>
  <c r="AA366" i="12"/>
  <c r="AA367" i="12"/>
  <c r="AA368" i="12"/>
  <c r="AA369" i="12"/>
  <c r="AA370" i="12"/>
  <c r="AA371" i="12"/>
  <c r="AA372" i="12"/>
  <c r="AA373" i="12"/>
  <c r="AA374" i="12"/>
  <c r="AA375" i="12"/>
  <c r="AA376" i="12"/>
  <c r="AA377" i="12"/>
  <c r="AA378" i="12"/>
  <c r="AA379" i="12"/>
  <c r="AA380" i="12"/>
  <c r="AA381" i="12"/>
  <c r="AA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Y5" i="12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Y108" i="12"/>
  <c r="Y109" i="12"/>
  <c r="Y110" i="12"/>
  <c r="Y111" i="12"/>
  <c r="Y112" i="12"/>
  <c r="Y113" i="12"/>
  <c r="Y114" i="12"/>
  <c r="Y115" i="12"/>
  <c r="Y116" i="12"/>
  <c r="Y117" i="12"/>
  <c r="Y118" i="12"/>
  <c r="Y119" i="12"/>
  <c r="Y120" i="12"/>
  <c r="Y121" i="12"/>
  <c r="Y122" i="12"/>
  <c r="Y123" i="12"/>
  <c r="Y124" i="12"/>
  <c r="Y125" i="12"/>
  <c r="Y126" i="12"/>
  <c r="Y127" i="12"/>
  <c r="Y128" i="12"/>
  <c r="Y129" i="12"/>
  <c r="Y130" i="12"/>
  <c r="Y131" i="12"/>
  <c r="Y132" i="12"/>
  <c r="Y133" i="12"/>
  <c r="Y134" i="12"/>
  <c r="Y135" i="12"/>
  <c r="Y136" i="12"/>
  <c r="Y137" i="12"/>
  <c r="Y138" i="12"/>
  <c r="Y139" i="12"/>
  <c r="Y140" i="12"/>
  <c r="Y141" i="12"/>
  <c r="Y142" i="12"/>
  <c r="Y143" i="12"/>
  <c r="Y144" i="12"/>
  <c r="Y145" i="12"/>
  <c r="Y146" i="12"/>
  <c r="Y147" i="12"/>
  <c r="Y148" i="12"/>
  <c r="Y149" i="12"/>
  <c r="Y150" i="12"/>
  <c r="Y151" i="12"/>
  <c r="Y152" i="12"/>
  <c r="Y153" i="12"/>
  <c r="Y154" i="12"/>
  <c r="Y155" i="12"/>
  <c r="Y156" i="12"/>
  <c r="Y157" i="12"/>
  <c r="Y158" i="12"/>
  <c r="Y159" i="12"/>
  <c r="Y160" i="12"/>
  <c r="Y161" i="12"/>
  <c r="Y162" i="12"/>
  <c r="Y163" i="12"/>
  <c r="Y164" i="12"/>
  <c r="Y165" i="12"/>
  <c r="Y166" i="12"/>
  <c r="Y167" i="12"/>
  <c r="Y168" i="12"/>
  <c r="Y169" i="12"/>
  <c r="Y170" i="12"/>
  <c r="Y171" i="12"/>
  <c r="Y172" i="12"/>
  <c r="Y173" i="12"/>
  <c r="Y174" i="12"/>
  <c r="Y175" i="12"/>
  <c r="Y176" i="12"/>
  <c r="Y177" i="12"/>
  <c r="Y178" i="12"/>
  <c r="Y179" i="12"/>
  <c r="Y180" i="12"/>
  <c r="Y181" i="12"/>
  <c r="Y182" i="12"/>
  <c r="Y183" i="12"/>
  <c r="Y184" i="12"/>
  <c r="Y185" i="12"/>
  <c r="Y186" i="12"/>
  <c r="Y187" i="12"/>
  <c r="Y188" i="12"/>
  <c r="Y189" i="12"/>
  <c r="Y190" i="12"/>
  <c r="Y191" i="12"/>
  <c r="Y192" i="12"/>
  <c r="Y193" i="12"/>
  <c r="Y194" i="12"/>
  <c r="Y195" i="12"/>
  <c r="Y196" i="12"/>
  <c r="Y197" i="12"/>
  <c r="Y198" i="12"/>
  <c r="Y199" i="12"/>
  <c r="Y200" i="12"/>
  <c r="Y201" i="12"/>
  <c r="Y202" i="12"/>
  <c r="Y203" i="12"/>
  <c r="Y204" i="12"/>
  <c r="Y205" i="12"/>
  <c r="Y206" i="12"/>
  <c r="Y207" i="12"/>
  <c r="Y208" i="12"/>
  <c r="Y209" i="12"/>
  <c r="Y210" i="12"/>
  <c r="Y211" i="12"/>
  <c r="Y212" i="12"/>
  <c r="Y213" i="12"/>
  <c r="Y214" i="12"/>
  <c r="Y215" i="12"/>
  <c r="Y216" i="12"/>
  <c r="Y217" i="12"/>
  <c r="Y218" i="12"/>
  <c r="Y219" i="12"/>
  <c r="Y220" i="12"/>
  <c r="Y221" i="12"/>
  <c r="Y222" i="12"/>
  <c r="Y223" i="12"/>
  <c r="Y224" i="12"/>
  <c r="Y225" i="12"/>
  <c r="Y226" i="12"/>
  <c r="Y227" i="12"/>
  <c r="Y228" i="12"/>
  <c r="Y229" i="12"/>
  <c r="Y230" i="12"/>
  <c r="Y231" i="12"/>
  <c r="Y232" i="12"/>
  <c r="Y233" i="12"/>
  <c r="Y234" i="12"/>
  <c r="Y235" i="12"/>
  <c r="Y236" i="12"/>
  <c r="Y237" i="12"/>
  <c r="Y238" i="12"/>
  <c r="Y239" i="12"/>
  <c r="Y240" i="12"/>
  <c r="Y241" i="12"/>
  <c r="Y242" i="12"/>
  <c r="Y243" i="12"/>
  <c r="Y244" i="12"/>
  <c r="Y245" i="12"/>
  <c r="Y246" i="12"/>
  <c r="Y247" i="12"/>
  <c r="Y248" i="12"/>
  <c r="Y249" i="12"/>
  <c r="Y250" i="12"/>
  <c r="Y251" i="12"/>
  <c r="Y252" i="12"/>
  <c r="Y253" i="12"/>
  <c r="Y254" i="12"/>
  <c r="Y255" i="12"/>
  <c r="Y256" i="12"/>
  <c r="Y257" i="12"/>
  <c r="Y258" i="12"/>
  <c r="Y259" i="12"/>
  <c r="Y260" i="12"/>
  <c r="Y261" i="12"/>
  <c r="Y262" i="12"/>
  <c r="Y263" i="12"/>
  <c r="Y264" i="12"/>
  <c r="Y265" i="12"/>
  <c r="Y266" i="12"/>
  <c r="Y267" i="12"/>
  <c r="Y268" i="12"/>
  <c r="Y269" i="12"/>
  <c r="Y270" i="12"/>
  <c r="Y271" i="12"/>
  <c r="Y272" i="12"/>
  <c r="Y273" i="12"/>
  <c r="Y274" i="12"/>
  <c r="Y275" i="12"/>
  <c r="Y276" i="12"/>
  <c r="Y277" i="12"/>
  <c r="Y278" i="12"/>
  <c r="Y279" i="12"/>
  <c r="Y280" i="12"/>
  <c r="Y281" i="12"/>
  <c r="Y282" i="12"/>
  <c r="Y283" i="12"/>
  <c r="Y284" i="12"/>
  <c r="Y285" i="12"/>
  <c r="Y286" i="12"/>
  <c r="Y287" i="12"/>
  <c r="Y288" i="12"/>
  <c r="Y289" i="12"/>
  <c r="Y290" i="12"/>
  <c r="Y291" i="12"/>
  <c r="Y292" i="12"/>
  <c r="Y293" i="12"/>
  <c r="Y294" i="12"/>
  <c r="Y295" i="12"/>
  <c r="Y296" i="12"/>
  <c r="Y297" i="12"/>
  <c r="Y298" i="12"/>
  <c r="Y299" i="12"/>
  <c r="Y300" i="12"/>
  <c r="Y301" i="12"/>
  <c r="Y302" i="12"/>
  <c r="Y303" i="12"/>
  <c r="Y304" i="12"/>
  <c r="Y305" i="12"/>
  <c r="Y306" i="12"/>
  <c r="Y307" i="12"/>
  <c r="Y308" i="12"/>
  <c r="Y309" i="12"/>
  <c r="Y310" i="12"/>
  <c r="Y311" i="12"/>
  <c r="Y312" i="12"/>
  <c r="Y313" i="12"/>
  <c r="Y314" i="12"/>
  <c r="Y315" i="12"/>
  <c r="Y316" i="12"/>
  <c r="Y317" i="12"/>
  <c r="Y318" i="12"/>
  <c r="Y319" i="12"/>
  <c r="Y320" i="12"/>
  <c r="Y321" i="12"/>
  <c r="Y322" i="12"/>
  <c r="Y323" i="12"/>
  <c r="Y324" i="12"/>
  <c r="Y325" i="12"/>
  <c r="Y326" i="12"/>
  <c r="Y327" i="12"/>
  <c r="Y328" i="12"/>
  <c r="Y329" i="12"/>
  <c r="Y330" i="12"/>
  <c r="Y331" i="12"/>
  <c r="Y332" i="12"/>
  <c r="Y333" i="12"/>
  <c r="Y334" i="12"/>
  <c r="Y335" i="12"/>
  <c r="Y336" i="12"/>
  <c r="Y337" i="12"/>
  <c r="Y338" i="12"/>
  <c r="Y339" i="12"/>
  <c r="Y340" i="12"/>
  <c r="Y341" i="12"/>
  <c r="Y342" i="12"/>
  <c r="Y343" i="12"/>
  <c r="Y344" i="12"/>
  <c r="Y345" i="12"/>
  <c r="Y346" i="12"/>
  <c r="Y347" i="12"/>
  <c r="Y348" i="12"/>
  <c r="Y349" i="12"/>
  <c r="Y350" i="12"/>
  <c r="Y351" i="12"/>
  <c r="Y352" i="12"/>
  <c r="Y353" i="12"/>
  <c r="Y354" i="12"/>
  <c r="Y355" i="12"/>
  <c r="Y356" i="12"/>
  <c r="Y357" i="12"/>
  <c r="Y358" i="12"/>
  <c r="Y359" i="12"/>
  <c r="Y360" i="12"/>
  <c r="Y361" i="12"/>
  <c r="Y362" i="12"/>
  <c r="Y363" i="12"/>
  <c r="Y364" i="12"/>
  <c r="Y365" i="12"/>
  <c r="Y366" i="12"/>
  <c r="Y367" i="12"/>
  <c r="Y368" i="12"/>
  <c r="Y369" i="12"/>
  <c r="Y370" i="12"/>
  <c r="Y371" i="12"/>
  <c r="Y372" i="12"/>
  <c r="Y373" i="12"/>
  <c r="Y374" i="12"/>
  <c r="Y375" i="12"/>
  <c r="Y376" i="12"/>
  <c r="Y377" i="12"/>
  <c r="Y378" i="12"/>
  <c r="Y379" i="12"/>
  <c r="Y380" i="12"/>
  <c r="Y381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/>
  <c r="X123" i="12"/>
  <c r="X124" i="12"/>
  <c r="X125" i="12"/>
  <c r="X126" i="12"/>
  <c r="X127" i="12"/>
  <c r="X128" i="12"/>
  <c r="X129" i="12"/>
  <c r="X130" i="12"/>
  <c r="X131" i="12"/>
  <c r="X132" i="12"/>
  <c r="X133" i="12"/>
  <c r="X134" i="12"/>
  <c r="X135" i="12"/>
  <c r="X136" i="12"/>
  <c r="X137" i="12"/>
  <c r="X138" i="12"/>
  <c r="X139" i="12"/>
  <c r="X140" i="12"/>
  <c r="X141" i="12"/>
  <c r="X142" i="12"/>
  <c r="X143" i="12"/>
  <c r="X144" i="12"/>
  <c r="X145" i="12"/>
  <c r="X146" i="12"/>
  <c r="X147" i="12"/>
  <c r="X148" i="12"/>
  <c r="X149" i="12"/>
  <c r="X150" i="12"/>
  <c r="X151" i="12"/>
  <c r="X152" i="12"/>
  <c r="X153" i="12"/>
  <c r="X154" i="12"/>
  <c r="X155" i="12"/>
  <c r="X156" i="12"/>
  <c r="X157" i="12"/>
  <c r="X158" i="12"/>
  <c r="X159" i="12"/>
  <c r="X160" i="12"/>
  <c r="X161" i="12"/>
  <c r="X162" i="12"/>
  <c r="X163" i="12"/>
  <c r="X164" i="12"/>
  <c r="X165" i="12"/>
  <c r="X166" i="12"/>
  <c r="X167" i="12"/>
  <c r="X168" i="12"/>
  <c r="X169" i="12"/>
  <c r="X170" i="12"/>
  <c r="X171" i="12"/>
  <c r="X172" i="12"/>
  <c r="X173" i="12"/>
  <c r="X174" i="12"/>
  <c r="X175" i="12"/>
  <c r="X176" i="12"/>
  <c r="X177" i="12"/>
  <c r="X178" i="12"/>
  <c r="X179" i="12"/>
  <c r="X180" i="12"/>
  <c r="X181" i="12"/>
  <c r="X182" i="12"/>
  <c r="X183" i="12"/>
  <c r="X184" i="12"/>
  <c r="X185" i="12"/>
  <c r="X186" i="12"/>
  <c r="X187" i="12"/>
  <c r="X188" i="12"/>
  <c r="X189" i="12"/>
  <c r="X190" i="12"/>
  <c r="X191" i="12"/>
  <c r="X192" i="12"/>
  <c r="X193" i="12"/>
  <c r="X194" i="12"/>
  <c r="X195" i="12"/>
  <c r="X196" i="12"/>
  <c r="X197" i="12"/>
  <c r="X198" i="12"/>
  <c r="X199" i="12"/>
  <c r="X200" i="12"/>
  <c r="X201" i="12"/>
  <c r="X202" i="12"/>
  <c r="X203" i="12"/>
  <c r="X204" i="12"/>
  <c r="X205" i="12"/>
  <c r="X206" i="12"/>
  <c r="X207" i="12"/>
  <c r="X208" i="12"/>
  <c r="X209" i="12"/>
  <c r="X210" i="12"/>
  <c r="X211" i="12"/>
  <c r="X212" i="12"/>
  <c r="X213" i="12"/>
  <c r="X214" i="12"/>
  <c r="X215" i="12"/>
  <c r="X216" i="12"/>
  <c r="X217" i="12"/>
  <c r="X218" i="12"/>
  <c r="X219" i="12"/>
  <c r="X220" i="12"/>
  <c r="X221" i="12"/>
  <c r="X222" i="12"/>
  <c r="X223" i="12"/>
  <c r="X224" i="12"/>
  <c r="X225" i="12"/>
  <c r="X226" i="12"/>
  <c r="X227" i="12"/>
  <c r="X228" i="12"/>
  <c r="X229" i="12"/>
  <c r="X230" i="12"/>
  <c r="X231" i="12"/>
  <c r="X232" i="12"/>
  <c r="X233" i="12"/>
  <c r="X234" i="12"/>
  <c r="X235" i="12"/>
  <c r="X236" i="12"/>
  <c r="X237" i="12"/>
  <c r="X238" i="12"/>
  <c r="X239" i="12"/>
  <c r="X240" i="12"/>
  <c r="X241" i="12"/>
  <c r="X242" i="12"/>
  <c r="X243" i="12"/>
  <c r="X244" i="12"/>
  <c r="X245" i="12"/>
  <c r="X246" i="12"/>
  <c r="X247" i="12"/>
  <c r="X248" i="12"/>
  <c r="X249" i="12"/>
  <c r="X250" i="12"/>
  <c r="X251" i="12"/>
  <c r="X252" i="12"/>
  <c r="X253" i="12"/>
  <c r="X254" i="12"/>
  <c r="X255" i="12"/>
  <c r="X256" i="12"/>
  <c r="X257" i="12"/>
  <c r="X258" i="12"/>
  <c r="X259" i="12"/>
  <c r="X260" i="12"/>
  <c r="X261" i="12"/>
  <c r="X262" i="12"/>
  <c r="X263" i="12"/>
  <c r="X264" i="12"/>
  <c r="X265" i="12"/>
  <c r="X266" i="12"/>
  <c r="X267" i="12"/>
  <c r="X268" i="12"/>
  <c r="X269" i="12"/>
  <c r="X270" i="12"/>
  <c r="X271" i="12"/>
  <c r="X272" i="12"/>
  <c r="X273" i="12"/>
  <c r="X274" i="12"/>
  <c r="X275" i="12"/>
  <c r="X276" i="12"/>
  <c r="X277" i="12"/>
  <c r="X278" i="12"/>
  <c r="X279" i="12"/>
  <c r="X280" i="12"/>
  <c r="X281" i="12"/>
  <c r="X282" i="12"/>
  <c r="X283" i="12"/>
  <c r="X284" i="12"/>
  <c r="X285" i="12"/>
  <c r="X286" i="12"/>
  <c r="X287" i="12"/>
  <c r="X288" i="12"/>
  <c r="X289" i="12"/>
  <c r="X290" i="12"/>
  <c r="X291" i="12"/>
  <c r="X292" i="12"/>
  <c r="X293" i="12"/>
  <c r="X294" i="12"/>
  <c r="X295" i="12"/>
  <c r="X296" i="12"/>
  <c r="X297" i="12"/>
  <c r="X298" i="12"/>
  <c r="X299" i="12"/>
  <c r="X300" i="12"/>
  <c r="X301" i="12"/>
  <c r="X302" i="12"/>
  <c r="X303" i="12"/>
  <c r="X304" i="12"/>
  <c r="X305" i="12"/>
  <c r="X306" i="12"/>
  <c r="X307" i="12"/>
  <c r="X308" i="12"/>
  <c r="X309" i="12"/>
  <c r="X310" i="12"/>
  <c r="X311" i="12"/>
  <c r="X312" i="12"/>
  <c r="X313" i="12"/>
  <c r="X314" i="12"/>
  <c r="X315" i="12"/>
  <c r="X316" i="12"/>
  <c r="X317" i="12"/>
  <c r="X318" i="12"/>
  <c r="X319" i="12"/>
  <c r="X320" i="12"/>
  <c r="X321" i="12"/>
  <c r="X322" i="12"/>
  <c r="X323" i="12"/>
  <c r="X324" i="12"/>
  <c r="X325" i="12"/>
  <c r="X326" i="12"/>
  <c r="X327" i="12"/>
  <c r="X328" i="12"/>
  <c r="X329" i="12"/>
  <c r="X330" i="12"/>
  <c r="X331" i="12"/>
  <c r="X332" i="12"/>
  <c r="X333" i="12"/>
  <c r="X334" i="12"/>
  <c r="X335" i="12"/>
  <c r="X336" i="12"/>
  <c r="X337" i="12"/>
  <c r="X338" i="12"/>
  <c r="X339" i="12"/>
  <c r="X340" i="12"/>
  <c r="X341" i="12"/>
  <c r="X342" i="12"/>
  <c r="X343" i="12"/>
  <c r="X344" i="12"/>
  <c r="X345" i="12"/>
  <c r="X346" i="12"/>
  <c r="X347" i="12"/>
  <c r="X348" i="12"/>
  <c r="X349" i="12"/>
  <c r="X350" i="12"/>
  <c r="X351" i="12"/>
  <c r="X352" i="12"/>
  <c r="X353" i="12"/>
  <c r="X354" i="12"/>
  <c r="X355" i="12"/>
  <c r="X356" i="12"/>
  <c r="X357" i="12"/>
  <c r="X358" i="12"/>
  <c r="X359" i="12"/>
  <c r="X360" i="12"/>
  <c r="X361" i="12"/>
  <c r="X362" i="12"/>
  <c r="X363" i="12"/>
  <c r="X364" i="12"/>
  <c r="X365" i="12"/>
  <c r="X366" i="12"/>
  <c r="X367" i="12"/>
  <c r="X368" i="12"/>
  <c r="X369" i="12"/>
  <c r="X370" i="12"/>
  <c r="X371" i="12"/>
  <c r="X372" i="12"/>
  <c r="X373" i="12"/>
  <c r="X374" i="12"/>
  <c r="X375" i="12"/>
  <c r="X376" i="12"/>
  <c r="X377" i="12"/>
  <c r="X378" i="12"/>
  <c r="X379" i="12"/>
  <c r="X380" i="12"/>
  <c r="X381" i="12"/>
  <c r="Z4" i="12"/>
  <c r="Y4" i="12"/>
  <c r="X4" i="12"/>
  <c r="U5" i="12"/>
  <c r="U6" i="12"/>
  <c r="U7" i="12"/>
  <c r="U8" i="12"/>
  <c r="S9" i="12" s="1"/>
  <c r="U9" i="12"/>
  <c r="S10" i="12" s="1"/>
  <c r="U10" i="12"/>
  <c r="S11" i="12" s="1"/>
  <c r="U11" i="12"/>
  <c r="S12" i="12" s="1"/>
  <c r="U12" i="12"/>
  <c r="S13" i="12" s="1"/>
  <c r="U13" i="12"/>
  <c r="U14" i="12"/>
  <c r="S15" i="12" s="1"/>
  <c r="U15" i="12"/>
  <c r="U16" i="12"/>
  <c r="U17" i="12"/>
  <c r="S18" i="12" s="1"/>
  <c r="U18" i="12"/>
  <c r="S19" i="12" s="1"/>
  <c r="U19" i="12"/>
  <c r="S20" i="12" s="1"/>
  <c r="U20" i="12"/>
  <c r="S21" i="12" s="1"/>
  <c r="U21" i="12"/>
  <c r="U22" i="12"/>
  <c r="S23" i="12" s="1"/>
  <c r="U23" i="12"/>
  <c r="U24" i="12"/>
  <c r="U25" i="12"/>
  <c r="S26" i="12" s="1"/>
  <c r="U26" i="12"/>
  <c r="S27" i="12" s="1"/>
  <c r="U27" i="12"/>
  <c r="S28" i="12" s="1"/>
  <c r="U28" i="12"/>
  <c r="S29" i="12" s="1"/>
  <c r="U29" i="12"/>
  <c r="U30" i="12"/>
  <c r="S31" i="12" s="1"/>
  <c r="U31" i="12"/>
  <c r="U32" i="12"/>
  <c r="S33" i="12" s="1"/>
  <c r="U33" i="12"/>
  <c r="S34" i="12" s="1"/>
  <c r="U34" i="12"/>
  <c r="S35" i="12" s="1"/>
  <c r="U35" i="12"/>
  <c r="S36" i="12" s="1"/>
  <c r="U36" i="12"/>
  <c r="S37" i="12" s="1"/>
  <c r="U37" i="12"/>
  <c r="U38" i="12"/>
  <c r="S39" i="12" s="1"/>
  <c r="U39" i="12"/>
  <c r="U40" i="12"/>
  <c r="S41" i="12" s="1"/>
  <c r="U41" i="12"/>
  <c r="S42" i="12" s="1"/>
  <c r="U42" i="12"/>
  <c r="S43" i="12" s="1"/>
  <c r="U43" i="12"/>
  <c r="S44" i="12" s="1"/>
  <c r="U44" i="12"/>
  <c r="S45" i="12" s="1"/>
  <c r="U45" i="12"/>
  <c r="U46" i="12"/>
  <c r="S47" i="12" s="1"/>
  <c r="U47" i="12"/>
  <c r="U48" i="12"/>
  <c r="S49" i="12" s="1"/>
  <c r="U49" i="12"/>
  <c r="S50" i="12" s="1"/>
  <c r="U50" i="12"/>
  <c r="S51" i="12" s="1"/>
  <c r="U51" i="12"/>
  <c r="S52" i="12" s="1"/>
  <c r="U52" i="12"/>
  <c r="S53" i="12" s="1"/>
  <c r="U53" i="12"/>
  <c r="U54" i="12"/>
  <c r="S55" i="12" s="1"/>
  <c r="U55" i="12"/>
  <c r="U56" i="12"/>
  <c r="S57" i="12" s="1"/>
  <c r="U57" i="12"/>
  <c r="S58" i="12" s="1"/>
  <c r="U58" i="12"/>
  <c r="S59" i="12" s="1"/>
  <c r="U59" i="12"/>
  <c r="S60" i="12" s="1"/>
  <c r="U60" i="12"/>
  <c r="S61" i="12" s="1"/>
  <c r="U61" i="12"/>
  <c r="U62" i="12"/>
  <c r="S63" i="12" s="1"/>
  <c r="U63" i="12"/>
  <c r="U64" i="12"/>
  <c r="S65" i="12" s="1"/>
  <c r="U65" i="12"/>
  <c r="S66" i="12" s="1"/>
  <c r="U66" i="12"/>
  <c r="S67" i="12" s="1"/>
  <c r="U67" i="12"/>
  <c r="S68" i="12" s="1"/>
  <c r="U68" i="12"/>
  <c r="S69" i="12" s="1"/>
  <c r="U69" i="12"/>
  <c r="U70" i="12"/>
  <c r="S71" i="12" s="1"/>
  <c r="U71" i="12"/>
  <c r="U72" i="12"/>
  <c r="S73" i="12" s="1"/>
  <c r="U73" i="12"/>
  <c r="S74" i="12" s="1"/>
  <c r="U74" i="12"/>
  <c r="S75" i="12" s="1"/>
  <c r="U75" i="12"/>
  <c r="S76" i="12" s="1"/>
  <c r="U76" i="12"/>
  <c r="S77" i="12" s="1"/>
  <c r="U77" i="12"/>
  <c r="U78" i="12"/>
  <c r="S79" i="12" s="1"/>
  <c r="U79" i="12"/>
  <c r="U80" i="12"/>
  <c r="U81" i="12"/>
  <c r="S82" i="12" s="1"/>
  <c r="U82" i="12"/>
  <c r="S83" i="12" s="1"/>
  <c r="U83" i="12"/>
  <c r="S84" i="12" s="1"/>
  <c r="U84" i="12"/>
  <c r="S85" i="12" s="1"/>
  <c r="U85" i="12"/>
  <c r="U86" i="12"/>
  <c r="S87" i="12" s="1"/>
  <c r="U87" i="12"/>
  <c r="U88" i="12"/>
  <c r="U89" i="12"/>
  <c r="S90" i="12" s="1"/>
  <c r="U90" i="12"/>
  <c r="S91" i="12" s="1"/>
  <c r="U91" i="12"/>
  <c r="S92" i="12" s="1"/>
  <c r="U92" i="12"/>
  <c r="S93" i="12" s="1"/>
  <c r="U93" i="12"/>
  <c r="U94" i="12"/>
  <c r="S95" i="12" s="1"/>
  <c r="U95" i="12"/>
  <c r="U96" i="12"/>
  <c r="S97" i="12" s="1"/>
  <c r="U97" i="12"/>
  <c r="S98" i="12" s="1"/>
  <c r="U98" i="12"/>
  <c r="S99" i="12" s="1"/>
  <c r="U99" i="12"/>
  <c r="S100" i="12" s="1"/>
  <c r="U100" i="12"/>
  <c r="S101" i="12" s="1"/>
  <c r="U101" i="12"/>
  <c r="U102" i="12"/>
  <c r="S103" i="12" s="1"/>
  <c r="U103" i="12"/>
  <c r="U104" i="12"/>
  <c r="S105" i="12" s="1"/>
  <c r="U105" i="12"/>
  <c r="S106" i="12" s="1"/>
  <c r="U106" i="12"/>
  <c r="S107" i="12" s="1"/>
  <c r="U107" i="12"/>
  <c r="S108" i="12" s="1"/>
  <c r="U108" i="12"/>
  <c r="S109" i="12" s="1"/>
  <c r="U109" i="12"/>
  <c r="U110" i="12"/>
  <c r="S111" i="12" s="1"/>
  <c r="U111" i="12"/>
  <c r="U112" i="12"/>
  <c r="S113" i="12" s="1"/>
  <c r="U113" i="12"/>
  <c r="S114" i="12" s="1"/>
  <c r="U114" i="12"/>
  <c r="S115" i="12" s="1"/>
  <c r="U115" i="12"/>
  <c r="S116" i="12" s="1"/>
  <c r="U116" i="12"/>
  <c r="S117" i="12" s="1"/>
  <c r="U117" i="12"/>
  <c r="U118" i="12"/>
  <c r="S119" i="12" s="1"/>
  <c r="U119" i="12"/>
  <c r="U120" i="12"/>
  <c r="S121" i="12" s="1"/>
  <c r="U121" i="12"/>
  <c r="S122" i="12" s="1"/>
  <c r="U122" i="12"/>
  <c r="S123" i="12" s="1"/>
  <c r="U123" i="12"/>
  <c r="S124" i="12" s="1"/>
  <c r="U124" i="12"/>
  <c r="S125" i="12" s="1"/>
  <c r="U125" i="12"/>
  <c r="U126" i="12"/>
  <c r="S127" i="12" s="1"/>
  <c r="U127" i="12"/>
  <c r="U128" i="12"/>
  <c r="S129" i="12" s="1"/>
  <c r="U129" i="12"/>
  <c r="S130" i="12" s="1"/>
  <c r="U130" i="12"/>
  <c r="S131" i="12" s="1"/>
  <c r="U131" i="12"/>
  <c r="S132" i="12" s="1"/>
  <c r="U132" i="12"/>
  <c r="S133" i="12" s="1"/>
  <c r="U133" i="12"/>
  <c r="U134" i="12"/>
  <c r="S135" i="12" s="1"/>
  <c r="U135" i="12"/>
  <c r="U136" i="12"/>
  <c r="S137" i="12" s="1"/>
  <c r="U137" i="12"/>
  <c r="S138" i="12" s="1"/>
  <c r="U138" i="12"/>
  <c r="S139" i="12" s="1"/>
  <c r="U139" i="12"/>
  <c r="S140" i="12" s="1"/>
  <c r="U140" i="12"/>
  <c r="S141" i="12" s="1"/>
  <c r="U141" i="12"/>
  <c r="U142" i="12"/>
  <c r="S143" i="12" s="1"/>
  <c r="U143" i="12"/>
  <c r="U144" i="12"/>
  <c r="U145" i="12"/>
  <c r="S146" i="12" s="1"/>
  <c r="U146" i="12"/>
  <c r="S147" i="12" s="1"/>
  <c r="U147" i="12"/>
  <c r="S148" i="12" s="1"/>
  <c r="U148" i="12"/>
  <c r="S149" i="12" s="1"/>
  <c r="U149" i="12"/>
  <c r="U150" i="12"/>
  <c r="S151" i="12" s="1"/>
  <c r="U151" i="12"/>
  <c r="U152" i="12"/>
  <c r="S153" i="12" s="1"/>
  <c r="U153" i="12"/>
  <c r="S154" i="12" s="1"/>
  <c r="U154" i="12"/>
  <c r="S155" i="12" s="1"/>
  <c r="U155" i="12"/>
  <c r="S156" i="12" s="1"/>
  <c r="U156" i="12"/>
  <c r="S157" i="12" s="1"/>
  <c r="U157" i="12"/>
  <c r="U158" i="12"/>
  <c r="S159" i="12" s="1"/>
  <c r="U159" i="12"/>
  <c r="U160" i="12"/>
  <c r="S161" i="12" s="1"/>
  <c r="U161" i="12"/>
  <c r="S162" i="12" s="1"/>
  <c r="U162" i="12"/>
  <c r="S163" i="12" s="1"/>
  <c r="U163" i="12"/>
  <c r="S164" i="12" s="1"/>
  <c r="U164" i="12"/>
  <c r="S165" i="12" s="1"/>
  <c r="U165" i="12"/>
  <c r="U166" i="12"/>
  <c r="S167" i="12" s="1"/>
  <c r="U167" i="12"/>
  <c r="U168" i="12"/>
  <c r="S169" i="12" s="1"/>
  <c r="U169" i="12"/>
  <c r="S170" i="12" s="1"/>
  <c r="U170" i="12"/>
  <c r="S171" i="12" s="1"/>
  <c r="U171" i="12"/>
  <c r="S172" i="12" s="1"/>
  <c r="U172" i="12"/>
  <c r="S173" i="12" s="1"/>
  <c r="U173" i="12"/>
  <c r="U174" i="12"/>
  <c r="S175" i="12" s="1"/>
  <c r="U175" i="12"/>
  <c r="U176" i="12"/>
  <c r="S177" i="12" s="1"/>
  <c r="U177" i="12"/>
  <c r="S178" i="12" s="1"/>
  <c r="U178" i="12"/>
  <c r="S179" i="12" s="1"/>
  <c r="U179" i="12"/>
  <c r="S180" i="12" s="1"/>
  <c r="U180" i="12"/>
  <c r="S181" i="12" s="1"/>
  <c r="U181" i="12"/>
  <c r="U182" i="12"/>
  <c r="S183" i="12" s="1"/>
  <c r="U183" i="12"/>
  <c r="U184" i="12"/>
  <c r="S185" i="12" s="1"/>
  <c r="U185" i="12"/>
  <c r="S186" i="12" s="1"/>
  <c r="U186" i="12"/>
  <c r="S187" i="12" s="1"/>
  <c r="U187" i="12"/>
  <c r="S188" i="12" s="1"/>
  <c r="U188" i="12"/>
  <c r="S189" i="12" s="1"/>
  <c r="U189" i="12"/>
  <c r="U190" i="12"/>
  <c r="S191" i="12" s="1"/>
  <c r="U191" i="12"/>
  <c r="U192" i="12"/>
  <c r="S193" i="12" s="1"/>
  <c r="U193" i="12"/>
  <c r="S194" i="12" s="1"/>
  <c r="U194" i="12"/>
  <c r="S195" i="12" s="1"/>
  <c r="U195" i="12"/>
  <c r="S196" i="12" s="1"/>
  <c r="U196" i="12"/>
  <c r="S197" i="12" s="1"/>
  <c r="U197" i="12"/>
  <c r="U198" i="12"/>
  <c r="S199" i="12" s="1"/>
  <c r="U199" i="12"/>
  <c r="U200" i="12"/>
  <c r="S201" i="12" s="1"/>
  <c r="U201" i="12"/>
  <c r="S202" i="12" s="1"/>
  <c r="U202" i="12"/>
  <c r="S203" i="12" s="1"/>
  <c r="U203" i="12"/>
  <c r="S204" i="12" s="1"/>
  <c r="U204" i="12"/>
  <c r="S205" i="12" s="1"/>
  <c r="U205" i="12"/>
  <c r="U206" i="12"/>
  <c r="S207" i="12" s="1"/>
  <c r="U207" i="12"/>
  <c r="U208" i="12"/>
  <c r="S209" i="12" s="1"/>
  <c r="U209" i="12"/>
  <c r="S210" i="12" s="1"/>
  <c r="U210" i="12"/>
  <c r="S211" i="12" s="1"/>
  <c r="U211" i="12"/>
  <c r="S212" i="12" s="1"/>
  <c r="U212" i="12"/>
  <c r="S213" i="12" s="1"/>
  <c r="U213" i="12"/>
  <c r="U214" i="12"/>
  <c r="S215" i="12" s="1"/>
  <c r="U215" i="12"/>
  <c r="U216" i="12"/>
  <c r="U217" i="12"/>
  <c r="S218" i="12" s="1"/>
  <c r="U218" i="12"/>
  <c r="U219" i="12"/>
  <c r="S220" i="12" s="1"/>
  <c r="U220" i="12"/>
  <c r="S221" i="12" s="1"/>
  <c r="U221" i="12"/>
  <c r="U222" i="12"/>
  <c r="S223" i="12" s="1"/>
  <c r="U223" i="12"/>
  <c r="U224" i="12"/>
  <c r="S225" i="12" s="1"/>
  <c r="U225" i="12"/>
  <c r="S226" i="12" s="1"/>
  <c r="U226" i="12"/>
  <c r="S227" i="12" s="1"/>
  <c r="U227" i="12"/>
  <c r="S228" i="12" s="1"/>
  <c r="U228" i="12"/>
  <c r="S229" i="12" s="1"/>
  <c r="U229" i="12"/>
  <c r="U230" i="12"/>
  <c r="S231" i="12" s="1"/>
  <c r="U231" i="12"/>
  <c r="U232" i="12"/>
  <c r="S233" i="12" s="1"/>
  <c r="U233" i="12"/>
  <c r="S234" i="12" s="1"/>
  <c r="U234" i="12"/>
  <c r="S235" i="12" s="1"/>
  <c r="U235" i="12"/>
  <c r="S236" i="12" s="1"/>
  <c r="U236" i="12"/>
  <c r="S237" i="12" s="1"/>
  <c r="U237" i="12"/>
  <c r="U238" i="12"/>
  <c r="S239" i="12" s="1"/>
  <c r="U239" i="12"/>
  <c r="U240" i="12"/>
  <c r="S241" i="12" s="1"/>
  <c r="U241" i="12"/>
  <c r="S242" i="12" s="1"/>
  <c r="U242" i="12"/>
  <c r="S243" i="12" s="1"/>
  <c r="U243" i="12"/>
  <c r="S244" i="12" s="1"/>
  <c r="U244" i="12"/>
  <c r="S245" i="12" s="1"/>
  <c r="U245" i="12"/>
  <c r="U246" i="12"/>
  <c r="S247" i="12" s="1"/>
  <c r="U247" i="12"/>
  <c r="S248" i="12" s="1"/>
  <c r="S6" i="12"/>
  <c r="S7" i="12"/>
  <c r="S8" i="12"/>
  <c r="S14" i="12"/>
  <c r="S16" i="12"/>
  <c r="S17" i="12"/>
  <c r="S22" i="12"/>
  <c r="S24" i="12"/>
  <c r="S25" i="12"/>
  <c r="S30" i="12"/>
  <c r="S32" i="12"/>
  <c r="S38" i="12"/>
  <c r="S40" i="12"/>
  <c r="S46" i="12"/>
  <c r="S48" i="12"/>
  <c r="S54" i="12"/>
  <c r="S56" i="12"/>
  <c r="S62" i="12"/>
  <c r="S64" i="12"/>
  <c r="S70" i="12"/>
  <c r="S72" i="12"/>
  <c r="S78" i="12"/>
  <c r="S80" i="12"/>
  <c r="S81" i="12"/>
  <c r="S86" i="12"/>
  <c r="S88" i="12"/>
  <c r="S89" i="12"/>
  <c r="S94" i="12"/>
  <c r="S96" i="12"/>
  <c r="S102" i="12"/>
  <c r="S104" i="12"/>
  <c r="S110" i="12"/>
  <c r="S112" i="12"/>
  <c r="S118" i="12"/>
  <c r="S120" i="12"/>
  <c r="S126" i="12"/>
  <c r="S128" i="12"/>
  <c r="S134" i="12"/>
  <c r="S136" i="12"/>
  <c r="S142" i="12"/>
  <c r="S144" i="12"/>
  <c r="S145" i="12"/>
  <c r="S150" i="12"/>
  <c r="S152" i="12"/>
  <c r="S158" i="12"/>
  <c r="S160" i="12"/>
  <c r="S166" i="12"/>
  <c r="S168" i="12"/>
  <c r="S174" i="12"/>
  <c r="S176" i="12"/>
  <c r="S182" i="12"/>
  <c r="S184" i="12"/>
  <c r="S190" i="12"/>
  <c r="S192" i="12"/>
  <c r="S198" i="12"/>
  <c r="S200" i="12"/>
  <c r="S206" i="12"/>
  <c r="S208" i="12"/>
  <c r="S214" i="12"/>
  <c r="S216" i="12"/>
  <c r="S217" i="12"/>
  <c r="S219" i="12"/>
  <c r="S222" i="12"/>
  <c r="S224" i="12"/>
  <c r="S230" i="12"/>
  <c r="S232" i="12"/>
  <c r="S238" i="12"/>
  <c r="S240" i="12"/>
  <c r="S246" i="12"/>
  <c r="U4" i="12"/>
  <c r="S5" i="12" s="1"/>
  <c r="U3" i="12"/>
  <c r="S4" i="12" s="1"/>
  <c r="T3" i="12"/>
  <c r="S3" i="12"/>
  <c r="H44" i="10"/>
  <c r="H45" i="10"/>
  <c r="H46" i="10"/>
  <c r="H43" i="10"/>
  <c r="H39" i="10"/>
  <c r="H40" i="10"/>
  <c r="H41" i="10"/>
  <c r="H38" i="10"/>
  <c r="G46" i="10"/>
  <c r="G41" i="10"/>
  <c r="G44" i="10"/>
  <c r="G45" i="10"/>
  <c r="G43" i="10"/>
  <c r="G39" i="10"/>
  <c r="G40" i="10"/>
  <c r="G38" i="10"/>
  <c r="G34" i="10"/>
  <c r="G35" i="10"/>
  <c r="G33" i="10"/>
  <c r="G29" i="10"/>
  <c r="H29" i="10" s="1"/>
  <c r="G30" i="10"/>
  <c r="H30" i="10" s="1"/>
  <c r="G28" i="10"/>
  <c r="H28" i="10" s="1"/>
  <c r="AE3" i="23" l="1"/>
  <c r="F4" i="23"/>
  <c r="AB4" i="23" s="1"/>
  <c r="AC4" i="23" s="1"/>
  <c r="AD4" i="23"/>
  <c r="P4" i="23"/>
  <c r="F126" i="23"/>
  <c r="AB126" i="23" s="1"/>
  <c r="F249" i="23"/>
  <c r="AB249" i="23" s="1"/>
  <c r="AD369" i="23"/>
  <c r="F370" i="23"/>
  <c r="AD4" i="22"/>
  <c r="AD369" i="22"/>
  <c r="K370" i="22"/>
  <c r="AD248" i="22"/>
  <c r="AB249" i="22" s="1"/>
  <c r="AB3" i="22"/>
  <c r="AC3" i="22"/>
  <c r="AD3" i="22"/>
  <c r="F5" i="22"/>
  <c r="AB5" i="22" s="1"/>
  <c r="AD125" i="22"/>
  <c r="AD248" i="14"/>
  <c r="AD3" i="14"/>
  <c r="U249" i="14"/>
  <c r="AC3" i="14"/>
  <c r="F4" i="14"/>
  <c r="AB4" i="14" s="1"/>
  <c r="AC4" i="14" s="1"/>
  <c r="AD4" i="14"/>
  <c r="AB5" i="14" s="1"/>
  <c r="K13" i="21"/>
  <c r="K17" i="21"/>
  <c r="K61" i="21"/>
  <c r="K65" i="21"/>
  <c r="K25" i="21"/>
  <c r="K47" i="21"/>
  <c r="K51" i="21"/>
  <c r="K29" i="21"/>
  <c r="K33" i="21"/>
  <c r="K15" i="21"/>
  <c r="K19" i="21"/>
  <c r="K41" i="21"/>
  <c r="K63" i="21"/>
  <c r="K67" i="21"/>
  <c r="K45" i="21"/>
  <c r="K49" i="21"/>
  <c r="K9" i="21"/>
  <c r="K31" i="21"/>
  <c r="K35" i="21"/>
  <c r="K57" i="21"/>
  <c r="K24" i="21"/>
  <c r="K8" i="21"/>
  <c r="AD369" i="14"/>
  <c r="AD125" i="14"/>
  <c r="AB3" i="14"/>
  <c r="O3" i="19"/>
  <c r="O4" i="19"/>
  <c r="F5" i="19"/>
  <c r="F4" i="19"/>
  <c r="O125" i="19"/>
  <c r="M126" i="19" s="1"/>
  <c r="M5" i="19"/>
  <c r="N3" i="19"/>
  <c r="P3" i="19" s="1"/>
  <c r="O248" i="19"/>
  <c r="F370" i="19"/>
  <c r="M370" i="19" s="1"/>
  <c r="N3" i="18"/>
  <c r="P3" i="18" s="1"/>
  <c r="K4" i="18"/>
  <c r="M4" i="18" s="1"/>
  <c r="N4" i="18" s="1"/>
  <c r="O4" i="18"/>
  <c r="M5" i="18" s="1"/>
  <c r="O125" i="18"/>
  <c r="P374" i="16"/>
  <c r="P207" i="16"/>
  <c r="P175" i="16"/>
  <c r="O3" i="16"/>
  <c r="P4" i="16" s="1"/>
  <c r="O369" i="18"/>
  <c r="M370" i="18" s="1"/>
  <c r="O248" i="18"/>
  <c r="M249" i="18" s="1"/>
  <c r="F126" i="18"/>
  <c r="M125" i="16"/>
  <c r="O125" i="16" s="1"/>
  <c r="M248" i="16"/>
  <c r="O248" i="16" s="1"/>
  <c r="M369" i="16"/>
  <c r="O369" i="16" s="1"/>
  <c r="P168" i="16"/>
  <c r="M3" i="18"/>
  <c r="H35" i="17"/>
  <c r="H26" i="17"/>
  <c r="H32" i="17"/>
  <c r="H28" i="17"/>
  <c r="H29" i="17"/>
  <c r="H34" i="17"/>
  <c r="H31" i="17"/>
  <c r="H25" i="17"/>
  <c r="P49" i="16"/>
  <c r="P199" i="16"/>
  <c r="P292" i="16"/>
  <c r="P332" i="16"/>
  <c r="P183" i="16"/>
  <c r="P276" i="16"/>
  <c r="P324" i="16"/>
  <c r="P358" i="16"/>
  <c r="P111" i="16"/>
  <c r="P316" i="16"/>
  <c r="P348" i="16"/>
  <c r="P56" i="16"/>
  <c r="P151" i="16"/>
  <c r="P308" i="16"/>
  <c r="P341" i="16"/>
  <c r="P378" i="16"/>
  <c r="P331" i="16"/>
  <c r="P266" i="16"/>
  <c r="P234" i="16"/>
  <c r="P203" i="16"/>
  <c r="P178" i="16"/>
  <c r="P170" i="16"/>
  <c r="P162" i="16"/>
  <c r="P138" i="16"/>
  <c r="P107" i="16"/>
  <c r="P98" i="16"/>
  <c r="P19" i="16"/>
  <c r="P135" i="16"/>
  <c r="P27" i="16"/>
  <c r="P35" i="16"/>
  <c r="P51" i="16"/>
  <c r="P75" i="16"/>
  <c r="P83" i="16"/>
  <c r="P113" i="16"/>
  <c r="P137" i="16"/>
  <c r="P145" i="16"/>
  <c r="P153" i="16"/>
  <c r="P177" i="16"/>
  <c r="P193" i="16"/>
  <c r="P216" i="16"/>
  <c r="P240" i="16"/>
  <c r="P257" i="16"/>
  <c r="P265" i="16"/>
  <c r="P281" i="16"/>
  <c r="P297" i="16"/>
  <c r="P313" i="16"/>
  <c r="P329" i="16"/>
  <c r="P345" i="16"/>
  <c r="P99" i="16"/>
  <c r="P30" i="16"/>
  <c r="P54" i="16"/>
  <c r="P69" i="16"/>
  <c r="P115" i="16"/>
  <c r="P123" i="16"/>
  <c r="P131" i="16"/>
  <c r="P147" i="16"/>
  <c r="P155" i="16"/>
  <c r="P171" i="16"/>
  <c r="P371" i="16"/>
  <c r="P379" i="16"/>
  <c r="P211" i="16"/>
  <c r="P227" i="16"/>
  <c r="P243" i="16"/>
  <c r="P16" i="16"/>
  <c r="P31" i="16"/>
  <c r="P236" i="16"/>
  <c r="P293" i="16"/>
  <c r="P325" i="16"/>
  <c r="P18" i="16"/>
  <c r="P24" i="16"/>
  <c r="P95" i="16"/>
  <c r="P110" i="16"/>
  <c r="P118" i="16"/>
  <c r="P134" i="16"/>
  <c r="P278" i="16"/>
  <c r="P180" i="16"/>
  <c r="P210" i="16"/>
  <c r="P218" i="16"/>
  <c r="P256" i="16"/>
  <c r="P264" i="16"/>
  <c r="P285" i="16"/>
  <c r="P321" i="16"/>
  <c r="P328" i="16"/>
  <c r="P336" i="16"/>
  <c r="P10" i="16"/>
  <c r="P23" i="16"/>
  <c r="P43" i="16"/>
  <c r="P55" i="16"/>
  <c r="P63" i="16"/>
  <c r="P77" i="16"/>
  <c r="P85" i="16"/>
  <c r="P91" i="16"/>
  <c r="P104" i="16"/>
  <c r="P136" i="16"/>
  <c r="P144" i="16"/>
  <c r="P152" i="16"/>
  <c r="P167" i="16"/>
  <c r="P190" i="16"/>
  <c r="P220" i="16"/>
  <c r="P235" i="16"/>
  <c r="P242" i="16"/>
  <c r="P250" i="16"/>
  <c r="P258" i="16"/>
  <c r="P273" i="16"/>
  <c r="P280" i="16"/>
  <c r="P301" i="16"/>
  <c r="P337" i="16"/>
  <c r="P352" i="16"/>
  <c r="P375" i="16"/>
  <c r="K3" i="16"/>
  <c r="P36" i="16"/>
  <c r="P50" i="16"/>
  <c r="P228" i="16"/>
  <c r="P309" i="16"/>
  <c r="P353" i="16"/>
  <c r="P367" i="16"/>
  <c r="P25" i="16"/>
  <c r="P45" i="16"/>
  <c r="P78" i="16"/>
  <c r="P86" i="16"/>
  <c r="P106" i="16"/>
  <c r="P114" i="16"/>
  <c r="P122" i="16"/>
  <c r="P146" i="16"/>
  <c r="P184" i="16"/>
  <c r="P206" i="16"/>
  <c r="P222" i="16"/>
  <c r="P260" i="16"/>
  <c r="P289" i="16"/>
  <c r="P296" i="16"/>
  <c r="P317" i="16"/>
  <c r="P361" i="16"/>
  <c r="I116" i="16"/>
  <c r="P39" i="16"/>
  <c r="P59" i="16"/>
  <c r="P67" i="16"/>
  <c r="P72" i="16"/>
  <c r="P88" i="16"/>
  <c r="P101" i="16"/>
  <c r="P108" i="16"/>
  <c r="P116" i="16"/>
  <c r="P140" i="16"/>
  <c r="P156" i="16"/>
  <c r="P163" i="16"/>
  <c r="P186" i="16"/>
  <c r="P194" i="16"/>
  <c r="P224" i="16"/>
  <c r="P254" i="16"/>
  <c r="P269" i="16"/>
  <c r="P305" i="16"/>
  <c r="P312" i="16"/>
  <c r="P333" i="16"/>
  <c r="P340" i="16"/>
  <c r="P15" i="16"/>
  <c r="P20" i="16"/>
  <c r="P41" i="16"/>
  <c r="P61" i="16"/>
  <c r="P68" i="16"/>
  <c r="P102" i="16"/>
  <c r="P133" i="16"/>
  <c r="P164" i="16"/>
  <c r="P179" i="16"/>
  <c r="P187" i="16"/>
  <c r="P195" i="16"/>
  <c r="P232" i="16"/>
  <c r="P263" i="16"/>
  <c r="P270" i="16"/>
  <c r="P277" i="16"/>
  <c r="P284" i="16"/>
  <c r="P320" i="16"/>
  <c r="P349" i="16"/>
  <c r="P364" i="16"/>
  <c r="P372" i="16"/>
  <c r="P9" i="16"/>
  <c r="P100" i="16"/>
  <c r="P139" i="16"/>
  <c r="P96" i="16"/>
  <c r="P128" i="16"/>
  <c r="P141" i="16"/>
  <c r="P154" i="16"/>
  <c r="P166" i="16"/>
  <c r="P185" i="16"/>
  <c r="P198" i="16"/>
  <c r="P223" i="16"/>
  <c r="P261" i="16"/>
  <c r="P360" i="16"/>
  <c r="P366" i="16"/>
  <c r="P373" i="16"/>
  <c r="I100" i="16"/>
  <c r="P5" i="16"/>
  <c r="P11" i="16"/>
  <c r="P17" i="16"/>
  <c r="P112" i="16"/>
  <c r="P129" i="16"/>
  <c r="P148" i="16"/>
  <c r="P174" i="16"/>
  <c r="P192" i="16"/>
  <c r="P255" i="16"/>
  <c r="P380" i="16"/>
  <c r="I84" i="16"/>
  <c r="P6" i="16"/>
  <c r="P33" i="16"/>
  <c r="P37" i="16"/>
  <c r="P53" i="16"/>
  <c r="P92" i="16"/>
  <c r="P149" i="16"/>
  <c r="P262" i="16"/>
  <c r="I68" i="16"/>
  <c r="P8" i="16"/>
  <c r="P238" i="16"/>
  <c r="P244" i="16"/>
  <c r="P356" i="16"/>
  <c r="P362" i="16"/>
  <c r="I52" i="16"/>
  <c r="K52" i="16" s="1"/>
  <c r="P7" i="16"/>
  <c r="P28" i="16"/>
  <c r="P48" i="16"/>
  <c r="P157" i="16"/>
  <c r="P169" i="16"/>
  <c r="P182" i="16"/>
  <c r="P188" i="16"/>
  <c r="P214" i="16"/>
  <c r="P226" i="16"/>
  <c r="P239" i="16"/>
  <c r="P344" i="16"/>
  <c r="P376" i="16"/>
  <c r="I36" i="16"/>
  <c r="P132" i="16"/>
  <c r="P158" i="16"/>
  <c r="P176" i="16"/>
  <c r="P252" i="16"/>
  <c r="I20" i="16"/>
  <c r="I113" i="16"/>
  <c r="K113" i="16" s="1"/>
  <c r="I97" i="16"/>
  <c r="I81" i="16"/>
  <c r="I65" i="16"/>
  <c r="K65" i="16" s="1"/>
  <c r="I49" i="16"/>
  <c r="I33" i="16"/>
  <c r="K33" i="16" s="1"/>
  <c r="I17" i="16"/>
  <c r="K17" i="16" s="1"/>
  <c r="I111" i="16"/>
  <c r="K111" i="16" s="1"/>
  <c r="I95" i="16"/>
  <c r="K95" i="16" s="1"/>
  <c r="I79" i="16"/>
  <c r="K79" i="16" s="1"/>
  <c r="I63" i="16"/>
  <c r="I47" i="16"/>
  <c r="K47" i="16" s="1"/>
  <c r="I31" i="16"/>
  <c r="I15" i="16"/>
  <c r="K15" i="16" s="1"/>
  <c r="I109" i="16"/>
  <c r="K109" i="16" s="1"/>
  <c r="I93" i="16"/>
  <c r="I77" i="16"/>
  <c r="K77" i="16" s="1"/>
  <c r="I61" i="16"/>
  <c r="K61" i="16" s="1"/>
  <c r="I45" i="16"/>
  <c r="K45" i="16" s="1"/>
  <c r="I29" i="16"/>
  <c r="I13" i="16"/>
  <c r="I124" i="16"/>
  <c r="I125" i="16" s="1"/>
  <c r="I126" i="16" s="1"/>
  <c r="I127" i="16" s="1"/>
  <c r="I128" i="16" s="1"/>
  <c r="I129" i="16" s="1"/>
  <c r="I130" i="16" s="1"/>
  <c r="I131" i="16" s="1"/>
  <c r="I132" i="16" s="1"/>
  <c r="I133" i="16" s="1"/>
  <c r="I134" i="16" s="1"/>
  <c r="I135" i="16" s="1"/>
  <c r="I136" i="16" s="1"/>
  <c r="I137" i="16" s="1"/>
  <c r="I138" i="16" s="1"/>
  <c r="I139" i="16" s="1"/>
  <c r="I140" i="16" s="1"/>
  <c r="I141" i="16" s="1"/>
  <c r="I142" i="16" s="1"/>
  <c r="I143" i="16" s="1"/>
  <c r="I144" i="16" s="1"/>
  <c r="I145" i="16" s="1"/>
  <c r="I146" i="16" s="1"/>
  <c r="I147" i="16" s="1"/>
  <c r="I148" i="16" s="1"/>
  <c r="I149" i="16" s="1"/>
  <c r="I150" i="16" s="1"/>
  <c r="I151" i="16" s="1"/>
  <c r="I152" i="16" s="1"/>
  <c r="I153" i="16" s="1"/>
  <c r="I154" i="16" s="1"/>
  <c r="I155" i="16" s="1"/>
  <c r="I156" i="16" s="1"/>
  <c r="I157" i="16" s="1"/>
  <c r="I158" i="16" s="1"/>
  <c r="I159" i="16" s="1"/>
  <c r="I160" i="16" s="1"/>
  <c r="I161" i="16" s="1"/>
  <c r="I162" i="16" s="1"/>
  <c r="I163" i="16" s="1"/>
  <c r="I164" i="16" s="1"/>
  <c r="I165" i="16" s="1"/>
  <c r="I166" i="16" s="1"/>
  <c r="I167" i="16" s="1"/>
  <c r="I168" i="16" s="1"/>
  <c r="I169" i="16" s="1"/>
  <c r="I170" i="16" s="1"/>
  <c r="I171" i="16" s="1"/>
  <c r="I172" i="16" s="1"/>
  <c r="I173" i="16" s="1"/>
  <c r="I174" i="16" s="1"/>
  <c r="I175" i="16" s="1"/>
  <c r="I176" i="16" s="1"/>
  <c r="I177" i="16" s="1"/>
  <c r="I178" i="16" s="1"/>
  <c r="I179" i="16" s="1"/>
  <c r="I180" i="16" s="1"/>
  <c r="I181" i="16" s="1"/>
  <c r="I182" i="16" s="1"/>
  <c r="I183" i="16" s="1"/>
  <c r="I184" i="16" s="1"/>
  <c r="I185" i="16" s="1"/>
  <c r="I186" i="16" s="1"/>
  <c r="I187" i="16" s="1"/>
  <c r="I188" i="16" s="1"/>
  <c r="I189" i="16" s="1"/>
  <c r="I190" i="16" s="1"/>
  <c r="I191" i="16" s="1"/>
  <c r="I192" i="16" s="1"/>
  <c r="I193" i="16" s="1"/>
  <c r="I194" i="16" s="1"/>
  <c r="I195" i="16" s="1"/>
  <c r="I196" i="16" s="1"/>
  <c r="I197" i="16" s="1"/>
  <c r="I198" i="16" s="1"/>
  <c r="I199" i="16" s="1"/>
  <c r="I200" i="16" s="1"/>
  <c r="I201" i="16" s="1"/>
  <c r="I202" i="16" s="1"/>
  <c r="I203" i="16" s="1"/>
  <c r="I204" i="16" s="1"/>
  <c r="I205" i="16" s="1"/>
  <c r="I206" i="16" s="1"/>
  <c r="I207" i="16" s="1"/>
  <c r="I208" i="16" s="1"/>
  <c r="I209" i="16" s="1"/>
  <c r="I210" i="16" s="1"/>
  <c r="I211" i="16" s="1"/>
  <c r="I212" i="16" s="1"/>
  <c r="I213" i="16" s="1"/>
  <c r="I214" i="16" s="1"/>
  <c r="I215" i="16" s="1"/>
  <c r="I216" i="16" s="1"/>
  <c r="I217" i="16" s="1"/>
  <c r="I218" i="16" s="1"/>
  <c r="I219" i="16" s="1"/>
  <c r="I220" i="16" s="1"/>
  <c r="I221" i="16" s="1"/>
  <c r="I222" i="16" s="1"/>
  <c r="I223" i="16" s="1"/>
  <c r="I224" i="16" s="1"/>
  <c r="I225" i="16" s="1"/>
  <c r="I226" i="16" s="1"/>
  <c r="I227" i="16" s="1"/>
  <c r="I228" i="16" s="1"/>
  <c r="I229" i="16" s="1"/>
  <c r="I230" i="16" s="1"/>
  <c r="I231" i="16" s="1"/>
  <c r="I232" i="16" s="1"/>
  <c r="I233" i="16" s="1"/>
  <c r="I234" i="16" s="1"/>
  <c r="I235" i="16" s="1"/>
  <c r="I236" i="16" s="1"/>
  <c r="I237" i="16" s="1"/>
  <c r="I238" i="16" s="1"/>
  <c r="I239" i="16" s="1"/>
  <c r="I240" i="16" s="1"/>
  <c r="I241" i="16" s="1"/>
  <c r="I242" i="16" s="1"/>
  <c r="I243" i="16" s="1"/>
  <c r="I244" i="16" s="1"/>
  <c r="I245" i="16" s="1"/>
  <c r="I246" i="16" s="1"/>
  <c r="I247" i="16" s="1"/>
  <c r="I248" i="16" s="1"/>
  <c r="I108" i="16"/>
  <c r="I92" i="16"/>
  <c r="I76" i="16"/>
  <c r="I60" i="16"/>
  <c r="K60" i="16" s="1"/>
  <c r="I44" i="16"/>
  <c r="K44" i="16" s="1"/>
  <c r="I28" i="16"/>
  <c r="I12" i="16"/>
  <c r="I121" i="16"/>
  <c r="K121" i="16" s="1"/>
  <c r="I105" i="16"/>
  <c r="K105" i="16" s="1"/>
  <c r="I89" i="16"/>
  <c r="I73" i="16"/>
  <c r="I57" i="16"/>
  <c r="I41" i="16"/>
  <c r="K41" i="16" s="1"/>
  <c r="I25" i="16"/>
  <c r="I9" i="16"/>
  <c r="I119" i="16"/>
  <c r="K119" i="16" s="1"/>
  <c r="I103" i="16"/>
  <c r="K103" i="16" s="1"/>
  <c r="I87" i="16"/>
  <c r="I71" i="16"/>
  <c r="K71" i="16" s="1"/>
  <c r="I55" i="16"/>
  <c r="K55" i="16" s="1"/>
  <c r="I39" i="16"/>
  <c r="K39" i="16" s="1"/>
  <c r="I23" i="16"/>
  <c r="I7" i="16"/>
  <c r="I117" i="16"/>
  <c r="K117" i="16" s="1"/>
  <c r="I101" i="16"/>
  <c r="K101" i="16" s="1"/>
  <c r="I85" i="16"/>
  <c r="I69" i="16"/>
  <c r="I53" i="16"/>
  <c r="K53" i="16" s="1"/>
  <c r="I37" i="16"/>
  <c r="K37" i="16" s="1"/>
  <c r="I21" i="16"/>
  <c r="I5" i="16"/>
  <c r="I123" i="16"/>
  <c r="K123" i="16" s="1"/>
  <c r="I115" i="16"/>
  <c r="K115" i="16" s="1"/>
  <c r="I107" i="16"/>
  <c r="I99" i="16"/>
  <c r="I91" i="16"/>
  <c r="K91" i="16" s="1"/>
  <c r="I83" i="16"/>
  <c r="K83" i="16" s="1"/>
  <c r="I75" i="16"/>
  <c r="I67" i="16"/>
  <c r="K67" i="16" s="1"/>
  <c r="I59" i="16"/>
  <c r="K59" i="16" s="1"/>
  <c r="I51" i="16"/>
  <c r="K51" i="16" s="1"/>
  <c r="I43" i="16"/>
  <c r="I35" i="16"/>
  <c r="K35" i="16" s="1"/>
  <c r="I27" i="16"/>
  <c r="K27" i="16" s="1"/>
  <c r="I19" i="16"/>
  <c r="K19" i="16" s="1"/>
  <c r="I11" i="16"/>
  <c r="K11" i="16" s="1"/>
  <c r="I122" i="16"/>
  <c r="I114" i="16"/>
  <c r="K114" i="16" s="1"/>
  <c r="I106" i="16"/>
  <c r="K106" i="16" s="1"/>
  <c r="I98" i="16"/>
  <c r="I90" i="16"/>
  <c r="K90" i="16" s="1"/>
  <c r="I82" i="16"/>
  <c r="K82" i="16" s="1"/>
  <c r="I74" i="16"/>
  <c r="K74" i="16" s="1"/>
  <c r="I66" i="16"/>
  <c r="K66" i="16" s="1"/>
  <c r="I58" i="16"/>
  <c r="K58" i="16" s="1"/>
  <c r="I50" i="16"/>
  <c r="K50" i="16" s="1"/>
  <c r="I42" i="16"/>
  <c r="K42" i="16" s="1"/>
  <c r="I34" i="16"/>
  <c r="I26" i="16"/>
  <c r="K26" i="16" s="1"/>
  <c r="I18" i="16"/>
  <c r="K18" i="16" s="1"/>
  <c r="I10" i="16"/>
  <c r="K10" i="16" s="1"/>
  <c r="I120" i="16"/>
  <c r="K120" i="16" s="1"/>
  <c r="I112" i="16"/>
  <c r="K112" i="16" s="1"/>
  <c r="I104" i="16"/>
  <c r="K104" i="16" s="1"/>
  <c r="I96" i="16"/>
  <c r="K96" i="16" s="1"/>
  <c r="I88" i="16"/>
  <c r="I80" i="16"/>
  <c r="K80" i="16" s="1"/>
  <c r="I72" i="16"/>
  <c r="K72" i="16" s="1"/>
  <c r="I64" i="16"/>
  <c r="K64" i="16" s="1"/>
  <c r="I56" i="16"/>
  <c r="K56" i="16" s="1"/>
  <c r="I48" i="16"/>
  <c r="I40" i="16"/>
  <c r="K40" i="16" s="1"/>
  <c r="I32" i="16"/>
  <c r="K32" i="16" s="1"/>
  <c r="I24" i="16"/>
  <c r="I16" i="16"/>
  <c r="K16" i="16" s="1"/>
  <c r="I8" i="16"/>
  <c r="K8" i="16" s="1"/>
  <c r="I4" i="16"/>
  <c r="K4" i="16" s="1"/>
  <c r="X4" i="16" s="1"/>
  <c r="I118" i="16"/>
  <c r="K118" i="16" s="1"/>
  <c r="I110" i="16"/>
  <c r="K110" i="16" s="1"/>
  <c r="I102" i="16"/>
  <c r="K102" i="16" s="1"/>
  <c r="I94" i="16"/>
  <c r="K94" i="16" s="1"/>
  <c r="I86" i="16"/>
  <c r="I78" i="16"/>
  <c r="I70" i="16"/>
  <c r="K70" i="16" s="1"/>
  <c r="I62" i="16"/>
  <c r="K62" i="16" s="1"/>
  <c r="I54" i="16"/>
  <c r="K54" i="16" s="1"/>
  <c r="I46" i="16"/>
  <c r="I38" i="16"/>
  <c r="K38" i="16" s="1"/>
  <c r="I30" i="16"/>
  <c r="K30" i="16" s="1"/>
  <c r="I22" i="16"/>
  <c r="I14" i="16"/>
  <c r="K14" i="16" s="1"/>
  <c r="K7" i="16"/>
  <c r="P13" i="16"/>
  <c r="K21" i="16"/>
  <c r="P52" i="16"/>
  <c r="P84" i="16"/>
  <c r="P97" i="16"/>
  <c r="P307" i="16"/>
  <c r="P306" i="16"/>
  <c r="P173" i="16"/>
  <c r="P172" i="16"/>
  <c r="P205" i="16"/>
  <c r="P204" i="16"/>
  <c r="K6" i="16"/>
  <c r="P29" i="16"/>
  <c r="P80" i="16"/>
  <c r="P93" i="16"/>
  <c r="K122" i="16"/>
  <c r="K34" i="16"/>
  <c r="P76" i="16"/>
  <c r="P89" i="16"/>
  <c r="K98" i="16"/>
  <c r="P339" i="16"/>
  <c r="P338" i="16"/>
  <c r="K5" i="16"/>
  <c r="K9" i="16"/>
  <c r="K13" i="16"/>
  <c r="K22" i="16"/>
  <c r="P40" i="16"/>
  <c r="P117" i="16"/>
  <c r="P197" i="16"/>
  <c r="P196" i="16"/>
  <c r="P213" i="16"/>
  <c r="P212" i="16"/>
  <c r="K108" i="16"/>
  <c r="K100" i="16"/>
  <c r="K92" i="16"/>
  <c r="K76" i="16"/>
  <c r="K68" i="16"/>
  <c r="K48" i="16"/>
  <c r="K36" i="16"/>
  <c r="K28" i="16"/>
  <c r="K93" i="16"/>
  <c r="K89" i="16"/>
  <c r="K85" i="16"/>
  <c r="K81" i="16"/>
  <c r="K73" i="16"/>
  <c r="K57" i="16"/>
  <c r="K49" i="16"/>
  <c r="K29" i="16"/>
  <c r="K25" i="16"/>
  <c r="K107" i="16"/>
  <c r="K99" i="16"/>
  <c r="K87" i="16"/>
  <c r="K75" i="16"/>
  <c r="K63" i="16"/>
  <c r="K43" i="16"/>
  <c r="K31" i="16"/>
  <c r="K23" i="16"/>
  <c r="K12" i="16"/>
  <c r="K20" i="16"/>
  <c r="K24" i="16"/>
  <c r="P32" i="16"/>
  <c r="P64" i="16"/>
  <c r="K69" i="16"/>
  <c r="K86" i="16"/>
  <c r="K88" i="16"/>
  <c r="P109" i="16"/>
  <c r="P120" i="16"/>
  <c r="P121" i="16"/>
  <c r="K46" i="16"/>
  <c r="P60" i="16"/>
  <c r="K78" i="16"/>
  <c r="K84" i="16"/>
  <c r="K97" i="16"/>
  <c r="P105" i="16"/>
  <c r="K116" i="16"/>
  <c r="P275" i="16"/>
  <c r="P274" i="16"/>
  <c r="P124" i="16"/>
  <c r="P299" i="16"/>
  <c r="P298" i="16"/>
  <c r="P291" i="16"/>
  <c r="P290" i="16"/>
  <c r="P323" i="16"/>
  <c r="P322" i="16"/>
  <c r="P165" i="16"/>
  <c r="P181" i="16"/>
  <c r="P189" i="16"/>
  <c r="P161" i="16"/>
  <c r="P160" i="16"/>
  <c r="P283" i="16"/>
  <c r="P282" i="16"/>
  <c r="P315" i="16"/>
  <c r="P314" i="16"/>
  <c r="P201" i="16"/>
  <c r="P200" i="16"/>
  <c r="P209" i="16"/>
  <c r="P208" i="16"/>
  <c r="P217" i="16"/>
  <c r="P225" i="16"/>
  <c r="P233" i="16"/>
  <c r="P241" i="16"/>
  <c r="P251" i="16"/>
  <c r="P259" i="16"/>
  <c r="P351" i="16"/>
  <c r="P350" i="16"/>
  <c r="P359" i="16"/>
  <c r="P287" i="16"/>
  <c r="P286" i="16"/>
  <c r="P295" i="16"/>
  <c r="P294" i="16"/>
  <c r="P303" i="16"/>
  <c r="P302" i="16"/>
  <c r="P311" i="16"/>
  <c r="P310" i="16"/>
  <c r="P319" i="16"/>
  <c r="P318" i="16"/>
  <c r="P327" i="16"/>
  <c r="P326" i="16"/>
  <c r="P335" i="16"/>
  <c r="P334" i="16"/>
  <c r="P343" i="16"/>
  <c r="P342" i="16"/>
  <c r="P377" i="16"/>
  <c r="P130" i="16"/>
  <c r="P142" i="16"/>
  <c r="P150" i="16"/>
  <c r="P221" i="16"/>
  <c r="P237" i="16"/>
  <c r="P355" i="16"/>
  <c r="P354" i="16"/>
  <c r="P363" i="16"/>
  <c r="P245" i="16"/>
  <c r="P271" i="16"/>
  <c r="P279" i="16"/>
  <c r="P347" i="16"/>
  <c r="P346" i="16"/>
  <c r="P381" i="16"/>
  <c r="P219" i="16"/>
  <c r="P231" i="16"/>
  <c r="P247" i="16"/>
  <c r="P253" i="16"/>
  <c r="P246" i="16"/>
  <c r="P368" i="16"/>
  <c r="AE3" i="14"/>
  <c r="I28" i="13"/>
  <c r="I27" i="13"/>
  <c r="I31" i="13"/>
  <c r="I29" i="13"/>
  <c r="T4" i="12"/>
  <c r="T5" i="12" s="1"/>
  <c r="T6" i="12" s="1"/>
  <c r="T7" i="12" s="1"/>
  <c r="T8" i="12" s="1"/>
  <c r="T9" i="12" s="1"/>
  <c r="T10" i="12" s="1"/>
  <c r="T11" i="12" s="1"/>
  <c r="T12" i="12" s="1"/>
  <c r="T13" i="12" s="1"/>
  <c r="T14" i="12" s="1"/>
  <c r="T15" i="12" s="1"/>
  <c r="T16" i="12" s="1"/>
  <c r="T17" i="12" s="1"/>
  <c r="T18" i="12" s="1"/>
  <c r="T19" i="12" s="1"/>
  <c r="T20" i="12" s="1"/>
  <c r="T21" i="12" s="1"/>
  <c r="T22" i="12" s="1"/>
  <c r="T23" i="12" s="1"/>
  <c r="T24" i="12" s="1"/>
  <c r="T25" i="12" s="1"/>
  <c r="T26" i="12" s="1"/>
  <c r="T27" i="12" s="1"/>
  <c r="T28" i="12" s="1"/>
  <c r="T29" i="12" s="1"/>
  <c r="T30" i="12" s="1"/>
  <c r="T31" i="12" s="1"/>
  <c r="T32" i="12" s="1"/>
  <c r="T33" i="12" s="1"/>
  <c r="T34" i="12" s="1"/>
  <c r="T35" i="12" s="1"/>
  <c r="T36" i="12" s="1"/>
  <c r="T37" i="12" s="1"/>
  <c r="T38" i="12" s="1"/>
  <c r="T39" i="12" s="1"/>
  <c r="T40" i="12" s="1"/>
  <c r="T41" i="12" s="1"/>
  <c r="T42" i="12" s="1"/>
  <c r="T43" i="12" s="1"/>
  <c r="T44" i="12" s="1"/>
  <c r="T45" i="12" s="1"/>
  <c r="T46" i="12" s="1"/>
  <c r="T47" i="12" s="1"/>
  <c r="T48" i="12" s="1"/>
  <c r="T49" i="12" s="1"/>
  <c r="T50" i="12" s="1"/>
  <c r="T51" i="12" s="1"/>
  <c r="T52" i="12" s="1"/>
  <c r="T53" i="12" s="1"/>
  <c r="T54" i="12" s="1"/>
  <c r="T55" i="12" s="1"/>
  <c r="T56" i="12" s="1"/>
  <c r="T57" i="12" s="1"/>
  <c r="T58" i="12" s="1"/>
  <c r="T59" i="12" s="1"/>
  <c r="T60" i="12" s="1"/>
  <c r="T61" i="12" s="1"/>
  <c r="T62" i="12" s="1"/>
  <c r="T63" i="12" s="1"/>
  <c r="T64" i="12" s="1"/>
  <c r="T65" i="12" s="1"/>
  <c r="T66" i="12" s="1"/>
  <c r="T67" i="12" s="1"/>
  <c r="T68" i="12" s="1"/>
  <c r="T69" i="12" s="1"/>
  <c r="T70" i="12" s="1"/>
  <c r="T71" i="12" s="1"/>
  <c r="T72" i="12" s="1"/>
  <c r="T73" i="12" s="1"/>
  <c r="T74" i="12" s="1"/>
  <c r="T75" i="12" s="1"/>
  <c r="T76" i="12" s="1"/>
  <c r="T77" i="12" s="1"/>
  <c r="T78" i="12" s="1"/>
  <c r="T79" i="12" s="1"/>
  <c r="T80" i="12" s="1"/>
  <c r="T81" i="12" s="1"/>
  <c r="T82" i="12" s="1"/>
  <c r="T83" i="12" s="1"/>
  <c r="T84" i="12" s="1"/>
  <c r="T85" i="12" s="1"/>
  <c r="T86" i="12" s="1"/>
  <c r="T87" i="12" s="1"/>
  <c r="T88" i="12" s="1"/>
  <c r="T89" i="12" s="1"/>
  <c r="T90" i="12" s="1"/>
  <c r="T91" i="12" s="1"/>
  <c r="T92" i="12" s="1"/>
  <c r="T93" i="12" s="1"/>
  <c r="T94" i="12" s="1"/>
  <c r="T95" i="12" s="1"/>
  <c r="T96" i="12" s="1"/>
  <c r="T97" i="12" s="1"/>
  <c r="T98" i="12" s="1"/>
  <c r="T99" i="12" s="1"/>
  <c r="T100" i="12" s="1"/>
  <c r="T101" i="12" s="1"/>
  <c r="T102" i="12" s="1"/>
  <c r="T103" i="12" s="1"/>
  <c r="T104" i="12" s="1"/>
  <c r="T105" i="12" s="1"/>
  <c r="T106" i="12" s="1"/>
  <c r="T107" i="12" s="1"/>
  <c r="T108" i="12" s="1"/>
  <c r="T109" i="12" s="1"/>
  <c r="T110" i="12" s="1"/>
  <c r="T111" i="12" s="1"/>
  <c r="T112" i="12" s="1"/>
  <c r="T113" i="12" s="1"/>
  <c r="T114" i="12" s="1"/>
  <c r="T115" i="12" s="1"/>
  <c r="T116" i="12" s="1"/>
  <c r="T117" i="12" s="1"/>
  <c r="T118" i="12" s="1"/>
  <c r="T119" i="12" s="1"/>
  <c r="T120" i="12" s="1"/>
  <c r="T121" i="12" s="1"/>
  <c r="T122" i="12" s="1"/>
  <c r="T123" i="12" s="1"/>
  <c r="T124" i="12" s="1"/>
  <c r="T125" i="12" s="1"/>
  <c r="T126" i="12" s="1"/>
  <c r="T127" i="12" s="1"/>
  <c r="T128" i="12" s="1"/>
  <c r="T129" i="12" s="1"/>
  <c r="T130" i="12" s="1"/>
  <c r="T131" i="12" s="1"/>
  <c r="T132" i="12" s="1"/>
  <c r="T133" i="12" s="1"/>
  <c r="T134" i="12" s="1"/>
  <c r="T135" i="12" s="1"/>
  <c r="T136" i="12" s="1"/>
  <c r="T137" i="12" s="1"/>
  <c r="T138" i="12" s="1"/>
  <c r="T139" i="12" s="1"/>
  <c r="T140" i="12" s="1"/>
  <c r="T141" i="12" s="1"/>
  <c r="T142" i="12" s="1"/>
  <c r="T143" i="12" s="1"/>
  <c r="T144" i="12" s="1"/>
  <c r="T145" i="12" s="1"/>
  <c r="T146" i="12" s="1"/>
  <c r="T147" i="12" s="1"/>
  <c r="T148" i="12" s="1"/>
  <c r="T149" i="12" s="1"/>
  <c r="T150" i="12" s="1"/>
  <c r="T151" i="12" s="1"/>
  <c r="T152" i="12" s="1"/>
  <c r="T153" i="12" s="1"/>
  <c r="T154" i="12" s="1"/>
  <c r="T155" i="12" s="1"/>
  <c r="T156" i="12" s="1"/>
  <c r="T157" i="12" s="1"/>
  <c r="T158" i="12" s="1"/>
  <c r="T159" i="12" s="1"/>
  <c r="T160" i="12" s="1"/>
  <c r="T161" i="12" s="1"/>
  <c r="T162" i="12" s="1"/>
  <c r="T163" i="12" s="1"/>
  <c r="T164" i="12" s="1"/>
  <c r="T165" i="12" s="1"/>
  <c r="T166" i="12" s="1"/>
  <c r="T167" i="12" s="1"/>
  <c r="T168" i="12" s="1"/>
  <c r="T169" i="12" s="1"/>
  <c r="T170" i="12" s="1"/>
  <c r="T171" i="12" s="1"/>
  <c r="T172" i="12" s="1"/>
  <c r="T173" i="12" s="1"/>
  <c r="T174" i="12" s="1"/>
  <c r="T175" i="12" s="1"/>
  <c r="T176" i="12" s="1"/>
  <c r="T177" i="12" s="1"/>
  <c r="T178" i="12" s="1"/>
  <c r="T179" i="12" s="1"/>
  <c r="T180" i="12" s="1"/>
  <c r="T181" i="12" s="1"/>
  <c r="T182" i="12" s="1"/>
  <c r="T183" i="12" s="1"/>
  <c r="T184" i="12" s="1"/>
  <c r="T185" i="12" s="1"/>
  <c r="T186" i="12" s="1"/>
  <c r="T187" i="12" s="1"/>
  <c r="T188" i="12" s="1"/>
  <c r="T189" i="12" s="1"/>
  <c r="T190" i="12" s="1"/>
  <c r="T191" i="12" s="1"/>
  <c r="T192" i="12" s="1"/>
  <c r="T193" i="12" s="1"/>
  <c r="T194" i="12" s="1"/>
  <c r="T195" i="12" s="1"/>
  <c r="T196" i="12" s="1"/>
  <c r="T197" i="12" s="1"/>
  <c r="T198" i="12" s="1"/>
  <c r="T199" i="12" s="1"/>
  <c r="T200" i="12" s="1"/>
  <c r="T201" i="12" s="1"/>
  <c r="T202" i="12" s="1"/>
  <c r="T203" i="12" s="1"/>
  <c r="T204" i="12" s="1"/>
  <c r="T205" i="12" s="1"/>
  <c r="T206" i="12" s="1"/>
  <c r="T207" i="12" s="1"/>
  <c r="T208" i="12" s="1"/>
  <c r="T209" i="12" s="1"/>
  <c r="T210" i="12" s="1"/>
  <c r="T211" i="12" s="1"/>
  <c r="T212" i="12" s="1"/>
  <c r="T213" i="12" s="1"/>
  <c r="T214" i="12" s="1"/>
  <c r="T215" i="12" s="1"/>
  <c r="T216" i="12" s="1"/>
  <c r="T217" i="12" s="1"/>
  <c r="T218" i="12" s="1"/>
  <c r="T219" i="12" s="1"/>
  <c r="T220" i="12" s="1"/>
  <c r="T221" i="12" s="1"/>
  <c r="T222" i="12" s="1"/>
  <c r="T223" i="12" s="1"/>
  <c r="T224" i="12" s="1"/>
  <c r="T225" i="12" s="1"/>
  <c r="T226" i="12" s="1"/>
  <c r="T227" i="12" s="1"/>
  <c r="T228" i="12" s="1"/>
  <c r="T229" i="12" s="1"/>
  <c r="T230" i="12" s="1"/>
  <c r="T231" i="12" s="1"/>
  <c r="T232" i="12" s="1"/>
  <c r="T233" i="12" s="1"/>
  <c r="T234" i="12" s="1"/>
  <c r="T235" i="12" s="1"/>
  <c r="T236" i="12" s="1"/>
  <c r="T237" i="12" s="1"/>
  <c r="T238" i="12" s="1"/>
  <c r="T239" i="12" s="1"/>
  <c r="T240" i="12" s="1"/>
  <c r="T241" i="12" s="1"/>
  <c r="T242" i="12" s="1"/>
  <c r="T243" i="12" s="1"/>
  <c r="T244" i="12" s="1"/>
  <c r="T245" i="12" s="1"/>
  <c r="T246" i="12" s="1"/>
  <c r="T247" i="12" s="1"/>
  <c r="T248" i="12" s="1"/>
  <c r="T249" i="12" s="1"/>
  <c r="T250" i="12" s="1"/>
  <c r="T251" i="12" s="1"/>
  <c r="T252" i="12" s="1"/>
  <c r="T253" i="12" s="1"/>
  <c r="T254" i="12" s="1"/>
  <c r="T255" i="12" s="1"/>
  <c r="T256" i="12" s="1"/>
  <c r="T257" i="12" s="1"/>
  <c r="T258" i="12" s="1"/>
  <c r="T259" i="12" s="1"/>
  <c r="T260" i="12" s="1"/>
  <c r="T261" i="12" s="1"/>
  <c r="T262" i="12" s="1"/>
  <c r="T263" i="12" s="1"/>
  <c r="T264" i="12" s="1"/>
  <c r="T265" i="12" s="1"/>
  <c r="T266" i="12" s="1"/>
  <c r="T267" i="12" s="1"/>
  <c r="T268" i="12" s="1"/>
  <c r="T269" i="12" s="1"/>
  <c r="T270" i="12" s="1"/>
  <c r="T271" i="12" s="1"/>
  <c r="T272" i="12" s="1"/>
  <c r="T273" i="12" s="1"/>
  <c r="T274" i="12" s="1"/>
  <c r="T275" i="12" s="1"/>
  <c r="T276" i="12" s="1"/>
  <c r="T277" i="12" s="1"/>
  <c r="T278" i="12" s="1"/>
  <c r="T279" i="12" s="1"/>
  <c r="T280" i="12" s="1"/>
  <c r="T281" i="12" s="1"/>
  <c r="T282" i="12" s="1"/>
  <c r="T283" i="12" s="1"/>
  <c r="T284" i="12" s="1"/>
  <c r="T285" i="12" s="1"/>
  <c r="T286" i="12" s="1"/>
  <c r="T287" i="12" s="1"/>
  <c r="T288" i="12" s="1"/>
  <c r="T289" i="12" s="1"/>
  <c r="T290" i="12" s="1"/>
  <c r="T291" i="12" s="1"/>
  <c r="T292" i="12" s="1"/>
  <c r="T293" i="12" s="1"/>
  <c r="T294" i="12" s="1"/>
  <c r="T295" i="12" s="1"/>
  <c r="T296" i="12" s="1"/>
  <c r="T297" i="12" s="1"/>
  <c r="T298" i="12" s="1"/>
  <c r="T299" i="12" s="1"/>
  <c r="T300" i="12" s="1"/>
  <c r="T301" i="12" s="1"/>
  <c r="T302" i="12" s="1"/>
  <c r="T303" i="12" s="1"/>
  <c r="T304" i="12" s="1"/>
  <c r="T305" i="12" s="1"/>
  <c r="T306" i="12" s="1"/>
  <c r="T307" i="12" s="1"/>
  <c r="T308" i="12" s="1"/>
  <c r="T309" i="12" s="1"/>
  <c r="T310" i="12" s="1"/>
  <c r="T311" i="12" s="1"/>
  <c r="T312" i="12" s="1"/>
  <c r="T313" i="12" s="1"/>
  <c r="T314" i="12" s="1"/>
  <c r="T315" i="12" s="1"/>
  <c r="T316" i="12" s="1"/>
  <c r="T317" i="12" s="1"/>
  <c r="T318" i="12" s="1"/>
  <c r="T319" i="12" s="1"/>
  <c r="T320" i="12" s="1"/>
  <c r="T321" i="12" s="1"/>
  <c r="T322" i="12" s="1"/>
  <c r="T323" i="12" s="1"/>
  <c r="T324" i="12" s="1"/>
  <c r="T325" i="12" s="1"/>
  <c r="T326" i="12" s="1"/>
  <c r="T327" i="12" s="1"/>
  <c r="T328" i="12" s="1"/>
  <c r="T329" i="12" s="1"/>
  <c r="T330" i="12" s="1"/>
  <c r="T331" i="12" s="1"/>
  <c r="T332" i="12" s="1"/>
  <c r="T333" i="12" s="1"/>
  <c r="T334" i="12" s="1"/>
  <c r="T335" i="12" s="1"/>
  <c r="T336" i="12" s="1"/>
  <c r="T337" i="12" s="1"/>
  <c r="T338" i="12" s="1"/>
  <c r="T339" i="12" s="1"/>
  <c r="T340" i="12" s="1"/>
  <c r="T341" i="12" s="1"/>
  <c r="T342" i="12" s="1"/>
  <c r="T343" i="12" s="1"/>
  <c r="T344" i="12" s="1"/>
  <c r="T345" i="12" s="1"/>
  <c r="T346" i="12" s="1"/>
  <c r="T347" i="12" s="1"/>
  <c r="T348" i="12" s="1"/>
  <c r="T349" i="12" s="1"/>
  <c r="T350" i="12" s="1"/>
  <c r="T351" i="12" s="1"/>
  <c r="T352" i="12" s="1"/>
  <c r="T353" i="12" s="1"/>
  <c r="T354" i="12" s="1"/>
  <c r="T355" i="12" s="1"/>
  <c r="T356" i="12" s="1"/>
  <c r="T357" i="12" s="1"/>
  <c r="T358" i="12" s="1"/>
  <c r="T359" i="12" s="1"/>
  <c r="T360" i="12" s="1"/>
  <c r="T361" i="12" s="1"/>
  <c r="T362" i="12" s="1"/>
  <c r="T363" i="12" s="1"/>
  <c r="T364" i="12" s="1"/>
  <c r="T365" i="12" s="1"/>
  <c r="T366" i="12" s="1"/>
  <c r="T367" i="12" s="1"/>
  <c r="T368" i="12" s="1"/>
  <c r="T369" i="12" s="1"/>
  <c r="T370" i="12" s="1"/>
  <c r="T371" i="12" s="1"/>
  <c r="T372" i="12" s="1"/>
  <c r="T373" i="12" s="1"/>
  <c r="T374" i="12" s="1"/>
  <c r="T375" i="12" s="1"/>
  <c r="T376" i="12" s="1"/>
  <c r="T377" i="12" s="1"/>
  <c r="T378" i="12" s="1"/>
  <c r="T379" i="12" s="1"/>
  <c r="T380" i="12" s="1"/>
  <c r="T381" i="12" s="1"/>
  <c r="V3" i="12"/>
  <c r="H35" i="10"/>
  <c r="H34" i="10"/>
  <c r="H33" i="10"/>
  <c r="AA4" i="9"/>
  <c r="Z3" i="9"/>
  <c r="X3" i="9"/>
  <c r="W3" i="9"/>
  <c r="V3" i="9"/>
  <c r="AA381" i="9"/>
  <c r="AB381" i="9" s="1"/>
  <c r="AA380" i="9"/>
  <c r="S381" i="9"/>
  <c r="R3" i="9"/>
  <c r="R124" i="9" s="1"/>
  <c r="R125" i="9" s="1"/>
  <c r="R232" i="9" s="1"/>
  <c r="T232" i="9" s="1"/>
  <c r="S124" i="9"/>
  <c r="S247" i="9"/>
  <c r="S368" i="9"/>
  <c r="S380" i="9"/>
  <c r="AA379" i="9"/>
  <c r="AB380" i="9" s="1"/>
  <c r="S379" i="9"/>
  <c r="AA378" i="9"/>
  <c r="AB378" i="9" s="1"/>
  <c r="AB379" i="9"/>
  <c r="S378" i="9"/>
  <c r="AA377" i="9"/>
  <c r="AB377" i="9" s="1"/>
  <c r="S377" i="9"/>
  <c r="AA376" i="9"/>
  <c r="S376" i="9"/>
  <c r="AA375" i="9"/>
  <c r="S375" i="9"/>
  <c r="AA374" i="9"/>
  <c r="AB374" i="9" s="1"/>
  <c r="S374" i="9"/>
  <c r="AA373" i="9"/>
  <c r="AB373" i="9" s="1"/>
  <c r="S373" i="9"/>
  <c r="AA372" i="9"/>
  <c r="S372" i="9"/>
  <c r="AA371" i="9"/>
  <c r="AB372" i="9"/>
  <c r="S371" i="9"/>
  <c r="AA370" i="9"/>
  <c r="AB371" i="9"/>
  <c r="S370" i="9"/>
  <c r="AA368" i="9"/>
  <c r="S369" i="9"/>
  <c r="AA367" i="9"/>
  <c r="AB368" i="9"/>
  <c r="S367" i="9"/>
  <c r="AA366" i="9"/>
  <c r="AB367" i="9"/>
  <c r="S366" i="9"/>
  <c r="AA365" i="9"/>
  <c r="S365" i="9"/>
  <c r="AA364" i="9"/>
  <c r="S364" i="9"/>
  <c r="AA363" i="9"/>
  <c r="AB364" i="9"/>
  <c r="S363" i="9"/>
  <c r="AA362" i="9"/>
  <c r="AB363" i="9"/>
  <c r="S362" i="9"/>
  <c r="AA361" i="9"/>
  <c r="AB362" i="9" s="1"/>
  <c r="S361" i="9"/>
  <c r="AA360" i="9"/>
  <c r="AB361" i="9"/>
  <c r="S360" i="9"/>
  <c r="AA359" i="9"/>
  <c r="AB360" i="9"/>
  <c r="S359" i="9"/>
  <c r="AA358" i="9"/>
  <c r="AB359" i="9"/>
  <c r="S358" i="9"/>
  <c r="AA357" i="9"/>
  <c r="AB358" i="9" s="1"/>
  <c r="S357" i="9"/>
  <c r="AA356" i="9"/>
  <c r="AB356" i="9" s="1"/>
  <c r="S356" i="9"/>
  <c r="AA355" i="9"/>
  <c r="S355" i="9"/>
  <c r="AA354" i="9"/>
  <c r="AB355" i="9"/>
  <c r="S354" i="9"/>
  <c r="AA353" i="9"/>
  <c r="S353" i="9"/>
  <c r="AA352" i="9"/>
  <c r="S352" i="9"/>
  <c r="AA351" i="9"/>
  <c r="AB352" i="9"/>
  <c r="S351" i="9"/>
  <c r="AA350" i="9"/>
  <c r="AB351" i="9"/>
  <c r="S350" i="9"/>
  <c r="AA349" i="9"/>
  <c r="AB350" i="9" s="1"/>
  <c r="S349" i="9"/>
  <c r="AA348" i="9"/>
  <c r="AB348" i="9" s="1"/>
  <c r="S348" i="9"/>
  <c r="AA347" i="9"/>
  <c r="S347" i="9"/>
  <c r="AA346" i="9"/>
  <c r="AB347" i="9"/>
  <c r="S346" i="9"/>
  <c r="AA345" i="9"/>
  <c r="AB346" i="9" s="1"/>
  <c r="S345" i="9"/>
  <c r="AA344" i="9"/>
  <c r="AB345" i="9"/>
  <c r="S344" i="9"/>
  <c r="AA343" i="9"/>
  <c r="AB344" i="9"/>
  <c r="S343" i="9"/>
  <c r="AA342" i="9"/>
  <c r="AB343" i="9"/>
  <c r="S342" i="9"/>
  <c r="AA341" i="9"/>
  <c r="S341" i="9"/>
  <c r="AA340" i="9"/>
  <c r="AB340" i="9" s="1"/>
  <c r="S340" i="9"/>
  <c r="AA339" i="9"/>
  <c r="S339" i="9"/>
  <c r="AA338" i="9"/>
  <c r="AB339" i="9"/>
  <c r="S338" i="9"/>
  <c r="AA337" i="9"/>
  <c r="AB338" i="9" s="1"/>
  <c r="S337" i="9"/>
  <c r="AA336" i="9"/>
  <c r="AB336" i="9" s="1"/>
  <c r="S336" i="9"/>
  <c r="AA335" i="9"/>
  <c r="S335" i="9"/>
  <c r="AA334" i="9"/>
  <c r="AB335" i="9"/>
  <c r="S334" i="9"/>
  <c r="AA333" i="9"/>
  <c r="S333" i="9"/>
  <c r="AA332" i="9"/>
  <c r="AB332" i="9" s="1"/>
  <c r="S332" i="9"/>
  <c r="AA331" i="9"/>
  <c r="S331" i="9"/>
  <c r="AA330" i="9"/>
  <c r="AB331" i="9"/>
  <c r="S330" i="9"/>
  <c r="AA329" i="9"/>
  <c r="AB330" i="9" s="1"/>
  <c r="S329" i="9"/>
  <c r="AA328" i="9"/>
  <c r="AB329" i="9"/>
  <c r="S328" i="9"/>
  <c r="AA327" i="9"/>
  <c r="AB328" i="9"/>
  <c r="S327" i="9"/>
  <c r="AA326" i="9"/>
  <c r="AB327" i="9"/>
  <c r="S326" i="9"/>
  <c r="AA325" i="9"/>
  <c r="AB326" i="9" s="1"/>
  <c r="S325" i="9"/>
  <c r="AA324" i="9"/>
  <c r="AB324" i="9" s="1"/>
  <c r="S324" i="9"/>
  <c r="AA323" i="9"/>
  <c r="S323" i="9"/>
  <c r="AA322" i="9"/>
  <c r="AB323" i="9"/>
  <c r="S322" i="9"/>
  <c r="AA321" i="9"/>
  <c r="S321" i="9"/>
  <c r="AA320" i="9"/>
  <c r="S320" i="9"/>
  <c r="AA319" i="9"/>
  <c r="AB320" i="9"/>
  <c r="S319" i="9"/>
  <c r="AA318" i="9"/>
  <c r="AB319" i="9"/>
  <c r="S318" i="9"/>
  <c r="AA317" i="9"/>
  <c r="AB318" i="9" s="1"/>
  <c r="S317" i="9"/>
  <c r="AA316" i="9"/>
  <c r="AB316" i="9" s="1"/>
  <c r="AB317" i="9"/>
  <c r="S316" i="9"/>
  <c r="AA315" i="9"/>
  <c r="S315" i="9"/>
  <c r="AA314" i="9"/>
  <c r="AB315" i="9"/>
  <c r="S314" i="9"/>
  <c r="AA313" i="9"/>
  <c r="AB314" i="9" s="1"/>
  <c r="S313" i="9"/>
  <c r="AA312" i="9"/>
  <c r="AB313" i="9"/>
  <c r="S312" i="9"/>
  <c r="AA311" i="9"/>
  <c r="AB312" i="9"/>
  <c r="S311" i="9"/>
  <c r="AA310" i="9"/>
  <c r="AB311" i="9"/>
  <c r="S310" i="9"/>
  <c r="AA309" i="9"/>
  <c r="S309" i="9"/>
  <c r="AA308" i="9"/>
  <c r="AB308" i="9" s="1"/>
  <c r="S308" i="9"/>
  <c r="AA307" i="9"/>
  <c r="S307" i="9"/>
  <c r="AA306" i="9"/>
  <c r="AB307" i="9"/>
  <c r="S306" i="9"/>
  <c r="AA305" i="9"/>
  <c r="AB306" i="9" s="1"/>
  <c r="S305" i="9"/>
  <c r="AA304" i="9"/>
  <c r="S304" i="9"/>
  <c r="AA303" i="9"/>
  <c r="S303" i="9"/>
  <c r="AA302" i="9"/>
  <c r="AB303" i="9"/>
  <c r="S302" i="9"/>
  <c r="AA301" i="9"/>
  <c r="S301" i="9"/>
  <c r="AA300" i="9"/>
  <c r="AB300" i="9" s="1"/>
  <c r="S300" i="9"/>
  <c r="AA299" i="9"/>
  <c r="S299" i="9"/>
  <c r="AA298" i="9"/>
  <c r="AB299" i="9"/>
  <c r="S298" i="9"/>
  <c r="AA297" i="9"/>
  <c r="AB298" i="9" s="1"/>
  <c r="S297" i="9"/>
  <c r="AA296" i="9"/>
  <c r="AB297" i="9"/>
  <c r="S296" i="9"/>
  <c r="AA295" i="9"/>
  <c r="AB296" i="9"/>
  <c r="S295" i="9"/>
  <c r="AA294" i="9"/>
  <c r="AB295" i="9"/>
  <c r="S294" i="9"/>
  <c r="AA293" i="9"/>
  <c r="AB294" i="9" s="1"/>
  <c r="S293" i="9"/>
  <c r="AA292" i="9"/>
  <c r="AB292" i="9" s="1"/>
  <c r="S292" i="9"/>
  <c r="AA291" i="9"/>
  <c r="S291" i="9"/>
  <c r="AA290" i="9"/>
  <c r="AB291" i="9"/>
  <c r="S290" i="9"/>
  <c r="AA289" i="9"/>
  <c r="S289" i="9"/>
  <c r="AA288" i="9"/>
  <c r="AB288" i="9" s="1"/>
  <c r="S288" i="9"/>
  <c r="AA287" i="9"/>
  <c r="S287" i="9"/>
  <c r="AA286" i="9"/>
  <c r="AB287" i="9"/>
  <c r="S286" i="9"/>
  <c r="AA285" i="9"/>
  <c r="AB286" i="9" s="1"/>
  <c r="S285" i="9"/>
  <c r="AA284" i="9"/>
  <c r="AB285" i="9"/>
  <c r="S284" i="9"/>
  <c r="AA283" i="9"/>
  <c r="AB284" i="9"/>
  <c r="S283" i="9"/>
  <c r="AA282" i="9"/>
  <c r="AB283" i="9"/>
  <c r="S282" i="9"/>
  <c r="AA281" i="9"/>
  <c r="AB282" i="9" s="1"/>
  <c r="S281" i="9"/>
  <c r="AA280" i="9"/>
  <c r="S280" i="9"/>
  <c r="AA279" i="9"/>
  <c r="S279" i="9"/>
  <c r="AA278" i="9"/>
  <c r="AB279" i="9"/>
  <c r="S278" i="9"/>
  <c r="AA277" i="9"/>
  <c r="AB278" i="9" s="1"/>
  <c r="S277" i="9"/>
  <c r="AA276" i="9"/>
  <c r="AB277" i="9"/>
  <c r="S276" i="9"/>
  <c r="AA275" i="9"/>
  <c r="AB276" i="9"/>
  <c r="S275" i="9"/>
  <c r="AA274" i="9"/>
  <c r="AB275" i="9"/>
  <c r="S274" i="9"/>
  <c r="AA273" i="9"/>
  <c r="S273" i="9"/>
  <c r="AA272" i="9"/>
  <c r="AB272" i="9" s="1"/>
  <c r="S272" i="9"/>
  <c r="AA271" i="9"/>
  <c r="S271" i="9"/>
  <c r="AA270" i="9"/>
  <c r="AB271" i="9"/>
  <c r="S270" i="9"/>
  <c r="AA269" i="9"/>
  <c r="AB270" i="9"/>
  <c r="S269" i="9"/>
  <c r="AA268" i="9"/>
  <c r="AB269" i="9"/>
  <c r="S268" i="9"/>
  <c r="AA267" i="9"/>
  <c r="AB268" i="9"/>
  <c r="S267" i="9"/>
  <c r="AA266" i="9"/>
  <c r="AB267" i="9"/>
  <c r="S266" i="9"/>
  <c r="AA265" i="9"/>
  <c r="S265" i="9"/>
  <c r="AA264" i="9"/>
  <c r="AB264" i="9" s="1"/>
  <c r="S264" i="9"/>
  <c r="AA263" i="9"/>
  <c r="S263" i="9"/>
  <c r="AA262" i="9"/>
  <c r="AB263" i="9"/>
  <c r="S262" i="9"/>
  <c r="AA261" i="9"/>
  <c r="S261" i="9"/>
  <c r="AA260" i="9"/>
  <c r="AB260" i="9" s="1"/>
  <c r="S260" i="9"/>
  <c r="AA259" i="9"/>
  <c r="S259" i="9"/>
  <c r="AA258" i="9"/>
  <c r="AB259" i="9"/>
  <c r="S258" i="9"/>
  <c r="AA257" i="9"/>
  <c r="AB257" i="9" s="1"/>
  <c r="AB258" i="9"/>
  <c r="S257" i="9"/>
  <c r="AA256" i="9"/>
  <c r="AB256" i="9" s="1"/>
  <c r="S256" i="9"/>
  <c r="AA255" i="9"/>
  <c r="S255" i="9"/>
  <c r="AA254" i="9"/>
  <c r="AB255" i="9"/>
  <c r="S254" i="9"/>
  <c r="AA253" i="9"/>
  <c r="AB254" i="9"/>
  <c r="S253" i="9"/>
  <c r="AA252" i="9"/>
  <c r="AB253" i="9"/>
  <c r="S252" i="9"/>
  <c r="AA251" i="9"/>
  <c r="AB252" i="9"/>
  <c r="S251" i="9"/>
  <c r="AA250" i="9"/>
  <c r="AB251" i="9"/>
  <c r="S250" i="9"/>
  <c r="AA249" i="9"/>
  <c r="S249" i="9"/>
  <c r="AA247" i="9"/>
  <c r="S248" i="9"/>
  <c r="AA246" i="9"/>
  <c r="S246" i="9"/>
  <c r="AA245" i="9"/>
  <c r="S245" i="9"/>
  <c r="AA244" i="9"/>
  <c r="AB244" i="9" s="1"/>
  <c r="S244" i="9"/>
  <c r="AA243" i="9"/>
  <c r="S243" i="9"/>
  <c r="AA242" i="9"/>
  <c r="AB242" i="9" s="1"/>
  <c r="S242" i="9"/>
  <c r="AA241" i="9"/>
  <c r="AB241" i="9" s="1"/>
  <c r="S241" i="9"/>
  <c r="AA240" i="9"/>
  <c r="S240" i="9"/>
  <c r="AA239" i="9"/>
  <c r="AB239" i="9" s="1"/>
  <c r="S239" i="9"/>
  <c r="AA238" i="9"/>
  <c r="S238" i="9"/>
  <c r="AA237" i="9"/>
  <c r="AB237" i="9" s="1"/>
  <c r="AB238" i="9"/>
  <c r="S237" i="9"/>
  <c r="AA236" i="9"/>
  <c r="S236" i="9"/>
  <c r="AA235" i="9"/>
  <c r="AB235" i="9" s="1"/>
  <c r="S235" i="9"/>
  <c r="AA234" i="9"/>
  <c r="AB234" i="9" s="1"/>
  <c r="S234" i="9"/>
  <c r="AA233" i="9"/>
  <c r="AB233" i="9" s="1"/>
  <c r="S233" i="9"/>
  <c r="AA232" i="9"/>
  <c r="S232" i="9"/>
  <c r="AA231" i="9"/>
  <c r="AB231" i="9" s="1"/>
  <c r="S231" i="9"/>
  <c r="AA230" i="9"/>
  <c r="S230" i="9"/>
  <c r="AA229" i="9"/>
  <c r="S229" i="9"/>
  <c r="AA228" i="9"/>
  <c r="AB228" i="9" s="1"/>
  <c r="S228" i="9"/>
  <c r="AA227" i="9"/>
  <c r="S227" i="9"/>
  <c r="AA226" i="9"/>
  <c r="AB226" i="9" s="1"/>
  <c r="S226" i="9"/>
  <c r="AA225" i="9"/>
  <c r="S225" i="9"/>
  <c r="AA224" i="9"/>
  <c r="S224" i="9"/>
  <c r="AA223" i="9"/>
  <c r="AB223" i="9" s="1"/>
  <c r="S223" i="9"/>
  <c r="AA222" i="9"/>
  <c r="S222" i="9"/>
  <c r="AA221" i="9"/>
  <c r="AB221" i="9" s="1"/>
  <c r="AB222" i="9"/>
  <c r="S221" i="9"/>
  <c r="AA220" i="9"/>
  <c r="S220" i="9"/>
  <c r="AA219" i="9"/>
  <c r="AB219" i="9" s="1"/>
  <c r="S219" i="9"/>
  <c r="AA218" i="9"/>
  <c r="AB218" i="9" s="1"/>
  <c r="S218" i="9"/>
  <c r="AA217" i="9"/>
  <c r="AB217" i="9" s="1"/>
  <c r="S217" i="9"/>
  <c r="AA216" i="9"/>
  <c r="S216" i="9"/>
  <c r="R216" i="9"/>
  <c r="T216" i="9" s="1"/>
  <c r="AA215" i="9"/>
  <c r="AB215" i="9" s="1"/>
  <c r="S215" i="9"/>
  <c r="AA214" i="9"/>
  <c r="S214" i="9"/>
  <c r="AA213" i="9"/>
  <c r="S213" i="9"/>
  <c r="AA212" i="9"/>
  <c r="AB212" i="9" s="1"/>
  <c r="S212" i="9"/>
  <c r="AA211" i="9"/>
  <c r="S211" i="9"/>
  <c r="AA210" i="9"/>
  <c r="AB210" i="9" s="1"/>
  <c r="S210" i="9"/>
  <c r="AA209" i="9"/>
  <c r="AB209" i="9" s="1"/>
  <c r="S209" i="9"/>
  <c r="AA208" i="9"/>
  <c r="S208" i="9"/>
  <c r="AA207" i="9"/>
  <c r="AB207" i="9" s="1"/>
  <c r="S207" i="9"/>
  <c r="AA206" i="9"/>
  <c r="S206" i="9"/>
  <c r="AA205" i="9"/>
  <c r="AB206" i="9" s="1"/>
  <c r="S205" i="9"/>
  <c r="AA204" i="9"/>
  <c r="S204" i="9"/>
  <c r="AA203" i="9"/>
  <c r="AB203" i="9" s="1"/>
  <c r="S203" i="9"/>
  <c r="AA202" i="9"/>
  <c r="S202" i="9"/>
  <c r="AA201" i="9"/>
  <c r="AB202" i="9"/>
  <c r="S201" i="9"/>
  <c r="AA200" i="9"/>
  <c r="AB200" i="9" s="1"/>
  <c r="S200" i="9"/>
  <c r="AA199" i="9"/>
  <c r="S199" i="9"/>
  <c r="R199" i="9"/>
  <c r="AA198" i="9"/>
  <c r="AB198" i="9" s="1"/>
  <c r="AB199" i="9"/>
  <c r="S198" i="9"/>
  <c r="AA197" i="9"/>
  <c r="S197" i="9"/>
  <c r="AA196" i="9"/>
  <c r="S196" i="9"/>
  <c r="T196" i="9" s="1"/>
  <c r="R196" i="9"/>
  <c r="AA195" i="9"/>
  <c r="S195" i="9"/>
  <c r="AA194" i="9"/>
  <c r="S194" i="9"/>
  <c r="AA193" i="9"/>
  <c r="AB193" i="9" s="1"/>
  <c r="S193" i="9"/>
  <c r="AA192" i="9"/>
  <c r="S192" i="9"/>
  <c r="AA191" i="9"/>
  <c r="AB191" i="9" s="1"/>
  <c r="S191" i="9"/>
  <c r="AA190" i="9"/>
  <c r="S190" i="9"/>
  <c r="AA189" i="9"/>
  <c r="AB189" i="9" s="1"/>
  <c r="AB190" i="9"/>
  <c r="S189" i="9"/>
  <c r="AA188" i="9"/>
  <c r="S188" i="9"/>
  <c r="AA187" i="9"/>
  <c r="AB188" i="9"/>
  <c r="S187" i="9"/>
  <c r="AA186" i="9"/>
  <c r="S186" i="9"/>
  <c r="T186" i="9" s="1"/>
  <c r="R186" i="9"/>
  <c r="AA185" i="9"/>
  <c r="S185" i="9"/>
  <c r="AA184" i="9"/>
  <c r="S184" i="9"/>
  <c r="AA183" i="9"/>
  <c r="AB183" i="9" s="1"/>
  <c r="S183" i="9"/>
  <c r="T183" i="9" s="1"/>
  <c r="R183" i="9"/>
  <c r="AA182" i="9"/>
  <c r="AB182" i="9" s="1"/>
  <c r="S182" i="9"/>
  <c r="AA181" i="9"/>
  <c r="S181" i="9"/>
  <c r="AA180" i="9"/>
  <c r="AB181" i="9"/>
  <c r="S180" i="9"/>
  <c r="AA179" i="9"/>
  <c r="S179" i="9"/>
  <c r="R179" i="9"/>
  <c r="AA178" i="9"/>
  <c r="AB178" i="9" s="1"/>
  <c r="S178" i="9"/>
  <c r="R178" i="9"/>
  <c r="T178" i="9"/>
  <c r="AA177" i="9"/>
  <c r="S177" i="9"/>
  <c r="AA176" i="9"/>
  <c r="AB177" i="9"/>
  <c r="S176" i="9"/>
  <c r="AA175" i="9"/>
  <c r="S175" i="9"/>
  <c r="R175" i="9"/>
  <c r="AA174" i="9"/>
  <c r="AB174" i="9" s="1"/>
  <c r="S174" i="9"/>
  <c r="R174" i="9"/>
  <c r="T174" i="9" s="1"/>
  <c r="AA173" i="9"/>
  <c r="S173" i="9"/>
  <c r="AA172" i="9"/>
  <c r="AB173" i="9"/>
  <c r="S172" i="9"/>
  <c r="AA171" i="9"/>
  <c r="S171" i="9"/>
  <c r="R171" i="9"/>
  <c r="AA170" i="9"/>
  <c r="AB170" i="9" s="1"/>
  <c r="S170" i="9"/>
  <c r="R170" i="9"/>
  <c r="T170" i="9"/>
  <c r="AA169" i="9"/>
  <c r="S169" i="9"/>
  <c r="AA168" i="9"/>
  <c r="AB169" i="9"/>
  <c r="S168" i="9"/>
  <c r="AA167" i="9"/>
  <c r="S167" i="9"/>
  <c r="R167" i="9"/>
  <c r="AA166" i="9"/>
  <c r="AB166" i="9" s="1"/>
  <c r="S166" i="9"/>
  <c r="R166" i="9"/>
  <c r="T166" i="9"/>
  <c r="AA165" i="9"/>
  <c r="S165" i="9"/>
  <c r="AA164" i="9"/>
  <c r="AB165" i="9"/>
  <c r="S164" i="9"/>
  <c r="AA163" i="9"/>
  <c r="S163" i="9"/>
  <c r="R163" i="9"/>
  <c r="AA162" i="9"/>
  <c r="S162" i="9"/>
  <c r="R162" i="9"/>
  <c r="T162" i="9"/>
  <c r="AA161" i="9"/>
  <c r="AB162" i="9" s="1"/>
  <c r="S161" i="9"/>
  <c r="AA160" i="9"/>
  <c r="AB161" i="9"/>
  <c r="S160" i="9"/>
  <c r="AA159" i="9"/>
  <c r="S159" i="9"/>
  <c r="R159" i="9"/>
  <c r="AA158" i="9"/>
  <c r="S158" i="9"/>
  <c r="R158" i="9"/>
  <c r="T158" i="9"/>
  <c r="AA157" i="9"/>
  <c r="AB158" i="9" s="1"/>
  <c r="S157" i="9"/>
  <c r="AA156" i="9"/>
  <c r="AB157" i="9"/>
  <c r="S156" i="9"/>
  <c r="AA155" i="9"/>
  <c r="S155" i="9"/>
  <c r="R155" i="9"/>
  <c r="AA154" i="9"/>
  <c r="AB154" i="9" s="1"/>
  <c r="S154" i="9"/>
  <c r="R154" i="9"/>
  <c r="T154" i="9" s="1"/>
  <c r="AA153" i="9"/>
  <c r="S153" i="9"/>
  <c r="AA152" i="9"/>
  <c r="AB153" i="9"/>
  <c r="S152" i="9"/>
  <c r="AA151" i="9"/>
  <c r="S151" i="9"/>
  <c r="R151" i="9"/>
  <c r="AA150" i="9"/>
  <c r="AB150" i="9" s="1"/>
  <c r="S150" i="9"/>
  <c r="R150" i="9"/>
  <c r="T150" i="9" s="1"/>
  <c r="AA149" i="9"/>
  <c r="S149" i="9"/>
  <c r="AA148" i="9"/>
  <c r="AB149" i="9"/>
  <c r="S148" i="9"/>
  <c r="AA147" i="9"/>
  <c r="S147" i="9"/>
  <c r="R147" i="9"/>
  <c r="AA146" i="9"/>
  <c r="AB146" i="9" s="1"/>
  <c r="S146" i="9"/>
  <c r="R146" i="9"/>
  <c r="T146" i="9"/>
  <c r="AA145" i="9"/>
  <c r="S145" i="9"/>
  <c r="AA144" i="9"/>
  <c r="AB145" i="9"/>
  <c r="S144" i="9"/>
  <c r="AA143" i="9"/>
  <c r="S143" i="9"/>
  <c r="R143" i="9"/>
  <c r="AA142" i="9"/>
  <c r="S142" i="9"/>
  <c r="R142" i="9"/>
  <c r="T142" i="9" s="1"/>
  <c r="AA141" i="9"/>
  <c r="AB142" i="9" s="1"/>
  <c r="S141" i="9"/>
  <c r="AA140" i="9"/>
  <c r="AB141" i="9"/>
  <c r="S140" i="9"/>
  <c r="AA139" i="9"/>
  <c r="S139" i="9"/>
  <c r="R139" i="9"/>
  <c r="AA138" i="9"/>
  <c r="AB138" i="9" s="1"/>
  <c r="S138" i="9"/>
  <c r="R138" i="9"/>
  <c r="T138" i="9"/>
  <c r="AA137" i="9"/>
  <c r="S137" i="9"/>
  <c r="AA136" i="9"/>
  <c r="AB137" i="9"/>
  <c r="S136" i="9"/>
  <c r="AA135" i="9"/>
  <c r="S135" i="9"/>
  <c r="R135" i="9"/>
  <c r="AA134" i="9"/>
  <c r="AB134" i="9" s="1"/>
  <c r="S134" i="9"/>
  <c r="R134" i="9"/>
  <c r="T134" i="9"/>
  <c r="AA133" i="9"/>
  <c r="S133" i="9"/>
  <c r="AA132" i="9"/>
  <c r="AB133" i="9"/>
  <c r="S132" i="9"/>
  <c r="AA131" i="9"/>
  <c r="S131" i="9"/>
  <c r="R131" i="9"/>
  <c r="T131" i="9" s="1"/>
  <c r="AA130" i="9"/>
  <c r="AB130" i="9" s="1"/>
  <c r="S130" i="9"/>
  <c r="R130" i="9"/>
  <c r="T130" i="9"/>
  <c r="AA129" i="9"/>
  <c r="S129" i="9"/>
  <c r="AA128" i="9"/>
  <c r="AB128" i="9" s="1"/>
  <c r="AB129" i="9"/>
  <c r="S128" i="9"/>
  <c r="AA127" i="9"/>
  <c r="S127" i="9"/>
  <c r="R127" i="9"/>
  <c r="T127" i="9"/>
  <c r="U127" i="9" s="1"/>
  <c r="AA126" i="9"/>
  <c r="AB127" i="9" s="1"/>
  <c r="S126" i="9"/>
  <c r="R126" i="9"/>
  <c r="T126" i="9" s="1"/>
  <c r="AA124" i="9"/>
  <c r="S125" i="9"/>
  <c r="T125" i="9" s="1"/>
  <c r="U125" i="9" s="1"/>
  <c r="T124" i="9"/>
  <c r="AA123" i="9"/>
  <c r="S123" i="9"/>
  <c r="T123" i="9" s="1"/>
  <c r="R123" i="9"/>
  <c r="AA122" i="9"/>
  <c r="AB122" i="9" s="1"/>
  <c r="AB123" i="9"/>
  <c r="S122" i="9"/>
  <c r="T122" i="9" s="1"/>
  <c r="R122" i="9"/>
  <c r="AA121" i="9"/>
  <c r="S121" i="9"/>
  <c r="R121" i="9"/>
  <c r="T121" i="9"/>
  <c r="U121" i="9" s="1"/>
  <c r="AA120" i="9"/>
  <c r="AB121" i="9"/>
  <c r="S120" i="9"/>
  <c r="R120" i="9"/>
  <c r="T120" i="9"/>
  <c r="AA119" i="9"/>
  <c r="AB120" i="9" s="1"/>
  <c r="S119" i="9"/>
  <c r="T119" i="9" s="1"/>
  <c r="U119" i="9" s="1"/>
  <c r="R119" i="9"/>
  <c r="AA118" i="9"/>
  <c r="AB118" i="9" s="1"/>
  <c r="S118" i="9"/>
  <c r="T118" i="9" s="1"/>
  <c r="R118" i="9"/>
  <c r="AA117" i="9"/>
  <c r="S117" i="9"/>
  <c r="R117" i="9"/>
  <c r="AA116" i="9"/>
  <c r="AB117" i="9"/>
  <c r="S116" i="9"/>
  <c r="R116" i="9"/>
  <c r="T116" i="9"/>
  <c r="U116" i="9" s="1"/>
  <c r="AA115" i="9"/>
  <c r="S115" i="9"/>
  <c r="T115" i="9" s="1"/>
  <c r="R115" i="9"/>
  <c r="AA114" i="9"/>
  <c r="AB114" i="9" s="1"/>
  <c r="S114" i="9"/>
  <c r="T114" i="9" s="1"/>
  <c r="R114" i="9"/>
  <c r="AA113" i="9"/>
  <c r="S113" i="9"/>
  <c r="R113" i="9"/>
  <c r="T113" i="9"/>
  <c r="U113" i="9" s="1"/>
  <c r="AA112" i="9"/>
  <c r="AB113" i="9"/>
  <c r="S112" i="9"/>
  <c r="R112" i="9"/>
  <c r="T112" i="9"/>
  <c r="AA111" i="9"/>
  <c r="AB112" i="9" s="1"/>
  <c r="S111" i="9"/>
  <c r="T111" i="9" s="1"/>
  <c r="U111" i="9" s="1"/>
  <c r="R111" i="9"/>
  <c r="AA110" i="9"/>
  <c r="AB110" i="9" s="1"/>
  <c r="AB111" i="9"/>
  <c r="S110" i="9"/>
  <c r="T110" i="9" s="1"/>
  <c r="R110" i="9"/>
  <c r="AA109" i="9"/>
  <c r="S109" i="9"/>
  <c r="R109" i="9"/>
  <c r="T109" i="9"/>
  <c r="U109" i="9" s="1"/>
  <c r="AA108" i="9"/>
  <c r="AB109" i="9"/>
  <c r="S108" i="9"/>
  <c r="R108" i="9"/>
  <c r="T108" i="9"/>
  <c r="AA107" i="9"/>
  <c r="S107" i="9"/>
  <c r="T107" i="9" s="1"/>
  <c r="U107" i="9" s="1"/>
  <c r="R107" i="9"/>
  <c r="AA106" i="9"/>
  <c r="AB106" i="9" s="1"/>
  <c r="S106" i="9"/>
  <c r="T106" i="9" s="1"/>
  <c r="R106" i="9"/>
  <c r="AA105" i="9"/>
  <c r="S105" i="9"/>
  <c r="R105" i="9"/>
  <c r="AA104" i="9"/>
  <c r="AB105" i="9"/>
  <c r="S104" i="9"/>
  <c r="R104" i="9"/>
  <c r="T104" i="9"/>
  <c r="U104" i="9" s="1"/>
  <c r="AA103" i="9"/>
  <c r="S103" i="9"/>
  <c r="T103" i="9" s="1"/>
  <c r="R103" i="9"/>
  <c r="AA102" i="9"/>
  <c r="AB102" i="9" s="1"/>
  <c r="S102" i="9"/>
  <c r="T102" i="9" s="1"/>
  <c r="U102" i="9" s="1"/>
  <c r="R102" i="9"/>
  <c r="AA101" i="9"/>
  <c r="S101" i="9"/>
  <c r="T101" i="9" s="1"/>
  <c r="R101" i="9"/>
  <c r="AA100" i="9"/>
  <c r="AB101" i="9"/>
  <c r="S100" i="9"/>
  <c r="R100" i="9"/>
  <c r="T100" i="9"/>
  <c r="U100" i="9" s="1"/>
  <c r="AA99" i="9"/>
  <c r="AB100" i="9" s="1"/>
  <c r="S99" i="9"/>
  <c r="T99" i="9" s="1"/>
  <c r="U99" i="9" s="1"/>
  <c r="R99" i="9"/>
  <c r="AA98" i="9"/>
  <c r="AB98" i="9" s="1"/>
  <c r="AB99" i="9"/>
  <c r="S98" i="9"/>
  <c r="T98" i="9" s="1"/>
  <c r="R98" i="9"/>
  <c r="AA97" i="9"/>
  <c r="S97" i="9"/>
  <c r="R97" i="9"/>
  <c r="T97" i="9"/>
  <c r="U97" i="9" s="1"/>
  <c r="AA96" i="9"/>
  <c r="AB96" i="9" s="1"/>
  <c r="AB97" i="9"/>
  <c r="S96" i="9"/>
  <c r="R96" i="9"/>
  <c r="T96" i="9"/>
  <c r="U96" i="9" s="1"/>
  <c r="AA95" i="9"/>
  <c r="S95" i="9"/>
  <c r="T95" i="9" s="1"/>
  <c r="R95" i="9"/>
  <c r="AA94" i="9"/>
  <c r="AB94" i="9" s="1"/>
  <c r="S94" i="9"/>
  <c r="T94" i="9" s="1"/>
  <c r="U94" i="9" s="1"/>
  <c r="R94" i="9"/>
  <c r="AA93" i="9"/>
  <c r="S93" i="9"/>
  <c r="R93" i="9"/>
  <c r="T93" i="9"/>
  <c r="U93" i="9" s="1"/>
  <c r="AA92" i="9"/>
  <c r="AB92" i="9" s="1"/>
  <c r="AB93" i="9"/>
  <c r="S92" i="9"/>
  <c r="R92" i="9"/>
  <c r="T92" i="9"/>
  <c r="AA91" i="9"/>
  <c r="S91" i="9"/>
  <c r="T91" i="9" s="1"/>
  <c r="R91" i="9"/>
  <c r="AA90" i="9"/>
  <c r="AB90" i="9" s="1"/>
  <c r="AB91" i="9"/>
  <c r="S90" i="9"/>
  <c r="T90" i="9" s="1"/>
  <c r="U90" i="9" s="1"/>
  <c r="R90" i="9"/>
  <c r="AA89" i="9"/>
  <c r="S89" i="9"/>
  <c r="R89" i="9"/>
  <c r="T89" i="9"/>
  <c r="U89" i="9" s="1"/>
  <c r="AA88" i="9"/>
  <c r="AB89" i="9"/>
  <c r="S88" i="9"/>
  <c r="R88" i="9"/>
  <c r="T88" i="9"/>
  <c r="AA87" i="9"/>
  <c r="S87" i="9"/>
  <c r="T87" i="9" s="1"/>
  <c r="U87" i="9" s="1"/>
  <c r="R87" i="9"/>
  <c r="AA86" i="9"/>
  <c r="S86" i="9"/>
  <c r="T86" i="9" s="1"/>
  <c r="R86" i="9"/>
  <c r="AA85" i="9"/>
  <c r="S85" i="9"/>
  <c r="R85" i="9"/>
  <c r="AA84" i="9"/>
  <c r="AB85" i="9"/>
  <c r="S84" i="9"/>
  <c r="R84" i="9"/>
  <c r="T84" i="9"/>
  <c r="AA83" i="9"/>
  <c r="AB83" i="9" s="1"/>
  <c r="S83" i="9"/>
  <c r="R83" i="9"/>
  <c r="T83" i="9" s="1"/>
  <c r="U83" i="9" s="1"/>
  <c r="AA82" i="9"/>
  <c r="AB82" i="9" s="1"/>
  <c r="S82" i="9"/>
  <c r="T82" i="9" s="1"/>
  <c r="R82" i="9"/>
  <c r="AA81" i="9"/>
  <c r="S81" i="9"/>
  <c r="T81" i="9" s="1"/>
  <c r="U81" i="9" s="1"/>
  <c r="R81" i="9"/>
  <c r="AA80" i="9"/>
  <c r="AB81" i="9"/>
  <c r="S80" i="9"/>
  <c r="R80" i="9"/>
  <c r="T80" i="9"/>
  <c r="AA79" i="9"/>
  <c r="AB80" i="9" s="1"/>
  <c r="S79" i="9"/>
  <c r="T79" i="9" s="1"/>
  <c r="U79" i="9" s="1"/>
  <c r="R79" i="9"/>
  <c r="AA78" i="9"/>
  <c r="AB78" i="9" s="1"/>
  <c r="AB79" i="9"/>
  <c r="S78" i="9"/>
  <c r="T78" i="9" s="1"/>
  <c r="R78" i="9"/>
  <c r="AA77" i="9"/>
  <c r="S77" i="9"/>
  <c r="R77" i="9"/>
  <c r="T77" i="9"/>
  <c r="AA76" i="9"/>
  <c r="AB77" i="9"/>
  <c r="S76" i="9"/>
  <c r="R76" i="9"/>
  <c r="T76" i="9"/>
  <c r="U76" i="9" s="1"/>
  <c r="AA75" i="9"/>
  <c r="AB75" i="9" s="1"/>
  <c r="S75" i="9"/>
  <c r="T75" i="9" s="1"/>
  <c r="U75" i="9" s="1"/>
  <c r="R75" i="9"/>
  <c r="AA74" i="9"/>
  <c r="AB74" i="9" s="1"/>
  <c r="S74" i="9"/>
  <c r="T74" i="9" s="1"/>
  <c r="R74" i="9"/>
  <c r="AA73" i="9"/>
  <c r="S73" i="9"/>
  <c r="T73" i="9" s="1"/>
  <c r="R73" i="9"/>
  <c r="AA72" i="9"/>
  <c r="S72" i="9"/>
  <c r="R72" i="9"/>
  <c r="T72" i="9"/>
  <c r="AA71" i="9"/>
  <c r="AB71" i="9" s="1"/>
  <c r="S71" i="9"/>
  <c r="T71" i="9" s="1"/>
  <c r="U71" i="9" s="1"/>
  <c r="R71" i="9"/>
  <c r="AA70" i="9"/>
  <c r="AB70" i="9" s="1"/>
  <c r="S70" i="9"/>
  <c r="T70" i="9" s="1"/>
  <c r="R70" i="9"/>
  <c r="AA69" i="9"/>
  <c r="AB69" i="9" s="1"/>
  <c r="S69" i="9"/>
  <c r="T69" i="9" s="1"/>
  <c r="U69" i="9" s="1"/>
  <c r="R69" i="9"/>
  <c r="AA68" i="9"/>
  <c r="S68" i="9"/>
  <c r="R68" i="9"/>
  <c r="T68" i="9"/>
  <c r="U68" i="9" s="1"/>
  <c r="AA67" i="9"/>
  <c r="AB67" i="9" s="1"/>
  <c r="S67" i="9"/>
  <c r="T67" i="9" s="1"/>
  <c r="U67" i="9" s="1"/>
  <c r="R67" i="9"/>
  <c r="AA66" i="9"/>
  <c r="AB66" i="9" s="1"/>
  <c r="S66" i="9"/>
  <c r="T66" i="9" s="1"/>
  <c r="R66" i="9"/>
  <c r="AA65" i="9"/>
  <c r="AB65" i="9" s="1"/>
  <c r="S65" i="9"/>
  <c r="T65" i="9" s="1"/>
  <c r="R65" i="9"/>
  <c r="AA64" i="9"/>
  <c r="S64" i="9"/>
  <c r="R64" i="9"/>
  <c r="T64" i="9"/>
  <c r="U64" i="9" s="1"/>
  <c r="AA63" i="9"/>
  <c r="AB63" i="9" s="1"/>
  <c r="S63" i="9"/>
  <c r="T63" i="9" s="1"/>
  <c r="U63" i="9" s="1"/>
  <c r="R63" i="9"/>
  <c r="AA62" i="9"/>
  <c r="AB62" i="9" s="1"/>
  <c r="S62" i="9"/>
  <c r="T62" i="9" s="1"/>
  <c r="R62" i="9"/>
  <c r="AA61" i="9"/>
  <c r="AB61" i="9" s="1"/>
  <c r="S61" i="9"/>
  <c r="T61" i="9" s="1"/>
  <c r="U61" i="9" s="1"/>
  <c r="R61" i="9"/>
  <c r="AA60" i="9"/>
  <c r="S60" i="9"/>
  <c r="R60" i="9"/>
  <c r="T60" i="9"/>
  <c r="AA59" i="9"/>
  <c r="AB59" i="9" s="1"/>
  <c r="S59" i="9"/>
  <c r="T59" i="9" s="1"/>
  <c r="U59" i="9" s="1"/>
  <c r="R59" i="9"/>
  <c r="AA58" i="9"/>
  <c r="AB58" i="9" s="1"/>
  <c r="S58" i="9"/>
  <c r="T58" i="9" s="1"/>
  <c r="R58" i="9"/>
  <c r="AA57" i="9"/>
  <c r="AB57" i="9" s="1"/>
  <c r="S57" i="9"/>
  <c r="R57" i="9"/>
  <c r="AA56" i="9"/>
  <c r="S56" i="9"/>
  <c r="R56" i="9"/>
  <c r="T56" i="9"/>
  <c r="AA55" i="9"/>
  <c r="AB55" i="9" s="1"/>
  <c r="S55" i="9"/>
  <c r="T55" i="9" s="1"/>
  <c r="U55" i="9" s="1"/>
  <c r="R55" i="9"/>
  <c r="AA54" i="9"/>
  <c r="AB54" i="9" s="1"/>
  <c r="S54" i="9"/>
  <c r="T54" i="9" s="1"/>
  <c r="R54" i="9"/>
  <c r="AA53" i="9"/>
  <c r="AB53" i="9" s="1"/>
  <c r="S53" i="9"/>
  <c r="R53" i="9"/>
  <c r="AA52" i="9"/>
  <c r="S52" i="9"/>
  <c r="R52" i="9"/>
  <c r="T52" i="9"/>
  <c r="AA51" i="9"/>
  <c r="AB51" i="9" s="1"/>
  <c r="S51" i="9"/>
  <c r="T51" i="9" s="1"/>
  <c r="U51" i="9" s="1"/>
  <c r="R51" i="9"/>
  <c r="AA50" i="9"/>
  <c r="AB50" i="9" s="1"/>
  <c r="S50" i="9"/>
  <c r="T50" i="9" s="1"/>
  <c r="R50" i="9"/>
  <c r="AA49" i="9"/>
  <c r="AB49" i="9" s="1"/>
  <c r="S49" i="9"/>
  <c r="R49" i="9"/>
  <c r="AA48" i="9"/>
  <c r="S48" i="9"/>
  <c r="R48" i="9"/>
  <c r="T48" i="9"/>
  <c r="AA47" i="9"/>
  <c r="AB47" i="9" s="1"/>
  <c r="S47" i="9"/>
  <c r="T47" i="9" s="1"/>
  <c r="U47" i="9" s="1"/>
  <c r="R47" i="9"/>
  <c r="AA46" i="9"/>
  <c r="AB46" i="9" s="1"/>
  <c r="S46" i="9"/>
  <c r="T46" i="9" s="1"/>
  <c r="R46" i="9"/>
  <c r="AA45" i="9"/>
  <c r="AB45" i="9" s="1"/>
  <c r="S45" i="9"/>
  <c r="T45" i="9" s="1"/>
  <c r="R45" i="9"/>
  <c r="AA44" i="9"/>
  <c r="S44" i="9"/>
  <c r="R44" i="9"/>
  <c r="T44" i="9"/>
  <c r="U44" i="9" s="1"/>
  <c r="AA43" i="9"/>
  <c r="AB43" i="9" s="1"/>
  <c r="S43" i="9"/>
  <c r="T43" i="9" s="1"/>
  <c r="U43" i="9" s="1"/>
  <c r="R43" i="9"/>
  <c r="AA42" i="9"/>
  <c r="AB42" i="9" s="1"/>
  <c r="S42" i="9"/>
  <c r="T42" i="9" s="1"/>
  <c r="R42" i="9"/>
  <c r="AA41" i="9"/>
  <c r="AB41" i="9" s="1"/>
  <c r="S41" i="9"/>
  <c r="T41" i="9" s="1"/>
  <c r="R41" i="9"/>
  <c r="AA40" i="9"/>
  <c r="S40" i="9"/>
  <c r="R40" i="9"/>
  <c r="T40" i="9"/>
  <c r="AA39" i="9"/>
  <c r="AB39" i="9" s="1"/>
  <c r="S39" i="9"/>
  <c r="T39" i="9" s="1"/>
  <c r="U39" i="9" s="1"/>
  <c r="R39" i="9"/>
  <c r="AA38" i="9"/>
  <c r="AB38" i="9" s="1"/>
  <c r="S38" i="9"/>
  <c r="T38" i="9" s="1"/>
  <c r="R38" i="9"/>
  <c r="AA37" i="9"/>
  <c r="AB37" i="9" s="1"/>
  <c r="S37" i="9"/>
  <c r="T37" i="9" s="1"/>
  <c r="U37" i="9" s="1"/>
  <c r="R37" i="9"/>
  <c r="AA36" i="9"/>
  <c r="S36" i="9"/>
  <c r="R36" i="9"/>
  <c r="T36" i="9"/>
  <c r="AA35" i="9"/>
  <c r="AB35" i="9" s="1"/>
  <c r="S35" i="9"/>
  <c r="T35" i="9" s="1"/>
  <c r="U35" i="9" s="1"/>
  <c r="R35" i="9"/>
  <c r="AA34" i="9"/>
  <c r="AB34" i="9" s="1"/>
  <c r="S34" i="9"/>
  <c r="T34" i="9" s="1"/>
  <c r="R34" i="9"/>
  <c r="AA33" i="9"/>
  <c r="AB33" i="9" s="1"/>
  <c r="S33" i="9"/>
  <c r="R33" i="9"/>
  <c r="AA32" i="9"/>
  <c r="S32" i="9"/>
  <c r="R32" i="9"/>
  <c r="T32" i="9"/>
  <c r="U32" i="9" s="1"/>
  <c r="AA31" i="9"/>
  <c r="AB31" i="9" s="1"/>
  <c r="S31" i="9"/>
  <c r="T31" i="9" s="1"/>
  <c r="U31" i="9" s="1"/>
  <c r="R31" i="9"/>
  <c r="AA30" i="9"/>
  <c r="AB30" i="9" s="1"/>
  <c r="S30" i="9"/>
  <c r="T30" i="9" s="1"/>
  <c r="R30" i="9"/>
  <c r="AA29" i="9"/>
  <c r="AB29" i="9" s="1"/>
  <c r="S29" i="9"/>
  <c r="T29" i="9" s="1"/>
  <c r="U29" i="9" s="1"/>
  <c r="R29" i="9"/>
  <c r="AA28" i="9"/>
  <c r="S28" i="9"/>
  <c r="R28" i="9"/>
  <c r="T28" i="9"/>
  <c r="U28" i="9" s="1"/>
  <c r="AA27" i="9"/>
  <c r="AB27" i="9" s="1"/>
  <c r="S27" i="9"/>
  <c r="R27" i="9"/>
  <c r="T27" i="9"/>
  <c r="AA26" i="9"/>
  <c r="AB26" i="9" s="1"/>
  <c r="S26" i="9"/>
  <c r="T26" i="9" s="1"/>
  <c r="R26" i="9"/>
  <c r="AA25" i="9"/>
  <c r="AB25" i="9" s="1"/>
  <c r="S25" i="9"/>
  <c r="T25" i="9" s="1"/>
  <c r="U25" i="9" s="1"/>
  <c r="R25" i="9"/>
  <c r="AA24" i="9"/>
  <c r="S24" i="9"/>
  <c r="R24" i="9"/>
  <c r="T24" i="9"/>
  <c r="AA23" i="9"/>
  <c r="AB23" i="9" s="1"/>
  <c r="S23" i="9"/>
  <c r="T23" i="9" s="1"/>
  <c r="R23" i="9"/>
  <c r="AA22" i="9"/>
  <c r="AB22" i="9" s="1"/>
  <c r="S22" i="9"/>
  <c r="T22" i="9" s="1"/>
  <c r="U22" i="9" s="1"/>
  <c r="R22" i="9"/>
  <c r="AA21" i="9"/>
  <c r="AB21" i="9" s="1"/>
  <c r="S21" i="9"/>
  <c r="T21" i="9" s="1"/>
  <c r="U21" i="9" s="1"/>
  <c r="R21" i="9"/>
  <c r="AA20" i="9"/>
  <c r="S20" i="9"/>
  <c r="R20" i="9"/>
  <c r="T20" i="9"/>
  <c r="U20" i="9" s="1"/>
  <c r="AA19" i="9"/>
  <c r="S19" i="9"/>
  <c r="R19" i="9"/>
  <c r="T19" i="9"/>
  <c r="U19" i="9" s="1"/>
  <c r="AA18" i="9"/>
  <c r="AB18" i="9" s="1"/>
  <c r="AB19" i="9"/>
  <c r="S18" i="9"/>
  <c r="T18" i="9" s="1"/>
  <c r="R18" i="9"/>
  <c r="AA17" i="9"/>
  <c r="AB17" i="9" s="1"/>
  <c r="S17" i="9"/>
  <c r="R17" i="9"/>
  <c r="T17" i="9" s="1"/>
  <c r="U17" i="9" s="1"/>
  <c r="AA16" i="9"/>
  <c r="AB16" i="9" s="1"/>
  <c r="S16" i="9"/>
  <c r="R16" i="9"/>
  <c r="T16" i="9"/>
  <c r="U16" i="9" s="1"/>
  <c r="AA15" i="9"/>
  <c r="AB15" i="9" s="1"/>
  <c r="S15" i="9"/>
  <c r="R15" i="9"/>
  <c r="T15" i="9"/>
  <c r="AA14" i="9"/>
  <c r="AB14" i="9" s="1"/>
  <c r="S14" i="9"/>
  <c r="T14" i="9" s="1"/>
  <c r="U14" i="9" s="1"/>
  <c r="R14" i="9"/>
  <c r="AA13" i="9"/>
  <c r="AB13" i="9" s="1"/>
  <c r="S13" i="9"/>
  <c r="R13" i="9"/>
  <c r="T13" i="9"/>
  <c r="AA12" i="9"/>
  <c r="AB12" i="9" s="1"/>
  <c r="S12" i="9"/>
  <c r="R12" i="9"/>
  <c r="T12" i="9"/>
  <c r="U12" i="9" s="1"/>
  <c r="AA11" i="9"/>
  <c r="S11" i="9"/>
  <c r="T11" i="9" s="1"/>
  <c r="R11" i="9"/>
  <c r="AA10" i="9"/>
  <c r="AB10" i="9" s="1"/>
  <c r="S10" i="9"/>
  <c r="T10" i="9" s="1"/>
  <c r="U10" i="9" s="1"/>
  <c r="R10" i="9"/>
  <c r="AA9" i="9"/>
  <c r="AB9" i="9" s="1"/>
  <c r="S9" i="9"/>
  <c r="R9" i="9"/>
  <c r="T9" i="9"/>
  <c r="U9" i="9" s="1"/>
  <c r="AA8" i="9"/>
  <c r="AB8" i="9" s="1"/>
  <c r="S8" i="9"/>
  <c r="R8" i="9"/>
  <c r="T8" i="9"/>
  <c r="U8" i="9" s="1"/>
  <c r="AA7" i="9"/>
  <c r="AB7" i="9" s="1"/>
  <c r="S7" i="9"/>
  <c r="T7" i="9" s="1"/>
  <c r="R7" i="9"/>
  <c r="AA6" i="9"/>
  <c r="AB6" i="9" s="1"/>
  <c r="S6" i="9"/>
  <c r="T6" i="9" s="1"/>
  <c r="U6" i="9" s="1"/>
  <c r="R6" i="9"/>
  <c r="AA5" i="9"/>
  <c r="AB5" i="9" s="1"/>
  <c r="S5" i="9"/>
  <c r="T5" i="9" s="1"/>
  <c r="R5" i="9"/>
  <c r="S4" i="9"/>
  <c r="T4" i="9" s="1"/>
  <c r="R4" i="9"/>
  <c r="AA3" i="9"/>
  <c r="AB4" i="9" s="1"/>
  <c r="S3" i="9"/>
  <c r="T3" i="9"/>
  <c r="G46" i="8"/>
  <c r="G45" i="8"/>
  <c r="G44" i="8"/>
  <c r="G43" i="8"/>
  <c r="G41" i="8"/>
  <c r="G40" i="8"/>
  <c r="G39" i="8"/>
  <c r="G38" i="8"/>
  <c r="G36" i="8"/>
  <c r="G34" i="8"/>
  <c r="G33" i="8"/>
  <c r="G32" i="8"/>
  <c r="G30" i="8"/>
  <c r="G28" i="8"/>
  <c r="G27" i="8"/>
  <c r="G26" i="8"/>
  <c r="D16" i="8"/>
  <c r="D16" i="6"/>
  <c r="Y369" i="7"/>
  <c r="X369" i="7"/>
  <c r="W369" i="7"/>
  <c r="AB7" i="7"/>
  <c r="AB15" i="7"/>
  <c r="AB24" i="7"/>
  <c r="AB27" i="7"/>
  <c r="AB32" i="7"/>
  <c r="AB40" i="7"/>
  <c r="AB43" i="7"/>
  <c r="AB48" i="7"/>
  <c r="AB50" i="7"/>
  <c r="AB51" i="7"/>
  <c r="AB56" i="7"/>
  <c r="AB64" i="7"/>
  <c r="AB66" i="7"/>
  <c r="AB72" i="7"/>
  <c r="AB74" i="7"/>
  <c r="AB80" i="7"/>
  <c r="AB88" i="7"/>
  <c r="AB91" i="7"/>
  <c r="AB96" i="7"/>
  <c r="AB104" i="7"/>
  <c r="AB107" i="7"/>
  <c r="AB112" i="7"/>
  <c r="AB114" i="7"/>
  <c r="AB115" i="7"/>
  <c r="AB120" i="7"/>
  <c r="Z3" i="7"/>
  <c r="X3" i="7"/>
  <c r="W3" i="7"/>
  <c r="V3" i="7"/>
  <c r="AB8" i="7"/>
  <c r="AB9" i="7"/>
  <c r="AB10" i="7"/>
  <c r="AB12" i="7"/>
  <c r="AB14" i="7"/>
  <c r="AB16" i="7"/>
  <c r="AB17" i="7"/>
  <c r="AB18" i="7"/>
  <c r="AB20" i="7"/>
  <c r="AB23" i="7"/>
  <c r="AB25" i="7"/>
  <c r="AB26" i="7"/>
  <c r="AB28" i="7"/>
  <c r="AB31" i="7"/>
  <c r="AB33" i="7"/>
  <c r="AB34" i="7"/>
  <c r="AB36" i="7"/>
  <c r="AB39" i="7"/>
  <c r="AB41" i="7"/>
  <c r="AB42" i="7"/>
  <c r="AB44" i="7"/>
  <c r="AB47" i="7"/>
  <c r="AB49" i="7"/>
  <c r="AB52" i="7"/>
  <c r="AB55" i="7"/>
  <c r="AB57" i="7"/>
  <c r="AB58" i="7"/>
  <c r="AB60" i="7"/>
  <c r="AB63" i="7"/>
  <c r="AB65" i="7"/>
  <c r="AB67" i="7"/>
  <c r="AB68" i="7"/>
  <c r="AB71" i="7"/>
  <c r="AB73" i="7"/>
  <c r="AB75" i="7"/>
  <c r="AB76" i="7"/>
  <c r="AB79" i="7"/>
  <c r="AB81" i="7"/>
  <c r="AB82" i="7"/>
  <c r="AB84" i="7"/>
  <c r="AB87" i="7"/>
  <c r="AB89" i="7"/>
  <c r="AB90" i="7"/>
  <c r="AB92" i="7"/>
  <c r="AB95" i="7"/>
  <c r="AB97" i="7"/>
  <c r="AB98" i="7"/>
  <c r="AB100" i="7"/>
  <c r="AB103" i="7"/>
  <c r="AB105" i="7"/>
  <c r="AB106" i="7"/>
  <c r="AB108" i="7"/>
  <c r="AB111" i="7"/>
  <c r="AB113" i="7"/>
  <c r="AB116" i="7"/>
  <c r="AB119" i="7"/>
  <c r="AB121" i="7"/>
  <c r="AB122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248" i="7"/>
  <c r="R9" i="7"/>
  <c r="R10" i="7"/>
  <c r="R25" i="7"/>
  <c r="R26" i="7"/>
  <c r="R38" i="7"/>
  <c r="R41" i="7"/>
  <c r="R42" i="7"/>
  <c r="R54" i="7"/>
  <c r="R57" i="7"/>
  <c r="R58" i="7"/>
  <c r="R70" i="7"/>
  <c r="R73" i="7"/>
  <c r="R74" i="7"/>
  <c r="R86" i="7"/>
  <c r="R89" i="7"/>
  <c r="R90" i="7"/>
  <c r="R102" i="7"/>
  <c r="R105" i="7"/>
  <c r="R106" i="7"/>
  <c r="R118" i="7"/>
  <c r="R121" i="7"/>
  <c r="R122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4" i="7"/>
  <c r="S3" i="7"/>
  <c r="R3" i="7"/>
  <c r="R18" i="7" s="1"/>
  <c r="G39" i="6"/>
  <c r="G40" i="6"/>
  <c r="G41" i="6"/>
  <c r="G38" i="6"/>
  <c r="G33" i="6"/>
  <c r="G34" i="6"/>
  <c r="G36" i="6"/>
  <c r="G32" i="6"/>
  <c r="G27" i="6"/>
  <c r="G28" i="6"/>
  <c r="G30" i="6"/>
  <c r="G26" i="6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2" i="4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2" i="2"/>
  <c r="I1137" i="5"/>
  <c r="I1136" i="5"/>
  <c r="I1135" i="5"/>
  <c r="I1134" i="5"/>
  <c r="I1133" i="5"/>
  <c r="I1132" i="5"/>
  <c r="I1131" i="5"/>
  <c r="I1130" i="5"/>
  <c r="I1129" i="5"/>
  <c r="I1128" i="5"/>
  <c r="I1127" i="5"/>
  <c r="I1126" i="5"/>
  <c r="I1125" i="5"/>
  <c r="I1124" i="5"/>
  <c r="I1123" i="5"/>
  <c r="I1122" i="5"/>
  <c r="I1121" i="5"/>
  <c r="I1120" i="5"/>
  <c r="I1119" i="5"/>
  <c r="I1118" i="5"/>
  <c r="I1117" i="5"/>
  <c r="I1116" i="5"/>
  <c r="I1115" i="5"/>
  <c r="I1114" i="5"/>
  <c r="I1113" i="5"/>
  <c r="I1112" i="5"/>
  <c r="I1111" i="5"/>
  <c r="I1110" i="5"/>
  <c r="I1109" i="5"/>
  <c r="I1108" i="5"/>
  <c r="I1107" i="5"/>
  <c r="I1106" i="5"/>
  <c r="I1105" i="5"/>
  <c r="I1104" i="5"/>
  <c r="I1103" i="5"/>
  <c r="I1102" i="5"/>
  <c r="I1101" i="5"/>
  <c r="I1100" i="5"/>
  <c r="I1099" i="5"/>
  <c r="I1098" i="5"/>
  <c r="I1097" i="5"/>
  <c r="I1096" i="5"/>
  <c r="I1095" i="5"/>
  <c r="I1094" i="5"/>
  <c r="I1093" i="5"/>
  <c r="I1092" i="5"/>
  <c r="I1091" i="5"/>
  <c r="I1090" i="5"/>
  <c r="I1089" i="5"/>
  <c r="I1088" i="5"/>
  <c r="I1087" i="5"/>
  <c r="I1086" i="5"/>
  <c r="I1085" i="5"/>
  <c r="I1084" i="5"/>
  <c r="I1083" i="5"/>
  <c r="I1082" i="5"/>
  <c r="I1081" i="5"/>
  <c r="I1080" i="5"/>
  <c r="I1079" i="5"/>
  <c r="I1078" i="5"/>
  <c r="I1077" i="5"/>
  <c r="I1076" i="5"/>
  <c r="I1075" i="5"/>
  <c r="I1074" i="5"/>
  <c r="I1073" i="5"/>
  <c r="I1072" i="5"/>
  <c r="I1071" i="5"/>
  <c r="I1070" i="5"/>
  <c r="I1069" i="5"/>
  <c r="I1068" i="5"/>
  <c r="I1067" i="5"/>
  <c r="I1066" i="5"/>
  <c r="I1065" i="5"/>
  <c r="I1064" i="5"/>
  <c r="I1063" i="5"/>
  <c r="I1062" i="5"/>
  <c r="I1061" i="5"/>
  <c r="I1060" i="5"/>
  <c r="I1059" i="5"/>
  <c r="I1058" i="5"/>
  <c r="I1057" i="5"/>
  <c r="I1056" i="5"/>
  <c r="I1055" i="5"/>
  <c r="I1054" i="5"/>
  <c r="I1053" i="5"/>
  <c r="I1052" i="5"/>
  <c r="I1051" i="5"/>
  <c r="I1050" i="5"/>
  <c r="I1049" i="5"/>
  <c r="I1048" i="5"/>
  <c r="I1047" i="5"/>
  <c r="I1046" i="5"/>
  <c r="I1045" i="5"/>
  <c r="I1044" i="5"/>
  <c r="I1043" i="5"/>
  <c r="I1042" i="5"/>
  <c r="I1041" i="5"/>
  <c r="I1040" i="5"/>
  <c r="I1039" i="5"/>
  <c r="I1038" i="5"/>
  <c r="I1037" i="5"/>
  <c r="I1036" i="5"/>
  <c r="I1035" i="5"/>
  <c r="I1034" i="5"/>
  <c r="I1033" i="5"/>
  <c r="I1032" i="5"/>
  <c r="I1031" i="5"/>
  <c r="I1030" i="5"/>
  <c r="I1029" i="5"/>
  <c r="I1028" i="5"/>
  <c r="I1027" i="5"/>
  <c r="I1026" i="5"/>
  <c r="I1025" i="5"/>
  <c r="I1024" i="5"/>
  <c r="I1023" i="5"/>
  <c r="I1022" i="5"/>
  <c r="I1021" i="5"/>
  <c r="I1020" i="5"/>
  <c r="I1019" i="5"/>
  <c r="I1018" i="5"/>
  <c r="I1017" i="5"/>
  <c r="I1016" i="5"/>
  <c r="I1015" i="5"/>
  <c r="I1014" i="5"/>
  <c r="I1013" i="5"/>
  <c r="I1012" i="5"/>
  <c r="I1011" i="5"/>
  <c r="I1010" i="5"/>
  <c r="I1009" i="5"/>
  <c r="I1008" i="5"/>
  <c r="I1007" i="5"/>
  <c r="I1006" i="5"/>
  <c r="I1005" i="5"/>
  <c r="I1004" i="5"/>
  <c r="I1003" i="5"/>
  <c r="I1002" i="5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I939" i="5"/>
  <c r="I938" i="5"/>
  <c r="I937" i="5"/>
  <c r="I936" i="5"/>
  <c r="I935" i="5"/>
  <c r="I934" i="5"/>
  <c r="I933" i="5"/>
  <c r="I932" i="5"/>
  <c r="I931" i="5"/>
  <c r="I930" i="5"/>
  <c r="I929" i="5"/>
  <c r="I928" i="5"/>
  <c r="I927" i="5"/>
  <c r="I926" i="5"/>
  <c r="I925" i="5"/>
  <c r="I924" i="5"/>
  <c r="I923" i="5"/>
  <c r="I922" i="5"/>
  <c r="I921" i="5"/>
  <c r="I920" i="5"/>
  <c r="I919" i="5"/>
  <c r="I918" i="5"/>
  <c r="I917" i="5"/>
  <c r="I916" i="5"/>
  <c r="I915" i="5"/>
  <c r="I914" i="5"/>
  <c r="I913" i="5"/>
  <c r="I912" i="5"/>
  <c r="I911" i="5"/>
  <c r="I910" i="5"/>
  <c r="I909" i="5"/>
  <c r="I908" i="5"/>
  <c r="I907" i="5"/>
  <c r="I906" i="5"/>
  <c r="I905" i="5"/>
  <c r="I904" i="5"/>
  <c r="I903" i="5"/>
  <c r="I902" i="5"/>
  <c r="I901" i="5"/>
  <c r="I900" i="5"/>
  <c r="I899" i="5"/>
  <c r="I898" i="5"/>
  <c r="I897" i="5"/>
  <c r="I896" i="5"/>
  <c r="I895" i="5"/>
  <c r="I894" i="5"/>
  <c r="I893" i="5"/>
  <c r="I892" i="5"/>
  <c r="I891" i="5"/>
  <c r="I890" i="5"/>
  <c r="I889" i="5"/>
  <c r="I888" i="5"/>
  <c r="I887" i="5"/>
  <c r="I886" i="5"/>
  <c r="I885" i="5"/>
  <c r="I884" i="5"/>
  <c r="I883" i="5"/>
  <c r="I882" i="5"/>
  <c r="I881" i="5"/>
  <c r="I880" i="5"/>
  <c r="I879" i="5"/>
  <c r="I878" i="5"/>
  <c r="I877" i="5"/>
  <c r="I876" i="5"/>
  <c r="I875" i="5"/>
  <c r="I874" i="5"/>
  <c r="I873" i="5"/>
  <c r="I872" i="5"/>
  <c r="I871" i="5"/>
  <c r="I870" i="5"/>
  <c r="I869" i="5"/>
  <c r="I868" i="5"/>
  <c r="I867" i="5"/>
  <c r="I866" i="5"/>
  <c r="I865" i="5"/>
  <c r="I864" i="5"/>
  <c r="I863" i="5"/>
  <c r="I862" i="5"/>
  <c r="I861" i="5"/>
  <c r="I860" i="5"/>
  <c r="I859" i="5"/>
  <c r="I858" i="5"/>
  <c r="I857" i="5"/>
  <c r="I856" i="5"/>
  <c r="I855" i="5"/>
  <c r="I854" i="5"/>
  <c r="I853" i="5"/>
  <c r="I852" i="5"/>
  <c r="I851" i="5"/>
  <c r="I850" i="5"/>
  <c r="I849" i="5"/>
  <c r="I848" i="5"/>
  <c r="I847" i="5"/>
  <c r="I846" i="5"/>
  <c r="I845" i="5"/>
  <c r="I844" i="5"/>
  <c r="I843" i="5"/>
  <c r="I842" i="5"/>
  <c r="I841" i="5"/>
  <c r="I840" i="5"/>
  <c r="I839" i="5"/>
  <c r="I838" i="5"/>
  <c r="I837" i="5"/>
  <c r="I836" i="5"/>
  <c r="I835" i="5"/>
  <c r="I834" i="5"/>
  <c r="I833" i="5"/>
  <c r="I832" i="5"/>
  <c r="I831" i="5"/>
  <c r="I830" i="5"/>
  <c r="I829" i="5"/>
  <c r="I828" i="5"/>
  <c r="I827" i="5"/>
  <c r="I826" i="5"/>
  <c r="I825" i="5"/>
  <c r="I824" i="5"/>
  <c r="I823" i="5"/>
  <c r="I822" i="5"/>
  <c r="I821" i="5"/>
  <c r="I820" i="5"/>
  <c r="I819" i="5"/>
  <c r="I818" i="5"/>
  <c r="I817" i="5"/>
  <c r="I816" i="5"/>
  <c r="I815" i="5"/>
  <c r="I814" i="5"/>
  <c r="I813" i="5"/>
  <c r="I812" i="5"/>
  <c r="I811" i="5"/>
  <c r="I810" i="5"/>
  <c r="I809" i="5"/>
  <c r="I808" i="5"/>
  <c r="I807" i="5"/>
  <c r="I806" i="5"/>
  <c r="I805" i="5"/>
  <c r="I804" i="5"/>
  <c r="I803" i="5"/>
  <c r="I802" i="5"/>
  <c r="I801" i="5"/>
  <c r="I800" i="5"/>
  <c r="I799" i="5"/>
  <c r="I798" i="5"/>
  <c r="I797" i="5"/>
  <c r="I796" i="5"/>
  <c r="I795" i="5"/>
  <c r="I794" i="5"/>
  <c r="I793" i="5"/>
  <c r="I792" i="5"/>
  <c r="I791" i="5"/>
  <c r="I790" i="5"/>
  <c r="I789" i="5"/>
  <c r="I788" i="5"/>
  <c r="I787" i="5"/>
  <c r="I786" i="5"/>
  <c r="I785" i="5"/>
  <c r="I784" i="5"/>
  <c r="I783" i="5"/>
  <c r="I782" i="5"/>
  <c r="I781" i="5"/>
  <c r="I780" i="5"/>
  <c r="I779" i="5"/>
  <c r="I778" i="5"/>
  <c r="I777" i="5"/>
  <c r="I776" i="5"/>
  <c r="I775" i="5"/>
  <c r="I774" i="5"/>
  <c r="I773" i="5"/>
  <c r="I772" i="5"/>
  <c r="I771" i="5"/>
  <c r="I770" i="5"/>
  <c r="I769" i="5"/>
  <c r="I768" i="5"/>
  <c r="I767" i="5"/>
  <c r="I766" i="5"/>
  <c r="I765" i="5"/>
  <c r="I764" i="5"/>
  <c r="I763" i="5"/>
  <c r="I762" i="5"/>
  <c r="I761" i="5"/>
  <c r="I760" i="5"/>
  <c r="I759" i="5"/>
  <c r="I758" i="5"/>
  <c r="I757" i="5"/>
  <c r="I756" i="5"/>
  <c r="I755" i="5"/>
  <c r="I754" i="5"/>
  <c r="I753" i="5"/>
  <c r="I752" i="5"/>
  <c r="I751" i="5"/>
  <c r="I750" i="5"/>
  <c r="I749" i="5"/>
  <c r="I748" i="5"/>
  <c r="I747" i="5"/>
  <c r="I746" i="5"/>
  <c r="I745" i="5"/>
  <c r="I744" i="5"/>
  <c r="I743" i="5"/>
  <c r="I742" i="5"/>
  <c r="I741" i="5"/>
  <c r="I740" i="5"/>
  <c r="I739" i="5"/>
  <c r="I738" i="5"/>
  <c r="I737" i="5"/>
  <c r="I736" i="5"/>
  <c r="I735" i="5"/>
  <c r="I734" i="5"/>
  <c r="I733" i="5"/>
  <c r="I732" i="5"/>
  <c r="I731" i="5"/>
  <c r="I730" i="5"/>
  <c r="I729" i="5"/>
  <c r="I728" i="5"/>
  <c r="I727" i="5"/>
  <c r="I726" i="5"/>
  <c r="I725" i="5"/>
  <c r="I724" i="5"/>
  <c r="I723" i="5"/>
  <c r="I722" i="5"/>
  <c r="I721" i="5"/>
  <c r="I720" i="5"/>
  <c r="I719" i="5"/>
  <c r="I718" i="5"/>
  <c r="I717" i="5"/>
  <c r="I716" i="5"/>
  <c r="I715" i="5"/>
  <c r="I714" i="5"/>
  <c r="I713" i="5"/>
  <c r="I712" i="5"/>
  <c r="I711" i="5"/>
  <c r="I710" i="5"/>
  <c r="I709" i="5"/>
  <c r="I708" i="5"/>
  <c r="I707" i="5"/>
  <c r="I706" i="5"/>
  <c r="I705" i="5"/>
  <c r="I704" i="5"/>
  <c r="I703" i="5"/>
  <c r="I702" i="5"/>
  <c r="I701" i="5"/>
  <c r="I700" i="5"/>
  <c r="I699" i="5"/>
  <c r="I698" i="5"/>
  <c r="I697" i="5"/>
  <c r="I696" i="5"/>
  <c r="I695" i="5"/>
  <c r="I694" i="5"/>
  <c r="I693" i="5"/>
  <c r="I692" i="5"/>
  <c r="I691" i="5"/>
  <c r="I690" i="5"/>
  <c r="I689" i="5"/>
  <c r="I688" i="5"/>
  <c r="I687" i="5"/>
  <c r="I686" i="5"/>
  <c r="I685" i="5"/>
  <c r="I684" i="5"/>
  <c r="I683" i="5"/>
  <c r="I682" i="5"/>
  <c r="I681" i="5"/>
  <c r="I680" i="5"/>
  <c r="I679" i="5"/>
  <c r="I678" i="5"/>
  <c r="I677" i="5"/>
  <c r="I676" i="5"/>
  <c r="I675" i="5"/>
  <c r="I674" i="5"/>
  <c r="I673" i="5"/>
  <c r="I672" i="5"/>
  <c r="I671" i="5"/>
  <c r="I670" i="5"/>
  <c r="I669" i="5"/>
  <c r="I668" i="5"/>
  <c r="I667" i="5"/>
  <c r="I666" i="5"/>
  <c r="I665" i="5"/>
  <c r="I664" i="5"/>
  <c r="I663" i="5"/>
  <c r="I662" i="5"/>
  <c r="I661" i="5"/>
  <c r="I660" i="5"/>
  <c r="I659" i="5"/>
  <c r="I658" i="5"/>
  <c r="I657" i="5"/>
  <c r="I656" i="5"/>
  <c r="I655" i="5"/>
  <c r="I654" i="5"/>
  <c r="I653" i="5"/>
  <c r="I652" i="5"/>
  <c r="I651" i="5"/>
  <c r="I650" i="5"/>
  <c r="I649" i="5"/>
  <c r="I648" i="5"/>
  <c r="I647" i="5"/>
  <c r="I646" i="5"/>
  <c r="I645" i="5"/>
  <c r="I644" i="5"/>
  <c r="I643" i="5"/>
  <c r="I642" i="5"/>
  <c r="I641" i="5"/>
  <c r="I640" i="5"/>
  <c r="I639" i="5"/>
  <c r="I638" i="5"/>
  <c r="I637" i="5"/>
  <c r="I636" i="5"/>
  <c r="I635" i="5"/>
  <c r="I634" i="5"/>
  <c r="I633" i="5"/>
  <c r="I632" i="5"/>
  <c r="I631" i="5"/>
  <c r="I630" i="5"/>
  <c r="I629" i="5"/>
  <c r="I628" i="5"/>
  <c r="I627" i="5"/>
  <c r="I626" i="5"/>
  <c r="I625" i="5"/>
  <c r="I624" i="5"/>
  <c r="I623" i="5"/>
  <c r="I622" i="5"/>
  <c r="I621" i="5"/>
  <c r="I620" i="5"/>
  <c r="I619" i="5"/>
  <c r="I618" i="5"/>
  <c r="I617" i="5"/>
  <c r="I616" i="5"/>
  <c r="I615" i="5"/>
  <c r="I614" i="5"/>
  <c r="I613" i="5"/>
  <c r="I612" i="5"/>
  <c r="I611" i="5"/>
  <c r="I610" i="5"/>
  <c r="I609" i="5"/>
  <c r="I608" i="5"/>
  <c r="I607" i="5"/>
  <c r="I606" i="5"/>
  <c r="I605" i="5"/>
  <c r="I604" i="5"/>
  <c r="I603" i="5"/>
  <c r="I602" i="5"/>
  <c r="I601" i="5"/>
  <c r="I600" i="5"/>
  <c r="I599" i="5"/>
  <c r="I598" i="5"/>
  <c r="I597" i="5"/>
  <c r="I596" i="5"/>
  <c r="I595" i="5"/>
  <c r="I594" i="5"/>
  <c r="I593" i="5"/>
  <c r="I592" i="5"/>
  <c r="I591" i="5"/>
  <c r="I590" i="5"/>
  <c r="I589" i="5"/>
  <c r="I588" i="5"/>
  <c r="I587" i="5"/>
  <c r="I586" i="5"/>
  <c r="I585" i="5"/>
  <c r="I584" i="5"/>
  <c r="I583" i="5"/>
  <c r="I582" i="5"/>
  <c r="I581" i="5"/>
  <c r="I580" i="5"/>
  <c r="I579" i="5"/>
  <c r="I578" i="5"/>
  <c r="I577" i="5"/>
  <c r="I576" i="5"/>
  <c r="I575" i="5"/>
  <c r="I574" i="5"/>
  <c r="I573" i="5"/>
  <c r="I572" i="5"/>
  <c r="I571" i="5"/>
  <c r="I570" i="5"/>
  <c r="I569" i="5"/>
  <c r="I568" i="5"/>
  <c r="I567" i="5"/>
  <c r="I566" i="5"/>
  <c r="I565" i="5"/>
  <c r="I564" i="5"/>
  <c r="I563" i="5"/>
  <c r="I562" i="5"/>
  <c r="I561" i="5"/>
  <c r="I560" i="5"/>
  <c r="I559" i="5"/>
  <c r="I558" i="5"/>
  <c r="I557" i="5"/>
  <c r="I556" i="5"/>
  <c r="I555" i="5"/>
  <c r="I554" i="5"/>
  <c r="I553" i="5"/>
  <c r="I552" i="5"/>
  <c r="I551" i="5"/>
  <c r="I550" i="5"/>
  <c r="I549" i="5"/>
  <c r="I548" i="5"/>
  <c r="I547" i="5"/>
  <c r="I546" i="5"/>
  <c r="I545" i="5"/>
  <c r="I544" i="5"/>
  <c r="I543" i="5"/>
  <c r="I542" i="5"/>
  <c r="I541" i="5"/>
  <c r="I540" i="5"/>
  <c r="I539" i="5"/>
  <c r="I538" i="5"/>
  <c r="I537" i="5"/>
  <c r="I536" i="5"/>
  <c r="I535" i="5"/>
  <c r="I534" i="5"/>
  <c r="I533" i="5"/>
  <c r="I532" i="5"/>
  <c r="I531" i="5"/>
  <c r="I530" i="5"/>
  <c r="I529" i="5"/>
  <c r="I528" i="5"/>
  <c r="I527" i="5"/>
  <c r="I526" i="5"/>
  <c r="I525" i="5"/>
  <c r="I524" i="5"/>
  <c r="I523" i="5"/>
  <c r="I522" i="5"/>
  <c r="I521" i="5"/>
  <c r="I520" i="5"/>
  <c r="I519" i="5"/>
  <c r="I518" i="5"/>
  <c r="I517" i="5"/>
  <c r="I516" i="5"/>
  <c r="I515" i="5"/>
  <c r="I514" i="5"/>
  <c r="I513" i="5"/>
  <c r="I512" i="5"/>
  <c r="I511" i="5"/>
  <c r="I510" i="5"/>
  <c r="I509" i="5"/>
  <c r="I508" i="5"/>
  <c r="I507" i="5"/>
  <c r="I506" i="5"/>
  <c r="I505" i="5"/>
  <c r="I504" i="5"/>
  <c r="I503" i="5"/>
  <c r="I502" i="5"/>
  <c r="I501" i="5"/>
  <c r="I500" i="5"/>
  <c r="I499" i="5"/>
  <c r="I498" i="5"/>
  <c r="I497" i="5"/>
  <c r="I496" i="5"/>
  <c r="I495" i="5"/>
  <c r="I494" i="5"/>
  <c r="I493" i="5"/>
  <c r="I492" i="5"/>
  <c r="I491" i="5"/>
  <c r="I490" i="5"/>
  <c r="I489" i="5"/>
  <c r="I488" i="5"/>
  <c r="I487" i="5"/>
  <c r="I486" i="5"/>
  <c r="I485" i="5"/>
  <c r="I484" i="5"/>
  <c r="I483" i="5"/>
  <c r="I482" i="5"/>
  <c r="I481" i="5"/>
  <c r="I480" i="5"/>
  <c r="I479" i="5"/>
  <c r="I478" i="5"/>
  <c r="I477" i="5"/>
  <c r="I476" i="5"/>
  <c r="I475" i="5"/>
  <c r="I474" i="5"/>
  <c r="I473" i="5"/>
  <c r="I472" i="5"/>
  <c r="I471" i="5"/>
  <c r="I470" i="5"/>
  <c r="I469" i="5"/>
  <c r="I468" i="5"/>
  <c r="I467" i="5"/>
  <c r="I466" i="5"/>
  <c r="I465" i="5"/>
  <c r="I464" i="5"/>
  <c r="I463" i="5"/>
  <c r="I462" i="5"/>
  <c r="I461" i="5"/>
  <c r="I460" i="5"/>
  <c r="I459" i="5"/>
  <c r="I458" i="5"/>
  <c r="I457" i="5"/>
  <c r="I456" i="5"/>
  <c r="I455" i="5"/>
  <c r="I454" i="5"/>
  <c r="I453" i="5"/>
  <c r="I452" i="5"/>
  <c r="I451" i="5"/>
  <c r="I450" i="5"/>
  <c r="I449" i="5"/>
  <c r="I448" i="5"/>
  <c r="I447" i="5"/>
  <c r="I446" i="5"/>
  <c r="I445" i="5"/>
  <c r="I444" i="5"/>
  <c r="I443" i="5"/>
  <c r="I442" i="5"/>
  <c r="I441" i="5"/>
  <c r="I440" i="5"/>
  <c r="I439" i="5"/>
  <c r="I438" i="5"/>
  <c r="I437" i="5"/>
  <c r="I436" i="5"/>
  <c r="I435" i="5"/>
  <c r="I434" i="5"/>
  <c r="I433" i="5"/>
  <c r="I432" i="5"/>
  <c r="I431" i="5"/>
  <c r="I430" i="5"/>
  <c r="I429" i="5"/>
  <c r="I428" i="5"/>
  <c r="I427" i="5"/>
  <c r="I426" i="5"/>
  <c r="I425" i="5"/>
  <c r="I424" i="5"/>
  <c r="I423" i="5"/>
  <c r="I422" i="5"/>
  <c r="I421" i="5"/>
  <c r="I420" i="5"/>
  <c r="I419" i="5"/>
  <c r="I418" i="5"/>
  <c r="I417" i="5"/>
  <c r="I416" i="5"/>
  <c r="I415" i="5"/>
  <c r="I414" i="5"/>
  <c r="I413" i="5"/>
  <c r="I412" i="5"/>
  <c r="I411" i="5"/>
  <c r="I410" i="5"/>
  <c r="I409" i="5"/>
  <c r="I408" i="5"/>
  <c r="I407" i="5"/>
  <c r="I406" i="5"/>
  <c r="I405" i="5"/>
  <c r="I404" i="5"/>
  <c r="I403" i="5"/>
  <c r="I402" i="5"/>
  <c r="I401" i="5"/>
  <c r="I400" i="5"/>
  <c r="I399" i="5"/>
  <c r="I398" i="5"/>
  <c r="I397" i="5"/>
  <c r="I396" i="5"/>
  <c r="I395" i="5"/>
  <c r="I394" i="5"/>
  <c r="I393" i="5"/>
  <c r="I392" i="5"/>
  <c r="I391" i="5"/>
  <c r="I390" i="5"/>
  <c r="I389" i="5"/>
  <c r="I388" i="5"/>
  <c r="I387" i="5"/>
  <c r="I386" i="5"/>
  <c r="I385" i="5"/>
  <c r="I384" i="5"/>
  <c r="I383" i="5"/>
  <c r="I382" i="5"/>
  <c r="I381" i="5"/>
  <c r="I380" i="5"/>
  <c r="I379" i="5"/>
  <c r="I378" i="5"/>
  <c r="I377" i="5"/>
  <c r="I376" i="5"/>
  <c r="I375" i="5"/>
  <c r="I374" i="5"/>
  <c r="I373" i="5"/>
  <c r="I372" i="5"/>
  <c r="I371" i="5"/>
  <c r="I370" i="5"/>
  <c r="I369" i="5"/>
  <c r="I368" i="5"/>
  <c r="I367" i="5"/>
  <c r="I366" i="5"/>
  <c r="I365" i="5"/>
  <c r="I364" i="5"/>
  <c r="I363" i="5"/>
  <c r="I362" i="5"/>
  <c r="I361" i="5"/>
  <c r="I360" i="5"/>
  <c r="I359" i="5"/>
  <c r="I358" i="5"/>
  <c r="I357" i="5"/>
  <c r="I356" i="5"/>
  <c r="I355" i="5"/>
  <c r="I354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01" i="5"/>
  <c r="I300" i="5"/>
  <c r="I299" i="5"/>
  <c r="I298" i="5"/>
  <c r="I297" i="5"/>
  <c r="I296" i="5"/>
  <c r="I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I263" i="5"/>
  <c r="I262" i="5"/>
  <c r="I261" i="5"/>
  <c r="I260" i="5"/>
  <c r="I259" i="5"/>
  <c r="I258" i="5"/>
  <c r="I257" i="5"/>
  <c r="I256" i="5"/>
  <c r="I255" i="5"/>
  <c r="I254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8" i="5"/>
  <c r="I157" i="5"/>
  <c r="I156" i="5"/>
  <c r="I155" i="5"/>
  <c r="I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AB127" i="7"/>
  <c r="AB128" i="7"/>
  <c r="AB129" i="7"/>
  <c r="AB130" i="7"/>
  <c r="AB131" i="7"/>
  <c r="AB132" i="7"/>
  <c r="AB133" i="7"/>
  <c r="AB134" i="7"/>
  <c r="AB135" i="7"/>
  <c r="AB136" i="7"/>
  <c r="AB137" i="7"/>
  <c r="AB138" i="7"/>
  <c r="AB139" i="7"/>
  <c r="AB140" i="7"/>
  <c r="AB141" i="7"/>
  <c r="AB142" i="7"/>
  <c r="AB143" i="7"/>
  <c r="AB144" i="7"/>
  <c r="AB145" i="7"/>
  <c r="AB146" i="7"/>
  <c r="AB147" i="7"/>
  <c r="AB148" i="7"/>
  <c r="AB149" i="7"/>
  <c r="AB150" i="7"/>
  <c r="AB151" i="7"/>
  <c r="AB152" i="7"/>
  <c r="AB153" i="7"/>
  <c r="AB154" i="7"/>
  <c r="AB155" i="7"/>
  <c r="AB156" i="7"/>
  <c r="AB157" i="7"/>
  <c r="AB158" i="7"/>
  <c r="AB159" i="7"/>
  <c r="AB160" i="7"/>
  <c r="AB161" i="7"/>
  <c r="AB162" i="7"/>
  <c r="AB163" i="7"/>
  <c r="AB164" i="7"/>
  <c r="AB165" i="7"/>
  <c r="AB166" i="7"/>
  <c r="AB167" i="7"/>
  <c r="AB168" i="7"/>
  <c r="AB169" i="7"/>
  <c r="AB170" i="7"/>
  <c r="AB171" i="7"/>
  <c r="AB172" i="7"/>
  <c r="AB173" i="7"/>
  <c r="AB174" i="7"/>
  <c r="AB175" i="7"/>
  <c r="AB176" i="7"/>
  <c r="AB177" i="7"/>
  <c r="AB178" i="7"/>
  <c r="AB179" i="7"/>
  <c r="AB180" i="7"/>
  <c r="AB181" i="7"/>
  <c r="AB182" i="7"/>
  <c r="AB183" i="7"/>
  <c r="AB184" i="7"/>
  <c r="AB185" i="7"/>
  <c r="AB186" i="7"/>
  <c r="AB187" i="7"/>
  <c r="AB188" i="7"/>
  <c r="AB189" i="7"/>
  <c r="AB190" i="7"/>
  <c r="AB191" i="7"/>
  <c r="AB192" i="7"/>
  <c r="AB193" i="7"/>
  <c r="AB194" i="7"/>
  <c r="AB195" i="7"/>
  <c r="AB196" i="7"/>
  <c r="AB197" i="7"/>
  <c r="AB198" i="7"/>
  <c r="AB199" i="7"/>
  <c r="AB200" i="7"/>
  <c r="AB201" i="7"/>
  <c r="AB202" i="7"/>
  <c r="AB203" i="7"/>
  <c r="AB204" i="7"/>
  <c r="AB205" i="7"/>
  <c r="AB206" i="7"/>
  <c r="AB207" i="7"/>
  <c r="AB208" i="7"/>
  <c r="AB209" i="7"/>
  <c r="AB210" i="7"/>
  <c r="AB211" i="7"/>
  <c r="AB212" i="7"/>
  <c r="AB213" i="7"/>
  <c r="AB214" i="7"/>
  <c r="AB215" i="7"/>
  <c r="AB216" i="7"/>
  <c r="AB217" i="7"/>
  <c r="AB218" i="7"/>
  <c r="AB219" i="7"/>
  <c r="AB220" i="7"/>
  <c r="AB221" i="7"/>
  <c r="AB222" i="7"/>
  <c r="AB223" i="7"/>
  <c r="AB224" i="7"/>
  <c r="AB225" i="7"/>
  <c r="AB226" i="7"/>
  <c r="AB227" i="7"/>
  <c r="AB228" i="7"/>
  <c r="AB229" i="7"/>
  <c r="AB230" i="7"/>
  <c r="AB231" i="7"/>
  <c r="AB232" i="7"/>
  <c r="AB233" i="7"/>
  <c r="AB234" i="7"/>
  <c r="AB235" i="7"/>
  <c r="AB236" i="7"/>
  <c r="AB237" i="7"/>
  <c r="AB238" i="7"/>
  <c r="AB239" i="7"/>
  <c r="AB240" i="7"/>
  <c r="AB241" i="7"/>
  <c r="AB242" i="7"/>
  <c r="AB243" i="7"/>
  <c r="AB244" i="7"/>
  <c r="AB246" i="7"/>
  <c r="AB247" i="7"/>
  <c r="AB250" i="7"/>
  <c r="AB251" i="7"/>
  <c r="AB252" i="7"/>
  <c r="AB253" i="7"/>
  <c r="AB254" i="7"/>
  <c r="AB255" i="7"/>
  <c r="AB256" i="7"/>
  <c r="AB257" i="7"/>
  <c r="AB258" i="7"/>
  <c r="AB259" i="7"/>
  <c r="AB260" i="7"/>
  <c r="AB261" i="7"/>
  <c r="AB262" i="7"/>
  <c r="AB263" i="7"/>
  <c r="AB264" i="7"/>
  <c r="AB265" i="7"/>
  <c r="AB266" i="7"/>
  <c r="AB267" i="7"/>
  <c r="AB268" i="7"/>
  <c r="AB269" i="7"/>
  <c r="AB270" i="7"/>
  <c r="AB271" i="7"/>
  <c r="AB272" i="7"/>
  <c r="AB273" i="7"/>
  <c r="AB274" i="7"/>
  <c r="AB275" i="7"/>
  <c r="AB276" i="7"/>
  <c r="AB277" i="7"/>
  <c r="AB278" i="7"/>
  <c r="AB279" i="7"/>
  <c r="AB280" i="7"/>
  <c r="AB281" i="7"/>
  <c r="AB282" i="7"/>
  <c r="AB283" i="7"/>
  <c r="AB284" i="7"/>
  <c r="AB285" i="7"/>
  <c r="AB286" i="7"/>
  <c r="AB287" i="7"/>
  <c r="AB288" i="7"/>
  <c r="AB289" i="7"/>
  <c r="AB290" i="7"/>
  <c r="AB291" i="7"/>
  <c r="AB292" i="7"/>
  <c r="AB293" i="7"/>
  <c r="AB294" i="7"/>
  <c r="AB295" i="7"/>
  <c r="AB296" i="7"/>
  <c r="AB297" i="7"/>
  <c r="AB298" i="7"/>
  <c r="AB299" i="7"/>
  <c r="AB300" i="7"/>
  <c r="AB301" i="7"/>
  <c r="AB302" i="7"/>
  <c r="AB303" i="7"/>
  <c r="AB304" i="7"/>
  <c r="AB305" i="7"/>
  <c r="AB306" i="7"/>
  <c r="AB307" i="7"/>
  <c r="AB308" i="7"/>
  <c r="AB309" i="7"/>
  <c r="AB310" i="7"/>
  <c r="AB311" i="7"/>
  <c r="AB312" i="7"/>
  <c r="AB313" i="7"/>
  <c r="AB314" i="7"/>
  <c r="AB315" i="7"/>
  <c r="AB316" i="7"/>
  <c r="AB317" i="7"/>
  <c r="AB318" i="7"/>
  <c r="AB319" i="7"/>
  <c r="AB320" i="7"/>
  <c r="AB321" i="7"/>
  <c r="AB322" i="7"/>
  <c r="AB323" i="7"/>
  <c r="AB324" i="7"/>
  <c r="AB325" i="7"/>
  <c r="AB326" i="7"/>
  <c r="AB327" i="7"/>
  <c r="AB328" i="7"/>
  <c r="AB329" i="7"/>
  <c r="AB330" i="7"/>
  <c r="AB331" i="7"/>
  <c r="AB332" i="7"/>
  <c r="AB333" i="7"/>
  <c r="AB334" i="7"/>
  <c r="AB335" i="7"/>
  <c r="AB336" i="7"/>
  <c r="AB337" i="7"/>
  <c r="AB338" i="7"/>
  <c r="AB339" i="7"/>
  <c r="AB340" i="7"/>
  <c r="AB341" i="7"/>
  <c r="AB342" i="7"/>
  <c r="AB343" i="7"/>
  <c r="AB344" i="7"/>
  <c r="AB345" i="7"/>
  <c r="AB346" i="7"/>
  <c r="AB347" i="7"/>
  <c r="AB348" i="7"/>
  <c r="AB349" i="7"/>
  <c r="AB350" i="7"/>
  <c r="AB351" i="7"/>
  <c r="AB352" i="7"/>
  <c r="AB353" i="7"/>
  <c r="AB354" i="7"/>
  <c r="AB355" i="7"/>
  <c r="AB356" i="7"/>
  <c r="AB357" i="7"/>
  <c r="AB358" i="7"/>
  <c r="AB359" i="7"/>
  <c r="AB360" i="7"/>
  <c r="AB361" i="7"/>
  <c r="AB362" i="7"/>
  <c r="AB363" i="7"/>
  <c r="AB364" i="7"/>
  <c r="AB365" i="7"/>
  <c r="AB366" i="7"/>
  <c r="AB367" i="7"/>
  <c r="AB368" i="7"/>
  <c r="AB371" i="7"/>
  <c r="AB373" i="7"/>
  <c r="AB372" i="7"/>
  <c r="AB374" i="7"/>
  <c r="AB377" i="7"/>
  <c r="AB378" i="7"/>
  <c r="AB379" i="7"/>
  <c r="AB381" i="7"/>
  <c r="AB380" i="7"/>
  <c r="Q249" i="23" l="1"/>
  <c r="P250" i="23" s="1"/>
  <c r="L249" i="23"/>
  <c r="K250" i="23" s="1"/>
  <c r="G249" i="23"/>
  <c r="V249" i="23"/>
  <c r="U250" i="23" s="1"/>
  <c r="L126" i="23"/>
  <c r="K127" i="23" s="1"/>
  <c r="AA126" i="23"/>
  <c r="Z127" i="23" s="1"/>
  <c r="Q126" i="23"/>
  <c r="P127" i="23" s="1"/>
  <c r="G126" i="23"/>
  <c r="AB5" i="23"/>
  <c r="AE4" i="23"/>
  <c r="AF4" i="23" s="1"/>
  <c r="AB370" i="23"/>
  <c r="AB370" i="22"/>
  <c r="V370" i="22" s="1"/>
  <c r="U371" i="22" s="1"/>
  <c r="G5" i="22"/>
  <c r="AA5" i="22"/>
  <c r="Z6" i="22" s="1"/>
  <c r="Q5" i="22"/>
  <c r="P6" i="22" s="1"/>
  <c r="L5" i="22"/>
  <c r="K6" i="22" s="1"/>
  <c r="V249" i="22"/>
  <c r="U250" i="22" s="1"/>
  <c r="Q249" i="22"/>
  <c r="P250" i="22" s="1"/>
  <c r="L249" i="22"/>
  <c r="K250" i="22" s="1"/>
  <c r="G249" i="22"/>
  <c r="AB126" i="22"/>
  <c r="AB4" i="22"/>
  <c r="AC4" i="22" s="1"/>
  <c r="AE4" i="22" s="1"/>
  <c r="AF4" i="22" s="1"/>
  <c r="AE3" i="22"/>
  <c r="AC5" i="14"/>
  <c r="K261" i="21"/>
  <c r="K333" i="21"/>
  <c r="K247" i="21"/>
  <c r="K352" i="21"/>
  <c r="K320" i="21"/>
  <c r="K297" i="21"/>
  <c r="K245" i="21"/>
  <c r="K128" i="21"/>
  <c r="K127" i="21"/>
  <c r="K26" i="21"/>
  <c r="K32" i="21"/>
  <c r="K329" i="21"/>
  <c r="K231" i="21"/>
  <c r="K348" i="21"/>
  <c r="K307" i="21"/>
  <c r="K281" i="21"/>
  <c r="K229" i="21"/>
  <c r="K119" i="21"/>
  <c r="K115" i="21"/>
  <c r="K163" i="21"/>
  <c r="K124" i="21"/>
  <c r="K10" i="21"/>
  <c r="K16" i="21"/>
  <c r="K337" i="21"/>
  <c r="K313" i="21"/>
  <c r="K325" i="21"/>
  <c r="K215" i="21"/>
  <c r="K344" i="21"/>
  <c r="K291" i="21"/>
  <c r="K265" i="21"/>
  <c r="K213" i="21"/>
  <c r="K116" i="21"/>
  <c r="K112" i="21"/>
  <c r="K159" i="21"/>
  <c r="K111" i="21"/>
  <c r="K263" i="21"/>
  <c r="K353" i="21"/>
  <c r="K321" i="21"/>
  <c r="K340" i="21"/>
  <c r="K275" i="21"/>
  <c r="K249" i="21"/>
  <c r="K103" i="21"/>
  <c r="K99" i="21"/>
  <c r="K155" i="21"/>
  <c r="K108" i="21"/>
  <c r="K123" i="21"/>
  <c r="K349" i="21"/>
  <c r="K311" i="21"/>
  <c r="K336" i="21"/>
  <c r="K259" i="21"/>
  <c r="K233" i="21"/>
  <c r="K309" i="21"/>
  <c r="K100" i="21"/>
  <c r="K151" i="21"/>
  <c r="K120" i="21"/>
  <c r="K345" i="21"/>
  <c r="K295" i="21"/>
  <c r="K332" i="21"/>
  <c r="K243" i="21"/>
  <c r="K217" i="21"/>
  <c r="K293" i="21"/>
  <c r="K107" i="21"/>
  <c r="K28" i="21"/>
  <c r="K30" i="21"/>
  <c r="K324" i="21"/>
  <c r="K341" i="21"/>
  <c r="K279" i="21"/>
  <c r="K328" i="21"/>
  <c r="K227" i="21"/>
  <c r="K277" i="21"/>
  <c r="K104" i="21"/>
  <c r="K12" i="21"/>
  <c r="K14" i="21"/>
  <c r="M4" i="19"/>
  <c r="N4" i="19" s="1"/>
  <c r="P4" i="19" s="1"/>
  <c r="Q4" i="19" s="1"/>
  <c r="L370" i="19"/>
  <c r="K371" i="19" s="1"/>
  <c r="G370" i="19"/>
  <c r="L5" i="19"/>
  <c r="K6" i="19" s="1"/>
  <c r="G5" i="19"/>
  <c r="M249" i="19"/>
  <c r="G126" i="19"/>
  <c r="L126" i="19"/>
  <c r="K127" i="19" s="1"/>
  <c r="M126" i="18"/>
  <c r="T27" i="16"/>
  <c r="X27" i="16"/>
  <c r="T91" i="16"/>
  <c r="X91" i="16"/>
  <c r="T53" i="16"/>
  <c r="X53" i="16"/>
  <c r="T55" i="16"/>
  <c r="X55" i="16"/>
  <c r="T60" i="16"/>
  <c r="X60" i="16"/>
  <c r="T61" i="16"/>
  <c r="X61" i="16"/>
  <c r="T79" i="16"/>
  <c r="X79" i="16"/>
  <c r="T57" i="16"/>
  <c r="X57" i="16"/>
  <c r="T9" i="16"/>
  <c r="X9" i="16"/>
  <c r="T70" i="16"/>
  <c r="X70" i="16"/>
  <c r="T84" i="16"/>
  <c r="X84" i="16"/>
  <c r="T86" i="16"/>
  <c r="X86" i="16"/>
  <c r="T48" i="16"/>
  <c r="X48" i="16"/>
  <c r="T5" i="16"/>
  <c r="X5" i="16"/>
  <c r="T14" i="16"/>
  <c r="X14" i="16"/>
  <c r="T16" i="16"/>
  <c r="X16" i="16"/>
  <c r="T80" i="16"/>
  <c r="X80" i="16"/>
  <c r="T26" i="16"/>
  <c r="X26" i="16"/>
  <c r="T90" i="16"/>
  <c r="X90" i="16"/>
  <c r="T35" i="16"/>
  <c r="X35" i="16"/>
  <c r="T71" i="16"/>
  <c r="X71" i="16"/>
  <c r="T77" i="16"/>
  <c r="X77" i="16"/>
  <c r="T95" i="16"/>
  <c r="X95" i="16"/>
  <c r="T113" i="16"/>
  <c r="X113" i="16"/>
  <c r="T82" i="16"/>
  <c r="X82" i="16"/>
  <c r="T78" i="16"/>
  <c r="X78" i="16"/>
  <c r="T69" i="16"/>
  <c r="X69" i="16"/>
  <c r="T31" i="16"/>
  <c r="X31" i="16"/>
  <c r="T99" i="16"/>
  <c r="X99" i="16"/>
  <c r="T73" i="16"/>
  <c r="X73" i="16"/>
  <c r="T111" i="16"/>
  <c r="X111" i="16"/>
  <c r="T87" i="16"/>
  <c r="X87" i="16"/>
  <c r="T72" i="16"/>
  <c r="X72" i="16"/>
  <c r="T43" i="16"/>
  <c r="X43" i="16"/>
  <c r="T107" i="16"/>
  <c r="X107" i="16"/>
  <c r="T81" i="16"/>
  <c r="X81" i="16"/>
  <c r="T68" i="16"/>
  <c r="X68" i="16"/>
  <c r="T30" i="16"/>
  <c r="X30" i="16"/>
  <c r="T94" i="16"/>
  <c r="X94" i="16"/>
  <c r="T32" i="16"/>
  <c r="X32" i="16"/>
  <c r="T96" i="16"/>
  <c r="X96" i="16"/>
  <c r="T42" i="16"/>
  <c r="X42" i="16"/>
  <c r="T106" i="16"/>
  <c r="X106" i="16"/>
  <c r="T51" i="16"/>
  <c r="X51" i="16"/>
  <c r="T115" i="16"/>
  <c r="X115" i="16"/>
  <c r="T101" i="16"/>
  <c r="X101" i="16"/>
  <c r="T103" i="16"/>
  <c r="X103" i="16"/>
  <c r="T105" i="16"/>
  <c r="X105" i="16"/>
  <c r="T109" i="16"/>
  <c r="X109" i="16"/>
  <c r="T17" i="16"/>
  <c r="X17" i="16"/>
  <c r="T88" i="16"/>
  <c r="X88" i="16"/>
  <c r="T46" i="16"/>
  <c r="X46" i="16"/>
  <c r="T25" i="16"/>
  <c r="X25" i="16"/>
  <c r="T85" i="16"/>
  <c r="X85" i="16"/>
  <c r="T76" i="16"/>
  <c r="X76" i="16"/>
  <c r="T98" i="16"/>
  <c r="X98" i="16"/>
  <c r="T6" i="16"/>
  <c r="X6" i="16"/>
  <c r="T38" i="16"/>
  <c r="X38" i="16"/>
  <c r="T102" i="16"/>
  <c r="X102" i="16"/>
  <c r="T40" i="16"/>
  <c r="X40" i="16"/>
  <c r="T104" i="16"/>
  <c r="X104" i="16"/>
  <c r="T50" i="16"/>
  <c r="X50" i="16"/>
  <c r="T114" i="16"/>
  <c r="X114" i="16"/>
  <c r="T59" i="16"/>
  <c r="X59" i="16"/>
  <c r="T123" i="16"/>
  <c r="X123" i="16"/>
  <c r="T117" i="16"/>
  <c r="X117" i="16"/>
  <c r="T119" i="16"/>
  <c r="X119" i="16"/>
  <c r="T121" i="16"/>
  <c r="X121" i="16"/>
  <c r="T15" i="16"/>
  <c r="X15" i="16"/>
  <c r="T33" i="16"/>
  <c r="X33" i="16"/>
  <c r="T52" i="16"/>
  <c r="X52" i="16"/>
  <c r="T23" i="16"/>
  <c r="X23" i="16"/>
  <c r="T8" i="16"/>
  <c r="X8" i="16"/>
  <c r="T24" i="16"/>
  <c r="X24" i="16"/>
  <c r="T63" i="16"/>
  <c r="X63" i="16"/>
  <c r="T29" i="16"/>
  <c r="X29" i="16"/>
  <c r="T89" i="16"/>
  <c r="X89" i="16"/>
  <c r="T92" i="16"/>
  <c r="X92" i="16"/>
  <c r="T110" i="16"/>
  <c r="X110" i="16"/>
  <c r="T112" i="16"/>
  <c r="X112" i="16"/>
  <c r="T58" i="16"/>
  <c r="X58" i="16"/>
  <c r="T67" i="16"/>
  <c r="X67" i="16"/>
  <c r="T36" i="16"/>
  <c r="X36" i="16"/>
  <c r="T122" i="16"/>
  <c r="X122" i="16"/>
  <c r="T18" i="16"/>
  <c r="X18" i="16"/>
  <c r="T116" i="16"/>
  <c r="X116" i="16"/>
  <c r="T20" i="16"/>
  <c r="X20" i="16"/>
  <c r="T75" i="16"/>
  <c r="X75" i="16"/>
  <c r="T49" i="16"/>
  <c r="X49" i="16"/>
  <c r="T93" i="16"/>
  <c r="X93" i="16"/>
  <c r="T100" i="16"/>
  <c r="X100" i="16"/>
  <c r="T22" i="16"/>
  <c r="X22" i="16"/>
  <c r="T21" i="16"/>
  <c r="X21" i="16"/>
  <c r="T54" i="16"/>
  <c r="X54" i="16"/>
  <c r="T118" i="16"/>
  <c r="X118" i="16"/>
  <c r="T56" i="16"/>
  <c r="X56" i="16"/>
  <c r="T120" i="16"/>
  <c r="X120" i="16"/>
  <c r="T66" i="16"/>
  <c r="X66" i="16"/>
  <c r="T11" i="16"/>
  <c r="X11" i="16"/>
  <c r="T47" i="16"/>
  <c r="X47" i="16"/>
  <c r="T65" i="16"/>
  <c r="X65" i="16"/>
  <c r="T97" i="16"/>
  <c r="X97" i="16"/>
  <c r="T7" i="16"/>
  <c r="X7" i="16"/>
  <c r="T12" i="16"/>
  <c r="X12" i="16"/>
  <c r="T28" i="16"/>
  <c r="X28" i="16"/>
  <c r="T108" i="16"/>
  <c r="X108" i="16"/>
  <c r="T13" i="16"/>
  <c r="X13" i="16"/>
  <c r="T34" i="16"/>
  <c r="X34" i="16"/>
  <c r="T62" i="16"/>
  <c r="X62" i="16"/>
  <c r="T64" i="16"/>
  <c r="X64" i="16"/>
  <c r="T10" i="16"/>
  <c r="X10" i="16"/>
  <c r="T74" i="16"/>
  <c r="X74" i="16"/>
  <c r="T19" i="16"/>
  <c r="X19" i="16"/>
  <c r="T83" i="16"/>
  <c r="X83" i="16"/>
  <c r="T37" i="16"/>
  <c r="X37" i="16"/>
  <c r="T39" i="16"/>
  <c r="X39" i="16"/>
  <c r="T41" i="16"/>
  <c r="X41" i="16"/>
  <c r="T44" i="16"/>
  <c r="X44" i="16"/>
  <c r="T45" i="16"/>
  <c r="X45" i="16"/>
  <c r="L4" i="16"/>
  <c r="T4" i="16"/>
  <c r="P267" i="16"/>
  <c r="P330" i="16"/>
  <c r="P202" i="16"/>
  <c r="I251" i="16"/>
  <c r="I259" i="16"/>
  <c r="I267" i="16"/>
  <c r="I275" i="16"/>
  <c r="I283" i="16"/>
  <c r="I291" i="16"/>
  <c r="I299" i="16"/>
  <c r="I307" i="16"/>
  <c r="I315" i="16"/>
  <c r="I323" i="16"/>
  <c r="I331" i="16"/>
  <c r="I339" i="16"/>
  <c r="I347" i="16"/>
  <c r="I355" i="16"/>
  <c r="I363" i="16"/>
  <c r="I289" i="16"/>
  <c r="I321" i="16"/>
  <c r="I361" i="16"/>
  <c r="I252" i="16"/>
  <c r="I260" i="16"/>
  <c r="I268" i="16"/>
  <c r="I276" i="16"/>
  <c r="I284" i="16"/>
  <c r="I292" i="16"/>
  <c r="I300" i="16"/>
  <c r="I308" i="16"/>
  <c r="I316" i="16"/>
  <c r="I324" i="16"/>
  <c r="I332" i="16"/>
  <c r="I340" i="16"/>
  <c r="I348" i="16"/>
  <c r="I356" i="16"/>
  <c r="I364" i="16"/>
  <c r="I265" i="16"/>
  <c r="I329" i="16"/>
  <c r="I253" i="16"/>
  <c r="I261" i="16"/>
  <c r="I269" i="16"/>
  <c r="I277" i="16"/>
  <c r="I285" i="16"/>
  <c r="I293" i="16"/>
  <c r="I301" i="16"/>
  <c r="I309" i="16"/>
  <c r="I317" i="16"/>
  <c r="I325" i="16"/>
  <c r="I333" i="16"/>
  <c r="I341" i="16"/>
  <c r="I349" i="16"/>
  <c r="I357" i="16"/>
  <c r="I365" i="16"/>
  <c r="I273" i="16"/>
  <c r="I305" i="16"/>
  <c r="I345" i="16"/>
  <c r="I249" i="16"/>
  <c r="I254" i="16"/>
  <c r="I262" i="16"/>
  <c r="I270" i="16"/>
  <c r="I278" i="16"/>
  <c r="I286" i="16"/>
  <c r="I294" i="16"/>
  <c r="I302" i="16"/>
  <c r="I310" i="16"/>
  <c r="I318" i="16"/>
  <c r="I326" i="16"/>
  <c r="I334" i="16"/>
  <c r="I342" i="16"/>
  <c r="I350" i="16"/>
  <c r="I358" i="16"/>
  <c r="I366" i="16"/>
  <c r="I257" i="16"/>
  <c r="I337" i="16"/>
  <c r="I255" i="16"/>
  <c r="I263" i="16"/>
  <c r="I271" i="16"/>
  <c r="I279" i="16"/>
  <c r="I287" i="16"/>
  <c r="I295" i="16"/>
  <c r="I303" i="16"/>
  <c r="I311" i="16"/>
  <c r="I319" i="16"/>
  <c r="I327" i="16"/>
  <c r="I335" i="16"/>
  <c r="I343" i="16"/>
  <c r="I351" i="16"/>
  <c r="I359" i="16"/>
  <c r="I367" i="16"/>
  <c r="I256" i="16"/>
  <c r="I264" i="16"/>
  <c r="I272" i="16"/>
  <c r="I280" i="16"/>
  <c r="I288" i="16"/>
  <c r="I296" i="16"/>
  <c r="I304" i="16"/>
  <c r="I312" i="16"/>
  <c r="I320" i="16"/>
  <c r="I328" i="16"/>
  <c r="I336" i="16"/>
  <c r="I344" i="16"/>
  <c r="I352" i="16"/>
  <c r="I360" i="16"/>
  <c r="I368" i="16"/>
  <c r="I369" i="16" s="1"/>
  <c r="I250" i="16"/>
  <c r="I258" i="16"/>
  <c r="I266" i="16"/>
  <c r="I274" i="16"/>
  <c r="I282" i="16"/>
  <c r="I290" i="16"/>
  <c r="I298" i="16"/>
  <c r="I306" i="16"/>
  <c r="I314" i="16"/>
  <c r="I322" i="16"/>
  <c r="I330" i="16"/>
  <c r="I338" i="16"/>
  <c r="I346" i="16"/>
  <c r="I354" i="16"/>
  <c r="I362" i="16"/>
  <c r="I281" i="16"/>
  <c r="I297" i="16"/>
  <c r="I313" i="16"/>
  <c r="I353" i="16"/>
  <c r="L16" i="16"/>
  <c r="L91" i="16"/>
  <c r="L84" i="16"/>
  <c r="L116" i="16"/>
  <c r="L75" i="16"/>
  <c r="L8" i="16"/>
  <c r="L35" i="16"/>
  <c r="L52" i="16"/>
  <c r="L12" i="16"/>
  <c r="L81" i="16"/>
  <c r="L93" i="16"/>
  <c r="L59" i="16"/>
  <c r="L57" i="16"/>
  <c r="L36" i="16"/>
  <c r="L21" i="16"/>
  <c r="L17" i="16"/>
  <c r="L29" i="16"/>
  <c r="L100" i="16"/>
  <c r="L22" i="16"/>
  <c r="L64" i="16"/>
  <c r="L108" i="16"/>
  <c r="L13" i="16"/>
  <c r="L66" i="16"/>
  <c r="L49" i="16"/>
  <c r="L89" i="16"/>
  <c r="L68" i="16"/>
  <c r="L53" i="16"/>
  <c r="L32" i="16"/>
  <c r="L76" i="16"/>
  <c r="L30" i="16"/>
  <c r="L61" i="16"/>
  <c r="L102" i="16"/>
  <c r="L20" i="16"/>
  <c r="L44" i="16"/>
  <c r="L96" i="16"/>
  <c r="L54" i="16"/>
  <c r="L71" i="16"/>
  <c r="L72" i="16"/>
  <c r="L78" i="16"/>
  <c r="L99" i="16"/>
  <c r="L85" i="16"/>
  <c r="L117" i="16"/>
  <c r="L40" i="16"/>
  <c r="L104" i="16"/>
  <c r="L63" i="16"/>
  <c r="L114" i="16"/>
  <c r="L43" i="16"/>
  <c r="L107" i="16"/>
  <c r="L48" i="16"/>
  <c r="L80" i="16"/>
  <c r="L112" i="16"/>
  <c r="L122" i="16"/>
  <c r="L39" i="16"/>
  <c r="L110" i="16"/>
  <c r="L120" i="16"/>
  <c r="L9" i="16"/>
  <c r="L27" i="16"/>
  <c r="L25" i="16"/>
  <c r="L46" i="16"/>
  <c r="L119" i="16"/>
  <c r="L73" i="16"/>
  <c r="L28" i="16"/>
  <c r="L60" i="16"/>
  <c r="L92" i="16"/>
  <c r="L5" i="16"/>
  <c r="L41" i="16"/>
  <c r="L105" i="16"/>
  <c r="L45" i="16"/>
  <c r="L77" i="16"/>
  <c r="L109" i="16"/>
  <c r="L14" i="16"/>
  <c r="L15" i="16"/>
  <c r="L6" i="16"/>
  <c r="L7" i="16"/>
  <c r="P248" i="16"/>
  <c r="P249" i="16"/>
  <c r="L10" i="16"/>
  <c r="L11" i="16"/>
  <c r="L113" i="16"/>
  <c r="L101" i="16"/>
  <c r="L47" i="16"/>
  <c r="L79" i="16"/>
  <c r="L111" i="16"/>
  <c r="L90" i="16"/>
  <c r="L26" i="16"/>
  <c r="L70" i="16"/>
  <c r="L94" i="16"/>
  <c r="L42" i="16"/>
  <c r="L50" i="16"/>
  <c r="L88" i="16"/>
  <c r="L37" i="16"/>
  <c r="L19" i="16"/>
  <c r="L51" i="16"/>
  <c r="L83" i="16"/>
  <c r="L115" i="16"/>
  <c r="L98" i="16"/>
  <c r="L86" i="16"/>
  <c r="K243" i="16"/>
  <c r="K239" i="16"/>
  <c r="K235" i="16"/>
  <c r="K231" i="16"/>
  <c r="K227" i="16"/>
  <c r="K223" i="16"/>
  <c r="K219" i="16"/>
  <c r="K244" i="16"/>
  <c r="K240" i="16"/>
  <c r="K236" i="16"/>
  <c r="K232" i="16"/>
  <c r="K228" i="16"/>
  <c r="K224" i="16"/>
  <c r="K220" i="16"/>
  <c r="K245" i="16"/>
  <c r="K241" i="16"/>
  <c r="K237" i="16"/>
  <c r="K233" i="16"/>
  <c r="K229" i="16"/>
  <c r="K225" i="16"/>
  <c r="K221" i="16"/>
  <c r="K217" i="16"/>
  <c r="K246" i="16"/>
  <c r="K125" i="16"/>
  <c r="K238" i="16"/>
  <c r="X238" i="16" s="1"/>
  <c r="K230" i="16"/>
  <c r="K222" i="16"/>
  <c r="K215" i="16"/>
  <c r="K211" i="16"/>
  <c r="K207" i="16"/>
  <c r="K203" i="16"/>
  <c r="K199" i="16"/>
  <c r="K195" i="16"/>
  <c r="K191" i="16"/>
  <c r="K187" i="16"/>
  <c r="K183" i="16"/>
  <c r="K179" i="16"/>
  <c r="K175" i="16"/>
  <c r="K171" i="16"/>
  <c r="K167" i="16"/>
  <c r="K163" i="16"/>
  <c r="K159" i="16"/>
  <c r="K155" i="16"/>
  <c r="K151" i="16"/>
  <c r="K147" i="16"/>
  <c r="K143" i="16"/>
  <c r="K139" i="16"/>
  <c r="K135" i="16"/>
  <c r="K131" i="16"/>
  <c r="K127" i="16"/>
  <c r="K216" i="16"/>
  <c r="K212" i="16"/>
  <c r="K208" i="16"/>
  <c r="K204" i="16"/>
  <c r="K200" i="16"/>
  <c r="K196" i="16"/>
  <c r="K192" i="16"/>
  <c r="K188" i="16"/>
  <c r="K184" i="16"/>
  <c r="K180" i="16"/>
  <c r="K176" i="16"/>
  <c r="K172" i="16"/>
  <c r="K168" i="16"/>
  <c r="K164" i="16"/>
  <c r="K160" i="16"/>
  <c r="K156" i="16"/>
  <c r="K152" i="16"/>
  <c r="K148" i="16"/>
  <c r="K144" i="16"/>
  <c r="K140" i="16"/>
  <c r="K136" i="16"/>
  <c r="K132" i="16"/>
  <c r="K128" i="16"/>
  <c r="K242" i="16"/>
  <c r="K234" i="16"/>
  <c r="K226" i="16"/>
  <c r="X226" i="16" s="1"/>
  <c r="K218" i="16"/>
  <c r="K213" i="16"/>
  <c r="K209" i="16"/>
  <c r="K205" i="16"/>
  <c r="K201" i="16"/>
  <c r="K197" i="16"/>
  <c r="K193" i="16"/>
  <c r="K189" i="16"/>
  <c r="K185" i="16"/>
  <c r="K181" i="16"/>
  <c r="K177" i="16"/>
  <c r="K173" i="16"/>
  <c r="K169" i="16"/>
  <c r="K165" i="16"/>
  <c r="K161" i="16"/>
  <c r="K157" i="16"/>
  <c r="K153" i="16"/>
  <c r="K149" i="16"/>
  <c r="K145" i="16"/>
  <c r="K141" i="16"/>
  <c r="K137" i="16"/>
  <c r="K133" i="16"/>
  <c r="K129" i="16"/>
  <c r="K214" i="16"/>
  <c r="K206" i="16"/>
  <c r="K198" i="16"/>
  <c r="K190" i="16"/>
  <c r="K182" i="16"/>
  <c r="K174" i="16"/>
  <c r="K166" i="16"/>
  <c r="X166" i="16" s="1"/>
  <c r="K158" i="16"/>
  <c r="K150" i="16"/>
  <c r="K142" i="16"/>
  <c r="K134" i="16"/>
  <c r="K126" i="16"/>
  <c r="K210" i="16"/>
  <c r="K202" i="16"/>
  <c r="X202" i="16" s="1"/>
  <c r="K194" i="16"/>
  <c r="K186" i="16"/>
  <c r="K178" i="16"/>
  <c r="K170" i="16"/>
  <c r="K162" i="16"/>
  <c r="K154" i="16"/>
  <c r="K146" i="16"/>
  <c r="K138" i="16"/>
  <c r="X138" i="16" s="1"/>
  <c r="K130" i="16"/>
  <c r="L33" i="16"/>
  <c r="L24" i="16"/>
  <c r="L123" i="16"/>
  <c r="L62" i="16"/>
  <c r="L34" i="16"/>
  <c r="L23" i="16"/>
  <c r="L87" i="16"/>
  <c r="L82" i="16"/>
  <c r="L69" i="16"/>
  <c r="L31" i="16"/>
  <c r="L95" i="16"/>
  <c r="L58" i="16"/>
  <c r="L38" i="16"/>
  <c r="L106" i="16"/>
  <c r="L121" i="16"/>
  <c r="L118" i="16"/>
  <c r="L67" i="16"/>
  <c r="L97" i="16"/>
  <c r="L55" i="16"/>
  <c r="L18" i="16"/>
  <c r="L74" i="16"/>
  <c r="L65" i="16"/>
  <c r="L56" i="16"/>
  <c r="L103" i="16"/>
  <c r="K124" i="16"/>
  <c r="X124" i="16" s="1"/>
  <c r="V4" i="12"/>
  <c r="V6" i="12"/>
  <c r="V5" i="12"/>
  <c r="W5" i="12" s="1"/>
  <c r="W4" i="12"/>
  <c r="U61" i="7"/>
  <c r="AB376" i="7"/>
  <c r="AB375" i="7"/>
  <c r="U4" i="7"/>
  <c r="Y248" i="7"/>
  <c r="X248" i="7"/>
  <c r="W248" i="7"/>
  <c r="V248" i="7"/>
  <c r="AB108" i="9"/>
  <c r="AB107" i="9"/>
  <c r="AB116" i="9"/>
  <c r="AB115" i="9"/>
  <c r="U114" i="7"/>
  <c r="U74" i="7"/>
  <c r="U10" i="7"/>
  <c r="R120" i="7"/>
  <c r="R104" i="7"/>
  <c r="R88" i="7"/>
  <c r="U88" i="7" s="1"/>
  <c r="R72" i="7"/>
  <c r="R56" i="7"/>
  <c r="R40" i="7"/>
  <c r="R24" i="7"/>
  <c r="R8" i="7"/>
  <c r="U41" i="9"/>
  <c r="U73" i="9"/>
  <c r="U142" i="9"/>
  <c r="U65" i="7"/>
  <c r="U25" i="7"/>
  <c r="R22" i="7"/>
  <c r="R6" i="7"/>
  <c r="AB86" i="9"/>
  <c r="AB87" i="9"/>
  <c r="AB147" i="9"/>
  <c r="AB148" i="9"/>
  <c r="AB245" i="7"/>
  <c r="U80" i="7"/>
  <c r="U64" i="7"/>
  <c r="U16" i="7"/>
  <c r="R114" i="7"/>
  <c r="R98" i="7"/>
  <c r="R82" i="7"/>
  <c r="U82" i="7" s="1"/>
  <c r="R66" i="7"/>
  <c r="U66" i="7" s="1"/>
  <c r="R50" i="7"/>
  <c r="R34" i="7"/>
  <c r="AB139" i="9"/>
  <c r="AB140" i="9"/>
  <c r="R11" i="7"/>
  <c r="R19" i="7"/>
  <c r="U19" i="7" s="1"/>
  <c r="R27" i="7"/>
  <c r="U27" i="7" s="1"/>
  <c r="R35" i="7"/>
  <c r="U35" i="7" s="1"/>
  <c r="R43" i="7"/>
  <c r="R51" i="7"/>
  <c r="R59" i="7"/>
  <c r="U59" i="7" s="1"/>
  <c r="R67" i="7"/>
  <c r="R75" i="7"/>
  <c r="R83" i="7"/>
  <c r="R91" i="7"/>
  <c r="U91" i="7" s="1"/>
  <c r="R99" i="7"/>
  <c r="U99" i="7" s="1"/>
  <c r="R107" i="7"/>
  <c r="U107" i="7" s="1"/>
  <c r="R115" i="7"/>
  <c r="R123" i="7"/>
  <c r="U123" i="7" s="1"/>
  <c r="R12" i="7"/>
  <c r="R20" i="7"/>
  <c r="U20" i="7" s="1"/>
  <c r="R28" i="7"/>
  <c r="U28" i="7" s="1"/>
  <c r="R36" i="7"/>
  <c r="R44" i="7"/>
  <c r="U44" i="7" s="1"/>
  <c r="R52" i="7"/>
  <c r="R60" i="7"/>
  <c r="R68" i="7"/>
  <c r="U68" i="7" s="1"/>
  <c r="R76" i="7"/>
  <c r="R84" i="7"/>
  <c r="U84" i="7" s="1"/>
  <c r="R92" i="7"/>
  <c r="U92" i="7" s="1"/>
  <c r="R100" i="7"/>
  <c r="R108" i="7"/>
  <c r="U108" i="7" s="1"/>
  <c r="R116" i="7"/>
  <c r="R124" i="7"/>
  <c r="R5" i="7"/>
  <c r="U5" i="7" s="1"/>
  <c r="R13" i="7"/>
  <c r="U13" i="7" s="1"/>
  <c r="R21" i="7"/>
  <c r="U21" i="7" s="1"/>
  <c r="R29" i="7"/>
  <c r="U29" i="7" s="1"/>
  <c r="R37" i="7"/>
  <c r="R45" i="7"/>
  <c r="U45" i="7" s="1"/>
  <c r="R53" i="7"/>
  <c r="R61" i="7"/>
  <c r="R69" i="7"/>
  <c r="R77" i="7"/>
  <c r="U77" i="7" s="1"/>
  <c r="R85" i="7"/>
  <c r="R93" i="7"/>
  <c r="U93" i="7" s="1"/>
  <c r="R101" i="7"/>
  <c r="R109" i="7"/>
  <c r="U109" i="7" s="1"/>
  <c r="R117" i="7"/>
  <c r="R4" i="7"/>
  <c r="R7" i="7"/>
  <c r="U7" i="7" s="1"/>
  <c r="R15" i="7"/>
  <c r="R23" i="7"/>
  <c r="U23" i="7" s="1"/>
  <c r="R31" i="7"/>
  <c r="R39" i="7"/>
  <c r="U39" i="7" s="1"/>
  <c r="R47" i="7"/>
  <c r="U47" i="7" s="1"/>
  <c r="R55" i="7"/>
  <c r="U55" i="7" s="1"/>
  <c r="R63" i="7"/>
  <c r="R71" i="7"/>
  <c r="U71" i="7" s="1"/>
  <c r="R79" i="7"/>
  <c r="U79" i="7" s="1"/>
  <c r="R87" i="7"/>
  <c r="U87" i="7" s="1"/>
  <c r="R95" i="7"/>
  <c r="R103" i="7"/>
  <c r="U103" i="7" s="1"/>
  <c r="R111" i="7"/>
  <c r="U111" i="7" s="1"/>
  <c r="R119" i="7"/>
  <c r="U119" i="7" s="1"/>
  <c r="R113" i="7"/>
  <c r="R97" i="7"/>
  <c r="U97" i="7" s="1"/>
  <c r="R81" i="7"/>
  <c r="U81" i="7" s="1"/>
  <c r="R65" i="7"/>
  <c r="R49" i="7"/>
  <c r="R33" i="7"/>
  <c r="U33" i="7" s="1"/>
  <c r="R17" i="7"/>
  <c r="U17" i="7" s="1"/>
  <c r="U4" i="9"/>
  <c r="U5" i="9"/>
  <c r="U40" i="9"/>
  <c r="U72" i="9"/>
  <c r="R112" i="7"/>
  <c r="U112" i="7" s="1"/>
  <c r="R96" i="7"/>
  <c r="U96" i="7" s="1"/>
  <c r="R80" i="7"/>
  <c r="R64" i="7"/>
  <c r="R48" i="7"/>
  <c r="U48" i="7" s="1"/>
  <c r="R32" i="7"/>
  <c r="U32" i="7" s="1"/>
  <c r="R16" i="7"/>
  <c r="R110" i="7"/>
  <c r="R94" i="7"/>
  <c r="R78" i="7"/>
  <c r="R62" i="7"/>
  <c r="U62" i="7" s="1"/>
  <c r="R46" i="7"/>
  <c r="R30" i="7"/>
  <c r="R14" i="7"/>
  <c r="X125" i="7"/>
  <c r="W125" i="7"/>
  <c r="V125" i="7"/>
  <c r="AB124" i="7"/>
  <c r="Z125" i="7"/>
  <c r="AB4" i="7"/>
  <c r="T49" i="9"/>
  <c r="U49" i="9" s="1"/>
  <c r="U52" i="9"/>
  <c r="T117" i="9"/>
  <c r="U117" i="9" s="1"/>
  <c r="AB171" i="9"/>
  <c r="AB172" i="9"/>
  <c r="AB179" i="9"/>
  <c r="AB180" i="9"/>
  <c r="AB83" i="7"/>
  <c r="U13" i="9"/>
  <c r="T57" i="9"/>
  <c r="U57" i="9" s="1"/>
  <c r="U60" i="9"/>
  <c r="AB84" i="9"/>
  <c r="AB104" i="9"/>
  <c r="AB103" i="9"/>
  <c r="T105" i="9"/>
  <c r="U105" i="9" s="1"/>
  <c r="U108" i="9"/>
  <c r="U162" i="9"/>
  <c r="AB123" i="7"/>
  <c r="AB59" i="7"/>
  <c r="U45" i="9"/>
  <c r="U48" i="9"/>
  <c r="U77" i="9"/>
  <c r="AB95" i="9"/>
  <c r="U122" i="9"/>
  <c r="AB151" i="9"/>
  <c r="AB152" i="9"/>
  <c r="AB118" i="7"/>
  <c r="AB110" i="7"/>
  <c r="AB102" i="7"/>
  <c r="AB94" i="7"/>
  <c r="AB86" i="7"/>
  <c r="AB78" i="7"/>
  <c r="AB70" i="7"/>
  <c r="AB62" i="7"/>
  <c r="AB54" i="7"/>
  <c r="AB46" i="7"/>
  <c r="AB38" i="7"/>
  <c r="AB30" i="7"/>
  <c r="AB22" i="7"/>
  <c r="AB99" i="7"/>
  <c r="AB35" i="7"/>
  <c r="U26" i="9"/>
  <c r="T33" i="9"/>
  <c r="U33" i="9" s="1"/>
  <c r="U36" i="9"/>
  <c r="U65" i="9"/>
  <c r="T85" i="9"/>
  <c r="U85" i="9" s="1"/>
  <c r="U101" i="9"/>
  <c r="AB119" i="9"/>
  <c r="Z125" i="9"/>
  <c r="W125" i="9"/>
  <c r="X125" i="9"/>
  <c r="V125" i="9"/>
  <c r="AB124" i="9"/>
  <c r="AB117" i="7"/>
  <c r="AB109" i="7"/>
  <c r="AB101" i="7"/>
  <c r="AB93" i="7"/>
  <c r="AB85" i="7"/>
  <c r="AB77" i="7"/>
  <c r="AB69" i="7"/>
  <c r="AB61" i="7"/>
  <c r="AB53" i="7"/>
  <c r="AB45" i="7"/>
  <c r="AB37" i="7"/>
  <c r="AB29" i="7"/>
  <c r="AB21" i="7"/>
  <c r="AB13" i="7"/>
  <c r="AB5" i="7"/>
  <c r="AB6" i="7"/>
  <c r="AB11" i="9"/>
  <c r="T53" i="9"/>
  <c r="U53" i="9" s="1"/>
  <c r="U56" i="9"/>
  <c r="AB184" i="9"/>
  <c r="AB185" i="9"/>
  <c r="AB19" i="7"/>
  <c r="AB11" i="7"/>
  <c r="U18" i="9"/>
  <c r="U24" i="9"/>
  <c r="AB88" i="9"/>
  <c r="U98" i="9"/>
  <c r="U115" i="9"/>
  <c r="AB159" i="9"/>
  <c r="AB160" i="9"/>
  <c r="U15" i="9"/>
  <c r="U30" i="9"/>
  <c r="U34" i="9"/>
  <c r="U38" i="9"/>
  <c r="U42" i="9"/>
  <c r="U46" i="9"/>
  <c r="U50" i="9"/>
  <c r="U54" i="9"/>
  <c r="U58" i="9"/>
  <c r="U62" i="9"/>
  <c r="U66" i="9"/>
  <c r="U70" i="9"/>
  <c r="U74" i="9"/>
  <c r="U80" i="9"/>
  <c r="U91" i="9"/>
  <c r="U106" i="9"/>
  <c r="U112" i="9"/>
  <c r="U123" i="9"/>
  <c r="U126" i="9"/>
  <c r="AB135" i="9"/>
  <c r="AB136" i="9"/>
  <c r="AB167" i="9"/>
  <c r="AB168" i="9"/>
  <c r="T226" i="9"/>
  <c r="U226" i="9" s="1"/>
  <c r="T234" i="9"/>
  <c r="AB304" i="9"/>
  <c r="AB305" i="9"/>
  <c r="U7" i="9"/>
  <c r="U11" i="9"/>
  <c r="AB20" i="9"/>
  <c r="AB24" i="9"/>
  <c r="U78" i="9"/>
  <c r="U84" i="9"/>
  <c r="U95" i="9"/>
  <c r="U110" i="9"/>
  <c r="U131" i="9"/>
  <c r="U146" i="9"/>
  <c r="AB155" i="9"/>
  <c r="AB156" i="9"/>
  <c r="U178" i="9"/>
  <c r="U27" i="9"/>
  <c r="AB28" i="9"/>
  <c r="AB32" i="9"/>
  <c r="AB36" i="9"/>
  <c r="AB40" i="9"/>
  <c r="AB44" i="9"/>
  <c r="AB48" i="9"/>
  <c r="AB52" i="9"/>
  <c r="AB56" i="9"/>
  <c r="AB60" i="9"/>
  <c r="AB64" i="9"/>
  <c r="AB68" i="9"/>
  <c r="AB72" i="9"/>
  <c r="U82" i="9"/>
  <c r="U88" i="9"/>
  <c r="U114" i="9"/>
  <c r="U120" i="9"/>
  <c r="AB143" i="9"/>
  <c r="AB144" i="9"/>
  <c r="AB175" i="9"/>
  <c r="AB176" i="9"/>
  <c r="U23" i="9"/>
  <c r="AB76" i="9"/>
  <c r="U92" i="9"/>
  <c r="U103" i="9"/>
  <c r="U118" i="9"/>
  <c r="U124" i="9"/>
  <c r="AB131" i="9"/>
  <c r="AB132" i="9"/>
  <c r="AB163" i="9"/>
  <c r="AB164" i="9"/>
  <c r="AB196" i="9"/>
  <c r="AB197" i="9"/>
  <c r="T240" i="9"/>
  <c r="AB262" i="9"/>
  <c r="AB261" i="9"/>
  <c r="AB194" i="9"/>
  <c r="R207" i="9"/>
  <c r="AB280" i="9"/>
  <c r="AB281" i="9"/>
  <c r="AB73" i="9"/>
  <c r="T207" i="9"/>
  <c r="T221" i="9"/>
  <c r="U221" i="9" s="1"/>
  <c r="AB290" i="9"/>
  <c r="AB289" i="9"/>
  <c r="AB310" i="9"/>
  <c r="AB309" i="9"/>
  <c r="V369" i="7"/>
  <c r="AA369" i="7" s="1"/>
  <c r="T135" i="9"/>
  <c r="U135" i="9" s="1"/>
  <c r="T139" i="9"/>
  <c r="U139" i="9" s="1"/>
  <c r="T143" i="9"/>
  <c r="U143" i="9" s="1"/>
  <c r="T147" i="9"/>
  <c r="U147" i="9" s="1"/>
  <c r="T151" i="9"/>
  <c r="U151" i="9" s="1"/>
  <c r="T155" i="9"/>
  <c r="U155" i="9" s="1"/>
  <c r="T159" i="9"/>
  <c r="U159" i="9" s="1"/>
  <c r="T163" i="9"/>
  <c r="U163" i="9" s="1"/>
  <c r="T167" i="9"/>
  <c r="U167" i="9" s="1"/>
  <c r="T171" i="9"/>
  <c r="U171" i="9" s="1"/>
  <c r="T175" i="9"/>
  <c r="U175" i="9" s="1"/>
  <c r="T179" i="9"/>
  <c r="U179" i="9" s="1"/>
  <c r="AB186" i="9"/>
  <c r="AB187" i="9"/>
  <c r="T215" i="9"/>
  <c r="T205" i="9"/>
  <c r="AB266" i="9"/>
  <c r="AB265" i="9"/>
  <c r="AB273" i="9"/>
  <c r="AB274" i="9"/>
  <c r="AB322" i="9"/>
  <c r="AB321" i="9"/>
  <c r="R246" i="9"/>
  <c r="R242" i="9"/>
  <c r="T242" i="9" s="1"/>
  <c r="U242" i="9" s="1"/>
  <c r="R238" i="9"/>
  <c r="R234" i="9"/>
  <c r="R230" i="9"/>
  <c r="T230" i="9" s="1"/>
  <c r="U230" i="9" s="1"/>
  <c r="R226" i="9"/>
  <c r="R222" i="9"/>
  <c r="R218" i="9"/>
  <c r="T218" i="9" s="1"/>
  <c r="R214" i="9"/>
  <c r="T214" i="9" s="1"/>
  <c r="U214" i="9" s="1"/>
  <c r="R210" i="9"/>
  <c r="T210" i="9" s="1"/>
  <c r="U210" i="9" s="1"/>
  <c r="R206" i="9"/>
  <c r="T206" i="9" s="1"/>
  <c r="R202" i="9"/>
  <c r="R198" i="9"/>
  <c r="T198" i="9" s="1"/>
  <c r="U198" i="9" s="1"/>
  <c r="R194" i="9"/>
  <c r="T194" i="9" s="1"/>
  <c r="R243" i="9"/>
  <c r="T243" i="9" s="1"/>
  <c r="R239" i="9"/>
  <c r="T239" i="9" s="1"/>
  <c r="U239" i="9" s="1"/>
  <c r="R235" i="9"/>
  <c r="T235" i="9" s="1"/>
  <c r="U235" i="9" s="1"/>
  <c r="R231" i="9"/>
  <c r="T231" i="9" s="1"/>
  <c r="R227" i="9"/>
  <c r="T227" i="9" s="1"/>
  <c r="R223" i="9"/>
  <c r="T223" i="9" s="1"/>
  <c r="R219" i="9"/>
  <c r="T219" i="9" s="1"/>
  <c r="U219" i="9" s="1"/>
  <c r="R215" i="9"/>
  <c r="R211" i="9"/>
  <c r="T211" i="9" s="1"/>
  <c r="R244" i="9"/>
  <c r="T244" i="9" s="1"/>
  <c r="U244" i="9" s="1"/>
  <c r="R237" i="9"/>
  <c r="T237" i="9" s="1"/>
  <c r="U237" i="9" s="1"/>
  <c r="R228" i="9"/>
  <c r="T228" i="9" s="1"/>
  <c r="U228" i="9" s="1"/>
  <c r="R221" i="9"/>
  <c r="R212" i="9"/>
  <c r="T212" i="9" s="1"/>
  <c r="U212" i="9" s="1"/>
  <c r="R247" i="9"/>
  <c r="R240" i="9"/>
  <c r="R233" i="9"/>
  <c r="R224" i="9"/>
  <c r="T224" i="9" s="1"/>
  <c r="U224" i="9" s="1"/>
  <c r="R217" i="9"/>
  <c r="R208" i="9"/>
  <c r="T208" i="9" s="1"/>
  <c r="U208" i="9" s="1"/>
  <c r="R205" i="9"/>
  <c r="R191" i="9"/>
  <c r="R187" i="9"/>
  <c r="T187" i="9" s="1"/>
  <c r="U187" i="9" s="1"/>
  <c r="R245" i="9"/>
  <c r="T245" i="9" s="1"/>
  <c r="R236" i="9"/>
  <c r="T236" i="9" s="1"/>
  <c r="R229" i="9"/>
  <c r="T229" i="9" s="1"/>
  <c r="R220" i="9"/>
  <c r="T220" i="9" s="1"/>
  <c r="R213" i="9"/>
  <c r="T213" i="9" s="1"/>
  <c r="R203" i="9"/>
  <c r="T203" i="9" s="1"/>
  <c r="R200" i="9"/>
  <c r="T200" i="9" s="1"/>
  <c r="R197" i="9"/>
  <c r="T197" i="9" s="1"/>
  <c r="U197" i="9" s="1"/>
  <c r="R241" i="9"/>
  <c r="T241" i="9" s="1"/>
  <c r="R225" i="9"/>
  <c r="T225" i="9" s="1"/>
  <c r="R209" i="9"/>
  <c r="T209" i="9" s="1"/>
  <c r="R189" i="9"/>
  <c r="R184" i="9"/>
  <c r="T184" i="9" s="1"/>
  <c r="U184" i="9" s="1"/>
  <c r="R180" i="9"/>
  <c r="T180" i="9" s="1"/>
  <c r="U180" i="9" s="1"/>
  <c r="R176" i="9"/>
  <c r="T176" i="9" s="1"/>
  <c r="U176" i="9" s="1"/>
  <c r="R172" i="9"/>
  <c r="T172" i="9" s="1"/>
  <c r="U172" i="9" s="1"/>
  <c r="R168" i="9"/>
  <c r="T168" i="9" s="1"/>
  <c r="U168" i="9" s="1"/>
  <c r="R164" i="9"/>
  <c r="T164" i="9" s="1"/>
  <c r="U164" i="9" s="1"/>
  <c r="R160" i="9"/>
  <c r="T160" i="9" s="1"/>
  <c r="U160" i="9" s="1"/>
  <c r="R156" i="9"/>
  <c r="T156" i="9" s="1"/>
  <c r="U156" i="9" s="1"/>
  <c r="R152" i="9"/>
  <c r="T152" i="9" s="1"/>
  <c r="U152" i="9" s="1"/>
  <c r="R148" i="9"/>
  <c r="T148" i="9" s="1"/>
  <c r="U148" i="9" s="1"/>
  <c r="R144" i="9"/>
  <c r="T144" i="9" s="1"/>
  <c r="U144" i="9" s="1"/>
  <c r="R140" i="9"/>
  <c r="T140" i="9" s="1"/>
  <c r="U140" i="9" s="1"/>
  <c r="R136" i="9"/>
  <c r="T136" i="9" s="1"/>
  <c r="U136" i="9" s="1"/>
  <c r="R132" i="9"/>
  <c r="T132" i="9" s="1"/>
  <c r="U132" i="9" s="1"/>
  <c r="R128" i="9"/>
  <c r="T128" i="9" s="1"/>
  <c r="U128" i="9" s="1"/>
  <c r="R204" i="9"/>
  <c r="T204" i="9" s="1"/>
  <c r="U204" i="9" s="1"/>
  <c r="R195" i="9"/>
  <c r="T195" i="9" s="1"/>
  <c r="U195" i="9" s="1"/>
  <c r="R193" i="9"/>
  <c r="T193" i="9" s="1"/>
  <c r="U193" i="9" s="1"/>
  <c r="R185" i="9"/>
  <c r="T185" i="9" s="1"/>
  <c r="R181" i="9"/>
  <c r="T181" i="9" s="1"/>
  <c r="U181" i="9" s="1"/>
  <c r="R177" i="9"/>
  <c r="T177" i="9" s="1"/>
  <c r="U177" i="9" s="1"/>
  <c r="R173" i="9"/>
  <c r="T173" i="9" s="1"/>
  <c r="U174" i="9" s="1"/>
  <c r="R169" i="9"/>
  <c r="T169" i="9" s="1"/>
  <c r="U169" i="9" s="1"/>
  <c r="R165" i="9"/>
  <c r="T165" i="9" s="1"/>
  <c r="R161" i="9"/>
  <c r="T161" i="9" s="1"/>
  <c r="R157" i="9"/>
  <c r="T157" i="9" s="1"/>
  <c r="R153" i="9"/>
  <c r="T153" i="9" s="1"/>
  <c r="R149" i="9"/>
  <c r="T149" i="9" s="1"/>
  <c r="U150" i="9" s="1"/>
  <c r="R145" i="9"/>
  <c r="T145" i="9" s="1"/>
  <c r="R141" i="9"/>
  <c r="T141" i="9" s="1"/>
  <c r="R137" i="9"/>
  <c r="T137" i="9" s="1"/>
  <c r="U137" i="9" s="1"/>
  <c r="R133" i="9"/>
  <c r="T133" i="9" s="1"/>
  <c r="U134" i="9" s="1"/>
  <c r="R129" i="9"/>
  <c r="T129" i="9" s="1"/>
  <c r="R201" i="9"/>
  <c r="T201" i="9" s="1"/>
  <c r="U201" i="9" s="1"/>
  <c r="R192" i="9"/>
  <c r="T192" i="9" s="1"/>
  <c r="R190" i="9"/>
  <c r="T190" i="9" s="1"/>
  <c r="U190" i="9" s="1"/>
  <c r="R188" i="9"/>
  <c r="T188" i="9" s="1"/>
  <c r="R182" i="9"/>
  <c r="T182" i="9" s="1"/>
  <c r="Y248" i="9"/>
  <c r="V248" i="9"/>
  <c r="X248" i="9"/>
  <c r="W248" i="9"/>
  <c r="T199" i="9"/>
  <c r="AB213" i="9"/>
  <c r="AB229" i="9"/>
  <c r="AB245" i="9"/>
  <c r="AB375" i="9"/>
  <c r="AB201" i="9"/>
  <c r="T246" i="9"/>
  <c r="U246" i="9" s="1"/>
  <c r="AB250" i="9"/>
  <c r="AB302" i="9"/>
  <c r="AB301" i="9"/>
  <c r="AB334" i="9"/>
  <c r="AB333" i="9"/>
  <c r="AB342" i="9"/>
  <c r="AB341" i="9"/>
  <c r="AB349" i="9"/>
  <c r="AB354" i="9"/>
  <c r="AB353" i="9"/>
  <c r="AB366" i="9"/>
  <c r="AB365" i="9"/>
  <c r="T202" i="9"/>
  <c r="AB211" i="9"/>
  <c r="T217" i="9"/>
  <c r="U217" i="9" s="1"/>
  <c r="T222" i="9"/>
  <c r="AB227" i="9"/>
  <c r="T233" i="9"/>
  <c r="U233" i="9" s="1"/>
  <c r="T238" i="9"/>
  <c r="AB243" i="9"/>
  <c r="AB247" i="9"/>
  <c r="AB337" i="9"/>
  <c r="T189" i="9"/>
  <c r="U189" i="9" s="1"/>
  <c r="T191" i="9"/>
  <c r="AB195" i="9"/>
  <c r="AB205" i="9"/>
  <c r="AB214" i="9"/>
  <c r="AB230" i="9"/>
  <c r="AB246" i="9"/>
  <c r="AB204" i="9"/>
  <c r="AB216" i="9"/>
  <c r="AB232" i="9"/>
  <c r="Y369" i="9"/>
  <c r="W369" i="9"/>
  <c r="V369" i="9"/>
  <c r="AB376" i="9"/>
  <c r="AB192" i="9"/>
  <c r="AB225" i="9"/>
  <c r="AB220" i="9"/>
  <c r="AB236" i="9"/>
  <c r="AB208" i="9"/>
  <c r="AB224" i="9"/>
  <c r="AB240" i="9"/>
  <c r="AB293" i="9"/>
  <c r="AB325" i="9"/>
  <c r="AB357" i="9"/>
  <c r="X369" i="9"/>
  <c r="L370" i="23" l="1"/>
  <c r="K371" i="23" s="1"/>
  <c r="G370" i="23"/>
  <c r="V370" i="23"/>
  <c r="U371" i="23" s="1"/>
  <c r="Q370" i="23"/>
  <c r="P371" i="23" s="1"/>
  <c r="F250" i="23"/>
  <c r="AD249" i="23"/>
  <c r="Q5" i="23"/>
  <c r="P6" i="23" s="1"/>
  <c r="L5" i="23"/>
  <c r="K6" i="23" s="1"/>
  <c r="AC5" i="23"/>
  <c r="G5" i="23"/>
  <c r="AA5" i="23"/>
  <c r="Z6" i="23" s="1"/>
  <c r="F127" i="23"/>
  <c r="AD126" i="23"/>
  <c r="G370" i="22"/>
  <c r="L370" i="22"/>
  <c r="K371" i="22" s="1"/>
  <c r="Q370" i="22"/>
  <c r="P371" i="22" s="1"/>
  <c r="G126" i="22"/>
  <c r="AA126" i="22"/>
  <c r="Z127" i="22" s="1"/>
  <c r="Q126" i="22"/>
  <c r="P127" i="22" s="1"/>
  <c r="L126" i="22"/>
  <c r="K127" i="22" s="1"/>
  <c r="F250" i="22"/>
  <c r="AD249" i="22"/>
  <c r="F6" i="22"/>
  <c r="AD5" i="22"/>
  <c r="AC5" i="22"/>
  <c r="AE4" i="14"/>
  <c r="AF4" i="14" s="1"/>
  <c r="N5" i="19"/>
  <c r="L249" i="19"/>
  <c r="K250" i="19" s="1"/>
  <c r="G249" i="19"/>
  <c r="F6" i="19"/>
  <c r="O5" i="19"/>
  <c r="F371" i="19"/>
  <c r="O370" i="19"/>
  <c r="O126" i="19"/>
  <c r="F127" i="19"/>
  <c r="S97" i="16"/>
  <c r="W97" i="16"/>
  <c r="S31" i="16"/>
  <c r="W31" i="16"/>
  <c r="S24" i="16"/>
  <c r="W24" i="16"/>
  <c r="T178" i="16"/>
  <c r="X178" i="16"/>
  <c r="T150" i="16"/>
  <c r="X150" i="16"/>
  <c r="T214" i="16"/>
  <c r="X214" i="16"/>
  <c r="T157" i="16"/>
  <c r="X157" i="16"/>
  <c r="T189" i="16"/>
  <c r="X189" i="16"/>
  <c r="T148" i="16"/>
  <c r="X148" i="16"/>
  <c r="T180" i="16"/>
  <c r="X180" i="16"/>
  <c r="T212" i="16"/>
  <c r="X212" i="16"/>
  <c r="T151" i="16"/>
  <c r="X151" i="16"/>
  <c r="T183" i="16"/>
  <c r="X183" i="16"/>
  <c r="T215" i="16"/>
  <c r="X215" i="16"/>
  <c r="T225" i="16"/>
  <c r="X225" i="16"/>
  <c r="T228" i="16"/>
  <c r="X228" i="16"/>
  <c r="T231" i="16"/>
  <c r="X231" i="16"/>
  <c r="S51" i="16"/>
  <c r="W51" i="16"/>
  <c r="S26" i="16"/>
  <c r="W26" i="16"/>
  <c r="S10" i="16"/>
  <c r="W10" i="16"/>
  <c r="S77" i="16"/>
  <c r="W77" i="16"/>
  <c r="S73" i="16"/>
  <c r="W73" i="16"/>
  <c r="S39" i="16"/>
  <c r="W39" i="16"/>
  <c r="S63" i="16"/>
  <c r="W63" i="16"/>
  <c r="S71" i="16"/>
  <c r="W71" i="16"/>
  <c r="S76" i="16"/>
  <c r="W76" i="16"/>
  <c r="S108" i="16"/>
  <c r="W108" i="16"/>
  <c r="S57" i="16"/>
  <c r="W57" i="16"/>
  <c r="S75" i="16"/>
  <c r="W75" i="16"/>
  <c r="S67" i="16"/>
  <c r="W67" i="16"/>
  <c r="S69" i="16"/>
  <c r="W69" i="16"/>
  <c r="S33" i="16"/>
  <c r="W33" i="16"/>
  <c r="T186" i="16"/>
  <c r="X186" i="16"/>
  <c r="T158" i="16"/>
  <c r="X158" i="16"/>
  <c r="T129" i="16"/>
  <c r="X129" i="16"/>
  <c r="T161" i="16"/>
  <c r="X161" i="16"/>
  <c r="T193" i="16"/>
  <c r="X193" i="16"/>
  <c r="T234" i="16"/>
  <c r="X234" i="16"/>
  <c r="T152" i="16"/>
  <c r="X152" i="16"/>
  <c r="T184" i="16"/>
  <c r="X184" i="16"/>
  <c r="T216" i="16"/>
  <c r="X216" i="16"/>
  <c r="T155" i="16"/>
  <c r="X155" i="16"/>
  <c r="T187" i="16"/>
  <c r="X187" i="16"/>
  <c r="T222" i="16"/>
  <c r="X222" i="16"/>
  <c r="T229" i="16"/>
  <c r="X229" i="16"/>
  <c r="T232" i="16"/>
  <c r="X232" i="16"/>
  <c r="T235" i="16"/>
  <c r="X235" i="16"/>
  <c r="S19" i="16"/>
  <c r="W19" i="16"/>
  <c r="S90" i="16"/>
  <c r="W90" i="16"/>
  <c r="S45" i="16"/>
  <c r="W45" i="16"/>
  <c r="S119" i="16"/>
  <c r="W119" i="16"/>
  <c r="S122" i="16"/>
  <c r="W122" i="16"/>
  <c r="S104" i="16"/>
  <c r="W104" i="16"/>
  <c r="S54" i="16"/>
  <c r="W54" i="16"/>
  <c r="S32" i="16"/>
  <c r="W32" i="16"/>
  <c r="S64" i="16"/>
  <c r="W64" i="16"/>
  <c r="S59" i="16"/>
  <c r="W59" i="16"/>
  <c r="S116" i="16"/>
  <c r="W116" i="16"/>
  <c r="S4" i="16"/>
  <c r="W4" i="16"/>
  <c r="S103" i="16"/>
  <c r="W103" i="16"/>
  <c r="S118" i="16"/>
  <c r="W118" i="16"/>
  <c r="S82" i="16"/>
  <c r="W82" i="16"/>
  <c r="T130" i="16"/>
  <c r="X130" i="16"/>
  <c r="T194" i="16"/>
  <c r="X194" i="16"/>
  <c r="T133" i="16"/>
  <c r="X133" i="16"/>
  <c r="T165" i="16"/>
  <c r="X165" i="16"/>
  <c r="T197" i="16"/>
  <c r="X197" i="16"/>
  <c r="T242" i="16"/>
  <c r="X242" i="16"/>
  <c r="T156" i="16"/>
  <c r="X156" i="16"/>
  <c r="T188" i="16"/>
  <c r="X188" i="16"/>
  <c r="T127" i="16"/>
  <c r="X127" i="16"/>
  <c r="T159" i="16"/>
  <c r="X159" i="16"/>
  <c r="T191" i="16"/>
  <c r="X191" i="16"/>
  <c r="T230" i="16"/>
  <c r="X230" i="16"/>
  <c r="T233" i="16"/>
  <c r="X233" i="16"/>
  <c r="T236" i="16"/>
  <c r="X236" i="16"/>
  <c r="T239" i="16"/>
  <c r="X239" i="16"/>
  <c r="S37" i="16"/>
  <c r="W37" i="16"/>
  <c r="S111" i="16"/>
  <c r="W111" i="16"/>
  <c r="S105" i="16"/>
  <c r="W105" i="16"/>
  <c r="S46" i="16"/>
  <c r="W46" i="16"/>
  <c r="S112" i="16"/>
  <c r="W112" i="16"/>
  <c r="S40" i="16"/>
  <c r="W40" i="16"/>
  <c r="S96" i="16"/>
  <c r="W96" i="16"/>
  <c r="S53" i="16"/>
  <c r="W53" i="16"/>
  <c r="S22" i="16"/>
  <c r="W22" i="16"/>
  <c r="S93" i="16"/>
  <c r="W93" i="16"/>
  <c r="S84" i="16"/>
  <c r="W84" i="16"/>
  <c r="S56" i="16"/>
  <c r="W56" i="16"/>
  <c r="S121" i="16"/>
  <c r="W121" i="16"/>
  <c r="S87" i="16"/>
  <c r="W87" i="16"/>
  <c r="T174" i="16"/>
  <c r="X174" i="16"/>
  <c r="T137" i="16"/>
  <c r="X137" i="16"/>
  <c r="T169" i="16"/>
  <c r="X169" i="16"/>
  <c r="T201" i="16"/>
  <c r="X201" i="16"/>
  <c r="T128" i="16"/>
  <c r="X128" i="16"/>
  <c r="T160" i="16"/>
  <c r="X160" i="16"/>
  <c r="T192" i="16"/>
  <c r="X192" i="16"/>
  <c r="T131" i="16"/>
  <c r="X131" i="16"/>
  <c r="T163" i="16"/>
  <c r="X163" i="16"/>
  <c r="T195" i="16"/>
  <c r="X195" i="16"/>
  <c r="T237" i="16"/>
  <c r="X237" i="16"/>
  <c r="T240" i="16"/>
  <c r="X240" i="16"/>
  <c r="T243" i="16"/>
  <c r="X243" i="16"/>
  <c r="S88" i="16"/>
  <c r="W88" i="16"/>
  <c r="S79" i="16"/>
  <c r="W79" i="16"/>
  <c r="S7" i="16"/>
  <c r="W7" i="16"/>
  <c r="S41" i="16"/>
  <c r="W41" i="16"/>
  <c r="S25" i="16"/>
  <c r="W25" i="16"/>
  <c r="S80" i="16"/>
  <c r="W80" i="16"/>
  <c r="S117" i="16"/>
  <c r="W117" i="16"/>
  <c r="S44" i="16"/>
  <c r="W44" i="16"/>
  <c r="S68" i="16"/>
  <c r="W68" i="16"/>
  <c r="S100" i="16"/>
  <c r="W100" i="16"/>
  <c r="S81" i="16"/>
  <c r="W81" i="16"/>
  <c r="S91" i="16"/>
  <c r="W91" i="16"/>
  <c r="S65" i="16"/>
  <c r="W65" i="16"/>
  <c r="S106" i="16"/>
  <c r="W106" i="16"/>
  <c r="S23" i="16"/>
  <c r="W23" i="16"/>
  <c r="T146" i="16"/>
  <c r="X146" i="16"/>
  <c r="T210" i="16"/>
  <c r="X210" i="16"/>
  <c r="T182" i="16"/>
  <c r="X182" i="16"/>
  <c r="T141" i="16"/>
  <c r="X141" i="16"/>
  <c r="T173" i="16"/>
  <c r="X173" i="16"/>
  <c r="T205" i="16"/>
  <c r="X205" i="16"/>
  <c r="T132" i="16"/>
  <c r="X132" i="16"/>
  <c r="T164" i="16"/>
  <c r="X164" i="16"/>
  <c r="T196" i="16"/>
  <c r="X196" i="16"/>
  <c r="T135" i="16"/>
  <c r="X135" i="16"/>
  <c r="T167" i="16"/>
  <c r="X167" i="16"/>
  <c r="T199" i="16"/>
  <c r="X199" i="16"/>
  <c r="T125" i="16"/>
  <c r="X125" i="16"/>
  <c r="T241" i="16"/>
  <c r="X241" i="16"/>
  <c r="T244" i="16"/>
  <c r="X244" i="16"/>
  <c r="S86" i="16"/>
  <c r="W86" i="16"/>
  <c r="S50" i="16"/>
  <c r="W50" i="16"/>
  <c r="S47" i="16"/>
  <c r="W47" i="16"/>
  <c r="S6" i="16"/>
  <c r="W6" i="16"/>
  <c r="S5" i="16"/>
  <c r="W5" i="16"/>
  <c r="S27" i="16"/>
  <c r="W27" i="16"/>
  <c r="S48" i="16"/>
  <c r="W48" i="16"/>
  <c r="S85" i="16"/>
  <c r="W85" i="16"/>
  <c r="S20" i="16"/>
  <c r="W20" i="16"/>
  <c r="S89" i="16"/>
  <c r="W89" i="16"/>
  <c r="S29" i="16"/>
  <c r="W29" i="16"/>
  <c r="S12" i="16"/>
  <c r="W12" i="16"/>
  <c r="S16" i="16"/>
  <c r="W16" i="16"/>
  <c r="S74" i="16"/>
  <c r="W74" i="16"/>
  <c r="S38" i="16"/>
  <c r="W38" i="16"/>
  <c r="S34" i="16"/>
  <c r="W34" i="16"/>
  <c r="T154" i="16"/>
  <c r="X154" i="16"/>
  <c r="T126" i="16"/>
  <c r="X126" i="16"/>
  <c r="T190" i="16"/>
  <c r="X190" i="16"/>
  <c r="T145" i="16"/>
  <c r="X145" i="16"/>
  <c r="T177" i="16"/>
  <c r="X177" i="16"/>
  <c r="T209" i="16"/>
  <c r="X209" i="16"/>
  <c r="T136" i="16"/>
  <c r="X136" i="16"/>
  <c r="T168" i="16"/>
  <c r="X168" i="16"/>
  <c r="T200" i="16"/>
  <c r="X200" i="16"/>
  <c r="T139" i="16"/>
  <c r="X139" i="16"/>
  <c r="T171" i="16"/>
  <c r="X171" i="16"/>
  <c r="T203" i="16"/>
  <c r="X203" i="16"/>
  <c r="T246" i="16"/>
  <c r="X246" i="16"/>
  <c r="T245" i="16"/>
  <c r="X245" i="16"/>
  <c r="T219" i="16"/>
  <c r="X219" i="16"/>
  <c r="S98" i="16"/>
  <c r="W98" i="16"/>
  <c r="S42" i="16"/>
  <c r="W42" i="16"/>
  <c r="S101" i="16"/>
  <c r="W101" i="16"/>
  <c r="S15" i="16"/>
  <c r="W15" i="16"/>
  <c r="S92" i="16"/>
  <c r="W92" i="16"/>
  <c r="S9" i="16"/>
  <c r="W9" i="16"/>
  <c r="S107" i="16"/>
  <c r="W107" i="16"/>
  <c r="S99" i="16"/>
  <c r="W99" i="16"/>
  <c r="S102" i="16"/>
  <c r="W102" i="16"/>
  <c r="S49" i="16"/>
  <c r="W49" i="16"/>
  <c r="S17" i="16"/>
  <c r="W17" i="16"/>
  <c r="S52" i="16"/>
  <c r="W52" i="16"/>
  <c r="S18" i="16"/>
  <c r="W18" i="16"/>
  <c r="S58" i="16"/>
  <c r="W58" i="16"/>
  <c r="S62" i="16"/>
  <c r="W62" i="16"/>
  <c r="T162" i="16"/>
  <c r="X162" i="16"/>
  <c r="T134" i="16"/>
  <c r="X134" i="16"/>
  <c r="T198" i="16"/>
  <c r="X198" i="16"/>
  <c r="T149" i="16"/>
  <c r="X149" i="16"/>
  <c r="T181" i="16"/>
  <c r="X181" i="16"/>
  <c r="T213" i="16"/>
  <c r="X213" i="16"/>
  <c r="T140" i="16"/>
  <c r="X140" i="16"/>
  <c r="T172" i="16"/>
  <c r="X172" i="16"/>
  <c r="T204" i="16"/>
  <c r="X204" i="16"/>
  <c r="T143" i="16"/>
  <c r="X143" i="16"/>
  <c r="T175" i="16"/>
  <c r="X175" i="16"/>
  <c r="T207" i="16"/>
  <c r="X207" i="16"/>
  <c r="T217" i="16"/>
  <c r="X217" i="16"/>
  <c r="T220" i="16"/>
  <c r="X220" i="16"/>
  <c r="T223" i="16"/>
  <c r="X223" i="16"/>
  <c r="S115" i="16"/>
  <c r="W115" i="16"/>
  <c r="S94" i="16"/>
  <c r="W94" i="16"/>
  <c r="S113" i="16"/>
  <c r="W113" i="16"/>
  <c r="S14" i="16"/>
  <c r="W14" i="16"/>
  <c r="S60" i="16"/>
  <c r="W60" i="16"/>
  <c r="S120" i="16"/>
  <c r="W120" i="16"/>
  <c r="S43" i="16"/>
  <c r="W43" i="16"/>
  <c r="S78" i="16"/>
  <c r="W78" i="16"/>
  <c r="S61" i="16"/>
  <c r="W61" i="16"/>
  <c r="S66" i="16"/>
  <c r="W66" i="16"/>
  <c r="S21" i="16"/>
  <c r="W21" i="16"/>
  <c r="S35" i="16"/>
  <c r="W35" i="16"/>
  <c r="S55" i="16"/>
  <c r="W55" i="16"/>
  <c r="S95" i="16"/>
  <c r="W95" i="16"/>
  <c r="S123" i="16"/>
  <c r="W123" i="16"/>
  <c r="T170" i="16"/>
  <c r="X170" i="16"/>
  <c r="T142" i="16"/>
  <c r="X142" i="16"/>
  <c r="T206" i="16"/>
  <c r="X206" i="16"/>
  <c r="T153" i="16"/>
  <c r="X153" i="16"/>
  <c r="T185" i="16"/>
  <c r="X185" i="16"/>
  <c r="T218" i="16"/>
  <c r="X218" i="16"/>
  <c r="T144" i="16"/>
  <c r="X144" i="16"/>
  <c r="T176" i="16"/>
  <c r="X176" i="16"/>
  <c r="T208" i="16"/>
  <c r="X208" i="16"/>
  <c r="T147" i="16"/>
  <c r="X147" i="16"/>
  <c r="T179" i="16"/>
  <c r="X179" i="16"/>
  <c r="T211" i="16"/>
  <c r="X211" i="16"/>
  <c r="T221" i="16"/>
  <c r="X221" i="16"/>
  <c r="T224" i="16"/>
  <c r="X224" i="16"/>
  <c r="T227" i="16"/>
  <c r="X227" i="16"/>
  <c r="S83" i="16"/>
  <c r="W83" i="16"/>
  <c r="S70" i="16"/>
  <c r="W70" i="16"/>
  <c r="S11" i="16"/>
  <c r="W11" i="16"/>
  <c r="S109" i="16"/>
  <c r="W109" i="16"/>
  <c r="S28" i="16"/>
  <c r="W28" i="16"/>
  <c r="S110" i="16"/>
  <c r="W110" i="16"/>
  <c r="S114" i="16"/>
  <c r="W114" i="16"/>
  <c r="S72" i="16"/>
  <c r="W72" i="16"/>
  <c r="S30" i="16"/>
  <c r="W30" i="16"/>
  <c r="S13" i="16"/>
  <c r="W13" i="16"/>
  <c r="S36" i="16"/>
  <c r="W36" i="16"/>
  <c r="S8" i="16"/>
  <c r="W8" i="16"/>
  <c r="L138" i="16"/>
  <c r="T138" i="16"/>
  <c r="L202" i="16"/>
  <c r="T202" i="16"/>
  <c r="L238" i="16"/>
  <c r="T238" i="16"/>
  <c r="L226" i="16"/>
  <c r="T226" i="16"/>
  <c r="L124" i="16"/>
  <c r="T124" i="16"/>
  <c r="L166" i="16"/>
  <c r="T166" i="16"/>
  <c r="P4" i="18"/>
  <c r="Q4" i="18" s="1"/>
  <c r="I377" i="16"/>
  <c r="I378" i="16"/>
  <c r="I371" i="16"/>
  <c r="I379" i="16"/>
  <c r="I372" i="16"/>
  <c r="I380" i="16"/>
  <c r="I373" i="16"/>
  <c r="I381" i="16"/>
  <c r="I374" i="16"/>
  <c r="I370" i="16"/>
  <c r="I375" i="16"/>
  <c r="I376" i="16"/>
  <c r="L153" i="16"/>
  <c r="L185" i="16"/>
  <c r="L156" i="16"/>
  <c r="L188" i="16"/>
  <c r="L218" i="16"/>
  <c r="L144" i="16"/>
  <c r="L176" i="16"/>
  <c r="L208" i="16"/>
  <c r="L221" i="16"/>
  <c r="L224" i="16"/>
  <c r="L141" i="16"/>
  <c r="L173" i="16"/>
  <c r="L178" i="16"/>
  <c r="L150" i="16"/>
  <c r="L214" i="16"/>
  <c r="L246" i="16"/>
  <c r="L137" i="16"/>
  <c r="L169" i="16"/>
  <c r="L201" i="16"/>
  <c r="L182" i="16"/>
  <c r="L205" i="16"/>
  <c r="L126" i="16"/>
  <c r="L190" i="16"/>
  <c r="L136" i="16"/>
  <c r="L168" i="16"/>
  <c r="L200" i="16"/>
  <c r="L245" i="16"/>
  <c r="L158" i="16"/>
  <c r="L152" i="16"/>
  <c r="L184" i="16"/>
  <c r="L216" i="16"/>
  <c r="L130" i="16"/>
  <c r="L194" i="16"/>
  <c r="L133" i="16"/>
  <c r="L165" i="16"/>
  <c r="L197" i="16"/>
  <c r="L242" i="16"/>
  <c r="L230" i="16"/>
  <c r="L233" i="16"/>
  <c r="L236" i="16"/>
  <c r="L174" i="16"/>
  <c r="L128" i="16"/>
  <c r="L237" i="16"/>
  <c r="L240" i="16"/>
  <c r="L146" i="16"/>
  <c r="L210" i="16"/>
  <c r="L132" i="16"/>
  <c r="L164" i="16"/>
  <c r="L196" i="16"/>
  <c r="L241" i="16"/>
  <c r="L244" i="16"/>
  <c r="L192" i="16"/>
  <c r="L170" i="16"/>
  <c r="L142" i="16"/>
  <c r="L206" i="16"/>
  <c r="L147" i="16"/>
  <c r="L179" i="16"/>
  <c r="L211" i="16"/>
  <c r="L227" i="16"/>
  <c r="L157" i="16"/>
  <c r="L189" i="16"/>
  <c r="L160" i="16"/>
  <c r="L129" i="16"/>
  <c r="L161" i="16"/>
  <c r="L193" i="16"/>
  <c r="L234" i="16"/>
  <c r="L148" i="16"/>
  <c r="L180" i="16"/>
  <c r="L212" i="16"/>
  <c r="L151" i="16"/>
  <c r="L183" i="16"/>
  <c r="L215" i="16"/>
  <c r="L225" i="16"/>
  <c r="L228" i="16"/>
  <c r="L231" i="16"/>
  <c r="P125" i="16"/>
  <c r="P126" i="16"/>
  <c r="L186" i="16"/>
  <c r="L155" i="16"/>
  <c r="L187" i="16"/>
  <c r="L222" i="16"/>
  <c r="L229" i="16"/>
  <c r="L232" i="16"/>
  <c r="L235" i="16"/>
  <c r="P369" i="16"/>
  <c r="P370" i="16"/>
  <c r="L127" i="16"/>
  <c r="L159" i="16"/>
  <c r="L191" i="16"/>
  <c r="L239" i="16"/>
  <c r="L131" i="16"/>
  <c r="L163" i="16"/>
  <c r="L195" i="16"/>
  <c r="L243" i="16"/>
  <c r="L135" i="16"/>
  <c r="L167" i="16"/>
  <c r="L199" i="16"/>
  <c r="L125" i="16"/>
  <c r="K247" i="16"/>
  <c r="X247" i="16" s="1"/>
  <c r="L154" i="16"/>
  <c r="L145" i="16"/>
  <c r="L177" i="16"/>
  <c r="L209" i="16"/>
  <c r="L139" i="16"/>
  <c r="L171" i="16"/>
  <c r="L203" i="16"/>
  <c r="L219" i="16"/>
  <c r="L162" i="16"/>
  <c r="L134" i="16"/>
  <c r="L198" i="16"/>
  <c r="L149" i="16"/>
  <c r="L181" i="16"/>
  <c r="L213" i="16"/>
  <c r="L140" i="16"/>
  <c r="L172" i="16"/>
  <c r="L204" i="16"/>
  <c r="L143" i="16"/>
  <c r="L175" i="16"/>
  <c r="L207" i="16"/>
  <c r="L217" i="16"/>
  <c r="L220" i="16"/>
  <c r="L223" i="16"/>
  <c r="AA248" i="7"/>
  <c r="AA125" i="7"/>
  <c r="W6" i="12"/>
  <c r="V7" i="12"/>
  <c r="W7" i="12" s="1"/>
  <c r="U101" i="7"/>
  <c r="U102" i="7"/>
  <c r="U37" i="7"/>
  <c r="U38" i="7"/>
  <c r="U49" i="7"/>
  <c r="U85" i="7"/>
  <c r="U86" i="7"/>
  <c r="U56" i="7"/>
  <c r="U129" i="9"/>
  <c r="U130" i="9"/>
  <c r="U117" i="7"/>
  <c r="U118" i="7"/>
  <c r="U53" i="7"/>
  <c r="U54" i="7"/>
  <c r="U69" i="7"/>
  <c r="U70" i="7"/>
  <c r="U8" i="7"/>
  <c r="R248" i="9"/>
  <c r="T247" i="9"/>
  <c r="U247" i="9" s="1"/>
  <c r="U240" i="9"/>
  <c r="U40" i="7"/>
  <c r="U89" i="7"/>
  <c r="U238" i="9"/>
  <c r="U192" i="9"/>
  <c r="U153" i="9"/>
  <c r="U185" i="9"/>
  <c r="U200" i="9"/>
  <c r="U223" i="9"/>
  <c r="U207" i="9"/>
  <c r="U86" i="9"/>
  <c r="U78" i="7"/>
  <c r="U100" i="7"/>
  <c r="U36" i="7"/>
  <c r="U18" i="7"/>
  <c r="U104" i="7"/>
  <c r="U191" i="9"/>
  <c r="U157" i="9"/>
  <c r="U203" i="9"/>
  <c r="U227" i="9"/>
  <c r="U206" i="9"/>
  <c r="AB369" i="7"/>
  <c r="AB370" i="7"/>
  <c r="U186" i="9"/>
  <c r="U158" i="9"/>
  <c r="AC125" i="7"/>
  <c r="U94" i="7"/>
  <c r="U95" i="7"/>
  <c r="U31" i="7"/>
  <c r="U83" i="7"/>
  <c r="U120" i="7"/>
  <c r="U41" i="7"/>
  <c r="U105" i="7"/>
  <c r="U26" i="7"/>
  <c r="U90" i="7"/>
  <c r="U205" i="9"/>
  <c r="U161" i="9"/>
  <c r="U213" i="9"/>
  <c r="U231" i="9"/>
  <c r="U215" i="9"/>
  <c r="U232" i="9"/>
  <c r="U110" i="7"/>
  <c r="U75" i="7"/>
  <c r="U11" i="7"/>
  <c r="U113" i="7"/>
  <c r="U34" i="7"/>
  <c r="U98" i="7"/>
  <c r="U202" i="9"/>
  <c r="U149" i="9"/>
  <c r="U222" i="9"/>
  <c r="AA248" i="9"/>
  <c r="U133" i="9"/>
  <c r="U165" i="9"/>
  <c r="U220" i="9"/>
  <c r="U196" i="9"/>
  <c r="U234" i="9"/>
  <c r="U154" i="9"/>
  <c r="U15" i="7"/>
  <c r="U76" i="7"/>
  <c r="U12" i="7"/>
  <c r="U67" i="7"/>
  <c r="U72" i="7"/>
  <c r="U6" i="7"/>
  <c r="U57" i="7"/>
  <c r="U121" i="7"/>
  <c r="U42" i="7"/>
  <c r="U106" i="7"/>
  <c r="U199" i="9"/>
  <c r="U229" i="9"/>
  <c r="U218" i="9"/>
  <c r="U14" i="7"/>
  <c r="U138" i="9"/>
  <c r="U22" i="7"/>
  <c r="U182" i="9"/>
  <c r="U183" i="9"/>
  <c r="U141" i="9"/>
  <c r="U173" i="9"/>
  <c r="U225" i="9"/>
  <c r="U236" i="9"/>
  <c r="U211" i="9"/>
  <c r="U243" i="9"/>
  <c r="U216" i="9"/>
  <c r="AC125" i="9"/>
  <c r="AA125" i="9"/>
  <c r="U30" i="7"/>
  <c r="U63" i="7"/>
  <c r="R125" i="7"/>
  <c r="U124" i="7"/>
  <c r="U60" i="7"/>
  <c r="U115" i="7"/>
  <c r="U51" i="7"/>
  <c r="U24" i="7"/>
  <c r="U9" i="7"/>
  <c r="U73" i="7"/>
  <c r="U58" i="7"/>
  <c r="U122" i="7"/>
  <c r="U209" i="9"/>
  <c r="U50" i="7"/>
  <c r="AA369" i="9"/>
  <c r="U188" i="9"/>
  <c r="U145" i="9"/>
  <c r="U241" i="9"/>
  <c r="U245" i="9"/>
  <c r="U194" i="9"/>
  <c r="U166" i="9"/>
  <c r="U170" i="9"/>
  <c r="U46" i="7"/>
  <c r="U116" i="7"/>
  <c r="U52" i="7"/>
  <c r="U43" i="7"/>
  <c r="AB250" i="23" l="1"/>
  <c r="AB127" i="23"/>
  <c r="AD5" i="23"/>
  <c r="F6" i="23"/>
  <c r="AD370" i="23"/>
  <c r="F371" i="23"/>
  <c r="AD370" i="22"/>
  <c r="F371" i="22"/>
  <c r="F127" i="22"/>
  <c r="AD126" i="22"/>
  <c r="AB6" i="22"/>
  <c r="AE5" i="22"/>
  <c r="AF5" i="22" s="1"/>
  <c r="AB250" i="22"/>
  <c r="M127" i="19"/>
  <c r="M371" i="19"/>
  <c r="M6" i="19"/>
  <c r="P5" i="19"/>
  <c r="Q5" i="19" s="1"/>
  <c r="O249" i="19"/>
  <c r="F250" i="19"/>
  <c r="S143" i="16"/>
  <c r="W143" i="16"/>
  <c r="S134" i="16"/>
  <c r="W134" i="16"/>
  <c r="S145" i="16"/>
  <c r="W145" i="16"/>
  <c r="S195" i="16"/>
  <c r="W195" i="16"/>
  <c r="S212" i="16"/>
  <c r="W212" i="16"/>
  <c r="S189" i="16"/>
  <c r="W189" i="16"/>
  <c r="S170" i="16"/>
  <c r="W170" i="16"/>
  <c r="S146" i="16"/>
  <c r="W146" i="16"/>
  <c r="S242" i="16"/>
  <c r="W242" i="16"/>
  <c r="S152" i="16"/>
  <c r="W152" i="16"/>
  <c r="S205" i="16"/>
  <c r="W205" i="16"/>
  <c r="S178" i="16"/>
  <c r="W178" i="16"/>
  <c r="S218" i="16"/>
  <c r="W218" i="16"/>
  <c r="S204" i="16"/>
  <c r="W204" i="16"/>
  <c r="S162" i="16"/>
  <c r="W162" i="16"/>
  <c r="S154" i="16"/>
  <c r="W154" i="16"/>
  <c r="S163" i="16"/>
  <c r="W163" i="16"/>
  <c r="S235" i="16"/>
  <c r="W235" i="16"/>
  <c r="S180" i="16"/>
  <c r="W180" i="16"/>
  <c r="S157" i="16"/>
  <c r="W157" i="16"/>
  <c r="S192" i="16"/>
  <c r="W192" i="16"/>
  <c r="S240" i="16"/>
  <c r="W240" i="16"/>
  <c r="S197" i="16"/>
  <c r="W197" i="16"/>
  <c r="S158" i="16"/>
  <c r="W158" i="16"/>
  <c r="S182" i="16"/>
  <c r="W182" i="16"/>
  <c r="S173" i="16"/>
  <c r="W173" i="16"/>
  <c r="S188" i="16"/>
  <c r="W188" i="16"/>
  <c r="S238" i="16"/>
  <c r="W238" i="16"/>
  <c r="S172" i="16"/>
  <c r="W172" i="16"/>
  <c r="S219" i="16"/>
  <c r="W219" i="16"/>
  <c r="S131" i="16"/>
  <c r="W131" i="16"/>
  <c r="S232" i="16"/>
  <c r="W232" i="16"/>
  <c r="S231" i="16"/>
  <c r="W231" i="16"/>
  <c r="S148" i="16"/>
  <c r="W148" i="16"/>
  <c r="S227" i="16"/>
  <c r="W227" i="16"/>
  <c r="S244" i="16"/>
  <c r="W244" i="16"/>
  <c r="S237" i="16"/>
  <c r="W237" i="16"/>
  <c r="S165" i="16"/>
  <c r="W165" i="16"/>
  <c r="S245" i="16"/>
  <c r="W245" i="16"/>
  <c r="S201" i="16"/>
  <c r="W201" i="16"/>
  <c r="S141" i="16"/>
  <c r="W141" i="16"/>
  <c r="S156" i="16"/>
  <c r="W156" i="16"/>
  <c r="S223" i="16"/>
  <c r="W223" i="16"/>
  <c r="S140" i="16"/>
  <c r="W140" i="16"/>
  <c r="S203" i="16"/>
  <c r="W203" i="16"/>
  <c r="S125" i="16"/>
  <c r="W125" i="16"/>
  <c r="S239" i="16"/>
  <c r="W239" i="16"/>
  <c r="S229" i="16"/>
  <c r="W229" i="16"/>
  <c r="S228" i="16"/>
  <c r="W228" i="16"/>
  <c r="S234" i="16"/>
  <c r="W234" i="16"/>
  <c r="S211" i="16"/>
  <c r="W211" i="16"/>
  <c r="S241" i="16"/>
  <c r="W241" i="16"/>
  <c r="S128" i="16"/>
  <c r="W128" i="16"/>
  <c r="S133" i="16"/>
  <c r="W133" i="16"/>
  <c r="S200" i="16"/>
  <c r="W200" i="16"/>
  <c r="S169" i="16"/>
  <c r="W169" i="16"/>
  <c r="S224" i="16"/>
  <c r="W224" i="16"/>
  <c r="S185" i="16"/>
  <c r="W185" i="16"/>
  <c r="S166" i="16"/>
  <c r="W166" i="16"/>
  <c r="S202" i="16"/>
  <c r="W202" i="16"/>
  <c r="S220" i="16"/>
  <c r="W220" i="16"/>
  <c r="S213" i="16"/>
  <c r="W213" i="16"/>
  <c r="S171" i="16"/>
  <c r="W171" i="16"/>
  <c r="S199" i="16"/>
  <c r="W199" i="16"/>
  <c r="S191" i="16"/>
  <c r="W191" i="16"/>
  <c r="S222" i="16"/>
  <c r="W222" i="16"/>
  <c r="S225" i="16"/>
  <c r="W225" i="16"/>
  <c r="S193" i="16"/>
  <c r="W193" i="16"/>
  <c r="S179" i="16"/>
  <c r="W179" i="16"/>
  <c r="S196" i="16"/>
  <c r="W196" i="16"/>
  <c r="S174" i="16"/>
  <c r="W174" i="16"/>
  <c r="S194" i="16"/>
  <c r="W194" i="16"/>
  <c r="S168" i="16"/>
  <c r="W168" i="16"/>
  <c r="S137" i="16"/>
  <c r="W137" i="16"/>
  <c r="S221" i="16"/>
  <c r="W221" i="16"/>
  <c r="S153" i="16"/>
  <c r="W153" i="16"/>
  <c r="S217" i="16"/>
  <c r="W217" i="16"/>
  <c r="S181" i="16"/>
  <c r="W181" i="16"/>
  <c r="S139" i="16"/>
  <c r="W139" i="16"/>
  <c r="S167" i="16"/>
  <c r="W167" i="16"/>
  <c r="S159" i="16"/>
  <c r="W159" i="16"/>
  <c r="S187" i="16"/>
  <c r="W187" i="16"/>
  <c r="S215" i="16"/>
  <c r="W215" i="16"/>
  <c r="S161" i="16"/>
  <c r="W161" i="16"/>
  <c r="S147" i="16"/>
  <c r="W147" i="16"/>
  <c r="S164" i="16"/>
  <c r="W164" i="16"/>
  <c r="S236" i="16"/>
  <c r="W236" i="16"/>
  <c r="S130" i="16"/>
  <c r="W130" i="16"/>
  <c r="S136" i="16"/>
  <c r="W136" i="16"/>
  <c r="S246" i="16"/>
  <c r="W246" i="16"/>
  <c r="S208" i="16"/>
  <c r="W208" i="16"/>
  <c r="S124" i="16"/>
  <c r="W124" i="16"/>
  <c r="S138" i="16"/>
  <c r="W138" i="16"/>
  <c r="S207" i="16"/>
  <c r="W207" i="16"/>
  <c r="S149" i="16"/>
  <c r="W149" i="16"/>
  <c r="S209" i="16"/>
  <c r="W209" i="16"/>
  <c r="S135" i="16"/>
  <c r="W135" i="16"/>
  <c r="S127" i="16"/>
  <c r="W127" i="16"/>
  <c r="S155" i="16"/>
  <c r="W155" i="16"/>
  <c r="S183" i="16"/>
  <c r="W183" i="16"/>
  <c r="S129" i="16"/>
  <c r="W129" i="16"/>
  <c r="S206" i="16"/>
  <c r="W206" i="16"/>
  <c r="S132" i="16"/>
  <c r="W132" i="16"/>
  <c r="S233" i="16"/>
  <c r="W233" i="16"/>
  <c r="S216" i="16"/>
  <c r="W216" i="16"/>
  <c r="S190" i="16"/>
  <c r="W190" i="16"/>
  <c r="S214" i="16"/>
  <c r="W214" i="16"/>
  <c r="S176" i="16"/>
  <c r="W176" i="16"/>
  <c r="S175" i="16"/>
  <c r="W175" i="16"/>
  <c r="S198" i="16"/>
  <c r="W198" i="16"/>
  <c r="S177" i="16"/>
  <c r="W177" i="16"/>
  <c r="S243" i="16"/>
  <c r="W243" i="16"/>
  <c r="S186" i="16"/>
  <c r="W186" i="16"/>
  <c r="S151" i="16"/>
  <c r="W151" i="16"/>
  <c r="S160" i="16"/>
  <c r="W160" i="16"/>
  <c r="S142" i="16"/>
  <c r="W142" i="16"/>
  <c r="S210" i="16"/>
  <c r="W210" i="16"/>
  <c r="S230" i="16"/>
  <c r="W230" i="16"/>
  <c r="S184" i="16"/>
  <c r="W184" i="16"/>
  <c r="S126" i="16"/>
  <c r="W126" i="16"/>
  <c r="S150" i="16"/>
  <c r="W150" i="16"/>
  <c r="S144" i="16"/>
  <c r="W144" i="16"/>
  <c r="S226" i="16"/>
  <c r="W226" i="16"/>
  <c r="L247" i="16"/>
  <c r="T247" i="16"/>
  <c r="K365" i="16"/>
  <c r="K361" i="16"/>
  <c r="K357" i="16"/>
  <c r="K353" i="16"/>
  <c r="K349" i="16"/>
  <c r="K345" i="16"/>
  <c r="K341" i="16"/>
  <c r="K337" i="16"/>
  <c r="K333" i="16"/>
  <c r="K329" i="16"/>
  <c r="K325" i="16"/>
  <c r="K321" i="16"/>
  <c r="K317" i="16"/>
  <c r="K313" i="16"/>
  <c r="K309" i="16"/>
  <c r="K305" i="16"/>
  <c r="K301" i="16"/>
  <c r="K297" i="16"/>
  <c r="K293" i="16"/>
  <c r="K289" i="16"/>
  <c r="K285" i="16"/>
  <c r="K281" i="16"/>
  <c r="K277" i="16"/>
  <c r="K273" i="16"/>
  <c r="K269" i="16"/>
  <c r="K265" i="16"/>
  <c r="K261" i="16"/>
  <c r="K257" i="16"/>
  <c r="K253" i="16"/>
  <c r="K249" i="16"/>
  <c r="K366" i="16"/>
  <c r="K362" i="16"/>
  <c r="X362" i="16" s="1"/>
  <c r="K358" i="16"/>
  <c r="X358" i="16" s="1"/>
  <c r="K354" i="16"/>
  <c r="K350" i="16"/>
  <c r="X350" i="16" s="1"/>
  <c r="K346" i="16"/>
  <c r="K342" i="16"/>
  <c r="K338" i="16"/>
  <c r="K334" i="16"/>
  <c r="K330" i="16"/>
  <c r="X330" i="16" s="1"/>
  <c r="K326" i="16"/>
  <c r="X326" i="16" s="1"/>
  <c r="K322" i="16"/>
  <c r="K318" i="16"/>
  <c r="X318" i="16" s="1"/>
  <c r="K314" i="16"/>
  <c r="K310" i="16"/>
  <c r="K306" i="16"/>
  <c r="K302" i="16"/>
  <c r="K298" i="16"/>
  <c r="X298" i="16" s="1"/>
  <c r="K294" i="16"/>
  <c r="X294" i="16" s="1"/>
  <c r="K290" i="16"/>
  <c r="K286" i="16"/>
  <c r="X286" i="16" s="1"/>
  <c r="K282" i="16"/>
  <c r="K278" i="16"/>
  <c r="K274" i="16"/>
  <c r="K270" i="16"/>
  <c r="K266" i="16"/>
  <c r="X266" i="16" s="1"/>
  <c r="K262" i="16"/>
  <c r="X262" i="16" s="1"/>
  <c r="K258" i="16"/>
  <c r="K254" i="16"/>
  <c r="X254" i="16" s="1"/>
  <c r="K250" i="16"/>
  <c r="K367" i="16"/>
  <c r="K363" i="16"/>
  <c r="K359" i="16"/>
  <c r="K355" i="16"/>
  <c r="X355" i="16" s="1"/>
  <c r="K351" i="16"/>
  <c r="X351" i="16" s="1"/>
  <c r="K347" i="16"/>
  <c r="K343" i="16"/>
  <c r="X343" i="16" s="1"/>
  <c r="K339" i="16"/>
  <c r="K335" i="16"/>
  <c r="K331" i="16"/>
  <c r="K327" i="16"/>
  <c r="K323" i="16"/>
  <c r="X323" i="16" s="1"/>
  <c r="K319" i="16"/>
  <c r="X319" i="16" s="1"/>
  <c r="K315" i="16"/>
  <c r="K311" i="16"/>
  <c r="X311" i="16" s="1"/>
  <c r="K307" i="16"/>
  <c r="K303" i="16"/>
  <c r="K299" i="16"/>
  <c r="K295" i="16"/>
  <c r="K291" i="16"/>
  <c r="X291" i="16" s="1"/>
  <c r="K287" i="16"/>
  <c r="X287" i="16" s="1"/>
  <c r="K283" i="16"/>
  <c r="K279" i="16"/>
  <c r="X279" i="16" s="1"/>
  <c r="K275" i="16"/>
  <c r="K271" i="16"/>
  <c r="K267" i="16"/>
  <c r="K263" i="16"/>
  <c r="K259" i="16"/>
  <c r="X259" i="16" s="1"/>
  <c r="K255" i="16"/>
  <c r="X255" i="16" s="1"/>
  <c r="K251" i="16"/>
  <c r="K344" i="16"/>
  <c r="X344" i="16" s="1"/>
  <c r="K336" i="16"/>
  <c r="X336" i="16" s="1"/>
  <c r="K328" i="16"/>
  <c r="K320" i="16"/>
  <c r="K312" i="16"/>
  <c r="X312" i="16" s="1"/>
  <c r="K304" i="16"/>
  <c r="X304" i="16" s="1"/>
  <c r="K296" i="16"/>
  <c r="K288" i="16"/>
  <c r="K280" i="16"/>
  <c r="X280" i="16" s="1"/>
  <c r="K272" i="16"/>
  <c r="X272" i="16" s="1"/>
  <c r="K364" i="16"/>
  <c r="K264" i="16"/>
  <c r="K256" i="16"/>
  <c r="K352" i="16"/>
  <c r="K348" i="16"/>
  <c r="X348" i="16" s="1"/>
  <c r="K260" i="16"/>
  <c r="K252" i="16"/>
  <c r="K324" i="16"/>
  <c r="K292" i="16"/>
  <c r="K360" i="16"/>
  <c r="K332" i="16"/>
  <c r="X332" i="16" s="1"/>
  <c r="K300" i="16"/>
  <c r="K268" i="16"/>
  <c r="K316" i="16"/>
  <c r="X316" i="16" s="1"/>
  <c r="K284" i="16"/>
  <c r="X284" i="16" s="1"/>
  <c r="K340" i="16"/>
  <c r="X340" i="16" s="1"/>
  <c r="K356" i="16"/>
  <c r="K308" i="16"/>
  <c r="K276" i="16"/>
  <c r="K248" i="16"/>
  <c r="X248" i="16" s="1"/>
  <c r="V8" i="12"/>
  <c r="W8" i="12" s="1"/>
  <c r="AB369" i="9"/>
  <c r="AB370" i="9"/>
  <c r="AB248" i="9"/>
  <c r="AB249" i="9"/>
  <c r="AB125" i="7"/>
  <c r="AB126" i="7"/>
  <c r="R128" i="7"/>
  <c r="R134" i="7"/>
  <c r="R140" i="7"/>
  <c r="R146" i="7"/>
  <c r="U146" i="7" s="1"/>
  <c r="R163" i="7"/>
  <c r="R169" i="7"/>
  <c r="R175" i="7"/>
  <c r="R181" i="7"/>
  <c r="U181" i="7" s="1"/>
  <c r="R192" i="7"/>
  <c r="R129" i="7"/>
  <c r="U129" i="7" s="1"/>
  <c r="R135" i="7"/>
  <c r="R141" i="7"/>
  <c r="U141" i="7" s="1"/>
  <c r="R152" i="7"/>
  <c r="R158" i="7"/>
  <c r="R164" i="7"/>
  <c r="U164" i="7" s="1"/>
  <c r="R170" i="7"/>
  <c r="U170" i="7" s="1"/>
  <c r="R187" i="7"/>
  <c r="R193" i="7"/>
  <c r="U193" i="7" s="1"/>
  <c r="R130" i="7"/>
  <c r="R147" i="7"/>
  <c r="U147" i="7" s="1"/>
  <c r="R153" i="7"/>
  <c r="U153" i="7" s="1"/>
  <c r="R159" i="7"/>
  <c r="U159" i="7" s="1"/>
  <c r="R165" i="7"/>
  <c r="U165" i="7" s="1"/>
  <c r="R176" i="7"/>
  <c r="U176" i="7" s="1"/>
  <c r="R182" i="7"/>
  <c r="R188" i="7"/>
  <c r="U188" i="7" s="1"/>
  <c r="R194" i="7"/>
  <c r="R136" i="7"/>
  <c r="U136" i="7" s="1"/>
  <c r="R142" i="7"/>
  <c r="R148" i="7"/>
  <c r="R154" i="7"/>
  <c r="U154" i="7" s="1"/>
  <c r="R171" i="7"/>
  <c r="U171" i="7" s="1"/>
  <c r="R177" i="7"/>
  <c r="R183" i="7"/>
  <c r="U183" i="7" s="1"/>
  <c r="R189" i="7"/>
  <c r="R132" i="7"/>
  <c r="R138" i="7"/>
  <c r="R155" i="7"/>
  <c r="U155" i="7" s="1"/>
  <c r="R161" i="7"/>
  <c r="R167" i="7"/>
  <c r="U167" i="7" s="1"/>
  <c r="R173" i="7"/>
  <c r="R184" i="7"/>
  <c r="U184" i="7" s="1"/>
  <c r="R190" i="7"/>
  <c r="U190" i="7" s="1"/>
  <c r="R131" i="7"/>
  <c r="U131" i="7" s="1"/>
  <c r="R145" i="7"/>
  <c r="R162" i="7"/>
  <c r="U162" i="7" s="1"/>
  <c r="R178" i="7"/>
  <c r="U178" i="7" s="1"/>
  <c r="R202" i="7"/>
  <c r="U202" i="7" s="1"/>
  <c r="R208" i="7"/>
  <c r="R214" i="7"/>
  <c r="R221" i="7"/>
  <c r="R228" i="7"/>
  <c r="U228" i="7" s="1"/>
  <c r="R236" i="7"/>
  <c r="R244" i="7"/>
  <c r="R133" i="7"/>
  <c r="R149" i="7"/>
  <c r="U149" i="7" s="1"/>
  <c r="R179" i="7"/>
  <c r="U179" i="7" s="1"/>
  <c r="R195" i="7"/>
  <c r="U195" i="7" s="1"/>
  <c r="R209" i="7"/>
  <c r="U209" i="7" s="1"/>
  <c r="R215" i="7"/>
  <c r="U215" i="7" s="1"/>
  <c r="R222" i="7"/>
  <c r="U222" i="7" s="1"/>
  <c r="R229" i="7"/>
  <c r="R237" i="7"/>
  <c r="U237" i="7" s="1"/>
  <c r="R245" i="7"/>
  <c r="U245" i="7" s="1"/>
  <c r="R150" i="7"/>
  <c r="R166" i="7"/>
  <c r="U166" i="7" s="1"/>
  <c r="R180" i="7"/>
  <c r="U180" i="7" s="1"/>
  <c r="R196" i="7"/>
  <c r="U196" i="7" s="1"/>
  <c r="R210" i="7"/>
  <c r="U210" i="7" s="1"/>
  <c r="R216" i="7"/>
  <c r="R223" i="7"/>
  <c r="U223" i="7" s="1"/>
  <c r="R230" i="7"/>
  <c r="U230" i="7" s="1"/>
  <c r="R238" i="7"/>
  <c r="U238" i="7" s="1"/>
  <c r="R246" i="7"/>
  <c r="R168" i="7"/>
  <c r="R185" i="7"/>
  <c r="U185" i="7" s="1"/>
  <c r="R198" i="7"/>
  <c r="R204" i="7"/>
  <c r="U204" i="7" s="1"/>
  <c r="R218" i="7"/>
  <c r="R225" i="7"/>
  <c r="U225" i="7" s="1"/>
  <c r="R232" i="7"/>
  <c r="U232" i="7" s="1"/>
  <c r="R240" i="7"/>
  <c r="R126" i="7"/>
  <c r="R151" i="7"/>
  <c r="U151" i="7" s="1"/>
  <c r="R203" i="7"/>
  <c r="R217" i="7"/>
  <c r="U217" i="7" s="1"/>
  <c r="R231" i="7"/>
  <c r="R247" i="7"/>
  <c r="R156" i="7"/>
  <c r="U156" i="7" s="1"/>
  <c r="R186" i="7"/>
  <c r="R205" i="7"/>
  <c r="U205" i="7" s="1"/>
  <c r="R233" i="7"/>
  <c r="U233" i="7" s="1"/>
  <c r="R127" i="7"/>
  <c r="U127" i="7" s="1"/>
  <c r="R157" i="7"/>
  <c r="U157" i="7" s="1"/>
  <c r="R206" i="7"/>
  <c r="U206" i="7" s="1"/>
  <c r="R219" i="7"/>
  <c r="U219" i="7" s="1"/>
  <c r="R234" i="7"/>
  <c r="R160" i="7"/>
  <c r="U160" i="7" s="1"/>
  <c r="R191" i="7"/>
  <c r="U191" i="7" s="1"/>
  <c r="R207" i="7"/>
  <c r="U207" i="7" s="1"/>
  <c r="R220" i="7"/>
  <c r="R235" i="7"/>
  <c r="U235" i="7" s="1"/>
  <c r="R137" i="7"/>
  <c r="R197" i="7"/>
  <c r="U197" i="7" s="1"/>
  <c r="R224" i="7"/>
  <c r="U224" i="7" s="1"/>
  <c r="R239" i="7"/>
  <c r="U239" i="7" s="1"/>
  <c r="R139" i="7"/>
  <c r="U139" i="7" s="1"/>
  <c r="R172" i="7"/>
  <c r="U172" i="7" s="1"/>
  <c r="R199" i="7"/>
  <c r="U199" i="7" s="1"/>
  <c r="R211" i="7"/>
  <c r="U211" i="7" s="1"/>
  <c r="R226" i="7"/>
  <c r="R241" i="7"/>
  <c r="U241" i="7" s="1"/>
  <c r="R143" i="7"/>
  <c r="U143" i="7" s="1"/>
  <c r="R200" i="7"/>
  <c r="U200" i="7" s="1"/>
  <c r="R212" i="7"/>
  <c r="R242" i="7"/>
  <c r="R144" i="7"/>
  <c r="U144" i="7" s="1"/>
  <c r="R174" i="7"/>
  <c r="U174" i="7" s="1"/>
  <c r="R201" i="7"/>
  <c r="U201" i="7" s="1"/>
  <c r="R213" i="7"/>
  <c r="U213" i="7" s="1"/>
  <c r="R227" i="7"/>
  <c r="U227" i="7" s="1"/>
  <c r="R243" i="7"/>
  <c r="U125" i="7"/>
  <c r="AB248" i="7"/>
  <c r="AB249" i="7"/>
  <c r="R364" i="9"/>
  <c r="T364" i="9" s="1"/>
  <c r="R360" i="9"/>
  <c r="T360" i="9" s="1"/>
  <c r="R356" i="9"/>
  <c r="T356" i="9" s="1"/>
  <c r="U356" i="9" s="1"/>
  <c r="R352" i="9"/>
  <c r="T352" i="9" s="1"/>
  <c r="R348" i="9"/>
  <c r="T348" i="9" s="1"/>
  <c r="R344" i="9"/>
  <c r="T344" i="9" s="1"/>
  <c r="R340" i="9"/>
  <c r="T340" i="9" s="1"/>
  <c r="U340" i="9" s="1"/>
  <c r="R336" i="9"/>
  <c r="T336" i="9" s="1"/>
  <c r="R332" i="9"/>
  <c r="T332" i="9" s="1"/>
  <c r="R328" i="9"/>
  <c r="T328" i="9" s="1"/>
  <c r="R324" i="9"/>
  <c r="T324" i="9" s="1"/>
  <c r="U324" i="9" s="1"/>
  <c r="R320" i="9"/>
  <c r="T320" i="9" s="1"/>
  <c r="R316" i="9"/>
  <c r="T316" i="9" s="1"/>
  <c r="R312" i="9"/>
  <c r="T312" i="9" s="1"/>
  <c r="R308" i="9"/>
  <c r="T308" i="9" s="1"/>
  <c r="U308" i="9" s="1"/>
  <c r="R304" i="9"/>
  <c r="T304" i="9" s="1"/>
  <c r="R300" i="9"/>
  <c r="T300" i="9" s="1"/>
  <c r="R296" i="9"/>
  <c r="T296" i="9" s="1"/>
  <c r="R292" i="9"/>
  <c r="T292" i="9" s="1"/>
  <c r="U292" i="9" s="1"/>
  <c r="R363" i="9"/>
  <c r="T363" i="9" s="1"/>
  <c r="R358" i="9"/>
  <c r="T358" i="9" s="1"/>
  <c r="R353" i="9"/>
  <c r="T353" i="9" s="1"/>
  <c r="U353" i="9" s="1"/>
  <c r="R331" i="9"/>
  <c r="T331" i="9" s="1"/>
  <c r="U331" i="9" s="1"/>
  <c r="R326" i="9"/>
  <c r="T326" i="9" s="1"/>
  <c r="R321" i="9"/>
  <c r="T321" i="9" s="1"/>
  <c r="U321" i="9" s="1"/>
  <c r="R299" i="9"/>
  <c r="T299" i="9" s="1"/>
  <c r="R294" i="9"/>
  <c r="T294" i="9" s="1"/>
  <c r="U294" i="9" s="1"/>
  <c r="R289" i="9"/>
  <c r="T289" i="9" s="1"/>
  <c r="R286" i="9"/>
  <c r="T286" i="9" s="1"/>
  <c r="R283" i="9"/>
  <c r="T283" i="9" s="1"/>
  <c r="R273" i="9"/>
  <c r="T273" i="9" s="1"/>
  <c r="U273" i="9" s="1"/>
  <c r="R270" i="9"/>
  <c r="T270" i="9" s="1"/>
  <c r="R267" i="9"/>
  <c r="T267" i="9" s="1"/>
  <c r="R257" i="9"/>
  <c r="T257" i="9" s="1"/>
  <c r="R254" i="9"/>
  <c r="T254" i="9" s="1"/>
  <c r="U254" i="9" s="1"/>
  <c r="R251" i="9"/>
  <c r="T251" i="9" s="1"/>
  <c r="R351" i="9"/>
  <c r="T351" i="9" s="1"/>
  <c r="R346" i="9"/>
  <c r="T346" i="9" s="1"/>
  <c r="R341" i="9"/>
  <c r="T341" i="9" s="1"/>
  <c r="U341" i="9" s="1"/>
  <c r="R366" i="9"/>
  <c r="T366" i="9" s="1"/>
  <c r="R361" i="9"/>
  <c r="T361" i="9" s="1"/>
  <c r="U361" i="9" s="1"/>
  <c r="R339" i="9"/>
  <c r="T339" i="9" s="1"/>
  <c r="R334" i="9"/>
  <c r="T334" i="9" s="1"/>
  <c r="U334" i="9" s="1"/>
  <c r="R329" i="9"/>
  <c r="T329" i="9" s="1"/>
  <c r="U329" i="9" s="1"/>
  <c r="R307" i="9"/>
  <c r="T307" i="9" s="1"/>
  <c r="R302" i="9"/>
  <c r="T302" i="9" s="1"/>
  <c r="R297" i="9"/>
  <c r="T297" i="9" s="1"/>
  <c r="U297" i="9" s="1"/>
  <c r="R287" i="9"/>
  <c r="T287" i="9" s="1"/>
  <c r="U287" i="9" s="1"/>
  <c r="R277" i="9"/>
  <c r="T277" i="9" s="1"/>
  <c r="R274" i="9"/>
  <c r="T274" i="9" s="1"/>
  <c r="R271" i="9"/>
  <c r="T271" i="9" s="1"/>
  <c r="U271" i="9" s="1"/>
  <c r="R261" i="9"/>
  <c r="T261" i="9" s="1"/>
  <c r="R258" i="9"/>
  <c r="T258" i="9" s="1"/>
  <c r="U258" i="9" s="1"/>
  <c r="R255" i="9"/>
  <c r="T255" i="9" s="1"/>
  <c r="R359" i="9"/>
  <c r="T359" i="9" s="1"/>
  <c r="U359" i="9" s="1"/>
  <c r="R354" i="9"/>
  <c r="T354" i="9" s="1"/>
  <c r="U354" i="9" s="1"/>
  <c r="R349" i="9"/>
  <c r="T349" i="9" s="1"/>
  <c r="U349" i="9" s="1"/>
  <c r="R327" i="9"/>
  <c r="T327" i="9" s="1"/>
  <c r="U327" i="9" s="1"/>
  <c r="R322" i="9"/>
  <c r="T322" i="9" s="1"/>
  <c r="U322" i="9" s="1"/>
  <c r="R317" i="9"/>
  <c r="T317" i="9" s="1"/>
  <c r="U317" i="9" s="1"/>
  <c r="R295" i="9"/>
  <c r="T295" i="9" s="1"/>
  <c r="R290" i="9"/>
  <c r="T290" i="9" s="1"/>
  <c r="U290" i="9" s="1"/>
  <c r="R284" i="9"/>
  <c r="T284" i="9" s="1"/>
  <c r="U284" i="9" s="1"/>
  <c r="R268" i="9"/>
  <c r="T268" i="9" s="1"/>
  <c r="U268" i="9" s="1"/>
  <c r="R252" i="9"/>
  <c r="T252" i="9" s="1"/>
  <c r="U252" i="9" s="1"/>
  <c r="R368" i="9"/>
  <c r="R347" i="9"/>
  <c r="T347" i="9" s="1"/>
  <c r="U347" i="9" s="1"/>
  <c r="R342" i="9"/>
  <c r="T342" i="9" s="1"/>
  <c r="R337" i="9"/>
  <c r="T337" i="9" s="1"/>
  <c r="U337" i="9" s="1"/>
  <c r="R315" i="9"/>
  <c r="T315" i="9" s="1"/>
  <c r="R310" i="9"/>
  <c r="T310" i="9" s="1"/>
  <c r="R305" i="9"/>
  <c r="T305" i="9" s="1"/>
  <c r="U305" i="9" s="1"/>
  <c r="R281" i="9"/>
  <c r="T281" i="9" s="1"/>
  <c r="R278" i="9"/>
  <c r="T278" i="9" s="1"/>
  <c r="U278" i="9" s="1"/>
  <c r="R275" i="9"/>
  <c r="T275" i="9" s="1"/>
  <c r="U275" i="9" s="1"/>
  <c r="R265" i="9"/>
  <c r="T265" i="9" s="1"/>
  <c r="R262" i="9"/>
  <c r="T262" i="9" s="1"/>
  <c r="U262" i="9" s="1"/>
  <c r="R259" i="9"/>
  <c r="T259" i="9" s="1"/>
  <c r="U259" i="9" s="1"/>
  <c r="R249" i="9"/>
  <c r="T249" i="9" s="1"/>
  <c r="U249" i="9" s="1"/>
  <c r="R325" i="9"/>
  <c r="T325" i="9" s="1"/>
  <c r="R293" i="9"/>
  <c r="T293" i="9" s="1"/>
  <c r="R269" i="9"/>
  <c r="T269" i="9" s="1"/>
  <c r="U269" i="9" s="1"/>
  <c r="R250" i="9"/>
  <c r="T250" i="9" s="1"/>
  <c r="R318" i="9"/>
  <c r="T318" i="9" s="1"/>
  <c r="U318" i="9" s="1"/>
  <c r="R313" i="9"/>
  <c r="T313" i="9" s="1"/>
  <c r="U313" i="9" s="1"/>
  <c r="R311" i="9"/>
  <c r="T311" i="9" s="1"/>
  <c r="R309" i="9"/>
  <c r="T309" i="9" s="1"/>
  <c r="U309" i="9" s="1"/>
  <c r="R288" i="9"/>
  <c r="T288" i="9" s="1"/>
  <c r="U288" i="9" s="1"/>
  <c r="R256" i="9"/>
  <c r="T256" i="9" s="1"/>
  <c r="U256" i="9" s="1"/>
  <c r="R306" i="9"/>
  <c r="T306" i="9" s="1"/>
  <c r="U306" i="9" s="1"/>
  <c r="R279" i="9"/>
  <c r="T279" i="9" s="1"/>
  <c r="U279" i="9" s="1"/>
  <c r="R285" i="9"/>
  <c r="T285" i="9" s="1"/>
  <c r="R260" i="9"/>
  <c r="T260" i="9" s="1"/>
  <c r="U260" i="9" s="1"/>
  <c r="R367" i="9"/>
  <c r="T367" i="9" s="1"/>
  <c r="U367" i="9" s="1"/>
  <c r="R362" i="9"/>
  <c r="T362" i="9" s="1"/>
  <c r="U362" i="9" s="1"/>
  <c r="R350" i="9"/>
  <c r="T350" i="9" s="1"/>
  <c r="U350" i="9" s="1"/>
  <c r="R335" i="9"/>
  <c r="T335" i="9" s="1"/>
  <c r="R319" i="9"/>
  <c r="T319" i="9" s="1"/>
  <c r="U319" i="9" s="1"/>
  <c r="R303" i="9"/>
  <c r="T303" i="9" s="1"/>
  <c r="U303" i="9" s="1"/>
  <c r="R272" i="9"/>
  <c r="T272" i="9" s="1"/>
  <c r="R355" i="9"/>
  <c r="T355" i="9" s="1"/>
  <c r="U355" i="9" s="1"/>
  <c r="R282" i="9"/>
  <c r="T282" i="9" s="1"/>
  <c r="U282" i="9" s="1"/>
  <c r="R338" i="9"/>
  <c r="T338" i="9" s="1"/>
  <c r="U338" i="9" s="1"/>
  <c r="R301" i="9"/>
  <c r="T301" i="9" s="1"/>
  <c r="U301" i="9" s="1"/>
  <c r="R298" i="9"/>
  <c r="T298" i="9" s="1"/>
  <c r="R276" i="9"/>
  <c r="T276" i="9" s="1"/>
  <c r="R365" i="9"/>
  <c r="T365" i="9" s="1"/>
  <c r="U365" i="9" s="1"/>
  <c r="R357" i="9"/>
  <c r="T357" i="9" s="1"/>
  <c r="R343" i="9"/>
  <c r="T343" i="9" s="1"/>
  <c r="U343" i="9" s="1"/>
  <c r="R323" i="9"/>
  <c r="T323" i="9" s="1"/>
  <c r="R345" i="9"/>
  <c r="T345" i="9" s="1"/>
  <c r="U345" i="9" s="1"/>
  <c r="R264" i="9"/>
  <c r="T264" i="9" s="1"/>
  <c r="R333" i="9"/>
  <c r="T333" i="9" s="1"/>
  <c r="U333" i="9" s="1"/>
  <c r="R330" i="9"/>
  <c r="T330" i="9" s="1"/>
  <c r="U330" i="9" s="1"/>
  <c r="R266" i="9"/>
  <c r="T266" i="9" s="1"/>
  <c r="U266" i="9" s="1"/>
  <c r="R253" i="9"/>
  <c r="T253" i="9" s="1"/>
  <c r="U253" i="9" s="1"/>
  <c r="R314" i="9"/>
  <c r="T314" i="9" s="1"/>
  <c r="U314" i="9" s="1"/>
  <c r="R280" i="9"/>
  <c r="T280" i="9" s="1"/>
  <c r="R263" i="9"/>
  <c r="T263" i="9" s="1"/>
  <c r="U263" i="9" s="1"/>
  <c r="R291" i="9"/>
  <c r="T291" i="9" s="1"/>
  <c r="U291" i="9" s="1"/>
  <c r="T248" i="9"/>
  <c r="U248" i="9" s="1"/>
  <c r="AB125" i="9"/>
  <c r="AB126" i="9"/>
  <c r="AB371" i="23" l="1"/>
  <c r="AE5" i="23"/>
  <c r="AF5" i="23" s="1"/>
  <c r="AB6" i="23"/>
  <c r="G127" i="23"/>
  <c r="AA127" i="23"/>
  <c r="Z128" i="23" s="1"/>
  <c r="Q127" i="23"/>
  <c r="P128" i="23" s="1"/>
  <c r="L127" i="23"/>
  <c r="K128" i="23" s="1"/>
  <c r="V250" i="23"/>
  <c r="U251" i="23" s="1"/>
  <c r="Q250" i="23"/>
  <c r="P251" i="23" s="1"/>
  <c r="L250" i="23"/>
  <c r="K251" i="23" s="1"/>
  <c r="G250" i="23"/>
  <c r="AB371" i="22"/>
  <c r="Q371" i="22" s="1"/>
  <c r="P372" i="22" s="1"/>
  <c r="G371" i="22"/>
  <c r="L250" i="22"/>
  <c r="K251" i="22" s="1"/>
  <c r="G250" i="22"/>
  <c r="V250" i="22"/>
  <c r="U251" i="22" s="1"/>
  <c r="Q250" i="22"/>
  <c r="P251" i="22" s="1"/>
  <c r="AA6" i="22"/>
  <c r="Z7" i="22" s="1"/>
  <c r="G6" i="22"/>
  <c r="Q6" i="22"/>
  <c r="P7" i="22" s="1"/>
  <c r="L6" i="22"/>
  <c r="K7" i="22" s="1"/>
  <c r="AB127" i="22"/>
  <c r="M250" i="19"/>
  <c r="G6" i="19"/>
  <c r="L6" i="19"/>
  <c r="K7" i="19" s="1"/>
  <c r="N6" i="19"/>
  <c r="L371" i="19"/>
  <c r="K372" i="19" s="1"/>
  <c r="G371" i="19"/>
  <c r="L127" i="19"/>
  <c r="K128" i="19" s="1"/>
  <c r="G127" i="19"/>
  <c r="T276" i="16"/>
  <c r="X276" i="16"/>
  <c r="T256" i="16"/>
  <c r="X256" i="16"/>
  <c r="T263" i="16"/>
  <c r="X263" i="16"/>
  <c r="T295" i="16"/>
  <c r="X295" i="16"/>
  <c r="T327" i="16"/>
  <c r="X327" i="16"/>
  <c r="T359" i="16"/>
  <c r="X359" i="16"/>
  <c r="T270" i="16"/>
  <c r="X270" i="16"/>
  <c r="T302" i="16"/>
  <c r="X302" i="16"/>
  <c r="T334" i="16"/>
  <c r="X334" i="16"/>
  <c r="T366" i="16"/>
  <c r="X366" i="16"/>
  <c r="T277" i="16"/>
  <c r="X277" i="16"/>
  <c r="T309" i="16"/>
  <c r="X309" i="16"/>
  <c r="T341" i="16"/>
  <c r="X341" i="16"/>
  <c r="S247" i="16"/>
  <c r="W247" i="16"/>
  <c r="T308" i="16"/>
  <c r="X308" i="16"/>
  <c r="T360" i="16"/>
  <c r="X360" i="16"/>
  <c r="T264" i="16"/>
  <c r="X264" i="16"/>
  <c r="T320" i="16"/>
  <c r="X320" i="16"/>
  <c r="T267" i="16"/>
  <c r="X267" i="16"/>
  <c r="T299" i="16"/>
  <c r="X299" i="16"/>
  <c r="T331" i="16"/>
  <c r="X331" i="16"/>
  <c r="T363" i="16"/>
  <c r="X363" i="16"/>
  <c r="T274" i="16"/>
  <c r="X274" i="16"/>
  <c r="T306" i="16"/>
  <c r="X306" i="16"/>
  <c r="T338" i="16"/>
  <c r="X338" i="16"/>
  <c r="T249" i="16"/>
  <c r="X249" i="16"/>
  <c r="T281" i="16"/>
  <c r="X281" i="16"/>
  <c r="T313" i="16"/>
  <c r="X313" i="16"/>
  <c r="T345" i="16"/>
  <c r="X345" i="16"/>
  <c r="T300" i="16"/>
  <c r="X300" i="16"/>
  <c r="T337" i="16"/>
  <c r="X337" i="16"/>
  <c r="T356" i="16"/>
  <c r="X356" i="16"/>
  <c r="T292" i="16"/>
  <c r="X292" i="16"/>
  <c r="T364" i="16"/>
  <c r="X364" i="16"/>
  <c r="T328" i="16"/>
  <c r="X328" i="16"/>
  <c r="T271" i="16"/>
  <c r="X271" i="16"/>
  <c r="T303" i="16"/>
  <c r="X303" i="16"/>
  <c r="T335" i="16"/>
  <c r="X335" i="16"/>
  <c r="T367" i="16"/>
  <c r="X367" i="16"/>
  <c r="T278" i="16"/>
  <c r="X278" i="16"/>
  <c r="T310" i="16"/>
  <c r="X310" i="16"/>
  <c r="T342" i="16"/>
  <c r="X342" i="16"/>
  <c r="T253" i="16"/>
  <c r="X253" i="16"/>
  <c r="T285" i="16"/>
  <c r="X285" i="16"/>
  <c r="T317" i="16"/>
  <c r="X317" i="16"/>
  <c r="T349" i="16"/>
  <c r="X349" i="16"/>
  <c r="T305" i="16"/>
  <c r="X305" i="16"/>
  <c r="T324" i="16"/>
  <c r="X324" i="16"/>
  <c r="T275" i="16"/>
  <c r="X275" i="16"/>
  <c r="T307" i="16"/>
  <c r="X307" i="16"/>
  <c r="T339" i="16"/>
  <c r="X339" i="16"/>
  <c r="T250" i="16"/>
  <c r="X250" i="16"/>
  <c r="T282" i="16"/>
  <c r="X282" i="16"/>
  <c r="T314" i="16"/>
  <c r="X314" i="16"/>
  <c r="T346" i="16"/>
  <c r="X346" i="16"/>
  <c r="T257" i="16"/>
  <c r="X257" i="16"/>
  <c r="T289" i="16"/>
  <c r="X289" i="16"/>
  <c r="T321" i="16"/>
  <c r="X321" i="16"/>
  <c r="T353" i="16"/>
  <c r="X353" i="16"/>
  <c r="T273" i="16"/>
  <c r="X273" i="16"/>
  <c r="T252" i="16"/>
  <c r="X252" i="16"/>
  <c r="T261" i="16"/>
  <c r="X261" i="16"/>
  <c r="T293" i="16"/>
  <c r="X293" i="16"/>
  <c r="T325" i="16"/>
  <c r="X325" i="16"/>
  <c r="T357" i="16"/>
  <c r="X357" i="16"/>
  <c r="T352" i="16"/>
  <c r="X352" i="16"/>
  <c r="T260" i="16"/>
  <c r="X260" i="16"/>
  <c r="T288" i="16"/>
  <c r="X288" i="16"/>
  <c r="T251" i="16"/>
  <c r="X251" i="16"/>
  <c r="T283" i="16"/>
  <c r="X283" i="16"/>
  <c r="T315" i="16"/>
  <c r="X315" i="16"/>
  <c r="T347" i="16"/>
  <c r="X347" i="16"/>
  <c r="T258" i="16"/>
  <c r="X258" i="16"/>
  <c r="T290" i="16"/>
  <c r="X290" i="16"/>
  <c r="T322" i="16"/>
  <c r="X322" i="16"/>
  <c r="T354" i="16"/>
  <c r="X354" i="16"/>
  <c r="T265" i="16"/>
  <c r="X265" i="16"/>
  <c r="T297" i="16"/>
  <c r="X297" i="16"/>
  <c r="T329" i="16"/>
  <c r="X329" i="16"/>
  <c r="T361" i="16"/>
  <c r="X361" i="16"/>
  <c r="T268" i="16"/>
  <c r="X268" i="16"/>
  <c r="T296" i="16"/>
  <c r="X296" i="16"/>
  <c r="T269" i="16"/>
  <c r="X269" i="16"/>
  <c r="T301" i="16"/>
  <c r="X301" i="16"/>
  <c r="T333" i="16"/>
  <c r="X333" i="16"/>
  <c r="T365" i="16"/>
  <c r="X365" i="16"/>
  <c r="L280" i="16"/>
  <c r="T280" i="16"/>
  <c r="L254" i="16"/>
  <c r="T254" i="16"/>
  <c r="L340" i="16"/>
  <c r="T340" i="16"/>
  <c r="L272" i="16"/>
  <c r="T272" i="16"/>
  <c r="L336" i="16"/>
  <c r="T336" i="16"/>
  <c r="L311" i="16"/>
  <c r="T311" i="16"/>
  <c r="L316" i="16"/>
  <c r="T316" i="16"/>
  <c r="L279" i="16"/>
  <c r="T279" i="16"/>
  <c r="L348" i="16"/>
  <c r="T348" i="16"/>
  <c r="L255" i="16"/>
  <c r="T255" i="16"/>
  <c r="L287" i="16"/>
  <c r="T287" i="16"/>
  <c r="L319" i="16"/>
  <c r="T319" i="16"/>
  <c r="L351" i="16"/>
  <c r="T351" i="16"/>
  <c r="L262" i="16"/>
  <c r="T262" i="16"/>
  <c r="L294" i="16"/>
  <c r="T294" i="16"/>
  <c r="L326" i="16"/>
  <c r="T326" i="16"/>
  <c r="L358" i="16"/>
  <c r="T358" i="16"/>
  <c r="L248" i="16"/>
  <c r="T248" i="16"/>
  <c r="L304" i="16"/>
  <c r="T304" i="16"/>
  <c r="L259" i="16"/>
  <c r="T259" i="16"/>
  <c r="L291" i="16"/>
  <c r="T291" i="16"/>
  <c r="L323" i="16"/>
  <c r="T323" i="16"/>
  <c r="L355" i="16"/>
  <c r="T355" i="16"/>
  <c r="L266" i="16"/>
  <c r="T266" i="16"/>
  <c r="L298" i="16"/>
  <c r="T298" i="16"/>
  <c r="L330" i="16"/>
  <c r="T330" i="16"/>
  <c r="L362" i="16"/>
  <c r="T362" i="16"/>
  <c r="L284" i="16"/>
  <c r="T284" i="16"/>
  <c r="L343" i="16"/>
  <c r="T343" i="16"/>
  <c r="L286" i="16"/>
  <c r="T286" i="16"/>
  <c r="L350" i="16"/>
  <c r="T350" i="16"/>
  <c r="L332" i="16"/>
  <c r="T332" i="16"/>
  <c r="L312" i="16"/>
  <c r="T312" i="16"/>
  <c r="L344" i="16"/>
  <c r="T344" i="16"/>
  <c r="L318" i="16"/>
  <c r="T318" i="16"/>
  <c r="L252" i="16"/>
  <c r="L300" i="16"/>
  <c r="L364" i="16"/>
  <c r="L275" i="16"/>
  <c r="L307" i="16"/>
  <c r="L339" i="16"/>
  <c r="L250" i="16"/>
  <c r="L282" i="16"/>
  <c r="L314" i="16"/>
  <c r="L346" i="16"/>
  <c r="L268" i="16"/>
  <c r="L276" i="16"/>
  <c r="L270" i="16"/>
  <c r="L302" i="16"/>
  <c r="L334" i="16"/>
  <c r="L366" i="16"/>
  <c r="L308" i="16"/>
  <c r="L251" i="16"/>
  <c r="L283" i="16"/>
  <c r="L315" i="16"/>
  <c r="L347" i="16"/>
  <c r="L258" i="16"/>
  <c r="L290" i="16"/>
  <c r="L322" i="16"/>
  <c r="L360" i="16"/>
  <c r="L264" i="16"/>
  <c r="L328" i="16"/>
  <c r="L271" i="16"/>
  <c r="L303" i="16"/>
  <c r="L335" i="16"/>
  <c r="L367" i="16"/>
  <c r="L278" i="16"/>
  <c r="L310" i="16"/>
  <c r="L342" i="16"/>
  <c r="L296" i="16"/>
  <c r="L352" i="16"/>
  <c r="L273" i="16"/>
  <c r="L337" i="16"/>
  <c r="L256" i="16"/>
  <c r="L263" i="16"/>
  <c r="L295" i="16"/>
  <c r="L327" i="16"/>
  <c r="L359" i="16"/>
  <c r="L320" i="16"/>
  <c r="L288" i="16"/>
  <c r="L354" i="16"/>
  <c r="L277" i="16"/>
  <c r="L309" i="16"/>
  <c r="L341" i="16"/>
  <c r="L305" i="16"/>
  <c r="L356" i="16"/>
  <c r="L292" i="16"/>
  <c r="L267" i="16"/>
  <c r="L299" i="16"/>
  <c r="L331" i="16"/>
  <c r="L363" i="16"/>
  <c r="L274" i="16"/>
  <c r="L306" i="16"/>
  <c r="L338" i="16"/>
  <c r="L249" i="16"/>
  <c r="L281" i="16"/>
  <c r="L313" i="16"/>
  <c r="L345" i="16"/>
  <c r="L324" i="16"/>
  <c r="L253" i="16"/>
  <c r="L285" i="16"/>
  <c r="L317" i="16"/>
  <c r="L349" i="16"/>
  <c r="K368" i="16"/>
  <c r="X368" i="16" s="1"/>
  <c r="L257" i="16"/>
  <c r="L289" i="16"/>
  <c r="L321" i="16"/>
  <c r="L353" i="16"/>
  <c r="L261" i="16"/>
  <c r="L293" i="16"/>
  <c r="L325" i="16"/>
  <c r="L357" i="16"/>
  <c r="L260" i="16"/>
  <c r="L265" i="16"/>
  <c r="L297" i="16"/>
  <c r="L329" i="16"/>
  <c r="L361" i="16"/>
  <c r="L269" i="16"/>
  <c r="L301" i="16"/>
  <c r="L333" i="16"/>
  <c r="L365" i="16"/>
  <c r="V9" i="12"/>
  <c r="W9" i="12" s="1"/>
  <c r="U295" i="9"/>
  <c r="U307" i="9"/>
  <c r="U351" i="9"/>
  <c r="U286" i="9"/>
  <c r="U358" i="9"/>
  <c r="U316" i="9"/>
  <c r="U348" i="9"/>
  <c r="U243" i="7"/>
  <c r="U186" i="7"/>
  <c r="U240" i="7"/>
  <c r="U246" i="7"/>
  <c r="U214" i="7"/>
  <c r="U134" i="7"/>
  <c r="U310" i="9"/>
  <c r="U357" i="9"/>
  <c r="U272" i="9"/>
  <c r="U285" i="9"/>
  <c r="U265" i="9"/>
  <c r="U342" i="9"/>
  <c r="U261" i="9"/>
  <c r="U251" i="9"/>
  <c r="U289" i="9"/>
  <c r="U363" i="9"/>
  <c r="U320" i="9"/>
  <c r="U352" i="9"/>
  <c r="U234" i="7"/>
  <c r="U150" i="7"/>
  <c r="U208" i="7"/>
  <c r="U173" i="7"/>
  <c r="U177" i="7"/>
  <c r="U182" i="7"/>
  <c r="U187" i="7"/>
  <c r="U192" i="7"/>
  <c r="U128" i="7"/>
  <c r="R248" i="7"/>
  <c r="U247" i="7"/>
  <c r="U250" i="9"/>
  <c r="U276" i="9"/>
  <c r="R369" i="9"/>
  <c r="T368" i="9"/>
  <c r="U368" i="9" s="1"/>
  <c r="U274" i="9"/>
  <c r="U339" i="9"/>
  <c r="U257" i="9"/>
  <c r="U299" i="9"/>
  <c r="U296" i="9"/>
  <c r="U328" i="9"/>
  <c r="U360" i="9"/>
  <c r="U226" i="7"/>
  <c r="U137" i="7"/>
  <c r="U231" i="7"/>
  <c r="U218" i="7"/>
  <c r="U133" i="7"/>
  <c r="U161" i="7"/>
  <c r="U175" i="7"/>
  <c r="U298" i="9"/>
  <c r="U335" i="9"/>
  <c r="U293" i="9"/>
  <c r="U281" i="9"/>
  <c r="U277" i="9"/>
  <c r="U267" i="9"/>
  <c r="U300" i="9"/>
  <c r="U332" i="9"/>
  <c r="U364" i="9"/>
  <c r="U216" i="7"/>
  <c r="U229" i="7"/>
  <c r="U244" i="7"/>
  <c r="U148" i="7"/>
  <c r="U158" i="7"/>
  <c r="U169" i="7"/>
  <c r="U264" i="9"/>
  <c r="U325" i="9"/>
  <c r="U366" i="9"/>
  <c r="U270" i="9"/>
  <c r="U326" i="9"/>
  <c r="U304" i="9"/>
  <c r="U336" i="9"/>
  <c r="U220" i="7"/>
  <c r="U203" i="7"/>
  <c r="U198" i="7"/>
  <c r="U236" i="7"/>
  <c r="U145" i="7"/>
  <c r="U138" i="7"/>
  <c r="U142" i="7"/>
  <c r="U152" i="7"/>
  <c r="U163" i="7"/>
  <c r="U242" i="7"/>
  <c r="U132" i="7"/>
  <c r="U280" i="9"/>
  <c r="U323" i="9"/>
  <c r="U311" i="9"/>
  <c r="U315" i="9"/>
  <c r="U255" i="9"/>
  <c r="U302" i="9"/>
  <c r="U346" i="9"/>
  <c r="U283" i="9"/>
  <c r="U312" i="9"/>
  <c r="U344" i="9"/>
  <c r="U212" i="7"/>
  <c r="U126" i="7"/>
  <c r="U168" i="7"/>
  <c r="U221" i="7"/>
  <c r="U189" i="7"/>
  <c r="U194" i="7"/>
  <c r="U130" i="7"/>
  <c r="U135" i="7"/>
  <c r="U140" i="7"/>
  <c r="F251" i="23" l="1"/>
  <c r="AD250" i="23"/>
  <c r="AD127" i="23"/>
  <c r="F128" i="23"/>
  <c r="Q6" i="23"/>
  <c r="P7" i="23" s="1"/>
  <c r="AA6" i="23"/>
  <c r="Z7" i="23" s="1"/>
  <c r="L6" i="23"/>
  <c r="K7" i="23" s="1"/>
  <c r="AC6" i="23"/>
  <c r="G6" i="23"/>
  <c r="G371" i="23"/>
  <c r="V371" i="23"/>
  <c r="U372" i="23" s="1"/>
  <c r="Q371" i="23"/>
  <c r="P372" i="23" s="1"/>
  <c r="L371" i="23"/>
  <c r="K372" i="23" s="1"/>
  <c r="V371" i="22"/>
  <c r="U372" i="22" s="1"/>
  <c r="L371" i="22"/>
  <c r="K372" i="22" s="1"/>
  <c r="AC6" i="22"/>
  <c r="F251" i="22"/>
  <c r="AD250" i="22"/>
  <c r="Q127" i="22"/>
  <c r="P128" i="22" s="1"/>
  <c r="AA127" i="22"/>
  <c r="Z128" i="22" s="1"/>
  <c r="L127" i="22"/>
  <c r="K128" i="22" s="1"/>
  <c r="G127" i="22"/>
  <c r="F7" i="22"/>
  <c r="AD6" i="22"/>
  <c r="F372" i="22"/>
  <c r="O371" i="19"/>
  <c r="F372" i="19"/>
  <c r="L250" i="19"/>
  <c r="K251" i="19" s="1"/>
  <c r="G250" i="19"/>
  <c r="O127" i="19"/>
  <c r="F128" i="19"/>
  <c r="F7" i="19"/>
  <c r="O6" i="19"/>
  <c r="S365" i="16"/>
  <c r="W365" i="16"/>
  <c r="S260" i="16"/>
  <c r="W260" i="16"/>
  <c r="S257" i="16"/>
  <c r="W257" i="16"/>
  <c r="S313" i="16"/>
  <c r="W313" i="16"/>
  <c r="S299" i="16"/>
  <c r="W299" i="16"/>
  <c r="S354" i="16"/>
  <c r="W354" i="16"/>
  <c r="S337" i="16"/>
  <c r="W337" i="16"/>
  <c r="S335" i="16"/>
  <c r="W335" i="16"/>
  <c r="S258" i="16"/>
  <c r="W258" i="16"/>
  <c r="S302" i="16"/>
  <c r="W302" i="16"/>
  <c r="S339" i="16"/>
  <c r="W339" i="16"/>
  <c r="S333" i="16"/>
  <c r="W333" i="16"/>
  <c r="S357" i="16"/>
  <c r="W357" i="16"/>
  <c r="S281" i="16"/>
  <c r="W281" i="16"/>
  <c r="S267" i="16"/>
  <c r="W267" i="16"/>
  <c r="S288" i="16"/>
  <c r="W288" i="16"/>
  <c r="S273" i="16"/>
  <c r="W273" i="16"/>
  <c r="S303" i="16"/>
  <c r="W303" i="16"/>
  <c r="S347" i="16"/>
  <c r="W347" i="16"/>
  <c r="S270" i="16"/>
  <c r="W270" i="16"/>
  <c r="S307" i="16"/>
  <c r="W307" i="16"/>
  <c r="S344" i="16"/>
  <c r="W344" i="16"/>
  <c r="S286" i="16"/>
  <c r="W286" i="16"/>
  <c r="S330" i="16"/>
  <c r="W330" i="16"/>
  <c r="S323" i="16"/>
  <c r="W323" i="16"/>
  <c r="S248" i="16"/>
  <c r="W248" i="16"/>
  <c r="S262" i="16"/>
  <c r="W262" i="16"/>
  <c r="S255" i="16"/>
  <c r="W255" i="16"/>
  <c r="S311" i="16"/>
  <c r="W311" i="16"/>
  <c r="S254" i="16"/>
  <c r="W254" i="16"/>
  <c r="S301" i="16"/>
  <c r="W301" i="16"/>
  <c r="S325" i="16"/>
  <c r="W325" i="16"/>
  <c r="S349" i="16"/>
  <c r="W349" i="16"/>
  <c r="S249" i="16"/>
  <c r="W249" i="16"/>
  <c r="S292" i="16"/>
  <c r="W292" i="16"/>
  <c r="S320" i="16"/>
  <c r="W320" i="16"/>
  <c r="S352" i="16"/>
  <c r="W352" i="16"/>
  <c r="S271" i="16"/>
  <c r="W271" i="16"/>
  <c r="S315" i="16"/>
  <c r="W315" i="16"/>
  <c r="S276" i="16"/>
  <c r="W276" i="16"/>
  <c r="S275" i="16"/>
  <c r="W275" i="16"/>
  <c r="S269" i="16"/>
  <c r="W269" i="16"/>
  <c r="S293" i="16"/>
  <c r="W293" i="16"/>
  <c r="S317" i="16"/>
  <c r="W317" i="16"/>
  <c r="S338" i="16"/>
  <c r="W338" i="16"/>
  <c r="S356" i="16"/>
  <c r="W356" i="16"/>
  <c r="S359" i="16"/>
  <c r="W359" i="16"/>
  <c r="S296" i="16"/>
  <c r="W296" i="16"/>
  <c r="S328" i="16"/>
  <c r="W328" i="16"/>
  <c r="S283" i="16"/>
  <c r="W283" i="16"/>
  <c r="S268" i="16"/>
  <c r="W268" i="16"/>
  <c r="S364" i="16"/>
  <c r="W364" i="16"/>
  <c r="S312" i="16"/>
  <c r="W312" i="16"/>
  <c r="S343" i="16"/>
  <c r="W343" i="16"/>
  <c r="S298" i="16"/>
  <c r="W298" i="16"/>
  <c r="S291" i="16"/>
  <c r="W291" i="16"/>
  <c r="S358" i="16"/>
  <c r="W358" i="16"/>
  <c r="S351" i="16"/>
  <c r="W351" i="16"/>
  <c r="S348" i="16"/>
  <c r="W348" i="16"/>
  <c r="S336" i="16"/>
  <c r="W336" i="16"/>
  <c r="S280" i="16"/>
  <c r="W280" i="16"/>
  <c r="S361" i="16"/>
  <c r="W361" i="16"/>
  <c r="S261" i="16"/>
  <c r="W261" i="16"/>
  <c r="S285" i="16"/>
  <c r="W285" i="16"/>
  <c r="S306" i="16"/>
  <c r="W306" i="16"/>
  <c r="S305" i="16"/>
  <c r="W305" i="16"/>
  <c r="S327" i="16"/>
  <c r="W327" i="16"/>
  <c r="S342" i="16"/>
  <c r="W342" i="16"/>
  <c r="S264" i="16"/>
  <c r="W264" i="16"/>
  <c r="S251" i="16"/>
  <c r="W251" i="16"/>
  <c r="S346" i="16"/>
  <c r="W346" i="16"/>
  <c r="S300" i="16"/>
  <c r="W300" i="16"/>
  <c r="S329" i="16"/>
  <c r="W329" i="16"/>
  <c r="S353" i="16"/>
  <c r="W353" i="16"/>
  <c r="S253" i="16"/>
  <c r="W253" i="16"/>
  <c r="S274" i="16"/>
  <c r="W274" i="16"/>
  <c r="S341" i="16"/>
  <c r="W341" i="16"/>
  <c r="S295" i="16"/>
  <c r="W295" i="16"/>
  <c r="S310" i="16"/>
  <c r="W310" i="16"/>
  <c r="S360" i="16"/>
  <c r="W360" i="16"/>
  <c r="S308" i="16"/>
  <c r="W308" i="16"/>
  <c r="S314" i="16"/>
  <c r="W314" i="16"/>
  <c r="S252" i="16"/>
  <c r="W252" i="16"/>
  <c r="S332" i="16"/>
  <c r="W332" i="16"/>
  <c r="S284" i="16"/>
  <c r="W284" i="16"/>
  <c r="S266" i="16"/>
  <c r="W266" i="16"/>
  <c r="S259" i="16"/>
  <c r="W259" i="16"/>
  <c r="S326" i="16"/>
  <c r="W326" i="16"/>
  <c r="S319" i="16"/>
  <c r="W319" i="16"/>
  <c r="S279" i="16"/>
  <c r="W279" i="16"/>
  <c r="S272" i="16"/>
  <c r="W272" i="16"/>
  <c r="S297" i="16"/>
  <c r="W297" i="16"/>
  <c r="S321" i="16"/>
  <c r="W321" i="16"/>
  <c r="S324" i="16"/>
  <c r="W324" i="16"/>
  <c r="S363" i="16"/>
  <c r="W363" i="16"/>
  <c r="S309" i="16"/>
  <c r="W309" i="16"/>
  <c r="S263" i="16"/>
  <c r="W263" i="16"/>
  <c r="S278" i="16"/>
  <c r="W278" i="16"/>
  <c r="S322" i="16"/>
  <c r="W322" i="16"/>
  <c r="S366" i="16"/>
  <c r="W366" i="16"/>
  <c r="S282" i="16"/>
  <c r="W282" i="16"/>
  <c r="S265" i="16"/>
  <c r="W265" i="16"/>
  <c r="S289" i="16"/>
  <c r="W289" i="16"/>
  <c r="S345" i="16"/>
  <c r="W345" i="16"/>
  <c r="S331" i="16"/>
  <c r="W331" i="16"/>
  <c r="S277" i="16"/>
  <c r="W277" i="16"/>
  <c r="S256" i="16"/>
  <c r="W256" i="16"/>
  <c r="S367" i="16"/>
  <c r="W367" i="16"/>
  <c r="S290" i="16"/>
  <c r="W290" i="16"/>
  <c r="S334" i="16"/>
  <c r="W334" i="16"/>
  <c r="S250" i="16"/>
  <c r="W250" i="16"/>
  <c r="S318" i="16"/>
  <c r="W318" i="16"/>
  <c r="S350" i="16"/>
  <c r="W350" i="16"/>
  <c r="S362" i="16"/>
  <c r="W362" i="16"/>
  <c r="S355" i="16"/>
  <c r="W355" i="16"/>
  <c r="S304" i="16"/>
  <c r="W304" i="16"/>
  <c r="S294" i="16"/>
  <c r="W294" i="16"/>
  <c r="S287" i="16"/>
  <c r="W287" i="16"/>
  <c r="S316" i="16"/>
  <c r="W316" i="16"/>
  <c r="S340" i="16"/>
  <c r="W340" i="16"/>
  <c r="L368" i="16"/>
  <c r="T368" i="16"/>
  <c r="K379" i="16"/>
  <c r="K375" i="16"/>
  <c r="K371" i="16"/>
  <c r="K380" i="16"/>
  <c r="K376" i="16"/>
  <c r="K372" i="16"/>
  <c r="K381" i="16"/>
  <c r="K377" i="16"/>
  <c r="K373" i="16"/>
  <c r="K370" i="16"/>
  <c r="K378" i="16"/>
  <c r="K369" i="16"/>
  <c r="X369" i="16" s="1"/>
  <c r="K374" i="16"/>
  <c r="V10" i="12"/>
  <c r="W10" i="12" s="1"/>
  <c r="R379" i="9"/>
  <c r="T379" i="9" s="1"/>
  <c r="R375" i="9"/>
  <c r="T375" i="9" s="1"/>
  <c r="U375" i="9" s="1"/>
  <c r="R371" i="9"/>
  <c r="T371" i="9" s="1"/>
  <c r="R380" i="9"/>
  <c r="T380" i="9" s="1"/>
  <c r="U380" i="9" s="1"/>
  <c r="R376" i="9"/>
  <c r="T376" i="9" s="1"/>
  <c r="R372" i="9"/>
  <c r="T372" i="9" s="1"/>
  <c r="U372" i="9" s="1"/>
  <c r="R381" i="9"/>
  <c r="T381" i="9" s="1"/>
  <c r="U381" i="9" s="1"/>
  <c r="R378" i="9"/>
  <c r="T378" i="9" s="1"/>
  <c r="U378" i="9" s="1"/>
  <c r="R374" i="9"/>
  <c r="T374" i="9" s="1"/>
  <c r="R370" i="9"/>
  <c r="T370" i="9" s="1"/>
  <c r="U370" i="9" s="1"/>
  <c r="R377" i="9"/>
  <c r="T377" i="9" s="1"/>
  <c r="U377" i="9" s="1"/>
  <c r="R373" i="9"/>
  <c r="T373" i="9" s="1"/>
  <c r="T369" i="9"/>
  <c r="U369" i="9" s="1"/>
  <c r="R304" i="7"/>
  <c r="U304" i="7" s="1"/>
  <c r="R368" i="7"/>
  <c r="R289" i="7"/>
  <c r="U289" i="7" s="1"/>
  <c r="R353" i="7"/>
  <c r="R274" i="7"/>
  <c r="U274" i="7" s="1"/>
  <c r="R338" i="7"/>
  <c r="R267" i="7"/>
  <c r="R339" i="7"/>
  <c r="U339" i="7" s="1"/>
  <c r="R276" i="7"/>
  <c r="U276" i="7" s="1"/>
  <c r="R340" i="7"/>
  <c r="U340" i="7" s="1"/>
  <c r="R342" i="7"/>
  <c r="U342" i="7" s="1"/>
  <c r="R301" i="7"/>
  <c r="R365" i="7"/>
  <c r="U365" i="7" s="1"/>
  <c r="R263" i="7"/>
  <c r="R327" i="7"/>
  <c r="R312" i="7"/>
  <c r="R256" i="7"/>
  <c r="U256" i="7" s="1"/>
  <c r="R320" i="7"/>
  <c r="U248" i="7"/>
  <c r="R305" i="7"/>
  <c r="R249" i="7"/>
  <c r="R296" i="7"/>
  <c r="R265" i="7"/>
  <c r="R345" i="7"/>
  <c r="R290" i="7"/>
  <c r="R362" i="7"/>
  <c r="R299" i="7"/>
  <c r="U299" i="7" s="1"/>
  <c r="R252" i="7"/>
  <c r="R324" i="7"/>
  <c r="U324" i="7" s="1"/>
  <c r="R326" i="7"/>
  <c r="R309" i="7"/>
  <c r="R270" i="7"/>
  <c r="R287" i="7"/>
  <c r="R359" i="7"/>
  <c r="R328" i="7"/>
  <c r="U328" i="7" s="1"/>
  <c r="R273" i="7"/>
  <c r="R361" i="7"/>
  <c r="U361" i="7" s="1"/>
  <c r="R298" i="7"/>
  <c r="R323" i="7"/>
  <c r="R307" i="7"/>
  <c r="R260" i="7"/>
  <c r="R332" i="7"/>
  <c r="R358" i="7"/>
  <c r="U358" i="7" s="1"/>
  <c r="R317" i="7"/>
  <c r="R286" i="7"/>
  <c r="U286" i="7" s="1"/>
  <c r="R295" i="7"/>
  <c r="R367" i="7"/>
  <c r="R336" i="7"/>
  <c r="R281" i="7"/>
  <c r="U281" i="7" s="1"/>
  <c r="R306" i="7"/>
  <c r="U306" i="7" s="1"/>
  <c r="R366" i="7"/>
  <c r="U366" i="7" s="1"/>
  <c r="R315" i="7"/>
  <c r="R268" i="7"/>
  <c r="U268" i="7" s="1"/>
  <c r="R348" i="7"/>
  <c r="R253" i="7"/>
  <c r="U253" i="7" s="1"/>
  <c r="R325" i="7"/>
  <c r="R302" i="7"/>
  <c r="U302" i="7" s="1"/>
  <c r="R303" i="7"/>
  <c r="R344" i="7"/>
  <c r="R297" i="7"/>
  <c r="U297" i="7" s="1"/>
  <c r="R314" i="7"/>
  <c r="U314" i="7" s="1"/>
  <c r="R251" i="7"/>
  <c r="R331" i="7"/>
  <c r="R284" i="7"/>
  <c r="R356" i="7"/>
  <c r="R261" i="7"/>
  <c r="R333" i="7"/>
  <c r="U333" i="7" s="1"/>
  <c r="R334" i="7"/>
  <c r="R311" i="7"/>
  <c r="U311" i="7" s="1"/>
  <c r="R264" i="7"/>
  <c r="U264" i="7" s="1"/>
  <c r="R352" i="7"/>
  <c r="R313" i="7"/>
  <c r="U313" i="7" s="1"/>
  <c r="R250" i="7"/>
  <c r="U250" i="7" s="1"/>
  <c r="R322" i="7"/>
  <c r="R259" i="7"/>
  <c r="U259" i="7" s="1"/>
  <c r="R347" i="7"/>
  <c r="R292" i="7"/>
  <c r="U292" i="7" s="1"/>
  <c r="R364" i="7"/>
  <c r="R269" i="7"/>
  <c r="R341" i="7"/>
  <c r="U341" i="7" s="1"/>
  <c r="R350" i="7"/>
  <c r="R319" i="7"/>
  <c r="R272" i="7"/>
  <c r="U272" i="7" s="1"/>
  <c r="R360" i="7"/>
  <c r="U360" i="7" s="1"/>
  <c r="R321" i="7"/>
  <c r="U321" i="7" s="1"/>
  <c r="R258" i="7"/>
  <c r="R330" i="7"/>
  <c r="R275" i="7"/>
  <c r="R355" i="7"/>
  <c r="U355" i="7" s="1"/>
  <c r="R300" i="7"/>
  <c r="R262" i="7"/>
  <c r="U262" i="7" s="1"/>
  <c r="R277" i="7"/>
  <c r="R349" i="7"/>
  <c r="U349" i="7" s="1"/>
  <c r="R255" i="7"/>
  <c r="R335" i="7"/>
  <c r="U335" i="7" s="1"/>
  <c r="R288" i="7"/>
  <c r="R337" i="7"/>
  <c r="U337" i="7" s="1"/>
  <c r="R354" i="7"/>
  <c r="U354" i="7" s="1"/>
  <c r="R318" i="7"/>
  <c r="U318" i="7" s="1"/>
  <c r="R294" i="7"/>
  <c r="R254" i="7"/>
  <c r="U254" i="7" s="1"/>
  <c r="R351" i="7"/>
  <c r="R280" i="7"/>
  <c r="R310" i="7"/>
  <c r="U310" i="7" s="1"/>
  <c r="R329" i="7"/>
  <c r="R266" i="7"/>
  <c r="U266" i="7" s="1"/>
  <c r="R346" i="7"/>
  <c r="U346" i="7" s="1"/>
  <c r="R283" i="7"/>
  <c r="R363" i="7"/>
  <c r="U363" i="7" s="1"/>
  <c r="R308" i="7"/>
  <c r="U308" i="7" s="1"/>
  <c r="R278" i="7"/>
  <c r="U278" i="7" s="1"/>
  <c r="R285" i="7"/>
  <c r="U285" i="7" s="1"/>
  <c r="R357" i="7"/>
  <c r="U357" i="7" s="1"/>
  <c r="R271" i="7"/>
  <c r="U271" i="7" s="1"/>
  <c r="R343" i="7"/>
  <c r="U343" i="7" s="1"/>
  <c r="R257" i="7"/>
  <c r="R282" i="7"/>
  <c r="U282" i="7" s="1"/>
  <c r="R291" i="7"/>
  <c r="R316" i="7"/>
  <c r="U316" i="7" s="1"/>
  <c r="R293" i="7"/>
  <c r="R279" i="7"/>
  <c r="U279" i="7" s="1"/>
  <c r="AB128" i="23" l="1"/>
  <c r="AD371" i="23"/>
  <c r="F372" i="23"/>
  <c r="AB251" i="23"/>
  <c r="AD6" i="23"/>
  <c r="F7" i="23"/>
  <c r="AD371" i="22"/>
  <c r="AB372" i="22" s="1"/>
  <c r="AD127" i="22"/>
  <c r="F128" i="22"/>
  <c r="AB251" i="22"/>
  <c r="AE6" i="22"/>
  <c r="AF6" i="22" s="1"/>
  <c r="AB7" i="22"/>
  <c r="M128" i="19"/>
  <c r="F251" i="19"/>
  <c r="O250" i="19"/>
  <c r="M7" i="19"/>
  <c r="P6" i="19"/>
  <c r="Q6" i="19" s="1"/>
  <c r="M372" i="19"/>
  <c r="T372" i="16"/>
  <c r="X372" i="16"/>
  <c r="T374" i="16"/>
  <c r="X374" i="16"/>
  <c r="T376" i="16"/>
  <c r="X376" i="16"/>
  <c r="T380" i="16"/>
  <c r="X380" i="16"/>
  <c r="T378" i="16"/>
  <c r="X378" i="16"/>
  <c r="T371" i="16"/>
  <c r="X371" i="16"/>
  <c r="T370" i="16"/>
  <c r="X370" i="16"/>
  <c r="T375" i="16"/>
  <c r="X375" i="16"/>
  <c r="T373" i="16"/>
  <c r="X373" i="16"/>
  <c r="T379" i="16"/>
  <c r="X379" i="16"/>
  <c r="T377" i="16"/>
  <c r="X377" i="16"/>
  <c r="T381" i="16"/>
  <c r="X381" i="16"/>
  <c r="S368" i="16"/>
  <c r="W368" i="16"/>
  <c r="L369" i="16"/>
  <c r="T369" i="16"/>
  <c r="L376" i="16"/>
  <c r="L377" i="16"/>
  <c r="L372" i="16"/>
  <c r="L380" i="16"/>
  <c r="L374" i="16"/>
  <c r="L381" i="16"/>
  <c r="L370" i="16"/>
  <c r="L378" i="16"/>
  <c r="L371" i="16"/>
  <c r="L375" i="16"/>
  <c r="L373" i="16"/>
  <c r="L379" i="16"/>
  <c r="V11" i="12"/>
  <c r="W11" i="12" s="1"/>
  <c r="U300" i="7"/>
  <c r="U319" i="7"/>
  <c r="U322" i="7"/>
  <c r="U261" i="7"/>
  <c r="U303" i="7"/>
  <c r="U332" i="7"/>
  <c r="U359" i="7"/>
  <c r="U362" i="7"/>
  <c r="U320" i="7"/>
  <c r="R369" i="7"/>
  <c r="U368" i="7"/>
  <c r="U329" i="7"/>
  <c r="U350" i="7"/>
  <c r="U290" i="7"/>
  <c r="U293" i="7"/>
  <c r="U288" i="7"/>
  <c r="U275" i="7"/>
  <c r="U284" i="7"/>
  <c r="U325" i="7"/>
  <c r="U336" i="7"/>
  <c r="U307" i="7"/>
  <c r="U270" i="7"/>
  <c r="U345" i="7"/>
  <c r="U312" i="7"/>
  <c r="U376" i="9"/>
  <c r="U287" i="7"/>
  <c r="U280" i="7"/>
  <c r="U330" i="7"/>
  <c r="U269" i="7"/>
  <c r="U352" i="7"/>
  <c r="U331" i="7"/>
  <c r="U367" i="7"/>
  <c r="U323" i="7"/>
  <c r="U309" i="7"/>
  <c r="U265" i="7"/>
  <c r="U327" i="7"/>
  <c r="U267" i="7"/>
  <c r="U373" i="9"/>
  <c r="U344" i="7"/>
  <c r="U356" i="7"/>
  <c r="U260" i="7"/>
  <c r="U291" i="7"/>
  <c r="U351" i="7"/>
  <c r="U255" i="7"/>
  <c r="U258" i="7"/>
  <c r="U364" i="7"/>
  <c r="U251" i="7"/>
  <c r="U348" i="7"/>
  <c r="U295" i="7"/>
  <c r="U298" i="7"/>
  <c r="U326" i="7"/>
  <c r="U296" i="7"/>
  <c r="U263" i="7"/>
  <c r="U338" i="7"/>
  <c r="U371" i="9"/>
  <c r="U249" i="7"/>
  <c r="U257" i="7"/>
  <c r="U283" i="7"/>
  <c r="U294" i="7"/>
  <c r="U277" i="7"/>
  <c r="U347" i="7"/>
  <c r="U334" i="7"/>
  <c r="U315" i="7"/>
  <c r="U317" i="7"/>
  <c r="U273" i="7"/>
  <c r="U252" i="7"/>
  <c r="U305" i="7"/>
  <c r="U301" i="7"/>
  <c r="U353" i="7"/>
  <c r="U374" i="9"/>
  <c r="U379" i="9"/>
  <c r="AE6" i="23" l="1"/>
  <c r="AF6" i="23" s="1"/>
  <c r="AB7" i="23"/>
  <c r="L251" i="23"/>
  <c r="K252" i="23" s="1"/>
  <c r="G251" i="23"/>
  <c r="V251" i="23"/>
  <c r="U252" i="23" s="1"/>
  <c r="Q251" i="23"/>
  <c r="P252" i="23" s="1"/>
  <c r="AB372" i="23"/>
  <c r="G128" i="23"/>
  <c r="AA128" i="23"/>
  <c r="Z129" i="23" s="1"/>
  <c r="Q128" i="23"/>
  <c r="P129" i="23" s="1"/>
  <c r="L128" i="23"/>
  <c r="K129" i="23" s="1"/>
  <c r="AA7" i="22"/>
  <c r="Z8" i="22" s="1"/>
  <c r="Q7" i="22"/>
  <c r="P8" i="22" s="1"/>
  <c r="L7" i="22"/>
  <c r="K8" i="22" s="1"/>
  <c r="G7" i="22"/>
  <c r="V251" i="22"/>
  <c r="U252" i="22" s="1"/>
  <c r="Q251" i="22"/>
  <c r="P252" i="22" s="1"/>
  <c r="L251" i="22"/>
  <c r="K252" i="22" s="1"/>
  <c r="G251" i="22"/>
  <c r="L372" i="22"/>
  <c r="K373" i="22" s="1"/>
  <c r="G372" i="22"/>
  <c r="V372" i="22"/>
  <c r="U373" i="22" s="1"/>
  <c r="Q372" i="22"/>
  <c r="P373" i="22" s="1"/>
  <c r="AB128" i="22"/>
  <c r="L128" i="19"/>
  <c r="K129" i="19" s="1"/>
  <c r="G128" i="19"/>
  <c r="G7" i="19"/>
  <c r="L7" i="19"/>
  <c r="K8" i="19" s="1"/>
  <c r="M251" i="19"/>
  <c r="L372" i="19"/>
  <c r="K373" i="19" s="1"/>
  <c r="G372" i="19"/>
  <c r="S379" i="16"/>
  <c r="W379" i="16"/>
  <c r="S377" i="16"/>
  <c r="W377" i="16"/>
  <c r="S371" i="16"/>
  <c r="W371" i="16"/>
  <c r="S376" i="16"/>
  <c r="W376" i="16"/>
  <c r="S378" i="16"/>
  <c r="W378" i="16"/>
  <c r="S372" i="16"/>
  <c r="W372" i="16"/>
  <c r="S370" i="16"/>
  <c r="W370" i="16"/>
  <c r="S369" i="16"/>
  <c r="W369" i="16"/>
  <c r="S373" i="16"/>
  <c r="W373" i="16"/>
  <c r="S375" i="16"/>
  <c r="W375" i="16"/>
  <c r="S381" i="16"/>
  <c r="W381" i="16"/>
  <c r="S380" i="16"/>
  <c r="W380" i="16"/>
  <c r="S374" i="16"/>
  <c r="W374" i="16"/>
  <c r="V12" i="12"/>
  <c r="W12" i="12" s="1"/>
  <c r="R371" i="7"/>
  <c r="R381" i="7"/>
  <c r="R375" i="7"/>
  <c r="R379" i="7"/>
  <c r="R377" i="7"/>
  <c r="R374" i="7"/>
  <c r="R376" i="7"/>
  <c r="U376" i="7" s="1"/>
  <c r="R372" i="7"/>
  <c r="R373" i="7"/>
  <c r="R370" i="7"/>
  <c r="R380" i="7"/>
  <c r="R378" i="7"/>
  <c r="U369" i="7"/>
  <c r="F252" i="23" l="1"/>
  <c r="AD251" i="23"/>
  <c r="F129" i="23"/>
  <c r="AD128" i="23"/>
  <c r="L7" i="23"/>
  <c r="K8" i="23" s="1"/>
  <c r="AC7" i="23"/>
  <c r="G7" i="23"/>
  <c r="AA7" i="23"/>
  <c r="Z8" i="23" s="1"/>
  <c r="Q7" i="23"/>
  <c r="P8" i="23" s="1"/>
  <c r="V372" i="23"/>
  <c r="U373" i="23" s="1"/>
  <c r="Q372" i="23"/>
  <c r="P373" i="23" s="1"/>
  <c r="L372" i="23"/>
  <c r="K373" i="23" s="1"/>
  <c r="G372" i="23"/>
  <c r="AC7" i="22"/>
  <c r="AD372" i="22"/>
  <c r="F373" i="22"/>
  <c r="AD7" i="22"/>
  <c r="F8" i="22"/>
  <c r="AA128" i="22"/>
  <c r="Z129" i="22" s="1"/>
  <c r="Q128" i="22"/>
  <c r="P129" i="22" s="1"/>
  <c r="L128" i="22"/>
  <c r="K129" i="22" s="1"/>
  <c r="G128" i="22"/>
  <c r="F252" i="22"/>
  <c r="AD251" i="22"/>
  <c r="N7" i="19"/>
  <c r="G251" i="19"/>
  <c r="L251" i="19"/>
  <c r="K252" i="19" s="1"/>
  <c r="O7" i="19"/>
  <c r="F8" i="19"/>
  <c r="F373" i="19"/>
  <c r="O372" i="19"/>
  <c r="F129" i="19"/>
  <c r="O128" i="19"/>
  <c r="U380" i="7"/>
  <c r="U373" i="7"/>
  <c r="U371" i="7"/>
  <c r="U377" i="7"/>
  <c r="V13" i="12"/>
  <c r="W13" i="12" s="1"/>
  <c r="U372" i="7"/>
  <c r="U374" i="7"/>
  <c r="U379" i="7"/>
  <c r="U375" i="7"/>
  <c r="U378" i="7"/>
  <c r="U370" i="7"/>
  <c r="U381" i="7"/>
  <c r="AD7" i="23" l="1"/>
  <c r="F8" i="23"/>
  <c r="F373" i="23"/>
  <c r="AD372" i="23"/>
  <c r="AB129" i="23"/>
  <c r="AB252" i="23"/>
  <c r="AB252" i="22"/>
  <c r="AE7" i="22"/>
  <c r="AF7" i="22" s="1"/>
  <c r="AB8" i="22"/>
  <c r="F129" i="22"/>
  <c r="AD128" i="22"/>
  <c r="AB373" i="22"/>
  <c r="O251" i="19"/>
  <c r="F252" i="19"/>
  <c r="M373" i="19"/>
  <c r="M129" i="19"/>
  <c r="P7" i="19"/>
  <c r="Q7" i="19" s="1"/>
  <c r="M8" i="19"/>
  <c r="V14" i="12"/>
  <c r="W14" i="12" s="1"/>
  <c r="Q252" i="23" l="1"/>
  <c r="P253" i="23" s="1"/>
  <c r="L252" i="23"/>
  <c r="K253" i="23" s="1"/>
  <c r="G252" i="23"/>
  <c r="V252" i="23"/>
  <c r="U253" i="23" s="1"/>
  <c r="AA129" i="23"/>
  <c r="Z130" i="23" s="1"/>
  <c r="Q129" i="23"/>
  <c r="P130" i="23" s="1"/>
  <c r="L129" i="23"/>
  <c r="K130" i="23" s="1"/>
  <c r="G129" i="23"/>
  <c r="AB373" i="23"/>
  <c r="AE7" i="23"/>
  <c r="AF7" i="23" s="1"/>
  <c r="AB8" i="23"/>
  <c r="G373" i="22"/>
  <c r="V373" i="22"/>
  <c r="U374" i="22" s="1"/>
  <c r="Q373" i="22"/>
  <c r="P374" i="22" s="1"/>
  <c r="L373" i="22"/>
  <c r="K374" i="22" s="1"/>
  <c r="Q8" i="22"/>
  <c r="P9" i="22" s="1"/>
  <c r="L8" i="22"/>
  <c r="K9" i="22" s="1"/>
  <c r="G8" i="22"/>
  <c r="AC8" i="22" s="1"/>
  <c r="AA8" i="22"/>
  <c r="Z9" i="22" s="1"/>
  <c r="L252" i="22"/>
  <c r="K253" i="22" s="1"/>
  <c r="Q252" i="22"/>
  <c r="P253" i="22" s="1"/>
  <c r="G252" i="22"/>
  <c r="V252" i="22"/>
  <c r="U253" i="22" s="1"/>
  <c r="AB129" i="22"/>
  <c r="L8" i="19"/>
  <c r="K9" i="19" s="1"/>
  <c r="G8" i="19"/>
  <c r="N8" i="19" s="1"/>
  <c r="M252" i="19"/>
  <c r="G129" i="19"/>
  <c r="L129" i="19"/>
  <c r="K130" i="19" s="1"/>
  <c r="G373" i="19"/>
  <c r="L373" i="19"/>
  <c r="K374" i="19" s="1"/>
  <c r="V15" i="12"/>
  <c r="W15" i="12" s="1"/>
  <c r="Q373" i="23" l="1"/>
  <c r="P374" i="23" s="1"/>
  <c r="L373" i="23"/>
  <c r="K374" i="23" s="1"/>
  <c r="G373" i="23"/>
  <c r="V373" i="23"/>
  <c r="U374" i="23" s="1"/>
  <c r="AD252" i="23"/>
  <c r="F253" i="23"/>
  <c r="L8" i="23"/>
  <c r="K9" i="23" s="1"/>
  <c r="AC8" i="23"/>
  <c r="G8" i="23"/>
  <c r="Q8" i="23"/>
  <c r="P9" i="23" s="1"/>
  <c r="AA8" i="23"/>
  <c r="Z9" i="23" s="1"/>
  <c r="AD129" i="23"/>
  <c r="F130" i="23"/>
  <c r="AD252" i="22"/>
  <c r="F253" i="22"/>
  <c r="L129" i="22"/>
  <c r="K130" i="22" s="1"/>
  <c r="AA129" i="22"/>
  <c r="Z130" i="22" s="1"/>
  <c r="Q129" i="22"/>
  <c r="P130" i="22" s="1"/>
  <c r="G129" i="22"/>
  <c r="AD8" i="22"/>
  <c r="F9" i="22"/>
  <c r="AD373" i="22"/>
  <c r="F374" i="22"/>
  <c r="O129" i="19"/>
  <c r="F130" i="19"/>
  <c r="L252" i="19"/>
  <c r="K253" i="19" s="1"/>
  <c r="G252" i="19"/>
  <c r="F9" i="19"/>
  <c r="O8" i="19"/>
  <c r="O373" i="19"/>
  <c r="F374" i="19"/>
  <c r="V16" i="12"/>
  <c r="W16" i="12" s="1"/>
  <c r="AB130" i="23" l="1"/>
  <c r="AD373" i="23"/>
  <c r="F374" i="23"/>
  <c r="AB253" i="23"/>
  <c r="AD8" i="23"/>
  <c r="F9" i="23"/>
  <c r="AE8" i="22"/>
  <c r="AF8" i="22" s="1"/>
  <c r="AB9" i="22"/>
  <c r="AD129" i="22"/>
  <c r="F130" i="22"/>
  <c r="AB374" i="22"/>
  <c r="AB253" i="22"/>
  <c r="M9" i="19"/>
  <c r="P8" i="19"/>
  <c r="Q8" i="19" s="1"/>
  <c r="M374" i="19"/>
  <c r="O252" i="19"/>
  <c r="F253" i="19"/>
  <c r="M130" i="19"/>
  <c r="V17" i="12"/>
  <c r="W17" i="12" s="1"/>
  <c r="V253" i="23" l="1"/>
  <c r="U254" i="23" s="1"/>
  <c r="Q253" i="23"/>
  <c r="P254" i="23" s="1"/>
  <c r="L253" i="23"/>
  <c r="K254" i="23" s="1"/>
  <c r="G253" i="23"/>
  <c r="AE8" i="23"/>
  <c r="AF8" i="23" s="1"/>
  <c r="AB9" i="23"/>
  <c r="AB374" i="23"/>
  <c r="AA130" i="23"/>
  <c r="Z131" i="23" s="1"/>
  <c r="Q130" i="23"/>
  <c r="P131" i="23" s="1"/>
  <c r="L130" i="23"/>
  <c r="K131" i="23" s="1"/>
  <c r="G130" i="23"/>
  <c r="G253" i="22"/>
  <c r="V253" i="22"/>
  <c r="U254" i="22" s="1"/>
  <c r="Q253" i="22"/>
  <c r="P254" i="22" s="1"/>
  <c r="L253" i="22"/>
  <c r="K254" i="22" s="1"/>
  <c r="V374" i="22"/>
  <c r="U375" i="22" s="1"/>
  <c r="Q374" i="22"/>
  <c r="P375" i="22" s="1"/>
  <c r="L374" i="22"/>
  <c r="K375" i="22" s="1"/>
  <c r="G374" i="22"/>
  <c r="AB130" i="22"/>
  <c r="Q9" i="22"/>
  <c r="P10" i="22" s="1"/>
  <c r="L9" i="22"/>
  <c r="K10" i="22" s="1"/>
  <c r="G9" i="22"/>
  <c r="AC9" i="22" s="1"/>
  <c r="AA9" i="22"/>
  <c r="Z10" i="22" s="1"/>
  <c r="L130" i="19"/>
  <c r="K131" i="19" s="1"/>
  <c r="G130" i="19"/>
  <c r="M253" i="19"/>
  <c r="L374" i="19"/>
  <c r="K375" i="19" s="1"/>
  <c r="G374" i="19"/>
  <c r="L9" i="19"/>
  <c r="K10" i="19" s="1"/>
  <c r="G9" i="19"/>
  <c r="N9" i="19" s="1"/>
  <c r="V18" i="12"/>
  <c r="W18" i="12" s="1"/>
  <c r="L374" i="23" l="1"/>
  <c r="K375" i="23" s="1"/>
  <c r="G374" i="23"/>
  <c r="V374" i="23"/>
  <c r="U375" i="23" s="1"/>
  <c r="Q374" i="23"/>
  <c r="P375" i="23" s="1"/>
  <c r="AD130" i="23"/>
  <c r="F131" i="23"/>
  <c r="F254" i="23"/>
  <c r="AD253" i="23"/>
  <c r="AC9" i="23"/>
  <c r="G9" i="23"/>
  <c r="AA9" i="23"/>
  <c r="Z10" i="23" s="1"/>
  <c r="Q9" i="23"/>
  <c r="P10" i="23" s="1"/>
  <c r="L9" i="23"/>
  <c r="K10" i="23" s="1"/>
  <c r="AD9" i="22"/>
  <c r="F10" i="22"/>
  <c r="Q130" i="22"/>
  <c r="P131" i="22" s="1"/>
  <c r="L130" i="22"/>
  <c r="K131" i="22" s="1"/>
  <c r="G130" i="22"/>
  <c r="AA130" i="22"/>
  <c r="Z131" i="22" s="1"/>
  <c r="AD374" i="22"/>
  <c r="F375" i="22"/>
  <c r="F254" i="22"/>
  <c r="AD253" i="22"/>
  <c r="O374" i="19"/>
  <c r="F375" i="19"/>
  <c r="L253" i="19"/>
  <c r="K254" i="19" s="1"/>
  <c r="G253" i="19"/>
  <c r="O9" i="19"/>
  <c r="F10" i="19"/>
  <c r="O130" i="19"/>
  <c r="F131" i="19"/>
  <c r="V19" i="12"/>
  <c r="W19" i="12" s="1"/>
  <c r="AB131" i="23" l="1"/>
  <c r="AD9" i="23"/>
  <c r="F10" i="23"/>
  <c r="AD374" i="23"/>
  <c r="F375" i="23"/>
  <c r="AB254" i="23"/>
  <c r="AB375" i="22"/>
  <c r="AB254" i="22"/>
  <c r="AD130" i="22"/>
  <c r="F131" i="22"/>
  <c r="AE9" i="22"/>
  <c r="AF9" i="22" s="1"/>
  <c r="AB10" i="22"/>
  <c r="M131" i="19"/>
  <c r="F254" i="19"/>
  <c r="O253" i="19"/>
  <c r="M10" i="19"/>
  <c r="P9" i="19"/>
  <c r="Q9" i="19" s="1"/>
  <c r="M375" i="19"/>
  <c r="V20" i="12"/>
  <c r="W20" i="12" s="1"/>
  <c r="G254" i="23" l="1"/>
  <c r="V254" i="23"/>
  <c r="U255" i="23" s="1"/>
  <c r="L254" i="23"/>
  <c r="K255" i="23" s="1"/>
  <c r="Q254" i="23"/>
  <c r="P255" i="23" s="1"/>
  <c r="AB375" i="23"/>
  <c r="AB10" i="23"/>
  <c r="AE9" i="23"/>
  <c r="AF9" i="23" s="1"/>
  <c r="AA131" i="23"/>
  <c r="Z132" i="23" s="1"/>
  <c r="Q131" i="23"/>
  <c r="P132" i="23" s="1"/>
  <c r="L131" i="23"/>
  <c r="K132" i="23" s="1"/>
  <c r="G131" i="23"/>
  <c r="L10" i="22"/>
  <c r="K11" i="22" s="1"/>
  <c r="Q10" i="22"/>
  <c r="P11" i="22" s="1"/>
  <c r="G10" i="22"/>
  <c r="AA10" i="22"/>
  <c r="Z11" i="22" s="1"/>
  <c r="AB131" i="22"/>
  <c r="V254" i="22"/>
  <c r="U255" i="22" s="1"/>
  <c r="Q254" i="22"/>
  <c r="P255" i="22" s="1"/>
  <c r="L254" i="22"/>
  <c r="K255" i="22" s="1"/>
  <c r="G254" i="22"/>
  <c r="Q375" i="22"/>
  <c r="P376" i="22" s="1"/>
  <c r="L375" i="22"/>
  <c r="K376" i="22" s="1"/>
  <c r="G375" i="22"/>
  <c r="V375" i="22"/>
  <c r="U376" i="22" s="1"/>
  <c r="L375" i="19"/>
  <c r="K376" i="19" s="1"/>
  <c r="G375" i="19"/>
  <c r="L10" i="19"/>
  <c r="K11" i="19" s="1"/>
  <c r="G10" i="19"/>
  <c r="L131" i="19"/>
  <c r="K132" i="19" s="1"/>
  <c r="G131" i="19"/>
  <c r="M254" i="19"/>
  <c r="V21" i="12"/>
  <c r="W21" i="12" s="1"/>
  <c r="AC10" i="23" l="1"/>
  <c r="G10" i="23"/>
  <c r="L10" i="23"/>
  <c r="K11" i="23" s="1"/>
  <c r="AA10" i="23"/>
  <c r="Z11" i="23" s="1"/>
  <c r="Q10" i="23"/>
  <c r="P11" i="23" s="1"/>
  <c r="AD131" i="23"/>
  <c r="F132" i="23"/>
  <c r="G375" i="23"/>
  <c r="V375" i="23"/>
  <c r="U376" i="23" s="1"/>
  <c r="Q375" i="23"/>
  <c r="P376" i="23" s="1"/>
  <c r="L375" i="23"/>
  <c r="K376" i="23" s="1"/>
  <c r="F255" i="23"/>
  <c r="AD254" i="23"/>
  <c r="AC10" i="22"/>
  <c r="G131" i="22"/>
  <c r="AA131" i="22"/>
  <c r="Z132" i="22" s="1"/>
  <c r="Q131" i="22"/>
  <c r="P132" i="22" s="1"/>
  <c r="L131" i="22"/>
  <c r="K132" i="22" s="1"/>
  <c r="AD375" i="22"/>
  <c r="F376" i="22"/>
  <c r="F255" i="22"/>
  <c r="AD254" i="22"/>
  <c r="AD10" i="22"/>
  <c r="F11" i="22"/>
  <c r="N10" i="19"/>
  <c r="F11" i="19"/>
  <c r="O10" i="19"/>
  <c r="F132" i="19"/>
  <c r="O131" i="19"/>
  <c r="G254" i="19"/>
  <c r="L254" i="19"/>
  <c r="K255" i="19" s="1"/>
  <c r="F376" i="19"/>
  <c r="O375" i="19"/>
  <c r="V22" i="12"/>
  <c r="W22" i="12" s="1"/>
  <c r="AD375" i="23" l="1"/>
  <c r="F376" i="23"/>
  <c r="AB255" i="23"/>
  <c r="AB132" i="23"/>
  <c r="F11" i="23"/>
  <c r="AD10" i="23"/>
  <c r="AB376" i="22"/>
  <c r="AE10" i="22"/>
  <c r="AF10" i="22" s="1"/>
  <c r="AB11" i="22"/>
  <c r="AD131" i="22"/>
  <c r="F132" i="22"/>
  <c r="AB255" i="22"/>
  <c r="O254" i="19"/>
  <c r="F255" i="19"/>
  <c r="M376" i="19"/>
  <c r="M132" i="19"/>
  <c r="M11" i="19"/>
  <c r="P10" i="19"/>
  <c r="Q10" i="19" s="1"/>
  <c r="V23" i="12"/>
  <c r="W23" i="12" s="1"/>
  <c r="Q132" i="23" l="1"/>
  <c r="P133" i="23" s="1"/>
  <c r="L132" i="23"/>
  <c r="K133" i="23" s="1"/>
  <c r="G132" i="23"/>
  <c r="AA132" i="23"/>
  <c r="Z133" i="23" s="1"/>
  <c r="AB11" i="23"/>
  <c r="AE10" i="23"/>
  <c r="AF10" i="23" s="1"/>
  <c r="L255" i="23"/>
  <c r="K256" i="23" s="1"/>
  <c r="V255" i="23"/>
  <c r="U256" i="23" s="1"/>
  <c r="Q255" i="23"/>
  <c r="P256" i="23" s="1"/>
  <c r="G255" i="23"/>
  <c r="AB376" i="23"/>
  <c r="AB132" i="22"/>
  <c r="L11" i="22"/>
  <c r="K12" i="22" s="1"/>
  <c r="G11" i="22"/>
  <c r="AA11" i="22"/>
  <c r="Z12" i="22" s="1"/>
  <c r="Q11" i="22"/>
  <c r="P12" i="22" s="1"/>
  <c r="G255" i="22"/>
  <c r="V255" i="22"/>
  <c r="U256" i="22" s="1"/>
  <c r="Q255" i="22"/>
  <c r="P256" i="22" s="1"/>
  <c r="L255" i="22"/>
  <c r="K256" i="22" s="1"/>
  <c r="L376" i="22"/>
  <c r="K377" i="22" s="1"/>
  <c r="G376" i="22"/>
  <c r="V376" i="22"/>
  <c r="U377" i="22" s="1"/>
  <c r="Q376" i="22"/>
  <c r="P377" i="22" s="1"/>
  <c r="G11" i="19"/>
  <c r="N11" i="19" s="1"/>
  <c r="L11" i="19"/>
  <c r="K12" i="19" s="1"/>
  <c r="L132" i="19"/>
  <c r="K133" i="19" s="1"/>
  <c r="G132" i="19"/>
  <c r="G376" i="19"/>
  <c r="L376" i="19"/>
  <c r="K377" i="19" s="1"/>
  <c r="M255" i="19"/>
  <c r="V24" i="12"/>
  <c r="W24" i="12" s="1"/>
  <c r="V376" i="23" l="1"/>
  <c r="U377" i="23" s="1"/>
  <c r="Q376" i="23"/>
  <c r="P377" i="23" s="1"/>
  <c r="L376" i="23"/>
  <c r="K377" i="23" s="1"/>
  <c r="G376" i="23"/>
  <c r="AA11" i="23"/>
  <c r="Z12" i="23" s="1"/>
  <c r="Q11" i="23"/>
  <c r="P12" i="23" s="1"/>
  <c r="L11" i="23"/>
  <c r="K12" i="23" s="1"/>
  <c r="AC11" i="23"/>
  <c r="G11" i="23"/>
  <c r="F256" i="23"/>
  <c r="AD255" i="23"/>
  <c r="F133" i="23"/>
  <c r="AD132" i="23"/>
  <c r="AC11" i="22"/>
  <c r="AD376" i="22"/>
  <c r="F377" i="22"/>
  <c r="AD11" i="22"/>
  <c r="F12" i="22"/>
  <c r="F256" i="22"/>
  <c r="AD255" i="22"/>
  <c r="L132" i="22"/>
  <c r="K133" i="22" s="1"/>
  <c r="G132" i="22"/>
  <c r="AA132" i="22"/>
  <c r="Z133" i="22" s="1"/>
  <c r="Q132" i="22"/>
  <c r="P133" i="22" s="1"/>
  <c r="O376" i="19"/>
  <c r="F377" i="19"/>
  <c r="O132" i="19"/>
  <c r="F133" i="19"/>
  <c r="L255" i="19"/>
  <c r="K256" i="19" s="1"/>
  <c r="G255" i="19"/>
  <c r="F12" i="19"/>
  <c r="O11" i="19"/>
  <c r="V25" i="12"/>
  <c r="W25" i="12" s="1"/>
  <c r="F377" i="23" l="1"/>
  <c r="AD376" i="23"/>
  <c r="AB256" i="23"/>
  <c r="AD11" i="23"/>
  <c r="F12" i="23"/>
  <c r="AB133" i="23"/>
  <c r="AB256" i="22"/>
  <c r="AE11" i="22"/>
  <c r="AF11" i="22" s="1"/>
  <c r="AB12" i="22"/>
  <c r="F133" i="22"/>
  <c r="AD132" i="22"/>
  <c r="AB377" i="22"/>
  <c r="M377" i="19"/>
  <c r="M12" i="19"/>
  <c r="P11" i="19"/>
  <c r="Q11" i="19" s="1"/>
  <c r="M133" i="19"/>
  <c r="O255" i="19"/>
  <c r="F256" i="19"/>
  <c r="V26" i="12"/>
  <c r="W26" i="12" s="1"/>
  <c r="Q133" i="23" l="1"/>
  <c r="P134" i="23" s="1"/>
  <c r="G133" i="23"/>
  <c r="AA133" i="23"/>
  <c r="Z134" i="23" s="1"/>
  <c r="L133" i="23"/>
  <c r="K134" i="23" s="1"/>
  <c r="AE11" i="23"/>
  <c r="AF11" i="23" s="1"/>
  <c r="AB12" i="23"/>
  <c r="AB377" i="23"/>
  <c r="G256" i="23"/>
  <c r="V256" i="23"/>
  <c r="U257" i="23" s="1"/>
  <c r="Q256" i="23"/>
  <c r="P257" i="23" s="1"/>
  <c r="L256" i="23"/>
  <c r="K257" i="23" s="1"/>
  <c r="G377" i="22"/>
  <c r="V377" i="22"/>
  <c r="U378" i="22" s="1"/>
  <c r="Q377" i="22"/>
  <c r="P378" i="22" s="1"/>
  <c r="L377" i="22"/>
  <c r="K378" i="22" s="1"/>
  <c r="AB133" i="22"/>
  <c r="G12" i="22"/>
  <c r="AA12" i="22"/>
  <c r="Z13" i="22" s="1"/>
  <c r="Q12" i="22"/>
  <c r="P13" i="22" s="1"/>
  <c r="L12" i="22"/>
  <c r="K13" i="22" s="1"/>
  <c r="V256" i="22"/>
  <c r="U257" i="22" s="1"/>
  <c r="Q256" i="22"/>
  <c r="P257" i="22" s="1"/>
  <c r="L256" i="22"/>
  <c r="K257" i="22" s="1"/>
  <c r="G256" i="22"/>
  <c r="M256" i="19"/>
  <c r="L133" i="19"/>
  <c r="K134" i="19" s="1"/>
  <c r="G133" i="19"/>
  <c r="G12" i="19"/>
  <c r="N12" i="19" s="1"/>
  <c r="L12" i="19"/>
  <c r="K13" i="19" s="1"/>
  <c r="L377" i="19"/>
  <c r="K378" i="19" s="1"/>
  <c r="G377" i="19"/>
  <c r="V27" i="12"/>
  <c r="W27" i="12" s="1"/>
  <c r="AA12" i="23" l="1"/>
  <c r="Z13" i="23" s="1"/>
  <c r="AC12" i="23"/>
  <c r="Q12" i="23"/>
  <c r="P13" i="23" s="1"/>
  <c r="G12" i="23"/>
  <c r="L12" i="23"/>
  <c r="K13" i="23" s="1"/>
  <c r="AD256" i="23"/>
  <c r="F257" i="23"/>
  <c r="AD133" i="23"/>
  <c r="F134" i="23"/>
  <c r="Q377" i="23"/>
  <c r="P378" i="23" s="1"/>
  <c r="L377" i="23"/>
  <c r="K378" i="23" s="1"/>
  <c r="G377" i="23"/>
  <c r="V377" i="23"/>
  <c r="U378" i="23" s="1"/>
  <c r="AC12" i="22"/>
  <c r="AA133" i="22"/>
  <c r="Z134" i="22" s="1"/>
  <c r="L133" i="22"/>
  <c r="K134" i="22" s="1"/>
  <c r="G133" i="22"/>
  <c r="Q133" i="22"/>
  <c r="P134" i="22" s="1"/>
  <c r="AD256" i="22"/>
  <c r="F257" i="22"/>
  <c r="AD12" i="22"/>
  <c r="F13" i="22"/>
  <c r="AD377" i="22"/>
  <c r="F378" i="22"/>
  <c r="O12" i="19"/>
  <c r="F13" i="19"/>
  <c r="F134" i="19"/>
  <c r="O133" i="19"/>
  <c r="O377" i="19"/>
  <c r="F378" i="19"/>
  <c r="L256" i="19"/>
  <c r="K257" i="19" s="1"/>
  <c r="G256" i="19"/>
  <c r="V28" i="12"/>
  <c r="W28" i="12" s="1"/>
  <c r="AB134" i="23" l="1"/>
  <c r="AB257" i="23"/>
  <c r="AD377" i="23"/>
  <c r="F378" i="23"/>
  <c r="F13" i="23"/>
  <c r="AD12" i="23"/>
  <c r="AE12" i="22"/>
  <c r="AF12" i="22" s="1"/>
  <c r="AB13" i="22"/>
  <c r="AB257" i="22"/>
  <c r="AD133" i="22"/>
  <c r="F134" i="22"/>
  <c r="AB378" i="22"/>
  <c r="F257" i="19"/>
  <c r="O256" i="19"/>
  <c r="M134" i="19"/>
  <c r="M378" i="19"/>
  <c r="M13" i="19"/>
  <c r="P12" i="19"/>
  <c r="Q12" i="19" s="1"/>
  <c r="V29" i="12"/>
  <c r="W29" i="12" s="1"/>
  <c r="V257" i="23" l="1"/>
  <c r="U258" i="23" s="1"/>
  <c r="Q257" i="23"/>
  <c r="P258" i="23" s="1"/>
  <c r="L257" i="23"/>
  <c r="K258" i="23" s="1"/>
  <c r="G257" i="23"/>
  <c r="AB378" i="23"/>
  <c r="AE12" i="23"/>
  <c r="AF12" i="23" s="1"/>
  <c r="AB13" i="23"/>
  <c r="L134" i="23"/>
  <c r="K135" i="23" s="1"/>
  <c r="G134" i="23"/>
  <c r="AA134" i="23"/>
  <c r="Z135" i="23" s="1"/>
  <c r="Q134" i="23"/>
  <c r="P135" i="23" s="1"/>
  <c r="V378" i="22"/>
  <c r="U379" i="22" s="1"/>
  <c r="Q378" i="22"/>
  <c r="P379" i="22" s="1"/>
  <c r="L378" i="22"/>
  <c r="K379" i="22" s="1"/>
  <c r="G378" i="22"/>
  <c r="AB134" i="22"/>
  <c r="Q257" i="22"/>
  <c r="P258" i="22" s="1"/>
  <c r="L257" i="22"/>
  <c r="K258" i="22" s="1"/>
  <c r="G257" i="22"/>
  <c r="V257" i="22"/>
  <c r="U258" i="22" s="1"/>
  <c r="G13" i="22"/>
  <c r="AA13" i="22"/>
  <c r="Z14" i="22" s="1"/>
  <c r="Q13" i="22"/>
  <c r="P14" i="22" s="1"/>
  <c r="L13" i="22"/>
  <c r="K14" i="22" s="1"/>
  <c r="L13" i="19"/>
  <c r="K14" i="19" s="1"/>
  <c r="G13" i="19"/>
  <c r="N13" i="19" s="1"/>
  <c r="G134" i="19"/>
  <c r="L134" i="19"/>
  <c r="K135" i="19" s="1"/>
  <c r="M257" i="19"/>
  <c r="L378" i="19"/>
  <c r="K379" i="19" s="1"/>
  <c r="G378" i="19"/>
  <c r="V30" i="12"/>
  <c r="W30" i="12" s="1"/>
  <c r="V378" i="23" l="1"/>
  <c r="U379" i="23" s="1"/>
  <c r="L378" i="23"/>
  <c r="K379" i="23" s="1"/>
  <c r="G378" i="23"/>
  <c r="Q378" i="23"/>
  <c r="P379" i="23" s="1"/>
  <c r="F258" i="23"/>
  <c r="AD257" i="23"/>
  <c r="F135" i="23"/>
  <c r="AD134" i="23"/>
  <c r="Q13" i="23"/>
  <c r="P14" i="23" s="1"/>
  <c r="L13" i="23"/>
  <c r="K14" i="23" s="1"/>
  <c r="AC13" i="23"/>
  <c r="G13" i="23"/>
  <c r="AA13" i="23"/>
  <c r="Z14" i="23" s="1"/>
  <c r="AC13" i="22"/>
  <c r="G134" i="22"/>
  <c r="AA134" i="22"/>
  <c r="Z135" i="22" s="1"/>
  <c r="Q134" i="22"/>
  <c r="P135" i="22" s="1"/>
  <c r="L134" i="22"/>
  <c r="K135" i="22" s="1"/>
  <c r="AD378" i="22"/>
  <c r="F379" i="22"/>
  <c r="AD257" i="22"/>
  <c r="F258" i="22"/>
  <c r="F14" i="22"/>
  <c r="AD13" i="22"/>
  <c r="L257" i="19"/>
  <c r="K258" i="19" s="1"/>
  <c r="G257" i="19"/>
  <c r="O134" i="19"/>
  <c r="F135" i="19"/>
  <c r="F14" i="19"/>
  <c r="O13" i="19"/>
  <c r="F379" i="19"/>
  <c r="O378" i="19"/>
  <c r="V31" i="12"/>
  <c r="W31" i="12" s="1"/>
  <c r="AB258" i="23" l="1"/>
  <c r="AD13" i="23"/>
  <c r="F14" i="23"/>
  <c r="AD378" i="23"/>
  <c r="F379" i="23"/>
  <c r="AB135" i="23"/>
  <c r="AB258" i="22"/>
  <c r="AB379" i="22"/>
  <c r="AB14" i="22"/>
  <c r="AE13" i="22"/>
  <c r="AF13" i="22" s="1"/>
  <c r="F135" i="22"/>
  <c r="AD134" i="22"/>
  <c r="M14" i="19"/>
  <c r="P13" i="19"/>
  <c r="Q13" i="19" s="1"/>
  <c r="M135" i="19"/>
  <c r="O257" i="19"/>
  <c r="F258" i="19"/>
  <c r="M379" i="19"/>
  <c r="V32" i="12"/>
  <c r="W32" i="12" s="1"/>
  <c r="AB379" i="23" l="1"/>
  <c r="L135" i="23"/>
  <c r="K136" i="23" s="1"/>
  <c r="AA135" i="23"/>
  <c r="Z136" i="23" s="1"/>
  <c r="Q135" i="23"/>
  <c r="P136" i="23" s="1"/>
  <c r="G135" i="23"/>
  <c r="AE13" i="23"/>
  <c r="AF13" i="23" s="1"/>
  <c r="AB14" i="23"/>
  <c r="Q258" i="23"/>
  <c r="P259" i="23" s="1"/>
  <c r="V258" i="23"/>
  <c r="U259" i="23" s="1"/>
  <c r="G258" i="23"/>
  <c r="L258" i="23"/>
  <c r="K259" i="23" s="1"/>
  <c r="AB135" i="22"/>
  <c r="AA14" i="22"/>
  <c r="Z15" i="22" s="1"/>
  <c r="G14" i="22"/>
  <c r="AC14" i="22" s="1"/>
  <c r="Q14" i="22"/>
  <c r="P15" i="22" s="1"/>
  <c r="L14" i="22"/>
  <c r="K15" i="22" s="1"/>
  <c r="Q379" i="22"/>
  <c r="P380" i="22" s="1"/>
  <c r="L379" i="22"/>
  <c r="K380" i="22" s="1"/>
  <c r="G379" i="22"/>
  <c r="V379" i="22"/>
  <c r="U380" i="22" s="1"/>
  <c r="L258" i="22"/>
  <c r="K259" i="22" s="1"/>
  <c r="G258" i="22"/>
  <c r="V258" i="22"/>
  <c r="U259" i="22" s="1"/>
  <c r="Q258" i="22"/>
  <c r="P259" i="22" s="1"/>
  <c r="L379" i="19"/>
  <c r="K380" i="19" s="1"/>
  <c r="G379" i="19"/>
  <c r="L135" i="19"/>
  <c r="K136" i="19" s="1"/>
  <c r="G135" i="19"/>
  <c r="M258" i="19"/>
  <c r="G14" i="19"/>
  <c r="L14" i="19"/>
  <c r="K15" i="19" s="1"/>
  <c r="V33" i="12"/>
  <c r="W33" i="12" s="1"/>
  <c r="AD135" i="23" l="1"/>
  <c r="F136" i="23"/>
  <c r="F259" i="23"/>
  <c r="AD258" i="23"/>
  <c r="Q14" i="23"/>
  <c r="P15" i="23" s="1"/>
  <c r="L14" i="23"/>
  <c r="K15" i="23" s="1"/>
  <c r="AC14" i="23"/>
  <c r="G14" i="23"/>
  <c r="AA14" i="23"/>
  <c r="Z15" i="23" s="1"/>
  <c r="Q379" i="23"/>
  <c r="P380" i="23" s="1"/>
  <c r="G379" i="23"/>
  <c r="V379" i="23"/>
  <c r="U380" i="23" s="1"/>
  <c r="L379" i="23"/>
  <c r="K380" i="23" s="1"/>
  <c r="F15" i="22"/>
  <c r="AD14" i="22"/>
  <c r="AD379" i="22"/>
  <c r="F380" i="22"/>
  <c r="AD258" i="22"/>
  <c r="F259" i="22"/>
  <c r="Q135" i="22"/>
  <c r="P136" i="22" s="1"/>
  <c r="AA135" i="22"/>
  <c r="Z136" i="22" s="1"/>
  <c r="L135" i="22"/>
  <c r="K136" i="22" s="1"/>
  <c r="G135" i="22"/>
  <c r="N14" i="19"/>
  <c r="L258" i="19"/>
  <c r="K259" i="19" s="1"/>
  <c r="G258" i="19"/>
  <c r="O135" i="19"/>
  <c r="F136" i="19"/>
  <c r="O379" i="19"/>
  <c r="F380" i="19"/>
  <c r="F15" i="19"/>
  <c r="O14" i="19"/>
  <c r="V34" i="12"/>
  <c r="W34" i="12" s="1"/>
  <c r="AD14" i="23" l="1"/>
  <c r="F15" i="23"/>
  <c r="AB259" i="23"/>
  <c r="F380" i="23"/>
  <c r="AD379" i="23"/>
  <c r="AB136" i="23"/>
  <c r="AB259" i="22"/>
  <c r="AD135" i="22"/>
  <c r="F136" i="22"/>
  <c r="AB380" i="22"/>
  <c r="AE14" i="22"/>
  <c r="AF14" i="22" s="1"/>
  <c r="AB15" i="22"/>
  <c r="M380" i="19"/>
  <c r="F259" i="19"/>
  <c r="O258" i="19"/>
  <c r="M136" i="19"/>
  <c r="M15" i="19"/>
  <c r="P14" i="19"/>
  <c r="Q14" i="19" s="1"/>
  <c r="V35" i="12"/>
  <c r="W35" i="12" s="1"/>
  <c r="AB380" i="23" l="1"/>
  <c r="V259" i="23"/>
  <c r="U260" i="23" s="1"/>
  <c r="L259" i="23"/>
  <c r="K260" i="23" s="1"/>
  <c r="Q259" i="23"/>
  <c r="P260" i="23" s="1"/>
  <c r="G259" i="23"/>
  <c r="G136" i="23"/>
  <c r="AA136" i="23"/>
  <c r="Z137" i="23" s="1"/>
  <c r="Q136" i="23"/>
  <c r="P137" i="23" s="1"/>
  <c r="L136" i="23"/>
  <c r="K137" i="23" s="1"/>
  <c r="AE14" i="23"/>
  <c r="AF14" i="23" s="1"/>
  <c r="AB15" i="23"/>
  <c r="AA15" i="22"/>
  <c r="Z16" i="22" s="1"/>
  <c r="Q15" i="22"/>
  <c r="P16" i="22" s="1"/>
  <c r="L15" i="22"/>
  <c r="K16" i="22" s="1"/>
  <c r="G15" i="22"/>
  <c r="G259" i="22"/>
  <c r="V259" i="22"/>
  <c r="U260" i="22" s="1"/>
  <c r="Q259" i="22"/>
  <c r="P260" i="22" s="1"/>
  <c r="L259" i="22"/>
  <c r="K260" i="22" s="1"/>
  <c r="L380" i="22"/>
  <c r="K381" i="22" s="1"/>
  <c r="G380" i="22"/>
  <c r="V380" i="22"/>
  <c r="U381" i="22" s="1"/>
  <c r="Q380" i="22"/>
  <c r="P381" i="22" s="1"/>
  <c r="AB136" i="22"/>
  <c r="L136" i="19"/>
  <c r="K137" i="19" s="1"/>
  <c r="G136" i="19"/>
  <c r="M259" i="19"/>
  <c r="G15" i="19"/>
  <c r="N15" i="19" s="1"/>
  <c r="L15" i="19"/>
  <c r="K16" i="19" s="1"/>
  <c r="L380" i="19"/>
  <c r="K381" i="19" s="1"/>
  <c r="G380" i="19"/>
  <c r="V36" i="12"/>
  <c r="W36" i="12" s="1"/>
  <c r="F260" i="23" l="1"/>
  <c r="AD259" i="23"/>
  <c r="L15" i="23"/>
  <c r="K16" i="23" s="1"/>
  <c r="AC15" i="23"/>
  <c r="G15" i="23"/>
  <c r="AA15" i="23"/>
  <c r="Z16" i="23" s="1"/>
  <c r="Q15" i="23"/>
  <c r="P16" i="23" s="1"/>
  <c r="L380" i="23"/>
  <c r="K381" i="23" s="1"/>
  <c r="V380" i="23"/>
  <c r="U381" i="23" s="1"/>
  <c r="Q380" i="23"/>
  <c r="P381" i="23" s="1"/>
  <c r="G380" i="23"/>
  <c r="AD136" i="23"/>
  <c r="F137" i="23"/>
  <c r="AC15" i="22"/>
  <c r="AA136" i="22"/>
  <c r="Z137" i="22" s="1"/>
  <c r="Q136" i="22"/>
  <c r="P137" i="22" s="1"/>
  <c r="L136" i="22"/>
  <c r="K137" i="22" s="1"/>
  <c r="G136" i="22"/>
  <c r="F260" i="22"/>
  <c r="AD259" i="22"/>
  <c r="AD380" i="22"/>
  <c r="F381" i="22"/>
  <c r="AD15" i="22"/>
  <c r="F16" i="22"/>
  <c r="O15" i="19"/>
  <c r="F16" i="19"/>
  <c r="F137" i="19"/>
  <c r="O136" i="19"/>
  <c r="G259" i="19"/>
  <c r="L259" i="19"/>
  <c r="K260" i="19" s="1"/>
  <c r="F381" i="19"/>
  <c r="O380" i="19"/>
  <c r="V37" i="12"/>
  <c r="W37" i="12" s="1"/>
  <c r="AB137" i="23" l="1"/>
  <c r="AD15" i="23"/>
  <c r="F16" i="23"/>
  <c r="AB260" i="23"/>
  <c r="AD380" i="23"/>
  <c r="F381" i="23"/>
  <c r="AB381" i="22"/>
  <c r="AB260" i="22"/>
  <c r="F137" i="22"/>
  <c r="AD136" i="22"/>
  <c r="AE15" i="22"/>
  <c r="AF15" i="22" s="1"/>
  <c r="AB16" i="22"/>
  <c r="O259" i="19"/>
  <c r="F260" i="19"/>
  <c r="M137" i="19"/>
  <c r="M381" i="19"/>
  <c r="P15" i="19"/>
  <c r="Q15" i="19" s="1"/>
  <c r="M16" i="19"/>
  <c r="V38" i="12"/>
  <c r="W38" i="12" s="1"/>
  <c r="V260" i="23" l="1"/>
  <c r="U261" i="23" s="1"/>
  <c r="Q260" i="23"/>
  <c r="P261" i="23" s="1"/>
  <c r="G260" i="23"/>
  <c r="L260" i="23"/>
  <c r="K261" i="23" s="1"/>
  <c r="AE15" i="23"/>
  <c r="AF15" i="23" s="1"/>
  <c r="AB16" i="23"/>
  <c r="AB381" i="23"/>
  <c r="G137" i="23"/>
  <c r="AA137" i="23"/>
  <c r="Z138" i="23" s="1"/>
  <c r="Q137" i="23"/>
  <c r="P138" i="23" s="1"/>
  <c r="L137" i="23"/>
  <c r="K138" i="23" s="1"/>
  <c r="AB137" i="22"/>
  <c r="V260" i="22"/>
  <c r="U261" i="22" s="1"/>
  <c r="Q260" i="22"/>
  <c r="P261" i="22" s="1"/>
  <c r="L260" i="22"/>
  <c r="K261" i="22" s="1"/>
  <c r="G260" i="22"/>
  <c r="AA16" i="22"/>
  <c r="Z17" i="22" s="1"/>
  <c r="Q16" i="22"/>
  <c r="P17" i="22" s="1"/>
  <c r="L16" i="22"/>
  <c r="K17" i="22" s="1"/>
  <c r="G16" i="22"/>
  <c r="G381" i="22"/>
  <c r="V381" i="22"/>
  <c r="Q381" i="22"/>
  <c r="L381" i="22"/>
  <c r="L16" i="19"/>
  <c r="K17" i="19" s="1"/>
  <c r="G16" i="19"/>
  <c r="N16" i="19" s="1"/>
  <c r="G381" i="19"/>
  <c r="L381" i="19"/>
  <c r="G137" i="19"/>
  <c r="L137" i="19"/>
  <c r="K138" i="19" s="1"/>
  <c r="M260" i="19"/>
  <c r="V39" i="12"/>
  <c r="W39" i="12" s="1"/>
  <c r="L16" i="23" l="1"/>
  <c r="K17" i="23" s="1"/>
  <c r="Q16" i="23"/>
  <c r="P17" i="23" s="1"/>
  <c r="AC16" i="23"/>
  <c r="G16" i="23"/>
  <c r="AA16" i="23"/>
  <c r="Z17" i="23" s="1"/>
  <c r="G381" i="23"/>
  <c r="Q381" i="23"/>
  <c r="L381" i="23"/>
  <c r="V381" i="23"/>
  <c r="F138" i="23"/>
  <c r="AD137" i="23"/>
  <c r="F261" i="23"/>
  <c r="AD260" i="23"/>
  <c r="AC16" i="22"/>
  <c r="AD260" i="22"/>
  <c r="F261" i="22"/>
  <c r="AD381" i="22"/>
  <c r="AD16" i="22"/>
  <c r="F17" i="22"/>
  <c r="L137" i="22"/>
  <c r="K138" i="22" s="1"/>
  <c r="AA137" i="22"/>
  <c r="Z138" i="22" s="1"/>
  <c r="Q137" i="22"/>
  <c r="P138" i="22" s="1"/>
  <c r="G137" i="22"/>
  <c r="O381" i="19"/>
  <c r="O137" i="19"/>
  <c r="F138" i="19"/>
  <c r="L260" i="19"/>
  <c r="K261" i="19" s="1"/>
  <c r="G260" i="19"/>
  <c r="F17" i="19"/>
  <c r="O16" i="19"/>
  <c r="V40" i="12"/>
  <c r="W40" i="12" s="1"/>
  <c r="AD381" i="23" l="1"/>
  <c r="AB261" i="23"/>
  <c r="AB138" i="23"/>
  <c r="AD16" i="23"/>
  <c r="F17" i="23"/>
  <c r="AE16" i="22"/>
  <c r="AF16" i="22" s="1"/>
  <c r="AB17" i="22"/>
  <c r="AD137" i="22"/>
  <c r="F138" i="22"/>
  <c r="AB261" i="22"/>
  <c r="P16" i="19"/>
  <c r="Q16" i="19" s="1"/>
  <c r="M17" i="19"/>
  <c r="O260" i="19"/>
  <c r="F261" i="19"/>
  <c r="M138" i="19"/>
  <c r="V41" i="12"/>
  <c r="W41" i="12" s="1"/>
  <c r="AE16" i="23" l="1"/>
  <c r="AF16" i="23" s="1"/>
  <c r="AB17" i="23"/>
  <c r="AA138" i="23"/>
  <c r="Z139" i="23" s="1"/>
  <c r="Q138" i="23"/>
  <c r="P139" i="23" s="1"/>
  <c r="L138" i="23"/>
  <c r="K139" i="23" s="1"/>
  <c r="G138" i="23"/>
  <c r="Q261" i="23"/>
  <c r="P262" i="23" s="1"/>
  <c r="L261" i="23"/>
  <c r="K262" i="23" s="1"/>
  <c r="V261" i="23"/>
  <c r="U262" i="23" s="1"/>
  <c r="G261" i="23"/>
  <c r="Q261" i="22"/>
  <c r="P262" i="22" s="1"/>
  <c r="L261" i="22"/>
  <c r="K262" i="22" s="1"/>
  <c r="G261" i="22"/>
  <c r="V261" i="22"/>
  <c r="U262" i="22" s="1"/>
  <c r="AB138" i="22"/>
  <c r="Q17" i="22"/>
  <c r="P18" i="22" s="1"/>
  <c r="L17" i="22"/>
  <c r="K18" i="22" s="1"/>
  <c r="G17" i="22"/>
  <c r="AA17" i="22"/>
  <c r="Z18" i="22" s="1"/>
  <c r="M261" i="19"/>
  <c r="L138" i="19"/>
  <c r="K139" i="19" s="1"/>
  <c r="G138" i="19"/>
  <c r="L17" i="19"/>
  <c r="K18" i="19" s="1"/>
  <c r="N17" i="19"/>
  <c r="G17" i="19"/>
  <c r="V42" i="12"/>
  <c r="W42" i="12" s="1"/>
  <c r="AD138" i="23" l="1"/>
  <c r="F139" i="23"/>
  <c r="AD261" i="23"/>
  <c r="F262" i="23"/>
  <c r="AC17" i="23"/>
  <c r="G17" i="23"/>
  <c r="AA17" i="23"/>
  <c r="Z18" i="23" s="1"/>
  <c r="Q17" i="23"/>
  <c r="P18" i="23" s="1"/>
  <c r="L17" i="23"/>
  <c r="K18" i="23" s="1"/>
  <c r="AC17" i="22"/>
  <c r="Q138" i="22"/>
  <c r="P139" i="22" s="1"/>
  <c r="L138" i="22"/>
  <c r="K139" i="22" s="1"/>
  <c r="G138" i="22"/>
  <c r="AA138" i="22"/>
  <c r="Z139" i="22" s="1"/>
  <c r="AD261" i="22"/>
  <c r="F262" i="22"/>
  <c r="AD17" i="22"/>
  <c r="F18" i="22"/>
  <c r="O17" i="19"/>
  <c r="F18" i="19"/>
  <c r="O138" i="19"/>
  <c r="F139" i="19"/>
  <c r="L261" i="19"/>
  <c r="K262" i="19" s="1"/>
  <c r="G261" i="19"/>
  <c r="V43" i="12"/>
  <c r="W43" i="12" s="1"/>
  <c r="AD17" i="23" l="1"/>
  <c r="F18" i="23"/>
  <c r="AB262" i="23"/>
  <c r="AB139" i="23"/>
  <c r="AE17" i="22"/>
  <c r="AF17" i="22" s="1"/>
  <c r="AB18" i="22"/>
  <c r="AB262" i="22"/>
  <c r="AD138" i="22"/>
  <c r="F139" i="22"/>
  <c r="F262" i="19"/>
  <c r="O261" i="19"/>
  <c r="M139" i="19"/>
  <c r="M18" i="19"/>
  <c r="P17" i="19"/>
  <c r="Q17" i="19" s="1"/>
  <c r="V44" i="12"/>
  <c r="W44" i="12" s="1"/>
  <c r="L262" i="23" l="1"/>
  <c r="K263" i="23" s="1"/>
  <c r="G262" i="23"/>
  <c r="Q262" i="23"/>
  <c r="P263" i="23" s="1"/>
  <c r="V262" i="23"/>
  <c r="U263" i="23" s="1"/>
  <c r="AA139" i="23"/>
  <c r="Z140" i="23" s="1"/>
  <c r="L139" i="23"/>
  <c r="K140" i="23" s="1"/>
  <c r="G139" i="23"/>
  <c r="Q139" i="23"/>
  <c r="P140" i="23" s="1"/>
  <c r="AB18" i="23"/>
  <c r="AE17" i="23"/>
  <c r="AF17" i="23" s="1"/>
  <c r="AB139" i="22"/>
  <c r="L262" i="22"/>
  <c r="K263" i="22" s="1"/>
  <c r="G262" i="22"/>
  <c r="V262" i="22"/>
  <c r="U263" i="22" s="1"/>
  <c r="Q262" i="22"/>
  <c r="P263" i="22" s="1"/>
  <c r="L18" i="22"/>
  <c r="K19" i="22" s="1"/>
  <c r="G18" i="22"/>
  <c r="AC18" i="22" s="1"/>
  <c r="Q18" i="22"/>
  <c r="P19" i="22" s="1"/>
  <c r="AA18" i="22"/>
  <c r="Z19" i="22" s="1"/>
  <c r="L139" i="19"/>
  <c r="K140" i="19" s="1"/>
  <c r="G139" i="19"/>
  <c r="M262" i="19"/>
  <c r="N18" i="19"/>
  <c r="L18" i="19"/>
  <c r="K19" i="19" s="1"/>
  <c r="G18" i="19"/>
  <c r="V45" i="12"/>
  <c r="W45" i="12" s="1"/>
  <c r="AD139" i="23" l="1"/>
  <c r="F140" i="23"/>
  <c r="AC18" i="23"/>
  <c r="G18" i="23"/>
  <c r="AA18" i="23"/>
  <c r="Z19" i="23" s="1"/>
  <c r="L18" i="23"/>
  <c r="K19" i="23" s="1"/>
  <c r="Q18" i="23"/>
  <c r="P19" i="23" s="1"/>
  <c r="AD262" i="23"/>
  <c r="F263" i="23"/>
  <c r="AD262" i="22"/>
  <c r="F263" i="22"/>
  <c r="AD18" i="22"/>
  <c r="F19" i="22"/>
  <c r="G139" i="22"/>
  <c r="AA139" i="22"/>
  <c r="Z140" i="22" s="1"/>
  <c r="Q139" i="22"/>
  <c r="P140" i="22" s="1"/>
  <c r="L139" i="22"/>
  <c r="K140" i="22" s="1"/>
  <c r="F19" i="19"/>
  <c r="O18" i="19"/>
  <c r="G262" i="19"/>
  <c r="L262" i="19"/>
  <c r="K263" i="19" s="1"/>
  <c r="F140" i="19"/>
  <c r="O139" i="19"/>
  <c r="V46" i="12"/>
  <c r="W46" i="12" s="1"/>
  <c r="AB263" i="23" l="1"/>
  <c r="F19" i="23"/>
  <c r="AD18" i="23"/>
  <c r="AB140" i="23"/>
  <c r="AE18" i="22"/>
  <c r="AF18" i="22" s="1"/>
  <c r="AB19" i="22"/>
  <c r="AD139" i="22"/>
  <c r="F140" i="22"/>
  <c r="AB263" i="22"/>
  <c r="M140" i="19"/>
  <c r="O262" i="19"/>
  <c r="F263" i="19"/>
  <c r="M19" i="19"/>
  <c r="P18" i="19"/>
  <c r="Q18" i="19" s="1"/>
  <c r="V47" i="12"/>
  <c r="W47" i="12" s="1"/>
  <c r="Q140" i="23" l="1"/>
  <c r="P141" i="23" s="1"/>
  <c r="L140" i="23"/>
  <c r="K141" i="23" s="1"/>
  <c r="G140" i="23"/>
  <c r="AA140" i="23"/>
  <c r="Z141" i="23" s="1"/>
  <c r="AB19" i="23"/>
  <c r="AE18" i="23"/>
  <c r="AF18" i="23" s="1"/>
  <c r="G263" i="23"/>
  <c r="V263" i="23"/>
  <c r="U264" i="23" s="1"/>
  <c r="L263" i="23"/>
  <c r="K264" i="23" s="1"/>
  <c r="Q263" i="23"/>
  <c r="P264" i="23" s="1"/>
  <c r="AB140" i="22"/>
  <c r="G263" i="22"/>
  <c r="V263" i="22"/>
  <c r="U264" i="22" s="1"/>
  <c r="Q263" i="22"/>
  <c r="P264" i="22" s="1"/>
  <c r="L263" i="22"/>
  <c r="K264" i="22" s="1"/>
  <c r="L19" i="22"/>
  <c r="K20" i="22" s="1"/>
  <c r="G19" i="22"/>
  <c r="AA19" i="22"/>
  <c r="Z20" i="22" s="1"/>
  <c r="Q19" i="22"/>
  <c r="P20" i="22" s="1"/>
  <c r="M263" i="19"/>
  <c r="G19" i="19"/>
  <c r="N19" i="19"/>
  <c r="L19" i="19"/>
  <c r="K20" i="19" s="1"/>
  <c r="L140" i="19"/>
  <c r="K141" i="19" s="1"/>
  <c r="G140" i="19"/>
  <c r="V48" i="12"/>
  <c r="W48" i="12" s="1"/>
  <c r="AA19" i="23" l="1"/>
  <c r="Z20" i="23" s="1"/>
  <c r="Q19" i="23"/>
  <c r="P20" i="23" s="1"/>
  <c r="L19" i="23"/>
  <c r="K20" i="23" s="1"/>
  <c r="AC19" i="23"/>
  <c r="G19" i="23"/>
  <c r="F141" i="23"/>
  <c r="AD140" i="23"/>
  <c r="F264" i="23"/>
  <c r="AD263" i="23"/>
  <c r="AC19" i="22"/>
  <c r="F264" i="22"/>
  <c r="AD263" i="22"/>
  <c r="AD19" i="22"/>
  <c r="F20" i="22"/>
  <c r="L140" i="22"/>
  <c r="K141" i="22" s="1"/>
  <c r="G140" i="22"/>
  <c r="AA140" i="22"/>
  <c r="Z141" i="22" s="1"/>
  <c r="Q140" i="22"/>
  <c r="P141" i="22" s="1"/>
  <c r="O140" i="19"/>
  <c r="F141" i="19"/>
  <c r="F20" i="19"/>
  <c r="O19" i="19"/>
  <c r="L263" i="19"/>
  <c r="K264" i="19" s="1"/>
  <c r="G263" i="19"/>
  <c r="V49" i="12"/>
  <c r="W49" i="12" s="1"/>
  <c r="AB141" i="23" l="1"/>
  <c r="AD19" i="23"/>
  <c r="F20" i="23"/>
  <c r="AB264" i="23"/>
  <c r="F141" i="22"/>
  <c r="AD140" i="22"/>
  <c r="AB264" i="22"/>
  <c r="AE19" i="22"/>
  <c r="AF19" i="22" s="1"/>
  <c r="AB20" i="22"/>
  <c r="O263" i="19"/>
  <c r="F264" i="19"/>
  <c r="P19" i="19"/>
  <c r="Q19" i="19" s="1"/>
  <c r="M20" i="19"/>
  <c r="M141" i="19"/>
  <c r="V50" i="12"/>
  <c r="W50" i="12" s="1"/>
  <c r="V264" i="23" l="1"/>
  <c r="U265" i="23" s="1"/>
  <c r="Q264" i="23"/>
  <c r="P265" i="23" s="1"/>
  <c r="G264" i="23"/>
  <c r="L264" i="23"/>
  <c r="K265" i="23" s="1"/>
  <c r="Q141" i="23"/>
  <c r="P142" i="23" s="1"/>
  <c r="L141" i="23"/>
  <c r="K142" i="23" s="1"/>
  <c r="AA141" i="23"/>
  <c r="Z142" i="23" s="1"/>
  <c r="G141" i="23"/>
  <c r="AE19" i="23"/>
  <c r="AF19" i="23" s="1"/>
  <c r="AB20" i="23"/>
  <c r="G20" i="22"/>
  <c r="AA20" i="22"/>
  <c r="Z21" i="22" s="1"/>
  <c r="Q20" i="22"/>
  <c r="P21" i="22" s="1"/>
  <c r="L20" i="22"/>
  <c r="K21" i="22" s="1"/>
  <c r="V264" i="22"/>
  <c r="U265" i="22" s="1"/>
  <c r="Q264" i="22"/>
  <c r="P265" i="22" s="1"/>
  <c r="L264" i="22"/>
  <c r="K265" i="22" s="1"/>
  <c r="G264" i="22"/>
  <c r="AB141" i="22"/>
  <c r="L141" i="19"/>
  <c r="K142" i="19" s="1"/>
  <c r="G141" i="19"/>
  <c r="G20" i="19"/>
  <c r="L20" i="19"/>
  <c r="K21" i="19" s="1"/>
  <c r="M264" i="19"/>
  <c r="V51" i="12"/>
  <c r="W51" i="12" s="1"/>
  <c r="AA20" i="23" l="1"/>
  <c r="Z21" i="23" s="1"/>
  <c r="AC20" i="23"/>
  <c r="Q20" i="23"/>
  <c r="P21" i="23" s="1"/>
  <c r="L20" i="23"/>
  <c r="K21" i="23" s="1"/>
  <c r="G20" i="23"/>
  <c r="AD264" i="23"/>
  <c r="F265" i="23"/>
  <c r="AD141" i="23"/>
  <c r="F142" i="23"/>
  <c r="AC20" i="22"/>
  <c r="AA141" i="22"/>
  <c r="Z142" i="22" s="1"/>
  <c r="Q141" i="22"/>
  <c r="P142" i="22" s="1"/>
  <c r="L141" i="22"/>
  <c r="K142" i="22" s="1"/>
  <c r="G141" i="22"/>
  <c r="AD264" i="22"/>
  <c r="F265" i="22"/>
  <c r="AD20" i="22"/>
  <c r="F21" i="22"/>
  <c r="N20" i="19"/>
  <c r="L264" i="19"/>
  <c r="K265" i="19" s="1"/>
  <c r="G264" i="19"/>
  <c r="O20" i="19"/>
  <c r="F21" i="19"/>
  <c r="F142" i="19"/>
  <c r="O141" i="19"/>
  <c r="V52" i="12"/>
  <c r="W52" i="12" s="1"/>
  <c r="AB142" i="23" l="1"/>
  <c r="AB265" i="23"/>
  <c r="F21" i="23"/>
  <c r="AD20" i="23"/>
  <c r="AB265" i="22"/>
  <c r="AD141" i="22"/>
  <c r="F142" i="22"/>
  <c r="AB21" i="22"/>
  <c r="AE20" i="22"/>
  <c r="AF20" i="22" s="1"/>
  <c r="M142" i="19"/>
  <c r="M21" i="19"/>
  <c r="P20" i="19"/>
  <c r="Q20" i="19" s="1"/>
  <c r="F265" i="19"/>
  <c r="O264" i="19"/>
  <c r="V53" i="12"/>
  <c r="W53" i="12" s="1"/>
  <c r="AB21" i="23" l="1"/>
  <c r="AE20" i="23"/>
  <c r="AF20" i="23" s="1"/>
  <c r="Q265" i="23"/>
  <c r="P266" i="23" s="1"/>
  <c r="L265" i="23"/>
  <c r="K266" i="23" s="1"/>
  <c r="V265" i="23"/>
  <c r="U266" i="23" s="1"/>
  <c r="G265" i="23"/>
  <c r="L142" i="23"/>
  <c r="K143" i="23" s="1"/>
  <c r="G142" i="23"/>
  <c r="AA142" i="23"/>
  <c r="Z143" i="23" s="1"/>
  <c r="Q142" i="23"/>
  <c r="P143" i="23" s="1"/>
  <c r="G21" i="22"/>
  <c r="AC21" i="22" s="1"/>
  <c r="AA21" i="22"/>
  <c r="Z22" i="22" s="1"/>
  <c r="Q21" i="22"/>
  <c r="P22" i="22" s="1"/>
  <c r="L21" i="22"/>
  <c r="K22" i="22" s="1"/>
  <c r="AB142" i="22"/>
  <c r="Q265" i="22"/>
  <c r="P266" i="22" s="1"/>
  <c r="L265" i="22"/>
  <c r="K266" i="22" s="1"/>
  <c r="G265" i="22"/>
  <c r="V265" i="22"/>
  <c r="U266" i="22" s="1"/>
  <c r="M265" i="19"/>
  <c r="L21" i="19"/>
  <c r="K22" i="19" s="1"/>
  <c r="G21" i="19"/>
  <c r="N21" i="19" s="1"/>
  <c r="G142" i="19"/>
  <c r="L142" i="19"/>
  <c r="K143" i="19" s="1"/>
  <c r="V54" i="12"/>
  <c r="W54" i="12" s="1"/>
  <c r="AD265" i="23" l="1"/>
  <c r="F266" i="23"/>
  <c r="AD142" i="23"/>
  <c r="F143" i="23"/>
  <c r="Q21" i="23"/>
  <c r="P22" i="23" s="1"/>
  <c r="L21" i="23"/>
  <c r="K22" i="23" s="1"/>
  <c r="AC21" i="23"/>
  <c r="G21" i="23"/>
  <c r="AA21" i="23"/>
  <c r="Z22" i="23" s="1"/>
  <c r="G142" i="22"/>
  <c r="AA142" i="22"/>
  <c r="Z143" i="22" s="1"/>
  <c r="Q142" i="22"/>
  <c r="P143" i="22" s="1"/>
  <c r="L142" i="22"/>
  <c r="K143" i="22" s="1"/>
  <c r="AD265" i="22"/>
  <c r="F266" i="22"/>
  <c r="F22" i="22"/>
  <c r="AD21" i="22"/>
  <c r="F22" i="19"/>
  <c r="O21" i="19"/>
  <c r="O142" i="19"/>
  <c r="F143" i="19"/>
  <c r="L265" i="19"/>
  <c r="K266" i="19" s="1"/>
  <c r="G265" i="19"/>
  <c r="V55" i="12"/>
  <c r="W55" i="12" s="1"/>
  <c r="AD21" i="23" l="1"/>
  <c r="F22" i="23"/>
  <c r="AB143" i="23"/>
  <c r="AB266" i="23"/>
  <c r="AB266" i="22"/>
  <c r="F143" i="22"/>
  <c r="AD142" i="22"/>
  <c r="AB22" i="22"/>
  <c r="AE21" i="22"/>
  <c r="AF21" i="22" s="1"/>
  <c r="M143" i="19"/>
  <c r="O265" i="19"/>
  <c r="F266" i="19"/>
  <c r="M22" i="19"/>
  <c r="P21" i="19"/>
  <c r="Q21" i="19" s="1"/>
  <c r="V56" i="12"/>
  <c r="W56" i="12" s="1"/>
  <c r="L143" i="23" l="1"/>
  <c r="K144" i="23" s="1"/>
  <c r="G143" i="23"/>
  <c r="AA143" i="23"/>
  <c r="Z144" i="23" s="1"/>
  <c r="Q143" i="23"/>
  <c r="P144" i="23" s="1"/>
  <c r="L266" i="23"/>
  <c r="K267" i="23" s="1"/>
  <c r="G266" i="23"/>
  <c r="Q266" i="23"/>
  <c r="P267" i="23" s="1"/>
  <c r="V266" i="23"/>
  <c r="U267" i="23" s="1"/>
  <c r="AE21" i="23"/>
  <c r="AF21" i="23" s="1"/>
  <c r="AB22" i="23"/>
  <c r="AB143" i="22"/>
  <c r="AA22" i="22"/>
  <c r="Z23" i="22" s="1"/>
  <c r="Q22" i="22"/>
  <c r="P23" i="22" s="1"/>
  <c r="G22" i="22"/>
  <c r="L22" i="22"/>
  <c r="K23" i="22" s="1"/>
  <c r="L266" i="22"/>
  <c r="K267" i="22" s="1"/>
  <c r="G266" i="22"/>
  <c r="V266" i="22"/>
  <c r="U267" i="22" s="1"/>
  <c r="Q266" i="22"/>
  <c r="P267" i="22" s="1"/>
  <c r="G22" i="19"/>
  <c r="N22" i="19" s="1"/>
  <c r="L22" i="19"/>
  <c r="K23" i="19" s="1"/>
  <c r="M266" i="19"/>
  <c r="L143" i="19"/>
  <c r="K144" i="19" s="1"/>
  <c r="G143" i="19"/>
  <c r="V57" i="12"/>
  <c r="W57" i="12" s="1"/>
  <c r="AD266" i="23" l="1"/>
  <c r="F267" i="23"/>
  <c r="Q22" i="23"/>
  <c r="P23" i="23" s="1"/>
  <c r="L22" i="23"/>
  <c r="K23" i="23" s="1"/>
  <c r="AC22" i="23"/>
  <c r="G22" i="23"/>
  <c r="AA22" i="23"/>
  <c r="Z23" i="23" s="1"/>
  <c r="AD143" i="23"/>
  <c r="F144" i="23"/>
  <c r="AC22" i="22"/>
  <c r="F23" i="22"/>
  <c r="AD22" i="22"/>
  <c r="AD266" i="22"/>
  <c r="F267" i="22"/>
  <c r="Q143" i="22"/>
  <c r="P144" i="22" s="1"/>
  <c r="L143" i="22"/>
  <c r="K144" i="22" s="1"/>
  <c r="AA143" i="22"/>
  <c r="Z144" i="22" s="1"/>
  <c r="G143" i="22"/>
  <c r="O143" i="19"/>
  <c r="F144" i="19"/>
  <c r="L266" i="19"/>
  <c r="K267" i="19" s="1"/>
  <c r="G266" i="19"/>
  <c r="F23" i="19"/>
  <c r="O22" i="19"/>
  <c r="V58" i="12"/>
  <c r="W58" i="12" s="1"/>
  <c r="AD22" i="23" l="1"/>
  <c r="F23" i="23"/>
  <c r="AB144" i="23"/>
  <c r="AB267" i="23"/>
  <c r="AB267" i="22"/>
  <c r="AE22" i="22"/>
  <c r="AF22" i="22" s="1"/>
  <c r="AB23" i="22"/>
  <c r="AD143" i="22"/>
  <c r="F144" i="22"/>
  <c r="M23" i="19"/>
  <c r="P22" i="19"/>
  <c r="Q22" i="19" s="1"/>
  <c r="M144" i="19"/>
  <c r="F267" i="19"/>
  <c r="O266" i="19"/>
  <c r="V59" i="12"/>
  <c r="W59" i="12" s="1"/>
  <c r="G144" i="23" l="1"/>
  <c r="AA144" i="23"/>
  <c r="Z145" i="23" s="1"/>
  <c r="Q144" i="23"/>
  <c r="P145" i="23" s="1"/>
  <c r="L144" i="23"/>
  <c r="K145" i="23" s="1"/>
  <c r="G267" i="23"/>
  <c r="V267" i="23"/>
  <c r="U268" i="23" s="1"/>
  <c r="L267" i="23"/>
  <c r="K268" i="23" s="1"/>
  <c r="Q267" i="23"/>
  <c r="P268" i="23" s="1"/>
  <c r="AE22" i="23"/>
  <c r="AF22" i="23" s="1"/>
  <c r="AB23" i="23"/>
  <c r="AA23" i="22"/>
  <c r="Z24" i="22" s="1"/>
  <c r="Q23" i="22"/>
  <c r="P24" i="22" s="1"/>
  <c r="L23" i="22"/>
  <c r="K24" i="22" s="1"/>
  <c r="G23" i="22"/>
  <c r="AC23" i="22" s="1"/>
  <c r="AB144" i="22"/>
  <c r="G267" i="22"/>
  <c r="V267" i="22"/>
  <c r="U268" i="22" s="1"/>
  <c r="Q267" i="22"/>
  <c r="P268" i="22" s="1"/>
  <c r="L267" i="22"/>
  <c r="K268" i="22" s="1"/>
  <c r="N23" i="19"/>
  <c r="G23" i="19"/>
  <c r="L23" i="19"/>
  <c r="K24" i="19" s="1"/>
  <c r="M267" i="19"/>
  <c r="L144" i="19"/>
  <c r="K145" i="19" s="1"/>
  <c r="G144" i="19"/>
  <c r="V60" i="12"/>
  <c r="W60" i="12" s="1"/>
  <c r="F268" i="23" l="1"/>
  <c r="AD267" i="23"/>
  <c r="L23" i="23"/>
  <c r="K24" i="23" s="1"/>
  <c r="AC23" i="23"/>
  <c r="G23" i="23"/>
  <c r="AA23" i="23"/>
  <c r="Z24" i="23" s="1"/>
  <c r="Q23" i="23"/>
  <c r="P24" i="23" s="1"/>
  <c r="AD144" i="23"/>
  <c r="F145" i="23"/>
  <c r="AA144" i="22"/>
  <c r="Z145" i="22" s="1"/>
  <c r="Q144" i="22"/>
  <c r="P145" i="22" s="1"/>
  <c r="L144" i="22"/>
  <c r="K145" i="22" s="1"/>
  <c r="G144" i="22"/>
  <c r="AD23" i="22"/>
  <c r="F24" i="22"/>
  <c r="F268" i="22"/>
  <c r="AD267" i="22"/>
  <c r="F145" i="19"/>
  <c r="O144" i="19"/>
  <c r="G267" i="19"/>
  <c r="L267" i="19"/>
  <c r="K268" i="19" s="1"/>
  <c r="O23" i="19"/>
  <c r="F24" i="19"/>
  <c r="V61" i="12"/>
  <c r="W61" i="12" s="1"/>
  <c r="AD23" i="23" l="1"/>
  <c r="F24" i="23"/>
  <c r="AB145" i="23"/>
  <c r="AB268" i="23"/>
  <c r="AE23" i="22"/>
  <c r="AF23" i="22" s="1"/>
  <c r="AB24" i="22"/>
  <c r="AD144" i="22"/>
  <c r="F145" i="22"/>
  <c r="AB268" i="22"/>
  <c r="M24" i="19"/>
  <c r="P23" i="19"/>
  <c r="Q23" i="19" s="1"/>
  <c r="O267" i="19"/>
  <c r="F268" i="19"/>
  <c r="M145" i="19"/>
  <c r="V62" i="12"/>
  <c r="W62" i="12" s="1"/>
  <c r="G145" i="23" l="1"/>
  <c r="AA145" i="23"/>
  <c r="Z146" i="23" s="1"/>
  <c r="Q145" i="23"/>
  <c r="P146" i="23" s="1"/>
  <c r="L145" i="23"/>
  <c r="K146" i="23" s="1"/>
  <c r="V268" i="23"/>
  <c r="U269" i="23" s="1"/>
  <c r="Q268" i="23"/>
  <c r="P269" i="23" s="1"/>
  <c r="G268" i="23"/>
  <c r="L268" i="23"/>
  <c r="K269" i="23" s="1"/>
  <c r="AE23" i="23"/>
  <c r="AF23" i="23" s="1"/>
  <c r="AB24" i="23"/>
  <c r="V268" i="22"/>
  <c r="U269" i="22" s="1"/>
  <c r="Q268" i="22"/>
  <c r="P269" i="22" s="1"/>
  <c r="L268" i="22"/>
  <c r="K269" i="22" s="1"/>
  <c r="G268" i="22"/>
  <c r="AB145" i="22"/>
  <c r="Q24" i="22"/>
  <c r="P25" i="22" s="1"/>
  <c r="AA24" i="22"/>
  <c r="Z25" i="22" s="1"/>
  <c r="L24" i="22"/>
  <c r="K25" i="22" s="1"/>
  <c r="G24" i="22"/>
  <c r="AC24" i="22" s="1"/>
  <c r="L24" i="19"/>
  <c r="K25" i="19" s="1"/>
  <c r="G24" i="19"/>
  <c r="N24" i="19"/>
  <c r="G145" i="19"/>
  <c r="L145" i="19"/>
  <c r="K146" i="19" s="1"/>
  <c r="M268" i="19"/>
  <c r="V63" i="12"/>
  <c r="W63" i="12" s="1"/>
  <c r="AD268" i="23" l="1"/>
  <c r="F269" i="23"/>
  <c r="L24" i="23"/>
  <c r="K25" i="23" s="1"/>
  <c r="AC24" i="23"/>
  <c r="G24" i="23"/>
  <c r="Q24" i="23"/>
  <c r="P25" i="23" s="1"/>
  <c r="AA24" i="23"/>
  <c r="Z25" i="23" s="1"/>
  <c r="F146" i="23"/>
  <c r="AD145" i="23"/>
  <c r="L145" i="22"/>
  <c r="K146" i="22" s="1"/>
  <c r="G145" i="22"/>
  <c r="AA145" i="22"/>
  <c r="Z146" i="22" s="1"/>
  <c r="Q145" i="22"/>
  <c r="P146" i="22" s="1"/>
  <c r="AD268" i="22"/>
  <c r="F269" i="22"/>
  <c r="AD24" i="22"/>
  <c r="F25" i="22"/>
  <c r="L268" i="19"/>
  <c r="K269" i="19" s="1"/>
  <c r="G268" i="19"/>
  <c r="O145" i="19"/>
  <c r="F146" i="19"/>
  <c r="F25" i="19"/>
  <c r="O24" i="19"/>
  <c r="V64" i="12"/>
  <c r="W64" i="12" s="1"/>
  <c r="AD24" i="23" l="1"/>
  <c r="F25" i="23"/>
  <c r="AB146" i="23"/>
  <c r="AB269" i="23"/>
  <c r="AE24" i="22"/>
  <c r="AF24" i="22" s="1"/>
  <c r="AB25" i="22"/>
  <c r="AB269" i="22"/>
  <c r="AD145" i="22"/>
  <c r="F146" i="22"/>
  <c r="M146" i="19"/>
  <c r="O268" i="19"/>
  <c r="F269" i="19"/>
  <c r="P24" i="19"/>
  <c r="Q24" i="19" s="1"/>
  <c r="M25" i="19"/>
  <c r="V65" i="12"/>
  <c r="W65" i="12" s="1"/>
  <c r="Q269" i="23" l="1"/>
  <c r="P270" i="23" s="1"/>
  <c r="L269" i="23"/>
  <c r="K270" i="23" s="1"/>
  <c r="V269" i="23"/>
  <c r="U270" i="23" s="1"/>
  <c r="G269" i="23"/>
  <c r="AA146" i="23"/>
  <c r="Z147" i="23" s="1"/>
  <c r="Q146" i="23"/>
  <c r="P147" i="23" s="1"/>
  <c r="L146" i="23"/>
  <c r="K147" i="23" s="1"/>
  <c r="G146" i="23"/>
  <c r="AE24" i="23"/>
  <c r="AF24" i="23" s="1"/>
  <c r="AB25" i="23"/>
  <c r="AB146" i="22"/>
  <c r="Q25" i="22"/>
  <c r="P26" i="22" s="1"/>
  <c r="L25" i="22"/>
  <c r="K26" i="22" s="1"/>
  <c r="G25" i="22"/>
  <c r="AA25" i="22"/>
  <c r="Z26" i="22" s="1"/>
  <c r="Q269" i="22"/>
  <c r="P270" i="22" s="1"/>
  <c r="L269" i="22"/>
  <c r="K270" i="22" s="1"/>
  <c r="G269" i="22"/>
  <c r="V269" i="22"/>
  <c r="U270" i="22" s="1"/>
  <c r="L146" i="19"/>
  <c r="K147" i="19" s="1"/>
  <c r="G146" i="19"/>
  <c r="L25" i="19"/>
  <c r="K26" i="19" s="1"/>
  <c r="N25" i="19"/>
  <c r="G25" i="19"/>
  <c r="M269" i="19"/>
  <c r="V66" i="12"/>
  <c r="W66" i="12" s="1"/>
  <c r="AD269" i="23" l="1"/>
  <c r="F270" i="23"/>
  <c r="AC25" i="23"/>
  <c r="G25" i="23"/>
  <c r="AA25" i="23"/>
  <c r="Z26" i="23" s="1"/>
  <c r="Q25" i="23"/>
  <c r="P26" i="23" s="1"/>
  <c r="L25" i="23"/>
  <c r="K26" i="23" s="1"/>
  <c r="AD146" i="23"/>
  <c r="F147" i="23"/>
  <c r="AC25" i="22"/>
  <c r="AD25" i="22"/>
  <c r="F26" i="22"/>
  <c r="AD269" i="22"/>
  <c r="F270" i="22"/>
  <c r="Q146" i="22"/>
  <c r="P147" i="22" s="1"/>
  <c r="L146" i="22"/>
  <c r="K147" i="22" s="1"/>
  <c r="G146" i="22"/>
  <c r="AA146" i="22"/>
  <c r="Z147" i="22" s="1"/>
  <c r="L269" i="19"/>
  <c r="K270" i="19" s="1"/>
  <c r="G269" i="19"/>
  <c r="O25" i="19"/>
  <c r="F26" i="19"/>
  <c r="O146" i="19"/>
  <c r="F147" i="19"/>
  <c r="V67" i="12"/>
  <c r="W67" i="12" s="1"/>
  <c r="AB147" i="23" l="1"/>
  <c r="AD25" i="23"/>
  <c r="F26" i="23"/>
  <c r="AB270" i="23"/>
  <c r="AB270" i="22"/>
  <c r="AD146" i="22"/>
  <c r="F147" i="22"/>
  <c r="AE25" i="22"/>
  <c r="AF25" i="22" s="1"/>
  <c r="AB26" i="22"/>
  <c r="M147" i="19"/>
  <c r="M26" i="19"/>
  <c r="P25" i="19"/>
  <c r="Q25" i="19" s="1"/>
  <c r="F270" i="19"/>
  <c r="O269" i="19"/>
  <c r="V68" i="12"/>
  <c r="W68" i="12" s="1"/>
  <c r="L270" i="23" l="1"/>
  <c r="K271" i="23" s="1"/>
  <c r="G270" i="23"/>
  <c r="Q270" i="23"/>
  <c r="P271" i="23" s="1"/>
  <c r="V270" i="23"/>
  <c r="U271" i="23" s="1"/>
  <c r="AB26" i="23"/>
  <c r="AE25" i="23"/>
  <c r="AF25" i="23" s="1"/>
  <c r="AA147" i="23"/>
  <c r="Z148" i="23" s="1"/>
  <c r="Q147" i="23"/>
  <c r="P148" i="23" s="1"/>
  <c r="L147" i="23"/>
  <c r="K148" i="23" s="1"/>
  <c r="G147" i="23"/>
  <c r="AB147" i="22"/>
  <c r="L26" i="22"/>
  <c r="K27" i="22" s="1"/>
  <c r="G26" i="22"/>
  <c r="AA26" i="22"/>
  <c r="Z27" i="22" s="1"/>
  <c r="Q26" i="22"/>
  <c r="P27" i="22" s="1"/>
  <c r="L270" i="22"/>
  <c r="K271" i="22" s="1"/>
  <c r="G270" i="22"/>
  <c r="V270" i="22"/>
  <c r="U271" i="22" s="1"/>
  <c r="Q270" i="22"/>
  <c r="P271" i="22" s="1"/>
  <c r="M270" i="19"/>
  <c r="L26" i="19"/>
  <c r="K27" i="19" s="1"/>
  <c r="G26" i="19"/>
  <c r="N26" i="19" s="1"/>
  <c r="L147" i="19"/>
  <c r="K148" i="19" s="1"/>
  <c r="G147" i="19"/>
  <c r="V69" i="12"/>
  <c r="W69" i="12" s="1"/>
  <c r="AC26" i="23" l="1"/>
  <c r="G26" i="23"/>
  <c r="L26" i="23"/>
  <c r="K27" i="23" s="1"/>
  <c r="AA26" i="23"/>
  <c r="Z27" i="23" s="1"/>
  <c r="Q26" i="23"/>
  <c r="P27" i="23" s="1"/>
  <c r="AD147" i="23"/>
  <c r="F148" i="23"/>
  <c r="AD270" i="23"/>
  <c r="F271" i="23"/>
  <c r="AC26" i="22"/>
  <c r="AD26" i="22"/>
  <c r="F27" i="22"/>
  <c r="AD270" i="22"/>
  <c r="F271" i="22"/>
  <c r="G147" i="22"/>
  <c r="AA147" i="22"/>
  <c r="Z148" i="22" s="1"/>
  <c r="Q147" i="22"/>
  <c r="P148" i="22" s="1"/>
  <c r="L147" i="22"/>
  <c r="K148" i="22" s="1"/>
  <c r="F27" i="19"/>
  <c r="O26" i="19"/>
  <c r="F148" i="19"/>
  <c r="O147" i="19"/>
  <c r="G270" i="19"/>
  <c r="L270" i="19"/>
  <c r="K271" i="19" s="1"/>
  <c r="V70" i="12"/>
  <c r="W70" i="12" s="1"/>
  <c r="AB271" i="23" l="1"/>
  <c r="AB148" i="23"/>
  <c r="F27" i="23"/>
  <c r="AD26" i="23"/>
  <c r="AD147" i="22"/>
  <c r="F148" i="22"/>
  <c r="AB271" i="22"/>
  <c r="AE26" i="22"/>
  <c r="AF26" i="22" s="1"/>
  <c r="AB27" i="22"/>
  <c r="O270" i="19"/>
  <c r="F271" i="19"/>
  <c r="M148" i="19"/>
  <c r="M27" i="19"/>
  <c r="P26" i="19"/>
  <c r="Q26" i="19" s="1"/>
  <c r="V71" i="12"/>
  <c r="W71" i="12" s="1"/>
  <c r="AB27" i="23" l="1"/>
  <c r="AE26" i="23"/>
  <c r="AF26" i="23" s="1"/>
  <c r="Q148" i="23"/>
  <c r="P149" i="23" s="1"/>
  <c r="L148" i="23"/>
  <c r="K149" i="23" s="1"/>
  <c r="G148" i="23"/>
  <c r="AA148" i="23"/>
  <c r="Z149" i="23" s="1"/>
  <c r="G271" i="23"/>
  <c r="V271" i="23"/>
  <c r="U272" i="23" s="1"/>
  <c r="L271" i="23"/>
  <c r="K272" i="23" s="1"/>
  <c r="Q271" i="23"/>
  <c r="P272" i="23" s="1"/>
  <c r="L27" i="22"/>
  <c r="K28" i="22" s="1"/>
  <c r="G27" i="22"/>
  <c r="AA27" i="22"/>
  <c r="Z28" i="22" s="1"/>
  <c r="Q27" i="22"/>
  <c r="P28" i="22" s="1"/>
  <c r="G271" i="22"/>
  <c r="V271" i="22"/>
  <c r="U272" i="22" s="1"/>
  <c r="Q271" i="22"/>
  <c r="P272" i="22" s="1"/>
  <c r="L271" i="22"/>
  <c r="K272" i="22" s="1"/>
  <c r="AB148" i="22"/>
  <c r="G27" i="19"/>
  <c r="N27" i="19" s="1"/>
  <c r="L27" i="19"/>
  <c r="K28" i="19" s="1"/>
  <c r="M271" i="19"/>
  <c r="L148" i="19"/>
  <c r="K149" i="19" s="1"/>
  <c r="G148" i="19"/>
  <c r="V72" i="12"/>
  <c r="W72" i="12" s="1"/>
  <c r="F149" i="23" l="1"/>
  <c r="AD148" i="23"/>
  <c r="F272" i="23"/>
  <c r="AD271" i="23"/>
  <c r="AA27" i="23"/>
  <c r="Z28" i="23" s="1"/>
  <c r="Q27" i="23"/>
  <c r="P28" i="23" s="1"/>
  <c r="L27" i="23"/>
  <c r="K28" i="23" s="1"/>
  <c r="AC27" i="23"/>
  <c r="G27" i="23"/>
  <c r="AC27" i="22"/>
  <c r="F272" i="22"/>
  <c r="AD271" i="22"/>
  <c r="AD27" i="22"/>
  <c r="F28" i="22"/>
  <c r="L148" i="22"/>
  <c r="K149" i="22" s="1"/>
  <c r="G148" i="22"/>
  <c r="AA148" i="22"/>
  <c r="Z149" i="22" s="1"/>
  <c r="Q148" i="22"/>
  <c r="P149" i="22" s="1"/>
  <c r="O148" i="19"/>
  <c r="F149" i="19"/>
  <c r="L271" i="19"/>
  <c r="K272" i="19" s="1"/>
  <c r="G271" i="19"/>
  <c r="O27" i="19"/>
  <c r="F28" i="19"/>
  <c r="V73" i="12"/>
  <c r="W73" i="12" s="1"/>
  <c r="AB272" i="23" l="1"/>
  <c r="AB149" i="23"/>
  <c r="AD27" i="23"/>
  <c r="F28" i="23"/>
  <c r="F149" i="22"/>
  <c r="AD148" i="22"/>
  <c r="AE27" i="22"/>
  <c r="AF27" i="22" s="1"/>
  <c r="AB28" i="22"/>
  <c r="AB272" i="22"/>
  <c r="M149" i="19"/>
  <c r="P27" i="19"/>
  <c r="Q27" i="19" s="1"/>
  <c r="M28" i="19"/>
  <c r="O271" i="19"/>
  <c r="F272" i="19"/>
  <c r="V74" i="12"/>
  <c r="W74" i="12" s="1"/>
  <c r="AE27" i="23" l="1"/>
  <c r="AF27" i="23" s="1"/>
  <c r="AB28" i="23"/>
  <c r="Q149" i="23"/>
  <c r="P150" i="23" s="1"/>
  <c r="L149" i="23"/>
  <c r="K150" i="23" s="1"/>
  <c r="AA149" i="23"/>
  <c r="Z150" i="23" s="1"/>
  <c r="G149" i="23"/>
  <c r="V272" i="23"/>
  <c r="U273" i="23" s="1"/>
  <c r="Q272" i="23"/>
  <c r="P273" i="23" s="1"/>
  <c r="G272" i="23"/>
  <c r="L272" i="23"/>
  <c r="K273" i="23" s="1"/>
  <c r="G28" i="22"/>
  <c r="AC28" i="22" s="1"/>
  <c r="AA28" i="22"/>
  <c r="Z29" i="22" s="1"/>
  <c r="L28" i="22"/>
  <c r="K29" i="22" s="1"/>
  <c r="Q28" i="22"/>
  <c r="P29" i="22" s="1"/>
  <c r="V272" i="22"/>
  <c r="U273" i="22" s="1"/>
  <c r="Q272" i="22"/>
  <c r="P273" i="22" s="1"/>
  <c r="L272" i="22"/>
  <c r="K273" i="22" s="1"/>
  <c r="G272" i="22"/>
  <c r="AB149" i="22"/>
  <c r="L149" i="19"/>
  <c r="K150" i="19" s="1"/>
  <c r="G149" i="19"/>
  <c r="M272" i="19"/>
  <c r="N28" i="19"/>
  <c r="G28" i="19"/>
  <c r="L28" i="19"/>
  <c r="K29" i="19" s="1"/>
  <c r="V75" i="12"/>
  <c r="W75" i="12" s="1"/>
  <c r="AD149" i="23" l="1"/>
  <c r="F150" i="23"/>
  <c r="AD272" i="23"/>
  <c r="F273" i="23"/>
  <c r="AA28" i="23"/>
  <c r="Z29" i="23" s="1"/>
  <c r="AC28" i="23"/>
  <c r="Q28" i="23"/>
  <c r="P29" i="23" s="1"/>
  <c r="L28" i="23"/>
  <c r="K29" i="23" s="1"/>
  <c r="G28" i="23"/>
  <c r="AA149" i="22"/>
  <c r="Z150" i="22" s="1"/>
  <c r="Q149" i="22"/>
  <c r="P150" i="22" s="1"/>
  <c r="L149" i="22"/>
  <c r="K150" i="22" s="1"/>
  <c r="G149" i="22"/>
  <c r="AD28" i="22"/>
  <c r="F29" i="22"/>
  <c r="AD272" i="22"/>
  <c r="F273" i="22"/>
  <c r="O28" i="19"/>
  <c r="F29" i="19"/>
  <c r="L272" i="19"/>
  <c r="K273" i="19" s="1"/>
  <c r="G272" i="19"/>
  <c r="F150" i="19"/>
  <c r="O149" i="19"/>
  <c r="V76" i="12"/>
  <c r="W76" i="12" s="1"/>
  <c r="AB273" i="23" l="1"/>
  <c r="F29" i="23"/>
  <c r="AD28" i="23"/>
  <c r="AB150" i="23"/>
  <c r="AD149" i="22"/>
  <c r="F150" i="22"/>
  <c r="AB273" i="22"/>
  <c r="AB29" i="22"/>
  <c r="AE28" i="22"/>
  <c r="AF28" i="22" s="1"/>
  <c r="M150" i="19"/>
  <c r="F273" i="19"/>
  <c r="O272" i="19"/>
  <c r="M29" i="19"/>
  <c r="P28" i="19"/>
  <c r="Q28" i="19" s="1"/>
  <c r="V77" i="12"/>
  <c r="W77" i="12" s="1"/>
  <c r="L150" i="23" l="1"/>
  <c r="K151" i="23" s="1"/>
  <c r="G150" i="23"/>
  <c r="AA150" i="23"/>
  <c r="Z151" i="23" s="1"/>
  <c r="Q150" i="23"/>
  <c r="P151" i="23" s="1"/>
  <c r="AB29" i="23"/>
  <c r="AE28" i="23"/>
  <c r="AF28" i="23" s="1"/>
  <c r="Q273" i="23"/>
  <c r="P274" i="23" s="1"/>
  <c r="L273" i="23"/>
  <c r="K274" i="23" s="1"/>
  <c r="V273" i="23"/>
  <c r="U274" i="23" s="1"/>
  <c r="G273" i="23"/>
  <c r="G29" i="22"/>
  <c r="AC29" i="22" s="1"/>
  <c r="AA29" i="22"/>
  <c r="Z30" i="22" s="1"/>
  <c r="Q29" i="22"/>
  <c r="P30" i="22" s="1"/>
  <c r="L29" i="22"/>
  <c r="K30" i="22" s="1"/>
  <c r="Q273" i="22"/>
  <c r="P274" i="22" s="1"/>
  <c r="L273" i="22"/>
  <c r="K274" i="22" s="1"/>
  <c r="G273" i="22"/>
  <c r="V273" i="22"/>
  <c r="U274" i="22" s="1"/>
  <c r="AB150" i="22"/>
  <c r="G150" i="19"/>
  <c r="L150" i="19"/>
  <c r="K151" i="19" s="1"/>
  <c r="L29" i="19"/>
  <c r="K30" i="19" s="1"/>
  <c r="G29" i="19"/>
  <c r="N29" i="19" s="1"/>
  <c r="M273" i="19"/>
  <c r="V78" i="12"/>
  <c r="W78" i="12" s="1"/>
  <c r="Q29" i="23" l="1"/>
  <c r="P30" i="23" s="1"/>
  <c r="L29" i="23"/>
  <c r="K30" i="23" s="1"/>
  <c r="AC29" i="23"/>
  <c r="G29" i="23"/>
  <c r="AA29" i="23"/>
  <c r="Z30" i="23" s="1"/>
  <c r="AD273" i="23"/>
  <c r="F274" i="23"/>
  <c r="AD150" i="23"/>
  <c r="F151" i="23"/>
  <c r="G150" i="22"/>
  <c r="AA150" i="22"/>
  <c r="Z151" i="22" s="1"/>
  <c r="Q150" i="22"/>
  <c r="P151" i="22" s="1"/>
  <c r="L150" i="22"/>
  <c r="K151" i="22" s="1"/>
  <c r="F30" i="22"/>
  <c r="AD29" i="22"/>
  <c r="AD273" i="22"/>
  <c r="F274" i="22"/>
  <c r="O150" i="19"/>
  <c r="F151" i="19"/>
  <c r="L273" i="19"/>
  <c r="K274" i="19" s="1"/>
  <c r="G273" i="19"/>
  <c r="F30" i="19"/>
  <c r="O29" i="19"/>
  <c r="V79" i="12"/>
  <c r="W79" i="12" s="1"/>
  <c r="AB274" i="23" l="1"/>
  <c r="AD29" i="23"/>
  <c r="F30" i="23"/>
  <c r="AB151" i="23"/>
  <c r="AB274" i="22"/>
  <c r="AB30" i="22"/>
  <c r="AE29" i="22"/>
  <c r="AF29" i="22" s="1"/>
  <c r="AD150" i="22"/>
  <c r="F151" i="22"/>
  <c r="M30" i="19"/>
  <c r="P29" i="19"/>
  <c r="Q29" i="19" s="1"/>
  <c r="O273" i="19"/>
  <c r="F274" i="19"/>
  <c r="M151" i="19"/>
  <c r="V80" i="12"/>
  <c r="W80" i="12" s="1"/>
  <c r="L151" i="23" l="1"/>
  <c r="K152" i="23" s="1"/>
  <c r="G151" i="23"/>
  <c r="AA151" i="23"/>
  <c r="Z152" i="23" s="1"/>
  <c r="Q151" i="23"/>
  <c r="P152" i="23" s="1"/>
  <c r="AE29" i="23"/>
  <c r="AF29" i="23" s="1"/>
  <c r="AB30" i="23"/>
  <c r="L274" i="23"/>
  <c r="K275" i="23" s="1"/>
  <c r="G274" i="23"/>
  <c r="Q274" i="23"/>
  <c r="P275" i="23" s="1"/>
  <c r="V274" i="23"/>
  <c r="U275" i="23" s="1"/>
  <c r="AB151" i="22"/>
  <c r="AA30" i="22"/>
  <c r="Z31" i="22" s="1"/>
  <c r="G30" i="22"/>
  <c r="Q30" i="22"/>
  <c r="P31" i="22" s="1"/>
  <c r="L30" i="22"/>
  <c r="K31" i="22" s="1"/>
  <c r="AC30" i="22"/>
  <c r="L274" i="22"/>
  <c r="K275" i="22" s="1"/>
  <c r="G274" i="22"/>
  <c r="V274" i="22"/>
  <c r="U275" i="22" s="1"/>
  <c r="Q274" i="22"/>
  <c r="P275" i="22" s="1"/>
  <c r="L151" i="19"/>
  <c r="K152" i="19" s="1"/>
  <c r="G151" i="19"/>
  <c r="M274" i="19"/>
  <c r="G30" i="19"/>
  <c r="L30" i="19"/>
  <c r="K31" i="19" s="1"/>
  <c r="V81" i="12"/>
  <c r="W81" i="12" s="1"/>
  <c r="Q30" i="23" l="1"/>
  <c r="P31" i="23" s="1"/>
  <c r="L30" i="23"/>
  <c r="K31" i="23" s="1"/>
  <c r="AC30" i="23"/>
  <c r="G30" i="23"/>
  <c r="AA30" i="23"/>
  <c r="Z31" i="23" s="1"/>
  <c r="AD151" i="23"/>
  <c r="F152" i="23"/>
  <c r="AD274" i="23"/>
  <c r="F275" i="23"/>
  <c r="F31" i="22"/>
  <c r="AD30" i="22"/>
  <c r="AD274" i="22"/>
  <c r="F275" i="22"/>
  <c r="G151" i="22"/>
  <c r="Q151" i="22"/>
  <c r="P152" i="22" s="1"/>
  <c r="L151" i="22"/>
  <c r="K152" i="22" s="1"/>
  <c r="AA151" i="22"/>
  <c r="Z152" i="22" s="1"/>
  <c r="N30" i="19"/>
  <c r="F31" i="19"/>
  <c r="O30" i="19"/>
  <c r="L274" i="19"/>
  <c r="K275" i="19" s="1"/>
  <c r="G274" i="19"/>
  <c r="O151" i="19"/>
  <c r="F152" i="19"/>
  <c r="V82" i="12"/>
  <c r="W82" i="12" s="1"/>
  <c r="AB275" i="23" l="1"/>
  <c r="AB152" i="23"/>
  <c r="AD30" i="23"/>
  <c r="F31" i="23"/>
  <c r="F152" i="22"/>
  <c r="AD151" i="22"/>
  <c r="AB275" i="22"/>
  <c r="AB31" i="22"/>
  <c r="AE30" i="22"/>
  <c r="AF30" i="22" s="1"/>
  <c r="M152" i="19"/>
  <c r="F275" i="19"/>
  <c r="O274" i="19"/>
  <c r="M31" i="19"/>
  <c r="P30" i="19"/>
  <c r="Q30" i="19" s="1"/>
  <c r="V83" i="12"/>
  <c r="W83" i="12" s="1"/>
  <c r="AE30" i="23" l="1"/>
  <c r="AF30" i="23" s="1"/>
  <c r="AB31" i="23"/>
  <c r="G152" i="23"/>
  <c r="AA152" i="23"/>
  <c r="Z153" i="23" s="1"/>
  <c r="Q152" i="23"/>
  <c r="P153" i="23" s="1"/>
  <c r="L152" i="23"/>
  <c r="K153" i="23" s="1"/>
  <c r="G275" i="23"/>
  <c r="V275" i="23"/>
  <c r="U276" i="23" s="1"/>
  <c r="L275" i="23"/>
  <c r="K276" i="23" s="1"/>
  <c r="Q275" i="23"/>
  <c r="P276" i="23" s="1"/>
  <c r="AA31" i="22"/>
  <c r="Z32" i="22" s="1"/>
  <c r="Q31" i="22"/>
  <c r="P32" i="22" s="1"/>
  <c r="L31" i="22"/>
  <c r="K32" i="22" s="1"/>
  <c r="G31" i="22"/>
  <c r="G275" i="22"/>
  <c r="V275" i="22"/>
  <c r="U276" i="22" s="1"/>
  <c r="Q275" i="22"/>
  <c r="P276" i="22" s="1"/>
  <c r="L275" i="22"/>
  <c r="K276" i="22" s="1"/>
  <c r="AB152" i="22"/>
  <c r="L152" i="19"/>
  <c r="K153" i="19" s="1"/>
  <c r="G152" i="19"/>
  <c r="G31" i="19"/>
  <c r="L31" i="19"/>
  <c r="K32" i="19" s="1"/>
  <c r="M275" i="19"/>
  <c r="V84" i="12"/>
  <c r="W84" i="12" s="1"/>
  <c r="AD152" i="23" l="1"/>
  <c r="F153" i="23"/>
  <c r="L31" i="23"/>
  <c r="K32" i="23" s="1"/>
  <c r="G31" i="23"/>
  <c r="AA31" i="23"/>
  <c r="Z32" i="23" s="1"/>
  <c r="Q31" i="23"/>
  <c r="P32" i="23" s="1"/>
  <c r="F276" i="23"/>
  <c r="AD275" i="23"/>
  <c r="F276" i="22"/>
  <c r="AD275" i="22"/>
  <c r="AD31" i="22"/>
  <c r="F32" i="22"/>
  <c r="AC31" i="22"/>
  <c r="AA152" i="22"/>
  <c r="Z153" i="22" s="1"/>
  <c r="Q152" i="22"/>
  <c r="P153" i="22" s="1"/>
  <c r="L152" i="22"/>
  <c r="K153" i="22" s="1"/>
  <c r="G152" i="22"/>
  <c r="N31" i="19"/>
  <c r="G275" i="19"/>
  <c r="L275" i="19"/>
  <c r="K276" i="19" s="1"/>
  <c r="O31" i="19"/>
  <c r="F32" i="19"/>
  <c r="F153" i="19"/>
  <c r="O152" i="19"/>
  <c r="V85" i="12"/>
  <c r="W85" i="12" s="1"/>
  <c r="AD31" i="23" l="1"/>
  <c r="F32" i="23"/>
  <c r="AC31" i="23"/>
  <c r="AB276" i="23"/>
  <c r="AB153" i="23"/>
  <c r="AE31" i="22"/>
  <c r="AF31" i="22" s="1"/>
  <c r="AB32" i="22"/>
  <c r="AB276" i="22"/>
  <c r="AD152" i="22"/>
  <c r="F153" i="22"/>
  <c r="P31" i="19"/>
  <c r="Q31" i="19" s="1"/>
  <c r="M32" i="19"/>
  <c r="M153" i="19"/>
  <c r="O275" i="19"/>
  <c r="F276" i="19"/>
  <c r="V86" i="12"/>
  <c r="W86" i="12" s="1"/>
  <c r="V276" i="23" l="1"/>
  <c r="U277" i="23" s="1"/>
  <c r="Q276" i="23"/>
  <c r="P277" i="23" s="1"/>
  <c r="G276" i="23"/>
  <c r="L276" i="23"/>
  <c r="K277" i="23" s="1"/>
  <c r="G153" i="23"/>
  <c r="AA153" i="23"/>
  <c r="Z154" i="23" s="1"/>
  <c r="Q153" i="23"/>
  <c r="P154" i="23" s="1"/>
  <c r="L153" i="23"/>
  <c r="K154" i="23" s="1"/>
  <c r="AE31" i="23"/>
  <c r="AF31" i="23" s="1"/>
  <c r="AB32" i="23"/>
  <c r="AB153" i="22"/>
  <c r="V276" i="22"/>
  <c r="U277" i="22" s="1"/>
  <c r="Q276" i="22"/>
  <c r="P277" i="22" s="1"/>
  <c r="L276" i="22"/>
  <c r="K277" i="22" s="1"/>
  <c r="G276" i="22"/>
  <c r="Q32" i="22"/>
  <c r="P33" i="22" s="1"/>
  <c r="L32" i="22"/>
  <c r="K33" i="22" s="1"/>
  <c r="G32" i="22"/>
  <c r="AA32" i="22"/>
  <c r="Z33" i="22" s="1"/>
  <c r="G153" i="19"/>
  <c r="L153" i="19"/>
  <c r="K154" i="19" s="1"/>
  <c r="L32" i="19"/>
  <c r="K33" i="19" s="1"/>
  <c r="G32" i="19"/>
  <c r="N32" i="19" s="1"/>
  <c r="M276" i="19"/>
  <c r="V87" i="12"/>
  <c r="W87" i="12" s="1"/>
  <c r="F154" i="23" l="1"/>
  <c r="AD153" i="23"/>
  <c r="L32" i="23"/>
  <c r="K33" i="23" s="1"/>
  <c r="G32" i="23"/>
  <c r="Q32" i="23"/>
  <c r="P33" i="23" s="1"/>
  <c r="AA32" i="23"/>
  <c r="Z33" i="23" s="1"/>
  <c r="AD276" i="23"/>
  <c r="F277" i="23"/>
  <c r="AD276" i="22"/>
  <c r="F277" i="22"/>
  <c r="AD32" i="22"/>
  <c r="F33" i="22"/>
  <c r="AC32" i="22"/>
  <c r="AA153" i="22"/>
  <c r="Z154" i="22" s="1"/>
  <c r="Q153" i="22"/>
  <c r="P154" i="22" s="1"/>
  <c r="L153" i="22"/>
  <c r="K154" i="22" s="1"/>
  <c r="G153" i="22"/>
  <c r="F33" i="19"/>
  <c r="O32" i="19"/>
  <c r="L276" i="19"/>
  <c r="K277" i="19" s="1"/>
  <c r="G276" i="19"/>
  <c r="O153" i="19"/>
  <c r="F154" i="19"/>
  <c r="V88" i="12"/>
  <c r="W88" i="12" s="1"/>
  <c r="AD32" i="23" l="1"/>
  <c r="F33" i="23"/>
  <c r="AC32" i="23"/>
  <c r="AB277" i="23"/>
  <c r="AB154" i="23"/>
  <c r="AE32" i="22"/>
  <c r="AF32" i="22" s="1"/>
  <c r="AB33" i="22"/>
  <c r="AD153" i="22"/>
  <c r="F154" i="22"/>
  <c r="AB277" i="22"/>
  <c r="M154" i="19"/>
  <c r="O276" i="19"/>
  <c r="F277" i="19"/>
  <c r="M33" i="19"/>
  <c r="P32" i="19"/>
  <c r="Q32" i="19" s="1"/>
  <c r="V89" i="12"/>
  <c r="W89" i="12" s="1"/>
  <c r="Q277" i="23" l="1"/>
  <c r="P278" i="23" s="1"/>
  <c r="L277" i="23"/>
  <c r="K278" i="23" s="1"/>
  <c r="V277" i="23"/>
  <c r="U278" i="23" s="1"/>
  <c r="G277" i="23"/>
  <c r="AA154" i="23"/>
  <c r="Z155" i="23" s="1"/>
  <c r="Q154" i="23"/>
  <c r="P155" i="23" s="1"/>
  <c r="L154" i="23"/>
  <c r="K155" i="23" s="1"/>
  <c r="G154" i="23"/>
  <c r="AE32" i="23"/>
  <c r="AF32" i="23" s="1"/>
  <c r="AB33" i="23"/>
  <c r="Q277" i="22"/>
  <c r="P278" i="22" s="1"/>
  <c r="L277" i="22"/>
  <c r="K278" i="22" s="1"/>
  <c r="G277" i="22"/>
  <c r="V277" i="22"/>
  <c r="U278" i="22" s="1"/>
  <c r="AB154" i="22"/>
  <c r="Q33" i="22"/>
  <c r="P34" i="22" s="1"/>
  <c r="L33" i="22"/>
  <c r="K34" i="22" s="1"/>
  <c r="G33" i="22"/>
  <c r="AA33" i="22"/>
  <c r="Z34" i="22" s="1"/>
  <c r="L154" i="19"/>
  <c r="K155" i="19" s="1"/>
  <c r="G154" i="19"/>
  <c r="L33" i="19"/>
  <c r="K34" i="19" s="1"/>
  <c r="G33" i="19"/>
  <c r="M277" i="19"/>
  <c r="V90" i="12"/>
  <c r="W90" i="12" s="1"/>
  <c r="AD277" i="23" l="1"/>
  <c r="F278" i="23"/>
  <c r="AC33" i="23"/>
  <c r="G33" i="23"/>
  <c r="AA33" i="23"/>
  <c r="Z34" i="23" s="1"/>
  <c r="Q33" i="23"/>
  <c r="P34" i="23" s="1"/>
  <c r="L33" i="23"/>
  <c r="K34" i="23" s="1"/>
  <c r="AD154" i="23"/>
  <c r="F155" i="23"/>
  <c r="AC33" i="22"/>
  <c r="Q154" i="22"/>
  <c r="P155" i="22" s="1"/>
  <c r="L154" i="22"/>
  <c r="K155" i="22" s="1"/>
  <c r="G154" i="22"/>
  <c r="AA154" i="22"/>
  <c r="Z155" i="22" s="1"/>
  <c r="AD277" i="22"/>
  <c r="F278" i="22"/>
  <c r="AD33" i="22"/>
  <c r="F34" i="22"/>
  <c r="N33" i="19"/>
  <c r="L277" i="19"/>
  <c r="K278" i="19" s="1"/>
  <c r="G277" i="19"/>
  <c r="O154" i="19"/>
  <c r="F155" i="19"/>
  <c r="O33" i="19"/>
  <c r="F34" i="19"/>
  <c r="V91" i="12"/>
  <c r="W91" i="12" s="1"/>
  <c r="AB155" i="23" l="1"/>
  <c r="AD33" i="23"/>
  <c r="F34" i="23"/>
  <c r="AB278" i="23"/>
  <c r="AB278" i="22"/>
  <c r="AB34" i="22"/>
  <c r="AE33" i="22"/>
  <c r="AF33" i="22" s="1"/>
  <c r="AD154" i="22"/>
  <c r="F155" i="22"/>
  <c r="M155" i="19"/>
  <c r="F278" i="19"/>
  <c r="O277" i="19"/>
  <c r="M34" i="19"/>
  <c r="P33" i="19"/>
  <c r="Q33" i="19" s="1"/>
  <c r="V92" i="12"/>
  <c r="W92" i="12" s="1"/>
  <c r="AB34" i="23" l="1"/>
  <c r="AE33" i="23"/>
  <c r="AF33" i="23" s="1"/>
  <c r="AA155" i="23"/>
  <c r="Z156" i="23" s="1"/>
  <c r="Q155" i="23"/>
  <c r="P156" i="23" s="1"/>
  <c r="L155" i="23"/>
  <c r="K156" i="23" s="1"/>
  <c r="G155" i="23"/>
  <c r="L278" i="23"/>
  <c r="K279" i="23" s="1"/>
  <c r="G278" i="23"/>
  <c r="Q278" i="23"/>
  <c r="P279" i="23" s="1"/>
  <c r="V278" i="23"/>
  <c r="U279" i="23" s="1"/>
  <c r="AB155" i="22"/>
  <c r="L34" i="22"/>
  <c r="K35" i="22" s="1"/>
  <c r="AA34" i="22"/>
  <c r="Z35" i="22" s="1"/>
  <c r="Q34" i="22"/>
  <c r="P35" i="22" s="1"/>
  <c r="G34" i="22"/>
  <c r="AC34" i="22" s="1"/>
  <c r="L278" i="22"/>
  <c r="K279" i="22" s="1"/>
  <c r="G278" i="22"/>
  <c r="V278" i="22"/>
  <c r="U279" i="22" s="1"/>
  <c r="Q278" i="22"/>
  <c r="P279" i="22" s="1"/>
  <c r="L34" i="19"/>
  <c r="K35" i="19" s="1"/>
  <c r="G34" i="19"/>
  <c r="N34" i="19" s="1"/>
  <c r="M278" i="19"/>
  <c r="L155" i="19"/>
  <c r="K156" i="19" s="1"/>
  <c r="G155" i="19"/>
  <c r="V93" i="12"/>
  <c r="W93" i="12" s="1"/>
  <c r="AD155" i="23" l="1"/>
  <c r="F156" i="23"/>
  <c r="AD278" i="23"/>
  <c r="F279" i="23"/>
  <c r="AC34" i="23"/>
  <c r="G34" i="23"/>
  <c r="AA34" i="23"/>
  <c r="Z35" i="23" s="1"/>
  <c r="Q34" i="23"/>
  <c r="P35" i="23" s="1"/>
  <c r="L34" i="23"/>
  <c r="K35" i="23" s="1"/>
  <c r="AD278" i="22"/>
  <c r="F279" i="22"/>
  <c r="Q155" i="22"/>
  <c r="P156" i="22" s="1"/>
  <c r="L155" i="22"/>
  <c r="K156" i="22" s="1"/>
  <c r="G155" i="22"/>
  <c r="AA155" i="22"/>
  <c r="Z156" i="22" s="1"/>
  <c r="AD34" i="22"/>
  <c r="F35" i="22"/>
  <c r="G278" i="19"/>
  <c r="L278" i="19"/>
  <c r="K279" i="19" s="1"/>
  <c r="F35" i="19"/>
  <c r="O34" i="19"/>
  <c r="F156" i="19"/>
  <c r="O155" i="19"/>
  <c r="V94" i="12"/>
  <c r="W94" i="12" s="1"/>
  <c r="AB279" i="23" l="1"/>
  <c r="F35" i="23"/>
  <c r="AD34" i="23"/>
  <c r="AB156" i="23"/>
  <c r="AE34" i="22"/>
  <c r="AF34" i="22" s="1"/>
  <c r="AB35" i="22"/>
  <c r="AD155" i="22"/>
  <c r="F156" i="22"/>
  <c r="AB279" i="22"/>
  <c r="M156" i="19"/>
  <c r="M35" i="19"/>
  <c r="P34" i="19"/>
  <c r="Q34" i="19" s="1"/>
  <c r="O278" i="19"/>
  <c r="F279" i="19"/>
  <c r="V95" i="12"/>
  <c r="W95" i="12" s="1"/>
  <c r="AB35" i="23" l="1"/>
  <c r="AE34" i="23"/>
  <c r="AF34" i="23" s="1"/>
  <c r="Q156" i="23"/>
  <c r="P157" i="23" s="1"/>
  <c r="L156" i="23"/>
  <c r="K157" i="23" s="1"/>
  <c r="G156" i="23"/>
  <c r="AA156" i="23"/>
  <c r="Z157" i="23" s="1"/>
  <c r="G279" i="23"/>
  <c r="V279" i="23"/>
  <c r="U280" i="23" s="1"/>
  <c r="L279" i="23"/>
  <c r="K280" i="23" s="1"/>
  <c r="Q279" i="23"/>
  <c r="P280" i="23" s="1"/>
  <c r="G279" i="22"/>
  <c r="V279" i="22"/>
  <c r="U280" i="22" s="1"/>
  <c r="Q279" i="22"/>
  <c r="P280" i="22" s="1"/>
  <c r="L279" i="22"/>
  <c r="K280" i="22" s="1"/>
  <c r="AB156" i="22"/>
  <c r="L35" i="22"/>
  <c r="K36" i="22" s="1"/>
  <c r="G35" i="22"/>
  <c r="AC35" i="22" s="1"/>
  <c r="AA35" i="22"/>
  <c r="Z36" i="22" s="1"/>
  <c r="Q35" i="22"/>
  <c r="P36" i="22" s="1"/>
  <c r="M279" i="19"/>
  <c r="G35" i="19"/>
  <c r="N35" i="19" s="1"/>
  <c r="L35" i="19"/>
  <c r="K36" i="19" s="1"/>
  <c r="L156" i="19"/>
  <c r="K157" i="19" s="1"/>
  <c r="G156" i="19"/>
  <c r="V96" i="12"/>
  <c r="W96" i="12" s="1"/>
  <c r="F157" i="23" l="1"/>
  <c r="AD156" i="23"/>
  <c r="F280" i="23"/>
  <c r="AD279" i="23"/>
  <c r="AA35" i="23"/>
  <c r="Z36" i="23" s="1"/>
  <c r="Q35" i="23"/>
  <c r="P36" i="23" s="1"/>
  <c r="L35" i="23"/>
  <c r="K36" i="23" s="1"/>
  <c r="AC35" i="23"/>
  <c r="G35" i="23"/>
  <c r="AD35" i="22"/>
  <c r="F36" i="22"/>
  <c r="F280" i="22"/>
  <c r="AD279" i="22"/>
  <c r="L156" i="22"/>
  <c r="K157" i="22" s="1"/>
  <c r="G156" i="22"/>
  <c r="AA156" i="22"/>
  <c r="Z157" i="22" s="1"/>
  <c r="Q156" i="22"/>
  <c r="P157" i="22" s="1"/>
  <c r="O156" i="19"/>
  <c r="F157" i="19"/>
  <c r="F36" i="19"/>
  <c r="O35" i="19"/>
  <c r="L279" i="19"/>
  <c r="K280" i="19" s="1"/>
  <c r="G279" i="19"/>
  <c r="V97" i="12"/>
  <c r="W97" i="12" s="1"/>
  <c r="AB280" i="23" l="1"/>
  <c r="AB157" i="23"/>
  <c r="AD35" i="23"/>
  <c r="F36" i="23"/>
  <c r="AD156" i="22"/>
  <c r="F157" i="22"/>
  <c r="AB280" i="22"/>
  <c r="AE35" i="22"/>
  <c r="AF35" i="22" s="1"/>
  <c r="AB36" i="22"/>
  <c r="O279" i="19"/>
  <c r="F280" i="19"/>
  <c r="M36" i="19"/>
  <c r="P35" i="19"/>
  <c r="Q35" i="19" s="1"/>
  <c r="M157" i="19"/>
  <c r="V98" i="12"/>
  <c r="W98" i="12" s="1"/>
  <c r="AE35" i="23" l="1"/>
  <c r="AF35" i="23" s="1"/>
  <c r="AB36" i="23"/>
  <c r="Q157" i="23"/>
  <c r="P158" i="23" s="1"/>
  <c r="L157" i="23"/>
  <c r="K158" i="23" s="1"/>
  <c r="G157" i="23"/>
  <c r="AA157" i="23"/>
  <c r="Z158" i="23" s="1"/>
  <c r="V280" i="23"/>
  <c r="U281" i="23" s="1"/>
  <c r="Q280" i="23"/>
  <c r="P281" i="23" s="1"/>
  <c r="G280" i="23"/>
  <c r="L280" i="23"/>
  <c r="K281" i="23" s="1"/>
  <c r="G36" i="22"/>
  <c r="AA36" i="22"/>
  <c r="Z37" i="22" s="1"/>
  <c r="Q36" i="22"/>
  <c r="P37" i="22" s="1"/>
  <c r="L36" i="22"/>
  <c r="K37" i="22" s="1"/>
  <c r="V280" i="22"/>
  <c r="U281" i="22" s="1"/>
  <c r="Q280" i="22"/>
  <c r="P281" i="22" s="1"/>
  <c r="L280" i="22"/>
  <c r="K281" i="22" s="1"/>
  <c r="G280" i="22"/>
  <c r="AB157" i="22"/>
  <c r="G36" i="19"/>
  <c r="N36" i="19" s="1"/>
  <c r="L36" i="19"/>
  <c r="K37" i="19" s="1"/>
  <c r="L157" i="19"/>
  <c r="K158" i="19" s="1"/>
  <c r="G157" i="19"/>
  <c r="M280" i="19"/>
  <c r="V99" i="12"/>
  <c r="W99" i="12" s="1"/>
  <c r="AD157" i="23" l="1"/>
  <c r="F158" i="23"/>
  <c r="AD280" i="23"/>
  <c r="F281" i="23"/>
  <c r="AA36" i="23"/>
  <c r="Z37" i="23" s="1"/>
  <c r="Q36" i="23"/>
  <c r="P37" i="23" s="1"/>
  <c r="G36" i="23"/>
  <c r="L36" i="23"/>
  <c r="K37" i="23" s="1"/>
  <c r="AC36" i="23"/>
  <c r="AC36" i="22"/>
  <c r="L157" i="22"/>
  <c r="K158" i="22" s="1"/>
  <c r="G157" i="22"/>
  <c r="AA157" i="22"/>
  <c r="Z158" i="22" s="1"/>
  <c r="Q157" i="22"/>
  <c r="P158" i="22" s="1"/>
  <c r="AD36" i="22"/>
  <c r="F37" i="22"/>
  <c r="AD280" i="22"/>
  <c r="F281" i="22"/>
  <c r="F158" i="19"/>
  <c r="O157" i="19"/>
  <c r="L280" i="19"/>
  <c r="K281" i="19" s="1"/>
  <c r="G280" i="19"/>
  <c r="O36" i="19"/>
  <c r="F37" i="19"/>
  <c r="V100" i="12"/>
  <c r="W100" i="12" s="1"/>
  <c r="F37" i="23" l="1"/>
  <c r="AD36" i="23"/>
  <c r="AB281" i="23"/>
  <c r="AB158" i="23"/>
  <c r="AB281" i="22"/>
  <c r="AD157" i="22"/>
  <c r="F158" i="22"/>
  <c r="AB37" i="22"/>
  <c r="AE36" i="22"/>
  <c r="AF36" i="22" s="1"/>
  <c r="M37" i="19"/>
  <c r="P36" i="19"/>
  <c r="Q36" i="19" s="1"/>
  <c r="F281" i="19"/>
  <c r="O280" i="19"/>
  <c r="M158" i="19"/>
  <c r="V101" i="12"/>
  <c r="W101" i="12" s="1"/>
  <c r="L158" i="23" l="1"/>
  <c r="K159" i="23" s="1"/>
  <c r="G158" i="23"/>
  <c r="AA158" i="23"/>
  <c r="Z159" i="23" s="1"/>
  <c r="Q158" i="23"/>
  <c r="P159" i="23" s="1"/>
  <c r="AE36" i="23"/>
  <c r="AF36" i="23" s="1"/>
  <c r="AB37" i="23"/>
  <c r="Q281" i="23"/>
  <c r="P282" i="23" s="1"/>
  <c r="L281" i="23"/>
  <c r="K282" i="23" s="1"/>
  <c r="V281" i="23"/>
  <c r="U282" i="23" s="1"/>
  <c r="G281" i="23"/>
  <c r="G37" i="22"/>
  <c r="AA37" i="22"/>
  <c r="Z38" i="22" s="1"/>
  <c r="Q37" i="22"/>
  <c r="P38" i="22" s="1"/>
  <c r="L37" i="22"/>
  <c r="K38" i="22" s="1"/>
  <c r="AB158" i="22"/>
  <c r="Q281" i="22"/>
  <c r="P282" i="22" s="1"/>
  <c r="L281" i="22"/>
  <c r="K282" i="22" s="1"/>
  <c r="G281" i="22"/>
  <c r="V281" i="22"/>
  <c r="U282" i="22" s="1"/>
  <c r="M281" i="19"/>
  <c r="G158" i="19"/>
  <c r="L158" i="19"/>
  <c r="K159" i="19" s="1"/>
  <c r="L37" i="19"/>
  <c r="K38" i="19" s="1"/>
  <c r="G37" i="19"/>
  <c r="N37" i="19" s="1"/>
  <c r="V102" i="12"/>
  <c r="W102" i="12" s="1"/>
  <c r="Q37" i="23" l="1"/>
  <c r="P38" i="23" s="1"/>
  <c r="L37" i="23"/>
  <c r="K38" i="23" s="1"/>
  <c r="AC37" i="23"/>
  <c r="G37" i="23"/>
  <c r="AA37" i="23"/>
  <c r="Z38" i="23" s="1"/>
  <c r="AD281" i="23"/>
  <c r="F282" i="23"/>
  <c r="AD158" i="23"/>
  <c r="F159" i="23"/>
  <c r="AC37" i="22"/>
  <c r="G158" i="22"/>
  <c r="AA158" i="22"/>
  <c r="Z159" i="22" s="1"/>
  <c r="Q158" i="22"/>
  <c r="P159" i="22" s="1"/>
  <c r="L158" i="22"/>
  <c r="K159" i="22" s="1"/>
  <c r="AD281" i="22"/>
  <c r="F282" i="22"/>
  <c r="F38" i="22"/>
  <c r="AD37" i="22"/>
  <c r="F38" i="19"/>
  <c r="O37" i="19"/>
  <c r="O158" i="19"/>
  <c r="F159" i="19"/>
  <c r="L281" i="19"/>
  <c r="K282" i="19" s="1"/>
  <c r="G281" i="19"/>
  <c r="V103" i="12"/>
  <c r="W103" i="12" s="1"/>
  <c r="AB282" i="23" l="1"/>
  <c r="AB159" i="23"/>
  <c r="AD37" i="23"/>
  <c r="F38" i="23"/>
  <c r="AB282" i="22"/>
  <c r="AD158" i="22"/>
  <c r="F159" i="22"/>
  <c r="AB38" i="22"/>
  <c r="AE37" i="22"/>
  <c r="AF37" i="22" s="1"/>
  <c r="O281" i="19"/>
  <c r="F282" i="19"/>
  <c r="M159" i="19"/>
  <c r="M38" i="19"/>
  <c r="P37" i="19"/>
  <c r="Q37" i="19" s="1"/>
  <c r="V104" i="12"/>
  <c r="W104" i="12" s="1"/>
  <c r="L159" i="23" l="1"/>
  <c r="K160" i="23" s="1"/>
  <c r="G159" i="23"/>
  <c r="Q159" i="23"/>
  <c r="P160" i="23" s="1"/>
  <c r="AA159" i="23"/>
  <c r="Z160" i="23" s="1"/>
  <c r="AE37" i="23"/>
  <c r="AF37" i="23" s="1"/>
  <c r="AB38" i="23"/>
  <c r="L282" i="23"/>
  <c r="K283" i="23" s="1"/>
  <c r="G282" i="23"/>
  <c r="Q282" i="23"/>
  <c r="P283" i="23" s="1"/>
  <c r="V282" i="23"/>
  <c r="U283" i="23" s="1"/>
  <c r="AA38" i="22"/>
  <c r="Z39" i="22" s="1"/>
  <c r="Q38" i="22"/>
  <c r="P39" i="22" s="1"/>
  <c r="L38" i="22"/>
  <c r="K39" i="22" s="1"/>
  <c r="G38" i="22"/>
  <c r="AC38" i="22" s="1"/>
  <c r="AB159" i="22"/>
  <c r="L282" i="22"/>
  <c r="K283" i="22" s="1"/>
  <c r="G282" i="22"/>
  <c r="V282" i="22"/>
  <c r="U283" i="22" s="1"/>
  <c r="Q282" i="22"/>
  <c r="P283" i="22" s="1"/>
  <c r="L159" i="19"/>
  <c r="K160" i="19" s="1"/>
  <c r="G159" i="19"/>
  <c r="G38" i="19"/>
  <c r="L38" i="19"/>
  <c r="K39" i="19" s="1"/>
  <c r="M282" i="19"/>
  <c r="V105" i="12"/>
  <c r="W105" i="12" s="1"/>
  <c r="Q38" i="23" l="1"/>
  <c r="P39" i="23" s="1"/>
  <c r="L38" i="23"/>
  <c r="K39" i="23" s="1"/>
  <c r="AA38" i="23"/>
  <c r="Z39" i="23" s="1"/>
  <c r="AC38" i="23"/>
  <c r="G38" i="23"/>
  <c r="AD159" i="23"/>
  <c r="F160" i="23"/>
  <c r="AD282" i="23"/>
  <c r="F283" i="23"/>
  <c r="G159" i="22"/>
  <c r="AA159" i="22"/>
  <c r="Z160" i="22" s="1"/>
  <c r="Q159" i="22"/>
  <c r="P160" i="22" s="1"/>
  <c r="L159" i="22"/>
  <c r="K160" i="22" s="1"/>
  <c r="AD38" i="22"/>
  <c r="F39" i="22"/>
  <c r="AD282" i="22"/>
  <c r="F283" i="22"/>
  <c r="N38" i="19"/>
  <c r="F39" i="19"/>
  <c r="O38" i="19"/>
  <c r="L282" i="19"/>
  <c r="K283" i="19" s="1"/>
  <c r="G282" i="19"/>
  <c r="O159" i="19"/>
  <c r="F160" i="19"/>
  <c r="V106" i="12"/>
  <c r="W106" i="12" s="1"/>
  <c r="AB283" i="23" l="1"/>
  <c r="AB160" i="23"/>
  <c r="AD38" i="23"/>
  <c r="F39" i="23"/>
  <c r="AE38" i="22"/>
  <c r="AF38" i="22" s="1"/>
  <c r="AB39" i="22"/>
  <c r="AB283" i="22"/>
  <c r="F160" i="22"/>
  <c r="AD159" i="22"/>
  <c r="M160" i="19"/>
  <c r="F283" i="19"/>
  <c r="O282" i="19"/>
  <c r="M39" i="19"/>
  <c r="P38" i="19"/>
  <c r="Q38" i="19" s="1"/>
  <c r="V107" i="12"/>
  <c r="W107" i="12" s="1"/>
  <c r="AE38" i="23" l="1"/>
  <c r="AF38" i="23" s="1"/>
  <c r="AB39" i="23"/>
  <c r="G160" i="23"/>
  <c r="AA160" i="23"/>
  <c r="Z161" i="23" s="1"/>
  <c r="Q160" i="23"/>
  <c r="P161" i="23" s="1"/>
  <c r="L160" i="23"/>
  <c r="K161" i="23" s="1"/>
  <c r="G283" i="23"/>
  <c r="V283" i="23"/>
  <c r="U284" i="23" s="1"/>
  <c r="L283" i="23"/>
  <c r="K284" i="23" s="1"/>
  <c r="Q283" i="23"/>
  <c r="P284" i="23" s="1"/>
  <c r="G283" i="22"/>
  <c r="V283" i="22"/>
  <c r="U284" i="22" s="1"/>
  <c r="Q283" i="22"/>
  <c r="P284" i="22" s="1"/>
  <c r="L283" i="22"/>
  <c r="K284" i="22" s="1"/>
  <c r="AA39" i="22"/>
  <c r="Z40" i="22" s="1"/>
  <c r="Q39" i="22"/>
  <c r="P40" i="22" s="1"/>
  <c r="L39" i="22"/>
  <c r="K40" i="22" s="1"/>
  <c r="G39" i="22"/>
  <c r="AB160" i="22"/>
  <c r="M283" i="19"/>
  <c r="N39" i="19"/>
  <c r="G39" i="19"/>
  <c r="L39" i="19"/>
  <c r="K40" i="19" s="1"/>
  <c r="L160" i="19"/>
  <c r="K161" i="19" s="1"/>
  <c r="G160" i="19"/>
  <c r="V108" i="12"/>
  <c r="W108" i="12" s="1"/>
  <c r="AD160" i="23" l="1"/>
  <c r="F161" i="23"/>
  <c r="L39" i="23"/>
  <c r="K40" i="23" s="1"/>
  <c r="AC39" i="23"/>
  <c r="G39" i="23"/>
  <c r="AA39" i="23"/>
  <c r="Z40" i="23" s="1"/>
  <c r="Q39" i="23"/>
  <c r="P40" i="23" s="1"/>
  <c r="F284" i="23"/>
  <c r="AD283" i="23"/>
  <c r="AC39" i="22"/>
  <c r="AA160" i="22"/>
  <c r="Z161" i="22" s="1"/>
  <c r="Q160" i="22"/>
  <c r="P161" i="22" s="1"/>
  <c r="L160" i="22"/>
  <c r="K161" i="22" s="1"/>
  <c r="G160" i="22"/>
  <c r="AD39" i="22"/>
  <c r="F40" i="22"/>
  <c r="F284" i="22"/>
  <c r="AD283" i="22"/>
  <c r="G283" i="19"/>
  <c r="L283" i="19"/>
  <c r="K284" i="19" s="1"/>
  <c r="F161" i="19"/>
  <c r="O160" i="19"/>
  <c r="O39" i="19"/>
  <c r="F40" i="19"/>
  <c r="V109" i="12"/>
  <c r="W109" i="12" s="1"/>
  <c r="AD39" i="23" l="1"/>
  <c r="F40" i="23"/>
  <c r="AB284" i="23"/>
  <c r="AB161" i="23"/>
  <c r="AE39" i="22"/>
  <c r="AF39" i="22" s="1"/>
  <c r="AB40" i="22"/>
  <c r="AD160" i="22"/>
  <c r="F161" i="22"/>
  <c r="AB284" i="22"/>
  <c r="M40" i="19"/>
  <c r="P39" i="19"/>
  <c r="Q39" i="19" s="1"/>
  <c r="M161" i="19"/>
  <c r="O283" i="19"/>
  <c r="F284" i="19"/>
  <c r="V110" i="12"/>
  <c r="W110" i="12" s="1"/>
  <c r="V284" i="23" l="1"/>
  <c r="U285" i="23" s="1"/>
  <c r="Q284" i="23"/>
  <c r="P285" i="23" s="1"/>
  <c r="G284" i="23"/>
  <c r="L284" i="23"/>
  <c r="K285" i="23" s="1"/>
  <c r="G161" i="23"/>
  <c r="AA161" i="23"/>
  <c r="Z162" i="23" s="1"/>
  <c r="Q161" i="23"/>
  <c r="P162" i="23" s="1"/>
  <c r="L161" i="23"/>
  <c r="K162" i="23" s="1"/>
  <c r="AE39" i="23"/>
  <c r="AF39" i="23" s="1"/>
  <c r="AB40" i="23"/>
  <c r="V284" i="22"/>
  <c r="U285" i="22" s="1"/>
  <c r="Q284" i="22"/>
  <c r="P285" i="22" s="1"/>
  <c r="L284" i="22"/>
  <c r="K285" i="22" s="1"/>
  <c r="G284" i="22"/>
  <c r="AB161" i="22"/>
  <c r="Q40" i="22"/>
  <c r="P41" i="22" s="1"/>
  <c r="L40" i="22"/>
  <c r="K41" i="22" s="1"/>
  <c r="G40" i="22"/>
  <c r="AC40" i="22" s="1"/>
  <c r="AA40" i="22"/>
  <c r="Z41" i="22" s="1"/>
  <c r="G161" i="19"/>
  <c r="L161" i="19"/>
  <c r="K162" i="19" s="1"/>
  <c r="M284" i="19"/>
  <c r="L40" i="19"/>
  <c r="K41" i="19" s="1"/>
  <c r="G40" i="19"/>
  <c r="N40" i="19"/>
  <c r="V111" i="12"/>
  <c r="W111" i="12" s="1"/>
  <c r="F162" i="23" l="1"/>
  <c r="AD161" i="23"/>
  <c r="L40" i="23"/>
  <c r="K41" i="23" s="1"/>
  <c r="AC40" i="23"/>
  <c r="G40" i="23"/>
  <c r="AA40" i="23"/>
  <c r="Z41" i="23" s="1"/>
  <c r="Q40" i="23"/>
  <c r="P41" i="23" s="1"/>
  <c r="F285" i="23"/>
  <c r="AD284" i="23"/>
  <c r="AA161" i="22"/>
  <c r="Z162" i="22" s="1"/>
  <c r="Q161" i="22"/>
  <c r="P162" i="22" s="1"/>
  <c r="L161" i="22"/>
  <c r="K162" i="22" s="1"/>
  <c r="G161" i="22"/>
  <c r="AD284" i="22"/>
  <c r="F285" i="22"/>
  <c r="AD40" i="22"/>
  <c r="F41" i="22"/>
  <c r="F41" i="19"/>
  <c r="O40" i="19"/>
  <c r="L284" i="19"/>
  <c r="K285" i="19" s="1"/>
  <c r="G284" i="19"/>
  <c r="O161" i="19"/>
  <c r="F162" i="19"/>
  <c r="V112" i="12"/>
  <c r="W112" i="12" s="1"/>
  <c r="AB162" i="23" l="1"/>
  <c r="AD40" i="23"/>
  <c r="F41" i="23"/>
  <c r="AB285" i="23"/>
  <c r="AE40" i="22"/>
  <c r="AF40" i="22" s="1"/>
  <c r="AB41" i="22"/>
  <c r="AB285" i="22"/>
  <c r="AD161" i="22"/>
  <c r="F162" i="22"/>
  <c r="M162" i="19"/>
  <c r="O284" i="19"/>
  <c r="F285" i="19"/>
  <c r="P40" i="19"/>
  <c r="Q40" i="19" s="1"/>
  <c r="M41" i="19"/>
  <c r="V113" i="12"/>
  <c r="W113" i="12" s="1"/>
  <c r="AE40" i="23" l="1"/>
  <c r="AF40" i="23" s="1"/>
  <c r="AB41" i="23"/>
  <c r="Q285" i="23"/>
  <c r="P286" i="23" s="1"/>
  <c r="L285" i="23"/>
  <c r="K286" i="23" s="1"/>
  <c r="V285" i="23"/>
  <c r="U286" i="23" s="1"/>
  <c r="G285" i="23"/>
  <c r="AA162" i="23"/>
  <c r="Z163" i="23" s="1"/>
  <c r="Q162" i="23"/>
  <c r="P163" i="23" s="1"/>
  <c r="L162" i="23"/>
  <c r="K163" i="23" s="1"/>
  <c r="G162" i="23"/>
  <c r="AB162" i="22"/>
  <c r="Q285" i="22"/>
  <c r="P286" i="22" s="1"/>
  <c r="L285" i="22"/>
  <c r="K286" i="22" s="1"/>
  <c r="G285" i="22"/>
  <c r="V285" i="22"/>
  <c r="U286" i="22" s="1"/>
  <c r="Q41" i="22"/>
  <c r="P42" i="22" s="1"/>
  <c r="L41" i="22"/>
  <c r="K42" i="22" s="1"/>
  <c r="G41" i="22"/>
  <c r="AC41" i="22" s="1"/>
  <c r="AA41" i="22"/>
  <c r="Z42" i="22" s="1"/>
  <c r="L41" i="19"/>
  <c r="K42" i="19" s="1"/>
  <c r="G41" i="19"/>
  <c r="N41" i="19" s="1"/>
  <c r="M285" i="19"/>
  <c r="L162" i="19"/>
  <c r="K163" i="19" s="1"/>
  <c r="G162" i="19"/>
  <c r="V114" i="12"/>
  <c r="W114" i="12" s="1"/>
  <c r="AD285" i="23" l="1"/>
  <c r="F286" i="23"/>
  <c r="AD162" i="23"/>
  <c r="F163" i="23"/>
  <c r="AC41" i="23"/>
  <c r="G41" i="23"/>
  <c r="AA41" i="23"/>
  <c r="Z42" i="23" s="1"/>
  <c r="Q41" i="23"/>
  <c r="P42" i="23" s="1"/>
  <c r="L41" i="23"/>
  <c r="K42" i="23" s="1"/>
  <c r="AD285" i="22"/>
  <c r="F286" i="22"/>
  <c r="AD41" i="22"/>
  <c r="F42" i="22"/>
  <c r="Q162" i="22"/>
  <c r="P163" i="22" s="1"/>
  <c r="L162" i="22"/>
  <c r="K163" i="22" s="1"/>
  <c r="G162" i="22"/>
  <c r="AA162" i="22"/>
  <c r="Z163" i="22" s="1"/>
  <c r="L285" i="19"/>
  <c r="K286" i="19" s="1"/>
  <c r="G285" i="19"/>
  <c r="O41" i="19"/>
  <c r="F42" i="19"/>
  <c r="O162" i="19"/>
  <c r="F163" i="19"/>
  <c r="V115" i="12"/>
  <c r="W115" i="12" s="1"/>
  <c r="AD41" i="23" l="1"/>
  <c r="F42" i="23"/>
  <c r="AB163" i="23"/>
  <c r="AB286" i="23"/>
  <c r="AE41" i="22"/>
  <c r="AF41" i="22" s="1"/>
  <c r="AB42" i="22"/>
  <c r="AD162" i="22"/>
  <c r="F163" i="22"/>
  <c r="AB286" i="22"/>
  <c r="M163" i="19"/>
  <c r="F286" i="19"/>
  <c r="O285" i="19"/>
  <c r="M42" i="19"/>
  <c r="P41" i="19"/>
  <c r="Q41" i="19" s="1"/>
  <c r="V116" i="12"/>
  <c r="W116" i="12" s="1"/>
  <c r="AA163" i="23" l="1"/>
  <c r="Z164" i="23" s="1"/>
  <c r="Q163" i="23"/>
  <c r="P164" i="23" s="1"/>
  <c r="L163" i="23"/>
  <c r="K164" i="23" s="1"/>
  <c r="G163" i="23"/>
  <c r="L286" i="23"/>
  <c r="K287" i="23" s="1"/>
  <c r="G286" i="23"/>
  <c r="Q286" i="23"/>
  <c r="P287" i="23" s="1"/>
  <c r="V286" i="23"/>
  <c r="U287" i="23" s="1"/>
  <c r="AB42" i="23"/>
  <c r="AE41" i="23"/>
  <c r="AF41" i="23" s="1"/>
  <c r="L286" i="22"/>
  <c r="K287" i="22" s="1"/>
  <c r="G286" i="22"/>
  <c r="V286" i="22"/>
  <c r="U287" i="22" s="1"/>
  <c r="Q286" i="22"/>
  <c r="P287" i="22" s="1"/>
  <c r="AB163" i="22"/>
  <c r="L42" i="22"/>
  <c r="K43" i="22" s="1"/>
  <c r="G42" i="22"/>
  <c r="AA42" i="22"/>
  <c r="Z43" i="22" s="1"/>
  <c r="Q42" i="22"/>
  <c r="P43" i="22" s="1"/>
  <c r="M286" i="19"/>
  <c r="L42" i="19"/>
  <c r="K43" i="19" s="1"/>
  <c r="G42" i="19"/>
  <c r="N42" i="19" s="1"/>
  <c r="L163" i="19"/>
  <c r="K164" i="19" s="1"/>
  <c r="G163" i="19"/>
  <c r="V117" i="12"/>
  <c r="W117" i="12" s="1"/>
  <c r="AD163" i="23" l="1"/>
  <c r="F164" i="23"/>
  <c r="AD286" i="23"/>
  <c r="F287" i="23"/>
  <c r="AC42" i="23"/>
  <c r="G42" i="23"/>
  <c r="L42" i="23"/>
  <c r="K43" i="23" s="1"/>
  <c r="AA42" i="23"/>
  <c r="Z43" i="23" s="1"/>
  <c r="Q42" i="23"/>
  <c r="P43" i="23" s="1"/>
  <c r="AC42" i="22"/>
  <c r="Q163" i="22"/>
  <c r="P164" i="22" s="1"/>
  <c r="L163" i="22"/>
  <c r="K164" i="22" s="1"/>
  <c r="G163" i="22"/>
  <c r="AA163" i="22"/>
  <c r="Z164" i="22" s="1"/>
  <c r="F287" i="22"/>
  <c r="AD286" i="22"/>
  <c r="AD42" i="22"/>
  <c r="F43" i="22"/>
  <c r="F43" i="19"/>
  <c r="O42" i="19"/>
  <c r="F164" i="19"/>
  <c r="O163" i="19"/>
  <c r="G286" i="19"/>
  <c r="L286" i="19"/>
  <c r="K287" i="19" s="1"/>
  <c r="V118" i="12"/>
  <c r="W118" i="12" s="1"/>
  <c r="F43" i="23" l="1"/>
  <c r="AD42" i="23"/>
  <c r="AB287" i="23"/>
  <c r="AB164" i="23"/>
  <c r="AE42" i="22"/>
  <c r="AF42" i="22" s="1"/>
  <c r="AB43" i="22"/>
  <c r="AB287" i="22"/>
  <c r="AD163" i="22"/>
  <c r="F164" i="22"/>
  <c r="M164" i="19"/>
  <c r="M43" i="19"/>
  <c r="P42" i="19"/>
  <c r="Q42" i="19" s="1"/>
  <c r="O286" i="19"/>
  <c r="F287" i="19"/>
  <c r="V119" i="12"/>
  <c r="W119" i="12" s="1"/>
  <c r="G287" i="23" l="1"/>
  <c r="V287" i="23"/>
  <c r="U288" i="23" s="1"/>
  <c r="L287" i="23"/>
  <c r="K288" i="23" s="1"/>
  <c r="Q287" i="23"/>
  <c r="P288" i="23" s="1"/>
  <c r="AB43" i="23"/>
  <c r="AE42" i="23"/>
  <c r="AF42" i="23" s="1"/>
  <c r="Q164" i="23"/>
  <c r="P165" i="23" s="1"/>
  <c r="L164" i="23"/>
  <c r="K165" i="23" s="1"/>
  <c r="G164" i="23"/>
  <c r="AA164" i="23"/>
  <c r="Z165" i="23" s="1"/>
  <c r="AB164" i="22"/>
  <c r="V287" i="22"/>
  <c r="U288" i="22" s="1"/>
  <c r="Q287" i="22"/>
  <c r="P288" i="22" s="1"/>
  <c r="L287" i="22"/>
  <c r="K288" i="22" s="1"/>
  <c r="G287" i="22"/>
  <c r="L43" i="22"/>
  <c r="K44" i="22" s="1"/>
  <c r="G43" i="22"/>
  <c r="AC43" i="22" s="1"/>
  <c r="AA43" i="22"/>
  <c r="Z44" i="22" s="1"/>
  <c r="Q43" i="22"/>
  <c r="P44" i="22" s="1"/>
  <c r="M287" i="19"/>
  <c r="G43" i="19"/>
  <c r="N43" i="19"/>
  <c r="L43" i="19"/>
  <c r="K44" i="19" s="1"/>
  <c r="L164" i="19"/>
  <c r="K165" i="19" s="1"/>
  <c r="G164" i="19"/>
  <c r="V120" i="12"/>
  <c r="W120" i="12" s="1"/>
  <c r="AA43" i="23" l="1"/>
  <c r="Z44" i="23" s="1"/>
  <c r="Q43" i="23"/>
  <c r="P44" i="23" s="1"/>
  <c r="L43" i="23"/>
  <c r="K44" i="23" s="1"/>
  <c r="AC43" i="23"/>
  <c r="G43" i="23"/>
  <c r="F165" i="23"/>
  <c r="AD164" i="23"/>
  <c r="F288" i="23"/>
  <c r="AD287" i="23"/>
  <c r="AD287" i="22"/>
  <c r="F288" i="22"/>
  <c r="L164" i="22"/>
  <c r="K165" i="22" s="1"/>
  <c r="G164" i="22"/>
  <c r="AA164" i="22"/>
  <c r="Z165" i="22" s="1"/>
  <c r="Q164" i="22"/>
  <c r="P165" i="22" s="1"/>
  <c r="AD43" i="22"/>
  <c r="F44" i="22"/>
  <c r="O43" i="19"/>
  <c r="F44" i="19"/>
  <c r="O164" i="19"/>
  <c r="F165" i="19"/>
  <c r="L287" i="19"/>
  <c r="K288" i="19" s="1"/>
  <c r="G287" i="19"/>
  <c r="V121" i="12"/>
  <c r="W121" i="12" s="1"/>
  <c r="AB165" i="23" l="1"/>
  <c r="AD43" i="23"/>
  <c r="F44" i="23"/>
  <c r="AB288" i="23"/>
  <c r="AE43" i="22"/>
  <c r="AF43" i="22" s="1"/>
  <c r="AB44" i="22"/>
  <c r="F165" i="22"/>
  <c r="AD164" i="22"/>
  <c r="AB288" i="22"/>
  <c r="O287" i="19"/>
  <c r="F288" i="19"/>
  <c r="M165" i="19"/>
  <c r="P43" i="19"/>
  <c r="Q43" i="19" s="1"/>
  <c r="M44" i="19"/>
  <c r="V122" i="12"/>
  <c r="W122" i="12" s="1"/>
  <c r="G288" i="23" l="1"/>
  <c r="V288" i="23"/>
  <c r="U289" i="23" s="1"/>
  <c r="L288" i="23"/>
  <c r="K289" i="23" s="1"/>
  <c r="Q288" i="23"/>
  <c r="P289" i="23" s="1"/>
  <c r="AE43" i="23"/>
  <c r="AF43" i="23" s="1"/>
  <c r="AB44" i="23"/>
  <c r="Q165" i="23"/>
  <c r="P166" i="23" s="1"/>
  <c r="L165" i="23"/>
  <c r="K166" i="23" s="1"/>
  <c r="G165" i="23"/>
  <c r="AA165" i="23"/>
  <c r="Z166" i="23" s="1"/>
  <c r="AB165" i="22"/>
  <c r="V288" i="22"/>
  <c r="U289" i="22" s="1"/>
  <c r="Q288" i="22"/>
  <c r="P289" i="22" s="1"/>
  <c r="L288" i="22"/>
  <c r="K289" i="22" s="1"/>
  <c r="G288" i="22"/>
  <c r="G44" i="22"/>
  <c r="AC44" i="22" s="1"/>
  <c r="AA44" i="22"/>
  <c r="Z45" i="22" s="1"/>
  <c r="Q44" i="22"/>
  <c r="P45" i="22" s="1"/>
  <c r="L44" i="22"/>
  <c r="K45" i="22" s="1"/>
  <c r="G44" i="19"/>
  <c r="N44" i="19" s="1"/>
  <c r="L44" i="19"/>
  <c r="K45" i="19" s="1"/>
  <c r="L165" i="19"/>
  <c r="K166" i="19" s="1"/>
  <c r="G165" i="19"/>
  <c r="M288" i="19"/>
  <c r="V123" i="12"/>
  <c r="W123" i="12" s="1"/>
  <c r="AA44" i="23" l="1"/>
  <c r="Z45" i="23" s="1"/>
  <c r="Q44" i="23"/>
  <c r="P45" i="23" s="1"/>
  <c r="G44" i="23"/>
  <c r="L44" i="23"/>
  <c r="K45" i="23" s="1"/>
  <c r="AC44" i="23"/>
  <c r="AD165" i="23"/>
  <c r="F166" i="23"/>
  <c r="F289" i="23"/>
  <c r="AD288" i="23"/>
  <c r="F289" i="22"/>
  <c r="AD288" i="22"/>
  <c r="AD44" i="22"/>
  <c r="F45" i="22"/>
  <c r="AA165" i="22"/>
  <c r="Z166" i="22" s="1"/>
  <c r="G165" i="22"/>
  <c r="Q165" i="22"/>
  <c r="P166" i="22" s="1"/>
  <c r="L165" i="22"/>
  <c r="K166" i="22" s="1"/>
  <c r="L288" i="19"/>
  <c r="K289" i="19" s="1"/>
  <c r="G288" i="19"/>
  <c r="F166" i="19"/>
  <c r="O165" i="19"/>
  <c r="O44" i="19"/>
  <c r="F45" i="19"/>
  <c r="V124" i="12"/>
  <c r="W124" i="12" s="1"/>
  <c r="AB166" i="23" l="1"/>
  <c r="F45" i="23"/>
  <c r="AD44" i="23"/>
  <c r="AB289" i="23"/>
  <c r="F166" i="22"/>
  <c r="AD165" i="22"/>
  <c r="AB45" i="22"/>
  <c r="AE44" i="22"/>
  <c r="AF44" i="22" s="1"/>
  <c r="AB289" i="22"/>
  <c r="M45" i="19"/>
  <c r="P44" i="19"/>
  <c r="Q44" i="19" s="1"/>
  <c r="M166" i="19"/>
  <c r="F289" i="19"/>
  <c r="O288" i="19"/>
  <c r="V125" i="12"/>
  <c r="W125" i="12" s="1"/>
  <c r="L289" i="23" l="1"/>
  <c r="K290" i="23" s="1"/>
  <c r="G289" i="23"/>
  <c r="Q289" i="23"/>
  <c r="P290" i="23" s="1"/>
  <c r="V289" i="23"/>
  <c r="U290" i="23" s="1"/>
  <c r="AE44" i="23"/>
  <c r="AF44" i="23" s="1"/>
  <c r="AB45" i="23"/>
  <c r="L166" i="23"/>
  <c r="K167" i="23" s="1"/>
  <c r="G166" i="23"/>
  <c r="AA166" i="23"/>
  <c r="Z167" i="23" s="1"/>
  <c r="Q166" i="23"/>
  <c r="P167" i="23" s="1"/>
  <c r="L289" i="22"/>
  <c r="K290" i="22" s="1"/>
  <c r="G289" i="22"/>
  <c r="V289" i="22"/>
  <c r="U290" i="22" s="1"/>
  <c r="Q289" i="22"/>
  <c r="P290" i="22" s="1"/>
  <c r="AB166" i="22"/>
  <c r="G45" i="22"/>
  <c r="AC45" i="22" s="1"/>
  <c r="AA45" i="22"/>
  <c r="Z46" i="22" s="1"/>
  <c r="Q45" i="22"/>
  <c r="P46" i="22" s="1"/>
  <c r="L45" i="22"/>
  <c r="K46" i="22" s="1"/>
  <c r="M289" i="19"/>
  <c r="G166" i="19"/>
  <c r="L166" i="19"/>
  <c r="K167" i="19" s="1"/>
  <c r="L45" i="19"/>
  <c r="K46" i="19" s="1"/>
  <c r="G45" i="19"/>
  <c r="N45" i="19" s="1"/>
  <c r="V126" i="12"/>
  <c r="W126" i="12" s="1"/>
  <c r="L45" i="23" l="1"/>
  <c r="K46" i="23" s="1"/>
  <c r="AC45" i="23"/>
  <c r="AA45" i="23"/>
  <c r="Z46" i="23" s="1"/>
  <c r="Q45" i="23"/>
  <c r="P46" i="23" s="1"/>
  <c r="G45" i="23"/>
  <c r="AD166" i="23"/>
  <c r="F167" i="23"/>
  <c r="AD289" i="23"/>
  <c r="F290" i="23"/>
  <c r="AA166" i="22"/>
  <c r="Z167" i="22" s="1"/>
  <c r="Q166" i="22"/>
  <c r="P167" i="22" s="1"/>
  <c r="L166" i="22"/>
  <c r="K167" i="22" s="1"/>
  <c r="G166" i="22"/>
  <c r="F290" i="22"/>
  <c r="AD289" i="22"/>
  <c r="F46" i="22"/>
  <c r="AD45" i="22"/>
  <c r="F46" i="19"/>
  <c r="O45" i="19"/>
  <c r="O166" i="19"/>
  <c r="F167" i="19"/>
  <c r="L289" i="19"/>
  <c r="K290" i="19" s="1"/>
  <c r="G289" i="19"/>
  <c r="V127" i="12"/>
  <c r="W127" i="12" s="1"/>
  <c r="AB290" i="23" l="1"/>
  <c r="AB167" i="23"/>
  <c r="AD45" i="23"/>
  <c r="F46" i="23"/>
  <c r="AB290" i="22"/>
  <c r="F167" i="22"/>
  <c r="AD166" i="22"/>
  <c r="AB46" i="22"/>
  <c r="AE45" i="22"/>
  <c r="AF45" i="22" s="1"/>
  <c r="O289" i="19"/>
  <c r="F290" i="19"/>
  <c r="M167" i="19"/>
  <c r="M46" i="19"/>
  <c r="P45" i="19"/>
  <c r="Q45" i="19" s="1"/>
  <c r="V128" i="12"/>
  <c r="W128" i="12" s="1"/>
  <c r="L167" i="23" l="1"/>
  <c r="K168" i="23" s="1"/>
  <c r="G167" i="23"/>
  <c r="AA167" i="23"/>
  <c r="Z168" i="23" s="1"/>
  <c r="Q167" i="23"/>
  <c r="P168" i="23" s="1"/>
  <c r="V290" i="23"/>
  <c r="U291" i="23" s="1"/>
  <c r="Q290" i="23"/>
  <c r="P291" i="23" s="1"/>
  <c r="L290" i="23"/>
  <c r="K291" i="23" s="1"/>
  <c r="G290" i="23"/>
  <c r="AE45" i="23"/>
  <c r="AF45" i="23" s="1"/>
  <c r="AB46" i="23"/>
  <c r="AA46" i="22"/>
  <c r="Z47" i="22" s="1"/>
  <c r="Q46" i="22"/>
  <c r="P47" i="22" s="1"/>
  <c r="L46" i="22"/>
  <c r="K47" i="22" s="1"/>
  <c r="G46" i="22"/>
  <c r="AC46" i="22" s="1"/>
  <c r="AB167" i="22"/>
  <c r="V290" i="22"/>
  <c r="U291" i="22" s="1"/>
  <c r="Q290" i="22"/>
  <c r="P291" i="22" s="1"/>
  <c r="L290" i="22"/>
  <c r="K291" i="22" s="1"/>
  <c r="G290" i="22"/>
  <c r="G46" i="19"/>
  <c r="L46" i="19"/>
  <c r="K47" i="19" s="1"/>
  <c r="L167" i="19"/>
  <c r="K168" i="19" s="1"/>
  <c r="G167" i="19"/>
  <c r="M290" i="19"/>
  <c r="V129" i="12"/>
  <c r="W129" i="12" s="1"/>
  <c r="Q46" i="23" l="1"/>
  <c r="P47" i="23" s="1"/>
  <c r="L46" i="23"/>
  <c r="K47" i="23" s="1"/>
  <c r="AC46" i="23"/>
  <c r="G46" i="23"/>
  <c r="AA46" i="23"/>
  <c r="Z47" i="23" s="1"/>
  <c r="F291" i="23"/>
  <c r="AD290" i="23"/>
  <c r="AD167" i="23"/>
  <c r="F168" i="23"/>
  <c r="Q167" i="22"/>
  <c r="P168" i="22" s="1"/>
  <c r="L167" i="22"/>
  <c r="K168" i="22" s="1"/>
  <c r="AA167" i="22"/>
  <c r="Z168" i="22" s="1"/>
  <c r="G167" i="22"/>
  <c r="AD46" i="22"/>
  <c r="F47" i="22"/>
  <c r="F291" i="22"/>
  <c r="AD290" i="22"/>
  <c r="N46" i="19"/>
  <c r="L290" i="19"/>
  <c r="K291" i="19" s="1"/>
  <c r="G290" i="19"/>
  <c r="O167" i="19"/>
  <c r="F168" i="19"/>
  <c r="F47" i="19"/>
  <c r="O46" i="19"/>
  <c r="V130" i="12"/>
  <c r="W130" i="12" s="1"/>
  <c r="AB291" i="23" l="1"/>
  <c r="AD46" i="23"/>
  <c r="F47" i="23"/>
  <c r="AB168" i="23"/>
  <c r="AE46" i="22"/>
  <c r="AF46" i="22" s="1"/>
  <c r="AB47" i="22"/>
  <c r="AD167" i="22"/>
  <c r="F168" i="22"/>
  <c r="AB291" i="22"/>
  <c r="M168" i="19"/>
  <c r="M47" i="19"/>
  <c r="P46" i="19"/>
  <c r="Q46" i="19" s="1"/>
  <c r="F291" i="19"/>
  <c r="O290" i="19"/>
  <c r="V131" i="12"/>
  <c r="W131" i="12" s="1"/>
  <c r="G168" i="23" l="1"/>
  <c r="AA168" i="23"/>
  <c r="Z169" i="23" s="1"/>
  <c r="Q168" i="23"/>
  <c r="P169" i="23" s="1"/>
  <c r="L168" i="23"/>
  <c r="K169" i="23" s="1"/>
  <c r="AE46" i="23"/>
  <c r="AF46" i="23" s="1"/>
  <c r="AB47" i="23"/>
  <c r="V291" i="23"/>
  <c r="U292" i="23" s="1"/>
  <c r="G291" i="23"/>
  <c r="Q291" i="23"/>
  <c r="P292" i="23" s="1"/>
  <c r="L291" i="23"/>
  <c r="K292" i="23" s="1"/>
  <c r="G291" i="22"/>
  <c r="V291" i="22"/>
  <c r="U292" i="22" s="1"/>
  <c r="Q291" i="22"/>
  <c r="P292" i="22" s="1"/>
  <c r="L291" i="22"/>
  <c r="K292" i="22" s="1"/>
  <c r="AB168" i="22"/>
  <c r="AA47" i="22"/>
  <c r="Z48" i="22" s="1"/>
  <c r="Q47" i="22"/>
  <c r="P48" i="22" s="1"/>
  <c r="L47" i="22"/>
  <c r="K48" i="22" s="1"/>
  <c r="G47" i="22"/>
  <c r="M291" i="19"/>
  <c r="G47" i="19"/>
  <c r="L47" i="19"/>
  <c r="K48" i="19" s="1"/>
  <c r="L168" i="19"/>
  <c r="K169" i="19" s="1"/>
  <c r="G168" i="19"/>
  <c r="V132" i="12"/>
  <c r="W132" i="12" s="1"/>
  <c r="L47" i="23" l="1"/>
  <c r="K48" i="23" s="1"/>
  <c r="AC47" i="23"/>
  <c r="G47" i="23"/>
  <c r="AA47" i="23"/>
  <c r="Z48" i="23" s="1"/>
  <c r="Q47" i="23"/>
  <c r="P48" i="23" s="1"/>
  <c r="AD168" i="23"/>
  <c r="F169" i="23"/>
  <c r="F292" i="23"/>
  <c r="AD291" i="23"/>
  <c r="AC47" i="22"/>
  <c r="Q168" i="22"/>
  <c r="P169" i="22" s="1"/>
  <c r="L168" i="22"/>
  <c r="K169" i="22" s="1"/>
  <c r="G168" i="22"/>
  <c r="AA168" i="22"/>
  <c r="Z169" i="22" s="1"/>
  <c r="AD47" i="22"/>
  <c r="F48" i="22"/>
  <c r="AD291" i="22"/>
  <c r="F292" i="22"/>
  <c r="N47" i="19"/>
  <c r="G291" i="19"/>
  <c r="L291" i="19"/>
  <c r="K292" i="19" s="1"/>
  <c r="F169" i="19"/>
  <c r="O168" i="19"/>
  <c r="O47" i="19"/>
  <c r="F48" i="19"/>
  <c r="V133" i="12"/>
  <c r="W133" i="12" s="1"/>
  <c r="AB169" i="23" l="1"/>
  <c r="AD47" i="23"/>
  <c r="F48" i="23"/>
  <c r="AB292" i="23"/>
  <c r="AB292" i="22"/>
  <c r="AD168" i="22"/>
  <c r="F169" i="22"/>
  <c r="AE47" i="22"/>
  <c r="AF47" i="22" s="1"/>
  <c r="AB48" i="22"/>
  <c r="M48" i="19"/>
  <c r="P47" i="19"/>
  <c r="Q47" i="19" s="1"/>
  <c r="M169" i="19"/>
  <c r="O291" i="19"/>
  <c r="F292" i="19"/>
  <c r="V134" i="12"/>
  <c r="W134" i="12" s="1"/>
  <c r="L292" i="23" l="1"/>
  <c r="K293" i="23" s="1"/>
  <c r="G292" i="23"/>
  <c r="Q292" i="23"/>
  <c r="P293" i="23" s="1"/>
  <c r="V292" i="23"/>
  <c r="U293" i="23" s="1"/>
  <c r="AE47" i="23"/>
  <c r="AF47" i="23" s="1"/>
  <c r="AB48" i="23"/>
  <c r="G169" i="23"/>
  <c r="Q169" i="23"/>
  <c r="P170" i="23" s="1"/>
  <c r="AA169" i="23"/>
  <c r="Z170" i="23" s="1"/>
  <c r="L169" i="23"/>
  <c r="K170" i="23" s="1"/>
  <c r="Q48" i="22"/>
  <c r="P49" i="22" s="1"/>
  <c r="L48" i="22"/>
  <c r="K49" i="22" s="1"/>
  <c r="G48" i="22"/>
  <c r="AA48" i="22"/>
  <c r="Z49" i="22" s="1"/>
  <c r="AB169" i="22"/>
  <c r="V292" i="22"/>
  <c r="U293" i="22" s="1"/>
  <c r="L292" i="22"/>
  <c r="K293" i="22" s="1"/>
  <c r="G292" i="22"/>
  <c r="Q292" i="22"/>
  <c r="P293" i="22" s="1"/>
  <c r="G169" i="19"/>
  <c r="L169" i="19"/>
  <c r="K170" i="19" s="1"/>
  <c r="M292" i="19"/>
  <c r="L48" i="19"/>
  <c r="K49" i="19" s="1"/>
  <c r="G48" i="19"/>
  <c r="N48" i="19"/>
  <c r="V135" i="12"/>
  <c r="W135" i="12" s="1"/>
  <c r="F293" i="23" l="1"/>
  <c r="AD292" i="23"/>
  <c r="L48" i="23"/>
  <c r="K49" i="23" s="1"/>
  <c r="AC48" i="23"/>
  <c r="G48" i="23"/>
  <c r="AA48" i="23"/>
  <c r="Z49" i="23" s="1"/>
  <c r="Q48" i="23"/>
  <c r="P49" i="23" s="1"/>
  <c r="F170" i="23"/>
  <c r="AD169" i="23"/>
  <c r="AC48" i="22"/>
  <c r="AD48" i="22"/>
  <c r="F49" i="22"/>
  <c r="L169" i="22"/>
  <c r="K170" i="22" s="1"/>
  <c r="G169" i="22"/>
  <c r="Q169" i="22"/>
  <c r="P170" i="22" s="1"/>
  <c r="AA169" i="22"/>
  <c r="Z170" i="22" s="1"/>
  <c r="F293" i="22"/>
  <c r="AD292" i="22"/>
  <c r="L292" i="19"/>
  <c r="K293" i="19" s="1"/>
  <c r="G292" i="19"/>
  <c r="F49" i="19"/>
  <c r="O48" i="19"/>
  <c r="O169" i="19"/>
  <c r="F170" i="19"/>
  <c r="V136" i="12"/>
  <c r="W136" i="12" s="1"/>
  <c r="AD48" i="23" l="1"/>
  <c r="F49" i="23"/>
  <c r="AB293" i="23"/>
  <c r="AB170" i="23"/>
  <c r="AD169" i="22"/>
  <c r="F170" i="22"/>
  <c r="AB293" i="22"/>
  <c r="AE48" i="22"/>
  <c r="AF48" i="22" s="1"/>
  <c r="AB49" i="22"/>
  <c r="M170" i="19"/>
  <c r="O292" i="19"/>
  <c r="F293" i="19"/>
  <c r="M49" i="19"/>
  <c r="P48" i="19"/>
  <c r="Q48" i="19" s="1"/>
  <c r="V137" i="12"/>
  <c r="W137" i="12" s="1"/>
  <c r="AA170" i="23" l="1"/>
  <c r="Z171" i="23" s="1"/>
  <c r="Q170" i="23"/>
  <c r="P171" i="23" s="1"/>
  <c r="L170" i="23"/>
  <c r="K171" i="23" s="1"/>
  <c r="G170" i="23"/>
  <c r="V293" i="23"/>
  <c r="U294" i="23" s="1"/>
  <c r="Q293" i="23"/>
  <c r="P294" i="23" s="1"/>
  <c r="L293" i="23"/>
  <c r="K294" i="23" s="1"/>
  <c r="G293" i="23"/>
  <c r="AE48" i="23"/>
  <c r="AF48" i="23" s="1"/>
  <c r="AB49" i="23"/>
  <c r="Q49" i="22"/>
  <c r="P50" i="22" s="1"/>
  <c r="L49" i="22"/>
  <c r="K50" i="22" s="1"/>
  <c r="G49" i="22"/>
  <c r="AC49" i="22" s="1"/>
  <c r="AA49" i="22"/>
  <c r="Z50" i="22" s="1"/>
  <c r="Q293" i="22"/>
  <c r="P294" i="22" s="1"/>
  <c r="V293" i="22"/>
  <c r="U294" i="22" s="1"/>
  <c r="L293" i="22"/>
  <c r="K294" i="22" s="1"/>
  <c r="G293" i="22"/>
  <c r="AB170" i="22"/>
  <c r="M293" i="19"/>
  <c r="L49" i="19"/>
  <c r="K50" i="19" s="1"/>
  <c r="N49" i="19"/>
  <c r="G49" i="19"/>
  <c r="L170" i="19"/>
  <c r="K171" i="19" s="1"/>
  <c r="G170" i="19"/>
  <c r="V138" i="12"/>
  <c r="W138" i="12" s="1"/>
  <c r="AC49" i="23" l="1"/>
  <c r="G49" i="23"/>
  <c r="AA49" i="23"/>
  <c r="Z50" i="23" s="1"/>
  <c r="Q49" i="23"/>
  <c r="P50" i="23" s="1"/>
  <c r="L49" i="23"/>
  <c r="K50" i="23" s="1"/>
  <c r="F171" i="23"/>
  <c r="AD170" i="23"/>
  <c r="F294" i="23"/>
  <c r="AD293" i="23"/>
  <c r="AD49" i="22"/>
  <c r="F50" i="22"/>
  <c r="L170" i="22"/>
  <c r="K171" i="22" s="1"/>
  <c r="G170" i="22"/>
  <c r="AA170" i="22"/>
  <c r="Z171" i="22" s="1"/>
  <c r="Q170" i="22"/>
  <c r="P171" i="22" s="1"/>
  <c r="F294" i="22"/>
  <c r="AD293" i="22"/>
  <c r="O49" i="19"/>
  <c r="F50" i="19"/>
  <c r="O170" i="19"/>
  <c r="F171" i="19"/>
  <c r="L293" i="19"/>
  <c r="K294" i="19" s="1"/>
  <c r="G293" i="19"/>
  <c r="V139" i="12"/>
  <c r="W139" i="12" s="1"/>
  <c r="AB171" i="23" l="1"/>
  <c r="AD49" i="23"/>
  <c r="F50" i="23"/>
  <c r="AB294" i="23"/>
  <c r="AD170" i="22"/>
  <c r="F171" i="22"/>
  <c r="AB294" i="22"/>
  <c r="AE49" i="22"/>
  <c r="AF49" i="22" s="1"/>
  <c r="AB50" i="22"/>
  <c r="M171" i="19"/>
  <c r="F294" i="19"/>
  <c r="O293" i="19"/>
  <c r="M50" i="19"/>
  <c r="P49" i="19"/>
  <c r="Q49" i="19" s="1"/>
  <c r="V140" i="12"/>
  <c r="W140" i="12" s="1"/>
  <c r="Q294" i="23" l="1"/>
  <c r="P295" i="23" s="1"/>
  <c r="V294" i="23"/>
  <c r="U295" i="23" s="1"/>
  <c r="L294" i="23"/>
  <c r="K295" i="23" s="1"/>
  <c r="G294" i="23"/>
  <c r="AB50" i="23"/>
  <c r="AE49" i="23"/>
  <c r="AF49" i="23" s="1"/>
  <c r="AA171" i="23"/>
  <c r="Z172" i="23" s="1"/>
  <c r="L171" i="23"/>
  <c r="K172" i="23" s="1"/>
  <c r="Q171" i="23"/>
  <c r="P172" i="23" s="1"/>
  <c r="G171" i="23"/>
  <c r="L50" i="22"/>
  <c r="K51" i="22" s="1"/>
  <c r="G50" i="22"/>
  <c r="AA50" i="22"/>
  <c r="Z51" i="22" s="1"/>
  <c r="Q50" i="22"/>
  <c r="P51" i="22" s="1"/>
  <c r="L294" i="22"/>
  <c r="K295" i="22" s="1"/>
  <c r="V294" i="22"/>
  <c r="U295" i="22" s="1"/>
  <c r="Q294" i="22"/>
  <c r="P295" i="22" s="1"/>
  <c r="G294" i="22"/>
  <c r="AB171" i="22"/>
  <c r="L50" i="19"/>
  <c r="K51" i="19" s="1"/>
  <c r="G50" i="19"/>
  <c r="N50" i="19" s="1"/>
  <c r="M294" i="19"/>
  <c r="L171" i="19"/>
  <c r="K172" i="19" s="1"/>
  <c r="G171" i="19"/>
  <c r="V141" i="12"/>
  <c r="W141" i="12" s="1"/>
  <c r="AC50" i="23" l="1"/>
  <c r="G50" i="23"/>
  <c r="AA50" i="23"/>
  <c r="Z51" i="23" s="1"/>
  <c r="Q50" i="23"/>
  <c r="P51" i="23" s="1"/>
  <c r="L50" i="23"/>
  <c r="K51" i="23" s="1"/>
  <c r="AD171" i="23"/>
  <c r="F172" i="23"/>
  <c r="F295" i="23"/>
  <c r="AD294" i="23"/>
  <c r="AC50" i="22"/>
  <c r="AD50" i="22"/>
  <c r="F51" i="22"/>
  <c r="G171" i="22"/>
  <c r="AA171" i="22"/>
  <c r="Z172" i="22" s="1"/>
  <c r="L171" i="22"/>
  <c r="K172" i="22" s="1"/>
  <c r="Q171" i="22"/>
  <c r="P172" i="22" s="1"/>
  <c r="AD294" i="22"/>
  <c r="F295" i="22"/>
  <c r="F51" i="19"/>
  <c r="O50" i="19"/>
  <c r="G294" i="19"/>
  <c r="L294" i="19"/>
  <c r="K295" i="19" s="1"/>
  <c r="F172" i="19"/>
  <c r="O171" i="19"/>
  <c r="V142" i="12"/>
  <c r="W142" i="12" s="1"/>
  <c r="AB172" i="23" l="1"/>
  <c r="F51" i="23"/>
  <c r="AD50" i="23"/>
  <c r="AB295" i="23"/>
  <c r="AD171" i="22"/>
  <c r="F172" i="22"/>
  <c r="AB295" i="22"/>
  <c r="AE50" i="22"/>
  <c r="AF50" i="22" s="1"/>
  <c r="AB51" i="22"/>
  <c r="M51" i="19"/>
  <c r="P50" i="19"/>
  <c r="Q50" i="19" s="1"/>
  <c r="M172" i="19"/>
  <c r="O294" i="19"/>
  <c r="F295" i="19"/>
  <c r="V143" i="12"/>
  <c r="W143" i="12" s="1"/>
  <c r="AB51" i="23" l="1"/>
  <c r="AE50" i="23"/>
  <c r="AF50" i="23" s="1"/>
  <c r="L295" i="23"/>
  <c r="K296" i="23" s="1"/>
  <c r="V295" i="23"/>
  <c r="U296" i="23" s="1"/>
  <c r="Q295" i="23"/>
  <c r="P296" i="23" s="1"/>
  <c r="G295" i="23"/>
  <c r="Q172" i="23"/>
  <c r="P173" i="23" s="1"/>
  <c r="L172" i="23"/>
  <c r="K173" i="23" s="1"/>
  <c r="G172" i="23"/>
  <c r="AA172" i="23"/>
  <c r="Z173" i="23" s="1"/>
  <c r="AB172" i="22"/>
  <c r="L51" i="22"/>
  <c r="K52" i="22" s="1"/>
  <c r="G51" i="22"/>
  <c r="AA51" i="22"/>
  <c r="Z52" i="22" s="1"/>
  <c r="Q51" i="22"/>
  <c r="P52" i="22" s="1"/>
  <c r="G295" i="22"/>
  <c r="V295" i="22"/>
  <c r="U296" i="22" s="1"/>
  <c r="Q295" i="22"/>
  <c r="P296" i="22" s="1"/>
  <c r="L295" i="22"/>
  <c r="K296" i="22" s="1"/>
  <c r="L172" i="19"/>
  <c r="K173" i="19" s="1"/>
  <c r="G172" i="19"/>
  <c r="M295" i="19"/>
  <c r="G51" i="19"/>
  <c r="N51" i="19"/>
  <c r="L51" i="19"/>
  <c r="K52" i="19" s="1"/>
  <c r="V144" i="12"/>
  <c r="W144" i="12" s="1"/>
  <c r="AD295" i="23" l="1"/>
  <c r="F296" i="23"/>
  <c r="AD172" i="23"/>
  <c r="F173" i="23"/>
  <c r="AA51" i="23"/>
  <c r="Z52" i="23" s="1"/>
  <c r="Q51" i="23"/>
  <c r="P52" i="23" s="1"/>
  <c r="L51" i="23"/>
  <c r="K52" i="23" s="1"/>
  <c r="AC51" i="23"/>
  <c r="G51" i="23"/>
  <c r="AC51" i="22"/>
  <c r="AD295" i="22"/>
  <c r="F296" i="22"/>
  <c r="AD51" i="22"/>
  <c r="F52" i="22"/>
  <c r="G172" i="22"/>
  <c r="AA172" i="22"/>
  <c r="Z173" i="22" s="1"/>
  <c r="Q172" i="22"/>
  <c r="P173" i="22" s="1"/>
  <c r="L172" i="22"/>
  <c r="K173" i="22" s="1"/>
  <c r="L295" i="19"/>
  <c r="K296" i="19" s="1"/>
  <c r="G295" i="19"/>
  <c r="O172" i="19"/>
  <c r="F173" i="19"/>
  <c r="O51" i="19"/>
  <c r="F52" i="19"/>
  <c r="V145" i="12"/>
  <c r="W145" i="12" s="1"/>
  <c r="AB173" i="23" l="1"/>
  <c r="AD51" i="23"/>
  <c r="F52" i="23"/>
  <c r="AB296" i="23"/>
  <c r="F173" i="22"/>
  <c r="AD172" i="22"/>
  <c r="AE51" i="22"/>
  <c r="AF51" i="22" s="1"/>
  <c r="AB52" i="22"/>
  <c r="AB296" i="22"/>
  <c r="M173" i="19"/>
  <c r="O295" i="19"/>
  <c r="F296" i="19"/>
  <c r="M52" i="19"/>
  <c r="P51" i="19"/>
  <c r="Q51" i="19" s="1"/>
  <c r="V146" i="12"/>
  <c r="W146" i="12" s="1"/>
  <c r="G296" i="23" l="1"/>
  <c r="L296" i="23"/>
  <c r="K297" i="23" s="1"/>
  <c r="Q296" i="23"/>
  <c r="P297" i="23" s="1"/>
  <c r="V296" i="23"/>
  <c r="U297" i="23" s="1"/>
  <c r="AE51" i="23"/>
  <c r="AF51" i="23" s="1"/>
  <c r="AB52" i="23"/>
  <c r="Q173" i="23"/>
  <c r="P174" i="23" s="1"/>
  <c r="G173" i="23"/>
  <c r="AA173" i="23"/>
  <c r="Z174" i="23" s="1"/>
  <c r="L173" i="23"/>
  <c r="K174" i="23" s="1"/>
  <c r="G52" i="22"/>
  <c r="AA52" i="22"/>
  <c r="Z53" i="22" s="1"/>
  <c r="Q52" i="22"/>
  <c r="P53" i="22" s="1"/>
  <c r="L52" i="22"/>
  <c r="K53" i="22" s="1"/>
  <c r="V296" i="22"/>
  <c r="U297" i="22" s="1"/>
  <c r="Q296" i="22"/>
  <c r="P297" i="22" s="1"/>
  <c r="L296" i="22"/>
  <c r="K297" i="22" s="1"/>
  <c r="G296" i="22"/>
  <c r="AB173" i="22"/>
  <c r="M296" i="19"/>
  <c r="G52" i="19"/>
  <c r="N52" i="19" s="1"/>
  <c r="L52" i="19"/>
  <c r="K53" i="19" s="1"/>
  <c r="L173" i="19"/>
  <c r="K174" i="19" s="1"/>
  <c r="G173" i="19"/>
  <c r="V147" i="12"/>
  <c r="W147" i="12" s="1"/>
  <c r="AA52" i="23" l="1"/>
  <c r="Z53" i="23" s="1"/>
  <c r="Q52" i="23"/>
  <c r="P53" i="23" s="1"/>
  <c r="L52" i="23"/>
  <c r="K53" i="23" s="1"/>
  <c r="AC52" i="23"/>
  <c r="G52" i="23"/>
  <c r="AD173" i="23"/>
  <c r="F174" i="23"/>
  <c r="F297" i="23"/>
  <c r="AD296" i="23"/>
  <c r="AC52" i="22"/>
  <c r="AA173" i="22"/>
  <c r="Z174" i="22" s="1"/>
  <c r="Q173" i="22"/>
  <c r="P174" i="22" s="1"/>
  <c r="G173" i="22"/>
  <c r="L173" i="22"/>
  <c r="K174" i="22" s="1"/>
  <c r="F297" i="22"/>
  <c r="AD296" i="22"/>
  <c r="AD52" i="22"/>
  <c r="F53" i="22"/>
  <c r="F174" i="19"/>
  <c r="O173" i="19"/>
  <c r="O52" i="19"/>
  <c r="F53" i="19"/>
  <c r="L296" i="19"/>
  <c r="K297" i="19" s="1"/>
  <c r="G296" i="19"/>
  <c r="V148" i="12"/>
  <c r="W148" i="12" s="1"/>
  <c r="AB174" i="23" l="1"/>
  <c r="AD52" i="23"/>
  <c r="F53" i="23"/>
  <c r="AB297" i="23"/>
  <c r="F174" i="22"/>
  <c r="AD173" i="22"/>
  <c r="AB53" i="22"/>
  <c r="AE52" i="22"/>
  <c r="AF52" i="22" s="1"/>
  <c r="AB297" i="22"/>
  <c r="P52" i="19"/>
  <c r="Q52" i="19" s="1"/>
  <c r="M53" i="19"/>
  <c r="M174" i="19"/>
  <c r="F297" i="19"/>
  <c r="O296" i="19"/>
  <c r="V149" i="12"/>
  <c r="W149" i="12" s="1"/>
  <c r="V297" i="23" l="1"/>
  <c r="U298" i="23" s="1"/>
  <c r="Q297" i="23"/>
  <c r="P298" i="23" s="1"/>
  <c r="L297" i="23"/>
  <c r="K298" i="23" s="1"/>
  <c r="G297" i="23"/>
  <c r="AE52" i="23"/>
  <c r="AF52" i="23" s="1"/>
  <c r="AB53" i="23"/>
  <c r="L174" i="23"/>
  <c r="K175" i="23" s="1"/>
  <c r="G174" i="23"/>
  <c r="AA174" i="23"/>
  <c r="Z175" i="23" s="1"/>
  <c r="Q174" i="23"/>
  <c r="P175" i="23" s="1"/>
  <c r="G53" i="22"/>
  <c r="AC53" i="22" s="1"/>
  <c r="AA53" i="22"/>
  <c r="Z54" i="22" s="1"/>
  <c r="Q53" i="22"/>
  <c r="P54" i="22" s="1"/>
  <c r="L53" i="22"/>
  <c r="K54" i="22" s="1"/>
  <c r="Q297" i="22"/>
  <c r="P298" i="22" s="1"/>
  <c r="V297" i="22"/>
  <c r="U298" i="22" s="1"/>
  <c r="L297" i="22"/>
  <c r="K298" i="22" s="1"/>
  <c r="G297" i="22"/>
  <c r="AB174" i="22"/>
  <c r="M297" i="19"/>
  <c r="G174" i="19"/>
  <c r="L174" i="19"/>
  <c r="K175" i="19" s="1"/>
  <c r="L53" i="19"/>
  <c r="K54" i="19" s="1"/>
  <c r="G53" i="19"/>
  <c r="N53" i="19" s="1"/>
  <c r="V150" i="12"/>
  <c r="W150" i="12" s="1"/>
  <c r="Q53" i="23" l="1"/>
  <c r="P54" i="23" s="1"/>
  <c r="L53" i="23"/>
  <c r="K54" i="23" s="1"/>
  <c r="AC53" i="23"/>
  <c r="G53" i="23"/>
  <c r="AA53" i="23"/>
  <c r="Z54" i="23" s="1"/>
  <c r="F175" i="23"/>
  <c r="AD174" i="23"/>
  <c r="F298" i="23"/>
  <c r="AD297" i="23"/>
  <c r="AA174" i="22"/>
  <c r="Z175" i="22" s="1"/>
  <c r="Q174" i="22"/>
  <c r="P175" i="22" s="1"/>
  <c r="L174" i="22"/>
  <c r="K175" i="22" s="1"/>
  <c r="G174" i="22"/>
  <c r="AD297" i="22"/>
  <c r="F298" i="22"/>
  <c r="F54" i="22"/>
  <c r="AD53" i="22"/>
  <c r="O174" i="19"/>
  <c r="F175" i="19"/>
  <c r="O53" i="19"/>
  <c r="F54" i="19"/>
  <c r="L297" i="19"/>
  <c r="K298" i="19" s="1"/>
  <c r="G297" i="19"/>
  <c r="V151" i="12"/>
  <c r="W151" i="12" s="1"/>
  <c r="AB175" i="23" l="1"/>
  <c r="AD53" i="23"/>
  <c r="F54" i="23"/>
  <c r="AB298" i="23"/>
  <c r="AB298" i="22"/>
  <c r="F175" i="22"/>
  <c r="AD174" i="22"/>
  <c r="AB54" i="22"/>
  <c r="AE53" i="22"/>
  <c r="AF53" i="22" s="1"/>
  <c r="P53" i="19"/>
  <c r="Q53" i="19" s="1"/>
  <c r="M54" i="19"/>
  <c r="O297" i="19"/>
  <c r="F298" i="19"/>
  <c r="M175" i="19"/>
  <c r="V152" i="12"/>
  <c r="W152" i="12" s="1"/>
  <c r="AE53" i="23" l="1"/>
  <c r="AF53" i="23" s="1"/>
  <c r="AB54" i="23"/>
  <c r="Q298" i="23"/>
  <c r="P299" i="23" s="1"/>
  <c r="G298" i="23"/>
  <c r="L298" i="23"/>
  <c r="K299" i="23" s="1"/>
  <c r="V298" i="23"/>
  <c r="U299" i="23" s="1"/>
  <c r="L175" i="23"/>
  <c r="K176" i="23" s="1"/>
  <c r="AA175" i="23"/>
  <c r="Z176" i="23" s="1"/>
  <c r="Q175" i="23"/>
  <c r="P176" i="23" s="1"/>
  <c r="G175" i="23"/>
  <c r="AA54" i="22"/>
  <c r="Z55" i="22" s="1"/>
  <c r="Q54" i="22"/>
  <c r="P55" i="22" s="1"/>
  <c r="L54" i="22"/>
  <c r="K55" i="22" s="1"/>
  <c r="G54" i="22"/>
  <c r="AC54" i="22" s="1"/>
  <c r="AB175" i="22"/>
  <c r="L298" i="22"/>
  <c r="K299" i="22" s="1"/>
  <c r="G298" i="22"/>
  <c r="Q298" i="22"/>
  <c r="P299" i="22" s="1"/>
  <c r="V298" i="22"/>
  <c r="U299" i="22" s="1"/>
  <c r="M298" i="19"/>
  <c r="L175" i="19"/>
  <c r="K176" i="19" s="1"/>
  <c r="G175" i="19"/>
  <c r="L54" i="19"/>
  <c r="K55" i="19" s="1"/>
  <c r="G54" i="19"/>
  <c r="N54" i="19" s="1"/>
  <c r="V153" i="12"/>
  <c r="W153" i="12" s="1"/>
  <c r="AD175" i="23" l="1"/>
  <c r="F176" i="23"/>
  <c r="Q54" i="23"/>
  <c r="P55" i="23" s="1"/>
  <c r="L54" i="23"/>
  <c r="K55" i="23" s="1"/>
  <c r="AC54" i="23"/>
  <c r="G54" i="23"/>
  <c r="AA54" i="23"/>
  <c r="Z55" i="23" s="1"/>
  <c r="F299" i="23"/>
  <c r="AD298" i="23"/>
  <c r="Q175" i="22"/>
  <c r="P176" i="22" s="1"/>
  <c r="L175" i="22"/>
  <c r="K176" i="22" s="1"/>
  <c r="AA175" i="22"/>
  <c r="Z176" i="22" s="1"/>
  <c r="G175" i="22"/>
  <c r="AD54" i="22"/>
  <c r="F55" i="22"/>
  <c r="AD298" i="22"/>
  <c r="F299" i="22"/>
  <c r="F55" i="19"/>
  <c r="O54" i="19"/>
  <c r="O175" i="19"/>
  <c r="F176" i="19"/>
  <c r="L298" i="19"/>
  <c r="K299" i="19" s="1"/>
  <c r="G298" i="19"/>
  <c r="V154" i="12"/>
  <c r="W154" i="12" s="1"/>
  <c r="AD54" i="23" l="1"/>
  <c r="F55" i="23"/>
  <c r="AB299" i="23"/>
  <c r="AB176" i="23"/>
  <c r="AB299" i="22"/>
  <c r="AE54" i="22"/>
  <c r="AF54" i="22" s="1"/>
  <c r="AB55" i="22"/>
  <c r="AD175" i="22"/>
  <c r="F176" i="22"/>
  <c r="F299" i="19"/>
  <c r="O298" i="19"/>
  <c r="M176" i="19"/>
  <c r="M55" i="19"/>
  <c r="P54" i="19"/>
  <c r="Q54" i="19" s="1"/>
  <c r="V155" i="12"/>
  <c r="W155" i="12" s="1"/>
  <c r="G176" i="23" l="1"/>
  <c r="AA176" i="23"/>
  <c r="Z177" i="23" s="1"/>
  <c r="Q176" i="23"/>
  <c r="P177" i="23" s="1"/>
  <c r="L176" i="23"/>
  <c r="K177" i="23" s="1"/>
  <c r="L299" i="23"/>
  <c r="K300" i="23" s="1"/>
  <c r="V299" i="23"/>
  <c r="U300" i="23" s="1"/>
  <c r="Q299" i="23"/>
  <c r="P300" i="23" s="1"/>
  <c r="G299" i="23"/>
  <c r="AE54" i="23"/>
  <c r="AF54" i="23" s="1"/>
  <c r="AB55" i="23"/>
  <c r="AB176" i="22"/>
  <c r="AA55" i="22"/>
  <c r="Z56" i="22" s="1"/>
  <c r="Q55" i="22"/>
  <c r="P56" i="22" s="1"/>
  <c r="L55" i="22"/>
  <c r="K56" i="22" s="1"/>
  <c r="G55" i="22"/>
  <c r="G299" i="22"/>
  <c r="V299" i="22"/>
  <c r="U300" i="22" s="1"/>
  <c r="L299" i="22"/>
  <c r="K300" i="22" s="1"/>
  <c r="Q299" i="22"/>
  <c r="P300" i="22" s="1"/>
  <c r="L176" i="19"/>
  <c r="K177" i="19" s="1"/>
  <c r="G176" i="19"/>
  <c r="M299" i="19"/>
  <c r="L55" i="19"/>
  <c r="K56" i="19" s="1"/>
  <c r="G55" i="19"/>
  <c r="N55" i="19" s="1"/>
  <c r="V156" i="12"/>
  <c r="W156" i="12" s="1"/>
  <c r="L55" i="23" l="1"/>
  <c r="K56" i="23" s="1"/>
  <c r="AC55" i="23"/>
  <c r="G55" i="23"/>
  <c r="AA55" i="23"/>
  <c r="Z56" i="23" s="1"/>
  <c r="Q55" i="23"/>
  <c r="P56" i="23" s="1"/>
  <c r="AD299" i="23"/>
  <c r="F300" i="23"/>
  <c r="AD176" i="23"/>
  <c r="F177" i="23"/>
  <c r="AC55" i="22"/>
  <c r="AD55" i="22"/>
  <c r="F56" i="22"/>
  <c r="AD299" i="22"/>
  <c r="F300" i="22"/>
  <c r="Q176" i="22"/>
  <c r="P177" i="22" s="1"/>
  <c r="L176" i="22"/>
  <c r="K177" i="22" s="1"/>
  <c r="G176" i="22"/>
  <c r="AA176" i="22"/>
  <c r="Z177" i="22" s="1"/>
  <c r="F177" i="19"/>
  <c r="O176" i="19"/>
  <c r="O55" i="19"/>
  <c r="F56" i="19"/>
  <c r="G299" i="19"/>
  <c r="L299" i="19"/>
  <c r="K300" i="19" s="1"/>
  <c r="V157" i="12"/>
  <c r="W157" i="12" s="1"/>
  <c r="AB300" i="23" l="1"/>
  <c r="AD55" i="23"/>
  <c r="F56" i="23"/>
  <c r="AB177" i="23"/>
  <c r="AD176" i="22"/>
  <c r="F177" i="22"/>
  <c r="AB300" i="22"/>
  <c r="AE55" i="22"/>
  <c r="AF55" i="22" s="1"/>
  <c r="AB56" i="22"/>
  <c r="M56" i="19"/>
  <c r="P55" i="19"/>
  <c r="Q55" i="19" s="1"/>
  <c r="O299" i="19"/>
  <c r="F300" i="19"/>
  <c r="M177" i="19"/>
  <c r="V158" i="12"/>
  <c r="W158" i="12" s="1"/>
  <c r="AE55" i="23" l="1"/>
  <c r="AF55" i="23" s="1"/>
  <c r="AB56" i="23"/>
  <c r="G177" i="23"/>
  <c r="Q177" i="23"/>
  <c r="P178" i="23" s="1"/>
  <c r="AA177" i="23"/>
  <c r="Z178" i="23" s="1"/>
  <c r="L177" i="23"/>
  <c r="K178" i="23" s="1"/>
  <c r="G300" i="23"/>
  <c r="V300" i="23"/>
  <c r="U301" i="23" s="1"/>
  <c r="Q300" i="23"/>
  <c r="P301" i="23" s="1"/>
  <c r="L300" i="23"/>
  <c r="K301" i="23" s="1"/>
  <c r="V300" i="22"/>
  <c r="U301" i="22" s="1"/>
  <c r="Q300" i="22"/>
  <c r="P301" i="22" s="1"/>
  <c r="G300" i="22"/>
  <c r="L300" i="22"/>
  <c r="K301" i="22" s="1"/>
  <c r="Q56" i="22"/>
  <c r="P57" i="22" s="1"/>
  <c r="L56" i="22"/>
  <c r="K57" i="22" s="1"/>
  <c r="G56" i="22"/>
  <c r="AC56" i="22" s="1"/>
  <c r="AA56" i="22"/>
  <c r="Z57" i="22" s="1"/>
  <c r="AB177" i="22"/>
  <c r="M300" i="19"/>
  <c r="G177" i="19"/>
  <c r="L177" i="19"/>
  <c r="K178" i="19" s="1"/>
  <c r="G56" i="19"/>
  <c r="N56" i="19"/>
  <c r="L56" i="19"/>
  <c r="K57" i="19" s="1"/>
  <c r="V159" i="12"/>
  <c r="W159" i="12" s="1"/>
  <c r="F178" i="23" l="1"/>
  <c r="AD177" i="23"/>
  <c r="L56" i="23"/>
  <c r="K57" i="23" s="1"/>
  <c r="AC56" i="23"/>
  <c r="G56" i="23"/>
  <c r="AA56" i="23"/>
  <c r="Z57" i="23" s="1"/>
  <c r="Q56" i="23"/>
  <c r="P57" i="23" s="1"/>
  <c r="F301" i="23"/>
  <c r="AD300" i="23"/>
  <c r="L177" i="22"/>
  <c r="K178" i="22" s="1"/>
  <c r="G177" i="22"/>
  <c r="Q177" i="22"/>
  <c r="P178" i="22" s="1"/>
  <c r="AA177" i="22"/>
  <c r="Z178" i="22" s="1"/>
  <c r="AD300" i="22"/>
  <c r="F301" i="22"/>
  <c r="AD56" i="22"/>
  <c r="F57" i="22"/>
  <c r="O56" i="19"/>
  <c r="F57" i="19"/>
  <c r="F178" i="19"/>
  <c r="O177" i="19"/>
  <c r="L300" i="19"/>
  <c r="K301" i="19" s="1"/>
  <c r="G300" i="19"/>
  <c r="V160" i="12"/>
  <c r="W160" i="12" s="1"/>
  <c r="AD56" i="23" l="1"/>
  <c r="F57" i="23"/>
  <c r="AB178" i="23"/>
  <c r="AB301" i="23"/>
  <c r="AB301" i="22"/>
  <c r="AE56" i="22"/>
  <c r="AF56" i="22" s="1"/>
  <c r="AB57" i="22"/>
  <c r="AD177" i="22"/>
  <c r="F178" i="22"/>
  <c r="O300" i="19"/>
  <c r="F301" i="19"/>
  <c r="M178" i="19"/>
  <c r="P56" i="19"/>
  <c r="Q56" i="19" s="1"/>
  <c r="M57" i="19"/>
  <c r="V161" i="12"/>
  <c r="W161" i="12" s="1"/>
  <c r="V301" i="23" l="1"/>
  <c r="U302" i="23" s="1"/>
  <c r="Q301" i="23"/>
  <c r="P302" i="23" s="1"/>
  <c r="G301" i="23"/>
  <c r="L301" i="23"/>
  <c r="K302" i="23" s="1"/>
  <c r="AA178" i="23"/>
  <c r="Z179" i="23" s="1"/>
  <c r="Q178" i="23"/>
  <c r="P179" i="23" s="1"/>
  <c r="L178" i="23"/>
  <c r="K179" i="23" s="1"/>
  <c r="G178" i="23"/>
  <c r="AE56" i="23"/>
  <c r="AF56" i="23" s="1"/>
  <c r="AB57" i="23"/>
  <c r="AB178" i="22"/>
  <c r="Q57" i="22"/>
  <c r="P58" i="22" s="1"/>
  <c r="L57" i="22"/>
  <c r="K58" i="22" s="1"/>
  <c r="G57" i="22"/>
  <c r="AC57" i="22" s="1"/>
  <c r="AA57" i="22"/>
  <c r="Z58" i="22" s="1"/>
  <c r="Q301" i="22"/>
  <c r="P302" i="22" s="1"/>
  <c r="L301" i="22"/>
  <c r="K302" i="22" s="1"/>
  <c r="G301" i="22"/>
  <c r="V301" i="22"/>
  <c r="U302" i="22" s="1"/>
  <c r="G178" i="19"/>
  <c r="L178" i="19"/>
  <c r="K179" i="19" s="1"/>
  <c r="G57" i="19"/>
  <c r="N57" i="19"/>
  <c r="L57" i="19"/>
  <c r="K58" i="19" s="1"/>
  <c r="M301" i="19"/>
  <c r="V162" i="12"/>
  <c r="W162" i="12" s="1"/>
  <c r="AC57" i="23" l="1"/>
  <c r="G57" i="23"/>
  <c r="AA57" i="23"/>
  <c r="Z58" i="23" s="1"/>
  <c r="Q57" i="23"/>
  <c r="P58" i="23" s="1"/>
  <c r="L57" i="23"/>
  <c r="K58" i="23" s="1"/>
  <c r="F302" i="23"/>
  <c r="AD301" i="23"/>
  <c r="AD178" i="23"/>
  <c r="F179" i="23"/>
  <c r="AD57" i="22"/>
  <c r="F58" i="22"/>
  <c r="AD301" i="22"/>
  <c r="F302" i="22"/>
  <c r="L178" i="22"/>
  <c r="K179" i="22" s="1"/>
  <c r="G178" i="22"/>
  <c r="AA178" i="22"/>
  <c r="Z179" i="22" s="1"/>
  <c r="Q178" i="22"/>
  <c r="P179" i="22" s="1"/>
  <c r="L301" i="19"/>
  <c r="K302" i="19" s="1"/>
  <c r="G301" i="19"/>
  <c r="O57" i="19"/>
  <c r="F58" i="19"/>
  <c r="F179" i="19"/>
  <c r="O178" i="19"/>
  <c r="V163" i="12"/>
  <c r="W163" i="12" s="1"/>
  <c r="AB302" i="23" l="1"/>
  <c r="AB179" i="23"/>
  <c r="AD57" i="23"/>
  <c r="F58" i="23"/>
  <c r="AB302" i="22"/>
  <c r="AD178" i="22"/>
  <c r="F179" i="22"/>
  <c r="AE57" i="22"/>
  <c r="AF57" i="22" s="1"/>
  <c r="AB58" i="22"/>
  <c r="M179" i="19"/>
  <c r="F302" i="19"/>
  <c r="O301" i="19"/>
  <c r="P57" i="19"/>
  <c r="Q57" i="19" s="1"/>
  <c r="M58" i="19"/>
  <c r="V164" i="12"/>
  <c r="W164" i="12" s="1"/>
  <c r="AA179" i="23" l="1"/>
  <c r="Z180" i="23" s="1"/>
  <c r="L179" i="23"/>
  <c r="K180" i="23" s="1"/>
  <c r="Q179" i="23"/>
  <c r="P180" i="23" s="1"/>
  <c r="G179" i="23"/>
  <c r="AB58" i="23"/>
  <c r="AE57" i="23"/>
  <c r="AF57" i="23" s="1"/>
  <c r="Q302" i="23"/>
  <c r="P303" i="23" s="1"/>
  <c r="L302" i="23"/>
  <c r="K303" i="23" s="1"/>
  <c r="V302" i="23"/>
  <c r="U303" i="23" s="1"/>
  <c r="G302" i="23"/>
  <c r="L302" i="22"/>
  <c r="K303" i="22" s="1"/>
  <c r="G302" i="22"/>
  <c r="V302" i="22"/>
  <c r="U303" i="22" s="1"/>
  <c r="Q302" i="22"/>
  <c r="P303" i="22" s="1"/>
  <c r="L58" i="22"/>
  <c r="K59" i="22" s="1"/>
  <c r="G58" i="22"/>
  <c r="AA58" i="22"/>
  <c r="Z59" i="22" s="1"/>
  <c r="Q58" i="22"/>
  <c r="P59" i="22" s="1"/>
  <c r="AB179" i="22"/>
  <c r="L58" i="19"/>
  <c r="K59" i="19" s="1"/>
  <c r="N58" i="19"/>
  <c r="G58" i="19"/>
  <c r="M302" i="19"/>
  <c r="G179" i="19"/>
  <c r="L179" i="19"/>
  <c r="K180" i="19" s="1"/>
  <c r="V165" i="12"/>
  <c r="W165" i="12" s="1"/>
  <c r="AC58" i="23" l="1"/>
  <c r="G58" i="23"/>
  <c r="AA58" i="23"/>
  <c r="Z59" i="23" s="1"/>
  <c r="Q58" i="23"/>
  <c r="P59" i="23" s="1"/>
  <c r="L58" i="23"/>
  <c r="K59" i="23" s="1"/>
  <c r="AD179" i="23"/>
  <c r="F180" i="23"/>
  <c r="AD302" i="23"/>
  <c r="F303" i="23"/>
  <c r="AC58" i="22"/>
  <c r="AD58" i="22"/>
  <c r="F59" i="22"/>
  <c r="G179" i="22"/>
  <c r="AA179" i="22"/>
  <c r="Z180" i="22" s="1"/>
  <c r="L179" i="22"/>
  <c r="K180" i="22" s="1"/>
  <c r="Q179" i="22"/>
  <c r="P180" i="22" s="1"/>
  <c r="AD302" i="22"/>
  <c r="F303" i="22"/>
  <c r="O179" i="19"/>
  <c r="F180" i="19"/>
  <c r="G302" i="19"/>
  <c r="L302" i="19"/>
  <c r="K303" i="19" s="1"/>
  <c r="F59" i="19"/>
  <c r="O58" i="19"/>
  <c r="V166" i="12"/>
  <c r="W166" i="12" s="1"/>
  <c r="AB180" i="23" l="1"/>
  <c r="F59" i="23"/>
  <c r="AD58" i="23"/>
  <c r="AB303" i="23"/>
  <c r="AB303" i="22"/>
  <c r="AD179" i="22"/>
  <c r="F180" i="22"/>
  <c r="AE58" i="22"/>
  <c r="AF58" i="22" s="1"/>
  <c r="AB59" i="22"/>
  <c r="M59" i="19"/>
  <c r="P58" i="19"/>
  <c r="Q58" i="19" s="1"/>
  <c r="O302" i="19"/>
  <c r="F303" i="19"/>
  <c r="M180" i="19"/>
  <c r="V167" i="12"/>
  <c r="W167" i="12" s="1"/>
  <c r="L303" i="23" l="1"/>
  <c r="K304" i="23" s="1"/>
  <c r="G303" i="23"/>
  <c r="Q303" i="23"/>
  <c r="P304" i="23" s="1"/>
  <c r="V303" i="23"/>
  <c r="U304" i="23" s="1"/>
  <c r="Q180" i="23"/>
  <c r="P181" i="23" s="1"/>
  <c r="L180" i="23"/>
  <c r="K181" i="23" s="1"/>
  <c r="G180" i="23"/>
  <c r="AA180" i="23"/>
  <c r="Z181" i="23" s="1"/>
  <c r="AB59" i="23"/>
  <c r="AE58" i="23"/>
  <c r="AF58" i="23" s="1"/>
  <c r="L59" i="22"/>
  <c r="K60" i="22" s="1"/>
  <c r="G59" i="22"/>
  <c r="AC59" i="22" s="1"/>
  <c r="AA59" i="22"/>
  <c r="Z60" i="22" s="1"/>
  <c r="Q59" i="22"/>
  <c r="P60" i="22" s="1"/>
  <c r="AB180" i="22"/>
  <c r="G303" i="22"/>
  <c r="V303" i="22"/>
  <c r="U304" i="22" s="1"/>
  <c r="Q303" i="22"/>
  <c r="P304" i="22" s="1"/>
  <c r="L303" i="22"/>
  <c r="K304" i="22" s="1"/>
  <c r="M303" i="19"/>
  <c r="L180" i="19"/>
  <c r="K181" i="19" s="1"/>
  <c r="G180" i="19"/>
  <c r="L59" i="19"/>
  <c r="K60" i="19" s="1"/>
  <c r="G59" i="19"/>
  <c r="N59" i="19"/>
  <c r="V168" i="12"/>
  <c r="W168" i="12" s="1"/>
  <c r="AA59" i="23" l="1"/>
  <c r="Z60" i="23" s="1"/>
  <c r="Q59" i="23"/>
  <c r="P60" i="23" s="1"/>
  <c r="L59" i="23"/>
  <c r="K60" i="23" s="1"/>
  <c r="AC59" i="23"/>
  <c r="G59" i="23"/>
  <c r="AD303" i="23"/>
  <c r="F304" i="23"/>
  <c r="AD180" i="23"/>
  <c r="F181" i="23"/>
  <c r="AD303" i="22"/>
  <c r="F304" i="22"/>
  <c r="G180" i="22"/>
  <c r="AA180" i="22"/>
  <c r="Z181" i="22" s="1"/>
  <c r="Q180" i="22"/>
  <c r="P181" i="22" s="1"/>
  <c r="L180" i="22"/>
  <c r="K181" i="22" s="1"/>
  <c r="AD59" i="22"/>
  <c r="F60" i="22"/>
  <c r="F60" i="19"/>
  <c r="O59" i="19"/>
  <c r="F181" i="19"/>
  <c r="O180" i="19"/>
  <c r="L303" i="19"/>
  <c r="K304" i="19" s="1"/>
  <c r="G303" i="19"/>
  <c r="V169" i="12"/>
  <c r="W169" i="12" s="1"/>
  <c r="AB181" i="23" l="1"/>
  <c r="AD59" i="23"/>
  <c r="F60" i="23"/>
  <c r="AB304" i="23"/>
  <c r="F181" i="22"/>
  <c r="AD180" i="22"/>
  <c r="AE59" i="22"/>
  <c r="AF59" i="22" s="1"/>
  <c r="AB60" i="22"/>
  <c r="AB304" i="22"/>
  <c r="O303" i="19"/>
  <c r="F304" i="19"/>
  <c r="M181" i="19"/>
  <c r="P59" i="19"/>
  <c r="Q59" i="19" s="1"/>
  <c r="M60" i="19"/>
  <c r="V170" i="12"/>
  <c r="W170" i="12" s="1"/>
  <c r="G304" i="23" l="1"/>
  <c r="V304" i="23"/>
  <c r="U305" i="23" s="1"/>
  <c r="Q304" i="23"/>
  <c r="P305" i="23" s="1"/>
  <c r="L304" i="23"/>
  <c r="K305" i="23" s="1"/>
  <c r="AE59" i="23"/>
  <c r="AF59" i="23" s="1"/>
  <c r="AB60" i="23"/>
  <c r="Q181" i="23"/>
  <c r="P182" i="23" s="1"/>
  <c r="G181" i="23"/>
  <c r="AA181" i="23"/>
  <c r="Z182" i="23" s="1"/>
  <c r="L181" i="23"/>
  <c r="K182" i="23" s="1"/>
  <c r="V304" i="22"/>
  <c r="U305" i="22" s="1"/>
  <c r="Q304" i="22"/>
  <c r="P305" i="22" s="1"/>
  <c r="L304" i="22"/>
  <c r="K305" i="22" s="1"/>
  <c r="G304" i="22"/>
  <c r="G60" i="22"/>
  <c r="AC60" i="22" s="1"/>
  <c r="AA60" i="22"/>
  <c r="Z61" i="22" s="1"/>
  <c r="Q60" i="22"/>
  <c r="P61" i="22" s="1"/>
  <c r="L60" i="22"/>
  <c r="K61" i="22" s="1"/>
  <c r="AB181" i="22"/>
  <c r="N60" i="19"/>
  <c r="G60" i="19"/>
  <c r="L60" i="19"/>
  <c r="K61" i="19" s="1"/>
  <c r="L181" i="19"/>
  <c r="K182" i="19" s="1"/>
  <c r="G181" i="19"/>
  <c r="M304" i="19"/>
  <c r="V171" i="12"/>
  <c r="W171" i="12" s="1"/>
  <c r="AA60" i="23" l="1"/>
  <c r="Z61" i="23" s="1"/>
  <c r="Q60" i="23"/>
  <c r="P61" i="23" s="1"/>
  <c r="L60" i="23"/>
  <c r="K61" i="23" s="1"/>
  <c r="AC60" i="23"/>
  <c r="G60" i="23"/>
  <c r="AD181" i="23"/>
  <c r="F182" i="23"/>
  <c r="F305" i="23"/>
  <c r="AD304" i="23"/>
  <c r="AD60" i="22"/>
  <c r="F61" i="22"/>
  <c r="AD304" i="22"/>
  <c r="F305" i="22"/>
  <c r="AA181" i="22"/>
  <c r="Z182" i="22" s="1"/>
  <c r="Q181" i="22"/>
  <c r="P182" i="22" s="1"/>
  <c r="L181" i="22"/>
  <c r="K182" i="22" s="1"/>
  <c r="G181" i="22"/>
  <c r="L304" i="19"/>
  <c r="K305" i="19" s="1"/>
  <c r="G304" i="19"/>
  <c r="O181" i="19"/>
  <c r="F182" i="19"/>
  <c r="O60" i="19"/>
  <c r="F61" i="19"/>
  <c r="V172" i="12"/>
  <c r="W172" i="12" s="1"/>
  <c r="AD60" i="23" l="1"/>
  <c r="F61" i="23"/>
  <c r="AB182" i="23"/>
  <c r="AB305" i="23"/>
  <c r="F182" i="22"/>
  <c r="AD181" i="22"/>
  <c r="AB61" i="22"/>
  <c r="AE60" i="22"/>
  <c r="AF60" i="22" s="1"/>
  <c r="AB305" i="22"/>
  <c r="P60" i="19"/>
  <c r="Q60" i="19" s="1"/>
  <c r="M61" i="19"/>
  <c r="F305" i="19"/>
  <c r="O304" i="19"/>
  <c r="M182" i="19"/>
  <c r="V173" i="12"/>
  <c r="W173" i="12" s="1"/>
  <c r="V305" i="23" l="1"/>
  <c r="U306" i="23" s="1"/>
  <c r="Q305" i="23"/>
  <c r="P306" i="23" s="1"/>
  <c r="L305" i="23"/>
  <c r="K306" i="23" s="1"/>
  <c r="G305" i="23"/>
  <c r="L182" i="23"/>
  <c r="K183" i="23" s="1"/>
  <c r="G182" i="23"/>
  <c r="AA182" i="23"/>
  <c r="Z183" i="23" s="1"/>
  <c r="Q182" i="23"/>
  <c r="P183" i="23" s="1"/>
  <c r="AE60" i="23"/>
  <c r="AF60" i="23" s="1"/>
  <c r="AB61" i="23"/>
  <c r="Q305" i="22"/>
  <c r="P306" i="22" s="1"/>
  <c r="L305" i="22"/>
  <c r="K306" i="22" s="1"/>
  <c r="G305" i="22"/>
  <c r="V305" i="22"/>
  <c r="U306" i="22" s="1"/>
  <c r="AB182" i="22"/>
  <c r="G61" i="22"/>
  <c r="AC61" i="22" s="1"/>
  <c r="AA61" i="22"/>
  <c r="Z62" i="22" s="1"/>
  <c r="Q61" i="22"/>
  <c r="P62" i="22" s="1"/>
  <c r="L61" i="22"/>
  <c r="K62" i="22" s="1"/>
  <c r="L182" i="19"/>
  <c r="K183" i="19" s="1"/>
  <c r="G182" i="19"/>
  <c r="G61" i="19"/>
  <c r="L61" i="19"/>
  <c r="K62" i="19" s="1"/>
  <c r="M305" i="19"/>
  <c r="V174" i="12"/>
  <c r="W174" i="12" s="1"/>
  <c r="F183" i="23" l="1"/>
  <c r="AD182" i="23"/>
  <c r="AD305" i="23"/>
  <c r="F306" i="23"/>
  <c r="Q61" i="23"/>
  <c r="P62" i="23" s="1"/>
  <c r="L61" i="23"/>
  <c r="K62" i="23" s="1"/>
  <c r="AC61" i="23"/>
  <c r="G61" i="23"/>
  <c r="AA61" i="23"/>
  <c r="Z62" i="23" s="1"/>
  <c r="AA182" i="22"/>
  <c r="Z183" i="22" s="1"/>
  <c r="Q182" i="22"/>
  <c r="P183" i="22" s="1"/>
  <c r="L182" i="22"/>
  <c r="K183" i="22" s="1"/>
  <c r="G182" i="22"/>
  <c r="AD305" i="22"/>
  <c r="F306" i="22"/>
  <c r="F62" i="22"/>
  <c r="AD61" i="22"/>
  <c r="N61" i="19"/>
  <c r="L305" i="19"/>
  <c r="K306" i="19" s="1"/>
  <c r="G305" i="19"/>
  <c r="O61" i="19"/>
  <c r="F62" i="19"/>
  <c r="F183" i="19"/>
  <c r="O182" i="19"/>
  <c r="V175" i="12"/>
  <c r="W175" i="12" s="1"/>
  <c r="AB306" i="23" l="1"/>
  <c r="AD61" i="23"/>
  <c r="F62" i="23"/>
  <c r="AB183" i="23"/>
  <c r="AB306" i="22"/>
  <c r="AD182" i="22"/>
  <c r="F183" i="22"/>
  <c r="AB62" i="22"/>
  <c r="AE61" i="22"/>
  <c r="AF61" i="22" s="1"/>
  <c r="M62" i="19"/>
  <c r="P61" i="19"/>
  <c r="Q61" i="19" s="1"/>
  <c r="O305" i="19"/>
  <c r="F306" i="19"/>
  <c r="M183" i="19"/>
  <c r="V176" i="12"/>
  <c r="W176" i="12" s="1"/>
  <c r="AE61" i="23" l="1"/>
  <c r="AF61" i="23" s="1"/>
  <c r="AB62" i="23"/>
  <c r="L183" i="23"/>
  <c r="K184" i="23" s="1"/>
  <c r="AA183" i="23"/>
  <c r="Z184" i="23" s="1"/>
  <c r="Q183" i="23"/>
  <c r="P184" i="23" s="1"/>
  <c r="G183" i="23"/>
  <c r="Q306" i="23"/>
  <c r="P307" i="23" s="1"/>
  <c r="L306" i="23"/>
  <c r="K307" i="23" s="1"/>
  <c r="G306" i="23"/>
  <c r="V306" i="23"/>
  <c r="U307" i="23" s="1"/>
  <c r="AA62" i="22"/>
  <c r="Z63" i="22" s="1"/>
  <c r="Q62" i="22"/>
  <c r="P63" i="22" s="1"/>
  <c r="L62" i="22"/>
  <c r="K63" i="22" s="1"/>
  <c r="G62" i="22"/>
  <c r="AC62" i="22" s="1"/>
  <c r="AB183" i="22"/>
  <c r="L306" i="22"/>
  <c r="K307" i="22" s="1"/>
  <c r="G306" i="22"/>
  <c r="V306" i="22"/>
  <c r="U307" i="22" s="1"/>
  <c r="Q306" i="22"/>
  <c r="P307" i="22" s="1"/>
  <c r="G183" i="19"/>
  <c r="L183" i="19"/>
  <c r="K184" i="19" s="1"/>
  <c r="M306" i="19"/>
  <c r="L62" i="19"/>
  <c r="K63" i="19" s="1"/>
  <c r="N62" i="19"/>
  <c r="G62" i="19"/>
  <c r="V177" i="12"/>
  <c r="W177" i="12" s="1"/>
  <c r="AD183" i="23" l="1"/>
  <c r="F184" i="23"/>
  <c r="AD306" i="23"/>
  <c r="F307" i="23"/>
  <c r="Q62" i="23"/>
  <c r="P63" i="23" s="1"/>
  <c r="L62" i="23"/>
  <c r="K63" i="23" s="1"/>
  <c r="AC62" i="23"/>
  <c r="G62" i="23"/>
  <c r="AA62" i="23"/>
  <c r="Z63" i="23" s="1"/>
  <c r="Q183" i="22"/>
  <c r="P184" i="22" s="1"/>
  <c r="L183" i="22"/>
  <c r="K184" i="22" s="1"/>
  <c r="G183" i="22"/>
  <c r="AA183" i="22"/>
  <c r="Z184" i="22" s="1"/>
  <c r="AD62" i="22"/>
  <c r="F63" i="22"/>
  <c r="AD306" i="22"/>
  <c r="F307" i="22"/>
  <c r="O62" i="19"/>
  <c r="F63" i="19"/>
  <c r="L306" i="19"/>
  <c r="K307" i="19" s="1"/>
  <c r="G306" i="19"/>
  <c r="O183" i="19"/>
  <c r="F184" i="19"/>
  <c r="V178" i="12"/>
  <c r="W178" i="12" s="1"/>
  <c r="AD62" i="23" l="1"/>
  <c r="F63" i="23"/>
  <c r="AB307" i="23"/>
  <c r="AB184" i="23"/>
  <c r="AE62" i="22"/>
  <c r="AF62" i="22" s="1"/>
  <c r="AB63" i="22"/>
  <c r="AD183" i="22"/>
  <c r="F184" i="22"/>
  <c r="AB307" i="22"/>
  <c r="F307" i="19"/>
  <c r="O306" i="19"/>
  <c r="M184" i="19"/>
  <c r="M63" i="19"/>
  <c r="P62" i="19"/>
  <c r="Q62" i="19" s="1"/>
  <c r="V179" i="12"/>
  <c r="W179" i="12" s="1"/>
  <c r="L307" i="23" l="1"/>
  <c r="K308" i="23" s="1"/>
  <c r="G307" i="23"/>
  <c r="V307" i="23"/>
  <c r="U308" i="23" s="1"/>
  <c r="Q307" i="23"/>
  <c r="P308" i="23" s="1"/>
  <c r="G184" i="23"/>
  <c r="AA184" i="23"/>
  <c r="Z185" i="23" s="1"/>
  <c r="Q184" i="23"/>
  <c r="P185" i="23" s="1"/>
  <c r="L184" i="23"/>
  <c r="K185" i="23" s="1"/>
  <c r="AE62" i="23"/>
  <c r="AF62" i="23" s="1"/>
  <c r="AB63" i="23"/>
  <c r="G307" i="22"/>
  <c r="V307" i="22"/>
  <c r="U308" i="22" s="1"/>
  <c r="Q307" i="22"/>
  <c r="P308" i="22" s="1"/>
  <c r="L307" i="22"/>
  <c r="K308" i="22" s="1"/>
  <c r="AB184" i="22"/>
  <c r="AA63" i="22"/>
  <c r="Z64" i="22" s="1"/>
  <c r="Q63" i="22"/>
  <c r="P64" i="22" s="1"/>
  <c r="L63" i="22"/>
  <c r="K64" i="22" s="1"/>
  <c r="G63" i="22"/>
  <c r="L63" i="19"/>
  <c r="K64" i="19" s="1"/>
  <c r="G63" i="19"/>
  <c r="M307" i="19"/>
  <c r="L184" i="19"/>
  <c r="K185" i="19" s="1"/>
  <c r="G184" i="19"/>
  <c r="V180" i="12"/>
  <c r="W180" i="12" s="1"/>
  <c r="AD184" i="23" l="1"/>
  <c r="F185" i="23"/>
  <c r="L63" i="23"/>
  <c r="K64" i="23" s="1"/>
  <c r="AC63" i="23"/>
  <c r="G63" i="23"/>
  <c r="AA63" i="23"/>
  <c r="Z64" i="23" s="1"/>
  <c r="Q63" i="23"/>
  <c r="P64" i="23" s="1"/>
  <c r="AD307" i="23"/>
  <c r="F308" i="23"/>
  <c r="AC63" i="22"/>
  <c r="Q184" i="22"/>
  <c r="P185" i="22" s="1"/>
  <c r="L184" i="22"/>
  <c r="K185" i="22" s="1"/>
  <c r="G184" i="22"/>
  <c r="AA184" i="22"/>
  <c r="Z185" i="22" s="1"/>
  <c r="AD63" i="22"/>
  <c r="F64" i="22"/>
  <c r="AD307" i="22"/>
  <c r="F308" i="22"/>
  <c r="N63" i="19"/>
  <c r="O184" i="19"/>
  <c r="F185" i="19"/>
  <c r="F64" i="19"/>
  <c r="O63" i="19"/>
  <c r="L307" i="19"/>
  <c r="K308" i="19" s="1"/>
  <c r="G307" i="19"/>
  <c r="V181" i="12"/>
  <c r="W181" i="12" s="1"/>
  <c r="AD63" i="23" l="1"/>
  <c r="F64" i="23"/>
  <c r="AB308" i="23"/>
  <c r="AB185" i="23"/>
  <c r="AE63" i="22"/>
  <c r="AF63" i="22" s="1"/>
  <c r="AB64" i="22"/>
  <c r="AD184" i="22"/>
  <c r="F185" i="22"/>
  <c r="AB308" i="22"/>
  <c r="F308" i="19"/>
  <c r="O307" i="19"/>
  <c r="M64" i="19"/>
  <c r="P63" i="19"/>
  <c r="Q63" i="19" s="1"/>
  <c r="M185" i="19"/>
  <c r="V182" i="12"/>
  <c r="W182" i="12" s="1"/>
  <c r="G308" i="23" l="1"/>
  <c r="V308" i="23"/>
  <c r="U309" i="23" s="1"/>
  <c r="Q308" i="23"/>
  <c r="P309" i="23" s="1"/>
  <c r="L308" i="23"/>
  <c r="K309" i="23" s="1"/>
  <c r="G185" i="23"/>
  <c r="AA185" i="23"/>
  <c r="Z186" i="23" s="1"/>
  <c r="Q185" i="23"/>
  <c r="P186" i="23" s="1"/>
  <c r="L185" i="23"/>
  <c r="K186" i="23" s="1"/>
  <c r="AE63" i="23"/>
  <c r="AF63" i="23" s="1"/>
  <c r="AB64" i="23"/>
  <c r="V308" i="22"/>
  <c r="U309" i="22" s="1"/>
  <c r="Q308" i="22"/>
  <c r="P309" i="22" s="1"/>
  <c r="L308" i="22"/>
  <c r="K309" i="22" s="1"/>
  <c r="G308" i="22"/>
  <c r="AB185" i="22"/>
  <c r="Q64" i="22"/>
  <c r="P65" i="22" s="1"/>
  <c r="L64" i="22"/>
  <c r="K65" i="22" s="1"/>
  <c r="G64" i="22"/>
  <c r="AC64" i="22" s="1"/>
  <c r="AA64" i="22"/>
  <c r="Z65" i="22" s="1"/>
  <c r="L185" i="19"/>
  <c r="K186" i="19" s="1"/>
  <c r="G185" i="19"/>
  <c r="G64" i="19"/>
  <c r="L64" i="19"/>
  <c r="K65" i="19" s="1"/>
  <c r="M308" i="19"/>
  <c r="V183" i="12"/>
  <c r="W183" i="12" s="1"/>
  <c r="F186" i="23" l="1"/>
  <c r="AD185" i="23"/>
  <c r="L64" i="23"/>
  <c r="K65" i="23" s="1"/>
  <c r="AC64" i="23"/>
  <c r="G64" i="23"/>
  <c r="AA64" i="23"/>
  <c r="Z65" i="23" s="1"/>
  <c r="Q64" i="23"/>
  <c r="P65" i="23" s="1"/>
  <c r="F309" i="23"/>
  <c r="AD308" i="23"/>
  <c r="L185" i="22"/>
  <c r="K186" i="22" s="1"/>
  <c r="G185" i="22"/>
  <c r="AA185" i="22"/>
  <c r="Z186" i="22" s="1"/>
  <c r="Q185" i="22"/>
  <c r="P186" i="22" s="1"/>
  <c r="AD308" i="22"/>
  <c r="F309" i="22"/>
  <c r="AD64" i="22"/>
  <c r="F65" i="22"/>
  <c r="N64" i="19"/>
  <c r="L308" i="19"/>
  <c r="K309" i="19" s="1"/>
  <c r="G308" i="19"/>
  <c r="F186" i="19"/>
  <c r="O185" i="19"/>
  <c r="O64" i="19"/>
  <c r="F65" i="19"/>
  <c r="V184" i="12"/>
  <c r="W184" i="12" s="1"/>
  <c r="AB309" i="23" l="1"/>
  <c r="AD64" i="23"/>
  <c r="F65" i="23"/>
  <c r="AB186" i="23"/>
  <c r="AE64" i="22"/>
  <c r="AF64" i="22" s="1"/>
  <c r="AB65" i="22"/>
  <c r="AB309" i="22"/>
  <c r="AD185" i="22"/>
  <c r="F186" i="22"/>
  <c r="M186" i="19"/>
  <c r="F309" i="19"/>
  <c r="O308" i="19"/>
  <c r="P64" i="19"/>
  <c r="Q64" i="19" s="1"/>
  <c r="M65" i="19"/>
  <c r="V185" i="12"/>
  <c r="W185" i="12" s="1"/>
  <c r="AA186" i="23" l="1"/>
  <c r="Z187" i="23" s="1"/>
  <c r="Q186" i="23"/>
  <c r="P187" i="23" s="1"/>
  <c r="L186" i="23"/>
  <c r="K187" i="23" s="1"/>
  <c r="G186" i="23"/>
  <c r="AE64" i="23"/>
  <c r="AF64" i="23" s="1"/>
  <c r="AB65" i="23"/>
  <c r="V309" i="23"/>
  <c r="U310" i="23" s="1"/>
  <c r="Q309" i="23"/>
  <c r="P310" i="23" s="1"/>
  <c r="L309" i="23"/>
  <c r="K310" i="23" s="1"/>
  <c r="G309" i="23"/>
  <c r="AB186" i="22"/>
  <c r="Q309" i="22"/>
  <c r="P310" i="22" s="1"/>
  <c r="L309" i="22"/>
  <c r="K310" i="22" s="1"/>
  <c r="G309" i="22"/>
  <c r="V309" i="22"/>
  <c r="U310" i="22" s="1"/>
  <c r="Q65" i="22"/>
  <c r="P66" i="22" s="1"/>
  <c r="L65" i="22"/>
  <c r="K66" i="22" s="1"/>
  <c r="G65" i="22"/>
  <c r="AC65" i="22" s="1"/>
  <c r="AA65" i="22"/>
  <c r="Z66" i="22" s="1"/>
  <c r="N65" i="19"/>
  <c r="G65" i="19"/>
  <c r="L65" i="19"/>
  <c r="K66" i="19" s="1"/>
  <c r="M309" i="19"/>
  <c r="G186" i="19"/>
  <c r="L186" i="19"/>
  <c r="K187" i="19" s="1"/>
  <c r="V186" i="12"/>
  <c r="W186" i="12" s="1"/>
  <c r="AC65" i="23" l="1"/>
  <c r="G65" i="23"/>
  <c r="AA65" i="23"/>
  <c r="Z66" i="23" s="1"/>
  <c r="Q65" i="23"/>
  <c r="P66" i="23" s="1"/>
  <c r="L65" i="23"/>
  <c r="K66" i="23" s="1"/>
  <c r="F187" i="23"/>
  <c r="AD186" i="23"/>
  <c r="AD309" i="23"/>
  <c r="F310" i="23"/>
  <c r="AD309" i="22"/>
  <c r="F310" i="22"/>
  <c r="AD65" i="22"/>
  <c r="F66" i="22"/>
  <c r="L186" i="22"/>
  <c r="K187" i="22" s="1"/>
  <c r="G186" i="22"/>
  <c r="AA186" i="22"/>
  <c r="Z187" i="22" s="1"/>
  <c r="Q186" i="22"/>
  <c r="P187" i="22" s="1"/>
  <c r="O186" i="19"/>
  <c r="F187" i="19"/>
  <c r="O65" i="19"/>
  <c r="F66" i="19"/>
  <c r="G309" i="19"/>
  <c r="L309" i="19"/>
  <c r="K310" i="19" s="1"/>
  <c r="V187" i="12"/>
  <c r="W187" i="12" s="1"/>
  <c r="AB310" i="23" l="1"/>
  <c r="AB187" i="23"/>
  <c r="AD65" i="23"/>
  <c r="F66" i="23"/>
  <c r="AD186" i="22"/>
  <c r="F187" i="22"/>
  <c r="AE65" i="22"/>
  <c r="AF65" i="22" s="1"/>
  <c r="AB66" i="22"/>
  <c r="AB310" i="22"/>
  <c r="P65" i="19"/>
  <c r="Q65" i="19" s="1"/>
  <c r="M66" i="19"/>
  <c r="O309" i="19"/>
  <c r="F310" i="19"/>
  <c r="M187" i="19"/>
  <c r="V188" i="12"/>
  <c r="W188" i="12" s="1"/>
  <c r="AB66" i="23" l="1"/>
  <c r="AE65" i="23"/>
  <c r="AF65" i="23" s="1"/>
  <c r="AA187" i="23"/>
  <c r="Z188" i="23" s="1"/>
  <c r="Q187" i="23"/>
  <c r="P188" i="23" s="1"/>
  <c r="L187" i="23"/>
  <c r="K188" i="23" s="1"/>
  <c r="G187" i="23"/>
  <c r="Q310" i="23"/>
  <c r="P311" i="23" s="1"/>
  <c r="L310" i="23"/>
  <c r="K311" i="23" s="1"/>
  <c r="G310" i="23"/>
  <c r="V310" i="23"/>
  <c r="U311" i="23" s="1"/>
  <c r="L310" i="22"/>
  <c r="K311" i="22" s="1"/>
  <c r="G310" i="22"/>
  <c r="V310" i="22"/>
  <c r="U311" i="22" s="1"/>
  <c r="Q310" i="22"/>
  <c r="P311" i="22" s="1"/>
  <c r="L66" i="22"/>
  <c r="K67" i="22" s="1"/>
  <c r="G66" i="22"/>
  <c r="AA66" i="22"/>
  <c r="Z67" i="22" s="1"/>
  <c r="Q66" i="22"/>
  <c r="P67" i="22" s="1"/>
  <c r="AB187" i="22"/>
  <c r="G187" i="19"/>
  <c r="L187" i="19"/>
  <c r="K188" i="19" s="1"/>
  <c r="M310" i="19"/>
  <c r="L66" i="19"/>
  <c r="K67" i="19" s="1"/>
  <c r="G66" i="19"/>
  <c r="N66" i="19" s="1"/>
  <c r="V189" i="12"/>
  <c r="W189" i="12" s="1"/>
  <c r="AD187" i="23" l="1"/>
  <c r="F188" i="23"/>
  <c r="AD310" i="23"/>
  <c r="F311" i="23"/>
  <c r="AC66" i="23"/>
  <c r="G66" i="23"/>
  <c r="AA66" i="23"/>
  <c r="Z67" i="23" s="1"/>
  <c r="Q66" i="23"/>
  <c r="P67" i="23" s="1"/>
  <c r="L66" i="23"/>
  <c r="K67" i="23" s="1"/>
  <c r="AC66" i="22"/>
  <c r="AD66" i="22"/>
  <c r="F67" i="22"/>
  <c r="G187" i="22"/>
  <c r="AA187" i="22"/>
  <c r="Z188" i="22" s="1"/>
  <c r="Q187" i="22"/>
  <c r="P188" i="22" s="1"/>
  <c r="L187" i="22"/>
  <c r="K188" i="22" s="1"/>
  <c r="AD310" i="22"/>
  <c r="F311" i="22"/>
  <c r="F67" i="19"/>
  <c r="O66" i="19"/>
  <c r="L310" i="19"/>
  <c r="K311" i="19" s="1"/>
  <c r="G310" i="19"/>
  <c r="O187" i="19"/>
  <c r="F188" i="19"/>
  <c r="V190" i="12"/>
  <c r="W190" i="12" s="1"/>
  <c r="F67" i="23" l="1"/>
  <c r="AD66" i="23"/>
  <c r="AB311" i="23"/>
  <c r="AB188" i="23"/>
  <c r="AB311" i="22"/>
  <c r="AE66" i="22"/>
  <c r="AF66" i="22" s="1"/>
  <c r="AB67" i="22"/>
  <c r="AD187" i="22"/>
  <c r="F188" i="22"/>
  <c r="M188" i="19"/>
  <c r="O310" i="19"/>
  <c r="F311" i="19"/>
  <c r="M67" i="19"/>
  <c r="P66" i="19"/>
  <c r="Q66" i="19" s="1"/>
  <c r="V191" i="12"/>
  <c r="W191" i="12" s="1"/>
  <c r="Q188" i="23" l="1"/>
  <c r="P189" i="23" s="1"/>
  <c r="L188" i="23"/>
  <c r="K189" i="23" s="1"/>
  <c r="G188" i="23"/>
  <c r="AA188" i="23"/>
  <c r="Z189" i="23" s="1"/>
  <c r="L311" i="23"/>
  <c r="K312" i="23" s="1"/>
  <c r="G311" i="23"/>
  <c r="V311" i="23"/>
  <c r="U312" i="23" s="1"/>
  <c r="Q311" i="23"/>
  <c r="P312" i="23" s="1"/>
  <c r="AB67" i="23"/>
  <c r="AE66" i="23"/>
  <c r="AF66" i="23" s="1"/>
  <c r="G311" i="22"/>
  <c r="V311" i="22"/>
  <c r="U312" i="22" s="1"/>
  <c r="Q311" i="22"/>
  <c r="P312" i="22" s="1"/>
  <c r="L311" i="22"/>
  <c r="K312" i="22" s="1"/>
  <c r="AB188" i="22"/>
  <c r="L67" i="22"/>
  <c r="K68" i="22" s="1"/>
  <c r="G67" i="22"/>
  <c r="AA67" i="22"/>
  <c r="Z68" i="22" s="1"/>
  <c r="Q67" i="22"/>
  <c r="P68" i="22" s="1"/>
  <c r="M311" i="19"/>
  <c r="L67" i="19"/>
  <c r="K68" i="19" s="1"/>
  <c r="G67" i="19"/>
  <c r="N67" i="19" s="1"/>
  <c r="L188" i="19"/>
  <c r="K189" i="19" s="1"/>
  <c r="G188" i="19"/>
  <c r="V192" i="12"/>
  <c r="W192" i="12" s="1"/>
  <c r="AD311" i="23" l="1"/>
  <c r="F312" i="23"/>
  <c r="AD188" i="23"/>
  <c r="F189" i="23"/>
  <c r="AA67" i="23"/>
  <c r="Z68" i="23" s="1"/>
  <c r="Q67" i="23"/>
  <c r="P68" i="23" s="1"/>
  <c r="L67" i="23"/>
  <c r="K68" i="23" s="1"/>
  <c r="AC67" i="23"/>
  <c r="G67" i="23"/>
  <c r="AC67" i="22"/>
  <c r="G188" i="22"/>
  <c r="AA188" i="22"/>
  <c r="Z189" i="22" s="1"/>
  <c r="Q188" i="22"/>
  <c r="P189" i="22" s="1"/>
  <c r="L188" i="22"/>
  <c r="K189" i="22" s="1"/>
  <c r="AD67" i="22"/>
  <c r="F68" i="22"/>
  <c r="AD311" i="22"/>
  <c r="F312" i="22"/>
  <c r="F68" i="19"/>
  <c r="O67" i="19"/>
  <c r="F189" i="19"/>
  <c r="O188" i="19"/>
  <c r="L311" i="19"/>
  <c r="K312" i="19" s="1"/>
  <c r="G311" i="19"/>
  <c r="V193" i="12"/>
  <c r="W193" i="12" s="1"/>
  <c r="AB189" i="23" l="1"/>
  <c r="AD67" i="23"/>
  <c r="F68" i="23"/>
  <c r="AB312" i="23"/>
  <c r="AE67" i="22"/>
  <c r="AF67" i="22" s="1"/>
  <c r="AB68" i="22"/>
  <c r="AB312" i="22"/>
  <c r="F189" i="22"/>
  <c r="AD188" i="22"/>
  <c r="M68" i="19"/>
  <c r="P67" i="19"/>
  <c r="Q67" i="19" s="1"/>
  <c r="F312" i="19"/>
  <c r="O311" i="19"/>
  <c r="M189" i="19"/>
  <c r="V194" i="12"/>
  <c r="W194" i="12" s="1"/>
  <c r="AE67" i="23" l="1"/>
  <c r="AF67" i="23" s="1"/>
  <c r="AB68" i="23"/>
  <c r="G312" i="23"/>
  <c r="V312" i="23"/>
  <c r="U313" i="23" s="1"/>
  <c r="Q312" i="23"/>
  <c r="P313" i="23" s="1"/>
  <c r="L312" i="23"/>
  <c r="K313" i="23" s="1"/>
  <c r="Q189" i="23"/>
  <c r="P190" i="23" s="1"/>
  <c r="L189" i="23"/>
  <c r="K190" i="23" s="1"/>
  <c r="G189" i="23"/>
  <c r="AA189" i="23"/>
  <c r="Z190" i="23" s="1"/>
  <c r="AB189" i="22"/>
  <c r="V312" i="22"/>
  <c r="U313" i="22" s="1"/>
  <c r="Q312" i="22"/>
  <c r="P313" i="22" s="1"/>
  <c r="L312" i="22"/>
  <c r="K313" i="22" s="1"/>
  <c r="G312" i="22"/>
  <c r="G68" i="22"/>
  <c r="AA68" i="22"/>
  <c r="Z69" i="22" s="1"/>
  <c r="Q68" i="22"/>
  <c r="P69" i="22" s="1"/>
  <c r="L68" i="22"/>
  <c r="K69" i="22" s="1"/>
  <c r="L189" i="19"/>
  <c r="K190" i="19" s="1"/>
  <c r="G189" i="19"/>
  <c r="M312" i="19"/>
  <c r="N68" i="19"/>
  <c r="G68" i="19"/>
  <c r="L68" i="19"/>
  <c r="K69" i="19" s="1"/>
  <c r="V195" i="12"/>
  <c r="W195" i="12" s="1"/>
  <c r="F313" i="23" l="1"/>
  <c r="AD312" i="23"/>
  <c r="AA68" i="23"/>
  <c r="Z69" i="23" s="1"/>
  <c r="Q68" i="23"/>
  <c r="P69" i="23" s="1"/>
  <c r="L68" i="23"/>
  <c r="K69" i="23" s="1"/>
  <c r="AC68" i="23"/>
  <c r="G68" i="23"/>
  <c r="AD189" i="23"/>
  <c r="F190" i="23"/>
  <c r="AC68" i="22"/>
  <c r="AD312" i="22"/>
  <c r="F313" i="22"/>
  <c r="AD68" i="22"/>
  <c r="F69" i="22"/>
  <c r="AA189" i="22"/>
  <c r="Z190" i="22" s="1"/>
  <c r="Q189" i="22"/>
  <c r="P190" i="22" s="1"/>
  <c r="L189" i="22"/>
  <c r="K190" i="22" s="1"/>
  <c r="G189" i="22"/>
  <c r="O68" i="19"/>
  <c r="F69" i="19"/>
  <c r="O189" i="19"/>
  <c r="F190" i="19"/>
  <c r="G312" i="19"/>
  <c r="L312" i="19"/>
  <c r="K313" i="19" s="1"/>
  <c r="V196" i="12"/>
  <c r="W196" i="12" s="1"/>
  <c r="AD68" i="23" l="1"/>
  <c r="F69" i="23"/>
  <c r="AB190" i="23"/>
  <c r="AB313" i="23"/>
  <c r="F190" i="22"/>
  <c r="AD189" i="22"/>
  <c r="AB313" i="22"/>
  <c r="AB69" i="22"/>
  <c r="AE68" i="22"/>
  <c r="AF68" i="22" s="1"/>
  <c r="O312" i="19"/>
  <c r="F313" i="19"/>
  <c r="M190" i="19"/>
  <c r="M69" i="19"/>
  <c r="P68" i="19"/>
  <c r="Q68" i="19" s="1"/>
  <c r="V197" i="12"/>
  <c r="W197" i="12" s="1"/>
  <c r="V313" i="23" l="1"/>
  <c r="U314" i="23" s="1"/>
  <c r="Q313" i="23"/>
  <c r="P314" i="23" s="1"/>
  <c r="L313" i="23"/>
  <c r="K314" i="23" s="1"/>
  <c r="G313" i="23"/>
  <c r="L190" i="23"/>
  <c r="K191" i="23" s="1"/>
  <c r="G190" i="23"/>
  <c r="AA190" i="23"/>
  <c r="Z191" i="23" s="1"/>
  <c r="Q190" i="23"/>
  <c r="P191" i="23" s="1"/>
  <c r="AE68" i="23"/>
  <c r="AF68" i="23" s="1"/>
  <c r="AB69" i="23"/>
  <c r="AC69" i="22"/>
  <c r="G69" i="22"/>
  <c r="AA69" i="22"/>
  <c r="Z70" i="22" s="1"/>
  <c r="Q69" i="22"/>
  <c r="P70" i="22" s="1"/>
  <c r="L69" i="22"/>
  <c r="K70" i="22" s="1"/>
  <c r="AB190" i="22"/>
  <c r="Q313" i="22"/>
  <c r="P314" i="22" s="1"/>
  <c r="L313" i="22"/>
  <c r="K314" i="22" s="1"/>
  <c r="G313" i="22"/>
  <c r="V313" i="22"/>
  <c r="U314" i="22" s="1"/>
  <c r="L190" i="19"/>
  <c r="K191" i="19" s="1"/>
  <c r="G190" i="19"/>
  <c r="G69" i="19"/>
  <c r="N69" i="19" s="1"/>
  <c r="L69" i="19"/>
  <c r="K70" i="19" s="1"/>
  <c r="M313" i="19"/>
  <c r="V198" i="12"/>
  <c r="W198" i="12" s="1"/>
  <c r="Q69" i="23" l="1"/>
  <c r="P70" i="23" s="1"/>
  <c r="L69" i="23"/>
  <c r="K70" i="23" s="1"/>
  <c r="AC69" i="23"/>
  <c r="G69" i="23"/>
  <c r="AA69" i="23"/>
  <c r="Z70" i="23" s="1"/>
  <c r="AD313" i="23"/>
  <c r="F314" i="23"/>
  <c r="AD190" i="23"/>
  <c r="F191" i="23"/>
  <c r="AA190" i="22"/>
  <c r="Z191" i="22" s="1"/>
  <c r="Q190" i="22"/>
  <c r="P191" i="22" s="1"/>
  <c r="L190" i="22"/>
  <c r="K191" i="22" s="1"/>
  <c r="G190" i="22"/>
  <c r="AD313" i="22"/>
  <c r="F314" i="22"/>
  <c r="F70" i="22"/>
  <c r="AD69" i="22"/>
  <c r="L313" i="19"/>
  <c r="K314" i="19" s="1"/>
  <c r="G313" i="19"/>
  <c r="F191" i="19"/>
  <c r="O190" i="19"/>
  <c r="O69" i="19"/>
  <c r="F70" i="19"/>
  <c r="V199" i="12"/>
  <c r="W199" i="12" s="1"/>
  <c r="AB314" i="23" l="1"/>
  <c r="AD69" i="23"/>
  <c r="F70" i="23"/>
  <c r="AB191" i="23"/>
  <c r="AB314" i="22"/>
  <c r="AD190" i="22"/>
  <c r="F191" i="22"/>
  <c r="AB70" i="22"/>
  <c r="AE69" i="22"/>
  <c r="AF69" i="22" s="1"/>
  <c r="P69" i="19"/>
  <c r="Q69" i="19" s="1"/>
  <c r="M70" i="19"/>
  <c r="M191" i="19"/>
  <c r="O313" i="19"/>
  <c r="F314" i="19"/>
  <c r="V200" i="12"/>
  <c r="W200" i="12" s="1"/>
  <c r="AE69" i="23" l="1"/>
  <c r="AF69" i="23" s="1"/>
  <c r="AB70" i="23"/>
  <c r="Q314" i="23"/>
  <c r="P315" i="23" s="1"/>
  <c r="L314" i="23"/>
  <c r="K315" i="23" s="1"/>
  <c r="G314" i="23"/>
  <c r="V314" i="23"/>
  <c r="U315" i="23" s="1"/>
  <c r="L191" i="23"/>
  <c r="K192" i="23" s="1"/>
  <c r="G191" i="23"/>
  <c r="AA191" i="23"/>
  <c r="Z192" i="23" s="1"/>
  <c r="Q191" i="23"/>
  <c r="P192" i="23" s="1"/>
  <c r="AA70" i="22"/>
  <c r="Z71" i="22" s="1"/>
  <c r="Q70" i="22"/>
  <c r="P71" i="22" s="1"/>
  <c r="L70" i="22"/>
  <c r="K71" i="22" s="1"/>
  <c r="G70" i="22"/>
  <c r="AC70" i="22" s="1"/>
  <c r="AB191" i="22"/>
  <c r="L314" i="22"/>
  <c r="K315" i="22" s="1"/>
  <c r="G314" i="22"/>
  <c r="V314" i="22"/>
  <c r="U315" i="22" s="1"/>
  <c r="Q314" i="22"/>
  <c r="P315" i="22" s="1"/>
  <c r="G191" i="19"/>
  <c r="L191" i="19"/>
  <c r="K192" i="19" s="1"/>
  <c r="M314" i="19"/>
  <c r="L70" i="19"/>
  <c r="K71" i="19" s="1"/>
  <c r="G70" i="19"/>
  <c r="N70" i="19" s="1"/>
  <c r="V201" i="12"/>
  <c r="W201" i="12" s="1"/>
  <c r="AD314" i="23" l="1"/>
  <c r="F315" i="23"/>
  <c r="AD191" i="23"/>
  <c r="F192" i="23"/>
  <c r="Q70" i="23"/>
  <c r="P71" i="23" s="1"/>
  <c r="L70" i="23"/>
  <c r="K71" i="23" s="1"/>
  <c r="AC70" i="23"/>
  <c r="G70" i="23"/>
  <c r="AA70" i="23"/>
  <c r="Z71" i="23" s="1"/>
  <c r="Q191" i="22"/>
  <c r="P192" i="22" s="1"/>
  <c r="L191" i="22"/>
  <c r="K192" i="22" s="1"/>
  <c r="G191" i="22"/>
  <c r="AA191" i="22"/>
  <c r="Z192" i="22" s="1"/>
  <c r="AD70" i="22"/>
  <c r="F71" i="22"/>
  <c r="AD314" i="22"/>
  <c r="F315" i="22"/>
  <c r="L314" i="19"/>
  <c r="K315" i="19" s="1"/>
  <c r="G314" i="19"/>
  <c r="O70" i="19"/>
  <c r="F71" i="19"/>
  <c r="O191" i="19"/>
  <c r="F192" i="19"/>
  <c r="V202" i="12"/>
  <c r="W202" i="12" s="1"/>
  <c r="AD70" i="23" l="1"/>
  <c r="F71" i="23"/>
  <c r="AB192" i="23"/>
  <c r="AB315" i="23"/>
  <c r="AE70" i="22"/>
  <c r="AF70" i="22" s="1"/>
  <c r="AB71" i="22"/>
  <c r="AB315" i="22"/>
  <c r="AD191" i="22"/>
  <c r="F192" i="22"/>
  <c r="M192" i="19"/>
  <c r="M71" i="19"/>
  <c r="P70" i="19"/>
  <c r="Q70" i="19" s="1"/>
  <c r="F315" i="19"/>
  <c r="O314" i="19"/>
  <c r="V203" i="12"/>
  <c r="W203" i="12" s="1"/>
  <c r="G192" i="23" l="1"/>
  <c r="AA192" i="23"/>
  <c r="Z193" i="23" s="1"/>
  <c r="Q192" i="23"/>
  <c r="P193" i="23" s="1"/>
  <c r="L192" i="23"/>
  <c r="K193" i="23" s="1"/>
  <c r="L315" i="23"/>
  <c r="K316" i="23" s="1"/>
  <c r="G315" i="23"/>
  <c r="V315" i="23"/>
  <c r="U316" i="23" s="1"/>
  <c r="Q315" i="23"/>
  <c r="P316" i="23" s="1"/>
  <c r="AE70" i="23"/>
  <c r="AF70" i="23" s="1"/>
  <c r="AB71" i="23"/>
  <c r="AB192" i="22"/>
  <c r="AA71" i="22"/>
  <c r="Z72" i="22" s="1"/>
  <c r="Q71" i="22"/>
  <c r="P72" i="22" s="1"/>
  <c r="L71" i="22"/>
  <c r="K72" i="22" s="1"/>
  <c r="G71" i="22"/>
  <c r="AC71" i="22" s="1"/>
  <c r="G315" i="22"/>
  <c r="V315" i="22"/>
  <c r="U316" i="22" s="1"/>
  <c r="Q315" i="22"/>
  <c r="P316" i="22" s="1"/>
  <c r="L315" i="22"/>
  <c r="K316" i="22" s="1"/>
  <c r="M315" i="19"/>
  <c r="L71" i="19"/>
  <c r="K72" i="19" s="1"/>
  <c r="G71" i="19"/>
  <c r="N71" i="19"/>
  <c r="L192" i="19"/>
  <c r="K193" i="19" s="1"/>
  <c r="G192" i="19"/>
  <c r="V204" i="12"/>
  <c r="W204" i="12" s="1"/>
  <c r="L71" i="23" l="1"/>
  <c r="K72" i="23" s="1"/>
  <c r="AC71" i="23"/>
  <c r="G71" i="23"/>
  <c r="AA71" i="23"/>
  <c r="Z72" i="23" s="1"/>
  <c r="Q71" i="23"/>
  <c r="P72" i="23" s="1"/>
  <c r="AD192" i="23"/>
  <c r="F193" i="23"/>
  <c r="AD315" i="23"/>
  <c r="F316" i="23"/>
  <c r="AD315" i="22"/>
  <c r="F316" i="22"/>
  <c r="Q192" i="22"/>
  <c r="P193" i="22" s="1"/>
  <c r="L192" i="22"/>
  <c r="K193" i="22" s="1"/>
  <c r="G192" i="22"/>
  <c r="AA192" i="22"/>
  <c r="Z193" i="22" s="1"/>
  <c r="AD71" i="22"/>
  <c r="F72" i="22"/>
  <c r="O192" i="19"/>
  <c r="F193" i="19"/>
  <c r="F72" i="19"/>
  <c r="O71" i="19"/>
  <c r="L315" i="19"/>
  <c r="K316" i="19" s="1"/>
  <c r="G315" i="19"/>
  <c r="V205" i="12"/>
  <c r="W205" i="12" s="1"/>
  <c r="AB193" i="23" l="1"/>
  <c r="AB316" i="23"/>
  <c r="AD71" i="23"/>
  <c r="F72" i="23"/>
  <c r="AD192" i="22"/>
  <c r="F193" i="22"/>
  <c r="AE71" i="22"/>
  <c r="AF71" i="22" s="1"/>
  <c r="AB72" i="22"/>
  <c r="AB316" i="22"/>
  <c r="O315" i="19"/>
  <c r="F316" i="19"/>
  <c r="M72" i="19"/>
  <c r="P71" i="19"/>
  <c r="Q71" i="19" s="1"/>
  <c r="M193" i="19"/>
  <c r="V206" i="12"/>
  <c r="W206" i="12" s="1"/>
  <c r="AE71" i="23" l="1"/>
  <c r="AF71" i="23" s="1"/>
  <c r="AB72" i="23"/>
  <c r="G316" i="23"/>
  <c r="V316" i="23"/>
  <c r="U317" i="23" s="1"/>
  <c r="Q316" i="23"/>
  <c r="P317" i="23" s="1"/>
  <c r="L316" i="23"/>
  <c r="K317" i="23" s="1"/>
  <c r="G193" i="23"/>
  <c r="AA193" i="23"/>
  <c r="Z194" i="23" s="1"/>
  <c r="Q193" i="23"/>
  <c r="P194" i="23" s="1"/>
  <c r="L193" i="23"/>
  <c r="K194" i="23" s="1"/>
  <c r="Q72" i="22"/>
  <c r="P73" i="22" s="1"/>
  <c r="L72" i="22"/>
  <c r="K73" i="22" s="1"/>
  <c r="G72" i="22"/>
  <c r="AA72" i="22"/>
  <c r="Z73" i="22" s="1"/>
  <c r="V316" i="22"/>
  <c r="U317" i="22" s="1"/>
  <c r="Q316" i="22"/>
  <c r="P317" i="22" s="1"/>
  <c r="L316" i="22"/>
  <c r="K317" i="22" s="1"/>
  <c r="G316" i="22"/>
  <c r="AB193" i="22"/>
  <c r="L193" i="19"/>
  <c r="K194" i="19" s="1"/>
  <c r="G193" i="19"/>
  <c r="G72" i="19"/>
  <c r="L72" i="19"/>
  <c r="K73" i="19" s="1"/>
  <c r="M316" i="19"/>
  <c r="V207" i="12"/>
  <c r="W207" i="12" s="1"/>
  <c r="F317" i="23" l="1"/>
  <c r="AD316" i="23"/>
  <c r="L72" i="23"/>
  <c r="K73" i="23" s="1"/>
  <c r="AC72" i="23"/>
  <c r="G72" i="23"/>
  <c r="AA72" i="23"/>
  <c r="Z73" i="23" s="1"/>
  <c r="Q72" i="23"/>
  <c r="P73" i="23" s="1"/>
  <c r="F194" i="23"/>
  <c r="AD193" i="23"/>
  <c r="AC72" i="22"/>
  <c r="L193" i="22"/>
  <c r="K194" i="22" s="1"/>
  <c r="G193" i="22"/>
  <c r="AA193" i="22"/>
  <c r="Z194" i="22" s="1"/>
  <c r="Q193" i="22"/>
  <c r="P194" i="22" s="1"/>
  <c r="AD72" i="22"/>
  <c r="F73" i="22"/>
  <c r="AD316" i="22"/>
  <c r="F317" i="22"/>
  <c r="N72" i="19"/>
  <c r="F73" i="19"/>
  <c r="O72" i="19"/>
  <c r="F194" i="19"/>
  <c r="O193" i="19"/>
  <c r="L316" i="19"/>
  <c r="K317" i="19" s="1"/>
  <c r="G316" i="19"/>
  <c r="V208" i="12"/>
  <c r="W208" i="12" s="1"/>
  <c r="AD72" i="23" l="1"/>
  <c r="F73" i="23"/>
  <c r="AB317" i="23"/>
  <c r="AB194" i="23"/>
  <c r="AB317" i="22"/>
  <c r="AE72" i="22"/>
  <c r="AF72" i="22" s="1"/>
  <c r="AB73" i="22"/>
  <c r="AD193" i="22"/>
  <c r="F194" i="22"/>
  <c r="P72" i="19"/>
  <c r="Q72" i="19" s="1"/>
  <c r="M73" i="19"/>
  <c r="F317" i="19"/>
  <c r="O316" i="19"/>
  <c r="M194" i="19"/>
  <c r="V209" i="12"/>
  <c r="W209" i="12" s="1"/>
  <c r="AA194" i="23" l="1"/>
  <c r="Z195" i="23" s="1"/>
  <c r="Q194" i="23"/>
  <c r="P195" i="23" s="1"/>
  <c r="L194" i="23"/>
  <c r="K195" i="23" s="1"/>
  <c r="G194" i="23"/>
  <c r="V317" i="23"/>
  <c r="U318" i="23" s="1"/>
  <c r="Q317" i="23"/>
  <c r="P318" i="23" s="1"/>
  <c r="L317" i="23"/>
  <c r="K318" i="23" s="1"/>
  <c r="G317" i="23"/>
  <c r="AE72" i="23"/>
  <c r="AF72" i="23" s="1"/>
  <c r="AB73" i="23"/>
  <c r="AB194" i="22"/>
  <c r="Q73" i="22"/>
  <c r="P74" i="22" s="1"/>
  <c r="L73" i="22"/>
  <c r="K74" i="22" s="1"/>
  <c r="G73" i="22"/>
  <c r="AC73" i="22" s="1"/>
  <c r="AA73" i="22"/>
  <c r="Z74" i="22" s="1"/>
  <c r="Q317" i="22"/>
  <c r="P318" i="22" s="1"/>
  <c r="L317" i="22"/>
  <c r="K318" i="22" s="1"/>
  <c r="G317" i="22"/>
  <c r="V317" i="22"/>
  <c r="U318" i="22" s="1"/>
  <c r="G194" i="19"/>
  <c r="L194" i="19"/>
  <c r="K195" i="19" s="1"/>
  <c r="G73" i="19"/>
  <c r="N73" i="19" s="1"/>
  <c r="L73" i="19"/>
  <c r="K74" i="19" s="1"/>
  <c r="M317" i="19"/>
  <c r="V210" i="12"/>
  <c r="W210" i="12" s="1"/>
  <c r="AD194" i="23" l="1"/>
  <c r="F195" i="23"/>
  <c r="AC73" i="23"/>
  <c r="G73" i="23"/>
  <c r="AA73" i="23"/>
  <c r="Z74" i="23" s="1"/>
  <c r="Q73" i="23"/>
  <c r="P74" i="23" s="1"/>
  <c r="L73" i="23"/>
  <c r="K74" i="23" s="1"/>
  <c r="AD317" i="23"/>
  <c r="F318" i="23"/>
  <c r="AD317" i="22"/>
  <c r="F318" i="22"/>
  <c r="AD73" i="22"/>
  <c r="F74" i="22"/>
  <c r="L194" i="22"/>
  <c r="K195" i="22" s="1"/>
  <c r="G194" i="22"/>
  <c r="AA194" i="22"/>
  <c r="Z195" i="22" s="1"/>
  <c r="Q194" i="22"/>
  <c r="P195" i="22" s="1"/>
  <c r="O73" i="19"/>
  <c r="F74" i="19"/>
  <c r="G317" i="19"/>
  <c r="L317" i="19"/>
  <c r="K318" i="19" s="1"/>
  <c r="F195" i="19"/>
  <c r="O194" i="19"/>
  <c r="V211" i="12"/>
  <c r="W211" i="12" s="1"/>
  <c r="AB318" i="23" l="1"/>
  <c r="AD73" i="23"/>
  <c r="F74" i="23"/>
  <c r="AB195" i="23"/>
  <c r="AD194" i="22"/>
  <c r="F195" i="22"/>
  <c r="AE73" i="22"/>
  <c r="AF73" i="22" s="1"/>
  <c r="AB74" i="22"/>
  <c r="AB318" i="22"/>
  <c r="M195" i="19"/>
  <c r="O317" i="19"/>
  <c r="F318" i="19"/>
  <c r="M74" i="19"/>
  <c r="P73" i="19"/>
  <c r="Q73" i="19" s="1"/>
  <c r="V212" i="12"/>
  <c r="W212" i="12" s="1"/>
  <c r="AB74" i="23" l="1"/>
  <c r="AE73" i="23"/>
  <c r="AF73" i="23" s="1"/>
  <c r="Q318" i="23"/>
  <c r="P319" i="23" s="1"/>
  <c r="L318" i="23"/>
  <c r="K319" i="23" s="1"/>
  <c r="G318" i="23"/>
  <c r="V318" i="23"/>
  <c r="U319" i="23" s="1"/>
  <c r="AA195" i="23"/>
  <c r="Z196" i="23" s="1"/>
  <c r="Q195" i="23"/>
  <c r="P196" i="23" s="1"/>
  <c r="L195" i="23"/>
  <c r="K196" i="23" s="1"/>
  <c r="G195" i="23"/>
  <c r="L318" i="22"/>
  <c r="K319" i="22" s="1"/>
  <c r="G318" i="22"/>
  <c r="V318" i="22"/>
  <c r="U319" i="22" s="1"/>
  <c r="Q318" i="22"/>
  <c r="P319" i="22" s="1"/>
  <c r="L74" i="22"/>
  <c r="K75" i="22" s="1"/>
  <c r="G74" i="22"/>
  <c r="AA74" i="22"/>
  <c r="Z75" i="22" s="1"/>
  <c r="Q74" i="22"/>
  <c r="P75" i="22" s="1"/>
  <c r="AB195" i="22"/>
  <c r="M318" i="19"/>
  <c r="L74" i="19"/>
  <c r="K75" i="19" s="1"/>
  <c r="G74" i="19"/>
  <c r="N74" i="19"/>
  <c r="L195" i="19"/>
  <c r="K196" i="19" s="1"/>
  <c r="G195" i="19"/>
  <c r="V213" i="12"/>
  <c r="W213" i="12" s="1"/>
  <c r="F319" i="23" l="1"/>
  <c r="AD318" i="23"/>
  <c r="AD195" i="23"/>
  <c r="F196" i="23"/>
  <c r="AC74" i="23"/>
  <c r="G74" i="23"/>
  <c r="AA74" i="23"/>
  <c r="Z75" i="23" s="1"/>
  <c r="Q74" i="23"/>
  <c r="P75" i="23" s="1"/>
  <c r="L74" i="23"/>
  <c r="K75" i="23" s="1"/>
  <c r="AC74" i="22"/>
  <c r="AD74" i="22"/>
  <c r="F75" i="22"/>
  <c r="AD318" i="22"/>
  <c r="F319" i="22"/>
  <c r="G195" i="22"/>
  <c r="AA195" i="22"/>
  <c r="Z196" i="22" s="1"/>
  <c r="Q195" i="22"/>
  <c r="P196" i="22" s="1"/>
  <c r="L195" i="22"/>
  <c r="K196" i="22" s="1"/>
  <c r="O195" i="19"/>
  <c r="F196" i="19"/>
  <c r="F75" i="19"/>
  <c r="O74" i="19"/>
  <c r="L318" i="19"/>
  <c r="K319" i="19" s="1"/>
  <c r="G318" i="19"/>
  <c r="V214" i="12"/>
  <c r="W214" i="12" s="1"/>
  <c r="F75" i="23" l="1"/>
  <c r="AD74" i="23"/>
  <c r="AB196" i="23"/>
  <c r="AB319" i="23"/>
  <c r="AD195" i="22"/>
  <c r="F196" i="22"/>
  <c r="AE74" i="22"/>
  <c r="AF74" i="22" s="1"/>
  <c r="AB75" i="22"/>
  <c r="AB319" i="22"/>
  <c r="O318" i="19"/>
  <c r="F319" i="19"/>
  <c r="M75" i="19"/>
  <c r="P74" i="19"/>
  <c r="Q74" i="19" s="1"/>
  <c r="M196" i="19"/>
  <c r="V215" i="12"/>
  <c r="W215" i="12" s="1"/>
  <c r="Q196" i="23" l="1"/>
  <c r="P197" i="23" s="1"/>
  <c r="L196" i="23"/>
  <c r="K197" i="23" s="1"/>
  <c r="G196" i="23"/>
  <c r="AA196" i="23"/>
  <c r="Z197" i="23" s="1"/>
  <c r="L319" i="23"/>
  <c r="K320" i="23" s="1"/>
  <c r="V319" i="23"/>
  <c r="U320" i="23" s="1"/>
  <c r="Q319" i="23"/>
  <c r="P320" i="23" s="1"/>
  <c r="G319" i="23"/>
  <c r="AB75" i="23"/>
  <c r="AE74" i="23"/>
  <c r="AF74" i="23" s="1"/>
  <c r="G319" i="22"/>
  <c r="V319" i="22"/>
  <c r="U320" i="22" s="1"/>
  <c r="Q319" i="22"/>
  <c r="P320" i="22" s="1"/>
  <c r="L319" i="22"/>
  <c r="K320" i="22" s="1"/>
  <c r="L75" i="22"/>
  <c r="K76" i="22" s="1"/>
  <c r="G75" i="22"/>
  <c r="AC75" i="22" s="1"/>
  <c r="AA75" i="22"/>
  <c r="Z76" i="22" s="1"/>
  <c r="Q75" i="22"/>
  <c r="P76" i="22" s="1"/>
  <c r="AB196" i="22"/>
  <c r="L75" i="19"/>
  <c r="K76" i="19" s="1"/>
  <c r="G75" i="19"/>
  <c r="N75" i="19" s="1"/>
  <c r="L196" i="19"/>
  <c r="K197" i="19" s="1"/>
  <c r="G196" i="19"/>
  <c r="M319" i="19"/>
  <c r="V216" i="12"/>
  <c r="W216" i="12" s="1"/>
  <c r="AD196" i="23" l="1"/>
  <c r="F197" i="23"/>
  <c r="AA75" i="23"/>
  <c r="Z76" i="23" s="1"/>
  <c r="Q75" i="23"/>
  <c r="P76" i="23" s="1"/>
  <c r="L75" i="23"/>
  <c r="K76" i="23" s="1"/>
  <c r="AC75" i="23"/>
  <c r="G75" i="23"/>
  <c r="AD319" i="23"/>
  <c r="F320" i="23"/>
  <c r="AD75" i="22"/>
  <c r="F76" i="22"/>
  <c r="G196" i="22"/>
  <c r="AA196" i="22"/>
  <c r="Z197" i="22" s="1"/>
  <c r="Q196" i="22"/>
  <c r="P197" i="22" s="1"/>
  <c r="L196" i="22"/>
  <c r="K197" i="22" s="1"/>
  <c r="AD319" i="22"/>
  <c r="F320" i="22"/>
  <c r="F197" i="19"/>
  <c r="O196" i="19"/>
  <c r="L319" i="19"/>
  <c r="K320" i="19" s="1"/>
  <c r="G319" i="19"/>
  <c r="F76" i="19"/>
  <c r="O75" i="19"/>
  <c r="V217" i="12"/>
  <c r="W217" i="12" s="1"/>
  <c r="AB320" i="23" l="1"/>
  <c r="F76" i="23"/>
  <c r="AD75" i="23"/>
  <c r="AB197" i="23"/>
  <c r="AB320" i="22"/>
  <c r="F197" i="22"/>
  <c r="AD196" i="22"/>
  <c r="AE75" i="22"/>
  <c r="AF75" i="22" s="1"/>
  <c r="AB76" i="22"/>
  <c r="F320" i="19"/>
  <c r="O319" i="19"/>
  <c r="M197" i="19"/>
  <c r="M76" i="19"/>
  <c r="P75" i="19"/>
  <c r="Q75" i="19" s="1"/>
  <c r="V218" i="12"/>
  <c r="W218" i="12" s="1"/>
  <c r="Q197" i="23" l="1"/>
  <c r="P198" i="23" s="1"/>
  <c r="L197" i="23"/>
  <c r="K198" i="23" s="1"/>
  <c r="G197" i="23"/>
  <c r="AA197" i="23"/>
  <c r="Z198" i="23" s="1"/>
  <c r="AE75" i="23"/>
  <c r="AF75" i="23" s="1"/>
  <c r="AB76" i="23"/>
  <c r="Q320" i="23"/>
  <c r="P321" i="23" s="1"/>
  <c r="G320" i="23"/>
  <c r="V320" i="23"/>
  <c r="U321" i="23" s="1"/>
  <c r="L320" i="23"/>
  <c r="K321" i="23" s="1"/>
  <c r="G76" i="22"/>
  <c r="AA76" i="22"/>
  <c r="Z77" i="22" s="1"/>
  <c r="Q76" i="22"/>
  <c r="P77" i="22" s="1"/>
  <c r="L76" i="22"/>
  <c r="K77" i="22" s="1"/>
  <c r="V320" i="22"/>
  <c r="U321" i="22" s="1"/>
  <c r="Q320" i="22"/>
  <c r="P321" i="22" s="1"/>
  <c r="L320" i="22"/>
  <c r="K321" i="22" s="1"/>
  <c r="G320" i="22"/>
  <c r="AB197" i="22"/>
  <c r="G197" i="19"/>
  <c r="L197" i="19"/>
  <c r="K198" i="19" s="1"/>
  <c r="G76" i="19"/>
  <c r="L76" i="19"/>
  <c r="K77" i="19" s="1"/>
  <c r="M320" i="19"/>
  <c r="V219" i="12"/>
  <c r="W219" i="12" s="1"/>
  <c r="AA76" i="23" l="1"/>
  <c r="Z77" i="23" s="1"/>
  <c r="Q76" i="23"/>
  <c r="P77" i="23" s="1"/>
  <c r="L76" i="23"/>
  <c r="K77" i="23" s="1"/>
  <c r="G76" i="23"/>
  <c r="AD197" i="23"/>
  <c r="F198" i="23"/>
  <c r="F321" i="23"/>
  <c r="AD320" i="23"/>
  <c r="AA197" i="22"/>
  <c r="Z198" i="22" s="1"/>
  <c r="Q197" i="22"/>
  <c r="P198" i="22" s="1"/>
  <c r="L197" i="22"/>
  <c r="K198" i="22" s="1"/>
  <c r="G197" i="22"/>
  <c r="AD320" i="22"/>
  <c r="F321" i="22"/>
  <c r="AD76" i="22"/>
  <c r="F77" i="22"/>
  <c r="AC76" i="22"/>
  <c r="N76" i="19"/>
  <c r="G320" i="19"/>
  <c r="L320" i="19"/>
  <c r="K321" i="19" s="1"/>
  <c r="F77" i="19"/>
  <c r="O76" i="19"/>
  <c r="O197" i="19"/>
  <c r="F198" i="19"/>
  <c r="V220" i="12"/>
  <c r="W220" i="12" s="1"/>
  <c r="AB198" i="23" l="1"/>
  <c r="AD76" i="23"/>
  <c r="F77" i="23"/>
  <c r="AC76" i="23"/>
  <c r="AB321" i="23"/>
  <c r="AB77" i="22"/>
  <c r="AE76" i="22"/>
  <c r="AF76" i="22" s="1"/>
  <c r="AB321" i="22"/>
  <c r="F198" i="22"/>
  <c r="AD197" i="22"/>
  <c r="P76" i="19"/>
  <c r="Q76" i="19" s="1"/>
  <c r="M77" i="19"/>
  <c r="M198" i="19"/>
  <c r="O320" i="19"/>
  <c r="F321" i="19"/>
  <c r="V221" i="12"/>
  <c r="W221" i="12" s="1"/>
  <c r="L321" i="23" l="1"/>
  <c r="K322" i="23" s="1"/>
  <c r="V321" i="23"/>
  <c r="U322" i="23" s="1"/>
  <c r="G321" i="23"/>
  <c r="Q321" i="23"/>
  <c r="P322" i="23" s="1"/>
  <c r="AE76" i="23"/>
  <c r="AF76" i="23" s="1"/>
  <c r="AB77" i="23"/>
  <c r="L198" i="23"/>
  <c r="K199" i="23" s="1"/>
  <c r="G198" i="23"/>
  <c r="AA198" i="23"/>
  <c r="Z199" i="23" s="1"/>
  <c r="Q198" i="23"/>
  <c r="P199" i="23" s="1"/>
  <c r="AB198" i="22"/>
  <c r="Q321" i="22"/>
  <c r="P322" i="22" s="1"/>
  <c r="L321" i="22"/>
  <c r="K322" i="22" s="1"/>
  <c r="G321" i="22"/>
  <c r="V321" i="22"/>
  <c r="U322" i="22" s="1"/>
  <c r="G77" i="22"/>
  <c r="AC77" i="22" s="1"/>
  <c r="AA77" i="22"/>
  <c r="Z78" i="22" s="1"/>
  <c r="Q77" i="22"/>
  <c r="P78" i="22" s="1"/>
  <c r="L77" i="22"/>
  <c r="K78" i="22" s="1"/>
  <c r="M321" i="19"/>
  <c r="L198" i="19"/>
  <c r="K199" i="19" s="1"/>
  <c r="G198" i="19"/>
  <c r="G77" i="19"/>
  <c r="L77" i="19"/>
  <c r="K78" i="19" s="1"/>
  <c r="V222" i="12"/>
  <c r="W222" i="12" s="1"/>
  <c r="Q77" i="23" l="1"/>
  <c r="P78" i="23" s="1"/>
  <c r="L77" i="23"/>
  <c r="K78" i="23" s="1"/>
  <c r="AC77" i="23"/>
  <c r="G77" i="23"/>
  <c r="AA77" i="23"/>
  <c r="Z78" i="23" s="1"/>
  <c r="AD321" i="23"/>
  <c r="F322" i="23"/>
  <c r="AD198" i="23"/>
  <c r="F199" i="23"/>
  <c r="F78" i="22"/>
  <c r="AD77" i="22"/>
  <c r="AD321" i="22"/>
  <c r="F322" i="22"/>
  <c r="AA198" i="22"/>
  <c r="Z199" i="22" s="1"/>
  <c r="Q198" i="22"/>
  <c r="P199" i="22" s="1"/>
  <c r="L198" i="22"/>
  <c r="K199" i="22" s="1"/>
  <c r="G198" i="22"/>
  <c r="N77" i="19"/>
  <c r="O198" i="19"/>
  <c r="F199" i="19"/>
  <c r="O77" i="19"/>
  <c r="F78" i="19"/>
  <c r="L321" i="19"/>
  <c r="K322" i="19" s="1"/>
  <c r="G321" i="19"/>
  <c r="V223" i="12"/>
  <c r="W223" i="12" s="1"/>
  <c r="AB199" i="23" l="1"/>
  <c r="AB322" i="23"/>
  <c r="AD77" i="23"/>
  <c r="F78" i="23"/>
  <c r="AD198" i="22"/>
  <c r="F199" i="22"/>
  <c r="AB322" i="22"/>
  <c r="AB78" i="22"/>
  <c r="AE77" i="22"/>
  <c r="AF77" i="22" s="1"/>
  <c r="O321" i="19"/>
  <c r="F322" i="19"/>
  <c r="M78" i="19"/>
  <c r="P77" i="19"/>
  <c r="Q77" i="19" s="1"/>
  <c r="M199" i="19"/>
  <c r="V224" i="12"/>
  <c r="W224" i="12" s="1"/>
  <c r="AE77" i="23" l="1"/>
  <c r="AF77" i="23" s="1"/>
  <c r="AB78" i="23"/>
  <c r="G322" i="23"/>
  <c r="Q322" i="23"/>
  <c r="P323" i="23" s="1"/>
  <c r="V322" i="23"/>
  <c r="U323" i="23" s="1"/>
  <c r="L322" i="23"/>
  <c r="K323" i="23" s="1"/>
  <c r="L199" i="23"/>
  <c r="K200" i="23" s="1"/>
  <c r="G199" i="23"/>
  <c r="AA199" i="23"/>
  <c r="Z200" i="23" s="1"/>
  <c r="Q199" i="23"/>
  <c r="P200" i="23" s="1"/>
  <c r="AA78" i="22"/>
  <c r="Z79" i="22" s="1"/>
  <c r="Q78" i="22"/>
  <c r="P79" i="22" s="1"/>
  <c r="L78" i="22"/>
  <c r="K79" i="22" s="1"/>
  <c r="G78" i="22"/>
  <c r="L322" i="22"/>
  <c r="K323" i="22" s="1"/>
  <c r="G322" i="22"/>
  <c r="V322" i="22"/>
  <c r="U323" i="22" s="1"/>
  <c r="Q322" i="22"/>
  <c r="P323" i="22" s="1"/>
  <c r="AB199" i="22"/>
  <c r="L199" i="19"/>
  <c r="K200" i="19" s="1"/>
  <c r="G199" i="19"/>
  <c r="L78" i="19"/>
  <c r="K79" i="19" s="1"/>
  <c r="G78" i="19"/>
  <c r="N78" i="19" s="1"/>
  <c r="M322" i="19"/>
  <c r="V225" i="12"/>
  <c r="W225" i="12" s="1"/>
  <c r="F323" i="23" l="1"/>
  <c r="AD322" i="23"/>
  <c r="AD199" i="23"/>
  <c r="F200" i="23"/>
  <c r="Q78" i="23"/>
  <c r="P79" i="23" s="1"/>
  <c r="L78" i="23"/>
  <c r="K79" i="23" s="1"/>
  <c r="AC78" i="23"/>
  <c r="G78" i="23"/>
  <c r="AA78" i="23"/>
  <c r="Z79" i="23" s="1"/>
  <c r="AC78" i="22"/>
  <c r="AD322" i="22"/>
  <c r="F323" i="22"/>
  <c r="F79" i="22"/>
  <c r="AD78" i="22"/>
  <c r="Q199" i="22"/>
  <c r="P200" i="22" s="1"/>
  <c r="L199" i="22"/>
  <c r="K200" i="22" s="1"/>
  <c r="G199" i="22"/>
  <c r="AA199" i="22"/>
  <c r="Z200" i="22" s="1"/>
  <c r="L322" i="19"/>
  <c r="K323" i="19" s="1"/>
  <c r="G322" i="19"/>
  <c r="O78" i="19"/>
  <c r="F79" i="19"/>
  <c r="F200" i="19"/>
  <c r="O199" i="19"/>
  <c r="V226" i="12"/>
  <c r="W226" i="12" s="1"/>
  <c r="AD78" i="23" l="1"/>
  <c r="F79" i="23"/>
  <c r="AB200" i="23"/>
  <c r="AB323" i="23"/>
  <c r="AB79" i="22"/>
  <c r="AE78" i="22"/>
  <c r="AF78" i="22" s="1"/>
  <c r="AD199" i="22"/>
  <c r="F200" i="22"/>
  <c r="AB323" i="22"/>
  <c r="M79" i="19"/>
  <c r="P78" i="19"/>
  <c r="Q78" i="19" s="1"/>
  <c r="F323" i="19"/>
  <c r="O322" i="19"/>
  <c r="M200" i="19"/>
  <c r="V227" i="12"/>
  <c r="W227" i="12" s="1"/>
  <c r="G200" i="23" l="1"/>
  <c r="AA200" i="23"/>
  <c r="Z201" i="23" s="1"/>
  <c r="Q200" i="23"/>
  <c r="P201" i="23" s="1"/>
  <c r="L200" i="23"/>
  <c r="K201" i="23" s="1"/>
  <c r="V323" i="23"/>
  <c r="U324" i="23" s="1"/>
  <c r="L323" i="23"/>
  <c r="K324" i="23" s="1"/>
  <c r="G323" i="23"/>
  <c r="Q323" i="23"/>
  <c r="P324" i="23" s="1"/>
  <c r="AE78" i="23"/>
  <c r="AF78" i="23" s="1"/>
  <c r="AB79" i="23"/>
  <c r="L79" i="22"/>
  <c r="K80" i="22" s="1"/>
  <c r="Q79" i="22"/>
  <c r="P80" i="22" s="1"/>
  <c r="G79" i="22"/>
  <c r="AC79" i="22" s="1"/>
  <c r="AA79" i="22"/>
  <c r="Z80" i="22" s="1"/>
  <c r="G323" i="22"/>
  <c r="V323" i="22"/>
  <c r="U324" i="22" s="1"/>
  <c r="Q323" i="22"/>
  <c r="P324" i="22" s="1"/>
  <c r="L323" i="22"/>
  <c r="K324" i="22" s="1"/>
  <c r="AB200" i="22"/>
  <c r="M323" i="19"/>
  <c r="L200" i="19"/>
  <c r="K201" i="19" s="1"/>
  <c r="G200" i="19"/>
  <c r="L79" i="19"/>
  <c r="K80" i="19" s="1"/>
  <c r="G79" i="19"/>
  <c r="N79" i="19"/>
  <c r="V228" i="12"/>
  <c r="W228" i="12" s="1"/>
  <c r="AD323" i="23" l="1"/>
  <c r="F324" i="23"/>
  <c r="L79" i="23"/>
  <c r="K80" i="23" s="1"/>
  <c r="AC79" i="23"/>
  <c r="G79" i="23"/>
  <c r="AA79" i="23"/>
  <c r="Z80" i="23" s="1"/>
  <c r="Q79" i="23"/>
  <c r="P80" i="23" s="1"/>
  <c r="AD200" i="23"/>
  <c r="F201" i="23"/>
  <c r="Q200" i="22"/>
  <c r="P201" i="22" s="1"/>
  <c r="L200" i="22"/>
  <c r="K201" i="22" s="1"/>
  <c r="G200" i="22"/>
  <c r="AA200" i="22"/>
  <c r="Z201" i="22" s="1"/>
  <c r="AD79" i="22"/>
  <c r="F80" i="22"/>
  <c r="AD323" i="22"/>
  <c r="F324" i="22"/>
  <c r="F80" i="19"/>
  <c r="O79" i="19"/>
  <c r="O200" i="19"/>
  <c r="F201" i="19"/>
  <c r="L323" i="19"/>
  <c r="K324" i="19" s="1"/>
  <c r="G323" i="19"/>
  <c r="V229" i="12"/>
  <c r="W229" i="12" s="1"/>
  <c r="AB201" i="23" l="1"/>
  <c r="AD79" i="23"/>
  <c r="F80" i="23"/>
  <c r="AB324" i="23"/>
  <c r="AB324" i="22"/>
  <c r="AE79" i="22"/>
  <c r="AF79" i="22" s="1"/>
  <c r="AB80" i="22"/>
  <c r="AD200" i="22"/>
  <c r="F201" i="22"/>
  <c r="O323" i="19"/>
  <c r="F324" i="19"/>
  <c r="M201" i="19"/>
  <c r="M80" i="19"/>
  <c r="P79" i="19"/>
  <c r="Q79" i="19" s="1"/>
  <c r="V230" i="12"/>
  <c r="W230" i="12" s="1"/>
  <c r="AE79" i="23" l="1"/>
  <c r="AF79" i="23" s="1"/>
  <c r="AB80" i="23"/>
  <c r="Q324" i="23"/>
  <c r="P325" i="23" s="1"/>
  <c r="G324" i="23"/>
  <c r="L324" i="23"/>
  <c r="K325" i="23" s="1"/>
  <c r="V324" i="23"/>
  <c r="U325" i="23" s="1"/>
  <c r="G201" i="23"/>
  <c r="AA201" i="23"/>
  <c r="Z202" i="23" s="1"/>
  <c r="Q201" i="23"/>
  <c r="P202" i="23" s="1"/>
  <c r="L201" i="23"/>
  <c r="K202" i="23" s="1"/>
  <c r="AB201" i="22"/>
  <c r="G80" i="22"/>
  <c r="AA80" i="22"/>
  <c r="Z81" i="22" s="1"/>
  <c r="Q80" i="22"/>
  <c r="P81" i="22" s="1"/>
  <c r="L80" i="22"/>
  <c r="K81" i="22" s="1"/>
  <c r="V324" i="22"/>
  <c r="U325" i="22" s="1"/>
  <c r="Q324" i="22"/>
  <c r="P325" i="22" s="1"/>
  <c r="L324" i="22"/>
  <c r="K325" i="22" s="1"/>
  <c r="G324" i="22"/>
  <c r="L201" i="19"/>
  <c r="K202" i="19" s="1"/>
  <c r="G201" i="19"/>
  <c r="G80" i="19"/>
  <c r="L80" i="19"/>
  <c r="K81" i="19" s="1"/>
  <c r="M324" i="19"/>
  <c r="V231" i="12"/>
  <c r="W231" i="12" s="1"/>
  <c r="F325" i="23" l="1"/>
  <c r="AD324" i="23"/>
  <c r="L80" i="23"/>
  <c r="K81" i="23" s="1"/>
  <c r="AC80" i="23"/>
  <c r="G80" i="23"/>
  <c r="AA80" i="23"/>
  <c r="Z81" i="23" s="1"/>
  <c r="Q80" i="23"/>
  <c r="P81" i="23" s="1"/>
  <c r="F202" i="23"/>
  <c r="AD201" i="23"/>
  <c r="AC80" i="22"/>
  <c r="AD324" i="22"/>
  <c r="F325" i="22"/>
  <c r="AD80" i="22"/>
  <c r="F81" i="22"/>
  <c r="L201" i="22"/>
  <c r="K202" i="22" s="1"/>
  <c r="G201" i="22"/>
  <c r="AA201" i="22"/>
  <c r="Z202" i="22" s="1"/>
  <c r="Q201" i="22"/>
  <c r="P202" i="22" s="1"/>
  <c r="N80" i="19"/>
  <c r="L324" i="19"/>
  <c r="K325" i="19" s="1"/>
  <c r="G324" i="19"/>
  <c r="O80" i="19"/>
  <c r="F81" i="19"/>
  <c r="F202" i="19"/>
  <c r="O201" i="19"/>
  <c r="V232" i="12"/>
  <c r="W232" i="12" s="1"/>
  <c r="AD80" i="23" l="1"/>
  <c r="F81" i="23"/>
  <c r="AB325" i="23"/>
  <c r="AB202" i="23"/>
  <c r="AB81" i="22"/>
  <c r="AE80" i="22"/>
  <c r="AF80" i="22" s="1"/>
  <c r="F202" i="22"/>
  <c r="AD201" i="22"/>
  <c r="AB325" i="22"/>
  <c r="M202" i="19"/>
  <c r="P80" i="19"/>
  <c r="Q80" i="19" s="1"/>
  <c r="M81" i="19"/>
  <c r="F325" i="19"/>
  <c r="O324" i="19"/>
  <c r="V233" i="12"/>
  <c r="W233" i="12" s="1"/>
  <c r="AA202" i="23" l="1"/>
  <c r="Z203" i="23" s="1"/>
  <c r="Q202" i="23"/>
  <c r="P203" i="23" s="1"/>
  <c r="L202" i="23"/>
  <c r="K203" i="23" s="1"/>
  <c r="G202" i="23"/>
  <c r="Q325" i="23"/>
  <c r="P326" i="23" s="1"/>
  <c r="V325" i="23"/>
  <c r="U326" i="23" s="1"/>
  <c r="L325" i="23"/>
  <c r="K326" i="23" s="1"/>
  <c r="G325" i="23"/>
  <c r="AE80" i="23"/>
  <c r="AF80" i="23" s="1"/>
  <c r="AB81" i="23"/>
  <c r="Q325" i="22"/>
  <c r="P326" i="22" s="1"/>
  <c r="L325" i="22"/>
  <c r="K326" i="22" s="1"/>
  <c r="G325" i="22"/>
  <c r="V325" i="22"/>
  <c r="U326" i="22" s="1"/>
  <c r="AB202" i="22"/>
  <c r="G81" i="22"/>
  <c r="AC81" i="22" s="1"/>
  <c r="L81" i="22"/>
  <c r="K82" i="22" s="1"/>
  <c r="Q81" i="22"/>
  <c r="P82" i="22" s="1"/>
  <c r="AA81" i="22"/>
  <c r="Z82" i="22" s="1"/>
  <c r="M325" i="19"/>
  <c r="G81" i="19"/>
  <c r="N81" i="19" s="1"/>
  <c r="L81" i="19"/>
  <c r="K82" i="19" s="1"/>
  <c r="G202" i="19"/>
  <c r="L202" i="19"/>
  <c r="K203" i="19" s="1"/>
  <c r="V234" i="12"/>
  <c r="W234" i="12" s="1"/>
  <c r="AD202" i="23" l="1"/>
  <c r="F203" i="23"/>
  <c r="AC81" i="23"/>
  <c r="G81" i="23"/>
  <c r="AA81" i="23"/>
  <c r="Z82" i="23" s="1"/>
  <c r="Q81" i="23"/>
  <c r="P82" i="23" s="1"/>
  <c r="L81" i="23"/>
  <c r="K82" i="23" s="1"/>
  <c r="F326" i="23"/>
  <c r="AD325" i="23"/>
  <c r="Q202" i="22"/>
  <c r="P203" i="22" s="1"/>
  <c r="AA202" i="22"/>
  <c r="Z203" i="22" s="1"/>
  <c r="L202" i="22"/>
  <c r="K203" i="22" s="1"/>
  <c r="G202" i="22"/>
  <c r="F82" i="22"/>
  <c r="AD81" i="22"/>
  <c r="AD325" i="22"/>
  <c r="F326" i="22"/>
  <c r="O202" i="19"/>
  <c r="F203" i="19"/>
  <c r="O81" i="19"/>
  <c r="F82" i="19"/>
  <c r="G325" i="19"/>
  <c r="L325" i="19"/>
  <c r="K326" i="19" s="1"/>
  <c r="V235" i="12"/>
  <c r="W235" i="12" s="1"/>
  <c r="AD81" i="23" l="1"/>
  <c r="F82" i="23"/>
  <c r="AB326" i="23"/>
  <c r="AB203" i="23"/>
  <c r="AB326" i="22"/>
  <c r="AB82" i="22"/>
  <c r="AE81" i="22"/>
  <c r="AF81" i="22" s="1"/>
  <c r="AD202" i="22"/>
  <c r="F203" i="22"/>
  <c r="O325" i="19"/>
  <c r="F326" i="19"/>
  <c r="P81" i="19"/>
  <c r="Q81" i="19" s="1"/>
  <c r="M82" i="19"/>
  <c r="M203" i="19"/>
  <c r="V236" i="12"/>
  <c r="W236" i="12" s="1"/>
  <c r="AA203" i="23" l="1"/>
  <c r="Z204" i="23" s="1"/>
  <c r="Q203" i="23"/>
  <c r="P204" i="23" s="1"/>
  <c r="L203" i="23"/>
  <c r="K204" i="23" s="1"/>
  <c r="G203" i="23"/>
  <c r="V326" i="23"/>
  <c r="U327" i="23" s="1"/>
  <c r="L326" i="23"/>
  <c r="K327" i="23" s="1"/>
  <c r="Q326" i="23"/>
  <c r="P327" i="23" s="1"/>
  <c r="G326" i="23"/>
  <c r="AB82" i="23"/>
  <c r="AE81" i="23"/>
  <c r="AF81" i="23" s="1"/>
  <c r="AB203" i="22"/>
  <c r="AA82" i="22"/>
  <c r="Z83" i="22" s="1"/>
  <c r="Q82" i="22"/>
  <c r="P83" i="22" s="1"/>
  <c r="G82" i="22"/>
  <c r="L82" i="22"/>
  <c r="K83" i="22" s="1"/>
  <c r="L326" i="22"/>
  <c r="K327" i="22" s="1"/>
  <c r="G326" i="22"/>
  <c r="V326" i="22"/>
  <c r="U327" i="22" s="1"/>
  <c r="Q326" i="22"/>
  <c r="P327" i="22" s="1"/>
  <c r="L82" i="19"/>
  <c r="K83" i="19" s="1"/>
  <c r="G82" i="19"/>
  <c r="L203" i="19"/>
  <c r="K204" i="19" s="1"/>
  <c r="G203" i="19"/>
  <c r="M326" i="19"/>
  <c r="V237" i="12"/>
  <c r="W237" i="12" s="1"/>
  <c r="AD203" i="23" l="1"/>
  <c r="F204" i="23"/>
  <c r="AC82" i="23"/>
  <c r="G82" i="23"/>
  <c r="AA82" i="23"/>
  <c r="Z83" i="23" s="1"/>
  <c r="Q82" i="23"/>
  <c r="P83" i="23" s="1"/>
  <c r="L82" i="23"/>
  <c r="K83" i="23" s="1"/>
  <c r="AD326" i="23"/>
  <c r="F327" i="23"/>
  <c r="AC82" i="22"/>
  <c r="AD82" i="22"/>
  <c r="F83" i="22"/>
  <c r="AD326" i="22"/>
  <c r="F327" i="22"/>
  <c r="G203" i="22"/>
  <c r="AA203" i="22"/>
  <c r="Z204" i="22" s="1"/>
  <c r="Q203" i="22"/>
  <c r="P204" i="22" s="1"/>
  <c r="L203" i="22"/>
  <c r="K204" i="22" s="1"/>
  <c r="N82" i="19"/>
  <c r="L326" i="19"/>
  <c r="K327" i="19" s="1"/>
  <c r="G326" i="19"/>
  <c r="O203" i="19"/>
  <c r="F204" i="19"/>
  <c r="F83" i="19"/>
  <c r="O82" i="19"/>
  <c r="V238" i="12"/>
  <c r="W238" i="12" s="1"/>
  <c r="F83" i="23" l="1"/>
  <c r="AD82" i="23"/>
  <c r="AB327" i="23"/>
  <c r="AB204" i="23"/>
  <c r="F204" i="22"/>
  <c r="AD203" i="22"/>
  <c r="AB327" i="22"/>
  <c r="AB83" i="22"/>
  <c r="AE82" i="22"/>
  <c r="AF82" i="22" s="1"/>
  <c r="M83" i="19"/>
  <c r="P82" i="19"/>
  <c r="Q82" i="19" s="1"/>
  <c r="M204" i="19"/>
  <c r="O326" i="19"/>
  <c r="F327" i="19"/>
  <c r="V239" i="12"/>
  <c r="W239" i="12" s="1"/>
  <c r="Q204" i="23" l="1"/>
  <c r="P205" i="23" s="1"/>
  <c r="L204" i="23"/>
  <c r="K205" i="23" s="1"/>
  <c r="G204" i="23"/>
  <c r="AA204" i="23"/>
  <c r="Z205" i="23" s="1"/>
  <c r="G327" i="23"/>
  <c r="V327" i="23"/>
  <c r="U328" i="23" s="1"/>
  <c r="Q327" i="23"/>
  <c r="P328" i="23" s="1"/>
  <c r="L327" i="23"/>
  <c r="K328" i="23" s="1"/>
  <c r="AB83" i="23"/>
  <c r="AE82" i="23"/>
  <c r="AF82" i="23" s="1"/>
  <c r="AA83" i="22"/>
  <c r="Z84" i="22" s="1"/>
  <c r="G83" i="22"/>
  <c r="Q83" i="22"/>
  <c r="P84" i="22" s="1"/>
  <c r="L83" i="22"/>
  <c r="K84" i="22" s="1"/>
  <c r="AB204" i="22"/>
  <c r="G327" i="22"/>
  <c r="V327" i="22"/>
  <c r="U328" i="22" s="1"/>
  <c r="Q327" i="22"/>
  <c r="P328" i="22" s="1"/>
  <c r="L327" i="22"/>
  <c r="K328" i="22" s="1"/>
  <c r="L204" i="19"/>
  <c r="K205" i="19" s="1"/>
  <c r="G204" i="19"/>
  <c r="M327" i="19"/>
  <c r="L83" i="19"/>
  <c r="K84" i="19" s="1"/>
  <c r="G83" i="19"/>
  <c r="N83" i="19" s="1"/>
  <c r="V240" i="12"/>
  <c r="W240" i="12" s="1"/>
  <c r="AD327" i="23" l="1"/>
  <c r="F328" i="23"/>
  <c r="AD204" i="23"/>
  <c r="F205" i="23"/>
  <c r="AA83" i="23"/>
  <c r="Z84" i="23" s="1"/>
  <c r="Q83" i="23"/>
  <c r="P84" i="23" s="1"/>
  <c r="L83" i="23"/>
  <c r="K84" i="23" s="1"/>
  <c r="AC83" i="23"/>
  <c r="G83" i="23"/>
  <c r="AC83" i="22"/>
  <c r="L204" i="22"/>
  <c r="K205" i="22" s="1"/>
  <c r="Q204" i="22"/>
  <c r="P205" i="22" s="1"/>
  <c r="AA204" i="22"/>
  <c r="Z205" i="22" s="1"/>
  <c r="G204" i="22"/>
  <c r="AD327" i="22"/>
  <c r="F328" i="22"/>
  <c r="F84" i="22"/>
  <c r="AD83" i="22"/>
  <c r="L327" i="19"/>
  <c r="K328" i="19" s="1"/>
  <c r="G327" i="19"/>
  <c r="F84" i="19"/>
  <c r="O83" i="19"/>
  <c r="F205" i="19"/>
  <c r="O204" i="19"/>
  <c r="V241" i="12"/>
  <c r="W241" i="12" s="1"/>
  <c r="AB205" i="23" l="1"/>
  <c r="F84" i="23"/>
  <c r="AD83" i="23"/>
  <c r="AB328" i="23"/>
  <c r="AB84" i="22"/>
  <c r="AE83" i="22"/>
  <c r="AF83" i="22" s="1"/>
  <c r="AB328" i="22"/>
  <c r="F205" i="22"/>
  <c r="AD204" i="22"/>
  <c r="M205" i="19"/>
  <c r="M84" i="19"/>
  <c r="P83" i="19"/>
  <c r="Q83" i="19" s="1"/>
  <c r="F328" i="19"/>
  <c r="O327" i="19"/>
  <c r="V242" i="12"/>
  <c r="W242" i="12" s="1"/>
  <c r="G328" i="23" l="1"/>
  <c r="L328" i="23"/>
  <c r="K329" i="23" s="1"/>
  <c r="Q328" i="23"/>
  <c r="P329" i="23" s="1"/>
  <c r="V328" i="23"/>
  <c r="U329" i="23" s="1"/>
  <c r="AE83" i="23"/>
  <c r="AF83" i="23" s="1"/>
  <c r="AB84" i="23"/>
  <c r="Q205" i="23"/>
  <c r="P206" i="23" s="1"/>
  <c r="L205" i="23"/>
  <c r="K206" i="23" s="1"/>
  <c r="G205" i="23"/>
  <c r="AA205" i="23"/>
  <c r="Z206" i="23" s="1"/>
  <c r="AB205" i="22"/>
  <c r="V328" i="22"/>
  <c r="U329" i="22" s="1"/>
  <c r="Q328" i="22"/>
  <c r="P329" i="22" s="1"/>
  <c r="L328" i="22"/>
  <c r="K329" i="22" s="1"/>
  <c r="G328" i="22"/>
  <c r="Q84" i="22"/>
  <c r="P85" i="22" s="1"/>
  <c r="L84" i="22"/>
  <c r="K85" i="22" s="1"/>
  <c r="AA84" i="22"/>
  <c r="Z85" i="22" s="1"/>
  <c r="G84" i="22"/>
  <c r="M328" i="19"/>
  <c r="L84" i="19"/>
  <c r="K85" i="19" s="1"/>
  <c r="G84" i="19"/>
  <c r="N84" i="19" s="1"/>
  <c r="G205" i="19"/>
  <c r="L205" i="19"/>
  <c r="K206" i="19" s="1"/>
  <c r="V243" i="12"/>
  <c r="W243" i="12" s="1"/>
  <c r="AA84" i="23" l="1"/>
  <c r="Z85" i="23" s="1"/>
  <c r="Q84" i="23"/>
  <c r="P85" i="23" s="1"/>
  <c r="L84" i="23"/>
  <c r="K85" i="23" s="1"/>
  <c r="AC84" i="23"/>
  <c r="G84" i="23"/>
  <c r="F329" i="23"/>
  <c r="AD328" i="23"/>
  <c r="AD205" i="23"/>
  <c r="F206" i="23"/>
  <c r="AC84" i="22"/>
  <c r="AD328" i="22"/>
  <c r="F329" i="22"/>
  <c r="F85" i="22"/>
  <c r="AD84" i="22"/>
  <c r="AA205" i="22"/>
  <c r="Z206" i="22" s="1"/>
  <c r="Q205" i="22"/>
  <c r="P206" i="22" s="1"/>
  <c r="G205" i="22"/>
  <c r="L205" i="22"/>
  <c r="K206" i="22" s="1"/>
  <c r="O205" i="19"/>
  <c r="F206" i="19"/>
  <c r="O84" i="19"/>
  <c r="F85" i="19"/>
  <c r="G328" i="19"/>
  <c r="L328" i="19"/>
  <c r="K329" i="19" s="1"/>
  <c r="V244" i="12"/>
  <c r="W244" i="12" s="1"/>
  <c r="AB329" i="23" l="1"/>
  <c r="AB206" i="23"/>
  <c r="AD84" i="23"/>
  <c r="F85" i="23"/>
  <c r="AE84" i="22"/>
  <c r="AF84" i="22" s="1"/>
  <c r="AB85" i="22"/>
  <c r="AD205" i="22"/>
  <c r="F206" i="22"/>
  <c r="AB329" i="22"/>
  <c r="O328" i="19"/>
  <c r="F329" i="19"/>
  <c r="P84" i="19"/>
  <c r="Q84" i="19" s="1"/>
  <c r="M85" i="19"/>
  <c r="M206" i="19"/>
  <c r="V245" i="12"/>
  <c r="W245" i="12" s="1"/>
  <c r="L206" i="23" l="1"/>
  <c r="K207" i="23" s="1"/>
  <c r="G206" i="23"/>
  <c r="AA206" i="23"/>
  <c r="Z207" i="23" s="1"/>
  <c r="Q206" i="23"/>
  <c r="P207" i="23" s="1"/>
  <c r="L329" i="23"/>
  <c r="K330" i="23" s="1"/>
  <c r="V329" i="23"/>
  <c r="U330" i="23" s="1"/>
  <c r="Q329" i="23"/>
  <c r="P330" i="23" s="1"/>
  <c r="G329" i="23"/>
  <c r="AE84" i="23"/>
  <c r="AF84" i="23" s="1"/>
  <c r="AB85" i="23"/>
  <c r="Q329" i="22"/>
  <c r="P330" i="22" s="1"/>
  <c r="L329" i="22"/>
  <c r="K330" i="22" s="1"/>
  <c r="G329" i="22"/>
  <c r="V329" i="22"/>
  <c r="U330" i="22" s="1"/>
  <c r="AB206" i="22"/>
  <c r="Q85" i="22"/>
  <c r="P86" i="22" s="1"/>
  <c r="L85" i="22"/>
  <c r="K86" i="22" s="1"/>
  <c r="AA85" i="22"/>
  <c r="Z86" i="22" s="1"/>
  <c r="G85" i="22"/>
  <c r="L85" i="19"/>
  <c r="K86" i="19" s="1"/>
  <c r="G85" i="19"/>
  <c r="L206" i="19"/>
  <c r="K207" i="19" s="1"/>
  <c r="G206" i="19"/>
  <c r="M329" i="19"/>
  <c r="V246" i="12"/>
  <c r="W246" i="12" s="1"/>
  <c r="Q85" i="23" l="1"/>
  <c r="P86" i="23" s="1"/>
  <c r="L85" i="23"/>
  <c r="K86" i="23" s="1"/>
  <c r="AC85" i="23"/>
  <c r="G85" i="23"/>
  <c r="AA85" i="23"/>
  <c r="Z86" i="23" s="1"/>
  <c r="AD206" i="23"/>
  <c r="F207" i="23"/>
  <c r="F330" i="23"/>
  <c r="AD329" i="23"/>
  <c r="AC85" i="22"/>
  <c r="G206" i="22"/>
  <c r="L206" i="22"/>
  <c r="K207" i="22" s="1"/>
  <c r="AA206" i="22"/>
  <c r="Z207" i="22" s="1"/>
  <c r="Q206" i="22"/>
  <c r="P207" i="22" s="1"/>
  <c r="AD329" i="22"/>
  <c r="F330" i="22"/>
  <c r="AD85" i="22"/>
  <c r="F86" i="22"/>
  <c r="N85" i="19"/>
  <c r="L329" i="19"/>
  <c r="K330" i="19" s="1"/>
  <c r="G329" i="19"/>
  <c r="O206" i="19"/>
  <c r="F207" i="19"/>
  <c r="F86" i="19"/>
  <c r="O85" i="19"/>
  <c r="V247" i="12"/>
  <c r="W247" i="12" s="1"/>
  <c r="AB207" i="23" l="1"/>
  <c r="AD85" i="23"/>
  <c r="F86" i="23"/>
  <c r="AB330" i="23"/>
  <c r="AB330" i="22"/>
  <c r="AE85" i="22"/>
  <c r="AF85" i="22" s="1"/>
  <c r="AB86" i="22"/>
  <c r="F207" i="22"/>
  <c r="AD206" i="22"/>
  <c r="M86" i="19"/>
  <c r="P85" i="19"/>
  <c r="Q85" i="19" s="1"/>
  <c r="M207" i="19"/>
  <c r="O329" i="19"/>
  <c r="F330" i="19"/>
  <c r="V248" i="12"/>
  <c r="W248" i="12" s="1"/>
  <c r="G330" i="23" l="1"/>
  <c r="Q330" i="23"/>
  <c r="P331" i="23" s="1"/>
  <c r="L330" i="23"/>
  <c r="K331" i="23" s="1"/>
  <c r="V330" i="23"/>
  <c r="U331" i="23" s="1"/>
  <c r="AE85" i="23"/>
  <c r="AF85" i="23" s="1"/>
  <c r="AB86" i="23"/>
  <c r="L207" i="23"/>
  <c r="K208" i="23" s="1"/>
  <c r="G207" i="23"/>
  <c r="AA207" i="23"/>
  <c r="Z208" i="23" s="1"/>
  <c r="Q207" i="23"/>
  <c r="P208" i="23" s="1"/>
  <c r="L86" i="22"/>
  <c r="K87" i="22" s="1"/>
  <c r="G86" i="22"/>
  <c r="AA86" i="22"/>
  <c r="Z87" i="22" s="1"/>
  <c r="Q86" i="22"/>
  <c r="P87" i="22" s="1"/>
  <c r="AB207" i="22"/>
  <c r="L330" i="22"/>
  <c r="K331" i="22" s="1"/>
  <c r="G330" i="22"/>
  <c r="V330" i="22"/>
  <c r="U331" i="22" s="1"/>
  <c r="Q330" i="22"/>
  <c r="P331" i="22" s="1"/>
  <c r="L207" i="19"/>
  <c r="K208" i="19" s="1"/>
  <c r="G207" i="19"/>
  <c r="M330" i="19"/>
  <c r="L86" i="19"/>
  <c r="K87" i="19" s="1"/>
  <c r="G86" i="19"/>
  <c r="N86" i="19" s="1"/>
  <c r="V249" i="12"/>
  <c r="W249" i="12" s="1"/>
  <c r="Q86" i="23" l="1"/>
  <c r="P87" i="23" s="1"/>
  <c r="L86" i="23"/>
  <c r="K87" i="23" s="1"/>
  <c r="AC86" i="23"/>
  <c r="G86" i="23"/>
  <c r="AA86" i="23"/>
  <c r="Z87" i="23" s="1"/>
  <c r="AD207" i="23"/>
  <c r="F208" i="23"/>
  <c r="F331" i="23"/>
  <c r="AD330" i="23"/>
  <c r="AC86" i="22"/>
  <c r="AA207" i="22"/>
  <c r="Z208" i="22" s="1"/>
  <c r="Q207" i="22"/>
  <c r="P208" i="22" s="1"/>
  <c r="L207" i="22"/>
  <c r="K208" i="22" s="1"/>
  <c r="G207" i="22"/>
  <c r="AD86" i="22"/>
  <c r="F87" i="22"/>
  <c r="AD330" i="22"/>
  <c r="F331" i="22"/>
  <c r="O86" i="19"/>
  <c r="F87" i="19"/>
  <c r="L330" i="19"/>
  <c r="K331" i="19" s="1"/>
  <c r="G330" i="19"/>
  <c r="F208" i="19"/>
  <c r="O207" i="19"/>
  <c r="V250" i="12"/>
  <c r="W250" i="12" s="1"/>
  <c r="AB208" i="23" l="1"/>
  <c r="AD86" i="23"/>
  <c r="F87" i="23"/>
  <c r="AB331" i="23"/>
  <c r="AE86" i="22"/>
  <c r="AF86" i="22" s="1"/>
  <c r="AB87" i="22"/>
  <c r="AD207" i="22"/>
  <c r="F208" i="22"/>
  <c r="AB331" i="22"/>
  <c r="M208" i="19"/>
  <c r="F331" i="19"/>
  <c r="O330" i="19"/>
  <c r="M87" i="19"/>
  <c r="P86" i="19"/>
  <c r="Q86" i="19" s="1"/>
  <c r="V251" i="12"/>
  <c r="W251" i="12" s="1"/>
  <c r="L331" i="23" l="1"/>
  <c r="K332" i="23" s="1"/>
  <c r="V331" i="23"/>
  <c r="U332" i="23" s="1"/>
  <c r="Q331" i="23"/>
  <c r="P332" i="23" s="1"/>
  <c r="G331" i="23"/>
  <c r="AE86" i="23"/>
  <c r="AF86" i="23" s="1"/>
  <c r="AB87" i="23"/>
  <c r="G208" i="23"/>
  <c r="AA208" i="23"/>
  <c r="Z209" i="23" s="1"/>
  <c r="Q208" i="23"/>
  <c r="P209" i="23" s="1"/>
  <c r="L208" i="23"/>
  <c r="K209" i="23" s="1"/>
  <c r="G331" i="22"/>
  <c r="V331" i="22"/>
  <c r="U332" i="22" s="1"/>
  <c r="Q331" i="22"/>
  <c r="P332" i="22" s="1"/>
  <c r="L331" i="22"/>
  <c r="K332" i="22" s="1"/>
  <c r="AB208" i="22"/>
  <c r="L87" i="22"/>
  <c r="K88" i="22" s="1"/>
  <c r="G87" i="22"/>
  <c r="AC87" i="22" s="1"/>
  <c r="Q87" i="22"/>
  <c r="P88" i="22" s="1"/>
  <c r="AA87" i="22"/>
  <c r="Z88" i="22" s="1"/>
  <c r="L87" i="19"/>
  <c r="K88" i="19" s="1"/>
  <c r="G87" i="19"/>
  <c r="N87" i="19" s="1"/>
  <c r="M331" i="19"/>
  <c r="L208" i="19"/>
  <c r="K209" i="19" s="1"/>
  <c r="G208" i="19"/>
  <c r="V252" i="12"/>
  <c r="W252" i="12" s="1"/>
  <c r="L87" i="23" l="1"/>
  <c r="K88" i="23" s="1"/>
  <c r="AC87" i="23"/>
  <c r="G87" i="23"/>
  <c r="AA87" i="23"/>
  <c r="Z88" i="23" s="1"/>
  <c r="Q87" i="23"/>
  <c r="P88" i="23" s="1"/>
  <c r="F332" i="23"/>
  <c r="AD331" i="23"/>
  <c r="AD208" i="23"/>
  <c r="F209" i="23"/>
  <c r="AA208" i="22"/>
  <c r="Z209" i="22" s="1"/>
  <c r="G208" i="22"/>
  <c r="Q208" i="22"/>
  <c r="P209" i="22" s="1"/>
  <c r="L208" i="22"/>
  <c r="K209" i="22" s="1"/>
  <c r="AD87" i="22"/>
  <c r="F88" i="22"/>
  <c r="F332" i="22"/>
  <c r="AD331" i="22"/>
  <c r="L331" i="19"/>
  <c r="K332" i="19" s="1"/>
  <c r="G331" i="19"/>
  <c r="F88" i="19"/>
  <c r="O87" i="19"/>
  <c r="O208" i="19"/>
  <c r="F209" i="19"/>
  <c r="V253" i="12"/>
  <c r="W253" i="12" s="1"/>
  <c r="AB209" i="23" l="1"/>
  <c r="AB332" i="23"/>
  <c r="AD87" i="23"/>
  <c r="F88" i="23"/>
  <c r="AE87" i="22"/>
  <c r="AF87" i="22" s="1"/>
  <c r="AB88" i="22"/>
  <c r="AD208" i="22"/>
  <c r="F209" i="22"/>
  <c r="AB332" i="22"/>
  <c r="M209" i="19"/>
  <c r="M88" i="19"/>
  <c r="P87" i="19"/>
  <c r="Q87" i="19" s="1"/>
  <c r="O331" i="19"/>
  <c r="F332" i="19"/>
  <c r="V254" i="12"/>
  <c r="W254" i="12" s="1"/>
  <c r="AE87" i="23" l="1"/>
  <c r="AF87" i="23" s="1"/>
  <c r="AB88" i="23"/>
  <c r="Q332" i="23"/>
  <c r="P333" i="23" s="1"/>
  <c r="L332" i="23"/>
  <c r="K333" i="23" s="1"/>
  <c r="G332" i="23"/>
  <c r="V332" i="23"/>
  <c r="U333" i="23" s="1"/>
  <c r="G209" i="23"/>
  <c r="AA209" i="23"/>
  <c r="Z210" i="23" s="1"/>
  <c r="Q209" i="23"/>
  <c r="P210" i="23" s="1"/>
  <c r="L209" i="23"/>
  <c r="K210" i="23" s="1"/>
  <c r="Q332" i="22"/>
  <c r="P333" i="22" s="1"/>
  <c r="L332" i="22"/>
  <c r="K333" i="22" s="1"/>
  <c r="G332" i="22"/>
  <c r="V332" i="22"/>
  <c r="U333" i="22" s="1"/>
  <c r="AB209" i="22"/>
  <c r="G88" i="22"/>
  <c r="AA88" i="22"/>
  <c r="Z89" i="22" s="1"/>
  <c r="L88" i="22"/>
  <c r="K89" i="22" s="1"/>
  <c r="Q88" i="22"/>
  <c r="P89" i="22" s="1"/>
  <c r="M332" i="19"/>
  <c r="G88" i="19"/>
  <c r="L88" i="19"/>
  <c r="K89" i="19" s="1"/>
  <c r="L209" i="19"/>
  <c r="K210" i="19" s="1"/>
  <c r="G209" i="19"/>
  <c r="V255" i="12"/>
  <c r="W255" i="12" s="1"/>
  <c r="F333" i="23" l="1"/>
  <c r="AD332" i="23"/>
  <c r="L88" i="23"/>
  <c r="K89" i="23" s="1"/>
  <c r="AC88" i="23"/>
  <c r="G88" i="23"/>
  <c r="AA88" i="23"/>
  <c r="Z89" i="23" s="1"/>
  <c r="Q88" i="23"/>
  <c r="P89" i="23" s="1"/>
  <c r="F210" i="23"/>
  <c r="AD209" i="23"/>
  <c r="AC88" i="22"/>
  <c r="Q209" i="22"/>
  <c r="P210" i="22" s="1"/>
  <c r="L209" i="22"/>
  <c r="K210" i="22" s="1"/>
  <c r="G209" i="22"/>
  <c r="AA209" i="22"/>
  <c r="Z210" i="22" s="1"/>
  <c r="F333" i="22"/>
  <c r="AD332" i="22"/>
  <c r="AD88" i="22"/>
  <c r="F89" i="22"/>
  <c r="N88" i="19"/>
  <c r="F210" i="19"/>
  <c r="O209" i="19"/>
  <c r="O88" i="19"/>
  <c r="F89" i="19"/>
  <c r="L332" i="19"/>
  <c r="K333" i="19" s="1"/>
  <c r="G332" i="19"/>
  <c r="V256" i="12"/>
  <c r="W256" i="12" s="1"/>
  <c r="AD88" i="23" l="1"/>
  <c r="F89" i="23"/>
  <c r="AB333" i="23"/>
  <c r="AB210" i="23"/>
  <c r="AB333" i="22"/>
  <c r="AB89" i="22"/>
  <c r="AE88" i="22"/>
  <c r="AF88" i="22" s="1"/>
  <c r="F210" i="22"/>
  <c r="AD209" i="22"/>
  <c r="F333" i="19"/>
  <c r="O332" i="19"/>
  <c r="M89" i="19"/>
  <c r="P88" i="19"/>
  <c r="Q88" i="19" s="1"/>
  <c r="M210" i="19"/>
  <c r="V257" i="12"/>
  <c r="W257" i="12" s="1"/>
  <c r="AA210" i="23" l="1"/>
  <c r="Z211" i="23" s="1"/>
  <c r="Q210" i="23"/>
  <c r="P211" i="23" s="1"/>
  <c r="L210" i="23"/>
  <c r="K211" i="23" s="1"/>
  <c r="G210" i="23"/>
  <c r="G333" i="23"/>
  <c r="V333" i="23"/>
  <c r="U334" i="23" s="1"/>
  <c r="Q333" i="23"/>
  <c r="P334" i="23" s="1"/>
  <c r="L333" i="23"/>
  <c r="K334" i="23" s="1"/>
  <c r="AE88" i="23"/>
  <c r="AF88" i="23" s="1"/>
  <c r="AB89" i="23"/>
  <c r="AB210" i="22"/>
  <c r="G89" i="22"/>
  <c r="AA89" i="22"/>
  <c r="Z90" i="22" s="1"/>
  <c r="L89" i="22"/>
  <c r="K90" i="22" s="1"/>
  <c r="Q89" i="22"/>
  <c r="P90" i="22" s="1"/>
  <c r="G333" i="22"/>
  <c r="V333" i="22"/>
  <c r="U334" i="22" s="1"/>
  <c r="Q333" i="22"/>
  <c r="P334" i="22" s="1"/>
  <c r="L333" i="22"/>
  <c r="K334" i="22" s="1"/>
  <c r="G210" i="19"/>
  <c r="L210" i="19"/>
  <c r="K211" i="19" s="1"/>
  <c r="G89" i="19"/>
  <c r="N89" i="19" s="1"/>
  <c r="L89" i="19"/>
  <c r="K90" i="19" s="1"/>
  <c r="M333" i="19"/>
  <c r="V258" i="12"/>
  <c r="W258" i="12" s="1"/>
  <c r="AD333" i="23" l="1"/>
  <c r="F334" i="23"/>
  <c r="F211" i="23"/>
  <c r="AD210" i="23"/>
  <c r="AC89" i="23"/>
  <c r="G89" i="23"/>
  <c r="AA89" i="23"/>
  <c r="Z90" i="23" s="1"/>
  <c r="Q89" i="23"/>
  <c r="P90" i="23" s="1"/>
  <c r="L89" i="23"/>
  <c r="K90" i="23" s="1"/>
  <c r="AC89" i="22"/>
  <c r="AD333" i="22"/>
  <c r="F334" i="22"/>
  <c r="F90" i="22"/>
  <c r="AD89" i="22"/>
  <c r="Q210" i="22"/>
  <c r="P211" i="22" s="1"/>
  <c r="AA210" i="22"/>
  <c r="Z211" i="22" s="1"/>
  <c r="G210" i="22"/>
  <c r="L210" i="22"/>
  <c r="K211" i="22" s="1"/>
  <c r="G333" i="19"/>
  <c r="L333" i="19"/>
  <c r="K334" i="19" s="1"/>
  <c r="O89" i="19"/>
  <c r="F90" i="19"/>
  <c r="O210" i="19"/>
  <c r="F211" i="19"/>
  <c r="V259" i="12"/>
  <c r="W259" i="12" s="1"/>
  <c r="AD89" i="23" l="1"/>
  <c r="F90" i="23"/>
  <c r="AB211" i="23"/>
  <c r="AB334" i="23"/>
  <c r="AD210" i="22"/>
  <c r="F211" i="22"/>
  <c r="AB90" i="22"/>
  <c r="AE89" i="22"/>
  <c r="AF89" i="22" s="1"/>
  <c r="AB334" i="22"/>
  <c r="M211" i="19"/>
  <c r="M90" i="19"/>
  <c r="P89" i="19"/>
  <c r="Q89" i="19" s="1"/>
  <c r="O333" i="19"/>
  <c r="F334" i="19"/>
  <c r="V260" i="12"/>
  <c r="W260" i="12" s="1"/>
  <c r="V334" i="23" l="1"/>
  <c r="U335" i="23" s="1"/>
  <c r="L334" i="23"/>
  <c r="K335" i="23" s="1"/>
  <c r="G334" i="23"/>
  <c r="Q334" i="23"/>
  <c r="P335" i="23" s="1"/>
  <c r="G211" i="23"/>
  <c r="AA211" i="23"/>
  <c r="Z212" i="23" s="1"/>
  <c r="Q211" i="23"/>
  <c r="P212" i="23" s="1"/>
  <c r="L211" i="23"/>
  <c r="K212" i="23" s="1"/>
  <c r="AB90" i="23"/>
  <c r="AE89" i="23"/>
  <c r="AF89" i="23" s="1"/>
  <c r="AB211" i="22"/>
  <c r="V334" i="22"/>
  <c r="U335" i="22" s="1"/>
  <c r="L334" i="22"/>
  <c r="K335" i="22" s="1"/>
  <c r="Q334" i="22"/>
  <c r="P335" i="22" s="1"/>
  <c r="G334" i="22"/>
  <c r="AA90" i="22"/>
  <c r="Z91" i="22" s="1"/>
  <c r="Q90" i="22"/>
  <c r="P91" i="22" s="1"/>
  <c r="AC90" i="22"/>
  <c r="L90" i="22"/>
  <c r="K91" i="22" s="1"/>
  <c r="G90" i="22"/>
  <c r="M334" i="19"/>
  <c r="L90" i="19"/>
  <c r="K91" i="19" s="1"/>
  <c r="G90" i="19"/>
  <c r="N90" i="19"/>
  <c r="L211" i="19"/>
  <c r="K212" i="19" s="1"/>
  <c r="G211" i="19"/>
  <c r="V261" i="12"/>
  <c r="W261" i="12" s="1"/>
  <c r="F212" i="23" l="1"/>
  <c r="AD211" i="23"/>
  <c r="AC90" i="23"/>
  <c r="G90" i="23"/>
  <c r="AA90" i="23"/>
  <c r="Z91" i="23" s="1"/>
  <c r="Q90" i="23"/>
  <c r="P91" i="23" s="1"/>
  <c r="L90" i="23"/>
  <c r="K91" i="23" s="1"/>
  <c r="AD334" i="23"/>
  <c r="F335" i="23"/>
  <c r="AD334" i="22"/>
  <c r="F335" i="22"/>
  <c r="AD90" i="22"/>
  <c r="F91" i="22"/>
  <c r="L211" i="22"/>
  <c r="K212" i="22" s="1"/>
  <c r="G211" i="22"/>
  <c r="AA211" i="22"/>
  <c r="Z212" i="22" s="1"/>
  <c r="Q211" i="22"/>
  <c r="P212" i="22" s="1"/>
  <c r="O211" i="19"/>
  <c r="F212" i="19"/>
  <c r="F91" i="19"/>
  <c r="O90" i="19"/>
  <c r="L334" i="19"/>
  <c r="K335" i="19" s="1"/>
  <c r="G334" i="19"/>
  <c r="V262" i="12"/>
  <c r="W262" i="12" s="1"/>
  <c r="F91" i="23" l="1"/>
  <c r="AD90" i="23"/>
  <c r="AB335" i="23"/>
  <c r="AB212" i="23"/>
  <c r="AB91" i="22"/>
  <c r="AE90" i="22"/>
  <c r="AF90" i="22" s="1"/>
  <c r="F212" i="22"/>
  <c r="AD211" i="22"/>
  <c r="AB335" i="22"/>
  <c r="O334" i="19"/>
  <c r="F335" i="19"/>
  <c r="M91" i="19"/>
  <c r="P90" i="19"/>
  <c r="Q90" i="19" s="1"/>
  <c r="M212" i="19"/>
  <c r="V263" i="12"/>
  <c r="W263" i="12" s="1"/>
  <c r="AA212" i="23" l="1"/>
  <c r="Z213" i="23" s="1"/>
  <c r="L212" i="23"/>
  <c r="K213" i="23" s="1"/>
  <c r="Q212" i="23"/>
  <c r="P213" i="23" s="1"/>
  <c r="G212" i="23"/>
  <c r="G335" i="23"/>
  <c r="V335" i="23"/>
  <c r="U336" i="23" s="1"/>
  <c r="Q335" i="23"/>
  <c r="P336" i="23" s="1"/>
  <c r="L335" i="23"/>
  <c r="K336" i="23" s="1"/>
  <c r="AB91" i="23"/>
  <c r="AE90" i="23"/>
  <c r="AF90" i="23" s="1"/>
  <c r="Q335" i="22"/>
  <c r="P336" i="22" s="1"/>
  <c r="G335" i="22"/>
  <c r="L335" i="22"/>
  <c r="K336" i="22" s="1"/>
  <c r="V335" i="22"/>
  <c r="U336" i="22" s="1"/>
  <c r="AB212" i="22"/>
  <c r="AA91" i="22"/>
  <c r="Z92" i="22" s="1"/>
  <c r="Q91" i="22"/>
  <c r="P92" i="22" s="1"/>
  <c r="G91" i="22"/>
  <c r="L91" i="22"/>
  <c r="K92" i="22" s="1"/>
  <c r="L212" i="19"/>
  <c r="K213" i="19" s="1"/>
  <c r="G212" i="19"/>
  <c r="G91" i="19"/>
  <c r="L91" i="19"/>
  <c r="K92" i="19" s="1"/>
  <c r="N91" i="19"/>
  <c r="M335" i="19"/>
  <c r="V264" i="12"/>
  <c r="W264" i="12" s="1"/>
  <c r="F336" i="23" l="1"/>
  <c r="AD335" i="23"/>
  <c r="AD212" i="23"/>
  <c r="F213" i="23"/>
  <c r="AA91" i="23"/>
  <c r="Z92" i="23" s="1"/>
  <c r="Q91" i="23"/>
  <c r="P92" i="23" s="1"/>
  <c r="L91" i="23"/>
  <c r="K92" i="23" s="1"/>
  <c r="AC91" i="23"/>
  <c r="G91" i="23"/>
  <c r="AC91" i="22"/>
  <c r="L212" i="22"/>
  <c r="K213" i="22" s="1"/>
  <c r="Q212" i="22"/>
  <c r="P213" i="22" s="1"/>
  <c r="AA212" i="22"/>
  <c r="Z213" i="22" s="1"/>
  <c r="G212" i="22"/>
  <c r="F92" i="22"/>
  <c r="AD91" i="22"/>
  <c r="F336" i="22"/>
  <c r="AD335" i="22"/>
  <c r="L335" i="19"/>
  <c r="K336" i="19" s="1"/>
  <c r="G335" i="19"/>
  <c r="F213" i="19"/>
  <c r="O212" i="19"/>
  <c r="O91" i="19"/>
  <c r="F92" i="19"/>
  <c r="V265" i="12"/>
  <c r="W265" i="12" s="1"/>
  <c r="AB213" i="23" l="1"/>
  <c r="AB336" i="23"/>
  <c r="F92" i="23"/>
  <c r="AD91" i="23"/>
  <c r="AB92" i="22"/>
  <c r="AE91" i="22"/>
  <c r="AF91" i="22" s="1"/>
  <c r="AD212" i="22"/>
  <c r="F213" i="22"/>
  <c r="AB336" i="22"/>
  <c r="M92" i="19"/>
  <c r="P91" i="19"/>
  <c r="Q91" i="19" s="1"/>
  <c r="F336" i="19"/>
  <c r="O335" i="19"/>
  <c r="M213" i="19"/>
  <c r="V266" i="12"/>
  <c r="W266" i="12" s="1"/>
  <c r="AE91" i="23" l="1"/>
  <c r="AF91" i="23" s="1"/>
  <c r="AB92" i="23"/>
  <c r="G336" i="23"/>
  <c r="V336" i="23"/>
  <c r="U337" i="23" s="1"/>
  <c r="Q336" i="23"/>
  <c r="P337" i="23" s="1"/>
  <c r="L336" i="23"/>
  <c r="K337" i="23" s="1"/>
  <c r="Q213" i="23"/>
  <c r="P214" i="23" s="1"/>
  <c r="L213" i="23"/>
  <c r="K214" i="23" s="1"/>
  <c r="G213" i="23"/>
  <c r="AA213" i="23"/>
  <c r="Z214" i="23" s="1"/>
  <c r="L336" i="22"/>
  <c r="K337" i="22" s="1"/>
  <c r="V336" i="22"/>
  <c r="U337" i="22" s="1"/>
  <c r="Q336" i="22"/>
  <c r="P337" i="22" s="1"/>
  <c r="G336" i="22"/>
  <c r="Q92" i="22"/>
  <c r="P93" i="22" s="1"/>
  <c r="L92" i="22"/>
  <c r="K93" i="22" s="1"/>
  <c r="AA92" i="22"/>
  <c r="Z93" i="22" s="1"/>
  <c r="G92" i="22"/>
  <c r="AB213" i="22"/>
  <c r="G213" i="19"/>
  <c r="L213" i="19"/>
  <c r="K214" i="19" s="1"/>
  <c r="M336" i="19"/>
  <c r="L92" i="19"/>
  <c r="K93" i="19" s="1"/>
  <c r="G92" i="19"/>
  <c r="N92" i="19" s="1"/>
  <c r="V267" i="12"/>
  <c r="W267" i="12" s="1"/>
  <c r="F337" i="23" l="1"/>
  <c r="AD336" i="23"/>
  <c r="AD213" i="23"/>
  <c r="F214" i="23"/>
  <c r="AA92" i="23"/>
  <c r="Z93" i="23" s="1"/>
  <c r="Q92" i="23"/>
  <c r="P93" i="23" s="1"/>
  <c r="L92" i="23"/>
  <c r="K93" i="23" s="1"/>
  <c r="AC92" i="23"/>
  <c r="G92" i="23"/>
  <c r="AC92" i="22"/>
  <c r="AD336" i="22"/>
  <c r="F337" i="22"/>
  <c r="G213" i="22"/>
  <c r="AA213" i="22"/>
  <c r="Z214" i="22" s="1"/>
  <c r="Q213" i="22"/>
  <c r="P214" i="22" s="1"/>
  <c r="L213" i="22"/>
  <c r="K214" i="22" s="1"/>
  <c r="F93" i="22"/>
  <c r="AD92" i="22"/>
  <c r="G336" i="19"/>
  <c r="L336" i="19"/>
  <c r="K337" i="19" s="1"/>
  <c r="O92" i="19"/>
  <c r="F93" i="19"/>
  <c r="O213" i="19"/>
  <c r="F214" i="19"/>
  <c r="V268" i="12"/>
  <c r="W268" i="12" s="1"/>
  <c r="AB214" i="23" l="1"/>
  <c r="AB337" i="23"/>
  <c r="AD92" i="23"/>
  <c r="F93" i="23"/>
  <c r="AD213" i="22"/>
  <c r="F214" i="22"/>
  <c r="AE92" i="22"/>
  <c r="AF92" i="22" s="1"/>
  <c r="AB93" i="22"/>
  <c r="AB337" i="22"/>
  <c r="M214" i="19"/>
  <c r="P92" i="19"/>
  <c r="Q92" i="19" s="1"/>
  <c r="M93" i="19"/>
  <c r="O336" i="19"/>
  <c r="F337" i="19"/>
  <c r="V269" i="12"/>
  <c r="W269" i="12" s="1"/>
  <c r="V337" i="23" l="1"/>
  <c r="U338" i="23" s="1"/>
  <c r="Q337" i="23"/>
  <c r="P338" i="23" s="1"/>
  <c r="L337" i="23"/>
  <c r="K338" i="23" s="1"/>
  <c r="G337" i="23"/>
  <c r="AE92" i="23"/>
  <c r="AF92" i="23" s="1"/>
  <c r="AB93" i="23"/>
  <c r="Q214" i="23"/>
  <c r="P215" i="23" s="1"/>
  <c r="G214" i="23"/>
  <c r="AA214" i="23"/>
  <c r="Z215" i="23" s="1"/>
  <c r="L214" i="23"/>
  <c r="K215" i="23" s="1"/>
  <c r="G337" i="22"/>
  <c r="Q337" i="22"/>
  <c r="P338" i="22" s="1"/>
  <c r="L337" i="22"/>
  <c r="K338" i="22" s="1"/>
  <c r="V337" i="22"/>
  <c r="U338" i="22" s="1"/>
  <c r="Q93" i="22"/>
  <c r="P94" i="22" s="1"/>
  <c r="L93" i="22"/>
  <c r="K94" i="22" s="1"/>
  <c r="AA93" i="22"/>
  <c r="Z94" i="22" s="1"/>
  <c r="G93" i="22"/>
  <c r="AC93" i="22" s="1"/>
  <c r="AB214" i="22"/>
  <c r="M337" i="19"/>
  <c r="L93" i="19"/>
  <c r="K94" i="19" s="1"/>
  <c r="G93" i="19"/>
  <c r="N93" i="19" s="1"/>
  <c r="L214" i="19"/>
  <c r="K215" i="19" s="1"/>
  <c r="G214" i="19"/>
  <c r="V270" i="12"/>
  <c r="W270" i="12" s="1"/>
  <c r="Q93" i="23" l="1"/>
  <c r="P94" i="23" s="1"/>
  <c r="L93" i="23"/>
  <c r="K94" i="23" s="1"/>
  <c r="AC93" i="23"/>
  <c r="G93" i="23"/>
  <c r="AA93" i="23"/>
  <c r="Z94" i="23" s="1"/>
  <c r="F338" i="23"/>
  <c r="AD337" i="23"/>
  <c r="AD214" i="23"/>
  <c r="F215" i="23"/>
  <c r="G214" i="22"/>
  <c r="L214" i="22"/>
  <c r="K215" i="22" s="1"/>
  <c r="AA214" i="22"/>
  <c r="Z215" i="22" s="1"/>
  <c r="Q214" i="22"/>
  <c r="P215" i="22" s="1"/>
  <c r="AD93" i="22"/>
  <c r="F94" i="22"/>
  <c r="AD337" i="22"/>
  <c r="F338" i="22"/>
  <c r="O214" i="19"/>
  <c r="F215" i="19"/>
  <c r="F94" i="19"/>
  <c r="O93" i="19"/>
  <c r="L337" i="19"/>
  <c r="K338" i="19" s="1"/>
  <c r="G337" i="19"/>
  <c r="V271" i="12"/>
  <c r="W271" i="12" s="1"/>
  <c r="AB215" i="23" l="1"/>
  <c r="AB338" i="23"/>
  <c r="AD93" i="23"/>
  <c r="F94" i="23"/>
  <c r="AB338" i="22"/>
  <c r="AE93" i="22"/>
  <c r="AF93" i="22" s="1"/>
  <c r="AB94" i="22"/>
  <c r="F215" i="22"/>
  <c r="AD214" i="22"/>
  <c r="O337" i="19"/>
  <c r="F338" i="19"/>
  <c r="P93" i="19"/>
  <c r="Q93" i="19" s="1"/>
  <c r="M94" i="19"/>
  <c r="M215" i="19"/>
  <c r="V272" i="12"/>
  <c r="W272" i="12" s="1"/>
  <c r="L215" i="23" l="1"/>
  <c r="K216" i="23" s="1"/>
  <c r="G215" i="23"/>
  <c r="AA215" i="23"/>
  <c r="Z216" i="23" s="1"/>
  <c r="Q215" i="23"/>
  <c r="P216" i="23" s="1"/>
  <c r="Q338" i="23"/>
  <c r="P339" i="23" s="1"/>
  <c r="V338" i="23"/>
  <c r="U339" i="23" s="1"/>
  <c r="L338" i="23"/>
  <c r="K339" i="23" s="1"/>
  <c r="G338" i="23"/>
  <c r="AE93" i="23"/>
  <c r="AF93" i="23" s="1"/>
  <c r="AB94" i="23"/>
  <c r="AB215" i="22"/>
  <c r="L94" i="22"/>
  <c r="K95" i="22" s="1"/>
  <c r="G94" i="22"/>
  <c r="Q94" i="22"/>
  <c r="P95" i="22" s="1"/>
  <c r="AA94" i="22"/>
  <c r="Z95" i="22" s="1"/>
  <c r="V338" i="22"/>
  <c r="U339" i="22" s="1"/>
  <c r="L338" i="22"/>
  <c r="K339" i="22" s="1"/>
  <c r="G338" i="22"/>
  <c r="Q338" i="22"/>
  <c r="P339" i="22" s="1"/>
  <c r="L215" i="19"/>
  <c r="K216" i="19" s="1"/>
  <c r="G215" i="19"/>
  <c r="L94" i="19"/>
  <c r="K95" i="19" s="1"/>
  <c r="G94" i="19"/>
  <c r="M338" i="19"/>
  <c r="V273" i="12"/>
  <c r="W273" i="12" s="1"/>
  <c r="Q94" i="23" l="1"/>
  <c r="P95" i="23" s="1"/>
  <c r="L94" i="23"/>
  <c r="K95" i="23" s="1"/>
  <c r="G94" i="23"/>
  <c r="AC94" i="23" s="1"/>
  <c r="AA94" i="23"/>
  <c r="Z95" i="23" s="1"/>
  <c r="F216" i="23"/>
  <c r="AD215" i="23"/>
  <c r="AD338" i="23"/>
  <c r="F339" i="23"/>
  <c r="AA215" i="22"/>
  <c r="Z216" i="22" s="1"/>
  <c r="Q215" i="22"/>
  <c r="P216" i="22" s="1"/>
  <c r="L215" i="22"/>
  <c r="K216" i="22" s="1"/>
  <c r="G215" i="22"/>
  <c r="AD94" i="22"/>
  <c r="F95" i="22"/>
  <c r="AC94" i="22"/>
  <c r="AD338" i="22"/>
  <c r="F339" i="22"/>
  <c r="L338" i="19"/>
  <c r="K339" i="19" s="1"/>
  <c r="G338" i="19"/>
  <c r="O94" i="19"/>
  <c r="F95" i="19"/>
  <c r="F216" i="19"/>
  <c r="O215" i="19"/>
  <c r="N94" i="19"/>
  <c r="V274" i="12"/>
  <c r="W274" i="12" s="1"/>
  <c r="AB339" i="23" l="1"/>
  <c r="AB216" i="23"/>
  <c r="AD94" i="23"/>
  <c r="F95" i="23"/>
  <c r="AD215" i="22"/>
  <c r="F216" i="22"/>
  <c r="AE94" i="22"/>
  <c r="AF94" i="22" s="1"/>
  <c r="AB95" i="22"/>
  <c r="AB339" i="22"/>
  <c r="M216" i="19"/>
  <c r="M95" i="19"/>
  <c r="P94" i="19"/>
  <c r="Q94" i="19" s="1"/>
  <c r="F339" i="19"/>
  <c r="O338" i="19"/>
  <c r="V275" i="12"/>
  <c r="W275" i="12" s="1"/>
  <c r="AE94" i="23" l="1"/>
  <c r="AF94" i="23" s="1"/>
  <c r="AB95" i="23"/>
  <c r="L339" i="23"/>
  <c r="K340" i="23" s="1"/>
  <c r="Q339" i="23"/>
  <c r="P340" i="23" s="1"/>
  <c r="G339" i="23"/>
  <c r="V339" i="23"/>
  <c r="U340" i="23" s="1"/>
  <c r="L216" i="23"/>
  <c r="K217" i="23" s="1"/>
  <c r="AA216" i="23"/>
  <c r="Z217" i="23" s="1"/>
  <c r="Q216" i="23"/>
  <c r="P217" i="23" s="1"/>
  <c r="G216" i="23"/>
  <c r="L95" i="22"/>
  <c r="K96" i="22" s="1"/>
  <c r="G95" i="22"/>
  <c r="Q95" i="22"/>
  <c r="P96" i="22" s="1"/>
  <c r="AA95" i="22"/>
  <c r="Z96" i="22" s="1"/>
  <c r="Q339" i="22"/>
  <c r="P340" i="22" s="1"/>
  <c r="G339" i="22"/>
  <c r="V339" i="22"/>
  <c r="U340" i="22" s="1"/>
  <c r="L339" i="22"/>
  <c r="K340" i="22" s="1"/>
  <c r="AB216" i="22"/>
  <c r="L95" i="19"/>
  <c r="K96" i="19" s="1"/>
  <c r="G95" i="19"/>
  <c r="N95" i="19" s="1"/>
  <c r="M339" i="19"/>
  <c r="L216" i="19"/>
  <c r="K217" i="19" s="1"/>
  <c r="G216" i="19"/>
  <c r="V276" i="12"/>
  <c r="W276" i="12" s="1"/>
  <c r="AD339" i="23" l="1"/>
  <c r="F340" i="23"/>
  <c r="AD216" i="23"/>
  <c r="F217" i="23"/>
  <c r="L95" i="23"/>
  <c r="K96" i="23" s="1"/>
  <c r="AC95" i="23"/>
  <c r="G95" i="23"/>
  <c r="AA95" i="23"/>
  <c r="Z96" i="23" s="1"/>
  <c r="Q95" i="23"/>
  <c r="P96" i="23" s="1"/>
  <c r="AC95" i="22"/>
  <c r="F340" i="22"/>
  <c r="AD339" i="22"/>
  <c r="AD95" i="22"/>
  <c r="F96" i="22"/>
  <c r="AA216" i="22"/>
  <c r="Z217" i="22" s="1"/>
  <c r="G216" i="22"/>
  <c r="Q216" i="22"/>
  <c r="P217" i="22" s="1"/>
  <c r="L216" i="22"/>
  <c r="K217" i="22" s="1"/>
  <c r="O216" i="19"/>
  <c r="F217" i="19"/>
  <c r="L339" i="19"/>
  <c r="K340" i="19" s="1"/>
  <c r="G339" i="19"/>
  <c r="F96" i="19"/>
  <c r="O95" i="19"/>
  <c r="V277" i="12"/>
  <c r="W277" i="12" s="1"/>
  <c r="AB340" i="23" l="1"/>
  <c r="AB217" i="23"/>
  <c r="AD95" i="23"/>
  <c r="F96" i="23"/>
  <c r="AE95" i="22"/>
  <c r="AF95" i="22" s="1"/>
  <c r="AB96" i="22"/>
  <c r="AD216" i="22"/>
  <c r="F217" i="22"/>
  <c r="AB340" i="22"/>
  <c r="O339" i="19"/>
  <c r="F340" i="19"/>
  <c r="M96" i="19"/>
  <c r="P95" i="19"/>
  <c r="Q95" i="19" s="1"/>
  <c r="M217" i="19"/>
  <c r="V278" i="12"/>
  <c r="W278" i="12" s="1"/>
  <c r="AE95" i="23" l="1"/>
  <c r="AF95" i="23" s="1"/>
  <c r="AB96" i="23"/>
  <c r="G217" i="23"/>
  <c r="AA217" i="23"/>
  <c r="Z218" i="23" s="1"/>
  <c r="Q217" i="23"/>
  <c r="P218" i="23" s="1"/>
  <c r="L217" i="23"/>
  <c r="K218" i="23" s="1"/>
  <c r="Q340" i="23"/>
  <c r="P341" i="23" s="1"/>
  <c r="V340" i="23"/>
  <c r="U341" i="23" s="1"/>
  <c r="L340" i="23"/>
  <c r="K341" i="23" s="1"/>
  <c r="G340" i="23"/>
  <c r="AB217" i="22"/>
  <c r="L340" i="22"/>
  <c r="K341" i="22" s="1"/>
  <c r="V340" i="22"/>
  <c r="U341" i="22" s="1"/>
  <c r="Q340" i="22"/>
  <c r="P341" i="22" s="1"/>
  <c r="G340" i="22"/>
  <c r="AC96" i="22"/>
  <c r="G96" i="22"/>
  <c r="AA96" i="22"/>
  <c r="Z97" i="22" s="1"/>
  <c r="Q96" i="22"/>
  <c r="P97" i="22" s="1"/>
  <c r="L96" i="22"/>
  <c r="K97" i="22" s="1"/>
  <c r="L217" i="19"/>
  <c r="K218" i="19" s="1"/>
  <c r="G217" i="19"/>
  <c r="G96" i="19"/>
  <c r="N96" i="19" s="1"/>
  <c r="L96" i="19"/>
  <c r="K97" i="19" s="1"/>
  <c r="M340" i="19"/>
  <c r="V279" i="12"/>
  <c r="W279" i="12" s="1"/>
  <c r="F341" i="23" l="1"/>
  <c r="AD340" i="23"/>
  <c r="AD217" i="23"/>
  <c r="F218" i="23"/>
  <c r="L96" i="23"/>
  <c r="K97" i="23" s="1"/>
  <c r="AC96" i="23"/>
  <c r="G96" i="23"/>
  <c r="AA96" i="23"/>
  <c r="Z97" i="23" s="1"/>
  <c r="Q96" i="23"/>
  <c r="P97" i="23" s="1"/>
  <c r="AD340" i="22"/>
  <c r="F341" i="22"/>
  <c r="AD96" i="22"/>
  <c r="F97" i="22"/>
  <c r="Q217" i="22"/>
  <c r="P218" i="22" s="1"/>
  <c r="L217" i="22"/>
  <c r="K218" i="22" s="1"/>
  <c r="G217" i="22"/>
  <c r="AA217" i="22"/>
  <c r="Z218" i="22" s="1"/>
  <c r="L340" i="19"/>
  <c r="K341" i="19" s="1"/>
  <c r="G340" i="19"/>
  <c r="O96" i="19"/>
  <c r="F97" i="19"/>
  <c r="F218" i="19"/>
  <c r="O217" i="19"/>
  <c r="V280" i="12"/>
  <c r="W280" i="12" s="1"/>
  <c r="AD96" i="23" l="1"/>
  <c r="F97" i="23"/>
  <c r="AB218" i="23"/>
  <c r="AB341" i="23"/>
  <c r="F218" i="22"/>
  <c r="AD217" i="22"/>
  <c r="AB97" i="22"/>
  <c r="AE96" i="22"/>
  <c r="AF96" i="22" s="1"/>
  <c r="AB341" i="22"/>
  <c r="M97" i="19"/>
  <c r="P96" i="19"/>
  <c r="Q96" i="19" s="1"/>
  <c r="F341" i="19"/>
  <c r="O340" i="19"/>
  <c r="M218" i="19"/>
  <c r="V281" i="12"/>
  <c r="W281" i="12" s="1"/>
  <c r="Q341" i="23" l="1"/>
  <c r="P342" i="23" s="1"/>
  <c r="G341" i="23"/>
  <c r="V341" i="23"/>
  <c r="U342" i="23" s="1"/>
  <c r="L341" i="23"/>
  <c r="K342" i="23" s="1"/>
  <c r="AE96" i="23"/>
  <c r="AF96" i="23" s="1"/>
  <c r="AB97" i="23"/>
  <c r="G218" i="23"/>
  <c r="Q218" i="23"/>
  <c r="P219" i="23" s="1"/>
  <c r="AA218" i="23"/>
  <c r="Z219" i="23" s="1"/>
  <c r="L218" i="23"/>
  <c r="K219" i="23" s="1"/>
  <c r="G341" i="22"/>
  <c r="Q341" i="22"/>
  <c r="P342" i="22" s="1"/>
  <c r="L341" i="22"/>
  <c r="K342" i="22" s="1"/>
  <c r="V341" i="22"/>
  <c r="U342" i="22" s="1"/>
  <c r="G97" i="22"/>
  <c r="AC97" i="22" s="1"/>
  <c r="AA97" i="22"/>
  <c r="Z98" i="22" s="1"/>
  <c r="L97" i="22"/>
  <c r="K98" i="22" s="1"/>
  <c r="Q97" i="22"/>
  <c r="P98" i="22" s="1"/>
  <c r="AB218" i="22"/>
  <c r="M341" i="19"/>
  <c r="G218" i="19"/>
  <c r="L218" i="19"/>
  <c r="K219" i="19" s="1"/>
  <c r="G97" i="19"/>
  <c r="N97" i="19" s="1"/>
  <c r="L97" i="19"/>
  <c r="K98" i="19" s="1"/>
  <c r="V282" i="12"/>
  <c r="W282" i="12" s="1"/>
  <c r="AC97" i="23" l="1"/>
  <c r="G97" i="23"/>
  <c r="AA97" i="23"/>
  <c r="Z98" i="23" s="1"/>
  <c r="Q97" i="23"/>
  <c r="P98" i="23" s="1"/>
  <c r="L97" i="23"/>
  <c r="K98" i="23" s="1"/>
  <c r="AD341" i="23"/>
  <c r="F342" i="23"/>
  <c r="F219" i="23"/>
  <c r="AD218" i="23"/>
  <c r="F98" i="22"/>
  <c r="AD97" i="22"/>
  <c r="Q218" i="22"/>
  <c r="P219" i="22" s="1"/>
  <c r="AA218" i="22"/>
  <c r="Z219" i="22" s="1"/>
  <c r="L218" i="22"/>
  <c r="K219" i="22" s="1"/>
  <c r="G218" i="22"/>
  <c r="AD341" i="22"/>
  <c r="F342" i="22"/>
  <c r="O97" i="19"/>
  <c r="F98" i="19"/>
  <c r="O218" i="19"/>
  <c r="F219" i="19"/>
  <c r="G341" i="19"/>
  <c r="L341" i="19"/>
  <c r="K342" i="19" s="1"/>
  <c r="V283" i="12"/>
  <c r="W283" i="12" s="1"/>
  <c r="AB342" i="23" l="1"/>
  <c r="AD97" i="23"/>
  <c r="F98" i="23"/>
  <c r="AB219" i="23"/>
  <c r="AD218" i="22"/>
  <c r="F219" i="22"/>
  <c r="AB98" i="22"/>
  <c r="AE97" i="22"/>
  <c r="AF97" i="22" s="1"/>
  <c r="AB342" i="22"/>
  <c r="O341" i="19"/>
  <c r="F342" i="19"/>
  <c r="M219" i="19"/>
  <c r="M98" i="19"/>
  <c r="P97" i="19"/>
  <c r="Q97" i="19" s="1"/>
  <c r="V284" i="12"/>
  <c r="W284" i="12" s="1"/>
  <c r="AA219" i="23" l="1"/>
  <c r="Z220" i="23" s="1"/>
  <c r="Q219" i="23"/>
  <c r="P220" i="23" s="1"/>
  <c r="L219" i="23"/>
  <c r="K220" i="23" s="1"/>
  <c r="G219" i="23"/>
  <c r="V342" i="23"/>
  <c r="U343" i="23" s="1"/>
  <c r="L342" i="23"/>
  <c r="K343" i="23" s="1"/>
  <c r="Q342" i="23"/>
  <c r="P343" i="23" s="1"/>
  <c r="G342" i="23"/>
  <c r="AB98" i="23"/>
  <c r="AE97" i="23"/>
  <c r="AF97" i="23" s="1"/>
  <c r="V342" i="22"/>
  <c r="U343" i="22" s="1"/>
  <c r="L342" i="22"/>
  <c r="K343" i="22" s="1"/>
  <c r="G342" i="22"/>
  <c r="Q342" i="22"/>
  <c r="P343" i="22" s="1"/>
  <c r="AA98" i="22"/>
  <c r="Z99" i="22" s="1"/>
  <c r="Q98" i="22"/>
  <c r="P99" i="22" s="1"/>
  <c r="G98" i="22"/>
  <c r="AC98" i="22"/>
  <c r="L98" i="22"/>
  <c r="K99" i="22" s="1"/>
  <c r="AB219" i="22"/>
  <c r="L98" i="19"/>
  <c r="K99" i="19" s="1"/>
  <c r="G98" i="19"/>
  <c r="L219" i="19"/>
  <c r="K220" i="19" s="1"/>
  <c r="G219" i="19"/>
  <c r="M342" i="19"/>
  <c r="V285" i="12"/>
  <c r="W285" i="12" s="1"/>
  <c r="F220" i="23" l="1"/>
  <c r="AD219" i="23"/>
  <c r="AC98" i="23"/>
  <c r="G98" i="23"/>
  <c r="AA98" i="23"/>
  <c r="Z99" i="23" s="1"/>
  <c r="Q98" i="23"/>
  <c r="P99" i="23" s="1"/>
  <c r="L98" i="23"/>
  <c r="K99" i="23" s="1"/>
  <c r="AD342" i="23"/>
  <c r="F343" i="23"/>
  <c r="AD98" i="22"/>
  <c r="F99" i="22"/>
  <c r="L219" i="22"/>
  <c r="K220" i="22" s="1"/>
  <c r="G219" i="22"/>
  <c r="AA219" i="22"/>
  <c r="Z220" i="22" s="1"/>
  <c r="Q219" i="22"/>
  <c r="P220" i="22" s="1"/>
  <c r="AD342" i="22"/>
  <c r="F343" i="22"/>
  <c r="N98" i="19"/>
  <c r="L342" i="19"/>
  <c r="K343" i="19" s="1"/>
  <c r="G342" i="19"/>
  <c r="O219" i="19"/>
  <c r="F220" i="19"/>
  <c r="F99" i="19"/>
  <c r="O98" i="19"/>
  <c r="V286" i="12"/>
  <c r="W286" i="12" s="1"/>
  <c r="F99" i="23" l="1"/>
  <c r="AD98" i="23"/>
  <c r="AB343" i="23"/>
  <c r="AB220" i="23"/>
  <c r="AB343" i="22"/>
  <c r="F220" i="22"/>
  <c r="AD219" i="22"/>
  <c r="AB99" i="22"/>
  <c r="AE98" i="22"/>
  <c r="AF98" i="22" s="1"/>
  <c r="M220" i="19"/>
  <c r="O342" i="19"/>
  <c r="F343" i="19"/>
  <c r="M99" i="19"/>
  <c r="P98" i="19"/>
  <c r="Q98" i="19" s="1"/>
  <c r="V287" i="12"/>
  <c r="W287" i="12" s="1"/>
  <c r="AA220" i="23" l="1"/>
  <c r="Z221" i="23" s="1"/>
  <c r="L220" i="23"/>
  <c r="K221" i="23" s="1"/>
  <c r="Q220" i="23"/>
  <c r="P221" i="23" s="1"/>
  <c r="G220" i="23"/>
  <c r="AB99" i="23"/>
  <c r="AE98" i="23"/>
  <c r="AF98" i="23" s="1"/>
  <c r="G343" i="23"/>
  <c r="V343" i="23"/>
  <c r="U344" i="23" s="1"/>
  <c r="L343" i="23"/>
  <c r="K344" i="23" s="1"/>
  <c r="Q343" i="23"/>
  <c r="P344" i="23" s="1"/>
  <c r="AA99" i="22"/>
  <c r="Z100" i="22" s="1"/>
  <c r="Q99" i="22"/>
  <c r="P100" i="22" s="1"/>
  <c r="G99" i="22"/>
  <c r="AC99" i="22" s="1"/>
  <c r="L99" i="22"/>
  <c r="K100" i="22" s="1"/>
  <c r="AB220" i="22"/>
  <c r="Q343" i="22"/>
  <c r="P344" i="22" s="1"/>
  <c r="G343" i="22"/>
  <c r="V343" i="22"/>
  <c r="U344" i="22" s="1"/>
  <c r="L343" i="22"/>
  <c r="K344" i="22" s="1"/>
  <c r="G99" i="19"/>
  <c r="N99" i="19" s="1"/>
  <c r="L99" i="19"/>
  <c r="K100" i="19" s="1"/>
  <c r="M343" i="19"/>
  <c r="L220" i="19"/>
  <c r="K221" i="19" s="1"/>
  <c r="G220" i="19"/>
  <c r="V288" i="12"/>
  <c r="W288" i="12" s="1"/>
  <c r="AA99" i="23" l="1"/>
  <c r="Z100" i="23" s="1"/>
  <c r="Q99" i="23"/>
  <c r="P100" i="23" s="1"/>
  <c r="L99" i="23"/>
  <c r="K100" i="23" s="1"/>
  <c r="AC99" i="23"/>
  <c r="G99" i="23"/>
  <c r="AD220" i="23"/>
  <c r="F221" i="23"/>
  <c r="AD343" i="23"/>
  <c r="F344" i="23"/>
  <c r="L220" i="22"/>
  <c r="K221" i="22" s="1"/>
  <c r="Q220" i="22"/>
  <c r="P221" i="22" s="1"/>
  <c r="AA220" i="22"/>
  <c r="Z221" i="22" s="1"/>
  <c r="G220" i="22"/>
  <c r="F100" i="22"/>
  <c r="AD99" i="22"/>
  <c r="F344" i="22"/>
  <c r="AD343" i="22"/>
  <c r="L343" i="19"/>
  <c r="K344" i="19" s="1"/>
  <c r="G343" i="19"/>
  <c r="F221" i="19"/>
  <c r="O220" i="19"/>
  <c r="O99" i="19"/>
  <c r="F100" i="19"/>
  <c r="V289" i="12"/>
  <c r="W289" i="12" s="1"/>
  <c r="AB221" i="23" l="1"/>
  <c r="F100" i="23"/>
  <c r="AD99" i="23"/>
  <c r="AB344" i="23"/>
  <c r="AD220" i="22"/>
  <c r="F221" i="22"/>
  <c r="AB100" i="22"/>
  <c r="AE99" i="22"/>
  <c r="AF99" i="22" s="1"/>
  <c r="AB344" i="22"/>
  <c r="M100" i="19"/>
  <c r="P99" i="19"/>
  <c r="Q99" i="19" s="1"/>
  <c r="F344" i="19"/>
  <c r="O343" i="19"/>
  <c r="M221" i="19"/>
  <c r="V290" i="12"/>
  <c r="W290" i="12" s="1"/>
  <c r="G344" i="23" l="1"/>
  <c r="L344" i="23"/>
  <c r="K345" i="23" s="1"/>
  <c r="V344" i="23"/>
  <c r="U345" i="23" s="1"/>
  <c r="Q344" i="23"/>
  <c r="P345" i="23" s="1"/>
  <c r="AE99" i="23"/>
  <c r="AF99" i="23" s="1"/>
  <c r="AB100" i="23"/>
  <c r="Q221" i="23"/>
  <c r="P222" i="23" s="1"/>
  <c r="L221" i="23"/>
  <c r="K222" i="23" s="1"/>
  <c r="G221" i="23"/>
  <c r="AA221" i="23"/>
  <c r="Z222" i="23" s="1"/>
  <c r="L344" i="22"/>
  <c r="K345" i="22" s="1"/>
  <c r="V344" i="22"/>
  <c r="U345" i="22" s="1"/>
  <c r="Q344" i="22"/>
  <c r="P345" i="22" s="1"/>
  <c r="G344" i="22"/>
  <c r="AB221" i="22"/>
  <c r="Q100" i="22"/>
  <c r="P101" i="22" s="1"/>
  <c r="L100" i="22"/>
  <c r="K101" i="22" s="1"/>
  <c r="AC100" i="22"/>
  <c r="AA100" i="22"/>
  <c r="Z101" i="22" s="1"/>
  <c r="G100" i="22"/>
  <c r="G221" i="19"/>
  <c r="L221" i="19"/>
  <c r="K222" i="19" s="1"/>
  <c r="M344" i="19"/>
  <c r="L100" i="19"/>
  <c r="K101" i="19" s="1"/>
  <c r="G100" i="19"/>
  <c r="V291" i="12"/>
  <c r="W291" i="12" s="1"/>
  <c r="AA100" i="23" l="1"/>
  <c r="Z101" i="23" s="1"/>
  <c r="Q100" i="23"/>
  <c r="P101" i="23" s="1"/>
  <c r="L100" i="23"/>
  <c r="K101" i="23" s="1"/>
  <c r="AC100" i="23"/>
  <c r="G100" i="23"/>
  <c r="AD221" i="23"/>
  <c r="F222" i="23"/>
  <c r="F345" i="23"/>
  <c r="AD344" i="23"/>
  <c r="AD344" i="22"/>
  <c r="F345" i="22"/>
  <c r="G221" i="22"/>
  <c r="AA221" i="22"/>
  <c r="Z222" i="22" s="1"/>
  <c r="Q221" i="22"/>
  <c r="P222" i="22" s="1"/>
  <c r="L221" i="22"/>
  <c r="K222" i="22" s="1"/>
  <c r="AD100" i="22"/>
  <c r="F101" i="22"/>
  <c r="N100" i="19"/>
  <c r="O100" i="19"/>
  <c r="F101" i="19"/>
  <c r="G344" i="19"/>
  <c r="L344" i="19"/>
  <c r="K345" i="19" s="1"/>
  <c r="O221" i="19"/>
  <c r="F222" i="19"/>
  <c r="V292" i="12"/>
  <c r="W292" i="12" s="1"/>
  <c r="AB222" i="23" l="1"/>
  <c r="AD100" i="23"/>
  <c r="F101" i="23"/>
  <c r="AB345" i="23"/>
  <c r="AD221" i="22"/>
  <c r="F222" i="22"/>
  <c r="AE100" i="22"/>
  <c r="AF100" i="22" s="1"/>
  <c r="AB101" i="22"/>
  <c r="AB345" i="22"/>
  <c r="M222" i="19"/>
  <c r="O344" i="19"/>
  <c r="F345" i="19"/>
  <c r="M101" i="19"/>
  <c r="P100" i="19"/>
  <c r="Q100" i="19" s="1"/>
  <c r="V293" i="12"/>
  <c r="W293" i="12" s="1"/>
  <c r="G345" i="23" l="1"/>
  <c r="L345" i="23"/>
  <c r="K346" i="23" s="1"/>
  <c r="V345" i="23"/>
  <c r="U346" i="23" s="1"/>
  <c r="Q345" i="23"/>
  <c r="P346" i="23" s="1"/>
  <c r="AE100" i="23"/>
  <c r="AF100" i="23" s="1"/>
  <c r="AB101" i="23"/>
  <c r="Q222" i="23"/>
  <c r="P223" i="23" s="1"/>
  <c r="L222" i="23"/>
  <c r="K223" i="23" s="1"/>
  <c r="G222" i="23"/>
  <c r="AA222" i="23"/>
  <c r="Z223" i="23" s="1"/>
  <c r="G345" i="22"/>
  <c r="Q345" i="22"/>
  <c r="P346" i="22" s="1"/>
  <c r="L345" i="22"/>
  <c r="K346" i="22" s="1"/>
  <c r="V345" i="22"/>
  <c r="U346" i="22" s="1"/>
  <c r="Q101" i="22"/>
  <c r="P102" i="22" s="1"/>
  <c r="L101" i="22"/>
  <c r="K102" i="22" s="1"/>
  <c r="AA101" i="22"/>
  <c r="Z102" i="22" s="1"/>
  <c r="G101" i="22"/>
  <c r="AC101" i="22" s="1"/>
  <c r="AB222" i="22"/>
  <c r="M345" i="19"/>
  <c r="L101" i="19"/>
  <c r="K102" i="19" s="1"/>
  <c r="G101" i="19"/>
  <c r="N101" i="19"/>
  <c r="L222" i="19"/>
  <c r="K223" i="19" s="1"/>
  <c r="G222" i="19"/>
  <c r="V294" i="12"/>
  <c r="W294" i="12" s="1"/>
  <c r="Q101" i="23" l="1"/>
  <c r="P102" i="23" s="1"/>
  <c r="L101" i="23"/>
  <c r="K102" i="23" s="1"/>
  <c r="AC101" i="23"/>
  <c r="G101" i="23"/>
  <c r="AA101" i="23"/>
  <c r="Z102" i="23" s="1"/>
  <c r="AD222" i="23"/>
  <c r="F223" i="23"/>
  <c r="F346" i="23"/>
  <c r="AD345" i="23"/>
  <c r="G222" i="22"/>
  <c r="L222" i="22"/>
  <c r="K223" i="22" s="1"/>
  <c r="AA222" i="22"/>
  <c r="Z223" i="22" s="1"/>
  <c r="Q222" i="22"/>
  <c r="P223" i="22" s="1"/>
  <c r="AD101" i="22"/>
  <c r="F102" i="22"/>
  <c r="AD345" i="22"/>
  <c r="F346" i="22"/>
  <c r="O222" i="19"/>
  <c r="F223" i="19"/>
  <c r="F102" i="19"/>
  <c r="O101" i="19"/>
  <c r="L345" i="19"/>
  <c r="K346" i="19" s="1"/>
  <c r="G345" i="19"/>
  <c r="V295" i="12"/>
  <c r="W295" i="12" s="1"/>
  <c r="AB223" i="23" l="1"/>
  <c r="AD101" i="23"/>
  <c r="F102" i="23"/>
  <c r="AB346" i="23"/>
  <c r="AB346" i="22"/>
  <c r="AE101" i="22"/>
  <c r="AF101" i="22" s="1"/>
  <c r="AB102" i="22"/>
  <c r="F223" i="22"/>
  <c r="AD222" i="22"/>
  <c r="O345" i="19"/>
  <c r="F346" i="19"/>
  <c r="P101" i="19"/>
  <c r="Q101" i="19" s="1"/>
  <c r="M102" i="19"/>
  <c r="M223" i="19"/>
  <c r="V296" i="12"/>
  <c r="W296" i="12" s="1"/>
  <c r="G346" i="23" l="1"/>
  <c r="V346" i="23"/>
  <c r="U347" i="23" s="1"/>
  <c r="L346" i="23"/>
  <c r="K347" i="23" s="1"/>
  <c r="Q346" i="23"/>
  <c r="P347" i="23" s="1"/>
  <c r="AE101" i="23"/>
  <c r="AF101" i="23" s="1"/>
  <c r="AB102" i="23"/>
  <c r="L223" i="23"/>
  <c r="K224" i="23" s="1"/>
  <c r="G223" i="23"/>
  <c r="AA223" i="23"/>
  <c r="Z224" i="23" s="1"/>
  <c r="Q223" i="23"/>
  <c r="P224" i="23" s="1"/>
  <c r="AB223" i="22"/>
  <c r="L102" i="22"/>
  <c r="K103" i="22" s="1"/>
  <c r="G102" i="22"/>
  <c r="AC102" i="22" s="1"/>
  <c r="AA102" i="22"/>
  <c r="Z103" i="22" s="1"/>
  <c r="Q102" i="22"/>
  <c r="P103" i="22" s="1"/>
  <c r="V346" i="22"/>
  <c r="U347" i="22" s="1"/>
  <c r="L346" i="22"/>
  <c r="K347" i="22" s="1"/>
  <c r="G346" i="22"/>
  <c r="Q346" i="22"/>
  <c r="P347" i="22" s="1"/>
  <c r="M346" i="19"/>
  <c r="L102" i="19"/>
  <c r="K103" i="19" s="1"/>
  <c r="G102" i="19"/>
  <c r="N102" i="19" s="1"/>
  <c r="L223" i="19"/>
  <c r="K224" i="19" s="1"/>
  <c r="G223" i="19"/>
  <c r="V297" i="12"/>
  <c r="W297" i="12" s="1"/>
  <c r="Q102" i="23" l="1"/>
  <c r="P103" i="23" s="1"/>
  <c r="L102" i="23"/>
  <c r="K103" i="23" s="1"/>
  <c r="AC102" i="23"/>
  <c r="G102" i="23"/>
  <c r="AA102" i="23"/>
  <c r="Z103" i="23" s="1"/>
  <c r="AD223" i="23"/>
  <c r="F224" i="23"/>
  <c r="F347" i="23"/>
  <c r="AD346" i="23"/>
  <c r="AD102" i="22"/>
  <c r="F103" i="22"/>
  <c r="AD346" i="22"/>
  <c r="F347" i="22"/>
  <c r="AA223" i="22"/>
  <c r="Z224" i="22" s="1"/>
  <c r="Q223" i="22"/>
  <c r="P224" i="22" s="1"/>
  <c r="L223" i="22"/>
  <c r="K224" i="22" s="1"/>
  <c r="G223" i="22"/>
  <c r="F224" i="19"/>
  <c r="O223" i="19"/>
  <c r="O102" i="19"/>
  <c r="F103" i="19"/>
  <c r="L346" i="19"/>
  <c r="K347" i="19" s="1"/>
  <c r="G346" i="19"/>
  <c r="V298" i="12"/>
  <c r="W298" i="12" s="1"/>
  <c r="AB224" i="23" l="1"/>
  <c r="AD102" i="23"/>
  <c r="F103" i="23"/>
  <c r="AB347" i="23"/>
  <c r="AB347" i="22"/>
  <c r="AD223" i="22"/>
  <c r="F224" i="22"/>
  <c r="AE102" i="22"/>
  <c r="AF102" i="22" s="1"/>
  <c r="AB103" i="22"/>
  <c r="F347" i="19"/>
  <c r="O346" i="19"/>
  <c r="M103" i="19"/>
  <c r="P102" i="19"/>
  <c r="Q102" i="19" s="1"/>
  <c r="M224" i="19"/>
  <c r="V299" i="12"/>
  <c r="W299" i="12" s="1"/>
  <c r="V347" i="23" l="1"/>
  <c r="U348" i="23" s="1"/>
  <c r="L347" i="23"/>
  <c r="K348" i="23" s="1"/>
  <c r="Q347" i="23"/>
  <c r="P348" i="23" s="1"/>
  <c r="G347" i="23"/>
  <c r="AE102" i="23"/>
  <c r="AF102" i="23" s="1"/>
  <c r="AB103" i="23"/>
  <c r="L224" i="23"/>
  <c r="K225" i="23" s="1"/>
  <c r="G224" i="23"/>
  <c r="AA224" i="23"/>
  <c r="Z225" i="23" s="1"/>
  <c r="Q224" i="23"/>
  <c r="P225" i="23" s="1"/>
  <c r="L103" i="22"/>
  <c r="K104" i="22" s="1"/>
  <c r="G103" i="22"/>
  <c r="Q103" i="22"/>
  <c r="P104" i="22" s="1"/>
  <c r="AA103" i="22"/>
  <c r="Z104" i="22" s="1"/>
  <c r="Q347" i="22"/>
  <c r="P348" i="22" s="1"/>
  <c r="G347" i="22"/>
  <c r="V347" i="22"/>
  <c r="U348" i="22" s="1"/>
  <c r="L347" i="22"/>
  <c r="K348" i="22" s="1"/>
  <c r="AB224" i="22"/>
  <c r="N103" i="19"/>
  <c r="L103" i="19"/>
  <c r="K104" i="19" s="1"/>
  <c r="G103" i="19"/>
  <c r="L224" i="19"/>
  <c r="K225" i="19" s="1"/>
  <c r="G224" i="19"/>
  <c r="M347" i="19"/>
  <c r="V300" i="12"/>
  <c r="W300" i="12" s="1"/>
  <c r="L103" i="23" l="1"/>
  <c r="K104" i="23" s="1"/>
  <c r="AC103" i="23"/>
  <c r="G103" i="23"/>
  <c r="AA103" i="23"/>
  <c r="Z104" i="23" s="1"/>
  <c r="Q103" i="23"/>
  <c r="P104" i="23" s="1"/>
  <c r="F348" i="23"/>
  <c r="AD347" i="23"/>
  <c r="AD224" i="23"/>
  <c r="F225" i="23"/>
  <c r="AC103" i="22"/>
  <c r="F348" i="22"/>
  <c r="AD347" i="22"/>
  <c r="AA224" i="22"/>
  <c r="Z225" i="22" s="1"/>
  <c r="L224" i="22"/>
  <c r="K225" i="22" s="1"/>
  <c r="G224" i="22"/>
  <c r="Q224" i="22"/>
  <c r="P225" i="22" s="1"/>
  <c r="AD103" i="22"/>
  <c r="F104" i="22"/>
  <c r="L347" i="19"/>
  <c r="K348" i="19" s="1"/>
  <c r="G347" i="19"/>
  <c r="O224" i="19"/>
  <c r="F225" i="19"/>
  <c r="F104" i="19"/>
  <c r="O103" i="19"/>
  <c r="V301" i="12"/>
  <c r="W301" i="12" s="1"/>
  <c r="AB348" i="23" l="1"/>
  <c r="AB225" i="23"/>
  <c r="AD103" i="23"/>
  <c r="F104" i="23"/>
  <c r="AD224" i="22"/>
  <c r="F225" i="22"/>
  <c r="AE103" i="22"/>
  <c r="AF103" i="22" s="1"/>
  <c r="AB104" i="22"/>
  <c r="AB348" i="22"/>
  <c r="M104" i="19"/>
  <c r="P103" i="19"/>
  <c r="Q103" i="19" s="1"/>
  <c r="M225" i="19"/>
  <c r="O347" i="19"/>
  <c r="F348" i="19"/>
  <c r="V302" i="12"/>
  <c r="W302" i="12" s="1"/>
  <c r="G225" i="23" l="1"/>
  <c r="AA225" i="23"/>
  <c r="Z226" i="23" s="1"/>
  <c r="Q225" i="23"/>
  <c r="P226" i="23" s="1"/>
  <c r="L225" i="23"/>
  <c r="K226" i="23" s="1"/>
  <c r="AE103" i="23"/>
  <c r="AF103" i="23" s="1"/>
  <c r="AB104" i="23"/>
  <c r="V348" i="23"/>
  <c r="U349" i="23" s="1"/>
  <c r="Q348" i="23"/>
  <c r="P349" i="23" s="1"/>
  <c r="L348" i="23"/>
  <c r="K349" i="23" s="1"/>
  <c r="G348" i="23"/>
  <c r="L348" i="22"/>
  <c r="K349" i="22" s="1"/>
  <c r="V348" i="22"/>
  <c r="U349" i="22" s="1"/>
  <c r="Q348" i="22"/>
  <c r="P349" i="22" s="1"/>
  <c r="G348" i="22"/>
  <c r="G104" i="22"/>
  <c r="AA104" i="22"/>
  <c r="Z105" i="22" s="1"/>
  <c r="Q104" i="22"/>
  <c r="P105" i="22" s="1"/>
  <c r="L104" i="22"/>
  <c r="K105" i="22" s="1"/>
  <c r="AB225" i="22"/>
  <c r="M348" i="19"/>
  <c r="L225" i="19"/>
  <c r="K226" i="19" s="1"/>
  <c r="G225" i="19"/>
  <c r="G104" i="19"/>
  <c r="L104" i="19"/>
  <c r="K105" i="19" s="1"/>
  <c r="V303" i="12"/>
  <c r="W303" i="12" s="1"/>
  <c r="L104" i="23" l="1"/>
  <c r="K105" i="23" s="1"/>
  <c r="AC104" i="23"/>
  <c r="G104" i="23"/>
  <c r="AA104" i="23"/>
  <c r="Z105" i="23" s="1"/>
  <c r="Q104" i="23"/>
  <c r="P105" i="23" s="1"/>
  <c r="F349" i="23"/>
  <c r="AD348" i="23"/>
  <c r="AD225" i="23"/>
  <c r="F226" i="23"/>
  <c r="AC104" i="22"/>
  <c r="AD104" i="22"/>
  <c r="F105" i="22"/>
  <c r="AD348" i="22"/>
  <c r="F349" i="22"/>
  <c r="Q225" i="22"/>
  <c r="P226" i="22" s="1"/>
  <c r="L225" i="22"/>
  <c r="K226" i="22" s="1"/>
  <c r="G225" i="22"/>
  <c r="AA225" i="22"/>
  <c r="Z226" i="22" s="1"/>
  <c r="N104" i="19"/>
  <c r="F105" i="19"/>
  <c r="O104" i="19"/>
  <c r="F226" i="19"/>
  <c r="O225" i="19"/>
  <c r="L348" i="19"/>
  <c r="K349" i="19" s="1"/>
  <c r="G348" i="19"/>
  <c r="V304" i="12"/>
  <c r="W304" i="12" s="1"/>
  <c r="AB226" i="23" l="1"/>
  <c r="AB349" i="23"/>
  <c r="AD104" i="23"/>
  <c r="F105" i="23"/>
  <c r="AD225" i="22"/>
  <c r="F226" i="22"/>
  <c r="AB349" i="22"/>
  <c r="AB105" i="22"/>
  <c r="AE104" i="22"/>
  <c r="AF104" i="22" s="1"/>
  <c r="M105" i="19"/>
  <c r="P104" i="19"/>
  <c r="Q104" i="19" s="1"/>
  <c r="F349" i="19"/>
  <c r="O348" i="19"/>
  <c r="M226" i="19"/>
  <c r="V305" i="12"/>
  <c r="W305" i="12" s="1"/>
  <c r="AE104" i="23" l="1"/>
  <c r="AF104" i="23" s="1"/>
  <c r="AB105" i="23"/>
  <c r="V349" i="23"/>
  <c r="U350" i="23" s="1"/>
  <c r="G349" i="23"/>
  <c r="Q349" i="23"/>
  <c r="P350" i="23" s="1"/>
  <c r="L349" i="23"/>
  <c r="K350" i="23" s="1"/>
  <c r="G226" i="23"/>
  <c r="AA226" i="23"/>
  <c r="Z227" i="23" s="1"/>
  <c r="Q226" i="23"/>
  <c r="P227" i="23" s="1"/>
  <c r="L226" i="23"/>
  <c r="K227" i="23" s="1"/>
  <c r="AB226" i="22"/>
  <c r="G105" i="22"/>
  <c r="AA105" i="22"/>
  <c r="Z106" i="22" s="1"/>
  <c r="L105" i="22"/>
  <c r="K106" i="22" s="1"/>
  <c r="Q105" i="22"/>
  <c r="P106" i="22" s="1"/>
  <c r="G349" i="22"/>
  <c r="Q349" i="22"/>
  <c r="P350" i="22" s="1"/>
  <c r="L349" i="22"/>
  <c r="K350" i="22" s="1"/>
  <c r="V349" i="22"/>
  <c r="U350" i="22" s="1"/>
  <c r="M349" i="19"/>
  <c r="G226" i="19"/>
  <c r="L226" i="19"/>
  <c r="K227" i="19" s="1"/>
  <c r="G105" i="19"/>
  <c r="L105" i="19"/>
  <c r="K106" i="19" s="1"/>
  <c r="V306" i="12"/>
  <c r="W306" i="12" s="1"/>
  <c r="AD349" i="23" l="1"/>
  <c r="F350" i="23"/>
  <c r="AC105" i="23"/>
  <c r="G105" i="23"/>
  <c r="AA105" i="23"/>
  <c r="Z106" i="23" s="1"/>
  <c r="Q105" i="23"/>
  <c r="P106" i="23" s="1"/>
  <c r="L105" i="23"/>
  <c r="K106" i="23" s="1"/>
  <c r="F227" i="23"/>
  <c r="AD226" i="23"/>
  <c r="AC105" i="22"/>
  <c r="AD349" i="22"/>
  <c r="F350" i="22"/>
  <c r="F106" i="22"/>
  <c r="AD105" i="22"/>
  <c r="Q226" i="22"/>
  <c r="P227" i="22" s="1"/>
  <c r="G226" i="22"/>
  <c r="AA226" i="22"/>
  <c r="Z227" i="22" s="1"/>
  <c r="L226" i="22"/>
  <c r="K227" i="22" s="1"/>
  <c r="N105" i="19"/>
  <c r="O105" i="19"/>
  <c r="F106" i="19"/>
  <c r="O226" i="19"/>
  <c r="F227" i="19"/>
  <c r="G349" i="19"/>
  <c r="L349" i="19"/>
  <c r="K350" i="19" s="1"/>
  <c r="V307" i="12"/>
  <c r="W307" i="12" s="1"/>
  <c r="AB227" i="23" l="1"/>
  <c r="AB350" i="23"/>
  <c r="AD105" i="23"/>
  <c r="F106" i="23"/>
  <c r="AB350" i="22"/>
  <c r="AD226" i="22"/>
  <c r="F227" i="22"/>
  <c r="AB106" i="22"/>
  <c r="AE105" i="22"/>
  <c r="AF105" i="22" s="1"/>
  <c r="O349" i="19"/>
  <c r="F350" i="19"/>
  <c r="M227" i="19"/>
  <c r="M106" i="19"/>
  <c r="P105" i="19"/>
  <c r="Q105" i="19" s="1"/>
  <c r="V308" i="12"/>
  <c r="W308" i="12" s="1"/>
  <c r="AB106" i="23" l="1"/>
  <c r="AE105" i="23"/>
  <c r="AF105" i="23" s="1"/>
  <c r="V350" i="23"/>
  <c r="U351" i="23" s="1"/>
  <c r="Q350" i="23"/>
  <c r="P351" i="23" s="1"/>
  <c r="L350" i="23"/>
  <c r="K351" i="23" s="1"/>
  <c r="G350" i="23"/>
  <c r="AA227" i="23"/>
  <c r="Z228" i="23" s="1"/>
  <c r="Q227" i="23"/>
  <c r="P228" i="23" s="1"/>
  <c r="L227" i="23"/>
  <c r="K228" i="23" s="1"/>
  <c r="G227" i="23"/>
  <c r="AA106" i="22"/>
  <c r="Z107" i="22" s="1"/>
  <c r="Q106" i="22"/>
  <c r="P107" i="22" s="1"/>
  <c r="L106" i="22"/>
  <c r="K107" i="22" s="1"/>
  <c r="G106" i="22"/>
  <c r="AC106" i="22" s="1"/>
  <c r="AB227" i="22"/>
  <c r="V350" i="22"/>
  <c r="U351" i="22" s="1"/>
  <c r="L350" i="22"/>
  <c r="K351" i="22" s="1"/>
  <c r="G350" i="22"/>
  <c r="Q350" i="22"/>
  <c r="P351" i="22" s="1"/>
  <c r="L106" i="19"/>
  <c r="K107" i="19" s="1"/>
  <c r="G106" i="19"/>
  <c r="N106" i="19"/>
  <c r="L227" i="19"/>
  <c r="K228" i="19" s="1"/>
  <c r="G227" i="19"/>
  <c r="M350" i="19"/>
  <c r="V309" i="12"/>
  <c r="W309" i="12" s="1"/>
  <c r="AD350" i="23" l="1"/>
  <c r="F351" i="23"/>
  <c r="F228" i="23"/>
  <c r="AD227" i="23"/>
  <c r="AC106" i="23"/>
  <c r="G106" i="23"/>
  <c r="AA106" i="23"/>
  <c r="Z107" i="23" s="1"/>
  <c r="Q106" i="23"/>
  <c r="P107" i="23" s="1"/>
  <c r="L106" i="23"/>
  <c r="K107" i="23" s="1"/>
  <c r="L227" i="22"/>
  <c r="K228" i="22" s="1"/>
  <c r="G227" i="22"/>
  <c r="AA227" i="22"/>
  <c r="Z228" i="22" s="1"/>
  <c r="Q227" i="22"/>
  <c r="P228" i="22" s="1"/>
  <c r="AD106" i="22"/>
  <c r="F107" i="22"/>
  <c r="AD350" i="22"/>
  <c r="F351" i="22"/>
  <c r="L350" i="19"/>
  <c r="K351" i="19" s="1"/>
  <c r="G350" i="19"/>
  <c r="O227" i="19"/>
  <c r="F228" i="19"/>
  <c r="F107" i="19"/>
  <c r="O106" i="19"/>
  <c r="V310" i="12"/>
  <c r="W310" i="12" s="1"/>
  <c r="AB228" i="23" l="1"/>
  <c r="F107" i="23"/>
  <c r="AD106" i="23"/>
  <c r="AB351" i="23"/>
  <c r="AB351" i="22"/>
  <c r="AE106" i="22"/>
  <c r="AF106" i="22" s="1"/>
  <c r="AB107" i="22"/>
  <c r="F228" i="22"/>
  <c r="AD227" i="22"/>
  <c r="M107" i="19"/>
  <c r="P106" i="19"/>
  <c r="Q106" i="19" s="1"/>
  <c r="O350" i="19"/>
  <c r="F351" i="19"/>
  <c r="M228" i="19"/>
  <c r="V311" i="12"/>
  <c r="W311" i="12" s="1"/>
  <c r="AB107" i="23" l="1"/>
  <c r="AE106" i="23"/>
  <c r="AF106" i="23" s="1"/>
  <c r="AA228" i="23"/>
  <c r="Z229" i="23" s="1"/>
  <c r="Q228" i="23"/>
  <c r="P229" i="23" s="1"/>
  <c r="L228" i="23"/>
  <c r="K229" i="23" s="1"/>
  <c r="G228" i="23"/>
  <c r="Q351" i="23"/>
  <c r="P352" i="23" s="1"/>
  <c r="G351" i="23"/>
  <c r="V351" i="23"/>
  <c r="U352" i="23" s="1"/>
  <c r="L351" i="23"/>
  <c r="K352" i="23" s="1"/>
  <c r="AB228" i="22"/>
  <c r="AA107" i="22"/>
  <c r="Z108" i="22" s="1"/>
  <c r="Q107" i="22"/>
  <c r="P108" i="22" s="1"/>
  <c r="G107" i="22"/>
  <c r="AC107" i="22" s="1"/>
  <c r="L107" i="22"/>
  <c r="K108" i="22" s="1"/>
  <c r="Q351" i="22"/>
  <c r="P352" i="22" s="1"/>
  <c r="G351" i="22"/>
  <c r="V351" i="22"/>
  <c r="U352" i="22" s="1"/>
  <c r="L351" i="22"/>
  <c r="K352" i="22" s="1"/>
  <c r="L228" i="19"/>
  <c r="K229" i="19" s="1"/>
  <c r="G228" i="19"/>
  <c r="M351" i="19"/>
  <c r="G107" i="19"/>
  <c r="L107" i="19"/>
  <c r="K108" i="19" s="1"/>
  <c r="V312" i="12"/>
  <c r="W312" i="12" s="1"/>
  <c r="AD228" i="23" l="1"/>
  <c r="F229" i="23"/>
  <c r="AD351" i="23"/>
  <c r="F352" i="23"/>
  <c r="AA107" i="23"/>
  <c r="Z108" i="23" s="1"/>
  <c r="Q107" i="23"/>
  <c r="P108" i="23" s="1"/>
  <c r="L107" i="23"/>
  <c r="K108" i="23" s="1"/>
  <c r="AC107" i="23"/>
  <c r="G107" i="23"/>
  <c r="AD107" i="22"/>
  <c r="F108" i="22"/>
  <c r="F352" i="22"/>
  <c r="AD351" i="22"/>
  <c r="L228" i="22"/>
  <c r="K229" i="22" s="1"/>
  <c r="AA228" i="22"/>
  <c r="Z229" i="22" s="1"/>
  <c r="Q228" i="22"/>
  <c r="P229" i="22" s="1"/>
  <c r="G228" i="22"/>
  <c r="N107" i="19"/>
  <c r="O107" i="19"/>
  <c r="F108" i="19"/>
  <c r="F229" i="19"/>
  <c r="O228" i="19"/>
  <c r="L351" i="19"/>
  <c r="K352" i="19" s="1"/>
  <c r="G351" i="19"/>
  <c r="V313" i="12"/>
  <c r="W313" i="12" s="1"/>
  <c r="AB352" i="23" l="1"/>
  <c r="F108" i="23"/>
  <c r="AD107" i="23"/>
  <c r="AB229" i="23"/>
  <c r="AB352" i="22"/>
  <c r="AD228" i="22"/>
  <c r="F229" i="22"/>
  <c r="AB108" i="22"/>
  <c r="AE107" i="22"/>
  <c r="AF107" i="22" s="1"/>
  <c r="F352" i="19"/>
  <c r="O351" i="19"/>
  <c r="M229" i="19"/>
  <c r="M108" i="19"/>
  <c r="P107" i="19"/>
  <c r="Q107" i="19" s="1"/>
  <c r="V314" i="12"/>
  <c r="W314" i="12" s="1"/>
  <c r="Q229" i="23" l="1"/>
  <c r="P230" i="23" s="1"/>
  <c r="L229" i="23"/>
  <c r="K230" i="23" s="1"/>
  <c r="G229" i="23"/>
  <c r="AA229" i="23"/>
  <c r="Z230" i="23" s="1"/>
  <c r="AE107" i="23"/>
  <c r="AF107" i="23" s="1"/>
  <c r="AB108" i="23"/>
  <c r="Q352" i="23"/>
  <c r="P353" i="23" s="1"/>
  <c r="G352" i="23"/>
  <c r="V352" i="23"/>
  <c r="U353" i="23" s="1"/>
  <c r="L352" i="23"/>
  <c r="K353" i="23" s="1"/>
  <c r="Q108" i="22"/>
  <c r="P109" i="22" s="1"/>
  <c r="L108" i="22"/>
  <c r="K109" i="22" s="1"/>
  <c r="G108" i="22"/>
  <c r="AA108" i="22"/>
  <c r="Z109" i="22" s="1"/>
  <c r="L352" i="22"/>
  <c r="K353" i="22" s="1"/>
  <c r="V352" i="22"/>
  <c r="U353" i="22" s="1"/>
  <c r="Q352" i="22"/>
  <c r="P353" i="22" s="1"/>
  <c r="G352" i="22"/>
  <c r="AB229" i="22"/>
  <c r="G229" i="19"/>
  <c r="L229" i="19"/>
  <c r="K230" i="19" s="1"/>
  <c r="L108" i="19"/>
  <c r="K109" i="19" s="1"/>
  <c r="G108" i="19"/>
  <c r="N108" i="19" s="1"/>
  <c r="M352" i="19"/>
  <c r="V315" i="12"/>
  <c r="W315" i="12" s="1"/>
  <c r="AA108" i="23" l="1"/>
  <c r="Z109" i="23" s="1"/>
  <c r="Q108" i="23"/>
  <c r="P109" i="23" s="1"/>
  <c r="L108" i="23"/>
  <c r="K109" i="23" s="1"/>
  <c r="G108" i="23"/>
  <c r="AC108" i="23"/>
  <c r="AD229" i="23"/>
  <c r="F230" i="23"/>
  <c r="F353" i="23"/>
  <c r="AD352" i="23"/>
  <c r="AC108" i="22"/>
  <c r="AD108" i="22"/>
  <c r="F109" i="22"/>
  <c r="G229" i="22"/>
  <c r="AA229" i="22"/>
  <c r="Z230" i="22" s="1"/>
  <c r="Q229" i="22"/>
  <c r="P230" i="22" s="1"/>
  <c r="L229" i="22"/>
  <c r="K230" i="22" s="1"/>
  <c r="AD352" i="22"/>
  <c r="F353" i="22"/>
  <c r="G352" i="19"/>
  <c r="L352" i="19"/>
  <c r="K353" i="19" s="1"/>
  <c r="O108" i="19"/>
  <c r="F109" i="19"/>
  <c r="O229" i="19"/>
  <c r="F230" i="19"/>
  <c r="V316" i="12"/>
  <c r="W316" i="12" s="1"/>
  <c r="AD108" i="23" l="1"/>
  <c r="F109" i="23"/>
  <c r="AB230" i="23"/>
  <c r="AB353" i="23"/>
  <c r="AB353" i="22"/>
  <c r="AD229" i="22"/>
  <c r="F230" i="22"/>
  <c r="AE108" i="22"/>
  <c r="AF108" i="22" s="1"/>
  <c r="AB109" i="22"/>
  <c r="M230" i="19"/>
  <c r="P108" i="19"/>
  <c r="Q108" i="19" s="1"/>
  <c r="M109" i="19"/>
  <c r="O352" i="19"/>
  <c r="F353" i="19"/>
  <c r="V317" i="12"/>
  <c r="W317" i="12" s="1"/>
  <c r="Q353" i="23" l="1"/>
  <c r="P354" i="23" s="1"/>
  <c r="V353" i="23"/>
  <c r="U354" i="23" s="1"/>
  <c r="G353" i="23"/>
  <c r="L353" i="23"/>
  <c r="K354" i="23" s="1"/>
  <c r="Q230" i="23"/>
  <c r="P231" i="23" s="1"/>
  <c r="L230" i="23"/>
  <c r="K231" i="23" s="1"/>
  <c r="G230" i="23"/>
  <c r="AA230" i="23"/>
  <c r="Z231" i="23" s="1"/>
  <c r="AE108" i="23"/>
  <c r="AF108" i="23" s="1"/>
  <c r="AB109" i="23"/>
  <c r="Q109" i="22"/>
  <c r="P110" i="22" s="1"/>
  <c r="L109" i="22"/>
  <c r="K110" i="22" s="1"/>
  <c r="G109" i="22"/>
  <c r="AA109" i="22"/>
  <c r="Z110" i="22" s="1"/>
  <c r="AB230" i="22"/>
  <c r="G353" i="22"/>
  <c r="Q353" i="22"/>
  <c r="P354" i="22" s="1"/>
  <c r="L353" i="22"/>
  <c r="K354" i="22" s="1"/>
  <c r="V353" i="22"/>
  <c r="U354" i="22" s="1"/>
  <c r="M353" i="19"/>
  <c r="L109" i="19"/>
  <c r="K110" i="19" s="1"/>
  <c r="G109" i="19"/>
  <c r="N109" i="19"/>
  <c r="L230" i="19"/>
  <c r="K231" i="19" s="1"/>
  <c r="G230" i="19"/>
  <c r="V318" i="12"/>
  <c r="W318" i="12" s="1"/>
  <c r="Q109" i="23" l="1"/>
  <c r="P110" i="23" s="1"/>
  <c r="L109" i="23"/>
  <c r="K110" i="23" s="1"/>
  <c r="AC109" i="23"/>
  <c r="G109" i="23"/>
  <c r="AA109" i="23"/>
  <c r="Z110" i="23" s="1"/>
  <c r="F354" i="23"/>
  <c r="AD353" i="23"/>
  <c r="AD230" i="23"/>
  <c r="F231" i="23"/>
  <c r="AC109" i="22"/>
  <c r="AD353" i="22"/>
  <c r="F354" i="22"/>
  <c r="G230" i="22"/>
  <c r="AA230" i="22"/>
  <c r="Z231" i="22" s="1"/>
  <c r="Q230" i="22"/>
  <c r="P231" i="22" s="1"/>
  <c r="L230" i="22"/>
  <c r="K231" i="22" s="1"/>
  <c r="AD109" i="22"/>
  <c r="F110" i="22"/>
  <c r="O230" i="19"/>
  <c r="F231" i="19"/>
  <c r="F110" i="19"/>
  <c r="O109" i="19"/>
  <c r="L353" i="19"/>
  <c r="K354" i="19" s="1"/>
  <c r="G353" i="19"/>
  <c r="V319" i="12"/>
  <c r="W319" i="12" s="1"/>
  <c r="AB231" i="23" l="1"/>
  <c r="AB354" i="23"/>
  <c r="AD109" i="23"/>
  <c r="F110" i="23"/>
  <c r="F231" i="22"/>
  <c r="AD230" i="22"/>
  <c r="AE109" i="22"/>
  <c r="AF109" i="22" s="1"/>
  <c r="AB110" i="22"/>
  <c r="AB354" i="22"/>
  <c r="O353" i="19"/>
  <c r="F354" i="19"/>
  <c r="M110" i="19"/>
  <c r="P109" i="19"/>
  <c r="Q109" i="19" s="1"/>
  <c r="M231" i="19"/>
  <c r="V320" i="12"/>
  <c r="W320" i="12" s="1"/>
  <c r="L354" i="23" l="1"/>
  <c r="K355" i="23" s="1"/>
  <c r="Q354" i="23"/>
  <c r="P355" i="23" s="1"/>
  <c r="V354" i="23"/>
  <c r="U355" i="23" s="1"/>
  <c r="G354" i="23"/>
  <c r="L231" i="23"/>
  <c r="K232" i="23" s="1"/>
  <c r="G231" i="23"/>
  <c r="AA231" i="23"/>
  <c r="Z232" i="23" s="1"/>
  <c r="Q231" i="23"/>
  <c r="P232" i="23" s="1"/>
  <c r="AE109" i="23"/>
  <c r="AF109" i="23" s="1"/>
  <c r="AB110" i="23"/>
  <c r="V354" i="22"/>
  <c r="U355" i="22" s="1"/>
  <c r="L354" i="22"/>
  <c r="K355" i="22" s="1"/>
  <c r="G354" i="22"/>
  <c r="Q354" i="22"/>
  <c r="P355" i="22" s="1"/>
  <c r="L110" i="22"/>
  <c r="K111" i="22" s="1"/>
  <c r="G110" i="22"/>
  <c r="AC110" i="22" s="1"/>
  <c r="AA110" i="22"/>
  <c r="Z111" i="22" s="1"/>
  <c r="Q110" i="22"/>
  <c r="P111" i="22" s="1"/>
  <c r="AB231" i="22"/>
  <c r="L110" i="19"/>
  <c r="K111" i="19" s="1"/>
  <c r="G110" i="19"/>
  <c r="N110" i="19" s="1"/>
  <c r="L231" i="19"/>
  <c r="K232" i="19" s="1"/>
  <c r="G231" i="19"/>
  <c r="M354" i="19"/>
  <c r="V321" i="12"/>
  <c r="W321" i="12" s="1"/>
  <c r="AD231" i="23" l="1"/>
  <c r="F232" i="23"/>
  <c r="AD354" i="23"/>
  <c r="F355" i="23"/>
  <c r="Q110" i="23"/>
  <c r="P111" i="23" s="1"/>
  <c r="L110" i="23"/>
  <c r="K111" i="23" s="1"/>
  <c r="AC110" i="23"/>
  <c r="G110" i="23"/>
  <c r="AA110" i="23"/>
  <c r="Z111" i="23" s="1"/>
  <c r="AD110" i="22"/>
  <c r="F111" i="22"/>
  <c r="AD354" i="22"/>
  <c r="F355" i="22"/>
  <c r="AA231" i="22"/>
  <c r="Z232" i="22" s="1"/>
  <c r="Q231" i="22"/>
  <c r="P232" i="22" s="1"/>
  <c r="L231" i="22"/>
  <c r="K232" i="22" s="1"/>
  <c r="G231" i="22"/>
  <c r="L354" i="19"/>
  <c r="K355" i="19" s="1"/>
  <c r="G354" i="19"/>
  <c r="O110" i="19"/>
  <c r="F111" i="19"/>
  <c r="F232" i="19"/>
  <c r="O231" i="19"/>
  <c r="V322" i="12"/>
  <c r="W322" i="12" s="1"/>
  <c r="AD110" i="23" l="1"/>
  <c r="F111" i="23"/>
  <c r="AB355" i="23"/>
  <c r="AB232" i="23"/>
  <c r="AB355" i="22"/>
  <c r="AD231" i="22"/>
  <c r="F232" i="22"/>
  <c r="AE110" i="22"/>
  <c r="AF110" i="22" s="1"/>
  <c r="AB111" i="22"/>
  <c r="M232" i="19"/>
  <c r="M111" i="19"/>
  <c r="P110" i="19"/>
  <c r="Q110" i="19" s="1"/>
  <c r="F355" i="19"/>
  <c r="O354" i="19"/>
  <c r="V323" i="12"/>
  <c r="W323" i="12" s="1"/>
  <c r="L355" i="23" l="1"/>
  <c r="K356" i="23" s="1"/>
  <c r="Q355" i="23"/>
  <c r="P356" i="23" s="1"/>
  <c r="V355" i="23"/>
  <c r="U356" i="23" s="1"/>
  <c r="G355" i="23"/>
  <c r="L232" i="23"/>
  <c r="K233" i="23" s="1"/>
  <c r="G232" i="23"/>
  <c r="AA232" i="23"/>
  <c r="Z233" i="23" s="1"/>
  <c r="Q232" i="23"/>
  <c r="P233" i="23" s="1"/>
  <c r="AE110" i="23"/>
  <c r="AF110" i="23" s="1"/>
  <c r="AB111" i="23"/>
  <c r="L111" i="22"/>
  <c r="K112" i="22" s="1"/>
  <c r="G111" i="22"/>
  <c r="AC111" i="22" s="1"/>
  <c r="AA111" i="22"/>
  <c r="Z112" i="22" s="1"/>
  <c r="Q111" i="22"/>
  <c r="P112" i="22" s="1"/>
  <c r="AB232" i="22"/>
  <c r="Q355" i="22"/>
  <c r="P356" i="22" s="1"/>
  <c r="G355" i="22"/>
  <c r="V355" i="22"/>
  <c r="U356" i="22" s="1"/>
  <c r="L355" i="22"/>
  <c r="K356" i="22" s="1"/>
  <c r="M355" i="19"/>
  <c r="L111" i="19"/>
  <c r="K112" i="19" s="1"/>
  <c r="G111" i="19"/>
  <c r="N111" i="19" s="1"/>
  <c r="L232" i="19"/>
  <c r="K233" i="19" s="1"/>
  <c r="G232" i="19"/>
  <c r="V324" i="12"/>
  <c r="W324" i="12" s="1"/>
  <c r="AD232" i="23" l="1"/>
  <c r="F233" i="23"/>
  <c r="L111" i="23"/>
  <c r="K112" i="23" s="1"/>
  <c r="AC111" i="23"/>
  <c r="G111" i="23"/>
  <c r="AA111" i="23"/>
  <c r="Z112" i="23" s="1"/>
  <c r="Q111" i="23"/>
  <c r="P112" i="23" s="1"/>
  <c r="AD355" i="23"/>
  <c r="F356" i="23"/>
  <c r="AA232" i="22"/>
  <c r="Z233" i="22" s="1"/>
  <c r="Q232" i="22"/>
  <c r="P233" i="22" s="1"/>
  <c r="L232" i="22"/>
  <c r="K233" i="22" s="1"/>
  <c r="G232" i="22"/>
  <c r="AD111" i="22"/>
  <c r="F112" i="22"/>
  <c r="F356" i="22"/>
  <c r="AD355" i="22"/>
  <c r="O232" i="19"/>
  <c r="F233" i="19"/>
  <c r="F112" i="19"/>
  <c r="O111" i="19"/>
  <c r="L355" i="19"/>
  <c r="K356" i="19" s="1"/>
  <c r="G355" i="19"/>
  <c r="V325" i="12"/>
  <c r="W325" i="12" s="1"/>
  <c r="AB356" i="23" l="1"/>
  <c r="AD111" i="23"/>
  <c r="F112" i="23"/>
  <c r="AB233" i="23"/>
  <c r="AE111" i="22"/>
  <c r="AF111" i="22" s="1"/>
  <c r="AB112" i="22"/>
  <c r="AD232" i="22"/>
  <c r="F233" i="22"/>
  <c r="AB356" i="22"/>
  <c r="M112" i="19"/>
  <c r="P111" i="19"/>
  <c r="Q111" i="19" s="1"/>
  <c r="O355" i="19"/>
  <c r="F356" i="19"/>
  <c r="M233" i="19"/>
  <c r="V326" i="12"/>
  <c r="W326" i="12" s="1"/>
  <c r="AE111" i="23" l="1"/>
  <c r="AF111" i="23" s="1"/>
  <c r="AB112" i="23"/>
  <c r="L356" i="23"/>
  <c r="K357" i="23" s="1"/>
  <c r="Q356" i="23"/>
  <c r="P357" i="23" s="1"/>
  <c r="V356" i="23"/>
  <c r="U357" i="23" s="1"/>
  <c r="G356" i="23"/>
  <c r="G233" i="23"/>
  <c r="AA233" i="23"/>
  <c r="Z234" i="23" s="1"/>
  <c r="Q233" i="23"/>
  <c r="P234" i="23" s="1"/>
  <c r="L233" i="23"/>
  <c r="K234" i="23" s="1"/>
  <c r="L356" i="22"/>
  <c r="K357" i="22" s="1"/>
  <c r="V356" i="22"/>
  <c r="U357" i="22" s="1"/>
  <c r="Q356" i="22"/>
  <c r="P357" i="22" s="1"/>
  <c r="G356" i="22"/>
  <c r="AB233" i="22"/>
  <c r="G112" i="22"/>
  <c r="AC112" i="22" s="1"/>
  <c r="AA112" i="22"/>
  <c r="Z113" i="22" s="1"/>
  <c r="Q112" i="22"/>
  <c r="P113" i="22" s="1"/>
  <c r="L112" i="22"/>
  <c r="K113" i="22" s="1"/>
  <c r="L233" i="19"/>
  <c r="K234" i="19" s="1"/>
  <c r="G233" i="19"/>
  <c r="M356" i="19"/>
  <c r="G112" i="19"/>
  <c r="L112" i="19"/>
  <c r="K113" i="19" s="1"/>
  <c r="V327" i="12"/>
  <c r="W327" i="12" s="1"/>
  <c r="F357" i="23" l="1"/>
  <c r="AD356" i="23"/>
  <c r="L112" i="23"/>
  <c r="K113" i="23" s="1"/>
  <c r="AC112" i="23"/>
  <c r="G112" i="23"/>
  <c r="AA112" i="23"/>
  <c r="Z113" i="23" s="1"/>
  <c r="Q112" i="23"/>
  <c r="P113" i="23" s="1"/>
  <c r="AD233" i="23"/>
  <c r="F234" i="23"/>
  <c r="AD112" i="22"/>
  <c r="F113" i="22"/>
  <c r="Q233" i="22"/>
  <c r="P234" i="22" s="1"/>
  <c r="L233" i="22"/>
  <c r="K234" i="22" s="1"/>
  <c r="G233" i="22"/>
  <c r="AA233" i="22"/>
  <c r="Z234" i="22" s="1"/>
  <c r="AD356" i="22"/>
  <c r="F357" i="22"/>
  <c r="N112" i="19"/>
  <c r="O112" i="19"/>
  <c r="F113" i="19"/>
  <c r="L356" i="19"/>
  <c r="K357" i="19" s="1"/>
  <c r="G356" i="19"/>
  <c r="F234" i="19"/>
  <c r="O233" i="19"/>
  <c r="V328" i="12"/>
  <c r="W328" i="12" s="1"/>
  <c r="AD112" i="23" l="1"/>
  <c r="F113" i="23"/>
  <c r="AB357" i="23"/>
  <c r="AB234" i="23"/>
  <c r="AD233" i="22"/>
  <c r="F234" i="22"/>
  <c r="AB357" i="22"/>
  <c r="AB113" i="22"/>
  <c r="AE112" i="22"/>
  <c r="AF112" i="22" s="1"/>
  <c r="M234" i="19"/>
  <c r="F357" i="19"/>
  <c r="O356" i="19"/>
  <c r="M113" i="19"/>
  <c r="P112" i="19"/>
  <c r="Q112" i="19" s="1"/>
  <c r="V329" i="12"/>
  <c r="W329" i="12" s="1"/>
  <c r="G234" i="23" l="1"/>
  <c r="AA234" i="23"/>
  <c r="Z235" i="23" s="1"/>
  <c r="Q234" i="23"/>
  <c r="P235" i="23" s="1"/>
  <c r="L234" i="23"/>
  <c r="K235" i="23" s="1"/>
  <c r="L357" i="23"/>
  <c r="K358" i="23" s="1"/>
  <c r="Q357" i="23"/>
  <c r="P358" i="23" s="1"/>
  <c r="V357" i="23"/>
  <c r="U358" i="23" s="1"/>
  <c r="G357" i="23"/>
  <c r="AE112" i="23"/>
  <c r="AF112" i="23" s="1"/>
  <c r="AB113" i="23"/>
  <c r="G113" i="22"/>
  <c r="AA113" i="22"/>
  <c r="Z114" i="22" s="1"/>
  <c r="Q113" i="22"/>
  <c r="P114" i="22" s="1"/>
  <c r="L113" i="22"/>
  <c r="K114" i="22" s="1"/>
  <c r="G357" i="22"/>
  <c r="V357" i="22"/>
  <c r="U358" i="22" s="1"/>
  <c r="Q357" i="22"/>
  <c r="P358" i="22" s="1"/>
  <c r="L357" i="22"/>
  <c r="K358" i="22" s="1"/>
  <c r="AB234" i="22"/>
  <c r="N113" i="19"/>
  <c r="G113" i="19"/>
  <c r="L113" i="19"/>
  <c r="K114" i="19" s="1"/>
  <c r="M357" i="19"/>
  <c r="G234" i="19"/>
  <c r="L234" i="19"/>
  <c r="K235" i="19" s="1"/>
  <c r="V330" i="12"/>
  <c r="W330" i="12" s="1"/>
  <c r="AC113" i="23" l="1"/>
  <c r="G113" i="23"/>
  <c r="AA113" i="23"/>
  <c r="Z114" i="23" s="1"/>
  <c r="Q113" i="23"/>
  <c r="P114" i="23" s="1"/>
  <c r="L113" i="23"/>
  <c r="K114" i="23" s="1"/>
  <c r="F235" i="23"/>
  <c r="AD234" i="23"/>
  <c r="AD357" i="23"/>
  <c r="F358" i="23"/>
  <c r="AC113" i="22"/>
  <c r="AD357" i="22"/>
  <c r="F358" i="22"/>
  <c r="Q234" i="22"/>
  <c r="P235" i="22" s="1"/>
  <c r="L234" i="22"/>
  <c r="K235" i="22" s="1"/>
  <c r="G234" i="22"/>
  <c r="AA234" i="22"/>
  <c r="Z235" i="22" s="1"/>
  <c r="F114" i="22"/>
  <c r="AD113" i="22"/>
  <c r="O234" i="19"/>
  <c r="F235" i="19"/>
  <c r="G357" i="19"/>
  <c r="L357" i="19"/>
  <c r="K358" i="19" s="1"/>
  <c r="O113" i="19"/>
  <c r="F114" i="19"/>
  <c r="V331" i="12"/>
  <c r="W331" i="12" s="1"/>
  <c r="AB235" i="23" l="1"/>
  <c r="AB358" i="23"/>
  <c r="AD113" i="23"/>
  <c r="F114" i="23"/>
  <c r="AD234" i="22"/>
  <c r="F235" i="22"/>
  <c r="AB114" i="22"/>
  <c r="AE113" i="22"/>
  <c r="AF113" i="22" s="1"/>
  <c r="AB358" i="22"/>
  <c r="M114" i="19"/>
  <c r="P113" i="19"/>
  <c r="Q113" i="19" s="1"/>
  <c r="O357" i="19"/>
  <c r="F358" i="19"/>
  <c r="M235" i="19"/>
  <c r="V332" i="12"/>
  <c r="W332" i="12" s="1"/>
  <c r="AB114" i="23" l="1"/>
  <c r="AE113" i="23"/>
  <c r="AF113" i="23" s="1"/>
  <c r="G358" i="23"/>
  <c r="V358" i="23"/>
  <c r="U359" i="23" s="1"/>
  <c r="L358" i="23"/>
  <c r="K359" i="23" s="1"/>
  <c r="Q358" i="23"/>
  <c r="P359" i="23" s="1"/>
  <c r="AA235" i="23"/>
  <c r="Z236" i="23" s="1"/>
  <c r="Q235" i="23"/>
  <c r="P236" i="23" s="1"/>
  <c r="L235" i="23"/>
  <c r="K236" i="23" s="1"/>
  <c r="G235" i="23"/>
  <c r="V358" i="22"/>
  <c r="U359" i="22" s="1"/>
  <c r="Q358" i="22"/>
  <c r="P359" i="22" s="1"/>
  <c r="L358" i="22"/>
  <c r="K359" i="22" s="1"/>
  <c r="G358" i="22"/>
  <c r="AA114" i="22"/>
  <c r="Z115" i="22" s="1"/>
  <c r="Q114" i="22"/>
  <c r="P115" i="22" s="1"/>
  <c r="L114" i="22"/>
  <c r="K115" i="22" s="1"/>
  <c r="G114" i="22"/>
  <c r="AC114" i="22" s="1"/>
  <c r="AB235" i="22"/>
  <c r="M358" i="19"/>
  <c r="L235" i="19"/>
  <c r="K236" i="19" s="1"/>
  <c r="G235" i="19"/>
  <c r="L114" i="19"/>
  <c r="K115" i="19" s="1"/>
  <c r="G114" i="19"/>
  <c r="N114" i="19"/>
  <c r="V333" i="12"/>
  <c r="W333" i="12" s="1"/>
  <c r="F236" i="23" l="1"/>
  <c r="AD235" i="23"/>
  <c r="AD358" i="23"/>
  <c r="F359" i="23"/>
  <c r="AC114" i="23"/>
  <c r="G114" i="23"/>
  <c r="AA114" i="23"/>
  <c r="Z115" i="23" s="1"/>
  <c r="Q114" i="23"/>
  <c r="P115" i="23" s="1"/>
  <c r="L114" i="23"/>
  <c r="K115" i="23" s="1"/>
  <c r="AD358" i="22"/>
  <c r="F359" i="22"/>
  <c r="L235" i="22"/>
  <c r="K236" i="22" s="1"/>
  <c r="G235" i="22"/>
  <c r="AA235" i="22"/>
  <c r="Z236" i="22" s="1"/>
  <c r="Q235" i="22"/>
  <c r="P236" i="22" s="1"/>
  <c r="AD114" i="22"/>
  <c r="F115" i="22"/>
  <c r="F115" i="19"/>
  <c r="O114" i="19"/>
  <c r="O235" i="19"/>
  <c r="F236" i="19"/>
  <c r="L358" i="19"/>
  <c r="K359" i="19" s="1"/>
  <c r="G358" i="19"/>
  <c r="V334" i="12"/>
  <c r="W334" i="12" s="1"/>
  <c r="F115" i="23" l="1"/>
  <c r="AD114" i="23"/>
  <c r="AB359" i="23"/>
  <c r="AB236" i="23"/>
  <c r="AD235" i="22"/>
  <c r="F236" i="22"/>
  <c r="AE114" i="22"/>
  <c r="AF114" i="22" s="1"/>
  <c r="AB115" i="22"/>
  <c r="AB359" i="22"/>
  <c r="M236" i="19"/>
  <c r="M115" i="19"/>
  <c r="P114" i="19"/>
  <c r="Q114" i="19" s="1"/>
  <c r="O358" i="19"/>
  <c r="F359" i="19"/>
  <c r="V335" i="12"/>
  <c r="W335" i="12" s="1"/>
  <c r="G359" i="23" l="1"/>
  <c r="L359" i="23"/>
  <c r="K360" i="23" s="1"/>
  <c r="Q359" i="23"/>
  <c r="P360" i="23" s="1"/>
  <c r="V359" i="23"/>
  <c r="U360" i="23" s="1"/>
  <c r="AA236" i="23"/>
  <c r="Z237" i="23" s="1"/>
  <c r="Q236" i="23"/>
  <c r="P237" i="23" s="1"/>
  <c r="L236" i="23"/>
  <c r="K237" i="23" s="1"/>
  <c r="G236" i="23"/>
  <c r="AB115" i="23"/>
  <c r="AE114" i="23"/>
  <c r="AF114" i="23" s="1"/>
  <c r="Q359" i="22"/>
  <c r="P360" i="22" s="1"/>
  <c r="L359" i="22"/>
  <c r="K360" i="22" s="1"/>
  <c r="G359" i="22"/>
  <c r="V359" i="22"/>
  <c r="U360" i="22" s="1"/>
  <c r="AA115" i="22"/>
  <c r="Z116" i="22" s="1"/>
  <c r="Q115" i="22"/>
  <c r="P116" i="22" s="1"/>
  <c r="L115" i="22"/>
  <c r="K116" i="22" s="1"/>
  <c r="G115" i="22"/>
  <c r="AC115" i="22" s="1"/>
  <c r="AB236" i="22"/>
  <c r="G115" i="19"/>
  <c r="L115" i="19"/>
  <c r="K116" i="19" s="1"/>
  <c r="N115" i="19"/>
  <c r="M359" i="19"/>
  <c r="L236" i="19"/>
  <c r="K237" i="19" s="1"/>
  <c r="G236" i="19"/>
  <c r="V336" i="12"/>
  <c r="W336" i="12" s="1"/>
  <c r="AA115" i="23" l="1"/>
  <c r="Z116" i="23" s="1"/>
  <c r="Q115" i="23"/>
  <c r="P116" i="23" s="1"/>
  <c r="L115" i="23"/>
  <c r="K116" i="23" s="1"/>
  <c r="AC115" i="23"/>
  <c r="G115" i="23"/>
  <c r="AD236" i="23"/>
  <c r="F237" i="23"/>
  <c r="F360" i="23"/>
  <c r="AD359" i="23"/>
  <c r="L236" i="22"/>
  <c r="K237" i="22" s="1"/>
  <c r="G236" i="22"/>
  <c r="AA236" i="22"/>
  <c r="Z237" i="22" s="1"/>
  <c r="Q236" i="22"/>
  <c r="P237" i="22" s="1"/>
  <c r="AD359" i="22"/>
  <c r="F360" i="22"/>
  <c r="AD115" i="22"/>
  <c r="F116" i="22"/>
  <c r="F237" i="19"/>
  <c r="O236" i="19"/>
  <c r="L359" i="19"/>
  <c r="K360" i="19" s="1"/>
  <c r="G359" i="19"/>
  <c r="O115" i="19"/>
  <c r="F116" i="19"/>
  <c r="V337" i="12"/>
  <c r="W337" i="12" s="1"/>
  <c r="AB237" i="23" l="1"/>
  <c r="F116" i="23"/>
  <c r="AD115" i="23"/>
  <c r="AB360" i="23"/>
  <c r="AB360" i="22"/>
  <c r="AE115" i="22"/>
  <c r="AF115" i="22" s="1"/>
  <c r="AB116" i="22"/>
  <c r="AD236" i="22"/>
  <c r="F237" i="22"/>
  <c r="P115" i="19"/>
  <c r="Q115" i="19" s="1"/>
  <c r="M116" i="19"/>
  <c r="F360" i="19"/>
  <c r="O359" i="19"/>
  <c r="M237" i="19"/>
  <c r="V338" i="12"/>
  <c r="W338" i="12" s="1"/>
  <c r="G360" i="23" l="1"/>
  <c r="L360" i="23"/>
  <c r="K361" i="23" s="1"/>
  <c r="V360" i="23"/>
  <c r="U361" i="23" s="1"/>
  <c r="Q360" i="23"/>
  <c r="P361" i="23" s="1"/>
  <c r="AE115" i="23"/>
  <c r="AF115" i="23" s="1"/>
  <c r="AB116" i="23"/>
  <c r="Q237" i="23"/>
  <c r="P238" i="23" s="1"/>
  <c r="L237" i="23"/>
  <c r="K238" i="23" s="1"/>
  <c r="G237" i="23"/>
  <c r="AA237" i="23"/>
  <c r="Z238" i="23" s="1"/>
  <c r="AB237" i="22"/>
  <c r="Q116" i="22"/>
  <c r="P117" i="22" s="1"/>
  <c r="L116" i="22"/>
  <c r="K117" i="22" s="1"/>
  <c r="G116" i="22"/>
  <c r="AC116" i="22" s="1"/>
  <c r="AA116" i="22"/>
  <c r="Z117" i="22" s="1"/>
  <c r="L360" i="22"/>
  <c r="K361" i="22" s="1"/>
  <c r="G360" i="22"/>
  <c r="V360" i="22"/>
  <c r="U361" i="22" s="1"/>
  <c r="Q360" i="22"/>
  <c r="P361" i="22" s="1"/>
  <c r="L116" i="19"/>
  <c r="K117" i="19" s="1"/>
  <c r="G116" i="19"/>
  <c r="N116" i="19" s="1"/>
  <c r="G237" i="19"/>
  <c r="L237" i="19"/>
  <c r="K238" i="19" s="1"/>
  <c r="M360" i="19"/>
  <c r="V339" i="12"/>
  <c r="W339" i="12" s="1"/>
  <c r="AA116" i="23" l="1"/>
  <c r="Z117" i="23" s="1"/>
  <c r="Q116" i="23"/>
  <c r="P117" i="23" s="1"/>
  <c r="L116" i="23"/>
  <c r="K117" i="23" s="1"/>
  <c r="AC116" i="23"/>
  <c r="G116" i="23"/>
  <c r="AD237" i="23"/>
  <c r="F238" i="23"/>
  <c r="F361" i="23"/>
  <c r="AD360" i="23"/>
  <c r="AD116" i="22"/>
  <c r="F117" i="22"/>
  <c r="AD360" i="22"/>
  <c r="F361" i="22"/>
  <c r="G237" i="22"/>
  <c r="AA237" i="22"/>
  <c r="Z238" i="22" s="1"/>
  <c r="Q237" i="22"/>
  <c r="P238" i="22" s="1"/>
  <c r="L237" i="22"/>
  <c r="K238" i="22" s="1"/>
  <c r="G360" i="19"/>
  <c r="L360" i="19"/>
  <c r="K361" i="19" s="1"/>
  <c r="O237" i="19"/>
  <c r="F238" i="19"/>
  <c r="F117" i="19"/>
  <c r="O116" i="19"/>
  <c r="V340" i="12"/>
  <c r="W340" i="12" s="1"/>
  <c r="AB238" i="23" l="1"/>
  <c r="AD116" i="23"/>
  <c r="F117" i="23"/>
  <c r="AB361" i="23"/>
  <c r="AD237" i="22"/>
  <c r="F238" i="22"/>
  <c r="AB361" i="22"/>
  <c r="AE116" i="22"/>
  <c r="AF116" i="22" s="1"/>
  <c r="AB117" i="22"/>
  <c r="P116" i="19"/>
  <c r="Q116" i="19" s="1"/>
  <c r="M117" i="19"/>
  <c r="M238" i="19"/>
  <c r="O360" i="19"/>
  <c r="F361" i="19"/>
  <c r="V341" i="12"/>
  <c r="W341" i="12" s="1"/>
  <c r="AE116" i="23" l="1"/>
  <c r="AF116" i="23" s="1"/>
  <c r="AB117" i="23"/>
  <c r="G361" i="23"/>
  <c r="V361" i="23"/>
  <c r="U362" i="23" s="1"/>
  <c r="Q361" i="23"/>
  <c r="P362" i="23" s="1"/>
  <c r="L361" i="23"/>
  <c r="K362" i="23" s="1"/>
  <c r="Q238" i="23"/>
  <c r="P239" i="23" s="1"/>
  <c r="L238" i="23"/>
  <c r="K239" i="23" s="1"/>
  <c r="G238" i="23"/>
  <c r="AA238" i="23"/>
  <c r="Z239" i="23" s="1"/>
  <c r="Q117" i="22"/>
  <c r="P118" i="22" s="1"/>
  <c r="L117" i="22"/>
  <c r="K118" i="22" s="1"/>
  <c r="G117" i="22"/>
  <c r="AC117" i="22" s="1"/>
  <c r="AA117" i="22"/>
  <c r="Z118" i="22" s="1"/>
  <c r="G361" i="22"/>
  <c r="V361" i="22"/>
  <c r="U362" i="22" s="1"/>
  <c r="Q361" i="22"/>
  <c r="P362" i="22" s="1"/>
  <c r="L361" i="22"/>
  <c r="K362" i="22" s="1"/>
  <c r="AB238" i="22"/>
  <c r="M361" i="19"/>
  <c r="L238" i="19"/>
  <c r="K239" i="19" s="1"/>
  <c r="G238" i="19"/>
  <c r="L117" i="19"/>
  <c r="K118" i="19" s="1"/>
  <c r="G117" i="19"/>
  <c r="N117" i="19" s="1"/>
  <c r="V342" i="12"/>
  <c r="W342" i="12" s="1"/>
  <c r="F362" i="23" l="1"/>
  <c r="AD361" i="23"/>
  <c r="AD238" i="23"/>
  <c r="F239" i="23"/>
  <c r="Q117" i="23"/>
  <c r="P118" i="23" s="1"/>
  <c r="L117" i="23"/>
  <c r="K118" i="23" s="1"/>
  <c r="AC117" i="23"/>
  <c r="G117" i="23"/>
  <c r="AA117" i="23"/>
  <c r="Z118" i="23" s="1"/>
  <c r="AD361" i="22"/>
  <c r="F362" i="22"/>
  <c r="AD117" i="22"/>
  <c r="F118" i="22"/>
  <c r="G238" i="22"/>
  <c r="AA238" i="22"/>
  <c r="Z239" i="22" s="1"/>
  <c r="Q238" i="22"/>
  <c r="P239" i="22" s="1"/>
  <c r="L238" i="22"/>
  <c r="K239" i="22" s="1"/>
  <c r="F118" i="19"/>
  <c r="O117" i="19"/>
  <c r="O238" i="19"/>
  <c r="F239" i="19"/>
  <c r="L361" i="19"/>
  <c r="K362" i="19" s="1"/>
  <c r="G361" i="19"/>
  <c r="V343" i="12"/>
  <c r="W343" i="12" s="1"/>
  <c r="AD117" i="23" l="1"/>
  <c r="F118" i="23"/>
  <c r="AB239" i="23"/>
  <c r="AB362" i="23"/>
  <c r="F239" i="22"/>
  <c r="AD238" i="22"/>
  <c r="AE117" i="22"/>
  <c r="AF117" i="22" s="1"/>
  <c r="AB118" i="22"/>
  <c r="AB362" i="22"/>
  <c r="O361" i="19"/>
  <c r="F362" i="19"/>
  <c r="M239" i="19"/>
  <c r="M118" i="19"/>
  <c r="P117" i="19"/>
  <c r="Q117" i="19" s="1"/>
  <c r="V344" i="12"/>
  <c r="W344" i="12" s="1"/>
  <c r="Q362" i="23" l="1"/>
  <c r="P363" i="23" s="1"/>
  <c r="L362" i="23"/>
  <c r="K363" i="23" s="1"/>
  <c r="G362" i="23"/>
  <c r="V362" i="23"/>
  <c r="U363" i="23" s="1"/>
  <c r="L239" i="23"/>
  <c r="K240" i="23" s="1"/>
  <c r="G239" i="23"/>
  <c r="AA239" i="23"/>
  <c r="Z240" i="23" s="1"/>
  <c r="Q239" i="23"/>
  <c r="P240" i="23" s="1"/>
  <c r="AE117" i="23"/>
  <c r="AF117" i="23" s="1"/>
  <c r="AB118" i="23"/>
  <c r="V362" i="22"/>
  <c r="U363" i="22" s="1"/>
  <c r="Q362" i="22"/>
  <c r="P363" i="22" s="1"/>
  <c r="L362" i="22"/>
  <c r="K363" i="22" s="1"/>
  <c r="G362" i="22"/>
  <c r="L118" i="22"/>
  <c r="K119" i="22" s="1"/>
  <c r="G118" i="22"/>
  <c r="AA118" i="22"/>
  <c r="Z119" i="22" s="1"/>
  <c r="Q118" i="22"/>
  <c r="P119" i="22" s="1"/>
  <c r="AB239" i="22"/>
  <c r="G118" i="19"/>
  <c r="N118" i="19"/>
  <c r="L118" i="19"/>
  <c r="K119" i="19" s="1"/>
  <c r="L239" i="19"/>
  <c r="K240" i="19" s="1"/>
  <c r="G239" i="19"/>
  <c r="M362" i="19"/>
  <c r="V345" i="12"/>
  <c r="W345" i="12" s="1"/>
  <c r="AD239" i="23" l="1"/>
  <c r="F240" i="23"/>
  <c r="Q118" i="23"/>
  <c r="P119" i="23" s="1"/>
  <c r="L118" i="23"/>
  <c r="K119" i="23" s="1"/>
  <c r="AC118" i="23"/>
  <c r="G118" i="23"/>
  <c r="AA118" i="23"/>
  <c r="Z119" i="23" s="1"/>
  <c r="F363" i="23"/>
  <c r="AD362" i="23"/>
  <c r="AC118" i="22"/>
  <c r="AD362" i="22"/>
  <c r="F363" i="22"/>
  <c r="AA239" i="22"/>
  <c r="Z240" i="22" s="1"/>
  <c r="Q239" i="22"/>
  <c r="P240" i="22" s="1"/>
  <c r="L239" i="22"/>
  <c r="K240" i="22" s="1"/>
  <c r="G239" i="22"/>
  <c r="AD118" i="22"/>
  <c r="F119" i="22"/>
  <c r="L362" i="19"/>
  <c r="K363" i="19" s="1"/>
  <c r="G362" i="19"/>
  <c r="F240" i="19"/>
  <c r="O239" i="19"/>
  <c r="F119" i="19"/>
  <c r="O118" i="19"/>
  <c r="V346" i="12"/>
  <c r="W346" i="12" s="1"/>
  <c r="AB240" i="23" l="1"/>
  <c r="AD118" i="23"/>
  <c r="F119" i="23"/>
  <c r="AB363" i="23"/>
  <c r="AD239" i="22"/>
  <c r="F240" i="22"/>
  <c r="AE118" i="22"/>
  <c r="AF118" i="22" s="1"/>
  <c r="AB119" i="22"/>
  <c r="AB363" i="22"/>
  <c r="M119" i="19"/>
  <c r="P118" i="19"/>
  <c r="Q118" i="19" s="1"/>
  <c r="M240" i="19"/>
  <c r="F363" i="19"/>
  <c r="O362" i="19"/>
  <c r="V347" i="12"/>
  <c r="W347" i="12" s="1"/>
  <c r="V363" i="23" l="1"/>
  <c r="U364" i="23" s="1"/>
  <c r="Q363" i="23"/>
  <c r="P364" i="23" s="1"/>
  <c r="L363" i="23"/>
  <c r="K364" i="23" s="1"/>
  <c r="G363" i="23"/>
  <c r="AE118" i="23"/>
  <c r="AF118" i="23" s="1"/>
  <c r="AB119" i="23"/>
  <c r="L240" i="23"/>
  <c r="K241" i="23" s="1"/>
  <c r="G240" i="23"/>
  <c r="AA240" i="23"/>
  <c r="Z241" i="23" s="1"/>
  <c r="Q240" i="23"/>
  <c r="P241" i="23" s="1"/>
  <c r="L119" i="22"/>
  <c r="K120" i="22" s="1"/>
  <c r="G119" i="22"/>
  <c r="AA119" i="22"/>
  <c r="Z120" i="22" s="1"/>
  <c r="Q119" i="22"/>
  <c r="P120" i="22" s="1"/>
  <c r="Q363" i="22"/>
  <c r="P364" i="22" s="1"/>
  <c r="L363" i="22"/>
  <c r="K364" i="22" s="1"/>
  <c r="G363" i="22"/>
  <c r="V363" i="22"/>
  <c r="U364" i="22" s="1"/>
  <c r="AB240" i="22"/>
  <c r="M363" i="19"/>
  <c r="L240" i="19"/>
  <c r="K241" i="19" s="1"/>
  <c r="G240" i="19"/>
  <c r="N119" i="19"/>
  <c r="G119" i="19"/>
  <c r="L119" i="19"/>
  <c r="K120" i="19" s="1"/>
  <c r="V348" i="12"/>
  <c r="W348" i="12" s="1"/>
  <c r="L119" i="23" l="1"/>
  <c r="K120" i="23" s="1"/>
  <c r="AC119" i="23"/>
  <c r="G119" i="23"/>
  <c r="AA119" i="23"/>
  <c r="Z120" i="23" s="1"/>
  <c r="Q119" i="23"/>
  <c r="P120" i="23" s="1"/>
  <c r="F364" i="23"/>
  <c r="AD363" i="23"/>
  <c r="AD240" i="23"/>
  <c r="F241" i="23"/>
  <c r="AC119" i="22"/>
  <c r="AA240" i="22"/>
  <c r="Z241" i="22" s="1"/>
  <c r="Q240" i="22"/>
  <c r="P241" i="22" s="1"/>
  <c r="L240" i="22"/>
  <c r="K241" i="22" s="1"/>
  <c r="G240" i="22"/>
  <c r="AD119" i="22"/>
  <c r="F120" i="22"/>
  <c r="AD363" i="22"/>
  <c r="F364" i="22"/>
  <c r="O119" i="19"/>
  <c r="F120" i="19"/>
  <c r="O240" i="19"/>
  <c r="F241" i="19"/>
  <c r="L363" i="19"/>
  <c r="K364" i="19" s="1"/>
  <c r="G363" i="19"/>
  <c r="V349" i="12"/>
  <c r="W349" i="12" s="1"/>
  <c r="AD119" i="23" l="1"/>
  <c r="F120" i="23"/>
  <c r="AB364" i="23"/>
  <c r="AB241" i="23"/>
  <c r="AB364" i="22"/>
  <c r="AE119" i="22"/>
  <c r="AF119" i="22" s="1"/>
  <c r="AB120" i="22"/>
  <c r="AD240" i="22"/>
  <c r="F241" i="22"/>
  <c r="O363" i="19"/>
  <c r="F364" i="19"/>
  <c r="M241" i="19"/>
  <c r="M120" i="19"/>
  <c r="P119" i="19"/>
  <c r="Q119" i="19" s="1"/>
  <c r="V350" i="12"/>
  <c r="W350" i="12" s="1"/>
  <c r="Q364" i="23" l="1"/>
  <c r="P365" i="23" s="1"/>
  <c r="V364" i="23"/>
  <c r="U365" i="23" s="1"/>
  <c r="G364" i="23"/>
  <c r="L364" i="23"/>
  <c r="K365" i="23" s="1"/>
  <c r="G241" i="23"/>
  <c r="AA241" i="23"/>
  <c r="Z242" i="23" s="1"/>
  <c r="Q241" i="23"/>
  <c r="P242" i="23" s="1"/>
  <c r="L241" i="23"/>
  <c r="K242" i="23" s="1"/>
  <c r="AE119" i="23"/>
  <c r="AF119" i="23" s="1"/>
  <c r="AB120" i="23"/>
  <c r="AB241" i="22"/>
  <c r="G120" i="22"/>
  <c r="AA120" i="22"/>
  <c r="Z121" i="22" s="1"/>
  <c r="Q120" i="22"/>
  <c r="P121" i="22" s="1"/>
  <c r="L120" i="22"/>
  <c r="K121" i="22" s="1"/>
  <c r="L364" i="22"/>
  <c r="K365" i="22" s="1"/>
  <c r="G364" i="22"/>
  <c r="V364" i="22"/>
  <c r="U365" i="22" s="1"/>
  <c r="Q364" i="22"/>
  <c r="P365" i="22" s="1"/>
  <c r="L120" i="19"/>
  <c r="K121" i="19" s="1"/>
  <c r="N120" i="19"/>
  <c r="G120" i="19"/>
  <c r="L241" i="19"/>
  <c r="K242" i="19" s="1"/>
  <c r="G241" i="19"/>
  <c r="M364" i="19"/>
  <c r="V351" i="12"/>
  <c r="W351" i="12" s="1"/>
  <c r="AD241" i="23" l="1"/>
  <c r="F242" i="23"/>
  <c r="L120" i="23"/>
  <c r="K121" i="23" s="1"/>
  <c r="AC120" i="23"/>
  <c r="G120" i="23"/>
  <c r="AA120" i="23"/>
  <c r="Z121" i="23" s="1"/>
  <c r="Q120" i="23"/>
  <c r="P121" i="23" s="1"/>
  <c r="F365" i="23"/>
  <c r="AD364" i="23"/>
  <c r="AC120" i="22"/>
  <c r="AD120" i="22"/>
  <c r="F121" i="22"/>
  <c r="AD364" i="22"/>
  <c r="F365" i="22"/>
  <c r="Q241" i="22"/>
  <c r="P242" i="22" s="1"/>
  <c r="L241" i="22"/>
  <c r="K242" i="22" s="1"/>
  <c r="G241" i="22"/>
  <c r="AA241" i="22"/>
  <c r="Z242" i="22" s="1"/>
  <c r="L364" i="19"/>
  <c r="K365" i="19" s="1"/>
  <c r="G364" i="19"/>
  <c r="F242" i="19"/>
  <c r="O241" i="19"/>
  <c r="F121" i="19"/>
  <c r="O120" i="19"/>
  <c r="V352" i="12"/>
  <c r="W352" i="12" s="1"/>
  <c r="AD120" i="23" l="1"/>
  <c r="F121" i="23"/>
  <c r="AB365" i="23"/>
  <c r="AB242" i="23"/>
  <c r="AD241" i="22"/>
  <c r="F242" i="22"/>
  <c r="AB365" i="22"/>
  <c r="AB121" i="22"/>
  <c r="AE120" i="22"/>
  <c r="AF120" i="22" s="1"/>
  <c r="M121" i="19"/>
  <c r="P120" i="19"/>
  <c r="Q120" i="19" s="1"/>
  <c r="F365" i="19"/>
  <c r="O364" i="19"/>
  <c r="M242" i="19"/>
  <c r="V353" i="12"/>
  <c r="W353" i="12" s="1"/>
  <c r="G242" i="23" l="1"/>
  <c r="AA242" i="23"/>
  <c r="Z243" i="23" s="1"/>
  <c r="Q242" i="23"/>
  <c r="P243" i="23" s="1"/>
  <c r="L242" i="23"/>
  <c r="K243" i="23" s="1"/>
  <c r="L365" i="23"/>
  <c r="K366" i="23" s="1"/>
  <c r="G365" i="23"/>
  <c r="V365" i="23"/>
  <c r="U366" i="23" s="1"/>
  <c r="Q365" i="23"/>
  <c r="P366" i="23" s="1"/>
  <c r="AE120" i="23"/>
  <c r="AF120" i="23" s="1"/>
  <c r="AB121" i="23"/>
  <c r="G121" i="22"/>
  <c r="AA121" i="22"/>
  <c r="Z122" i="22" s="1"/>
  <c r="Q121" i="22"/>
  <c r="P122" i="22" s="1"/>
  <c r="L121" i="22"/>
  <c r="K122" i="22" s="1"/>
  <c r="G365" i="22"/>
  <c r="V365" i="22"/>
  <c r="U366" i="22" s="1"/>
  <c r="Q365" i="22"/>
  <c r="P366" i="22" s="1"/>
  <c r="L365" i="22"/>
  <c r="K366" i="22" s="1"/>
  <c r="AB242" i="22"/>
  <c r="G242" i="19"/>
  <c r="L242" i="19"/>
  <c r="K243" i="19" s="1"/>
  <c r="M365" i="19"/>
  <c r="L121" i="19"/>
  <c r="K122" i="19" s="1"/>
  <c r="G121" i="19"/>
  <c r="N121" i="19" s="1"/>
  <c r="V354" i="12"/>
  <c r="W354" i="12" s="1"/>
  <c r="AC121" i="23" l="1"/>
  <c r="G121" i="23"/>
  <c r="AA121" i="23"/>
  <c r="Z122" i="23" s="1"/>
  <c r="Q121" i="23"/>
  <c r="P122" i="23" s="1"/>
  <c r="L121" i="23"/>
  <c r="K122" i="23" s="1"/>
  <c r="F243" i="23"/>
  <c r="AD242" i="23"/>
  <c r="AD365" i="23"/>
  <c r="F366" i="23"/>
  <c r="AC121" i="22"/>
  <c r="AD365" i="22"/>
  <c r="F366" i="22"/>
  <c r="Q242" i="22"/>
  <c r="P243" i="22" s="1"/>
  <c r="L242" i="22"/>
  <c r="K243" i="22" s="1"/>
  <c r="G242" i="22"/>
  <c r="AA242" i="22"/>
  <c r="Z243" i="22" s="1"/>
  <c r="F122" i="22"/>
  <c r="AD121" i="22"/>
  <c r="O121" i="19"/>
  <c r="F122" i="19"/>
  <c r="G365" i="19"/>
  <c r="L365" i="19"/>
  <c r="K366" i="19" s="1"/>
  <c r="F243" i="19"/>
  <c r="O242" i="19"/>
  <c r="V355" i="12"/>
  <c r="W355" i="12" s="1"/>
  <c r="AB243" i="23" l="1"/>
  <c r="AB366" i="23"/>
  <c r="AD121" i="23"/>
  <c r="F122" i="23"/>
  <c r="AD242" i="22"/>
  <c r="F243" i="22"/>
  <c r="AB122" i="22"/>
  <c r="AE121" i="22"/>
  <c r="AF121" i="22" s="1"/>
  <c r="AB366" i="22"/>
  <c r="M243" i="19"/>
  <c r="O365" i="19"/>
  <c r="F366" i="19"/>
  <c r="M122" i="19"/>
  <c r="P121" i="19"/>
  <c r="Q121" i="19" s="1"/>
  <c r="V356" i="12"/>
  <c r="W356" i="12" s="1"/>
  <c r="AB122" i="23" l="1"/>
  <c r="AE121" i="23"/>
  <c r="AF121" i="23" s="1"/>
  <c r="G366" i="23"/>
  <c r="L366" i="23"/>
  <c r="K367" i="23" s="1"/>
  <c r="Q366" i="23"/>
  <c r="P367" i="23" s="1"/>
  <c r="V366" i="23"/>
  <c r="U367" i="23" s="1"/>
  <c r="AA243" i="23"/>
  <c r="Z244" i="23" s="1"/>
  <c r="Q243" i="23"/>
  <c r="P244" i="23" s="1"/>
  <c r="L243" i="23"/>
  <c r="K244" i="23" s="1"/>
  <c r="G243" i="23"/>
  <c r="V366" i="22"/>
  <c r="U367" i="22" s="1"/>
  <c r="Q366" i="22"/>
  <c r="P367" i="22" s="1"/>
  <c r="L366" i="22"/>
  <c r="K367" i="22" s="1"/>
  <c r="G366" i="22"/>
  <c r="AA122" i="22"/>
  <c r="Z123" i="22" s="1"/>
  <c r="Q122" i="22"/>
  <c r="P123" i="22" s="1"/>
  <c r="L122" i="22"/>
  <c r="K123" i="22" s="1"/>
  <c r="G122" i="22"/>
  <c r="AB243" i="22"/>
  <c r="M366" i="19"/>
  <c r="L243" i="19"/>
  <c r="K244" i="19" s="1"/>
  <c r="G243" i="19"/>
  <c r="L122" i="19"/>
  <c r="K123" i="19" s="1"/>
  <c r="G122" i="19"/>
  <c r="N122" i="19" s="1"/>
  <c r="V357" i="12"/>
  <c r="W357" i="12" s="1"/>
  <c r="F244" i="23" l="1"/>
  <c r="AD243" i="23"/>
  <c r="AD366" i="23"/>
  <c r="F367" i="23"/>
  <c r="AC122" i="23"/>
  <c r="G122" i="23"/>
  <c r="AA122" i="23"/>
  <c r="Z123" i="23" s="1"/>
  <c r="Q122" i="23"/>
  <c r="P123" i="23" s="1"/>
  <c r="L122" i="23"/>
  <c r="K123" i="23" s="1"/>
  <c r="AC122" i="22"/>
  <c r="AD366" i="22"/>
  <c r="F367" i="22"/>
  <c r="L243" i="22"/>
  <c r="K244" i="22" s="1"/>
  <c r="G243" i="22"/>
  <c r="AA243" i="22"/>
  <c r="Z244" i="22" s="1"/>
  <c r="Q243" i="22"/>
  <c r="P244" i="22" s="1"/>
  <c r="AD122" i="22"/>
  <c r="F123" i="22"/>
  <c r="O243" i="19"/>
  <c r="F244" i="19"/>
  <c r="F123" i="19"/>
  <c r="O122" i="19"/>
  <c r="L366" i="19"/>
  <c r="K367" i="19" s="1"/>
  <c r="G366" i="19"/>
  <c r="V358" i="12"/>
  <c r="W358" i="12" s="1"/>
  <c r="F123" i="23" l="1"/>
  <c r="AD122" i="23"/>
  <c r="AB367" i="23"/>
  <c r="AB244" i="23"/>
  <c r="AE122" i="22"/>
  <c r="AF122" i="22" s="1"/>
  <c r="AB123" i="22"/>
  <c r="AD243" i="22"/>
  <c r="F244" i="22"/>
  <c r="AB367" i="22"/>
  <c r="O366" i="19"/>
  <c r="F367" i="19"/>
  <c r="M123" i="19"/>
  <c r="P122" i="19"/>
  <c r="Q122" i="19" s="1"/>
  <c r="M244" i="19"/>
  <c r="V359" i="12"/>
  <c r="W359" i="12" s="1"/>
  <c r="AA244" i="23" l="1"/>
  <c r="Z245" i="23" s="1"/>
  <c r="Q244" i="23"/>
  <c r="P245" i="23" s="1"/>
  <c r="L244" i="23"/>
  <c r="K245" i="23" s="1"/>
  <c r="G244" i="23"/>
  <c r="V367" i="23"/>
  <c r="U368" i="23" s="1"/>
  <c r="Q367" i="23"/>
  <c r="P368" i="23" s="1"/>
  <c r="L367" i="23"/>
  <c r="K368" i="23" s="1"/>
  <c r="G367" i="23"/>
  <c r="AB123" i="23"/>
  <c r="AE122" i="23"/>
  <c r="AF122" i="23" s="1"/>
  <c r="Q367" i="22"/>
  <c r="P368" i="22" s="1"/>
  <c r="L367" i="22"/>
  <c r="K368" i="22" s="1"/>
  <c r="G367" i="22"/>
  <c r="V367" i="22"/>
  <c r="U368" i="22" s="1"/>
  <c r="AB244" i="22"/>
  <c r="AA123" i="22"/>
  <c r="Z124" i="22" s="1"/>
  <c r="Q123" i="22"/>
  <c r="P124" i="22" s="1"/>
  <c r="L123" i="22"/>
  <c r="K124" i="22" s="1"/>
  <c r="G123" i="22"/>
  <c r="L244" i="19"/>
  <c r="K245" i="19" s="1"/>
  <c r="G244" i="19"/>
  <c r="G123" i="19"/>
  <c r="L123" i="19"/>
  <c r="K124" i="19" s="1"/>
  <c r="M367" i="19"/>
  <c r="V360" i="12"/>
  <c r="W360" i="12" s="1"/>
  <c r="AD367" i="23" l="1"/>
  <c r="F368" i="23"/>
  <c r="F245" i="23"/>
  <c r="AD244" i="23"/>
  <c r="AA123" i="23"/>
  <c r="Z124" i="23" s="1"/>
  <c r="Q123" i="23"/>
  <c r="P124" i="23" s="1"/>
  <c r="L123" i="23"/>
  <c r="K124" i="23" s="1"/>
  <c r="AC123" i="23"/>
  <c r="G123" i="23"/>
  <c r="AC123" i="22"/>
  <c r="L244" i="22"/>
  <c r="K245" i="22" s="1"/>
  <c r="G244" i="22"/>
  <c r="AA244" i="22"/>
  <c r="Z245" i="22" s="1"/>
  <c r="Q244" i="22"/>
  <c r="P245" i="22" s="1"/>
  <c r="AD123" i="22"/>
  <c r="F124" i="22"/>
  <c r="AD367" i="22"/>
  <c r="F368" i="22"/>
  <c r="N123" i="19"/>
  <c r="L367" i="19"/>
  <c r="K368" i="19" s="1"/>
  <c r="G367" i="19"/>
  <c r="O123" i="19"/>
  <c r="F124" i="19"/>
  <c r="O244" i="19"/>
  <c r="F245" i="19"/>
  <c r="V361" i="12"/>
  <c r="W361" i="12" s="1"/>
  <c r="AB245" i="23" l="1"/>
  <c r="F124" i="23"/>
  <c r="AD123" i="23"/>
  <c r="AB368" i="23"/>
  <c r="AB368" i="22"/>
  <c r="AB124" i="22"/>
  <c r="AE123" i="22"/>
  <c r="AF123" i="22" s="1"/>
  <c r="AD244" i="22"/>
  <c r="F245" i="22"/>
  <c r="P123" i="19"/>
  <c r="Q123" i="19" s="1"/>
  <c r="M124" i="19"/>
  <c r="M245" i="19"/>
  <c r="F368" i="19"/>
  <c r="O367" i="19"/>
  <c r="V362" i="12"/>
  <c r="W362" i="12" s="1"/>
  <c r="AE123" i="23" l="1"/>
  <c r="AF123" i="23" s="1"/>
  <c r="AB124" i="23"/>
  <c r="Q368" i="23"/>
  <c r="P369" i="23" s="1"/>
  <c r="V368" i="23"/>
  <c r="U369" i="23" s="1"/>
  <c r="L368" i="23"/>
  <c r="K369" i="23" s="1"/>
  <c r="G368" i="23"/>
  <c r="G245" i="23"/>
  <c r="AA245" i="23"/>
  <c r="Z246" i="23" s="1"/>
  <c r="Q245" i="23"/>
  <c r="P246" i="23" s="1"/>
  <c r="L245" i="23"/>
  <c r="K246" i="23" s="1"/>
  <c r="AB245" i="22"/>
  <c r="L124" i="22"/>
  <c r="K125" i="22" s="1"/>
  <c r="AA124" i="22"/>
  <c r="Z125" i="22" s="1"/>
  <c r="Q124" i="22"/>
  <c r="P125" i="22" s="1"/>
  <c r="G124" i="22"/>
  <c r="AC124" i="22" s="1"/>
  <c r="L368" i="22"/>
  <c r="K369" i="22" s="1"/>
  <c r="G368" i="22"/>
  <c r="V368" i="22"/>
  <c r="U369" i="22" s="1"/>
  <c r="Q368" i="22"/>
  <c r="P369" i="22" s="1"/>
  <c r="M368" i="19"/>
  <c r="L124" i="19"/>
  <c r="K125" i="19" s="1"/>
  <c r="G124" i="19"/>
  <c r="N124" i="19" s="1"/>
  <c r="L245" i="19"/>
  <c r="K246" i="19" s="1"/>
  <c r="G245" i="19"/>
  <c r="V363" i="12"/>
  <c r="W363" i="12" s="1"/>
  <c r="AD245" i="23" l="1"/>
  <c r="F246" i="23"/>
  <c r="F369" i="23"/>
  <c r="AD368" i="23"/>
  <c r="AA124" i="23"/>
  <c r="Z125" i="23" s="1"/>
  <c r="Q124" i="23"/>
  <c r="P125" i="23" s="1"/>
  <c r="L124" i="23"/>
  <c r="K125" i="23" s="1"/>
  <c r="G124" i="23"/>
  <c r="AC124" i="23"/>
  <c r="F125" i="22"/>
  <c r="AD124" i="22"/>
  <c r="AD368" i="22"/>
  <c r="F369" i="22"/>
  <c r="G245" i="22"/>
  <c r="AA245" i="22"/>
  <c r="Z246" i="22" s="1"/>
  <c r="Q245" i="22"/>
  <c r="P246" i="22" s="1"/>
  <c r="L245" i="22"/>
  <c r="K246" i="22" s="1"/>
  <c r="F246" i="19"/>
  <c r="O245" i="19"/>
  <c r="O124" i="19"/>
  <c r="F125" i="19"/>
  <c r="G368" i="19"/>
  <c r="L368" i="19"/>
  <c r="K369" i="19" s="1"/>
  <c r="V364" i="12"/>
  <c r="W364" i="12" s="1"/>
  <c r="AD124" i="23" l="1"/>
  <c r="F125" i="23"/>
  <c r="AB369" i="23"/>
  <c r="AB246" i="23"/>
  <c r="AD245" i="22"/>
  <c r="F246" i="22"/>
  <c r="AB369" i="22"/>
  <c r="AE124" i="22"/>
  <c r="AF124" i="22" s="1"/>
  <c r="AB125" i="22"/>
  <c r="AC125" i="22" s="1"/>
  <c r="O368" i="19"/>
  <c r="F369" i="19"/>
  <c r="M125" i="19"/>
  <c r="N125" i="19" s="1"/>
  <c r="P124" i="19"/>
  <c r="Q124" i="19" s="1"/>
  <c r="M246" i="19"/>
  <c r="V365" i="12"/>
  <c r="W365" i="12" s="1"/>
  <c r="G246" i="23" l="1"/>
  <c r="AA246" i="23"/>
  <c r="Z247" i="23" s="1"/>
  <c r="Q246" i="23"/>
  <c r="P247" i="23" s="1"/>
  <c r="L246" i="23"/>
  <c r="K247" i="23" s="1"/>
  <c r="AE124" i="23"/>
  <c r="AF124" i="23" s="1"/>
  <c r="AB125" i="23"/>
  <c r="AC125" i="23" s="1"/>
  <c r="AE125" i="22"/>
  <c r="AF125" i="22" s="1"/>
  <c r="AC126" i="22"/>
  <c r="AB246" i="22"/>
  <c r="G246" i="19"/>
  <c r="L246" i="19"/>
  <c r="K247" i="19" s="1"/>
  <c r="P125" i="19"/>
  <c r="Q125" i="19" s="1"/>
  <c r="N126" i="19"/>
  <c r="M369" i="19"/>
  <c r="V366" i="12"/>
  <c r="W366" i="12" s="1"/>
  <c r="AE125" i="23" l="1"/>
  <c r="AF125" i="23" s="1"/>
  <c r="AC126" i="23"/>
  <c r="F247" i="23"/>
  <c r="AD246" i="23"/>
  <c r="G246" i="22"/>
  <c r="AA246" i="22"/>
  <c r="Z247" i="22" s="1"/>
  <c r="Q246" i="22"/>
  <c r="P247" i="22" s="1"/>
  <c r="L246" i="22"/>
  <c r="K247" i="22" s="1"/>
  <c r="AE126" i="22"/>
  <c r="AF126" i="22" s="1"/>
  <c r="AC127" i="22"/>
  <c r="P126" i="19"/>
  <c r="Q126" i="19" s="1"/>
  <c r="N127" i="19"/>
  <c r="O246" i="19"/>
  <c r="F247" i="19"/>
  <c r="V367" i="12"/>
  <c r="W367" i="12" s="1"/>
  <c r="AB247" i="23" l="1"/>
  <c r="AE126" i="23"/>
  <c r="AF126" i="23" s="1"/>
  <c r="AC127" i="23"/>
  <c r="AE127" i="22"/>
  <c r="AF127" i="22" s="1"/>
  <c r="AC128" i="22"/>
  <c r="F247" i="22"/>
  <c r="AD246" i="22"/>
  <c r="M247" i="19"/>
  <c r="P127" i="19"/>
  <c r="Q127" i="19" s="1"/>
  <c r="N128" i="19"/>
  <c r="V368" i="12"/>
  <c r="W368" i="12" s="1"/>
  <c r="AE127" i="23" l="1"/>
  <c r="AF127" i="23" s="1"/>
  <c r="AC128" i="23"/>
  <c r="AA247" i="23"/>
  <c r="Q247" i="23"/>
  <c r="P248" i="23" s="1"/>
  <c r="L247" i="23"/>
  <c r="K248" i="23" s="1"/>
  <c r="G247" i="23"/>
  <c r="AB247" i="22"/>
  <c r="AE128" i="22"/>
  <c r="AF128" i="22" s="1"/>
  <c r="AC129" i="22"/>
  <c r="P128" i="19"/>
  <c r="Q128" i="19" s="1"/>
  <c r="N129" i="19"/>
  <c r="L247" i="19"/>
  <c r="K248" i="19" s="1"/>
  <c r="G247" i="19"/>
  <c r="V369" i="12"/>
  <c r="W369" i="12" s="1"/>
  <c r="AD247" i="23" l="1"/>
  <c r="F248" i="23"/>
  <c r="AE128" i="23"/>
  <c r="AF128" i="23" s="1"/>
  <c r="AC129" i="23"/>
  <c r="AE129" i="22"/>
  <c r="AF129" i="22" s="1"/>
  <c r="AC130" i="22"/>
  <c r="AA247" i="22"/>
  <c r="Q247" i="22"/>
  <c r="P248" i="22" s="1"/>
  <c r="L247" i="22"/>
  <c r="K248" i="22" s="1"/>
  <c r="G247" i="22"/>
  <c r="O247" i="19"/>
  <c r="F248" i="19"/>
  <c r="P129" i="19"/>
  <c r="Q129" i="19" s="1"/>
  <c r="N130" i="19"/>
  <c r="V370" i="12"/>
  <c r="W370" i="12" s="1"/>
  <c r="AE129" i="23" l="1"/>
  <c r="AF129" i="23" s="1"/>
  <c r="AC130" i="23"/>
  <c r="AB248" i="23"/>
  <c r="AD247" i="22"/>
  <c r="F248" i="22"/>
  <c r="AE130" i="22"/>
  <c r="AF130" i="22" s="1"/>
  <c r="AC131" i="22"/>
  <c r="P130" i="19"/>
  <c r="Q130" i="19" s="1"/>
  <c r="N131" i="19"/>
  <c r="M248" i="19"/>
  <c r="V371" i="12"/>
  <c r="W371" i="12" s="1"/>
  <c r="AE130" i="23" l="1"/>
  <c r="AF130" i="23" s="1"/>
  <c r="AC131" i="23"/>
  <c r="AE131" i="22"/>
  <c r="AF131" i="22" s="1"/>
  <c r="AC132" i="22"/>
  <c r="AB248" i="22"/>
  <c r="P131" i="19"/>
  <c r="Q131" i="19" s="1"/>
  <c r="N132" i="19"/>
  <c r="V372" i="12"/>
  <c r="W372" i="12" s="1"/>
  <c r="AE131" i="23" l="1"/>
  <c r="AF131" i="23" s="1"/>
  <c r="AC132" i="23"/>
  <c r="AE132" i="22"/>
  <c r="AF132" i="22" s="1"/>
  <c r="AC133" i="22"/>
  <c r="P132" i="19"/>
  <c r="Q132" i="19" s="1"/>
  <c r="N133" i="19"/>
  <c r="V373" i="12"/>
  <c r="W373" i="12" s="1"/>
  <c r="AE132" i="23" l="1"/>
  <c r="AF132" i="23" s="1"/>
  <c r="AC133" i="23"/>
  <c r="AE133" i="22"/>
  <c r="AF133" i="22" s="1"/>
  <c r="AC134" i="22"/>
  <c r="P133" i="19"/>
  <c r="Q133" i="19" s="1"/>
  <c r="N134" i="19"/>
  <c r="V374" i="12"/>
  <c r="W374" i="12" s="1"/>
  <c r="AE133" i="23" l="1"/>
  <c r="AF133" i="23" s="1"/>
  <c r="AC134" i="23"/>
  <c r="AE134" i="22"/>
  <c r="AF134" i="22" s="1"/>
  <c r="AC135" i="22"/>
  <c r="P134" i="19"/>
  <c r="Q134" i="19" s="1"/>
  <c r="N135" i="19"/>
  <c r="V375" i="12"/>
  <c r="W375" i="12" s="1"/>
  <c r="AE134" i="23" l="1"/>
  <c r="AF134" i="23" s="1"/>
  <c r="AC135" i="23"/>
  <c r="AE135" i="22"/>
  <c r="AF135" i="22" s="1"/>
  <c r="AC136" i="22"/>
  <c r="P135" i="19"/>
  <c r="Q135" i="19" s="1"/>
  <c r="N136" i="19"/>
  <c r="V376" i="12"/>
  <c r="W376" i="12" s="1"/>
  <c r="AE135" i="23" l="1"/>
  <c r="AF135" i="23" s="1"/>
  <c r="AC136" i="23"/>
  <c r="AE136" i="22"/>
  <c r="AF136" i="22" s="1"/>
  <c r="AC137" i="22"/>
  <c r="P136" i="19"/>
  <c r="Q136" i="19" s="1"/>
  <c r="N137" i="19"/>
  <c r="V377" i="12"/>
  <c r="W377" i="12" s="1"/>
  <c r="AE136" i="23" l="1"/>
  <c r="AF136" i="23" s="1"/>
  <c r="AC137" i="23"/>
  <c r="AE137" i="22"/>
  <c r="AF137" i="22" s="1"/>
  <c r="AC138" i="22"/>
  <c r="P137" i="19"/>
  <c r="Q137" i="19" s="1"/>
  <c r="N138" i="19"/>
  <c r="V378" i="12"/>
  <c r="W378" i="12" s="1"/>
  <c r="AE137" i="23" l="1"/>
  <c r="AF137" i="23" s="1"/>
  <c r="AC138" i="23"/>
  <c r="AE138" i="22"/>
  <c r="AF138" i="22" s="1"/>
  <c r="AC139" i="22"/>
  <c r="P138" i="19"/>
  <c r="Q138" i="19" s="1"/>
  <c r="N139" i="19"/>
  <c r="V379" i="12"/>
  <c r="W379" i="12" s="1"/>
  <c r="AE138" i="23" l="1"/>
  <c r="AF138" i="23" s="1"/>
  <c r="AC139" i="23"/>
  <c r="AE139" i="22"/>
  <c r="AF139" i="22" s="1"/>
  <c r="AC140" i="22"/>
  <c r="P139" i="19"/>
  <c r="Q139" i="19" s="1"/>
  <c r="N140" i="19"/>
  <c r="V380" i="12"/>
  <c r="W380" i="12" s="1"/>
  <c r="V381" i="12"/>
  <c r="AE139" i="23" l="1"/>
  <c r="AF139" i="23" s="1"/>
  <c r="AC140" i="23"/>
  <c r="AE140" i="22"/>
  <c r="AF140" i="22" s="1"/>
  <c r="AC141" i="22"/>
  <c r="P140" i="19"/>
  <c r="Q140" i="19" s="1"/>
  <c r="N141" i="19"/>
  <c r="W381" i="12"/>
  <c r="AE140" i="23" l="1"/>
  <c r="AF140" i="23" s="1"/>
  <c r="AC141" i="23"/>
  <c r="AE141" i="22"/>
  <c r="AF141" i="22" s="1"/>
  <c r="AC142" i="22"/>
  <c r="P141" i="19"/>
  <c r="Q141" i="19" s="1"/>
  <c r="N142" i="19"/>
  <c r="AE141" i="23" l="1"/>
  <c r="AF141" i="23" s="1"/>
  <c r="AC142" i="23"/>
  <c r="AE142" i="22"/>
  <c r="AF142" i="22" s="1"/>
  <c r="AC143" i="22"/>
  <c r="P142" i="19"/>
  <c r="Q142" i="19" s="1"/>
  <c r="N143" i="19"/>
  <c r="AE142" i="23" l="1"/>
  <c r="AF142" i="23" s="1"/>
  <c r="AC143" i="23"/>
  <c r="AE143" i="22"/>
  <c r="AF143" i="22" s="1"/>
  <c r="AC144" i="22"/>
  <c r="P143" i="19"/>
  <c r="Q143" i="19" s="1"/>
  <c r="N144" i="19"/>
  <c r="AE143" i="23" l="1"/>
  <c r="AF143" i="23" s="1"/>
  <c r="AC144" i="23"/>
  <c r="AE144" i="22"/>
  <c r="AF144" i="22" s="1"/>
  <c r="AC145" i="22"/>
  <c r="P144" i="19"/>
  <c r="Q144" i="19" s="1"/>
  <c r="N145" i="19"/>
  <c r="AE144" i="23" l="1"/>
  <c r="AF144" i="23" s="1"/>
  <c r="AC145" i="23"/>
  <c r="AE145" i="22"/>
  <c r="AF145" i="22" s="1"/>
  <c r="AC146" i="22"/>
  <c r="P145" i="19"/>
  <c r="Q145" i="19" s="1"/>
  <c r="N146" i="19"/>
  <c r="AE145" i="23" l="1"/>
  <c r="AF145" i="23" s="1"/>
  <c r="AC146" i="23"/>
  <c r="AE146" i="22"/>
  <c r="AF146" i="22" s="1"/>
  <c r="AC147" i="22"/>
  <c r="P146" i="19"/>
  <c r="Q146" i="19" s="1"/>
  <c r="N147" i="19"/>
  <c r="AE146" i="23" l="1"/>
  <c r="AF146" i="23" s="1"/>
  <c r="AC147" i="23"/>
  <c r="AE147" i="22"/>
  <c r="AF147" i="22" s="1"/>
  <c r="AC148" i="22"/>
  <c r="P147" i="19"/>
  <c r="Q147" i="19" s="1"/>
  <c r="N148" i="19"/>
  <c r="AE147" i="23" l="1"/>
  <c r="AF147" i="23" s="1"/>
  <c r="AC148" i="23"/>
  <c r="AE148" i="22"/>
  <c r="AF148" i="22" s="1"/>
  <c r="AC149" i="22"/>
  <c r="P148" i="19"/>
  <c r="Q148" i="19" s="1"/>
  <c r="N149" i="19"/>
  <c r="AE148" i="23" l="1"/>
  <c r="AF148" i="23" s="1"/>
  <c r="AC149" i="23"/>
  <c r="AE149" i="22"/>
  <c r="AF149" i="22" s="1"/>
  <c r="AC150" i="22"/>
  <c r="P149" i="19"/>
  <c r="Q149" i="19" s="1"/>
  <c r="N150" i="19"/>
  <c r="AE149" i="23" l="1"/>
  <c r="AF149" i="23" s="1"/>
  <c r="AC150" i="23"/>
  <c r="AE150" i="22"/>
  <c r="AF150" i="22" s="1"/>
  <c r="AC151" i="22"/>
  <c r="P150" i="19"/>
  <c r="Q150" i="19" s="1"/>
  <c r="N151" i="19"/>
  <c r="AE150" i="23" l="1"/>
  <c r="AF150" i="23" s="1"/>
  <c r="AC151" i="23"/>
  <c r="AE151" i="22"/>
  <c r="AF151" i="22" s="1"/>
  <c r="AC152" i="22"/>
  <c r="P151" i="19"/>
  <c r="Q151" i="19" s="1"/>
  <c r="N152" i="19"/>
  <c r="AE151" i="23" l="1"/>
  <c r="AF151" i="23" s="1"/>
  <c r="AC152" i="23"/>
  <c r="AE152" i="22"/>
  <c r="AF152" i="22" s="1"/>
  <c r="AC153" i="22"/>
  <c r="P152" i="19"/>
  <c r="Q152" i="19" s="1"/>
  <c r="N153" i="19"/>
  <c r="AE152" i="23" l="1"/>
  <c r="AF152" i="23" s="1"/>
  <c r="AC153" i="23"/>
  <c r="AE153" i="22"/>
  <c r="AF153" i="22" s="1"/>
  <c r="AC154" i="22"/>
  <c r="P153" i="19"/>
  <c r="Q153" i="19" s="1"/>
  <c r="N154" i="19"/>
  <c r="AE153" i="23" l="1"/>
  <c r="AF153" i="23" s="1"/>
  <c r="AC154" i="23"/>
  <c r="AE154" i="22"/>
  <c r="AF154" i="22" s="1"/>
  <c r="AC155" i="22"/>
  <c r="P154" i="19"/>
  <c r="Q154" i="19" s="1"/>
  <c r="N155" i="19"/>
  <c r="AE154" i="23" l="1"/>
  <c r="AF154" i="23" s="1"/>
  <c r="AC155" i="23"/>
  <c r="AE155" i="22"/>
  <c r="AF155" i="22" s="1"/>
  <c r="AC156" i="22"/>
  <c r="P155" i="19"/>
  <c r="Q155" i="19" s="1"/>
  <c r="N156" i="19"/>
  <c r="AE155" i="23" l="1"/>
  <c r="AF155" i="23" s="1"/>
  <c r="AC156" i="23"/>
  <c r="AE156" i="22"/>
  <c r="AF156" i="22" s="1"/>
  <c r="AC157" i="22"/>
  <c r="P156" i="19"/>
  <c r="Q156" i="19" s="1"/>
  <c r="N157" i="19"/>
  <c r="AE156" i="23" l="1"/>
  <c r="AF156" i="23" s="1"/>
  <c r="AC157" i="23"/>
  <c r="AE157" i="22"/>
  <c r="AF157" i="22" s="1"/>
  <c r="AC158" i="22"/>
  <c r="P157" i="19"/>
  <c r="Q157" i="19" s="1"/>
  <c r="N158" i="19"/>
  <c r="AE157" i="23" l="1"/>
  <c r="AF157" i="23" s="1"/>
  <c r="AC158" i="23"/>
  <c r="AE158" i="22"/>
  <c r="AF158" i="22" s="1"/>
  <c r="AC159" i="22"/>
  <c r="P158" i="19"/>
  <c r="Q158" i="19" s="1"/>
  <c r="N159" i="19"/>
  <c r="AE158" i="23" l="1"/>
  <c r="AF158" i="23" s="1"/>
  <c r="AC159" i="23"/>
  <c r="AE159" i="22"/>
  <c r="AF159" i="22" s="1"/>
  <c r="AC160" i="22"/>
  <c r="P159" i="19"/>
  <c r="Q159" i="19" s="1"/>
  <c r="N160" i="19"/>
  <c r="AE159" i="23" l="1"/>
  <c r="AF159" i="23" s="1"/>
  <c r="AC160" i="23"/>
  <c r="AE160" i="22"/>
  <c r="AF160" i="22" s="1"/>
  <c r="AC161" i="22"/>
  <c r="P160" i="19"/>
  <c r="Q160" i="19" s="1"/>
  <c r="N161" i="19"/>
  <c r="AE160" i="23" l="1"/>
  <c r="AF160" i="23" s="1"/>
  <c r="AC161" i="23"/>
  <c r="AE161" i="22"/>
  <c r="AF161" i="22" s="1"/>
  <c r="AC162" i="22"/>
  <c r="P161" i="19"/>
  <c r="Q161" i="19" s="1"/>
  <c r="N162" i="19"/>
  <c r="AE161" i="23" l="1"/>
  <c r="AF161" i="23" s="1"/>
  <c r="AC162" i="23"/>
  <c r="AE162" i="22"/>
  <c r="AF162" i="22" s="1"/>
  <c r="AC163" i="22"/>
  <c r="P162" i="19"/>
  <c r="Q162" i="19" s="1"/>
  <c r="N163" i="19"/>
  <c r="AE162" i="23" l="1"/>
  <c r="AF162" i="23" s="1"/>
  <c r="AC163" i="23"/>
  <c r="AE163" i="22"/>
  <c r="AF163" i="22" s="1"/>
  <c r="AC164" i="22"/>
  <c r="P163" i="19"/>
  <c r="Q163" i="19" s="1"/>
  <c r="N164" i="19"/>
  <c r="AE163" i="23" l="1"/>
  <c r="AF163" i="23" s="1"/>
  <c r="AC164" i="23"/>
  <c r="AE164" i="22"/>
  <c r="AF164" i="22" s="1"/>
  <c r="AC165" i="22"/>
  <c r="P164" i="19"/>
  <c r="Q164" i="19" s="1"/>
  <c r="N165" i="19"/>
  <c r="AE164" i="23" l="1"/>
  <c r="AF164" i="23" s="1"/>
  <c r="AC165" i="23"/>
  <c r="AE165" i="22"/>
  <c r="AF165" i="22" s="1"/>
  <c r="AC166" i="22"/>
  <c r="P165" i="19"/>
  <c r="Q165" i="19" s="1"/>
  <c r="N166" i="19"/>
  <c r="AE165" i="23" l="1"/>
  <c r="AF165" i="23" s="1"/>
  <c r="AC166" i="23"/>
  <c r="AE166" i="22"/>
  <c r="AF166" i="22" s="1"/>
  <c r="AC167" i="22"/>
  <c r="P166" i="19"/>
  <c r="Q166" i="19" s="1"/>
  <c r="N167" i="19"/>
  <c r="AE166" i="23" l="1"/>
  <c r="AF166" i="23" s="1"/>
  <c r="AC167" i="23"/>
  <c r="AE167" i="22"/>
  <c r="AF167" i="22" s="1"/>
  <c r="AC168" i="22"/>
  <c r="P167" i="19"/>
  <c r="Q167" i="19" s="1"/>
  <c r="N168" i="19"/>
  <c r="AE167" i="23" l="1"/>
  <c r="AF167" i="23" s="1"/>
  <c r="AC168" i="23"/>
  <c r="AE168" i="22"/>
  <c r="AF168" i="22" s="1"/>
  <c r="AC169" i="22"/>
  <c r="P168" i="19"/>
  <c r="Q168" i="19" s="1"/>
  <c r="N169" i="19"/>
  <c r="AE168" i="23" l="1"/>
  <c r="AF168" i="23" s="1"/>
  <c r="AC169" i="23"/>
  <c r="AE169" i="22"/>
  <c r="AF169" i="22" s="1"/>
  <c r="AC170" i="22"/>
  <c r="P169" i="19"/>
  <c r="Q169" i="19" s="1"/>
  <c r="N170" i="19"/>
  <c r="AE169" i="23" l="1"/>
  <c r="AF169" i="23" s="1"/>
  <c r="AC170" i="23"/>
  <c r="AE170" i="22"/>
  <c r="AF170" i="22" s="1"/>
  <c r="AC171" i="22"/>
  <c r="P170" i="19"/>
  <c r="Q170" i="19" s="1"/>
  <c r="N171" i="19"/>
  <c r="AE170" i="23" l="1"/>
  <c r="AF170" i="23" s="1"/>
  <c r="AC171" i="23"/>
  <c r="AE171" i="22"/>
  <c r="AF171" i="22" s="1"/>
  <c r="AC172" i="22"/>
  <c r="P171" i="19"/>
  <c r="Q171" i="19" s="1"/>
  <c r="N172" i="19"/>
  <c r="AE171" i="23" l="1"/>
  <c r="AF171" i="23" s="1"/>
  <c r="AC172" i="23"/>
  <c r="AE172" i="22"/>
  <c r="AF172" i="22" s="1"/>
  <c r="AC173" i="22"/>
  <c r="P172" i="19"/>
  <c r="Q172" i="19" s="1"/>
  <c r="N173" i="19"/>
  <c r="AE172" i="23" l="1"/>
  <c r="AF172" i="23" s="1"/>
  <c r="AC173" i="23"/>
  <c r="AE173" i="22"/>
  <c r="AF173" i="22" s="1"/>
  <c r="AC174" i="22"/>
  <c r="P173" i="19"/>
  <c r="Q173" i="19" s="1"/>
  <c r="N174" i="19"/>
  <c r="AE173" i="23" l="1"/>
  <c r="AF173" i="23" s="1"/>
  <c r="AC174" i="23"/>
  <c r="AE174" i="22"/>
  <c r="AF174" i="22" s="1"/>
  <c r="AC175" i="22"/>
  <c r="P174" i="19"/>
  <c r="Q174" i="19" s="1"/>
  <c r="N175" i="19"/>
  <c r="AE174" i="23" l="1"/>
  <c r="AF174" i="23" s="1"/>
  <c r="AC175" i="23"/>
  <c r="AE175" i="22"/>
  <c r="AF175" i="22" s="1"/>
  <c r="AC176" i="22"/>
  <c r="P175" i="19"/>
  <c r="Q175" i="19" s="1"/>
  <c r="N176" i="19"/>
  <c r="AE175" i="23" l="1"/>
  <c r="AF175" i="23" s="1"/>
  <c r="AC176" i="23"/>
  <c r="AE176" i="22"/>
  <c r="AF176" i="22" s="1"/>
  <c r="AC177" i="22"/>
  <c r="P176" i="19"/>
  <c r="Q176" i="19" s="1"/>
  <c r="N177" i="19"/>
  <c r="AE176" i="23" l="1"/>
  <c r="AF176" i="23" s="1"/>
  <c r="AC177" i="23"/>
  <c r="AE177" i="22"/>
  <c r="AF177" i="22" s="1"/>
  <c r="AC178" i="22"/>
  <c r="P177" i="19"/>
  <c r="Q177" i="19" s="1"/>
  <c r="N178" i="19"/>
  <c r="AE177" i="23" l="1"/>
  <c r="AF177" i="23" s="1"/>
  <c r="AC178" i="23"/>
  <c r="AE178" i="22"/>
  <c r="AF178" i="22" s="1"/>
  <c r="AC179" i="22"/>
  <c r="P178" i="19"/>
  <c r="Q178" i="19" s="1"/>
  <c r="N179" i="19"/>
  <c r="AE178" i="23" l="1"/>
  <c r="AF178" i="23" s="1"/>
  <c r="AC179" i="23"/>
  <c r="AE179" i="22"/>
  <c r="AF179" i="22" s="1"/>
  <c r="AC180" i="22"/>
  <c r="P179" i="19"/>
  <c r="Q179" i="19" s="1"/>
  <c r="N180" i="19"/>
  <c r="AE179" i="23" l="1"/>
  <c r="AF179" i="23" s="1"/>
  <c r="AC180" i="23"/>
  <c r="AE180" i="22"/>
  <c r="AF180" i="22" s="1"/>
  <c r="AC181" i="22"/>
  <c r="P180" i="19"/>
  <c r="Q180" i="19" s="1"/>
  <c r="N181" i="19"/>
  <c r="AE180" i="23" l="1"/>
  <c r="AF180" i="23" s="1"/>
  <c r="AC181" i="23"/>
  <c r="AE181" i="22"/>
  <c r="AF181" i="22" s="1"/>
  <c r="AC182" i="22"/>
  <c r="P181" i="19"/>
  <c r="Q181" i="19" s="1"/>
  <c r="N182" i="19"/>
  <c r="AE181" i="23" l="1"/>
  <c r="AF181" i="23" s="1"/>
  <c r="AC182" i="23"/>
  <c r="AE182" i="22"/>
  <c r="AF182" i="22" s="1"/>
  <c r="AC183" i="22"/>
  <c r="P182" i="19"/>
  <c r="Q182" i="19" s="1"/>
  <c r="N183" i="19"/>
  <c r="AE182" i="23" l="1"/>
  <c r="AF182" i="23" s="1"/>
  <c r="AC183" i="23"/>
  <c r="AE183" i="22"/>
  <c r="AF183" i="22" s="1"/>
  <c r="AC184" i="22"/>
  <c r="P183" i="19"/>
  <c r="Q183" i="19" s="1"/>
  <c r="N184" i="19"/>
  <c r="AE183" i="23" l="1"/>
  <c r="AF183" i="23" s="1"/>
  <c r="AC184" i="23"/>
  <c r="AE184" i="22"/>
  <c r="AF184" i="22" s="1"/>
  <c r="AC185" i="22"/>
  <c r="P184" i="19"/>
  <c r="Q184" i="19" s="1"/>
  <c r="N185" i="19"/>
  <c r="AE184" i="23" l="1"/>
  <c r="AF184" i="23" s="1"/>
  <c r="AC185" i="23"/>
  <c r="AE185" i="22"/>
  <c r="AF185" i="22" s="1"/>
  <c r="AC186" i="22"/>
  <c r="P185" i="19"/>
  <c r="Q185" i="19" s="1"/>
  <c r="N186" i="19"/>
  <c r="AE185" i="23" l="1"/>
  <c r="AF185" i="23" s="1"/>
  <c r="AC186" i="23"/>
  <c r="AE186" i="22"/>
  <c r="AF186" i="22" s="1"/>
  <c r="AC187" i="22"/>
  <c r="P186" i="19"/>
  <c r="Q186" i="19" s="1"/>
  <c r="N187" i="19"/>
  <c r="AE186" i="23" l="1"/>
  <c r="AF186" i="23" s="1"/>
  <c r="AC187" i="23"/>
  <c r="AE187" i="22"/>
  <c r="AF187" i="22" s="1"/>
  <c r="AC188" i="22"/>
  <c r="P187" i="19"/>
  <c r="Q187" i="19" s="1"/>
  <c r="N188" i="19"/>
  <c r="AE187" i="23" l="1"/>
  <c r="AF187" i="23" s="1"/>
  <c r="AC188" i="23"/>
  <c r="AE188" i="22"/>
  <c r="AF188" i="22" s="1"/>
  <c r="AC189" i="22"/>
  <c r="P188" i="19"/>
  <c r="Q188" i="19" s="1"/>
  <c r="N189" i="19"/>
  <c r="AE188" i="23" l="1"/>
  <c r="AF188" i="23" s="1"/>
  <c r="AC189" i="23"/>
  <c r="AE189" i="22"/>
  <c r="AF189" i="22" s="1"/>
  <c r="AC190" i="22"/>
  <c r="P189" i="19"/>
  <c r="Q189" i="19" s="1"/>
  <c r="N190" i="19"/>
  <c r="AE189" i="23" l="1"/>
  <c r="AF189" i="23" s="1"/>
  <c r="AC190" i="23"/>
  <c r="AE190" i="22"/>
  <c r="AF190" i="22" s="1"/>
  <c r="AC191" i="22"/>
  <c r="P190" i="19"/>
  <c r="Q190" i="19" s="1"/>
  <c r="N191" i="19"/>
  <c r="AE190" i="23" l="1"/>
  <c r="AF190" i="23" s="1"/>
  <c r="AC191" i="23"/>
  <c r="AE191" i="22"/>
  <c r="AF191" i="22" s="1"/>
  <c r="AC192" i="22"/>
  <c r="P191" i="19"/>
  <c r="Q191" i="19" s="1"/>
  <c r="N192" i="19"/>
  <c r="AE191" i="23" l="1"/>
  <c r="AF191" i="23" s="1"/>
  <c r="AC192" i="23"/>
  <c r="AE192" i="22"/>
  <c r="AF192" i="22" s="1"/>
  <c r="AC193" i="22"/>
  <c r="P192" i="19"/>
  <c r="Q192" i="19" s="1"/>
  <c r="N193" i="19"/>
  <c r="AE192" i="23" l="1"/>
  <c r="AF192" i="23" s="1"/>
  <c r="AC193" i="23"/>
  <c r="AE193" i="22"/>
  <c r="AF193" i="22" s="1"/>
  <c r="AC194" i="22"/>
  <c r="P193" i="19"/>
  <c r="Q193" i="19" s="1"/>
  <c r="N194" i="19"/>
  <c r="AE193" i="23" l="1"/>
  <c r="AF193" i="23" s="1"/>
  <c r="AC194" i="23"/>
  <c r="AE194" i="22"/>
  <c r="AF194" i="22" s="1"/>
  <c r="AC195" i="22"/>
  <c r="P194" i="19"/>
  <c r="Q194" i="19" s="1"/>
  <c r="N195" i="19"/>
  <c r="AE194" i="23" l="1"/>
  <c r="AF194" i="23" s="1"/>
  <c r="AC195" i="23"/>
  <c r="AE195" i="22"/>
  <c r="AF195" i="22" s="1"/>
  <c r="AC196" i="22"/>
  <c r="P195" i="19"/>
  <c r="Q195" i="19" s="1"/>
  <c r="N196" i="19"/>
  <c r="AE195" i="23" l="1"/>
  <c r="AF195" i="23" s="1"/>
  <c r="AC196" i="23"/>
  <c r="AE196" i="22"/>
  <c r="AF196" i="22" s="1"/>
  <c r="AC197" i="22"/>
  <c r="P196" i="19"/>
  <c r="Q196" i="19" s="1"/>
  <c r="N197" i="19"/>
  <c r="AE196" i="23" l="1"/>
  <c r="AF196" i="23" s="1"/>
  <c r="AC197" i="23"/>
  <c r="AE197" i="22"/>
  <c r="AF197" i="22" s="1"/>
  <c r="AC198" i="22"/>
  <c r="P197" i="19"/>
  <c r="Q197" i="19" s="1"/>
  <c r="N198" i="19"/>
  <c r="AE197" i="23" l="1"/>
  <c r="AF197" i="23" s="1"/>
  <c r="AC198" i="23"/>
  <c r="AE198" i="22"/>
  <c r="AF198" i="22" s="1"/>
  <c r="AC199" i="22"/>
  <c r="P198" i="19"/>
  <c r="Q198" i="19" s="1"/>
  <c r="N199" i="19"/>
  <c r="AE198" i="23" l="1"/>
  <c r="AF198" i="23" s="1"/>
  <c r="AC199" i="23"/>
  <c r="AE199" i="22"/>
  <c r="AF199" i="22" s="1"/>
  <c r="AC200" i="22"/>
  <c r="P199" i="19"/>
  <c r="Q199" i="19" s="1"/>
  <c r="N200" i="19"/>
  <c r="AE199" i="23" l="1"/>
  <c r="AF199" i="23" s="1"/>
  <c r="AC200" i="23"/>
  <c r="AE200" i="22"/>
  <c r="AF200" i="22" s="1"/>
  <c r="AC201" i="22"/>
  <c r="P200" i="19"/>
  <c r="Q200" i="19" s="1"/>
  <c r="N201" i="19"/>
  <c r="AE200" i="23" l="1"/>
  <c r="AF200" i="23" s="1"/>
  <c r="AC201" i="23"/>
  <c r="AE201" i="22"/>
  <c r="AF201" i="22" s="1"/>
  <c r="AC202" i="22"/>
  <c r="P201" i="19"/>
  <c r="Q201" i="19" s="1"/>
  <c r="N202" i="19"/>
  <c r="AE201" i="23" l="1"/>
  <c r="AF201" i="23" s="1"/>
  <c r="AC202" i="23"/>
  <c r="AE202" i="22"/>
  <c r="AF202" i="22" s="1"/>
  <c r="AC203" i="22"/>
  <c r="P202" i="19"/>
  <c r="Q202" i="19" s="1"/>
  <c r="N203" i="19"/>
  <c r="AE202" i="23" l="1"/>
  <c r="AF202" i="23" s="1"/>
  <c r="AC203" i="23"/>
  <c r="AE203" i="22"/>
  <c r="AF203" i="22" s="1"/>
  <c r="AC204" i="22"/>
  <c r="P203" i="19"/>
  <c r="Q203" i="19" s="1"/>
  <c r="N204" i="19"/>
  <c r="AE203" i="23" l="1"/>
  <c r="AF203" i="23" s="1"/>
  <c r="AC204" i="23"/>
  <c r="AE204" i="22"/>
  <c r="AF204" i="22" s="1"/>
  <c r="AC205" i="22"/>
  <c r="P204" i="19"/>
  <c r="Q204" i="19" s="1"/>
  <c r="N205" i="19"/>
  <c r="AE204" i="23" l="1"/>
  <c r="AF204" i="23" s="1"/>
  <c r="AC205" i="23"/>
  <c r="AE205" i="22"/>
  <c r="AF205" i="22" s="1"/>
  <c r="AC206" i="22"/>
  <c r="P205" i="19"/>
  <c r="Q205" i="19" s="1"/>
  <c r="N206" i="19"/>
  <c r="AE205" i="23" l="1"/>
  <c r="AF205" i="23" s="1"/>
  <c r="AC206" i="23"/>
  <c r="AE206" i="22"/>
  <c r="AF206" i="22" s="1"/>
  <c r="AC207" i="22"/>
  <c r="P206" i="19"/>
  <c r="Q206" i="19" s="1"/>
  <c r="N207" i="19"/>
  <c r="AE206" i="23" l="1"/>
  <c r="AF206" i="23" s="1"/>
  <c r="AC207" i="23"/>
  <c r="AE207" i="22"/>
  <c r="AF207" i="22" s="1"/>
  <c r="AC208" i="22"/>
  <c r="P207" i="19"/>
  <c r="Q207" i="19" s="1"/>
  <c r="N208" i="19"/>
  <c r="AE207" i="23" l="1"/>
  <c r="AF207" i="23" s="1"/>
  <c r="AC208" i="23"/>
  <c r="AE208" i="22"/>
  <c r="AF208" i="22" s="1"/>
  <c r="AC209" i="22"/>
  <c r="P208" i="19"/>
  <c r="Q208" i="19" s="1"/>
  <c r="N209" i="19"/>
  <c r="AE208" i="23" l="1"/>
  <c r="AF208" i="23" s="1"/>
  <c r="AC209" i="23"/>
  <c r="AE209" i="22"/>
  <c r="AF209" i="22" s="1"/>
  <c r="AC210" i="22"/>
  <c r="P209" i="19"/>
  <c r="Q209" i="19" s="1"/>
  <c r="N210" i="19"/>
  <c r="AE209" i="23" l="1"/>
  <c r="AF209" i="23" s="1"/>
  <c r="AC210" i="23"/>
  <c r="AE210" i="22"/>
  <c r="AF210" i="22" s="1"/>
  <c r="AC211" i="22"/>
  <c r="P210" i="19"/>
  <c r="Q210" i="19" s="1"/>
  <c r="N211" i="19"/>
  <c r="AE210" i="23" l="1"/>
  <c r="AF210" i="23" s="1"/>
  <c r="AC211" i="23"/>
  <c r="AE211" i="22"/>
  <c r="AF211" i="22" s="1"/>
  <c r="AC212" i="22"/>
  <c r="P211" i="19"/>
  <c r="Q211" i="19" s="1"/>
  <c r="N212" i="19"/>
  <c r="AE211" i="23" l="1"/>
  <c r="AF211" i="23" s="1"/>
  <c r="AC212" i="23"/>
  <c r="AE212" i="22"/>
  <c r="AF212" i="22" s="1"/>
  <c r="AC213" i="22"/>
  <c r="P212" i="19"/>
  <c r="Q212" i="19" s="1"/>
  <c r="N213" i="19"/>
  <c r="AE212" i="23" l="1"/>
  <c r="AF212" i="23" s="1"/>
  <c r="AC213" i="23"/>
  <c r="AE213" i="22"/>
  <c r="AF213" i="22" s="1"/>
  <c r="AC214" i="22"/>
  <c r="P213" i="19"/>
  <c r="Q213" i="19" s="1"/>
  <c r="N214" i="19"/>
  <c r="AE213" i="23" l="1"/>
  <c r="AF213" i="23" s="1"/>
  <c r="AC214" i="23"/>
  <c r="AE214" i="22"/>
  <c r="AF214" i="22" s="1"/>
  <c r="AC215" i="22"/>
  <c r="P214" i="19"/>
  <c r="Q214" i="19" s="1"/>
  <c r="N215" i="19"/>
  <c r="AE214" i="23" l="1"/>
  <c r="AF214" i="23" s="1"/>
  <c r="AC215" i="23"/>
  <c r="AE215" i="22"/>
  <c r="AF215" i="22" s="1"/>
  <c r="AC216" i="22"/>
  <c r="P215" i="19"/>
  <c r="Q215" i="19" s="1"/>
  <c r="N216" i="19"/>
  <c r="AE215" i="23" l="1"/>
  <c r="AF215" i="23" s="1"/>
  <c r="AC216" i="23"/>
  <c r="AE216" i="22"/>
  <c r="AF216" i="22" s="1"/>
  <c r="AC217" i="22"/>
  <c r="P216" i="19"/>
  <c r="Q216" i="19" s="1"/>
  <c r="N217" i="19"/>
  <c r="AE216" i="23" l="1"/>
  <c r="AF216" i="23" s="1"/>
  <c r="AC217" i="23"/>
  <c r="AE217" i="22"/>
  <c r="AF217" i="22" s="1"/>
  <c r="AC218" i="22"/>
  <c r="P217" i="19"/>
  <c r="Q217" i="19" s="1"/>
  <c r="N218" i="19"/>
  <c r="AE217" i="23" l="1"/>
  <c r="AF217" i="23" s="1"/>
  <c r="AC218" i="23"/>
  <c r="AE218" i="22"/>
  <c r="AF218" i="22" s="1"/>
  <c r="AC219" i="22"/>
  <c r="P218" i="19"/>
  <c r="Q218" i="19" s="1"/>
  <c r="N219" i="19"/>
  <c r="AE218" i="23" l="1"/>
  <c r="AF218" i="23" s="1"/>
  <c r="AC219" i="23"/>
  <c r="AE219" i="22"/>
  <c r="AF219" i="22" s="1"/>
  <c r="AC220" i="22"/>
  <c r="P219" i="19"/>
  <c r="Q219" i="19" s="1"/>
  <c r="N220" i="19"/>
  <c r="AE219" i="23" l="1"/>
  <c r="AF219" i="23" s="1"/>
  <c r="AC220" i="23"/>
  <c r="AE220" i="22"/>
  <c r="AF220" i="22" s="1"/>
  <c r="AC221" i="22"/>
  <c r="P220" i="19"/>
  <c r="Q220" i="19" s="1"/>
  <c r="N221" i="19"/>
  <c r="AE220" i="23" l="1"/>
  <c r="AF220" i="23" s="1"/>
  <c r="AC221" i="23"/>
  <c r="AE221" i="22"/>
  <c r="AF221" i="22" s="1"/>
  <c r="AC222" i="22"/>
  <c r="P221" i="19"/>
  <c r="Q221" i="19" s="1"/>
  <c r="N222" i="19"/>
  <c r="AE221" i="23" l="1"/>
  <c r="AF221" i="23" s="1"/>
  <c r="AC222" i="23"/>
  <c r="AE222" i="22"/>
  <c r="AF222" i="22" s="1"/>
  <c r="AC223" i="22"/>
  <c r="P222" i="19"/>
  <c r="Q222" i="19" s="1"/>
  <c r="N223" i="19"/>
  <c r="AE222" i="23" l="1"/>
  <c r="AF222" i="23" s="1"/>
  <c r="AC223" i="23"/>
  <c r="AE223" i="22"/>
  <c r="AF223" i="22" s="1"/>
  <c r="AC224" i="22"/>
  <c r="P223" i="19"/>
  <c r="Q223" i="19" s="1"/>
  <c r="N224" i="19"/>
  <c r="AE223" i="23" l="1"/>
  <c r="AF223" i="23" s="1"/>
  <c r="AC224" i="23"/>
  <c r="AE224" i="22"/>
  <c r="AF224" i="22" s="1"/>
  <c r="AC225" i="22"/>
  <c r="P224" i="19"/>
  <c r="Q224" i="19" s="1"/>
  <c r="N225" i="19"/>
  <c r="AE224" i="23" l="1"/>
  <c r="AF224" i="23" s="1"/>
  <c r="AC225" i="23"/>
  <c r="AE225" i="22"/>
  <c r="AF225" i="22" s="1"/>
  <c r="AC226" i="22"/>
  <c r="P225" i="19"/>
  <c r="Q225" i="19" s="1"/>
  <c r="N226" i="19"/>
  <c r="AE225" i="23" l="1"/>
  <c r="AF225" i="23" s="1"/>
  <c r="AC226" i="23"/>
  <c r="AE226" i="22"/>
  <c r="AF226" i="22" s="1"/>
  <c r="AC227" i="22"/>
  <c r="P226" i="19"/>
  <c r="Q226" i="19" s="1"/>
  <c r="N227" i="19"/>
  <c r="AE226" i="23" l="1"/>
  <c r="AF226" i="23" s="1"/>
  <c r="AC227" i="23"/>
  <c r="AE227" i="22"/>
  <c r="AF227" i="22" s="1"/>
  <c r="AC228" i="22"/>
  <c r="P227" i="19"/>
  <c r="Q227" i="19" s="1"/>
  <c r="N228" i="19"/>
  <c r="AE227" i="23" l="1"/>
  <c r="AF227" i="23" s="1"/>
  <c r="AC228" i="23"/>
  <c r="AE228" i="22"/>
  <c r="AF228" i="22" s="1"/>
  <c r="AC229" i="22"/>
  <c r="P228" i="19"/>
  <c r="Q228" i="19" s="1"/>
  <c r="N229" i="19"/>
  <c r="AE228" i="23" l="1"/>
  <c r="AF228" i="23" s="1"/>
  <c r="AC229" i="23"/>
  <c r="AE229" i="22"/>
  <c r="AF229" i="22" s="1"/>
  <c r="AC230" i="22"/>
  <c r="P229" i="19"/>
  <c r="Q229" i="19" s="1"/>
  <c r="N230" i="19"/>
  <c r="AE229" i="23" l="1"/>
  <c r="AF229" i="23" s="1"/>
  <c r="AC230" i="23"/>
  <c r="AE230" i="22"/>
  <c r="AF230" i="22" s="1"/>
  <c r="AC231" i="22"/>
  <c r="P230" i="19"/>
  <c r="Q230" i="19" s="1"/>
  <c r="N231" i="19"/>
  <c r="AE230" i="23" l="1"/>
  <c r="AF230" i="23" s="1"/>
  <c r="AC231" i="23"/>
  <c r="AE231" i="22"/>
  <c r="AF231" i="22" s="1"/>
  <c r="AC232" i="22"/>
  <c r="P231" i="19"/>
  <c r="Q231" i="19" s="1"/>
  <c r="N232" i="19"/>
  <c r="AE231" i="23" l="1"/>
  <c r="AF231" i="23" s="1"/>
  <c r="AC232" i="23"/>
  <c r="AE232" i="22"/>
  <c r="AF232" i="22" s="1"/>
  <c r="AC233" i="22"/>
  <c r="P232" i="19"/>
  <c r="Q232" i="19" s="1"/>
  <c r="N233" i="19"/>
  <c r="AE232" i="23" l="1"/>
  <c r="AF232" i="23" s="1"/>
  <c r="AC233" i="23"/>
  <c r="AE233" i="22"/>
  <c r="AF233" i="22" s="1"/>
  <c r="AC234" i="22"/>
  <c r="P233" i="19"/>
  <c r="Q233" i="19" s="1"/>
  <c r="N234" i="19"/>
  <c r="AE233" i="23" l="1"/>
  <c r="AF233" i="23" s="1"/>
  <c r="AC234" i="23"/>
  <c r="AE234" i="22"/>
  <c r="AF234" i="22" s="1"/>
  <c r="AC235" i="22"/>
  <c r="P234" i="19"/>
  <c r="Q234" i="19" s="1"/>
  <c r="N235" i="19"/>
  <c r="AE234" i="23" l="1"/>
  <c r="AF234" i="23" s="1"/>
  <c r="AC235" i="23"/>
  <c r="AE235" i="22"/>
  <c r="AF235" i="22" s="1"/>
  <c r="AC236" i="22"/>
  <c r="P235" i="19"/>
  <c r="Q235" i="19" s="1"/>
  <c r="N236" i="19"/>
  <c r="AE235" i="23" l="1"/>
  <c r="AF235" i="23" s="1"/>
  <c r="AC236" i="23"/>
  <c r="AE236" i="22"/>
  <c r="AF236" i="22" s="1"/>
  <c r="AC237" i="22"/>
  <c r="P236" i="19"/>
  <c r="Q236" i="19" s="1"/>
  <c r="N237" i="19"/>
  <c r="AE236" i="23" l="1"/>
  <c r="AF236" i="23" s="1"/>
  <c r="AC237" i="23"/>
  <c r="AE237" i="22"/>
  <c r="AF237" i="22" s="1"/>
  <c r="AC238" i="22"/>
  <c r="P237" i="19"/>
  <c r="Q237" i="19" s="1"/>
  <c r="N238" i="19"/>
  <c r="AE237" i="23" l="1"/>
  <c r="AF237" i="23" s="1"/>
  <c r="AC238" i="23"/>
  <c r="AE238" i="22"/>
  <c r="AF238" i="22" s="1"/>
  <c r="AC239" i="22"/>
  <c r="P238" i="19"/>
  <c r="Q238" i="19" s="1"/>
  <c r="N239" i="19"/>
  <c r="AE238" i="23" l="1"/>
  <c r="AF238" i="23" s="1"/>
  <c r="AC239" i="23"/>
  <c r="AE239" i="22"/>
  <c r="AF239" i="22" s="1"/>
  <c r="AC240" i="22"/>
  <c r="P239" i="19"/>
  <c r="Q239" i="19" s="1"/>
  <c r="N240" i="19"/>
  <c r="AE239" i="23" l="1"/>
  <c r="AF239" i="23" s="1"/>
  <c r="AC240" i="23"/>
  <c r="AE240" i="22"/>
  <c r="AF240" i="22" s="1"/>
  <c r="AC241" i="22"/>
  <c r="P240" i="19"/>
  <c r="Q240" i="19" s="1"/>
  <c r="N241" i="19"/>
  <c r="AE240" i="23" l="1"/>
  <c r="AF240" i="23" s="1"/>
  <c r="AC241" i="23"/>
  <c r="AE241" i="22"/>
  <c r="AF241" i="22" s="1"/>
  <c r="AC242" i="22"/>
  <c r="P241" i="19"/>
  <c r="Q241" i="19" s="1"/>
  <c r="N242" i="19"/>
  <c r="AE241" i="23" l="1"/>
  <c r="AF241" i="23" s="1"/>
  <c r="AC242" i="23"/>
  <c r="AE242" i="22"/>
  <c r="AF242" i="22" s="1"/>
  <c r="AC243" i="22"/>
  <c r="P242" i="19"/>
  <c r="Q242" i="19" s="1"/>
  <c r="N243" i="19"/>
  <c r="AE242" i="23" l="1"/>
  <c r="AF242" i="23" s="1"/>
  <c r="AC243" i="23"/>
  <c r="AE243" i="22"/>
  <c r="AF243" i="22" s="1"/>
  <c r="AC244" i="22"/>
  <c r="P243" i="19"/>
  <c r="Q243" i="19" s="1"/>
  <c r="N244" i="19"/>
  <c r="AE243" i="23" l="1"/>
  <c r="AF243" i="23" s="1"/>
  <c r="AC244" i="23"/>
  <c r="AE244" i="22"/>
  <c r="AF244" i="22" s="1"/>
  <c r="AC245" i="22"/>
  <c r="P244" i="19"/>
  <c r="Q244" i="19" s="1"/>
  <c r="N245" i="19"/>
  <c r="AE244" i="23" l="1"/>
  <c r="AF244" i="23" s="1"/>
  <c r="AC245" i="23"/>
  <c r="AE245" i="22"/>
  <c r="AF245" i="22" s="1"/>
  <c r="AC246" i="22"/>
  <c r="P245" i="19"/>
  <c r="Q245" i="19" s="1"/>
  <c r="N246" i="19"/>
  <c r="AE245" i="23" l="1"/>
  <c r="AF245" i="23" s="1"/>
  <c r="AC246" i="23"/>
  <c r="AE246" i="22"/>
  <c r="AF246" i="22" s="1"/>
  <c r="AC247" i="22"/>
  <c r="P246" i="19"/>
  <c r="Q246" i="19" s="1"/>
  <c r="N247" i="19"/>
  <c r="AE246" i="23" l="1"/>
  <c r="AF246" i="23" s="1"/>
  <c r="AC247" i="23"/>
  <c r="AE247" i="22"/>
  <c r="AF247" i="22" s="1"/>
  <c r="AC248" i="22"/>
  <c r="P247" i="19"/>
  <c r="Q247" i="19" s="1"/>
  <c r="N248" i="19"/>
  <c r="AE247" i="23" l="1"/>
  <c r="AF247" i="23" s="1"/>
  <c r="AC248" i="23"/>
  <c r="AE248" i="22"/>
  <c r="AF248" i="22" s="1"/>
  <c r="AC249" i="22"/>
  <c r="P248" i="19"/>
  <c r="Q248" i="19" s="1"/>
  <c r="N249" i="19"/>
  <c r="AE248" i="23" l="1"/>
  <c r="AF248" i="23" s="1"/>
  <c r="AC249" i="23"/>
  <c r="AE249" i="22"/>
  <c r="AF249" i="22" s="1"/>
  <c r="AC250" i="22"/>
  <c r="P249" i="19"/>
  <c r="Q249" i="19" s="1"/>
  <c r="N250" i="19"/>
  <c r="AE249" i="23" l="1"/>
  <c r="AF249" i="23" s="1"/>
  <c r="AC250" i="23"/>
  <c r="AE250" i="22"/>
  <c r="AF250" i="22" s="1"/>
  <c r="AC251" i="22"/>
  <c r="P250" i="19"/>
  <c r="Q250" i="19" s="1"/>
  <c r="N251" i="19"/>
  <c r="AE250" i="23" l="1"/>
  <c r="AF250" i="23" s="1"/>
  <c r="AC251" i="23"/>
  <c r="AE251" i="22"/>
  <c r="AF251" i="22" s="1"/>
  <c r="AC252" i="22"/>
  <c r="P251" i="19"/>
  <c r="Q251" i="19" s="1"/>
  <c r="N252" i="19"/>
  <c r="AE251" i="23" l="1"/>
  <c r="AF251" i="23" s="1"/>
  <c r="AC252" i="23"/>
  <c r="AE252" i="22"/>
  <c r="AF252" i="22" s="1"/>
  <c r="AC253" i="22"/>
  <c r="P252" i="19"/>
  <c r="Q252" i="19" s="1"/>
  <c r="N253" i="19"/>
  <c r="AE252" i="23" l="1"/>
  <c r="AF252" i="23" s="1"/>
  <c r="AC253" i="23"/>
  <c r="AE253" i="22"/>
  <c r="AF253" i="22" s="1"/>
  <c r="AC254" i="22"/>
  <c r="P253" i="19"/>
  <c r="Q253" i="19" s="1"/>
  <c r="N254" i="19"/>
  <c r="AE253" i="23" l="1"/>
  <c r="AF253" i="23" s="1"/>
  <c r="AC254" i="23"/>
  <c r="AE254" i="22"/>
  <c r="AF254" i="22" s="1"/>
  <c r="AC255" i="22"/>
  <c r="P254" i="19"/>
  <c r="Q254" i="19" s="1"/>
  <c r="N255" i="19"/>
  <c r="AE254" i="23" l="1"/>
  <c r="AF254" i="23" s="1"/>
  <c r="AC255" i="23"/>
  <c r="AE255" i="22"/>
  <c r="AF255" i="22" s="1"/>
  <c r="AC256" i="22"/>
  <c r="P255" i="19"/>
  <c r="Q255" i="19" s="1"/>
  <c r="N256" i="19"/>
  <c r="AE255" i="23" l="1"/>
  <c r="AF255" i="23" s="1"/>
  <c r="AC256" i="23"/>
  <c r="AE256" i="22"/>
  <c r="AF256" i="22" s="1"/>
  <c r="AC257" i="22"/>
  <c r="P256" i="19"/>
  <c r="Q256" i="19" s="1"/>
  <c r="N257" i="19"/>
  <c r="AE256" i="23" l="1"/>
  <c r="AF256" i="23" s="1"/>
  <c r="AC257" i="23"/>
  <c r="AE257" i="22"/>
  <c r="AF257" i="22" s="1"/>
  <c r="AC258" i="22"/>
  <c r="P257" i="19"/>
  <c r="Q257" i="19" s="1"/>
  <c r="N258" i="19"/>
  <c r="AE257" i="23" l="1"/>
  <c r="AF257" i="23" s="1"/>
  <c r="AC258" i="23"/>
  <c r="AE258" i="22"/>
  <c r="AF258" i="22" s="1"/>
  <c r="AC259" i="22"/>
  <c r="P258" i="19"/>
  <c r="Q258" i="19" s="1"/>
  <c r="N259" i="19"/>
  <c r="AE258" i="23" l="1"/>
  <c r="AF258" i="23" s="1"/>
  <c r="AC259" i="23"/>
  <c r="AE259" i="22"/>
  <c r="AF259" i="22" s="1"/>
  <c r="AC260" i="22"/>
  <c r="P259" i="19"/>
  <c r="Q259" i="19" s="1"/>
  <c r="N260" i="19"/>
  <c r="AE259" i="23" l="1"/>
  <c r="AF259" i="23" s="1"/>
  <c r="AC260" i="23"/>
  <c r="AE260" i="22"/>
  <c r="AF260" i="22" s="1"/>
  <c r="AC261" i="22"/>
  <c r="P260" i="19"/>
  <c r="Q260" i="19" s="1"/>
  <c r="N261" i="19"/>
  <c r="AE260" i="23" l="1"/>
  <c r="AF260" i="23" s="1"/>
  <c r="AC261" i="23"/>
  <c r="AE261" i="22"/>
  <c r="AF261" i="22" s="1"/>
  <c r="AC262" i="22"/>
  <c r="P261" i="19"/>
  <c r="Q261" i="19" s="1"/>
  <c r="N262" i="19"/>
  <c r="AE261" i="23" l="1"/>
  <c r="AF261" i="23" s="1"/>
  <c r="AC262" i="23"/>
  <c r="AE262" i="22"/>
  <c r="AF262" i="22" s="1"/>
  <c r="AC263" i="22"/>
  <c r="P262" i="19"/>
  <c r="Q262" i="19" s="1"/>
  <c r="N263" i="19"/>
  <c r="AE262" i="23" l="1"/>
  <c r="AF262" i="23" s="1"/>
  <c r="AC263" i="23"/>
  <c r="AE263" i="22"/>
  <c r="AF263" i="22" s="1"/>
  <c r="AC264" i="22"/>
  <c r="P263" i="19"/>
  <c r="Q263" i="19" s="1"/>
  <c r="N264" i="19"/>
  <c r="AE263" i="23" l="1"/>
  <c r="AF263" i="23" s="1"/>
  <c r="AC264" i="23"/>
  <c r="AE264" i="22"/>
  <c r="AF264" i="22" s="1"/>
  <c r="AC265" i="22"/>
  <c r="P264" i="19"/>
  <c r="Q264" i="19" s="1"/>
  <c r="N265" i="19"/>
  <c r="AE264" i="23" l="1"/>
  <c r="AF264" i="23" s="1"/>
  <c r="AC265" i="23"/>
  <c r="AE265" i="22"/>
  <c r="AF265" i="22" s="1"/>
  <c r="AC266" i="22"/>
  <c r="P265" i="19"/>
  <c r="Q265" i="19" s="1"/>
  <c r="N266" i="19"/>
  <c r="AE265" i="23" l="1"/>
  <c r="AF265" i="23" s="1"/>
  <c r="AC266" i="23"/>
  <c r="AE266" i="22"/>
  <c r="AF266" i="22" s="1"/>
  <c r="AC267" i="22"/>
  <c r="P266" i="19"/>
  <c r="Q266" i="19" s="1"/>
  <c r="N267" i="19"/>
  <c r="AE266" i="23" l="1"/>
  <c r="AF266" i="23" s="1"/>
  <c r="AC267" i="23"/>
  <c r="AE267" i="22"/>
  <c r="AF267" i="22" s="1"/>
  <c r="AC268" i="22"/>
  <c r="P267" i="19"/>
  <c r="Q267" i="19" s="1"/>
  <c r="N268" i="19"/>
  <c r="AE267" i="23" l="1"/>
  <c r="AF267" i="23" s="1"/>
  <c r="AC268" i="23"/>
  <c r="AE268" i="22"/>
  <c r="AF268" i="22" s="1"/>
  <c r="AC269" i="22"/>
  <c r="P268" i="19"/>
  <c r="Q268" i="19" s="1"/>
  <c r="N269" i="19"/>
  <c r="AE268" i="23" l="1"/>
  <c r="AF268" i="23" s="1"/>
  <c r="AC269" i="23"/>
  <c r="AE269" i="22"/>
  <c r="AF269" i="22" s="1"/>
  <c r="AC270" i="22"/>
  <c r="P269" i="19"/>
  <c r="Q269" i="19" s="1"/>
  <c r="N270" i="19"/>
  <c r="AE269" i="23" l="1"/>
  <c r="AF269" i="23" s="1"/>
  <c r="AC270" i="23"/>
  <c r="AE270" i="22"/>
  <c r="AF270" i="22" s="1"/>
  <c r="AC271" i="22"/>
  <c r="P270" i="19"/>
  <c r="Q270" i="19" s="1"/>
  <c r="N271" i="19"/>
  <c r="AE270" i="23" l="1"/>
  <c r="AF270" i="23" s="1"/>
  <c r="AC271" i="23"/>
  <c r="AE271" i="22"/>
  <c r="AF271" i="22" s="1"/>
  <c r="AC272" i="22"/>
  <c r="P271" i="19"/>
  <c r="Q271" i="19" s="1"/>
  <c r="N272" i="19"/>
  <c r="AE271" i="23" l="1"/>
  <c r="AF271" i="23" s="1"/>
  <c r="AC272" i="23"/>
  <c r="AE272" i="22"/>
  <c r="AF272" i="22" s="1"/>
  <c r="AC273" i="22"/>
  <c r="P272" i="19"/>
  <c r="Q272" i="19" s="1"/>
  <c r="N273" i="19"/>
  <c r="AE272" i="23" l="1"/>
  <c r="AF272" i="23" s="1"/>
  <c r="AC273" i="23"/>
  <c r="AE273" i="22"/>
  <c r="AF273" i="22" s="1"/>
  <c r="AC274" i="22"/>
  <c r="P273" i="19"/>
  <c r="Q273" i="19" s="1"/>
  <c r="N274" i="19"/>
  <c r="AE273" i="23" l="1"/>
  <c r="AF273" i="23" s="1"/>
  <c r="AC274" i="23"/>
  <c r="AE274" i="22"/>
  <c r="AF274" i="22" s="1"/>
  <c r="AC275" i="22"/>
  <c r="P274" i="19"/>
  <c r="Q274" i="19" s="1"/>
  <c r="N275" i="19"/>
  <c r="AE274" i="23" l="1"/>
  <c r="AF274" i="23" s="1"/>
  <c r="AC275" i="23"/>
  <c r="AE275" i="22"/>
  <c r="AF275" i="22" s="1"/>
  <c r="AC276" i="22"/>
  <c r="P275" i="19"/>
  <c r="Q275" i="19" s="1"/>
  <c r="N276" i="19"/>
  <c r="AE275" i="23" l="1"/>
  <c r="AF275" i="23" s="1"/>
  <c r="AC276" i="23"/>
  <c r="AE276" i="22"/>
  <c r="AF276" i="22" s="1"/>
  <c r="AC277" i="22"/>
  <c r="P276" i="19"/>
  <c r="Q276" i="19" s="1"/>
  <c r="N277" i="19"/>
  <c r="AE276" i="23" l="1"/>
  <c r="AF276" i="23" s="1"/>
  <c r="AC277" i="23"/>
  <c r="AE277" i="22"/>
  <c r="AF277" i="22" s="1"/>
  <c r="AC278" i="22"/>
  <c r="P277" i="19"/>
  <c r="Q277" i="19" s="1"/>
  <c r="N278" i="19"/>
  <c r="AE277" i="23" l="1"/>
  <c r="AF277" i="23" s="1"/>
  <c r="AC278" i="23"/>
  <c r="AE278" i="22"/>
  <c r="AF278" i="22" s="1"/>
  <c r="AC279" i="22"/>
  <c r="P278" i="19"/>
  <c r="Q278" i="19" s="1"/>
  <c r="N279" i="19"/>
  <c r="AE278" i="23" l="1"/>
  <c r="AF278" i="23" s="1"/>
  <c r="AC279" i="23"/>
  <c r="AE279" i="22"/>
  <c r="AF279" i="22" s="1"/>
  <c r="AC280" i="22"/>
  <c r="P279" i="19"/>
  <c r="Q279" i="19" s="1"/>
  <c r="N280" i="19"/>
  <c r="AE279" i="23" l="1"/>
  <c r="AF279" i="23" s="1"/>
  <c r="AC280" i="23"/>
  <c r="AE280" i="22"/>
  <c r="AF280" i="22" s="1"/>
  <c r="AC281" i="22"/>
  <c r="P280" i="19"/>
  <c r="Q280" i="19" s="1"/>
  <c r="N281" i="19"/>
  <c r="AE280" i="23" l="1"/>
  <c r="AF280" i="23" s="1"/>
  <c r="AC281" i="23"/>
  <c r="AE281" i="22"/>
  <c r="AF281" i="22" s="1"/>
  <c r="AC282" i="22"/>
  <c r="P281" i="19"/>
  <c r="Q281" i="19" s="1"/>
  <c r="N282" i="19"/>
  <c r="AE281" i="23" l="1"/>
  <c r="AF281" i="23" s="1"/>
  <c r="AC282" i="23"/>
  <c r="AE282" i="22"/>
  <c r="AF282" i="22" s="1"/>
  <c r="AC283" i="22"/>
  <c r="P282" i="19"/>
  <c r="Q282" i="19" s="1"/>
  <c r="N283" i="19"/>
  <c r="AE282" i="23" l="1"/>
  <c r="AF282" i="23" s="1"/>
  <c r="AC283" i="23"/>
  <c r="AE283" i="22"/>
  <c r="AF283" i="22" s="1"/>
  <c r="AC284" i="22"/>
  <c r="P283" i="19"/>
  <c r="Q283" i="19" s="1"/>
  <c r="N284" i="19"/>
  <c r="AE283" i="23" l="1"/>
  <c r="AF283" i="23" s="1"/>
  <c r="AC284" i="23"/>
  <c r="AE284" i="22"/>
  <c r="AF284" i="22" s="1"/>
  <c r="AC285" i="22"/>
  <c r="P284" i="19"/>
  <c r="Q284" i="19" s="1"/>
  <c r="N285" i="19"/>
  <c r="AE284" i="23" l="1"/>
  <c r="AF284" i="23" s="1"/>
  <c r="AC285" i="23"/>
  <c r="AE285" i="22"/>
  <c r="AF285" i="22" s="1"/>
  <c r="AC286" i="22"/>
  <c r="P285" i="19"/>
  <c r="Q285" i="19" s="1"/>
  <c r="N286" i="19"/>
  <c r="AE285" i="23" l="1"/>
  <c r="AF285" i="23" s="1"/>
  <c r="AC286" i="23"/>
  <c r="AE286" i="22"/>
  <c r="AF286" i="22" s="1"/>
  <c r="AC287" i="22"/>
  <c r="P286" i="19"/>
  <c r="Q286" i="19" s="1"/>
  <c r="N287" i="19"/>
  <c r="AE286" i="23" l="1"/>
  <c r="AF286" i="23" s="1"/>
  <c r="AC287" i="23"/>
  <c r="AE287" i="22"/>
  <c r="AF287" i="22" s="1"/>
  <c r="AC288" i="22"/>
  <c r="P287" i="19"/>
  <c r="Q287" i="19" s="1"/>
  <c r="N288" i="19"/>
  <c r="AE287" i="23" l="1"/>
  <c r="AF287" i="23" s="1"/>
  <c r="AC288" i="23"/>
  <c r="AE288" i="22"/>
  <c r="AF288" i="22" s="1"/>
  <c r="AC289" i="22"/>
  <c r="P288" i="19"/>
  <c r="Q288" i="19" s="1"/>
  <c r="N289" i="19"/>
  <c r="AE288" i="23" l="1"/>
  <c r="AF288" i="23" s="1"/>
  <c r="AC289" i="23"/>
  <c r="AE289" i="22"/>
  <c r="AF289" i="22" s="1"/>
  <c r="AC290" i="22"/>
  <c r="P289" i="19"/>
  <c r="Q289" i="19" s="1"/>
  <c r="N290" i="19"/>
  <c r="AE289" i="23" l="1"/>
  <c r="AF289" i="23" s="1"/>
  <c r="AC290" i="23"/>
  <c r="AE290" i="22"/>
  <c r="AF290" i="22" s="1"/>
  <c r="AC291" i="22"/>
  <c r="P290" i="19"/>
  <c r="Q290" i="19" s="1"/>
  <c r="N291" i="19"/>
  <c r="AE290" i="23" l="1"/>
  <c r="AF290" i="23" s="1"/>
  <c r="AC291" i="23"/>
  <c r="AE291" i="22"/>
  <c r="AF291" i="22" s="1"/>
  <c r="AC292" i="22"/>
  <c r="P291" i="19"/>
  <c r="Q291" i="19" s="1"/>
  <c r="N292" i="19"/>
  <c r="AE291" i="23" l="1"/>
  <c r="AF291" i="23" s="1"/>
  <c r="AC292" i="23"/>
  <c r="AE292" i="22"/>
  <c r="AF292" i="22" s="1"/>
  <c r="AC293" i="22"/>
  <c r="P292" i="19"/>
  <c r="Q292" i="19" s="1"/>
  <c r="N293" i="19"/>
  <c r="AE292" i="23" l="1"/>
  <c r="AF292" i="23" s="1"/>
  <c r="AC293" i="23"/>
  <c r="AE293" i="22"/>
  <c r="AF293" i="22" s="1"/>
  <c r="AC294" i="22"/>
  <c r="P293" i="19"/>
  <c r="Q293" i="19" s="1"/>
  <c r="N294" i="19"/>
  <c r="AE293" i="23" l="1"/>
  <c r="AF293" i="23" s="1"/>
  <c r="AC294" i="23"/>
  <c r="AE294" i="22"/>
  <c r="AF294" i="22" s="1"/>
  <c r="AC295" i="22"/>
  <c r="P294" i="19"/>
  <c r="Q294" i="19" s="1"/>
  <c r="N295" i="19"/>
  <c r="AE294" i="23" l="1"/>
  <c r="AF294" i="23" s="1"/>
  <c r="AC295" i="23"/>
  <c r="AE295" i="22"/>
  <c r="AF295" i="22" s="1"/>
  <c r="AC296" i="22"/>
  <c r="P295" i="19"/>
  <c r="Q295" i="19" s="1"/>
  <c r="N296" i="19"/>
  <c r="AE295" i="23" l="1"/>
  <c r="AF295" i="23" s="1"/>
  <c r="AC296" i="23"/>
  <c r="AE296" i="22"/>
  <c r="AF296" i="22" s="1"/>
  <c r="AC297" i="22"/>
  <c r="P296" i="19"/>
  <c r="Q296" i="19" s="1"/>
  <c r="N297" i="19"/>
  <c r="AE296" i="23" l="1"/>
  <c r="AF296" i="23" s="1"/>
  <c r="AC297" i="23"/>
  <c r="AE297" i="22"/>
  <c r="AF297" i="22" s="1"/>
  <c r="AC298" i="22"/>
  <c r="P297" i="19"/>
  <c r="Q297" i="19" s="1"/>
  <c r="N298" i="19"/>
  <c r="AE297" i="23" l="1"/>
  <c r="AF297" i="23" s="1"/>
  <c r="AC298" i="23"/>
  <c r="AE298" i="22"/>
  <c r="AF298" i="22" s="1"/>
  <c r="AC299" i="22"/>
  <c r="P298" i="19"/>
  <c r="Q298" i="19" s="1"/>
  <c r="N299" i="19"/>
  <c r="AE298" i="23" l="1"/>
  <c r="AF298" i="23" s="1"/>
  <c r="AC299" i="23"/>
  <c r="AE299" i="22"/>
  <c r="AF299" i="22" s="1"/>
  <c r="AC300" i="22"/>
  <c r="P299" i="19"/>
  <c r="Q299" i="19" s="1"/>
  <c r="N300" i="19"/>
  <c r="AE299" i="23" l="1"/>
  <c r="AF299" i="23" s="1"/>
  <c r="AC300" i="23"/>
  <c r="AE300" i="22"/>
  <c r="AF300" i="22" s="1"/>
  <c r="AC301" i="22"/>
  <c r="P300" i="19"/>
  <c r="Q300" i="19" s="1"/>
  <c r="N301" i="19"/>
  <c r="AE300" i="23" l="1"/>
  <c r="AF300" i="23" s="1"/>
  <c r="AC301" i="23"/>
  <c r="AE301" i="22"/>
  <c r="AF301" i="22" s="1"/>
  <c r="AC302" i="22"/>
  <c r="P301" i="19"/>
  <c r="Q301" i="19" s="1"/>
  <c r="N302" i="19"/>
  <c r="AE301" i="23" l="1"/>
  <c r="AF301" i="23" s="1"/>
  <c r="AC302" i="23"/>
  <c r="AE302" i="22"/>
  <c r="AF302" i="22" s="1"/>
  <c r="AC303" i="22"/>
  <c r="P302" i="19"/>
  <c r="Q302" i="19" s="1"/>
  <c r="N303" i="19"/>
  <c r="AE302" i="23" l="1"/>
  <c r="AF302" i="23" s="1"/>
  <c r="AC303" i="23"/>
  <c r="AE303" i="22"/>
  <c r="AF303" i="22" s="1"/>
  <c r="AC304" i="22"/>
  <c r="P303" i="19"/>
  <c r="Q303" i="19" s="1"/>
  <c r="N304" i="19"/>
  <c r="AE303" i="23" l="1"/>
  <c r="AF303" i="23" s="1"/>
  <c r="AC304" i="23"/>
  <c r="AE304" i="22"/>
  <c r="AF304" i="22" s="1"/>
  <c r="AC305" i="22"/>
  <c r="P304" i="19"/>
  <c r="Q304" i="19" s="1"/>
  <c r="N305" i="19"/>
  <c r="AE304" i="23" l="1"/>
  <c r="AF304" i="23" s="1"/>
  <c r="AC305" i="23"/>
  <c r="AE305" i="22"/>
  <c r="AF305" i="22" s="1"/>
  <c r="AC306" i="22"/>
  <c r="P305" i="19"/>
  <c r="Q305" i="19" s="1"/>
  <c r="N306" i="19"/>
  <c r="AE305" i="23" l="1"/>
  <c r="AF305" i="23" s="1"/>
  <c r="AC306" i="23"/>
  <c r="AE306" i="22"/>
  <c r="AF306" i="22" s="1"/>
  <c r="AC307" i="22"/>
  <c r="P306" i="19"/>
  <c r="Q306" i="19" s="1"/>
  <c r="N307" i="19"/>
  <c r="AE306" i="23" l="1"/>
  <c r="AF306" i="23" s="1"/>
  <c r="AC307" i="23"/>
  <c r="AE307" i="22"/>
  <c r="AF307" i="22" s="1"/>
  <c r="AC308" i="22"/>
  <c r="P307" i="19"/>
  <c r="Q307" i="19" s="1"/>
  <c r="N308" i="19"/>
  <c r="AE307" i="23" l="1"/>
  <c r="AF307" i="23" s="1"/>
  <c r="AC308" i="23"/>
  <c r="AE308" i="22"/>
  <c r="AF308" i="22" s="1"/>
  <c r="AC309" i="22"/>
  <c r="P308" i="19"/>
  <c r="Q308" i="19" s="1"/>
  <c r="N309" i="19"/>
  <c r="AE308" i="23" l="1"/>
  <c r="AF308" i="23" s="1"/>
  <c r="AC309" i="23"/>
  <c r="AE309" i="22"/>
  <c r="AF309" i="22" s="1"/>
  <c r="AC310" i="22"/>
  <c r="P309" i="19"/>
  <c r="Q309" i="19" s="1"/>
  <c r="N310" i="19"/>
  <c r="AE309" i="23" l="1"/>
  <c r="AF309" i="23" s="1"/>
  <c r="AC310" i="23"/>
  <c r="AE310" i="22"/>
  <c r="AF310" i="22" s="1"/>
  <c r="AC311" i="22"/>
  <c r="P310" i="19"/>
  <c r="Q310" i="19" s="1"/>
  <c r="N311" i="19"/>
  <c r="AE310" i="23" l="1"/>
  <c r="AF310" i="23" s="1"/>
  <c r="AC311" i="23"/>
  <c r="AE311" i="22"/>
  <c r="AF311" i="22" s="1"/>
  <c r="AC312" i="22"/>
  <c r="P311" i="19"/>
  <c r="Q311" i="19" s="1"/>
  <c r="N312" i="19"/>
  <c r="AE311" i="23" l="1"/>
  <c r="AF311" i="23" s="1"/>
  <c r="AC312" i="23"/>
  <c r="AE312" i="22"/>
  <c r="AF312" i="22" s="1"/>
  <c r="AC313" i="22"/>
  <c r="P312" i="19"/>
  <c r="Q312" i="19" s="1"/>
  <c r="N313" i="19"/>
  <c r="AE312" i="23" l="1"/>
  <c r="AF312" i="23" s="1"/>
  <c r="AC313" i="23"/>
  <c r="AE313" i="22"/>
  <c r="AF313" i="22" s="1"/>
  <c r="AC314" i="22"/>
  <c r="P313" i="19"/>
  <c r="Q313" i="19" s="1"/>
  <c r="N314" i="19"/>
  <c r="AE313" i="23" l="1"/>
  <c r="AF313" i="23" s="1"/>
  <c r="AC314" i="23"/>
  <c r="AE314" i="22"/>
  <c r="AF314" i="22" s="1"/>
  <c r="AC315" i="22"/>
  <c r="P314" i="19"/>
  <c r="Q314" i="19" s="1"/>
  <c r="N315" i="19"/>
  <c r="AE314" i="23" l="1"/>
  <c r="AF314" i="23" s="1"/>
  <c r="AC315" i="23"/>
  <c r="AE315" i="22"/>
  <c r="AF315" i="22" s="1"/>
  <c r="AC316" i="22"/>
  <c r="P315" i="19"/>
  <c r="Q315" i="19" s="1"/>
  <c r="N316" i="19"/>
  <c r="AE315" i="23" l="1"/>
  <c r="AF315" i="23" s="1"/>
  <c r="AC316" i="23"/>
  <c r="AE316" i="22"/>
  <c r="AF316" i="22" s="1"/>
  <c r="AC317" i="22"/>
  <c r="P316" i="19"/>
  <c r="Q316" i="19" s="1"/>
  <c r="N317" i="19"/>
  <c r="AE316" i="23" l="1"/>
  <c r="AF316" i="23" s="1"/>
  <c r="AC317" i="23"/>
  <c r="AE317" i="22"/>
  <c r="AF317" i="22" s="1"/>
  <c r="AC318" i="22"/>
  <c r="P317" i="19"/>
  <c r="Q317" i="19" s="1"/>
  <c r="N318" i="19"/>
  <c r="AE317" i="23" l="1"/>
  <c r="AF317" i="23" s="1"/>
  <c r="AC318" i="23"/>
  <c r="AE318" i="22"/>
  <c r="AF318" i="22" s="1"/>
  <c r="AC319" i="22"/>
  <c r="P318" i="19"/>
  <c r="Q318" i="19" s="1"/>
  <c r="N319" i="19"/>
  <c r="AE318" i="23" l="1"/>
  <c r="AF318" i="23" s="1"/>
  <c r="AC319" i="23"/>
  <c r="AE319" i="22"/>
  <c r="AF319" i="22" s="1"/>
  <c r="AC320" i="22"/>
  <c r="P319" i="19"/>
  <c r="Q319" i="19" s="1"/>
  <c r="N320" i="19"/>
  <c r="AE319" i="23" l="1"/>
  <c r="AF319" i="23" s="1"/>
  <c r="AC320" i="23"/>
  <c r="AE320" i="22"/>
  <c r="AF320" i="22" s="1"/>
  <c r="AC321" i="22"/>
  <c r="P320" i="19"/>
  <c r="Q320" i="19" s="1"/>
  <c r="N321" i="19"/>
  <c r="AE320" i="23" l="1"/>
  <c r="AF320" i="23" s="1"/>
  <c r="AC321" i="23"/>
  <c r="AE321" i="22"/>
  <c r="AF321" i="22" s="1"/>
  <c r="AC322" i="22"/>
  <c r="P321" i="19"/>
  <c r="Q321" i="19" s="1"/>
  <c r="N322" i="19"/>
  <c r="AE321" i="23" l="1"/>
  <c r="AF321" i="23" s="1"/>
  <c r="AC322" i="23"/>
  <c r="AE322" i="22"/>
  <c r="AF322" i="22" s="1"/>
  <c r="AC323" i="22"/>
  <c r="P322" i="19"/>
  <c r="Q322" i="19" s="1"/>
  <c r="N323" i="19"/>
  <c r="AE322" i="23" l="1"/>
  <c r="AF322" i="23" s="1"/>
  <c r="AC323" i="23"/>
  <c r="AE323" i="22"/>
  <c r="AF323" i="22" s="1"/>
  <c r="AC324" i="22"/>
  <c r="P323" i="19"/>
  <c r="Q323" i="19" s="1"/>
  <c r="N324" i="19"/>
  <c r="AE323" i="23" l="1"/>
  <c r="AF323" i="23" s="1"/>
  <c r="AC324" i="23"/>
  <c r="AE324" i="22"/>
  <c r="AF324" i="22" s="1"/>
  <c r="AC325" i="22"/>
  <c r="P324" i="19"/>
  <c r="Q324" i="19" s="1"/>
  <c r="N325" i="19"/>
  <c r="AE324" i="23" l="1"/>
  <c r="AF324" i="23" s="1"/>
  <c r="AC325" i="23"/>
  <c r="AE325" i="22"/>
  <c r="AF325" i="22" s="1"/>
  <c r="AC326" i="22"/>
  <c r="P325" i="19"/>
  <c r="Q325" i="19" s="1"/>
  <c r="N326" i="19"/>
  <c r="AE325" i="23" l="1"/>
  <c r="AF325" i="23" s="1"/>
  <c r="AC326" i="23"/>
  <c r="AE326" i="22"/>
  <c r="AF326" i="22" s="1"/>
  <c r="AC327" i="22"/>
  <c r="P326" i="19"/>
  <c r="Q326" i="19" s="1"/>
  <c r="N327" i="19"/>
  <c r="AE326" i="23" l="1"/>
  <c r="AF326" i="23" s="1"/>
  <c r="AC327" i="23"/>
  <c r="AE327" i="22"/>
  <c r="AF327" i="22" s="1"/>
  <c r="AC328" i="22"/>
  <c r="P327" i="19"/>
  <c r="Q327" i="19" s="1"/>
  <c r="N328" i="19"/>
  <c r="AE327" i="23" l="1"/>
  <c r="AF327" i="23" s="1"/>
  <c r="AC328" i="23"/>
  <c r="AE328" i="22"/>
  <c r="AF328" i="22" s="1"/>
  <c r="AC329" i="22"/>
  <c r="P328" i="19"/>
  <c r="Q328" i="19" s="1"/>
  <c r="N329" i="19"/>
  <c r="AE328" i="23" l="1"/>
  <c r="AF328" i="23" s="1"/>
  <c r="AC329" i="23"/>
  <c r="AE329" i="22"/>
  <c r="AF329" i="22" s="1"/>
  <c r="AC330" i="22"/>
  <c r="P329" i="19"/>
  <c r="Q329" i="19" s="1"/>
  <c r="N330" i="19"/>
  <c r="AE329" i="23" l="1"/>
  <c r="AF329" i="23" s="1"/>
  <c r="AC330" i="23"/>
  <c r="AE330" i="22"/>
  <c r="AF330" i="22" s="1"/>
  <c r="AC331" i="22"/>
  <c r="P330" i="19"/>
  <c r="Q330" i="19" s="1"/>
  <c r="N331" i="19"/>
  <c r="AE330" i="23" l="1"/>
  <c r="AF330" i="23" s="1"/>
  <c r="AC331" i="23"/>
  <c r="AE331" i="22"/>
  <c r="AF331" i="22" s="1"/>
  <c r="AC332" i="22"/>
  <c r="P331" i="19"/>
  <c r="Q331" i="19" s="1"/>
  <c r="N332" i="19"/>
  <c r="AE331" i="23" l="1"/>
  <c r="AF331" i="23" s="1"/>
  <c r="AC332" i="23"/>
  <c r="AE332" i="22"/>
  <c r="AF332" i="22" s="1"/>
  <c r="AC333" i="22"/>
  <c r="P332" i="19"/>
  <c r="Q332" i="19" s="1"/>
  <c r="N333" i="19"/>
  <c r="AE332" i="23" l="1"/>
  <c r="AF332" i="23" s="1"/>
  <c r="AC333" i="23"/>
  <c r="AE333" i="22"/>
  <c r="AF333" i="22" s="1"/>
  <c r="AC334" i="22"/>
  <c r="P333" i="19"/>
  <c r="Q333" i="19" s="1"/>
  <c r="N334" i="19"/>
  <c r="AE333" i="23" l="1"/>
  <c r="AF333" i="23" s="1"/>
  <c r="AC334" i="23"/>
  <c r="AE334" i="22"/>
  <c r="AF334" i="22" s="1"/>
  <c r="AC335" i="22"/>
  <c r="P334" i="19"/>
  <c r="Q334" i="19" s="1"/>
  <c r="N335" i="19"/>
  <c r="AE334" i="23" l="1"/>
  <c r="AF334" i="23" s="1"/>
  <c r="AC335" i="23"/>
  <c r="AE335" i="22"/>
  <c r="AF335" i="22" s="1"/>
  <c r="AC336" i="22"/>
  <c r="P335" i="19"/>
  <c r="Q335" i="19" s="1"/>
  <c r="N336" i="19"/>
  <c r="AE335" i="23" l="1"/>
  <c r="AF335" i="23" s="1"/>
  <c r="AC336" i="23"/>
  <c r="AE336" i="22"/>
  <c r="AF336" i="22" s="1"/>
  <c r="AC337" i="22"/>
  <c r="P336" i="19"/>
  <c r="Q336" i="19" s="1"/>
  <c r="N337" i="19"/>
  <c r="AE336" i="23" l="1"/>
  <c r="AF336" i="23" s="1"/>
  <c r="AC337" i="23"/>
  <c r="AE337" i="22"/>
  <c r="AF337" i="22" s="1"/>
  <c r="AC338" i="22"/>
  <c r="P337" i="19"/>
  <c r="Q337" i="19" s="1"/>
  <c r="N338" i="19"/>
  <c r="AE337" i="23" l="1"/>
  <c r="AF337" i="23" s="1"/>
  <c r="AC338" i="23"/>
  <c r="AE338" i="22"/>
  <c r="AF338" i="22" s="1"/>
  <c r="AC339" i="22"/>
  <c r="P338" i="19"/>
  <c r="Q338" i="19" s="1"/>
  <c r="N339" i="19"/>
  <c r="AE338" i="23" l="1"/>
  <c r="AF338" i="23" s="1"/>
  <c r="AC339" i="23"/>
  <c r="AE339" i="22"/>
  <c r="AF339" i="22" s="1"/>
  <c r="AC340" i="22"/>
  <c r="P339" i="19"/>
  <c r="Q339" i="19" s="1"/>
  <c r="N340" i="19"/>
  <c r="AE339" i="23" l="1"/>
  <c r="AF339" i="23" s="1"/>
  <c r="AC340" i="23"/>
  <c r="AE340" i="22"/>
  <c r="AF340" i="22" s="1"/>
  <c r="AC341" i="22"/>
  <c r="P340" i="19"/>
  <c r="Q340" i="19" s="1"/>
  <c r="N341" i="19"/>
  <c r="AE340" i="23" l="1"/>
  <c r="AF340" i="23" s="1"/>
  <c r="AC341" i="23"/>
  <c r="AE341" i="22"/>
  <c r="AF341" i="22" s="1"/>
  <c r="AC342" i="22"/>
  <c r="P341" i="19"/>
  <c r="Q341" i="19" s="1"/>
  <c r="N342" i="19"/>
  <c r="AE341" i="23" l="1"/>
  <c r="AF341" i="23" s="1"/>
  <c r="AC342" i="23"/>
  <c r="AE342" i="22"/>
  <c r="AF342" i="22" s="1"/>
  <c r="AC343" i="22"/>
  <c r="P342" i="19"/>
  <c r="Q342" i="19" s="1"/>
  <c r="N343" i="19"/>
  <c r="AE342" i="23" l="1"/>
  <c r="AF342" i="23" s="1"/>
  <c r="AC343" i="23"/>
  <c r="AE343" i="22"/>
  <c r="AF343" i="22" s="1"/>
  <c r="AC344" i="22"/>
  <c r="P343" i="19"/>
  <c r="Q343" i="19" s="1"/>
  <c r="N344" i="19"/>
  <c r="AE343" i="23" l="1"/>
  <c r="AF343" i="23" s="1"/>
  <c r="AC344" i="23"/>
  <c r="AE344" i="22"/>
  <c r="AF344" i="22" s="1"/>
  <c r="AC345" i="22"/>
  <c r="P344" i="19"/>
  <c r="Q344" i="19" s="1"/>
  <c r="N345" i="19"/>
  <c r="AE344" i="23" l="1"/>
  <c r="AF344" i="23" s="1"/>
  <c r="AC345" i="23"/>
  <c r="AE345" i="22"/>
  <c r="AF345" i="22" s="1"/>
  <c r="AC346" i="22"/>
  <c r="P345" i="19"/>
  <c r="Q345" i="19" s="1"/>
  <c r="N346" i="19"/>
  <c r="AE345" i="23" l="1"/>
  <c r="AF345" i="23" s="1"/>
  <c r="AC346" i="23"/>
  <c r="AE346" i="22"/>
  <c r="AF346" i="22" s="1"/>
  <c r="AC347" i="22"/>
  <c r="P346" i="19"/>
  <c r="Q346" i="19" s="1"/>
  <c r="N347" i="19"/>
  <c r="AE346" i="23" l="1"/>
  <c r="AF346" i="23" s="1"/>
  <c r="AC347" i="23"/>
  <c r="AE347" i="22"/>
  <c r="AF347" i="22" s="1"/>
  <c r="AC348" i="22"/>
  <c r="P347" i="19"/>
  <c r="Q347" i="19" s="1"/>
  <c r="N348" i="19"/>
  <c r="AE347" i="23" l="1"/>
  <c r="AF347" i="23" s="1"/>
  <c r="AC348" i="23"/>
  <c r="AE348" i="22"/>
  <c r="AF348" i="22" s="1"/>
  <c r="AC349" i="22"/>
  <c r="P348" i="19"/>
  <c r="Q348" i="19" s="1"/>
  <c r="N349" i="19"/>
  <c r="AE348" i="23" l="1"/>
  <c r="AF348" i="23" s="1"/>
  <c r="AC349" i="23"/>
  <c r="AE349" i="22"/>
  <c r="AF349" i="22" s="1"/>
  <c r="AC350" i="22"/>
  <c r="P349" i="19"/>
  <c r="Q349" i="19" s="1"/>
  <c r="N350" i="19"/>
  <c r="AE349" i="23" l="1"/>
  <c r="AF349" i="23" s="1"/>
  <c r="AC350" i="23"/>
  <c r="AE350" i="22"/>
  <c r="AF350" i="22" s="1"/>
  <c r="AC351" i="22"/>
  <c r="P350" i="19"/>
  <c r="Q350" i="19" s="1"/>
  <c r="N351" i="19"/>
  <c r="AE350" i="23" l="1"/>
  <c r="AF350" i="23" s="1"/>
  <c r="AC351" i="23"/>
  <c r="AE351" i="22"/>
  <c r="AF351" i="22" s="1"/>
  <c r="AC352" i="22"/>
  <c r="P351" i="19"/>
  <c r="Q351" i="19" s="1"/>
  <c r="N352" i="19"/>
  <c r="AE351" i="23" l="1"/>
  <c r="AF351" i="23" s="1"/>
  <c r="AC352" i="23"/>
  <c r="AE352" i="22"/>
  <c r="AF352" i="22" s="1"/>
  <c r="AC353" i="22"/>
  <c r="P352" i="19"/>
  <c r="Q352" i="19" s="1"/>
  <c r="N353" i="19"/>
  <c r="AE352" i="23" l="1"/>
  <c r="AF352" i="23" s="1"/>
  <c r="AC353" i="23"/>
  <c r="AE353" i="22"/>
  <c r="AF353" i="22" s="1"/>
  <c r="AC354" i="22"/>
  <c r="P353" i="19"/>
  <c r="Q353" i="19" s="1"/>
  <c r="N354" i="19"/>
  <c r="AE353" i="23" l="1"/>
  <c r="AF353" i="23" s="1"/>
  <c r="AC354" i="23"/>
  <c r="AE354" i="22"/>
  <c r="AF354" i="22" s="1"/>
  <c r="AC355" i="22"/>
  <c r="P354" i="19"/>
  <c r="Q354" i="19" s="1"/>
  <c r="N355" i="19"/>
  <c r="AE354" i="23" l="1"/>
  <c r="AF354" i="23" s="1"/>
  <c r="AC355" i="23"/>
  <c r="AE355" i="22"/>
  <c r="AF355" i="22" s="1"/>
  <c r="AC356" i="22"/>
  <c r="P355" i="19"/>
  <c r="Q355" i="19" s="1"/>
  <c r="N356" i="19"/>
  <c r="AE355" i="23" l="1"/>
  <c r="AF355" i="23" s="1"/>
  <c r="AC356" i="23"/>
  <c r="AE356" i="22"/>
  <c r="AF356" i="22" s="1"/>
  <c r="AC357" i="22"/>
  <c r="P356" i="19"/>
  <c r="Q356" i="19" s="1"/>
  <c r="N357" i="19"/>
  <c r="AE356" i="23" l="1"/>
  <c r="AF356" i="23" s="1"/>
  <c r="AC357" i="23"/>
  <c r="AE357" i="22"/>
  <c r="AF357" i="22" s="1"/>
  <c r="AC358" i="22"/>
  <c r="P357" i="19"/>
  <c r="Q357" i="19" s="1"/>
  <c r="N358" i="19"/>
  <c r="AE357" i="23" l="1"/>
  <c r="AF357" i="23" s="1"/>
  <c r="AC358" i="23"/>
  <c r="AE358" i="22"/>
  <c r="AF358" i="22" s="1"/>
  <c r="AC359" i="22"/>
  <c r="P358" i="19"/>
  <c r="Q358" i="19" s="1"/>
  <c r="N359" i="19"/>
  <c r="AE358" i="23" l="1"/>
  <c r="AF358" i="23" s="1"/>
  <c r="AC359" i="23"/>
  <c r="AE359" i="22"/>
  <c r="AF359" i="22" s="1"/>
  <c r="AC360" i="22"/>
  <c r="P359" i="19"/>
  <c r="Q359" i="19" s="1"/>
  <c r="N360" i="19"/>
  <c r="AE359" i="23" l="1"/>
  <c r="AF359" i="23" s="1"/>
  <c r="AC360" i="23"/>
  <c r="AE360" i="22"/>
  <c r="AF360" i="22" s="1"/>
  <c r="AC361" i="22"/>
  <c r="P360" i="19"/>
  <c r="Q360" i="19" s="1"/>
  <c r="N361" i="19"/>
  <c r="AE360" i="23" l="1"/>
  <c r="AF360" i="23" s="1"/>
  <c r="AC361" i="23"/>
  <c r="AE361" i="22"/>
  <c r="AF361" i="22" s="1"/>
  <c r="AC362" i="22"/>
  <c r="P361" i="19"/>
  <c r="Q361" i="19" s="1"/>
  <c r="N362" i="19"/>
  <c r="AE361" i="23" l="1"/>
  <c r="AF361" i="23" s="1"/>
  <c r="AC362" i="23"/>
  <c r="AE362" i="22"/>
  <c r="AF362" i="22" s="1"/>
  <c r="AC363" i="22"/>
  <c r="P362" i="19"/>
  <c r="Q362" i="19" s="1"/>
  <c r="N363" i="19"/>
  <c r="AE362" i="23" l="1"/>
  <c r="AF362" i="23" s="1"/>
  <c r="AC363" i="23"/>
  <c r="AE363" i="22"/>
  <c r="AF363" i="22" s="1"/>
  <c r="AC364" i="22"/>
  <c r="P363" i="19"/>
  <c r="Q363" i="19" s="1"/>
  <c r="N364" i="19"/>
  <c r="AE363" i="23" l="1"/>
  <c r="AF363" i="23" s="1"/>
  <c r="AC364" i="23"/>
  <c r="AE364" i="22"/>
  <c r="AF364" i="22" s="1"/>
  <c r="AC365" i="22"/>
  <c r="P364" i="19"/>
  <c r="Q364" i="19" s="1"/>
  <c r="N365" i="19"/>
  <c r="AE364" i="23" l="1"/>
  <c r="AF364" i="23" s="1"/>
  <c r="AC365" i="23"/>
  <c r="AE365" i="22"/>
  <c r="AF365" i="22" s="1"/>
  <c r="AC366" i="22"/>
  <c r="P365" i="19"/>
  <c r="Q365" i="19" s="1"/>
  <c r="N366" i="19"/>
  <c r="AE365" i="23" l="1"/>
  <c r="AF365" i="23" s="1"/>
  <c r="AC366" i="23"/>
  <c r="AE366" i="22"/>
  <c r="AF366" i="22" s="1"/>
  <c r="AC367" i="22"/>
  <c r="P366" i="19"/>
  <c r="Q366" i="19" s="1"/>
  <c r="N367" i="19"/>
  <c r="AE366" i="23" l="1"/>
  <c r="AF366" i="23" s="1"/>
  <c r="AC367" i="23"/>
  <c r="AE367" i="22"/>
  <c r="AF367" i="22" s="1"/>
  <c r="AC368" i="22"/>
  <c r="P367" i="19"/>
  <c r="Q367" i="19" s="1"/>
  <c r="N368" i="19"/>
  <c r="AE367" i="23" l="1"/>
  <c r="AF367" i="23" s="1"/>
  <c r="AC368" i="23"/>
  <c r="AE368" i="22"/>
  <c r="AF368" i="22" s="1"/>
  <c r="AC369" i="22"/>
  <c r="P368" i="19"/>
  <c r="Q368" i="19" s="1"/>
  <c r="N369" i="19"/>
  <c r="AE368" i="23" l="1"/>
  <c r="AF368" i="23" s="1"/>
  <c r="AC369" i="23"/>
  <c r="AE369" i="22"/>
  <c r="AF369" i="22" s="1"/>
  <c r="AC370" i="22"/>
  <c r="P369" i="19"/>
  <c r="Q369" i="19" s="1"/>
  <c r="N370" i="19"/>
  <c r="AE369" i="23" l="1"/>
  <c r="AF369" i="23" s="1"/>
  <c r="AC370" i="23"/>
  <c r="AE370" i="22"/>
  <c r="AF370" i="22" s="1"/>
  <c r="AC371" i="22"/>
  <c r="P370" i="19"/>
  <c r="Q370" i="19" s="1"/>
  <c r="N371" i="19"/>
  <c r="AE370" i="23" l="1"/>
  <c r="AF370" i="23" s="1"/>
  <c r="AC371" i="23"/>
  <c r="AE371" i="22"/>
  <c r="AF371" i="22" s="1"/>
  <c r="AC372" i="22"/>
  <c r="P371" i="19"/>
  <c r="Q371" i="19" s="1"/>
  <c r="N372" i="19"/>
  <c r="AE371" i="23" l="1"/>
  <c r="AF371" i="23" s="1"/>
  <c r="AC372" i="23"/>
  <c r="AE372" i="22"/>
  <c r="AF372" i="22" s="1"/>
  <c r="AC373" i="22"/>
  <c r="P372" i="19"/>
  <c r="Q372" i="19" s="1"/>
  <c r="N373" i="19"/>
  <c r="AE372" i="23" l="1"/>
  <c r="AF372" i="23" s="1"/>
  <c r="AC373" i="23"/>
  <c r="AE373" i="22"/>
  <c r="AF373" i="22" s="1"/>
  <c r="AC374" i="22"/>
  <c r="P373" i="19"/>
  <c r="Q373" i="19" s="1"/>
  <c r="N374" i="19"/>
  <c r="AE373" i="23" l="1"/>
  <c r="AF373" i="23" s="1"/>
  <c r="AC374" i="23"/>
  <c r="AE374" i="22"/>
  <c r="AF374" i="22" s="1"/>
  <c r="AC375" i="22"/>
  <c r="P374" i="19"/>
  <c r="Q374" i="19" s="1"/>
  <c r="N375" i="19"/>
  <c r="AE374" i="23" l="1"/>
  <c r="AF374" i="23" s="1"/>
  <c r="AC375" i="23"/>
  <c r="AE375" i="22"/>
  <c r="AF375" i="22" s="1"/>
  <c r="AC376" i="22"/>
  <c r="P375" i="19"/>
  <c r="Q375" i="19" s="1"/>
  <c r="N376" i="19"/>
  <c r="AE375" i="23" l="1"/>
  <c r="AF375" i="23" s="1"/>
  <c r="AC376" i="23"/>
  <c r="AE376" i="22"/>
  <c r="AF376" i="22" s="1"/>
  <c r="AC377" i="22"/>
  <c r="P376" i="19"/>
  <c r="Q376" i="19" s="1"/>
  <c r="N377" i="19"/>
  <c r="AE376" i="23" l="1"/>
  <c r="AF376" i="23" s="1"/>
  <c r="AC377" i="23"/>
  <c r="AE377" i="22"/>
  <c r="AF377" i="22" s="1"/>
  <c r="AC378" i="22"/>
  <c r="P377" i="19"/>
  <c r="Q377" i="19" s="1"/>
  <c r="N378" i="19"/>
  <c r="AE377" i="23" l="1"/>
  <c r="AF377" i="23" s="1"/>
  <c r="AC378" i="23"/>
  <c r="AE378" i="22"/>
  <c r="AF378" i="22" s="1"/>
  <c r="AC379" i="22"/>
  <c r="P378" i="19"/>
  <c r="Q378" i="19" s="1"/>
  <c r="N379" i="19"/>
  <c r="AE378" i="23" l="1"/>
  <c r="AF378" i="23" s="1"/>
  <c r="AC379" i="23"/>
  <c r="AE379" i="22"/>
  <c r="AF379" i="22" s="1"/>
  <c r="AC380" i="22"/>
  <c r="P379" i="19"/>
  <c r="Q379" i="19" s="1"/>
  <c r="N380" i="19"/>
  <c r="AE379" i="23" l="1"/>
  <c r="AF379" i="23" s="1"/>
  <c r="AC380" i="23"/>
  <c r="AE380" i="22"/>
  <c r="AF380" i="22" s="1"/>
  <c r="AC381" i="22"/>
  <c r="AE381" i="22" s="1"/>
  <c r="P380" i="19"/>
  <c r="Q380" i="19" s="1"/>
  <c r="N381" i="19"/>
  <c r="P381" i="19" s="1"/>
  <c r="AE380" i="23" l="1"/>
  <c r="AF380" i="23" s="1"/>
  <c r="AC381" i="23"/>
  <c r="AE381" i="23" s="1"/>
  <c r="AF381" i="22"/>
  <c r="Q381" i="19"/>
  <c r="AF381" i="23" l="1"/>
  <c r="L5" i="18" l="1"/>
  <c r="K6" i="18" s="1"/>
  <c r="L249" i="18"/>
  <c r="K250" i="18" s="1"/>
  <c r="L126" i="18"/>
  <c r="K127" i="18" s="1"/>
  <c r="L370" i="18"/>
  <c r="K371" i="18" s="1"/>
  <c r="G5" i="18"/>
  <c r="G370" i="18"/>
  <c r="G126" i="18"/>
  <c r="F127" i="18" s="1"/>
  <c r="G249" i="18"/>
  <c r="F250" i="18" s="1"/>
  <c r="F6" i="18" l="1"/>
  <c r="N5" i="18"/>
  <c r="O5" i="18"/>
  <c r="M6" i="18" s="1"/>
  <c r="N6" i="18" s="1"/>
  <c r="F371" i="18"/>
  <c r="O370" i="18"/>
  <c r="O249" i="18"/>
  <c r="O126" i="18"/>
  <c r="P5" i="18" l="1"/>
  <c r="Q5" i="18" s="1"/>
  <c r="M127" i="18"/>
  <c r="M250" i="18"/>
  <c r="L6" i="18"/>
  <c r="K7" i="18" s="1"/>
  <c r="G6" i="18"/>
  <c r="M371" i="18"/>
  <c r="L371" i="18" l="1"/>
  <c r="K372" i="18" s="1"/>
  <c r="G371" i="18"/>
  <c r="F7" i="18"/>
  <c r="O6" i="18"/>
  <c r="L250" i="18"/>
  <c r="K251" i="18" s="1"/>
  <c r="G250" i="18"/>
  <c r="L127" i="18"/>
  <c r="K128" i="18" s="1"/>
  <c r="G127" i="18"/>
  <c r="F128" i="18" l="1"/>
  <c r="O127" i="18"/>
  <c r="F251" i="18"/>
  <c r="O250" i="18"/>
  <c r="M7" i="18"/>
  <c r="N7" i="18" s="1"/>
  <c r="P6" i="18"/>
  <c r="Q6" i="18" s="1"/>
  <c r="F372" i="18"/>
  <c r="O371" i="18"/>
  <c r="L7" i="18" l="1"/>
  <c r="K8" i="18" s="1"/>
  <c r="G7" i="18"/>
  <c r="M251" i="18"/>
  <c r="M128" i="18"/>
  <c r="M372" i="18"/>
  <c r="L372" i="18" l="1"/>
  <c r="K373" i="18" s="1"/>
  <c r="G372" i="18"/>
  <c r="L251" i="18"/>
  <c r="K252" i="18" s="1"/>
  <c r="G251" i="18"/>
  <c r="L128" i="18"/>
  <c r="K129" i="18" s="1"/>
  <c r="G128" i="18"/>
  <c r="F8" i="18"/>
  <c r="O7" i="18"/>
  <c r="F373" i="18" l="1"/>
  <c r="O372" i="18"/>
  <c r="O251" i="18"/>
  <c r="F252" i="18"/>
  <c r="M8" i="18"/>
  <c r="N8" i="18" s="1"/>
  <c r="P7" i="18"/>
  <c r="Q7" i="18" s="1"/>
  <c r="F129" i="18"/>
  <c r="O128" i="18"/>
  <c r="M129" i="18" l="1"/>
  <c r="L8" i="18"/>
  <c r="K9" i="18" s="1"/>
  <c r="G8" i="18"/>
  <c r="M252" i="18"/>
  <c r="M373" i="18"/>
  <c r="L373" i="18" l="1"/>
  <c r="K374" i="18" s="1"/>
  <c r="G373" i="18"/>
  <c r="F9" i="18"/>
  <c r="O8" i="18"/>
  <c r="L252" i="18"/>
  <c r="K253" i="18" s="1"/>
  <c r="G252" i="18"/>
  <c r="L129" i="18"/>
  <c r="K130" i="18" s="1"/>
  <c r="G129" i="18"/>
  <c r="F253" i="18" l="1"/>
  <c r="O252" i="18"/>
  <c r="M9" i="18"/>
  <c r="N9" i="18" s="1"/>
  <c r="P8" i="18"/>
  <c r="Q8" i="18" s="1"/>
  <c r="F374" i="18"/>
  <c r="O373" i="18"/>
  <c r="F130" i="18"/>
  <c r="O129" i="18"/>
  <c r="M130" i="18" l="1"/>
  <c r="M374" i="18"/>
  <c r="L9" i="18"/>
  <c r="K10" i="18" s="1"/>
  <c r="G9" i="18"/>
  <c r="M253" i="18"/>
  <c r="F10" i="18" l="1"/>
  <c r="O9" i="18"/>
  <c r="L253" i="18"/>
  <c r="K254" i="18" s="1"/>
  <c r="G253" i="18"/>
  <c r="L374" i="18"/>
  <c r="K375" i="18" s="1"/>
  <c r="G374" i="18"/>
  <c r="L130" i="18"/>
  <c r="K131" i="18" s="1"/>
  <c r="G130" i="18"/>
  <c r="F375" i="18" l="1"/>
  <c r="O374" i="18"/>
  <c r="F254" i="18"/>
  <c r="O253" i="18"/>
  <c r="M10" i="18"/>
  <c r="N10" i="18" s="1"/>
  <c r="P9" i="18"/>
  <c r="Q9" i="18" s="1"/>
  <c r="F131" i="18"/>
  <c r="O130" i="18"/>
  <c r="M131" i="18" l="1"/>
  <c r="M254" i="18"/>
  <c r="M375" i="18"/>
  <c r="L10" i="18"/>
  <c r="K11" i="18" s="1"/>
  <c r="G10" i="18"/>
  <c r="L375" i="18" l="1"/>
  <c r="K376" i="18" s="1"/>
  <c r="G375" i="18"/>
  <c r="L254" i="18"/>
  <c r="K255" i="18" s="1"/>
  <c r="G254" i="18"/>
  <c r="F11" i="18"/>
  <c r="O10" i="18"/>
  <c r="L131" i="18"/>
  <c r="K132" i="18" s="1"/>
  <c r="G131" i="18"/>
  <c r="M11" i="18" l="1"/>
  <c r="N11" i="18" s="1"/>
  <c r="P10" i="18"/>
  <c r="Q10" i="18" s="1"/>
  <c r="F255" i="18"/>
  <c r="O254" i="18"/>
  <c r="F376" i="18"/>
  <c r="O375" i="18"/>
  <c r="F132" i="18"/>
  <c r="O131" i="18"/>
  <c r="M376" i="18" l="1"/>
  <c r="M255" i="18"/>
  <c r="M132" i="18"/>
  <c r="L11" i="18"/>
  <c r="K12" i="18" s="1"/>
  <c r="G11" i="18"/>
  <c r="L255" i="18" l="1"/>
  <c r="K256" i="18" s="1"/>
  <c r="G255" i="18"/>
  <c r="L132" i="18"/>
  <c r="K133" i="18" s="1"/>
  <c r="G132" i="18"/>
  <c r="F12" i="18"/>
  <c r="O11" i="18"/>
  <c r="L376" i="18"/>
  <c r="K377" i="18" s="1"/>
  <c r="G376" i="18"/>
  <c r="M12" i="18" l="1"/>
  <c r="N12" i="18" s="1"/>
  <c r="P11" i="18"/>
  <c r="Q11" i="18" s="1"/>
  <c r="F133" i="18"/>
  <c r="O132" i="18"/>
  <c r="F377" i="18"/>
  <c r="O376" i="18"/>
  <c r="F256" i="18"/>
  <c r="O255" i="18"/>
  <c r="M377" i="18" l="1"/>
  <c r="M133" i="18"/>
  <c r="M256" i="18"/>
  <c r="L12" i="18"/>
  <c r="K13" i="18" s="1"/>
  <c r="G12" i="18"/>
  <c r="L256" i="18" l="1"/>
  <c r="K257" i="18" s="1"/>
  <c r="G256" i="18"/>
  <c r="L133" i="18"/>
  <c r="K134" i="18" s="1"/>
  <c r="G133" i="18"/>
  <c r="F13" i="18"/>
  <c r="O12" i="18"/>
  <c r="L377" i="18"/>
  <c r="K378" i="18" s="1"/>
  <c r="G377" i="18"/>
  <c r="F134" i="18" l="1"/>
  <c r="O133" i="18"/>
  <c r="F257" i="18"/>
  <c r="O256" i="18"/>
  <c r="M13" i="18"/>
  <c r="N13" i="18" s="1"/>
  <c r="P12" i="18"/>
  <c r="Q12" i="18" s="1"/>
  <c r="F378" i="18"/>
  <c r="O377" i="18"/>
  <c r="L13" i="18" l="1"/>
  <c r="K14" i="18" s="1"/>
  <c r="G13" i="18"/>
  <c r="M378" i="18"/>
  <c r="M257" i="18"/>
  <c r="M134" i="18"/>
  <c r="L257" i="18" l="1"/>
  <c r="K258" i="18" s="1"/>
  <c r="G257" i="18"/>
  <c r="L134" i="18"/>
  <c r="K135" i="18" s="1"/>
  <c r="G134" i="18"/>
  <c r="L378" i="18"/>
  <c r="K379" i="18" s="1"/>
  <c r="G378" i="18"/>
  <c r="F14" i="18"/>
  <c r="O13" i="18"/>
  <c r="F135" i="18" l="1"/>
  <c r="O134" i="18"/>
  <c r="F379" i="18"/>
  <c r="O378" i="18"/>
  <c r="F258" i="18"/>
  <c r="O257" i="18"/>
  <c r="M14" i="18"/>
  <c r="N14" i="18" s="1"/>
  <c r="P13" i="18"/>
  <c r="Q13" i="18" s="1"/>
  <c r="M258" i="18" l="1"/>
  <c r="L14" i="18"/>
  <c r="K15" i="18" s="1"/>
  <c r="G14" i="18"/>
  <c r="M379" i="18"/>
  <c r="M135" i="18"/>
  <c r="L135" i="18" l="1"/>
  <c r="K136" i="18" s="1"/>
  <c r="G135" i="18"/>
  <c r="L379" i="18"/>
  <c r="K380" i="18" s="1"/>
  <c r="G379" i="18"/>
  <c r="F15" i="18"/>
  <c r="O14" i="18"/>
  <c r="L258" i="18"/>
  <c r="K259" i="18" s="1"/>
  <c r="G258" i="18"/>
  <c r="M15" i="18" l="1"/>
  <c r="N15" i="18" s="1"/>
  <c r="P14" i="18"/>
  <c r="Q14" i="18" s="1"/>
  <c r="F380" i="18"/>
  <c r="O379" i="18"/>
  <c r="F136" i="18"/>
  <c r="O135" i="18"/>
  <c r="F259" i="18"/>
  <c r="O258" i="18"/>
  <c r="M259" i="18" l="1"/>
  <c r="M136" i="18"/>
  <c r="M380" i="18"/>
  <c r="L15" i="18"/>
  <c r="K16" i="18" s="1"/>
  <c r="G15" i="18"/>
  <c r="L136" i="18" l="1"/>
  <c r="K137" i="18" s="1"/>
  <c r="G136" i="18"/>
  <c r="G380" i="18"/>
  <c r="L380" i="18"/>
  <c r="K381" i="18" s="1"/>
  <c r="F16" i="18"/>
  <c r="O15" i="18"/>
  <c r="L259" i="18"/>
  <c r="K260" i="18" s="1"/>
  <c r="G259" i="18"/>
  <c r="M16" i="18" l="1"/>
  <c r="N16" i="18" s="1"/>
  <c r="P15" i="18"/>
  <c r="Q15" i="18" s="1"/>
  <c r="F381" i="18"/>
  <c r="O380" i="18"/>
  <c r="F260" i="18"/>
  <c r="O259" i="18"/>
  <c r="F137" i="18"/>
  <c r="O136" i="18"/>
  <c r="L16" i="18" l="1"/>
  <c r="K17" i="18" s="1"/>
  <c r="G16" i="18"/>
  <c r="M137" i="18"/>
  <c r="M260" i="18"/>
  <c r="M381" i="18"/>
  <c r="L260" i="18" l="1"/>
  <c r="K261" i="18" s="1"/>
  <c r="G260" i="18"/>
  <c r="L381" i="18"/>
  <c r="G381" i="18"/>
  <c r="F17" i="18"/>
  <c r="O16" i="18"/>
  <c r="L137" i="18"/>
  <c r="K138" i="18" s="1"/>
  <c r="G137" i="18"/>
  <c r="M17" i="18" l="1"/>
  <c r="N17" i="18" s="1"/>
  <c r="P16" i="18"/>
  <c r="Q16" i="18" s="1"/>
  <c r="O381" i="18"/>
  <c r="F261" i="18"/>
  <c r="O260" i="18"/>
  <c r="F138" i="18"/>
  <c r="O137" i="18"/>
  <c r="M138" i="18" l="1"/>
  <c r="L17" i="18"/>
  <c r="K18" i="18" s="1"/>
  <c r="G17" i="18"/>
  <c r="M261" i="18"/>
  <c r="F18" i="18" l="1"/>
  <c r="O17" i="18"/>
  <c r="L261" i="18"/>
  <c r="K262" i="18" s="1"/>
  <c r="G261" i="18"/>
  <c r="L138" i="18"/>
  <c r="K139" i="18" s="1"/>
  <c r="G138" i="18"/>
  <c r="F139" i="18" l="1"/>
  <c r="O138" i="18"/>
  <c r="F262" i="18"/>
  <c r="O261" i="18"/>
  <c r="M18" i="18"/>
  <c r="N18" i="18" s="1"/>
  <c r="P17" i="18"/>
  <c r="Q17" i="18" s="1"/>
  <c r="M262" i="18" l="1"/>
  <c r="L18" i="18"/>
  <c r="K19" i="18" s="1"/>
  <c r="G18" i="18"/>
  <c r="M139" i="18"/>
  <c r="L139" i="18" l="1"/>
  <c r="K140" i="18" s="1"/>
  <c r="G139" i="18"/>
  <c r="F19" i="18"/>
  <c r="O18" i="18"/>
  <c r="L262" i="18"/>
  <c r="K263" i="18" s="1"/>
  <c r="G262" i="18"/>
  <c r="F263" i="18" l="1"/>
  <c r="O262" i="18"/>
  <c r="M19" i="18"/>
  <c r="N19" i="18" s="1"/>
  <c r="P18" i="18"/>
  <c r="Q18" i="18" s="1"/>
  <c r="O139" i="18"/>
  <c r="F140" i="18"/>
  <c r="M140" i="18" l="1"/>
  <c r="L19" i="18"/>
  <c r="K20" i="18" s="1"/>
  <c r="G19" i="18"/>
  <c r="M263" i="18"/>
  <c r="L263" i="18" l="1"/>
  <c r="K264" i="18" s="1"/>
  <c r="G263" i="18"/>
  <c r="F20" i="18"/>
  <c r="O19" i="18"/>
  <c r="L140" i="18"/>
  <c r="K141" i="18" s="1"/>
  <c r="G140" i="18"/>
  <c r="F141" i="18" l="1"/>
  <c r="O140" i="18"/>
  <c r="F264" i="18"/>
  <c r="O263" i="18"/>
  <c r="M20" i="18"/>
  <c r="N20" i="18" s="1"/>
  <c r="P19" i="18"/>
  <c r="Q19" i="18" s="1"/>
  <c r="L20" i="18" l="1"/>
  <c r="K21" i="18" s="1"/>
  <c r="G20" i="18"/>
  <c r="M141" i="18"/>
  <c r="M264" i="18"/>
  <c r="L264" i="18" l="1"/>
  <c r="K265" i="18" s="1"/>
  <c r="G264" i="18"/>
  <c r="L141" i="18"/>
  <c r="K142" i="18" s="1"/>
  <c r="G141" i="18"/>
  <c r="F21" i="18"/>
  <c r="O20" i="18"/>
  <c r="M21" i="18" l="1"/>
  <c r="N21" i="18" s="1"/>
  <c r="P20" i="18"/>
  <c r="Q20" i="18" s="1"/>
  <c r="F142" i="18"/>
  <c r="O141" i="18"/>
  <c r="F265" i="18"/>
  <c r="O264" i="18"/>
  <c r="M265" i="18" l="1"/>
  <c r="L21" i="18"/>
  <c r="K22" i="18" s="1"/>
  <c r="G21" i="18"/>
  <c r="M142" i="18"/>
  <c r="L142" i="18" l="1"/>
  <c r="K143" i="18" s="1"/>
  <c r="G142" i="18"/>
  <c r="F22" i="18"/>
  <c r="O21" i="18"/>
  <c r="L265" i="18"/>
  <c r="K266" i="18" s="1"/>
  <c r="G265" i="18"/>
  <c r="F143" i="18" l="1"/>
  <c r="O142" i="18"/>
  <c r="F266" i="18"/>
  <c r="O265" i="18"/>
  <c r="M22" i="18"/>
  <c r="N22" i="18" s="1"/>
  <c r="P21" i="18"/>
  <c r="Q21" i="18" s="1"/>
  <c r="M266" i="18" l="1"/>
  <c r="L22" i="18"/>
  <c r="K23" i="18" s="1"/>
  <c r="G22" i="18"/>
  <c r="M143" i="18"/>
  <c r="F23" i="18" l="1"/>
  <c r="O22" i="18"/>
  <c r="L143" i="18"/>
  <c r="K144" i="18" s="1"/>
  <c r="G143" i="18"/>
  <c r="L266" i="18"/>
  <c r="K267" i="18" s="1"/>
  <c r="G266" i="18"/>
  <c r="F144" i="18" l="1"/>
  <c r="O143" i="18"/>
  <c r="F267" i="18"/>
  <c r="O266" i="18"/>
  <c r="M23" i="18"/>
  <c r="N23" i="18" s="1"/>
  <c r="P22" i="18"/>
  <c r="Q22" i="18" s="1"/>
  <c r="L23" i="18" l="1"/>
  <c r="K24" i="18" s="1"/>
  <c r="G23" i="18"/>
  <c r="M144" i="18"/>
  <c r="M267" i="18"/>
  <c r="L144" i="18" l="1"/>
  <c r="K145" i="18" s="1"/>
  <c r="G144" i="18"/>
  <c r="L267" i="18"/>
  <c r="K268" i="18" s="1"/>
  <c r="G267" i="18"/>
  <c r="F24" i="18"/>
  <c r="O23" i="18"/>
  <c r="F145" i="18" l="1"/>
  <c r="O144" i="18"/>
  <c r="M24" i="18"/>
  <c r="N24" i="18" s="1"/>
  <c r="P23" i="18"/>
  <c r="Q23" i="18" s="1"/>
  <c r="F268" i="18"/>
  <c r="O267" i="18"/>
  <c r="L24" i="18" l="1"/>
  <c r="K25" i="18" s="1"/>
  <c r="G24" i="18"/>
  <c r="M268" i="18"/>
  <c r="M145" i="18"/>
  <c r="L268" i="18" l="1"/>
  <c r="K269" i="18" s="1"/>
  <c r="G268" i="18"/>
  <c r="F25" i="18"/>
  <c r="O24" i="18"/>
  <c r="L145" i="18"/>
  <c r="K146" i="18" s="1"/>
  <c r="G145" i="18"/>
  <c r="F146" i="18" l="1"/>
  <c r="O145" i="18"/>
  <c r="F269" i="18"/>
  <c r="O268" i="18"/>
  <c r="M25" i="18"/>
  <c r="N25" i="18" s="1"/>
  <c r="P24" i="18"/>
  <c r="Q24" i="18" s="1"/>
  <c r="L25" i="18" l="1"/>
  <c r="K26" i="18" s="1"/>
  <c r="G25" i="18"/>
  <c r="M269" i="18"/>
  <c r="M146" i="18"/>
  <c r="L269" i="18" l="1"/>
  <c r="K270" i="18" s="1"/>
  <c r="G269" i="18"/>
  <c r="F26" i="18"/>
  <c r="O25" i="18"/>
  <c r="G146" i="18"/>
  <c r="L146" i="18"/>
  <c r="K147" i="18" s="1"/>
  <c r="F147" i="18" l="1"/>
  <c r="O146" i="18"/>
  <c r="M26" i="18"/>
  <c r="N26" i="18" s="1"/>
  <c r="P25" i="18"/>
  <c r="Q25" i="18" s="1"/>
  <c r="F270" i="18"/>
  <c r="O269" i="18"/>
  <c r="M270" i="18" l="1"/>
  <c r="M147" i="18"/>
  <c r="L26" i="18"/>
  <c r="K27" i="18" s="1"/>
  <c r="G26" i="18"/>
  <c r="O26" i="18" l="1"/>
  <c r="F27" i="18"/>
  <c r="L147" i="18"/>
  <c r="K148" i="18" s="1"/>
  <c r="G147" i="18"/>
  <c r="L270" i="18"/>
  <c r="K271" i="18" s="1"/>
  <c r="G270" i="18"/>
  <c r="F271" i="18" l="1"/>
  <c r="O270" i="18"/>
  <c r="O147" i="18"/>
  <c r="F148" i="18"/>
  <c r="M27" i="18"/>
  <c r="N27" i="18" s="1"/>
  <c r="P26" i="18"/>
  <c r="Q26" i="18" s="1"/>
  <c r="L27" i="18" l="1"/>
  <c r="K28" i="18" s="1"/>
  <c r="G27" i="18"/>
  <c r="M148" i="18"/>
  <c r="M271" i="18"/>
  <c r="L271" i="18" l="1"/>
  <c r="K272" i="18" s="1"/>
  <c r="G271" i="18"/>
  <c r="L148" i="18"/>
  <c r="K149" i="18" s="1"/>
  <c r="G148" i="18"/>
  <c r="F28" i="18"/>
  <c r="O27" i="18"/>
  <c r="M28" i="18" l="1"/>
  <c r="N28" i="18" s="1"/>
  <c r="P27" i="18"/>
  <c r="Q27" i="18" s="1"/>
  <c r="F149" i="18"/>
  <c r="O148" i="18"/>
  <c r="F272" i="18"/>
  <c r="O271" i="18"/>
  <c r="L28" i="18" l="1"/>
  <c r="K29" i="18" s="1"/>
  <c r="G28" i="18"/>
  <c r="M272" i="18"/>
  <c r="M149" i="18"/>
  <c r="L149" i="18" l="1"/>
  <c r="K150" i="18" s="1"/>
  <c r="G149" i="18"/>
  <c r="L272" i="18"/>
  <c r="K273" i="18" s="1"/>
  <c r="G272" i="18"/>
  <c r="F29" i="18"/>
  <c r="O28" i="18"/>
  <c r="M29" i="18" l="1"/>
  <c r="N29" i="18" s="1"/>
  <c r="P28" i="18"/>
  <c r="Q28" i="18" s="1"/>
  <c r="F273" i="18"/>
  <c r="O272" i="18"/>
  <c r="F150" i="18"/>
  <c r="O149" i="18"/>
  <c r="L29" i="18" l="1"/>
  <c r="K30" i="18" s="1"/>
  <c r="G29" i="18"/>
  <c r="M150" i="18"/>
  <c r="M273" i="18"/>
  <c r="L150" i="18" l="1"/>
  <c r="K151" i="18" s="1"/>
  <c r="G150" i="18"/>
  <c r="L273" i="18"/>
  <c r="K274" i="18" s="1"/>
  <c r="G273" i="18"/>
  <c r="F30" i="18"/>
  <c r="O29" i="18"/>
  <c r="F274" i="18" l="1"/>
  <c r="O273" i="18"/>
  <c r="F151" i="18"/>
  <c r="O150" i="18"/>
  <c r="M30" i="18"/>
  <c r="N30" i="18" s="1"/>
  <c r="P29" i="18"/>
  <c r="Q29" i="18" s="1"/>
  <c r="M151" i="18" l="1"/>
  <c r="M274" i="18"/>
  <c r="L30" i="18"/>
  <c r="K31" i="18" s="1"/>
  <c r="G30" i="18"/>
  <c r="F31" i="18" l="1"/>
  <c r="O30" i="18"/>
  <c r="L151" i="18"/>
  <c r="K152" i="18" s="1"/>
  <c r="G151" i="18"/>
  <c r="L274" i="18"/>
  <c r="K275" i="18" s="1"/>
  <c r="G274" i="18"/>
  <c r="F275" i="18" l="1"/>
  <c r="O274" i="18"/>
  <c r="F152" i="18"/>
  <c r="O151" i="18"/>
  <c r="M31" i="18"/>
  <c r="P30" i="18"/>
  <c r="Q30" i="18" s="1"/>
  <c r="M152" i="18" l="1"/>
  <c r="L31" i="18"/>
  <c r="K32" i="18" s="1"/>
  <c r="G31" i="18"/>
  <c r="N31" i="18" s="1"/>
  <c r="M275" i="18"/>
  <c r="L275" i="18" l="1"/>
  <c r="K276" i="18" s="1"/>
  <c r="G275" i="18"/>
  <c r="F32" i="18"/>
  <c r="O31" i="18"/>
  <c r="L152" i="18"/>
  <c r="K153" i="18" s="1"/>
  <c r="G152" i="18"/>
  <c r="F276" i="18" l="1"/>
  <c r="O275" i="18"/>
  <c r="M32" i="18"/>
  <c r="P31" i="18"/>
  <c r="Q31" i="18" s="1"/>
  <c r="F153" i="18"/>
  <c r="O152" i="18"/>
  <c r="M153" i="18" l="1"/>
  <c r="L32" i="18"/>
  <c r="K33" i="18" s="1"/>
  <c r="G32" i="18"/>
  <c r="N32" i="18" s="1"/>
  <c r="M276" i="18"/>
  <c r="L276" i="18" l="1"/>
  <c r="K277" i="18" s="1"/>
  <c r="G276" i="18"/>
  <c r="F33" i="18"/>
  <c r="O32" i="18"/>
  <c r="L153" i="18"/>
  <c r="K154" i="18" s="1"/>
  <c r="G153" i="18"/>
  <c r="F277" i="18" l="1"/>
  <c r="O276" i="18"/>
  <c r="M33" i="18"/>
  <c r="N33" i="18" s="1"/>
  <c r="P32" i="18"/>
  <c r="Q32" i="18" s="1"/>
  <c r="F154" i="18"/>
  <c r="O153" i="18"/>
  <c r="M154" i="18" l="1"/>
  <c r="L33" i="18"/>
  <c r="K34" i="18" s="1"/>
  <c r="G33" i="18"/>
  <c r="M277" i="18"/>
  <c r="L154" i="18" l="1"/>
  <c r="K155" i="18" s="1"/>
  <c r="G154" i="18"/>
  <c r="L277" i="18"/>
  <c r="K278" i="18" s="1"/>
  <c r="G277" i="18"/>
  <c r="F34" i="18"/>
  <c r="O33" i="18"/>
  <c r="F278" i="18" l="1"/>
  <c r="O277" i="18"/>
  <c r="M34" i="18"/>
  <c r="N34" i="18" s="1"/>
  <c r="P33" i="18"/>
  <c r="Q33" i="18" s="1"/>
  <c r="F155" i="18"/>
  <c r="O154" i="18"/>
  <c r="M155" i="18" l="1"/>
  <c r="M278" i="18"/>
  <c r="L34" i="18"/>
  <c r="K35" i="18" s="1"/>
  <c r="G34" i="18"/>
  <c r="L278" i="18" l="1"/>
  <c r="K279" i="18" s="1"/>
  <c r="G278" i="18"/>
  <c r="F35" i="18"/>
  <c r="O34" i="18"/>
  <c r="L155" i="18"/>
  <c r="K156" i="18" s="1"/>
  <c r="G155" i="18"/>
  <c r="F156" i="18" l="1"/>
  <c r="O155" i="18"/>
  <c r="M35" i="18"/>
  <c r="N35" i="18" s="1"/>
  <c r="P34" i="18"/>
  <c r="Q34" i="18" s="1"/>
  <c r="F279" i="18"/>
  <c r="O278" i="18"/>
  <c r="M279" i="18" l="1"/>
  <c r="L35" i="18"/>
  <c r="K36" i="18" s="1"/>
  <c r="G35" i="18"/>
  <c r="M156" i="18"/>
  <c r="F36" i="18" l="1"/>
  <c r="O35" i="18"/>
  <c r="L156" i="18"/>
  <c r="K157" i="18" s="1"/>
  <c r="G156" i="18"/>
  <c r="L279" i="18"/>
  <c r="K280" i="18" s="1"/>
  <c r="G279" i="18"/>
  <c r="F280" i="18" l="1"/>
  <c r="O279" i="18"/>
  <c r="F157" i="18"/>
  <c r="O156" i="18"/>
  <c r="M36" i="18"/>
  <c r="N36" i="18" s="1"/>
  <c r="P35" i="18"/>
  <c r="Q35" i="18" s="1"/>
  <c r="L36" i="18" l="1"/>
  <c r="K37" i="18" s="1"/>
  <c r="G36" i="18"/>
  <c r="M157" i="18"/>
  <c r="M280" i="18"/>
  <c r="L157" i="18" l="1"/>
  <c r="K158" i="18" s="1"/>
  <c r="G157" i="18"/>
  <c r="F37" i="18"/>
  <c r="O36" i="18"/>
  <c r="G280" i="18"/>
  <c r="L280" i="18"/>
  <c r="K281" i="18" s="1"/>
  <c r="F281" i="18" l="1"/>
  <c r="O280" i="18"/>
  <c r="M37" i="18"/>
  <c r="N37" i="18" s="1"/>
  <c r="P36" i="18"/>
  <c r="Q36" i="18" s="1"/>
  <c r="F158" i="18"/>
  <c r="O157" i="18"/>
  <c r="M158" i="18" l="1"/>
  <c r="M281" i="18"/>
  <c r="L37" i="18"/>
  <c r="K38" i="18" s="1"/>
  <c r="G37" i="18"/>
  <c r="F38" i="18" l="1"/>
  <c r="O37" i="18"/>
  <c r="L281" i="18"/>
  <c r="K282" i="18" s="1"/>
  <c r="G281" i="18"/>
  <c r="G158" i="18"/>
  <c r="L158" i="18"/>
  <c r="K159" i="18" s="1"/>
  <c r="F159" i="18" l="1"/>
  <c r="O158" i="18"/>
  <c r="F282" i="18"/>
  <c r="O281" i="18"/>
  <c r="M38" i="18"/>
  <c r="N38" i="18" s="1"/>
  <c r="P37" i="18"/>
  <c r="Q37" i="18" s="1"/>
  <c r="L38" i="18" l="1"/>
  <c r="K39" i="18" s="1"/>
  <c r="G38" i="18"/>
  <c r="M282" i="18"/>
  <c r="M159" i="18"/>
  <c r="L282" i="18" l="1"/>
  <c r="K283" i="18" s="1"/>
  <c r="G282" i="18"/>
  <c r="F39" i="18"/>
  <c r="O38" i="18"/>
  <c r="L159" i="18"/>
  <c r="K160" i="18" s="1"/>
  <c r="G159" i="18"/>
  <c r="F160" i="18" l="1"/>
  <c r="O159" i="18"/>
  <c r="M39" i="18"/>
  <c r="N39" i="18" s="1"/>
  <c r="P38" i="18"/>
  <c r="Q38" i="18" s="1"/>
  <c r="F283" i="18"/>
  <c r="O282" i="18"/>
  <c r="L39" i="18" l="1"/>
  <c r="K40" i="18" s="1"/>
  <c r="G39" i="18"/>
  <c r="M283" i="18"/>
  <c r="M160" i="18"/>
  <c r="L160" i="18" l="1"/>
  <c r="K161" i="18" s="1"/>
  <c r="G160" i="18"/>
  <c r="F40" i="18"/>
  <c r="O39" i="18"/>
  <c r="L283" i="18"/>
  <c r="K284" i="18" s="1"/>
  <c r="G283" i="18"/>
  <c r="F284" i="18" l="1"/>
  <c r="O283" i="18"/>
  <c r="M40" i="18"/>
  <c r="N40" i="18" s="1"/>
  <c r="P39" i="18"/>
  <c r="Q39" i="18" s="1"/>
  <c r="F161" i="18"/>
  <c r="O160" i="18"/>
  <c r="M284" i="18" l="1"/>
  <c r="M161" i="18"/>
  <c r="L40" i="18"/>
  <c r="K41" i="18" s="1"/>
  <c r="G40" i="18"/>
  <c r="F41" i="18" l="1"/>
  <c r="O40" i="18"/>
  <c r="L161" i="18"/>
  <c r="K162" i="18" s="1"/>
  <c r="G161" i="18"/>
  <c r="L284" i="18"/>
  <c r="K285" i="18" s="1"/>
  <c r="G284" i="18"/>
  <c r="F162" i="18" l="1"/>
  <c r="O161" i="18"/>
  <c r="F285" i="18"/>
  <c r="O284" i="18"/>
  <c r="M41" i="18"/>
  <c r="N41" i="18" s="1"/>
  <c r="P40" i="18"/>
  <c r="Q40" i="18" s="1"/>
  <c r="L41" i="18" l="1"/>
  <c r="K42" i="18" s="1"/>
  <c r="G41" i="18"/>
  <c r="M162" i="18"/>
  <c r="M285" i="18"/>
  <c r="L162" i="18" l="1"/>
  <c r="K163" i="18" s="1"/>
  <c r="G162" i="18"/>
  <c r="L285" i="18"/>
  <c r="K286" i="18" s="1"/>
  <c r="G285" i="18"/>
  <c r="F42" i="18"/>
  <c r="O41" i="18"/>
  <c r="F286" i="18" l="1"/>
  <c r="O285" i="18"/>
  <c r="M42" i="18"/>
  <c r="N42" i="18" s="1"/>
  <c r="P41" i="18"/>
  <c r="Q41" i="18" s="1"/>
  <c r="F163" i="18"/>
  <c r="O162" i="18"/>
  <c r="M163" i="18" l="1"/>
  <c r="L42" i="18"/>
  <c r="K43" i="18" s="1"/>
  <c r="G42" i="18"/>
  <c r="M286" i="18"/>
  <c r="F43" i="18" l="1"/>
  <c r="O42" i="18"/>
  <c r="L286" i="18"/>
  <c r="K287" i="18" s="1"/>
  <c r="G286" i="18"/>
  <c r="L163" i="18"/>
  <c r="K164" i="18" s="1"/>
  <c r="G163" i="18"/>
  <c r="F164" i="18" l="1"/>
  <c r="O163" i="18"/>
  <c r="F287" i="18"/>
  <c r="O286" i="18"/>
  <c r="M43" i="18"/>
  <c r="N43" i="18" s="1"/>
  <c r="P42" i="18"/>
  <c r="Q42" i="18" s="1"/>
  <c r="L43" i="18" l="1"/>
  <c r="K44" i="18" s="1"/>
  <c r="G43" i="18"/>
  <c r="M287" i="18"/>
  <c r="M164" i="18"/>
  <c r="L164" i="18" l="1"/>
  <c r="K165" i="18" s="1"/>
  <c r="G164" i="18"/>
  <c r="L287" i="18"/>
  <c r="K288" i="18" s="1"/>
  <c r="G287" i="18"/>
  <c r="F44" i="18"/>
  <c r="O43" i="18"/>
  <c r="M44" i="18" l="1"/>
  <c r="N44" i="18" s="1"/>
  <c r="P43" i="18"/>
  <c r="Q43" i="18" s="1"/>
  <c r="F288" i="18"/>
  <c r="O287" i="18"/>
  <c r="F165" i="18"/>
  <c r="O164" i="18"/>
  <c r="M165" i="18" l="1"/>
  <c r="M288" i="18"/>
  <c r="L44" i="18"/>
  <c r="K45" i="18" s="1"/>
  <c r="G44" i="18"/>
  <c r="F45" i="18" l="1"/>
  <c r="O44" i="18"/>
  <c r="L288" i="18"/>
  <c r="K289" i="18" s="1"/>
  <c r="G288" i="18"/>
  <c r="L165" i="18"/>
  <c r="K166" i="18" s="1"/>
  <c r="G165" i="18"/>
  <c r="F289" i="18" l="1"/>
  <c r="O288" i="18"/>
  <c r="F166" i="18"/>
  <c r="O165" i="18"/>
  <c r="M45" i="18"/>
  <c r="N45" i="18" s="1"/>
  <c r="P44" i="18"/>
  <c r="Q44" i="18" s="1"/>
  <c r="L45" i="18" l="1"/>
  <c r="K46" i="18" s="1"/>
  <c r="G45" i="18"/>
  <c r="M166" i="18"/>
  <c r="M289" i="18"/>
  <c r="L289" i="18" l="1"/>
  <c r="K290" i="18" s="1"/>
  <c r="G289" i="18"/>
  <c r="L166" i="18"/>
  <c r="K167" i="18" s="1"/>
  <c r="G166" i="18"/>
  <c r="F46" i="18"/>
  <c r="O45" i="18"/>
  <c r="F167" i="18" l="1"/>
  <c r="O166" i="18"/>
  <c r="F290" i="18"/>
  <c r="O289" i="18"/>
  <c r="M46" i="18"/>
  <c r="N46" i="18" s="1"/>
  <c r="P45" i="18"/>
  <c r="Q45" i="18" s="1"/>
  <c r="L46" i="18" l="1"/>
  <c r="K47" i="18" s="1"/>
  <c r="G46" i="18"/>
  <c r="M290" i="18"/>
  <c r="M167" i="18"/>
  <c r="L167" i="18" l="1"/>
  <c r="K168" i="18" s="1"/>
  <c r="G167" i="18"/>
  <c r="F47" i="18"/>
  <c r="O46" i="18"/>
  <c r="L290" i="18"/>
  <c r="K291" i="18" s="1"/>
  <c r="G290" i="18"/>
  <c r="F291" i="18" l="1"/>
  <c r="O290" i="18"/>
  <c r="M47" i="18"/>
  <c r="N47" i="18" s="1"/>
  <c r="P46" i="18"/>
  <c r="Q46" i="18" s="1"/>
  <c r="F168" i="18"/>
  <c r="O167" i="18"/>
  <c r="M168" i="18" l="1"/>
  <c r="M291" i="18"/>
  <c r="L47" i="18"/>
  <c r="K48" i="18" s="1"/>
  <c r="G47" i="18"/>
  <c r="F48" i="18" l="1"/>
  <c r="O47" i="18"/>
  <c r="L291" i="18"/>
  <c r="K292" i="18" s="1"/>
  <c r="G291" i="18"/>
  <c r="L168" i="18"/>
  <c r="K169" i="18" s="1"/>
  <c r="G168" i="18"/>
  <c r="F169" i="18" l="1"/>
  <c r="O168" i="18"/>
  <c r="F292" i="18"/>
  <c r="O291" i="18"/>
  <c r="M48" i="18"/>
  <c r="N48" i="18" s="1"/>
  <c r="P47" i="18"/>
  <c r="Q47" i="18" s="1"/>
  <c r="L48" i="18" l="1"/>
  <c r="K49" i="18" s="1"/>
  <c r="G48" i="18"/>
  <c r="M292" i="18"/>
  <c r="M169" i="18"/>
  <c r="L292" i="18" l="1"/>
  <c r="K293" i="18" s="1"/>
  <c r="G292" i="18"/>
  <c r="L169" i="18"/>
  <c r="K170" i="18" s="1"/>
  <c r="G169" i="18"/>
  <c r="F49" i="18"/>
  <c r="O48" i="18"/>
  <c r="M49" i="18" l="1"/>
  <c r="N49" i="18" s="1"/>
  <c r="P48" i="18"/>
  <c r="Q48" i="18" s="1"/>
  <c r="F170" i="18"/>
  <c r="O169" i="18"/>
  <c r="F293" i="18"/>
  <c r="O292" i="18"/>
  <c r="M293" i="18" l="1"/>
  <c r="M170" i="18"/>
  <c r="L49" i="18"/>
  <c r="K50" i="18" s="1"/>
  <c r="G49" i="18"/>
  <c r="F50" i="18" l="1"/>
  <c r="O49" i="18"/>
  <c r="L170" i="18"/>
  <c r="K171" i="18" s="1"/>
  <c r="G170" i="18"/>
  <c r="L293" i="18"/>
  <c r="K294" i="18" s="1"/>
  <c r="G293" i="18"/>
  <c r="O293" i="18" l="1"/>
  <c r="F294" i="18"/>
  <c r="F171" i="18"/>
  <c r="O170" i="18"/>
  <c r="M50" i="18"/>
  <c r="N50" i="18" s="1"/>
  <c r="P49" i="18"/>
  <c r="Q49" i="18" s="1"/>
  <c r="L50" i="18" l="1"/>
  <c r="K51" i="18" s="1"/>
  <c r="G50" i="18"/>
  <c r="M171" i="18"/>
  <c r="M294" i="18"/>
  <c r="L294" i="18" l="1"/>
  <c r="K295" i="18" s="1"/>
  <c r="G294" i="18"/>
  <c r="F51" i="18"/>
  <c r="O50" i="18"/>
  <c r="L171" i="18"/>
  <c r="K172" i="18" s="1"/>
  <c r="G171" i="18"/>
  <c r="F172" i="18" l="1"/>
  <c r="O171" i="18"/>
  <c r="M51" i="18"/>
  <c r="N51" i="18" s="1"/>
  <c r="P50" i="18"/>
  <c r="Q50" i="18" s="1"/>
  <c r="F295" i="18"/>
  <c r="O294" i="18"/>
  <c r="M295" i="18" l="1"/>
  <c r="L51" i="18"/>
  <c r="K52" i="18" s="1"/>
  <c r="G51" i="18"/>
  <c r="M172" i="18"/>
  <c r="L172" i="18" l="1"/>
  <c r="K173" i="18" s="1"/>
  <c r="G172" i="18"/>
  <c r="F52" i="18"/>
  <c r="O51" i="18"/>
  <c r="L295" i="18"/>
  <c r="K296" i="18" s="1"/>
  <c r="G295" i="18"/>
  <c r="F296" i="18" l="1"/>
  <c r="O295" i="18"/>
  <c r="M52" i="18"/>
  <c r="N52" i="18" s="1"/>
  <c r="P51" i="18"/>
  <c r="Q51" i="18" s="1"/>
  <c r="F173" i="18"/>
  <c r="O172" i="18"/>
  <c r="M296" i="18" l="1"/>
  <c r="M173" i="18"/>
  <c r="L52" i="18"/>
  <c r="K53" i="18" s="1"/>
  <c r="G52" i="18"/>
  <c r="L296" i="18" l="1"/>
  <c r="K297" i="18" s="1"/>
  <c r="G296" i="18"/>
  <c r="F53" i="18"/>
  <c r="O52" i="18"/>
  <c r="L173" i="18"/>
  <c r="K174" i="18" s="1"/>
  <c r="G173" i="18"/>
  <c r="F174" i="18" l="1"/>
  <c r="O173" i="18"/>
  <c r="M53" i="18"/>
  <c r="N53" i="18" s="1"/>
  <c r="P52" i="18"/>
  <c r="Q52" i="18" s="1"/>
  <c r="F297" i="18"/>
  <c r="O296" i="18"/>
  <c r="M297" i="18" l="1"/>
  <c r="M174" i="18"/>
  <c r="L53" i="18"/>
  <c r="K54" i="18" s="1"/>
  <c r="G53" i="18"/>
  <c r="F54" i="18" l="1"/>
  <c r="O53" i="18"/>
  <c r="L174" i="18"/>
  <c r="K175" i="18" s="1"/>
  <c r="G174" i="18"/>
  <c r="L297" i="18"/>
  <c r="K298" i="18" s="1"/>
  <c r="G297" i="18"/>
  <c r="F175" i="18" l="1"/>
  <c r="O174" i="18"/>
  <c r="F298" i="18"/>
  <c r="O297" i="18"/>
  <c r="M54" i="18"/>
  <c r="N54" i="18" s="1"/>
  <c r="P53" i="18"/>
  <c r="Q53" i="18" s="1"/>
  <c r="L54" i="18" l="1"/>
  <c r="K55" i="18" s="1"/>
  <c r="G54" i="18"/>
  <c r="M298" i="18"/>
  <c r="M175" i="18"/>
  <c r="L175" i="18" l="1"/>
  <c r="K176" i="18" s="1"/>
  <c r="G175" i="18"/>
  <c r="L298" i="18"/>
  <c r="K299" i="18" s="1"/>
  <c r="G298" i="18"/>
  <c r="F55" i="18"/>
  <c r="O54" i="18"/>
  <c r="M55" i="18" l="1"/>
  <c r="N55" i="18" s="1"/>
  <c r="P54" i="18"/>
  <c r="Q54" i="18" s="1"/>
  <c r="F299" i="18"/>
  <c r="O298" i="18"/>
  <c r="F176" i="18"/>
  <c r="O175" i="18"/>
  <c r="M176" i="18" l="1"/>
  <c r="M299" i="18"/>
  <c r="L55" i="18"/>
  <c r="K56" i="18" s="1"/>
  <c r="G55" i="18"/>
  <c r="F56" i="18" l="1"/>
  <c r="O55" i="18"/>
  <c r="L299" i="18"/>
  <c r="K300" i="18" s="1"/>
  <c r="G299" i="18"/>
  <c r="L176" i="18"/>
  <c r="K177" i="18" s="1"/>
  <c r="G176" i="18"/>
  <c r="F177" i="18" l="1"/>
  <c r="O176" i="18"/>
  <c r="F300" i="18"/>
  <c r="O299" i="18"/>
  <c r="M56" i="18"/>
  <c r="N56" i="18" s="1"/>
  <c r="P55" i="18"/>
  <c r="Q55" i="18" s="1"/>
  <c r="L56" i="18" l="1"/>
  <c r="K57" i="18" s="1"/>
  <c r="G56" i="18"/>
  <c r="M177" i="18"/>
  <c r="M300" i="18"/>
  <c r="L177" i="18" l="1"/>
  <c r="K178" i="18" s="1"/>
  <c r="G177" i="18"/>
  <c r="L300" i="18"/>
  <c r="K301" i="18" s="1"/>
  <c r="G300" i="18"/>
  <c r="F57" i="18"/>
  <c r="O56" i="18"/>
  <c r="M57" i="18" l="1"/>
  <c r="N57" i="18" s="1"/>
  <c r="P56" i="18"/>
  <c r="Q56" i="18" s="1"/>
  <c r="F301" i="18"/>
  <c r="O300" i="18"/>
  <c r="F178" i="18"/>
  <c r="O177" i="18"/>
  <c r="M178" i="18" l="1"/>
  <c r="M301" i="18"/>
  <c r="L57" i="18"/>
  <c r="K58" i="18" s="1"/>
  <c r="G57" i="18"/>
  <c r="L301" i="18" l="1"/>
  <c r="K302" i="18" s="1"/>
  <c r="G301" i="18"/>
  <c r="F58" i="18"/>
  <c r="O57" i="18"/>
  <c r="L178" i="18"/>
  <c r="K179" i="18" s="1"/>
  <c r="G178" i="18"/>
  <c r="F179" i="18" l="1"/>
  <c r="O178" i="18"/>
  <c r="M58" i="18"/>
  <c r="N58" i="18" s="1"/>
  <c r="P57" i="18"/>
  <c r="Q57" i="18" s="1"/>
  <c r="F302" i="18"/>
  <c r="O301" i="18"/>
  <c r="L58" i="18" l="1"/>
  <c r="K59" i="18" s="1"/>
  <c r="G58" i="18"/>
  <c r="M302" i="18"/>
  <c r="M179" i="18"/>
  <c r="L302" i="18" l="1"/>
  <c r="K303" i="18" s="1"/>
  <c r="G302" i="18"/>
  <c r="F59" i="18"/>
  <c r="O58" i="18"/>
  <c r="L179" i="18"/>
  <c r="K180" i="18" s="1"/>
  <c r="G179" i="18"/>
  <c r="F180" i="18" l="1"/>
  <c r="O179" i="18"/>
  <c r="F303" i="18"/>
  <c r="O302" i="18"/>
  <c r="M59" i="18"/>
  <c r="N59" i="18" s="1"/>
  <c r="P58" i="18"/>
  <c r="Q58" i="18" s="1"/>
  <c r="L59" i="18" l="1"/>
  <c r="K60" i="18" s="1"/>
  <c r="G59" i="18"/>
  <c r="M303" i="18"/>
  <c r="M180" i="18"/>
  <c r="L303" i="18" l="1"/>
  <c r="K304" i="18" s="1"/>
  <c r="G303" i="18"/>
  <c r="L180" i="18"/>
  <c r="K181" i="18" s="1"/>
  <c r="G180" i="18"/>
  <c r="F60" i="18"/>
  <c r="O59" i="18"/>
  <c r="F304" i="18" l="1"/>
  <c r="O303" i="18"/>
  <c r="F181" i="18"/>
  <c r="O180" i="18"/>
  <c r="M60" i="18"/>
  <c r="N60" i="18" s="1"/>
  <c r="P59" i="18"/>
  <c r="Q59" i="18" s="1"/>
  <c r="M181" i="18" l="1"/>
  <c r="L60" i="18"/>
  <c r="K61" i="18" s="1"/>
  <c r="G60" i="18"/>
  <c r="M304" i="18"/>
  <c r="L304" i="18" l="1"/>
  <c r="K305" i="18" s="1"/>
  <c r="G304" i="18"/>
  <c r="F61" i="18"/>
  <c r="O60" i="18"/>
  <c r="L181" i="18"/>
  <c r="K182" i="18" s="1"/>
  <c r="G181" i="18"/>
  <c r="M61" i="18" l="1"/>
  <c r="N61" i="18" s="1"/>
  <c r="P60" i="18"/>
  <c r="Q60" i="18" s="1"/>
  <c r="F305" i="18"/>
  <c r="O304" i="18"/>
  <c r="F182" i="18"/>
  <c r="O181" i="18"/>
  <c r="M182" i="18" l="1"/>
  <c r="M305" i="18"/>
  <c r="L61" i="18"/>
  <c r="K62" i="18" s="1"/>
  <c r="G61" i="18"/>
  <c r="L305" i="18" l="1"/>
  <c r="K306" i="18" s="1"/>
  <c r="G305" i="18"/>
  <c r="F62" i="18"/>
  <c r="O61" i="18"/>
  <c r="L182" i="18"/>
  <c r="K183" i="18" s="1"/>
  <c r="G182" i="18"/>
  <c r="F183" i="18" l="1"/>
  <c r="O182" i="18"/>
  <c r="M62" i="18"/>
  <c r="N62" i="18" s="1"/>
  <c r="P61" i="18"/>
  <c r="Q61" i="18" s="1"/>
  <c r="F306" i="18"/>
  <c r="O305" i="18"/>
  <c r="M306" i="18" l="1"/>
  <c r="L62" i="18"/>
  <c r="K63" i="18" s="1"/>
  <c r="G62" i="18"/>
  <c r="M183" i="18"/>
  <c r="L183" i="18" l="1"/>
  <c r="K184" i="18" s="1"/>
  <c r="G183" i="18"/>
  <c r="F63" i="18"/>
  <c r="O62" i="18"/>
  <c r="L306" i="18"/>
  <c r="K307" i="18" s="1"/>
  <c r="G306" i="18"/>
  <c r="M63" i="18" l="1"/>
  <c r="N63" i="18" s="1"/>
  <c r="P62" i="18"/>
  <c r="Q62" i="18" s="1"/>
  <c r="F307" i="18"/>
  <c r="O306" i="18"/>
  <c r="F184" i="18"/>
  <c r="O183" i="18"/>
  <c r="M184" i="18" l="1"/>
  <c r="M307" i="18"/>
  <c r="L63" i="18"/>
  <c r="K64" i="18" s="1"/>
  <c r="G63" i="18"/>
  <c r="L307" i="18" l="1"/>
  <c r="K308" i="18" s="1"/>
  <c r="G307" i="18"/>
  <c r="O63" i="18"/>
  <c r="F64" i="18"/>
  <c r="L184" i="18"/>
  <c r="K185" i="18" s="1"/>
  <c r="G184" i="18"/>
  <c r="F185" i="18" l="1"/>
  <c r="O184" i="18"/>
  <c r="M64" i="18"/>
  <c r="N64" i="18" s="1"/>
  <c r="P63" i="18"/>
  <c r="Q63" i="18" s="1"/>
  <c r="F308" i="18"/>
  <c r="O307" i="18"/>
  <c r="M308" i="18" l="1"/>
  <c r="L64" i="18"/>
  <c r="K65" i="18" s="1"/>
  <c r="G64" i="18"/>
  <c r="M185" i="18"/>
  <c r="L308" i="18" l="1"/>
  <c r="K309" i="18" s="1"/>
  <c r="G308" i="18"/>
  <c r="L185" i="18"/>
  <c r="K186" i="18" s="1"/>
  <c r="G185" i="18"/>
  <c r="F65" i="18"/>
  <c r="O64" i="18"/>
  <c r="F186" i="18" l="1"/>
  <c r="O185" i="18"/>
  <c r="M65" i="18"/>
  <c r="N65" i="18" s="1"/>
  <c r="P64" i="18"/>
  <c r="Q64" i="18" s="1"/>
  <c r="F309" i="18"/>
  <c r="O308" i="18"/>
  <c r="M309" i="18" l="1"/>
  <c r="M186" i="18"/>
  <c r="L65" i="18"/>
  <c r="K66" i="18" s="1"/>
  <c r="G65" i="18"/>
  <c r="L186" i="18" l="1"/>
  <c r="K187" i="18" s="1"/>
  <c r="G186" i="18"/>
  <c r="F66" i="18"/>
  <c r="O65" i="18"/>
  <c r="L309" i="18"/>
  <c r="K310" i="18" s="1"/>
  <c r="G309" i="18"/>
  <c r="F187" i="18" l="1"/>
  <c r="O186" i="18"/>
  <c r="F310" i="18"/>
  <c r="O309" i="18"/>
  <c r="M66" i="18"/>
  <c r="N66" i="18" s="1"/>
  <c r="P65" i="18"/>
  <c r="Q65" i="18" s="1"/>
  <c r="M187" i="18" l="1"/>
  <c r="L66" i="18"/>
  <c r="K67" i="18" s="1"/>
  <c r="G66" i="18"/>
  <c r="M310" i="18"/>
  <c r="L187" i="18" l="1"/>
  <c r="K188" i="18" s="1"/>
  <c r="G187" i="18"/>
  <c r="L310" i="18"/>
  <c r="K311" i="18" s="1"/>
  <c r="G310" i="18"/>
  <c r="F67" i="18"/>
  <c r="O66" i="18"/>
  <c r="M67" i="18" l="1"/>
  <c r="N67" i="18" s="1"/>
  <c r="P66" i="18"/>
  <c r="Q66" i="18" s="1"/>
  <c r="F311" i="18"/>
  <c r="O310" i="18"/>
  <c r="F188" i="18"/>
  <c r="O187" i="18"/>
  <c r="M188" i="18" l="1"/>
  <c r="M311" i="18"/>
  <c r="L67" i="18"/>
  <c r="K68" i="18" s="1"/>
  <c r="G67" i="18"/>
  <c r="L311" i="18" l="1"/>
  <c r="K312" i="18" s="1"/>
  <c r="G311" i="18"/>
  <c r="F68" i="18"/>
  <c r="O67" i="18"/>
  <c r="L188" i="18"/>
  <c r="K189" i="18" s="1"/>
  <c r="G188" i="18"/>
  <c r="M68" i="18" l="1"/>
  <c r="N68" i="18" s="1"/>
  <c r="P67" i="18"/>
  <c r="Q67" i="18" s="1"/>
  <c r="F189" i="18"/>
  <c r="O188" i="18"/>
  <c r="F312" i="18"/>
  <c r="O311" i="18"/>
  <c r="M189" i="18" l="1"/>
  <c r="M312" i="18"/>
  <c r="L68" i="18"/>
  <c r="K69" i="18" s="1"/>
  <c r="G68" i="18"/>
  <c r="F69" i="18" l="1"/>
  <c r="O68" i="18"/>
  <c r="L312" i="18"/>
  <c r="K313" i="18" s="1"/>
  <c r="G312" i="18"/>
  <c r="L189" i="18"/>
  <c r="K190" i="18" s="1"/>
  <c r="G189" i="18"/>
  <c r="F190" i="18" l="1"/>
  <c r="O189" i="18"/>
  <c r="F313" i="18"/>
  <c r="O312" i="18"/>
  <c r="M69" i="18"/>
  <c r="N69" i="18" s="1"/>
  <c r="P68" i="18"/>
  <c r="Q68" i="18" s="1"/>
  <c r="L69" i="18" l="1"/>
  <c r="K70" i="18" s="1"/>
  <c r="G69" i="18"/>
  <c r="M190" i="18"/>
  <c r="M313" i="18"/>
  <c r="L190" i="18" l="1"/>
  <c r="K191" i="18" s="1"/>
  <c r="G190" i="18"/>
  <c r="L313" i="18"/>
  <c r="K314" i="18" s="1"/>
  <c r="G313" i="18"/>
  <c r="F70" i="18"/>
  <c r="O69" i="18"/>
  <c r="F314" i="18" l="1"/>
  <c r="O313" i="18"/>
  <c r="M70" i="18"/>
  <c r="N70" i="18" s="1"/>
  <c r="P69" i="18"/>
  <c r="Q69" i="18" s="1"/>
  <c r="F191" i="18"/>
  <c r="O190" i="18"/>
  <c r="M191" i="18" l="1"/>
  <c r="L70" i="18"/>
  <c r="K71" i="18" s="1"/>
  <c r="G70" i="18"/>
  <c r="M314" i="18"/>
  <c r="L314" i="18" l="1"/>
  <c r="K315" i="18" s="1"/>
  <c r="G314" i="18"/>
  <c r="F71" i="18"/>
  <c r="O70" i="18"/>
  <c r="L191" i="18"/>
  <c r="K192" i="18" s="1"/>
  <c r="G191" i="18"/>
  <c r="F192" i="18" l="1"/>
  <c r="O191" i="18"/>
  <c r="M71" i="18"/>
  <c r="N71" i="18" s="1"/>
  <c r="P70" i="18"/>
  <c r="Q70" i="18" s="1"/>
  <c r="F315" i="18"/>
  <c r="O314" i="18"/>
  <c r="M315" i="18" l="1"/>
  <c r="L71" i="18"/>
  <c r="K72" i="18" s="1"/>
  <c r="G71" i="18"/>
  <c r="M192" i="18"/>
  <c r="L192" i="18" l="1"/>
  <c r="K193" i="18" s="1"/>
  <c r="G192" i="18"/>
  <c r="F72" i="18"/>
  <c r="O71" i="18"/>
  <c r="G315" i="18"/>
  <c r="L315" i="18"/>
  <c r="K316" i="18" s="1"/>
  <c r="F193" i="18" l="1"/>
  <c r="O192" i="18"/>
  <c r="M72" i="18"/>
  <c r="N72" i="18" s="1"/>
  <c r="P71" i="18"/>
  <c r="Q71" i="18" s="1"/>
  <c r="F316" i="18"/>
  <c r="O315" i="18"/>
  <c r="M316" i="18" l="1"/>
  <c r="L72" i="18"/>
  <c r="K73" i="18" s="1"/>
  <c r="G72" i="18"/>
  <c r="M193" i="18"/>
  <c r="L193" i="18" l="1"/>
  <c r="K194" i="18" s="1"/>
  <c r="G193" i="18"/>
  <c r="F73" i="18"/>
  <c r="O72" i="18"/>
  <c r="L316" i="18"/>
  <c r="K317" i="18" s="1"/>
  <c r="G316" i="18"/>
  <c r="F317" i="18" l="1"/>
  <c r="O316" i="18"/>
  <c r="F194" i="18"/>
  <c r="O193" i="18"/>
  <c r="M73" i="18"/>
  <c r="N73" i="18" s="1"/>
  <c r="P72" i="18"/>
  <c r="Q72" i="18" s="1"/>
  <c r="L73" i="18" l="1"/>
  <c r="K74" i="18" s="1"/>
  <c r="G73" i="18"/>
  <c r="M194" i="18"/>
  <c r="M317" i="18"/>
  <c r="F74" i="18" l="1"/>
  <c r="O73" i="18"/>
  <c r="L317" i="18"/>
  <c r="K318" i="18" s="1"/>
  <c r="G317" i="18"/>
  <c r="L194" i="18"/>
  <c r="K195" i="18" s="1"/>
  <c r="G194" i="18"/>
  <c r="F195" i="18" l="1"/>
  <c r="O194" i="18"/>
  <c r="F318" i="18"/>
  <c r="O317" i="18"/>
  <c r="M74" i="18"/>
  <c r="N74" i="18" s="1"/>
  <c r="P73" i="18"/>
  <c r="Q73" i="18" s="1"/>
  <c r="M318" i="18" l="1"/>
  <c r="L74" i="18"/>
  <c r="K75" i="18" s="1"/>
  <c r="G74" i="18"/>
  <c r="M195" i="18"/>
  <c r="L195" i="18" l="1"/>
  <c r="K196" i="18" s="1"/>
  <c r="G195" i="18"/>
  <c r="F75" i="18"/>
  <c r="O74" i="18"/>
  <c r="L318" i="18"/>
  <c r="K319" i="18" s="1"/>
  <c r="G318" i="18"/>
  <c r="F319" i="18" l="1"/>
  <c r="O318" i="18"/>
  <c r="M75" i="18"/>
  <c r="N75" i="18" s="1"/>
  <c r="P74" i="18"/>
  <c r="Q74" i="18" s="1"/>
  <c r="F196" i="18"/>
  <c r="O195" i="18"/>
  <c r="M196" i="18" l="1"/>
  <c r="M319" i="18"/>
  <c r="L75" i="18"/>
  <c r="K76" i="18" s="1"/>
  <c r="G75" i="18"/>
  <c r="L319" i="18" l="1"/>
  <c r="K320" i="18" s="1"/>
  <c r="G319" i="18"/>
  <c r="F76" i="18"/>
  <c r="O75" i="18"/>
  <c r="L196" i="18"/>
  <c r="K197" i="18" s="1"/>
  <c r="G196" i="18"/>
  <c r="F197" i="18" l="1"/>
  <c r="O196" i="18"/>
  <c r="M76" i="18"/>
  <c r="P75" i="18"/>
  <c r="Q75" i="18" s="1"/>
  <c r="F320" i="18"/>
  <c r="O319" i="18"/>
  <c r="M320" i="18" l="1"/>
  <c r="M197" i="18"/>
  <c r="L76" i="18"/>
  <c r="K77" i="18" s="1"/>
  <c r="G76" i="18"/>
  <c r="N76" i="18" s="1"/>
  <c r="F77" i="18" l="1"/>
  <c r="O76" i="18"/>
  <c r="L197" i="18"/>
  <c r="K198" i="18" s="1"/>
  <c r="G197" i="18"/>
  <c r="L320" i="18"/>
  <c r="K321" i="18" s="1"/>
  <c r="G320" i="18"/>
  <c r="F198" i="18" l="1"/>
  <c r="O197" i="18"/>
  <c r="M77" i="18"/>
  <c r="N77" i="18" s="1"/>
  <c r="P76" i="18"/>
  <c r="Q76" i="18" s="1"/>
  <c r="F321" i="18"/>
  <c r="O320" i="18"/>
  <c r="L77" i="18" l="1"/>
  <c r="K78" i="18" s="1"/>
  <c r="G77" i="18"/>
  <c r="M321" i="18"/>
  <c r="M198" i="18"/>
  <c r="L198" i="18" l="1"/>
  <c r="K199" i="18" s="1"/>
  <c r="G198" i="18"/>
  <c r="F78" i="18"/>
  <c r="O77" i="18"/>
  <c r="L321" i="18"/>
  <c r="K322" i="18" s="1"/>
  <c r="G321" i="18"/>
  <c r="F322" i="18" l="1"/>
  <c r="O321" i="18"/>
  <c r="F199" i="18"/>
  <c r="O198" i="18"/>
  <c r="M78" i="18"/>
  <c r="N78" i="18" s="1"/>
  <c r="P77" i="18"/>
  <c r="Q77" i="18" s="1"/>
  <c r="L78" i="18" l="1"/>
  <c r="K79" i="18" s="1"/>
  <c r="G78" i="18"/>
  <c r="M199" i="18"/>
  <c r="M322" i="18"/>
  <c r="L322" i="18" l="1"/>
  <c r="K323" i="18" s="1"/>
  <c r="G322" i="18"/>
  <c r="F79" i="18"/>
  <c r="O78" i="18"/>
  <c r="L199" i="18"/>
  <c r="K200" i="18" s="1"/>
  <c r="G199" i="18"/>
  <c r="F200" i="18" l="1"/>
  <c r="O199" i="18"/>
  <c r="F323" i="18"/>
  <c r="O322" i="18"/>
  <c r="M79" i="18"/>
  <c r="N79" i="18" s="1"/>
  <c r="P78" i="18"/>
  <c r="Q78" i="18" s="1"/>
  <c r="L79" i="18" l="1"/>
  <c r="K80" i="18" s="1"/>
  <c r="G79" i="18"/>
  <c r="M323" i="18"/>
  <c r="M200" i="18"/>
  <c r="L200" i="18" l="1"/>
  <c r="K201" i="18" s="1"/>
  <c r="G200" i="18"/>
  <c r="F80" i="18"/>
  <c r="O79" i="18"/>
  <c r="L323" i="18"/>
  <c r="K324" i="18" s="1"/>
  <c r="G323" i="18"/>
  <c r="F324" i="18" l="1"/>
  <c r="O323" i="18"/>
  <c r="F201" i="18"/>
  <c r="O200" i="18"/>
  <c r="M80" i="18"/>
  <c r="N80" i="18" s="1"/>
  <c r="P79" i="18"/>
  <c r="Q79" i="18" s="1"/>
  <c r="L80" i="18" l="1"/>
  <c r="K81" i="18" s="1"/>
  <c r="G80" i="18"/>
  <c r="M324" i="18"/>
  <c r="M201" i="18"/>
  <c r="L201" i="18" l="1"/>
  <c r="K202" i="18" s="1"/>
  <c r="G201" i="18"/>
  <c r="L324" i="18"/>
  <c r="K325" i="18" s="1"/>
  <c r="G324" i="18"/>
  <c r="F81" i="18"/>
  <c r="O80" i="18"/>
  <c r="F325" i="18" l="1"/>
  <c r="O324" i="18"/>
  <c r="M81" i="18"/>
  <c r="N81" i="18" s="1"/>
  <c r="P80" i="18"/>
  <c r="Q80" i="18" s="1"/>
  <c r="F202" i="18"/>
  <c r="O201" i="18"/>
  <c r="M202" i="18" l="1"/>
  <c r="M325" i="18"/>
  <c r="L81" i="18"/>
  <c r="K82" i="18" s="1"/>
  <c r="G81" i="18"/>
  <c r="L325" i="18" l="1"/>
  <c r="K326" i="18" s="1"/>
  <c r="G325" i="18"/>
  <c r="F82" i="18"/>
  <c r="O81" i="18"/>
  <c r="L202" i="18"/>
  <c r="K203" i="18" s="1"/>
  <c r="G202" i="18"/>
  <c r="F203" i="18" l="1"/>
  <c r="O202" i="18"/>
  <c r="M82" i="18"/>
  <c r="N82" i="18" s="1"/>
  <c r="P81" i="18"/>
  <c r="Q81" i="18" s="1"/>
  <c r="F326" i="18"/>
  <c r="O325" i="18"/>
  <c r="M326" i="18" l="1"/>
  <c r="L82" i="18"/>
  <c r="K83" i="18" s="1"/>
  <c r="G82" i="18"/>
  <c r="M203" i="18"/>
  <c r="F83" i="18" l="1"/>
  <c r="O82" i="18"/>
  <c r="L203" i="18"/>
  <c r="K204" i="18" s="1"/>
  <c r="G203" i="18"/>
  <c r="L326" i="18"/>
  <c r="K327" i="18" s="1"/>
  <c r="G326" i="18"/>
  <c r="F327" i="18" l="1"/>
  <c r="O326" i="18"/>
  <c r="O203" i="18"/>
  <c r="F204" i="18"/>
  <c r="M83" i="18"/>
  <c r="N83" i="18" s="1"/>
  <c r="P82" i="18"/>
  <c r="Q82" i="18" s="1"/>
  <c r="L83" i="18" l="1"/>
  <c r="K84" i="18" s="1"/>
  <c r="G83" i="18"/>
  <c r="M204" i="18"/>
  <c r="M327" i="18"/>
  <c r="L327" i="18" l="1"/>
  <c r="K328" i="18" s="1"/>
  <c r="G327" i="18"/>
  <c r="L204" i="18"/>
  <c r="K205" i="18" s="1"/>
  <c r="G204" i="18"/>
  <c r="F84" i="18"/>
  <c r="O83" i="18"/>
  <c r="F205" i="18" l="1"/>
  <c r="O204" i="18"/>
  <c r="M84" i="18"/>
  <c r="N84" i="18" s="1"/>
  <c r="P83" i="18"/>
  <c r="Q83" i="18" s="1"/>
  <c r="F328" i="18"/>
  <c r="O327" i="18"/>
  <c r="M328" i="18" l="1"/>
  <c r="M205" i="18"/>
  <c r="G84" i="18"/>
  <c r="L84" i="18"/>
  <c r="K85" i="18" s="1"/>
  <c r="L205" i="18" l="1"/>
  <c r="K206" i="18" s="1"/>
  <c r="G205" i="18"/>
  <c r="F85" i="18"/>
  <c r="O84" i="18"/>
  <c r="L328" i="18"/>
  <c r="K329" i="18" s="1"/>
  <c r="G328" i="18"/>
  <c r="F329" i="18" l="1"/>
  <c r="O328" i="18"/>
  <c r="M85" i="18"/>
  <c r="N85" i="18" s="1"/>
  <c r="P84" i="18"/>
  <c r="Q84" i="18" s="1"/>
  <c r="F206" i="18"/>
  <c r="O205" i="18"/>
  <c r="M206" i="18" l="1"/>
  <c r="L85" i="18"/>
  <c r="K86" i="18" s="1"/>
  <c r="G85" i="18"/>
  <c r="M329" i="18"/>
  <c r="F86" i="18" l="1"/>
  <c r="O85" i="18"/>
  <c r="L329" i="18"/>
  <c r="K330" i="18" s="1"/>
  <c r="G329" i="18"/>
  <c r="L206" i="18"/>
  <c r="K207" i="18" s="1"/>
  <c r="G206" i="18"/>
  <c r="F207" i="18" l="1"/>
  <c r="O206" i="18"/>
  <c r="F330" i="18"/>
  <c r="O329" i="18"/>
  <c r="M86" i="18"/>
  <c r="N86" i="18" s="1"/>
  <c r="P85" i="18"/>
  <c r="Q85" i="18" s="1"/>
  <c r="M207" i="18" l="1"/>
  <c r="L86" i="18"/>
  <c r="K87" i="18" s="1"/>
  <c r="G86" i="18"/>
  <c r="M330" i="18"/>
  <c r="L330" i="18" l="1"/>
  <c r="K331" i="18" s="1"/>
  <c r="G330" i="18"/>
  <c r="F87" i="18"/>
  <c r="O86" i="18"/>
  <c r="L207" i="18"/>
  <c r="K208" i="18" s="1"/>
  <c r="G207" i="18"/>
  <c r="F208" i="18" l="1"/>
  <c r="O207" i="18"/>
  <c r="M87" i="18"/>
  <c r="N87" i="18" s="1"/>
  <c r="P86" i="18"/>
  <c r="Q86" i="18" s="1"/>
  <c r="O330" i="18"/>
  <c r="F331" i="18"/>
  <c r="M331" i="18" l="1"/>
  <c r="L87" i="18"/>
  <c r="K88" i="18" s="1"/>
  <c r="G87" i="18"/>
  <c r="M208" i="18"/>
  <c r="L208" i="18" l="1"/>
  <c r="K209" i="18" s="1"/>
  <c r="G208" i="18"/>
  <c r="F88" i="18"/>
  <c r="O87" i="18"/>
  <c r="L331" i="18"/>
  <c r="K332" i="18" s="1"/>
  <c r="G331" i="18"/>
  <c r="F332" i="18" l="1"/>
  <c r="O331" i="18"/>
  <c r="M88" i="18"/>
  <c r="N88" i="18" s="1"/>
  <c r="P87" i="18"/>
  <c r="Q87" i="18" s="1"/>
  <c r="F209" i="18"/>
  <c r="O208" i="18"/>
  <c r="M209" i="18" l="1"/>
  <c r="L88" i="18"/>
  <c r="K89" i="18" s="1"/>
  <c r="G88" i="18"/>
  <c r="M332" i="18"/>
  <c r="L332" i="18" l="1"/>
  <c r="K333" i="18" s="1"/>
  <c r="G332" i="18"/>
  <c r="F89" i="18"/>
  <c r="O88" i="18"/>
  <c r="L209" i="18"/>
  <c r="K210" i="18" s="1"/>
  <c r="G209" i="18"/>
  <c r="F210" i="18" l="1"/>
  <c r="O209" i="18"/>
  <c r="M89" i="18"/>
  <c r="N89" i="18" s="1"/>
  <c r="P88" i="18"/>
  <c r="Q88" i="18" s="1"/>
  <c r="O332" i="18"/>
  <c r="F333" i="18"/>
  <c r="M333" i="18" l="1"/>
  <c r="L89" i="18"/>
  <c r="K90" i="18" s="1"/>
  <c r="G89" i="18"/>
  <c r="M210" i="18"/>
  <c r="L210" i="18" l="1"/>
  <c r="K211" i="18" s="1"/>
  <c r="G210" i="18"/>
  <c r="F90" i="18"/>
  <c r="O89" i="18"/>
  <c r="L333" i="18"/>
  <c r="K334" i="18" s="1"/>
  <c r="G333" i="18"/>
  <c r="F334" i="18" l="1"/>
  <c r="O333" i="18"/>
  <c r="F211" i="18"/>
  <c r="O210" i="18"/>
  <c r="M90" i="18"/>
  <c r="N90" i="18" s="1"/>
  <c r="P89" i="18"/>
  <c r="Q89" i="18" s="1"/>
  <c r="L90" i="18" l="1"/>
  <c r="K91" i="18" s="1"/>
  <c r="G90" i="18"/>
  <c r="M334" i="18"/>
  <c r="M211" i="18"/>
  <c r="F91" i="18" l="1"/>
  <c r="O90" i="18"/>
  <c r="L211" i="18"/>
  <c r="K212" i="18" s="1"/>
  <c r="G211" i="18"/>
  <c r="L334" i="18"/>
  <c r="K335" i="18" s="1"/>
  <c r="G334" i="18"/>
  <c r="F335" i="18" l="1"/>
  <c r="O334" i="18"/>
  <c r="F212" i="18"/>
  <c r="O211" i="18"/>
  <c r="M91" i="18"/>
  <c r="N91" i="18" s="1"/>
  <c r="P90" i="18"/>
  <c r="Q90" i="18" s="1"/>
  <c r="L91" i="18" l="1"/>
  <c r="K92" i="18" s="1"/>
  <c r="G91" i="18"/>
  <c r="M335" i="18"/>
  <c r="M212" i="18"/>
  <c r="L212" i="18" l="1"/>
  <c r="K213" i="18" s="1"/>
  <c r="G212" i="18"/>
  <c r="F92" i="18"/>
  <c r="O91" i="18"/>
  <c r="L335" i="18"/>
  <c r="K336" i="18" s="1"/>
  <c r="G335" i="18"/>
  <c r="F336" i="18" l="1"/>
  <c r="O335" i="18"/>
  <c r="M92" i="18"/>
  <c r="N92" i="18" s="1"/>
  <c r="P91" i="18"/>
  <c r="Q91" i="18" s="1"/>
  <c r="F213" i="18"/>
  <c r="O212" i="18"/>
  <c r="M213" i="18" l="1"/>
  <c r="L92" i="18"/>
  <c r="K93" i="18" s="1"/>
  <c r="G92" i="18"/>
  <c r="M336" i="18"/>
  <c r="F93" i="18" l="1"/>
  <c r="O92" i="18"/>
  <c r="L336" i="18"/>
  <c r="K337" i="18" s="1"/>
  <c r="G336" i="18"/>
  <c r="G213" i="18"/>
  <c r="L213" i="18"/>
  <c r="K214" i="18" s="1"/>
  <c r="F337" i="18" l="1"/>
  <c r="O336" i="18"/>
  <c r="F214" i="18"/>
  <c r="O213" i="18"/>
  <c r="M93" i="18"/>
  <c r="N93" i="18" s="1"/>
  <c r="P92" i="18"/>
  <c r="Q92" i="18" s="1"/>
  <c r="L93" i="18" l="1"/>
  <c r="K94" i="18" s="1"/>
  <c r="G93" i="18"/>
  <c r="M337" i="18"/>
  <c r="M214" i="18"/>
  <c r="L214" i="18" l="1"/>
  <c r="K215" i="18" s="1"/>
  <c r="G214" i="18"/>
  <c r="L337" i="18"/>
  <c r="K338" i="18" s="1"/>
  <c r="G337" i="18"/>
  <c r="F94" i="18"/>
  <c r="O93" i="18"/>
  <c r="F338" i="18" l="1"/>
  <c r="O337" i="18"/>
  <c r="O214" i="18"/>
  <c r="F215" i="18"/>
  <c r="M94" i="18"/>
  <c r="P93" i="18"/>
  <c r="Q93" i="18" s="1"/>
  <c r="G94" i="18" l="1"/>
  <c r="L94" i="18"/>
  <c r="K95" i="18" s="1"/>
  <c r="M215" i="18"/>
  <c r="M338" i="18"/>
  <c r="N94" i="18" l="1"/>
  <c r="L338" i="18"/>
  <c r="K339" i="18" s="1"/>
  <c r="G338" i="18"/>
  <c r="L215" i="18"/>
  <c r="K216" i="18" s="1"/>
  <c r="G215" i="18"/>
  <c r="F95" i="18"/>
  <c r="O94" i="18"/>
  <c r="M95" i="18" l="1"/>
  <c r="N95" i="18" s="1"/>
  <c r="P94" i="18"/>
  <c r="Q94" i="18" s="1"/>
  <c r="F216" i="18"/>
  <c r="O215" i="18"/>
  <c r="F339" i="18"/>
  <c r="O338" i="18"/>
  <c r="M339" i="18" l="1"/>
  <c r="M216" i="18"/>
  <c r="L95" i="18"/>
  <c r="K96" i="18" s="1"/>
  <c r="G95" i="18"/>
  <c r="F96" i="18" l="1"/>
  <c r="O95" i="18"/>
  <c r="G216" i="18"/>
  <c r="L216" i="18"/>
  <c r="K217" i="18" s="1"/>
  <c r="L339" i="18"/>
  <c r="K340" i="18" s="1"/>
  <c r="G339" i="18"/>
  <c r="F340" i="18" l="1"/>
  <c r="O339" i="18"/>
  <c r="O216" i="18"/>
  <c r="F217" i="18"/>
  <c r="M96" i="18"/>
  <c r="N96" i="18" s="1"/>
  <c r="P95" i="18"/>
  <c r="Q95" i="18" s="1"/>
  <c r="M217" i="18" l="1"/>
  <c r="L96" i="18"/>
  <c r="K97" i="18" s="1"/>
  <c r="G96" i="18"/>
  <c r="M340" i="18"/>
  <c r="L340" i="18" l="1"/>
  <c r="K341" i="18" s="1"/>
  <c r="G340" i="18"/>
  <c r="F97" i="18"/>
  <c r="O96" i="18"/>
  <c r="L217" i="18"/>
  <c r="K218" i="18" s="1"/>
  <c r="G217" i="18"/>
  <c r="F218" i="18" l="1"/>
  <c r="O217" i="18"/>
  <c r="M97" i="18"/>
  <c r="N97" i="18" s="1"/>
  <c r="P96" i="18"/>
  <c r="Q96" i="18" s="1"/>
  <c r="F341" i="18"/>
  <c r="O340" i="18"/>
  <c r="M341" i="18" l="1"/>
  <c r="L97" i="18"/>
  <c r="K98" i="18" s="1"/>
  <c r="G97" i="18"/>
  <c r="M218" i="18"/>
  <c r="O97" i="18" l="1"/>
  <c r="F98" i="18"/>
  <c r="L218" i="18"/>
  <c r="K219" i="18" s="1"/>
  <c r="G218" i="18"/>
  <c r="L341" i="18"/>
  <c r="K342" i="18" s="1"/>
  <c r="G341" i="18"/>
  <c r="F342" i="18" l="1"/>
  <c r="O341" i="18"/>
  <c r="F219" i="18"/>
  <c r="O218" i="18"/>
  <c r="M98" i="18"/>
  <c r="N98" i="18" s="1"/>
  <c r="P97" i="18"/>
  <c r="Q97" i="18" s="1"/>
  <c r="M219" i="18" l="1"/>
  <c r="G98" i="18"/>
  <c r="L98" i="18"/>
  <c r="K99" i="18" s="1"/>
  <c r="M342" i="18"/>
  <c r="L342" i="18" l="1"/>
  <c r="K343" i="18" s="1"/>
  <c r="G342" i="18"/>
  <c r="F99" i="18"/>
  <c r="O98" i="18"/>
  <c r="L219" i="18"/>
  <c r="K220" i="18" s="1"/>
  <c r="G219" i="18"/>
  <c r="F220" i="18" l="1"/>
  <c r="O219" i="18"/>
  <c r="F343" i="18"/>
  <c r="O342" i="18"/>
  <c r="M99" i="18"/>
  <c r="N99" i="18" s="1"/>
  <c r="P98" i="18"/>
  <c r="Q98" i="18" s="1"/>
  <c r="M220" i="18" l="1"/>
  <c r="L99" i="18"/>
  <c r="K100" i="18" s="1"/>
  <c r="G99" i="18"/>
  <c r="M343" i="18"/>
  <c r="L343" i="18" l="1"/>
  <c r="K344" i="18" s="1"/>
  <c r="G343" i="18"/>
  <c r="O99" i="18"/>
  <c r="F100" i="18"/>
  <c r="L220" i="18"/>
  <c r="K221" i="18" s="1"/>
  <c r="G220" i="18"/>
  <c r="F221" i="18" l="1"/>
  <c r="O220" i="18"/>
  <c r="M100" i="18"/>
  <c r="N100" i="18" s="1"/>
  <c r="P99" i="18"/>
  <c r="Q99" i="18" s="1"/>
  <c r="F344" i="18"/>
  <c r="O343" i="18"/>
  <c r="M344" i="18" l="1"/>
  <c r="L100" i="18"/>
  <c r="K101" i="18" s="1"/>
  <c r="G100" i="18"/>
  <c r="M221" i="18"/>
  <c r="L221" i="18" l="1"/>
  <c r="K222" i="18" s="1"/>
  <c r="G221" i="18"/>
  <c r="F101" i="18"/>
  <c r="O100" i="18"/>
  <c r="L344" i="18"/>
  <c r="K345" i="18" s="1"/>
  <c r="G344" i="18"/>
  <c r="F345" i="18" l="1"/>
  <c r="O344" i="18"/>
  <c r="F222" i="18"/>
  <c r="O221" i="18"/>
  <c r="M101" i="18"/>
  <c r="N101" i="18" s="1"/>
  <c r="P100" i="18"/>
  <c r="Q100" i="18" s="1"/>
  <c r="L101" i="18" l="1"/>
  <c r="K102" i="18" s="1"/>
  <c r="G101" i="18"/>
  <c r="M345" i="18"/>
  <c r="M222" i="18"/>
  <c r="L222" i="18" l="1"/>
  <c r="K223" i="18" s="1"/>
  <c r="G222" i="18"/>
  <c r="G345" i="18"/>
  <c r="L345" i="18"/>
  <c r="K346" i="18" s="1"/>
  <c r="F102" i="18"/>
  <c r="O101" i="18"/>
  <c r="M102" i="18" l="1"/>
  <c r="N102" i="18" s="1"/>
  <c r="P101" i="18"/>
  <c r="Q101" i="18" s="1"/>
  <c r="F346" i="18"/>
  <c r="O345" i="18"/>
  <c r="O222" i="18"/>
  <c r="F223" i="18"/>
  <c r="M223" i="18" l="1"/>
  <c r="M346" i="18"/>
  <c r="L102" i="18"/>
  <c r="K103" i="18" s="1"/>
  <c r="G102" i="18"/>
  <c r="F103" i="18" l="1"/>
  <c r="O102" i="18"/>
  <c r="L346" i="18"/>
  <c r="K347" i="18" s="1"/>
  <c r="G346" i="18"/>
  <c r="L223" i="18"/>
  <c r="K224" i="18" s="1"/>
  <c r="G223" i="18"/>
  <c r="O223" i="18" l="1"/>
  <c r="F224" i="18"/>
  <c r="F347" i="18"/>
  <c r="O346" i="18"/>
  <c r="M103" i="18"/>
  <c r="N103" i="18" s="1"/>
  <c r="P102" i="18"/>
  <c r="Q102" i="18" s="1"/>
  <c r="M224" i="18" l="1"/>
  <c r="L103" i="18"/>
  <c r="K104" i="18" s="1"/>
  <c r="G103" i="18"/>
  <c r="M347" i="18"/>
  <c r="L347" i="18" l="1"/>
  <c r="K348" i="18" s="1"/>
  <c r="G347" i="18"/>
  <c r="F104" i="18"/>
  <c r="O103" i="18"/>
  <c r="L224" i="18"/>
  <c r="K225" i="18" s="1"/>
  <c r="G224" i="18"/>
  <c r="M104" i="18" l="1"/>
  <c r="N104" i="18" s="1"/>
  <c r="P103" i="18"/>
  <c r="Q103" i="18" s="1"/>
  <c r="F348" i="18"/>
  <c r="O347" i="18"/>
  <c r="F225" i="18"/>
  <c r="O224" i="18"/>
  <c r="M225" i="18" l="1"/>
  <c r="M348" i="18"/>
  <c r="L104" i="18"/>
  <c r="K105" i="18" s="1"/>
  <c r="G104" i="18"/>
  <c r="F105" i="18" l="1"/>
  <c r="O104" i="18"/>
  <c r="G348" i="18"/>
  <c r="L348" i="18"/>
  <c r="K349" i="18" s="1"/>
  <c r="G225" i="18"/>
  <c r="L225" i="18"/>
  <c r="K226" i="18" s="1"/>
  <c r="F349" i="18" l="1"/>
  <c r="O348" i="18"/>
  <c r="M105" i="18"/>
  <c r="N105" i="18" s="1"/>
  <c r="P104" i="18"/>
  <c r="Q104" i="18" s="1"/>
  <c r="F226" i="18"/>
  <c r="O225" i="18"/>
  <c r="M226" i="18" l="1"/>
  <c r="M349" i="18"/>
  <c r="L105" i="18"/>
  <c r="K106" i="18" s="1"/>
  <c r="G105" i="18"/>
  <c r="O105" i="18" l="1"/>
  <c r="F106" i="18"/>
  <c r="L226" i="18"/>
  <c r="K227" i="18" s="1"/>
  <c r="G226" i="18"/>
  <c r="L349" i="18"/>
  <c r="K350" i="18" s="1"/>
  <c r="G349" i="18"/>
  <c r="F350" i="18" l="1"/>
  <c r="O349" i="18"/>
  <c r="F227" i="18"/>
  <c r="O226" i="18"/>
  <c r="M106" i="18"/>
  <c r="N106" i="18" s="1"/>
  <c r="P105" i="18"/>
  <c r="Q105" i="18" s="1"/>
  <c r="M227" i="18" l="1"/>
  <c r="M350" i="18"/>
  <c r="L106" i="18"/>
  <c r="K107" i="18" s="1"/>
  <c r="G106" i="18"/>
  <c r="O106" i="18" l="1"/>
  <c r="F107" i="18"/>
  <c r="L350" i="18"/>
  <c r="K351" i="18" s="1"/>
  <c r="G350" i="18"/>
  <c r="L227" i="18"/>
  <c r="K228" i="18" s="1"/>
  <c r="G227" i="18"/>
  <c r="F228" i="18" l="1"/>
  <c r="O227" i="18"/>
  <c r="F351" i="18"/>
  <c r="O350" i="18"/>
  <c r="M107" i="18"/>
  <c r="N107" i="18" s="1"/>
  <c r="P106" i="18"/>
  <c r="Q106" i="18" s="1"/>
  <c r="L107" i="18" l="1"/>
  <c r="K108" i="18" s="1"/>
  <c r="G107" i="18"/>
  <c r="M351" i="18"/>
  <c r="M228" i="18"/>
  <c r="L228" i="18" l="1"/>
  <c r="K229" i="18" s="1"/>
  <c r="G228" i="18"/>
  <c r="F108" i="18"/>
  <c r="O107" i="18"/>
  <c r="L351" i="18"/>
  <c r="K352" i="18" s="1"/>
  <c r="G351" i="18"/>
  <c r="M108" i="18" l="1"/>
  <c r="N108" i="18" s="1"/>
  <c r="P107" i="18"/>
  <c r="Q107" i="18" s="1"/>
  <c r="O351" i="18"/>
  <c r="F352" i="18"/>
  <c r="F229" i="18"/>
  <c r="O228" i="18"/>
  <c r="L108" i="18" l="1"/>
  <c r="K109" i="18" s="1"/>
  <c r="G108" i="18"/>
  <c r="M229" i="18"/>
  <c r="M352" i="18"/>
  <c r="G352" i="18" l="1"/>
  <c r="L352" i="18"/>
  <c r="K353" i="18" s="1"/>
  <c r="L229" i="18"/>
  <c r="K230" i="18" s="1"/>
  <c r="G229" i="18"/>
  <c r="F109" i="18"/>
  <c r="O108" i="18"/>
  <c r="M109" i="18" l="1"/>
  <c r="N109" i="18" s="1"/>
  <c r="P108" i="18"/>
  <c r="Q108" i="18" s="1"/>
  <c r="F230" i="18"/>
  <c r="O229" i="18"/>
  <c r="F353" i="18"/>
  <c r="O352" i="18"/>
  <c r="M353" i="18" l="1"/>
  <c r="M230" i="18"/>
  <c r="L109" i="18"/>
  <c r="K110" i="18" s="1"/>
  <c r="G109" i="18"/>
  <c r="F110" i="18" l="1"/>
  <c r="O109" i="18"/>
  <c r="L230" i="18"/>
  <c r="K231" i="18" s="1"/>
  <c r="G230" i="18"/>
  <c r="L353" i="18"/>
  <c r="K354" i="18" s="1"/>
  <c r="G353" i="18"/>
  <c r="O230" i="18" l="1"/>
  <c r="F231" i="18"/>
  <c r="F354" i="18"/>
  <c r="O353" i="18"/>
  <c r="M110" i="18"/>
  <c r="N110" i="18" s="1"/>
  <c r="P109" i="18"/>
  <c r="Q109" i="18" s="1"/>
  <c r="M354" i="18" l="1"/>
  <c r="L110" i="18"/>
  <c r="K111" i="18" s="1"/>
  <c r="G110" i="18"/>
  <c r="M231" i="18"/>
  <c r="L231" i="18" l="1"/>
  <c r="K232" i="18" s="1"/>
  <c r="G231" i="18"/>
  <c r="F111" i="18"/>
  <c r="O110" i="18"/>
  <c r="L354" i="18"/>
  <c r="K355" i="18" s="1"/>
  <c r="G354" i="18"/>
  <c r="F232" i="18" l="1"/>
  <c r="O231" i="18"/>
  <c r="F355" i="18"/>
  <c r="O354" i="18"/>
  <c r="M111" i="18"/>
  <c r="N111" i="18" s="1"/>
  <c r="P110" i="18"/>
  <c r="Q110" i="18" s="1"/>
  <c r="L111" i="18" l="1"/>
  <c r="K112" i="18" s="1"/>
  <c r="G111" i="18"/>
  <c r="M355" i="18"/>
  <c r="M232" i="18"/>
  <c r="L355" i="18" l="1"/>
  <c r="K356" i="18" s="1"/>
  <c r="G355" i="18"/>
  <c r="F112" i="18"/>
  <c r="O111" i="18"/>
  <c r="G232" i="18"/>
  <c r="L232" i="18"/>
  <c r="K233" i="18" s="1"/>
  <c r="F233" i="18" l="1"/>
  <c r="O232" i="18"/>
  <c r="M112" i="18"/>
  <c r="N112" i="18" s="1"/>
  <c r="P111" i="18"/>
  <c r="Q111" i="18" s="1"/>
  <c r="F356" i="18"/>
  <c r="O355" i="18"/>
  <c r="L112" i="18" l="1"/>
  <c r="K113" i="18" s="1"/>
  <c r="G112" i="18"/>
  <c r="M356" i="18"/>
  <c r="M233" i="18"/>
  <c r="L233" i="18" l="1"/>
  <c r="K234" i="18" s="1"/>
  <c r="G233" i="18"/>
  <c r="F113" i="18"/>
  <c r="O112" i="18"/>
  <c r="G356" i="18"/>
  <c r="L356" i="18"/>
  <c r="K357" i="18" s="1"/>
  <c r="F357" i="18" l="1"/>
  <c r="O356" i="18"/>
  <c r="M113" i="18"/>
  <c r="N113" i="18" s="1"/>
  <c r="P112" i="18"/>
  <c r="Q112" i="18" s="1"/>
  <c r="F234" i="18"/>
  <c r="O233" i="18"/>
  <c r="M234" i="18" l="1"/>
  <c r="L113" i="18"/>
  <c r="K114" i="18" s="1"/>
  <c r="G113" i="18"/>
  <c r="M357" i="18"/>
  <c r="G357" i="18" l="1"/>
  <c r="L357" i="18"/>
  <c r="K358" i="18" s="1"/>
  <c r="F114" i="18"/>
  <c r="O113" i="18"/>
  <c r="L234" i="18"/>
  <c r="K235" i="18" s="1"/>
  <c r="G234" i="18"/>
  <c r="M114" i="18" l="1"/>
  <c r="N114" i="18" s="1"/>
  <c r="P113" i="18"/>
  <c r="Q113" i="18" s="1"/>
  <c r="F235" i="18"/>
  <c r="O234" i="18"/>
  <c r="F358" i="18"/>
  <c r="O357" i="18"/>
  <c r="M358" i="18" l="1"/>
  <c r="M235" i="18"/>
  <c r="L114" i="18"/>
  <c r="K115" i="18" s="1"/>
  <c r="G114" i="18"/>
  <c r="L235" i="18" l="1"/>
  <c r="K236" i="18" s="1"/>
  <c r="G235" i="18"/>
  <c r="F115" i="18"/>
  <c r="O114" i="18"/>
  <c r="L358" i="18"/>
  <c r="K359" i="18" s="1"/>
  <c r="G358" i="18"/>
  <c r="F236" i="18" l="1"/>
  <c r="O235" i="18"/>
  <c r="F359" i="18"/>
  <c r="O358" i="18"/>
  <c r="M115" i="18"/>
  <c r="N115" i="18" s="1"/>
  <c r="P114" i="18"/>
  <c r="Q114" i="18" s="1"/>
  <c r="L115" i="18" l="1"/>
  <c r="K116" i="18" s="1"/>
  <c r="G115" i="18"/>
  <c r="M359" i="18"/>
  <c r="M236" i="18"/>
  <c r="L359" i="18" l="1"/>
  <c r="K360" i="18" s="1"/>
  <c r="G359" i="18"/>
  <c r="F116" i="18"/>
  <c r="O115" i="18"/>
  <c r="L236" i="18"/>
  <c r="K237" i="18" s="1"/>
  <c r="G236" i="18"/>
  <c r="F237" i="18" l="1"/>
  <c r="O236" i="18"/>
  <c r="M116" i="18"/>
  <c r="N116" i="18" s="1"/>
  <c r="P115" i="18"/>
  <c r="Q115" i="18" s="1"/>
  <c r="F360" i="18"/>
  <c r="O359" i="18"/>
  <c r="M360" i="18" l="1"/>
  <c r="L116" i="18"/>
  <c r="K117" i="18" s="1"/>
  <c r="G116" i="18"/>
  <c r="M237" i="18"/>
  <c r="F117" i="18" l="1"/>
  <c r="O116" i="18"/>
  <c r="L237" i="18"/>
  <c r="K238" i="18" s="1"/>
  <c r="G237" i="18"/>
  <c r="L360" i="18"/>
  <c r="K361" i="18" s="1"/>
  <c r="G360" i="18"/>
  <c r="O360" i="18" l="1"/>
  <c r="F361" i="18"/>
  <c r="F238" i="18"/>
  <c r="O237" i="18"/>
  <c r="M117" i="18"/>
  <c r="N117" i="18" s="1"/>
  <c r="P116" i="18"/>
  <c r="Q116" i="18" s="1"/>
  <c r="M238" i="18" l="1"/>
  <c r="L117" i="18"/>
  <c r="K118" i="18" s="1"/>
  <c r="G117" i="18"/>
  <c r="M361" i="18"/>
  <c r="F118" i="18" l="1"/>
  <c r="O117" i="18"/>
  <c r="G361" i="18"/>
  <c r="L361" i="18"/>
  <c r="K362" i="18" s="1"/>
  <c r="L238" i="18"/>
  <c r="K239" i="18" s="1"/>
  <c r="G238" i="18"/>
  <c r="O238" i="18" l="1"/>
  <c r="F239" i="18"/>
  <c r="F362" i="18"/>
  <c r="O361" i="18"/>
  <c r="M118" i="18"/>
  <c r="N118" i="18" s="1"/>
  <c r="P117" i="18"/>
  <c r="Q117" i="18" s="1"/>
  <c r="M362" i="18" l="1"/>
  <c r="L118" i="18"/>
  <c r="K119" i="18" s="1"/>
  <c r="G118" i="18"/>
  <c r="M239" i="18"/>
  <c r="L239" i="18" l="1"/>
  <c r="K240" i="18" s="1"/>
  <c r="G239" i="18"/>
  <c r="F119" i="18"/>
  <c r="O118" i="18"/>
  <c r="L362" i="18"/>
  <c r="K363" i="18" s="1"/>
  <c r="G362" i="18"/>
  <c r="F363" i="18" l="1"/>
  <c r="O362" i="18"/>
  <c r="F240" i="18"/>
  <c r="O239" i="18"/>
  <c r="M119" i="18"/>
  <c r="N119" i="18" s="1"/>
  <c r="P118" i="18"/>
  <c r="Q118" i="18" s="1"/>
  <c r="M363" i="18" l="1"/>
  <c r="L119" i="18"/>
  <c r="K120" i="18" s="1"/>
  <c r="G119" i="18"/>
  <c r="M240" i="18"/>
  <c r="L240" i="18" l="1"/>
  <c r="K241" i="18" s="1"/>
  <c r="G240" i="18"/>
  <c r="F120" i="18"/>
  <c r="O119" i="18"/>
  <c r="L363" i="18"/>
  <c r="K364" i="18" s="1"/>
  <c r="G363" i="18"/>
  <c r="F241" i="18" l="1"/>
  <c r="O240" i="18"/>
  <c r="F364" i="18"/>
  <c r="O363" i="18"/>
  <c r="M120" i="18"/>
  <c r="N120" i="18" s="1"/>
  <c r="P119" i="18"/>
  <c r="Q119" i="18" s="1"/>
  <c r="L120" i="18" l="1"/>
  <c r="K121" i="18" s="1"/>
  <c r="G120" i="18"/>
  <c r="M364" i="18"/>
  <c r="M241" i="18"/>
  <c r="L241" i="18" l="1"/>
  <c r="K242" i="18" s="1"/>
  <c r="G241" i="18"/>
  <c r="L364" i="18"/>
  <c r="K365" i="18" s="1"/>
  <c r="G364" i="18"/>
  <c r="F121" i="18"/>
  <c r="O120" i="18"/>
  <c r="F242" i="18" l="1"/>
  <c r="O241" i="18"/>
  <c r="M121" i="18"/>
  <c r="N121" i="18" s="1"/>
  <c r="P120" i="18"/>
  <c r="Q120" i="18" s="1"/>
  <c r="F365" i="18"/>
  <c r="O364" i="18"/>
  <c r="M365" i="18" l="1"/>
  <c r="L121" i="18"/>
  <c r="K122" i="18" s="1"/>
  <c r="G121" i="18"/>
  <c r="M242" i="18"/>
  <c r="L365" i="18" l="1"/>
  <c r="K366" i="18" s="1"/>
  <c r="G365" i="18"/>
  <c r="L242" i="18"/>
  <c r="K243" i="18" s="1"/>
  <c r="G242" i="18"/>
  <c r="F122" i="18"/>
  <c r="O121" i="18"/>
  <c r="O242" i="18" l="1"/>
  <c r="F243" i="18"/>
  <c r="F366" i="18"/>
  <c r="O365" i="18"/>
  <c r="M122" i="18"/>
  <c r="N122" i="18" s="1"/>
  <c r="P121" i="18"/>
  <c r="Q121" i="18" s="1"/>
  <c r="L122" i="18" l="1"/>
  <c r="K123" i="18" s="1"/>
  <c r="G122" i="18"/>
  <c r="M366" i="18"/>
  <c r="M243" i="18"/>
  <c r="L366" i="18" l="1"/>
  <c r="K367" i="18" s="1"/>
  <c r="G366" i="18"/>
  <c r="L243" i="18"/>
  <c r="K244" i="18" s="1"/>
  <c r="G243" i="18"/>
  <c r="F123" i="18"/>
  <c r="O122" i="18"/>
  <c r="F244" i="18" l="1"/>
  <c r="O243" i="18"/>
  <c r="F367" i="18"/>
  <c r="O366" i="18"/>
  <c r="M123" i="18"/>
  <c r="N123" i="18" s="1"/>
  <c r="P122" i="18"/>
  <c r="Q122" i="18" s="1"/>
  <c r="M367" i="18" l="1"/>
  <c r="L123" i="18"/>
  <c r="K124" i="18" s="1"/>
  <c r="G123" i="18"/>
  <c r="M244" i="18"/>
  <c r="F124" i="18" l="1"/>
  <c r="O123" i="18"/>
  <c r="L244" i="18"/>
  <c r="K245" i="18" s="1"/>
  <c r="G244" i="18"/>
  <c r="L367" i="18"/>
  <c r="K368" i="18" s="1"/>
  <c r="G367" i="18"/>
  <c r="F245" i="18" l="1"/>
  <c r="O244" i="18"/>
  <c r="M124" i="18"/>
  <c r="N124" i="18" s="1"/>
  <c r="P123" i="18"/>
  <c r="Q123" i="18" s="1"/>
  <c r="O367" i="18"/>
  <c r="F368" i="18"/>
  <c r="M368" i="18" l="1"/>
  <c r="L124" i="18"/>
  <c r="K125" i="18" s="1"/>
  <c r="G124" i="18"/>
  <c r="M245" i="18"/>
  <c r="F125" i="18" l="1"/>
  <c r="O124" i="18"/>
  <c r="L245" i="18"/>
  <c r="K246" i="18" s="1"/>
  <c r="G245" i="18"/>
  <c r="L368" i="18"/>
  <c r="K369" i="18" s="1"/>
  <c r="G368" i="18"/>
  <c r="F369" i="18" l="1"/>
  <c r="O368" i="18"/>
  <c r="F246" i="18"/>
  <c r="O245" i="18"/>
  <c r="M125" i="18"/>
  <c r="N125" i="18" s="1"/>
  <c r="N126" i="18" s="1"/>
  <c r="N127" i="18" s="1"/>
  <c r="N128" i="18" s="1"/>
  <c r="N129" i="18" s="1"/>
  <c r="N130" i="18" s="1"/>
  <c r="N131" i="18" s="1"/>
  <c r="N132" i="18" s="1"/>
  <c r="N133" i="18" s="1"/>
  <c r="N134" i="18" s="1"/>
  <c r="N135" i="18" s="1"/>
  <c r="N136" i="18" s="1"/>
  <c r="N137" i="18" s="1"/>
  <c r="N138" i="18" s="1"/>
  <c r="N139" i="18" s="1"/>
  <c r="N140" i="18" s="1"/>
  <c r="N141" i="18" s="1"/>
  <c r="N142" i="18" s="1"/>
  <c r="N143" i="18" s="1"/>
  <c r="N144" i="18" s="1"/>
  <c r="N145" i="18" s="1"/>
  <c r="N146" i="18" s="1"/>
  <c r="N147" i="18" s="1"/>
  <c r="N148" i="18" s="1"/>
  <c r="N149" i="18" s="1"/>
  <c r="N150" i="18" s="1"/>
  <c r="N151" i="18" s="1"/>
  <c r="N152" i="18" s="1"/>
  <c r="N153" i="18" s="1"/>
  <c r="N154" i="18" s="1"/>
  <c r="N155" i="18" s="1"/>
  <c r="N156" i="18" s="1"/>
  <c r="N157" i="18" s="1"/>
  <c r="N158" i="18" s="1"/>
  <c r="N159" i="18" s="1"/>
  <c r="N160" i="18" s="1"/>
  <c r="N161" i="18" s="1"/>
  <c r="N162" i="18" s="1"/>
  <c r="N163" i="18" s="1"/>
  <c r="N164" i="18" s="1"/>
  <c r="N165" i="18" s="1"/>
  <c r="N166" i="18" s="1"/>
  <c r="N167" i="18" s="1"/>
  <c r="N168" i="18" s="1"/>
  <c r="N169" i="18" s="1"/>
  <c r="N170" i="18" s="1"/>
  <c r="N171" i="18" s="1"/>
  <c r="N172" i="18" s="1"/>
  <c r="N173" i="18" s="1"/>
  <c r="N174" i="18" s="1"/>
  <c r="N175" i="18" s="1"/>
  <c r="N176" i="18" s="1"/>
  <c r="N177" i="18" s="1"/>
  <c r="N178" i="18" s="1"/>
  <c r="N179" i="18" s="1"/>
  <c r="N180" i="18" s="1"/>
  <c r="N181" i="18" s="1"/>
  <c r="N182" i="18" s="1"/>
  <c r="N183" i="18" s="1"/>
  <c r="N184" i="18" s="1"/>
  <c r="N185" i="18" s="1"/>
  <c r="N186" i="18" s="1"/>
  <c r="N187" i="18" s="1"/>
  <c r="N188" i="18" s="1"/>
  <c r="N189" i="18" s="1"/>
  <c r="N190" i="18" s="1"/>
  <c r="N191" i="18" s="1"/>
  <c r="N192" i="18" s="1"/>
  <c r="N193" i="18" s="1"/>
  <c r="N194" i="18" s="1"/>
  <c r="N195" i="18" s="1"/>
  <c r="N196" i="18" s="1"/>
  <c r="N197" i="18" s="1"/>
  <c r="N198" i="18" s="1"/>
  <c r="N199" i="18" s="1"/>
  <c r="N200" i="18" s="1"/>
  <c r="N201" i="18" s="1"/>
  <c r="N202" i="18" s="1"/>
  <c r="N203" i="18" s="1"/>
  <c r="N204" i="18" s="1"/>
  <c r="N205" i="18" s="1"/>
  <c r="N206" i="18" s="1"/>
  <c r="N207" i="18" s="1"/>
  <c r="N208" i="18" s="1"/>
  <c r="N209" i="18" s="1"/>
  <c r="N210" i="18" s="1"/>
  <c r="N211" i="18" s="1"/>
  <c r="N212" i="18" s="1"/>
  <c r="N213" i="18" s="1"/>
  <c r="N214" i="18" s="1"/>
  <c r="N215" i="18" s="1"/>
  <c r="N216" i="18" s="1"/>
  <c r="N217" i="18" s="1"/>
  <c r="N218" i="18" s="1"/>
  <c r="N219" i="18" s="1"/>
  <c r="N220" i="18" s="1"/>
  <c r="N221" i="18" s="1"/>
  <c r="N222" i="18" s="1"/>
  <c r="N223" i="18" s="1"/>
  <c r="N224" i="18" s="1"/>
  <c r="N225" i="18" s="1"/>
  <c r="N226" i="18" s="1"/>
  <c r="N227" i="18" s="1"/>
  <c r="N228" i="18" s="1"/>
  <c r="N229" i="18" s="1"/>
  <c r="N230" i="18" s="1"/>
  <c r="N231" i="18" s="1"/>
  <c r="N232" i="18" s="1"/>
  <c r="N233" i="18" s="1"/>
  <c r="N234" i="18" s="1"/>
  <c r="N235" i="18" s="1"/>
  <c r="N236" i="18" s="1"/>
  <c r="N237" i="18" s="1"/>
  <c r="N238" i="18" s="1"/>
  <c r="N239" i="18" s="1"/>
  <c r="N240" i="18" s="1"/>
  <c r="N241" i="18" s="1"/>
  <c r="N242" i="18" s="1"/>
  <c r="N243" i="18" s="1"/>
  <c r="N244" i="18" s="1"/>
  <c r="N245" i="18" s="1"/>
  <c r="P124" i="18"/>
  <c r="Q124" i="18" s="1"/>
  <c r="P125" i="18" l="1"/>
  <c r="Q125" i="18" s="1"/>
  <c r="M246" i="18"/>
  <c r="M369" i="18"/>
  <c r="L246" i="18" l="1"/>
  <c r="K247" i="18" s="1"/>
  <c r="G246" i="18"/>
  <c r="N246" i="18" s="1"/>
  <c r="P126" i="18"/>
  <c r="Q126" i="18" s="1"/>
  <c r="P127" i="18" l="1"/>
  <c r="Q127" i="18" s="1"/>
  <c r="F247" i="18"/>
  <c r="O246" i="18"/>
  <c r="M247" i="18" l="1"/>
  <c r="N247" i="18" s="1"/>
  <c r="P128" i="18"/>
  <c r="Q128" i="18" s="1"/>
  <c r="L247" i="18" l="1"/>
  <c r="K248" i="18" s="1"/>
  <c r="G247" i="18"/>
  <c r="P129" i="18"/>
  <c r="Q129" i="18" s="1"/>
  <c r="P130" i="18" l="1"/>
  <c r="Q130" i="18" s="1"/>
  <c r="F248" i="18"/>
  <c r="O247" i="18"/>
  <c r="P131" i="18" l="1"/>
  <c r="Q131" i="18" s="1"/>
  <c r="M248" i="18"/>
  <c r="N248" i="18" s="1"/>
  <c r="N249" i="18" s="1"/>
  <c r="N250" i="18" s="1"/>
  <c r="N251" i="18" s="1"/>
  <c r="N252" i="18" s="1"/>
  <c r="N253" i="18" s="1"/>
  <c r="N254" i="18" s="1"/>
  <c r="N255" i="18" s="1"/>
  <c r="N256" i="18" s="1"/>
  <c r="N257" i="18" s="1"/>
  <c r="N258" i="18" s="1"/>
  <c r="N259" i="18" s="1"/>
  <c r="N260" i="18" s="1"/>
  <c r="N261" i="18" s="1"/>
  <c r="N262" i="18" s="1"/>
  <c r="N263" i="18" s="1"/>
  <c r="N264" i="18" s="1"/>
  <c r="N265" i="18" s="1"/>
  <c r="N266" i="18" s="1"/>
  <c r="N267" i="18" s="1"/>
  <c r="N268" i="18" s="1"/>
  <c r="N269" i="18" s="1"/>
  <c r="N270" i="18" s="1"/>
  <c r="N271" i="18" s="1"/>
  <c r="N272" i="18" s="1"/>
  <c r="N273" i="18" s="1"/>
  <c r="N274" i="18" s="1"/>
  <c r="N275" i="18" s="1"/>
  <c r="N276" i="18" s="1"/>
  <c r="N277" i="18" s="1"/>
  <c r="N278" i="18" s="1"/>
  <c r="N279" i="18" s="1"/>
  <c r="N280" i="18" s="1"/>
  <c r="N281" i="18" s="1"/>
  <c r="N282" i="18" s="1"/>
  <c r="N283" i="18" s="1"/>
  <c r="N284" i="18" s="1"/>
  <c r="N285" i="18" s="1"/>
  <c r="N286" i="18" s="1"/>
  <c r="N287" i="18" s="1"/>
  <c r="N288" i="18" s="1"/>
  <c r="N289" i="18" s="1"/>
  <c r="N290" i="18" s="1"/>
  <c r="N291" i="18" s="1"/>
  <c r="N292" i="18" s="1"/>
  <c r="N293" i="18" s="1"/>
  <c r="N294" i="18" s="1"/>
  <c r="N295" i="18" s="1"/>
  <c r="N296" i="18" s="1"/>
  <c r="N297" i="18" s="1"/>
  <c r="N298" i="18" s="1"/>
  <c r="N299" i="18" s="1"/>
  <c r="N300" i="18" s="1"/>
  <c r="N301" i="18" s="1"/>
  <c r="N302" i="18" s="1"/>
  <c r="N303" i="18" s="1"/>
  <c r="N304" i="18" s="1"/>
  <c r="N305" i="18" s="1"/>
  <c r="N306" i="18" s="1"/>
  <c r="N307" i="18" s="1"/>
  <c r="N308" i="18" s="1"/>
  <c r="N309" i="18" s="1"/>
  <c r="N310" i="18" s="1"/>
  <c r="N311" i="18" s="1"/>
  <c r="N312" i="18" s="1"/>
  <c r="N313" i="18" s="1"/>
  <c r="N314" i="18" s="1"/>
  <c r="N315" i="18" s="1"/>
  <c r="N316" i="18" s="1"/>
  <c r="N317" i="18" s="1"/>
  <c r="N318" i="18" s="1"/>
  <c r="N319" i="18" s="1"/>
  <c r="N320" i="18" s="1"/>
  <c r="N321" i="18" s="1"/>
  <c r="N322" i="18" s="1"/>
  <c r="N323" i="18" s="1"/>
  <c r="N324" i="18" s="1"/>
  <c r="N325" i="18" s="1"/>
  <c r="N326" i="18" s="1"/>
  <c r="N327" i="18" s="1"/>
  <c r="N328" i="18" s="1"/>
  <c r="N329" i="18" s="1"/>
  <c r="N330" i="18" s="1"/>
  <c r="N331" i="18" s="1"/>
  <c r="N332" i="18" s="1"/>
  <c r="N333" i="18" s="1"/>
  <c r="N334" i="18" s="1"/>
  <c r="N335" i="18" s="1"/>
  <c r="N336" i="18" s="1"/>
  <c r="N337" i="18" s="1"/>
  <c r="N338" i="18" s="1"/>
  <c r="N339" i="18" s="1"/>
  <c r="N340" i="18" s="1"/>
  <c r="N341" i="18" s="1"/>
  <c r="N342" i="18" s="1"/>
  <c r="N343" i="18" s="1"/>
  <c r="N344" i="18" s="1"/>
  <c r="N345" i="18" s="1"/>
  <c r="N346" i="18" s="1"/>
  <c r="N347" i="18" s="1"/>
  <c r="N348" i="18" s="1"/>
  <c r="N349" i="18" s="1"/>
  <c r="N350" i="18" s="1"/>
  <c r="N351" i="18" s="1"/>
  <c r="N352" i="18" s="1"/>
  <c r="N353" i="18" s="1"/>
  <c r="N354" i="18" s="1"/>
  <c r="N355" i="18" s="1"/>
  <c r="N356" i="18" s="1"/>
  <c r="N357" i="18" s="1"/>
  <c r="N358" i="18" s="1"/>
  <c r="N359" i="18" s="1"/>
  <c r="N360" i="18" s="1"/>
  <c r="N361" i="18" s="1"/>
  <c r="N362" i="18" s="1"/>
  <c r="N363" i="18" s="1"/>
  <c r="N364" i="18" s="1"/>
  <c r="N365" i="18" s="1"/>
  <c r="N366" i="18" s="1"/>
  <c r="N367" i="18" s="1"/>
  <c r="N368" i="18" s="1"/>
  <c r="N369" i="18" s="1"/>
  <c r="N370" i="18" s="1"/>
  <c r="N371" i="18" s="1"/>
  <c r="N372" i="18" s="1"/>
  <c r="N373" i="18" s="1"/>
  <c r="N374" i="18" s="1"/>
  <c r="N375" i="18" s="1"/>
  <c r="N376" i="18" s="1"/>
  <c r="N377" i="18" s="1"/>
  <c r="N378" i="18" s="1"/>
  <c r="N379" i="18" s="1"/>
  <c r="N380" i="18" s="1"/>
  <c r="N381" i="18" s="1"/>
  <c r="P132" i="18" l="1"/>
  <c r="Q132" i="18" s="1"/>
  <c r="P133" i="18" l="1"/>
  <c r="Q133" i="18" s="1"/>
  <c r="P134" i="18" l="1"/>
  <c r="Q134" i="18" s="1"/>
  <c r="P135" i="18" l="1"/>
  <c r="Q135" i="18" s="1"/>
  <c r="P136" i="18" l="1"/>
  <c r="Q136" i="18" s="1"/>
  <c r="P137" i="18" l="1"/>
  <c r="Q137" i="18" s="1"/>
  <c r="P138" i="18" l="1"/>
  <c r="Q138" i="18" s="1"/>
  <c r="P139" i="18" l="1"/>
  <c r="Q139" i="18" s="1"/>
  <c r="P140" i="18" l="1"/>
  <c r="Q140" i="18" s="1"/>
  <c r="P141" i="18" l="1"/>
  <c r="Q141" i="18" s="1"/>
  <c r="P142" i="18" l="1"/>
  <c r="Q142" i="18" s="1"/>
  <c r="P143" i="18" l="1"/>
  <c r="Q143" i="18" s="1"/>
  <c r="P144" i="18" l="1"/>
  <c r="Q144" i="18" s="1"/>
  <c r="P145" i="18" l="1"/>
  <c r="Q145" i="18" s="1"/>
  <c r="P146" i="18" l="1"/>
  <c r="Q146" i="18" s="1"/>
  <c r="P147" i="18" l="1"/>
  <c r="Q147" i="18" s="1"/>
  <c r="P148" i="18" l="1"/>
  <c r="Q148" i="18" s="1"/>
  <c r="P149" i="18" l="1"/>
  <c r="Q149" i="18" s="1"/>
  <c r="P150" i="18" l="1"/>
  <c r="Q150" i="18" s="1"/>
  <c r="P151" i="18" l="1"/>
  <c r="Q151" i="18" s="1"/>
  <c r="P152" i="18" l="1"/>
  <c r="Q152" i="18" s="1"/>
  <c r="P153" i="18" l="1"/>
  <c r="Q153" i="18" s="1"/>
  <c r="P154" i="18" l="1"/>
  <c r="Q154" i="18" s="1"/>
  <c r="P155" i="18" l="1"/>
  <c r="Q155" i="18" s="1"/>
  <c r="P156" i="18" l="1"/>
  <c r="Q156" i="18" s="1"/>
  <c r="P157" i="18" l="1"/>
  <c r="Q157" i="18" s="1"/>
  <c r="P158" i="18" l="1"/>
  <c r="Q158" i="18" s="1"/>
  <c r="P159" i="18" l="1"/>
  <c r="Q159" i="18" s="1"/>
  <c r="P160" i="18" l="1"/>
  <c r="Q160" i="18" s="1"/>
  <c r="P161" i="18" l="1"/>
  <c r="Q161" i="18" s="1"/>
  <c r="P162" i="18" l="1"/>
  <c r="Q162" i="18" s="1"/>
  <c r="P163" i="18" l="1"/>
  <c r="Q163" i="18" s="1"/>
  <c r="P164" i="18" l="1"/>
  <c r="Q164" i="18" s="1"/>
  <c r="P165" i="18" l="1"/>
  <c r="Q165" i="18" s="1"/>
  <c r="P166" i="18" l="1"/>
  <c r="Q166" i="18" s="1"/>
  <c r="P167" i="18" l="1"/>
  <c r="Q167" i="18" s="1"/>
  <c r="P168" i="18" l="1"/>
  <c r="Q168" i="18" s="1"/>
  <c r="P169" i="18" l="1"/>
  <c r="Q169" i="18" s="1"/>
  <c r="P170" i="18" l="1"/>
  <c r="Q170" i="18" s="1"/>
  <c r="P171" i="18" l="1"/>
  <c r="Q171" i="18" s="1"/>
  <c r="P172" i="18" l="1"/>
  <c r="Q172" i="18" s="1"/>
  <c r="P173" i="18" l="1"/>
  <c r="Q173" i="18" s="1"/>
  <c r="P174" i="18" l="1"/>
  <c r="Q174" i="18" s="1"/>
  <c r="P175" i="18" l="1"/>
  <c r="Q175" i="18" s="1"/>
  <c r="P176" i="18" l="1"/>
  <c r="Q176" i="18" s="1"/>
  <c r="P177" i="18" l="1"/>
  <c r="Q177" i="18" s="1"/>
  <c r="P178" i="18" l="1"/>
  <c r="Q178" i="18" s="1"/>
  <c r="P179" i="18" l="1"/>
  <c r="Q179" i="18" s="1"/>
  <c r="P180" i="18" l="1"/>
  <c r="Q180" i="18" s="1"/>
  <c r="P181" i="18" l="1"/>
  <c r="Q181" i="18" s="1"/>
  <c r="P182" i="18" l="1"/>
  <c r="Q182" i="18" s="1"/>
  <c r="P183" i="18" l="1"/>
  <c r="Q183" i="18" s="1"/>
  <c r="P184" i="18" l="1"/>
  <c r="Q184" i="18" s="1"/>
  <c r="P185" i="18" l="1"/>
  <c r="Q185" i="18" s="1"/>
  <c r="P186" i="18" l="1"/>
  <c r="Q186" i="18" s="1"/>
  <c r="P187" i="18" l="1"/>
  <c r="Q187" i="18" s="1"/>
  <c r="P188" i="18" l="1"/>
  <c r="Q188" i="18" s="1"/>
  <c r="P189" i="18" l="1"/>
  <c r="Q189" i="18" s="1"/>
  <c r="P190" i="18" l="1"/>
  <c r="Q190" i="18" s="1"/>
  <c r="P191" i="18" l="1"/>
  <c r="Q191" i="18" s="1"/>
  <c r="P192" i="18" l="1"/>
  <c r="Q192" i="18" s="1"/>
  <c r="P193" i="18" l="1"/>
  <c r="Q193" i="18" s="1"/>
  <c r="P194" i="18" l="1"/>
  <c r="Q194" i="18" s="1"/>
  <c r="P195" i="18" l="1"/>
  <c r="Q195" i="18" s="1"/>
  <c r="P196" i="18" l="1"/>
  <c r="Q196" i="18" s="1"/>
  <c r="P197" i="18" l="1"/>
  <c r="Q197" i="18" s="1"/>
  <c r="P198" i="18" l="1"/>
  <c r="Q198" i="18" s="1"/>
  <c r="P199" i="18" l="1"/>
  <c r="Q199" i="18" s="1"/>
  <c r="P200" i="18" l="1"/>
  <c r="Q200" i="18" s="1"/>
  <c r="P201" i="18" l="1"/>
  <c r="Q201" i="18" s="1"/>
  <c r="P202" i="18" l="1"/>
  <c r="Q202" i="18" s="1"/>
  <c r="P203" i="18" l="1"/>
  <c r="Q203" i="18" s="1"/>
  <c r="P204" i="18" l="1"/>
  <c r="Q204" i="18" s="1"/>
  <c r="P205" i="18" l="1"/>
  <c r="Q205" i="18" s="1"/>
  <c r="P206" i="18" l="1"/>
  <c r="Q206" i="18" s="1"/>
  <c r="P207" i="18" l="1"/>
  <c r="Q207" i="18" s="1"/>
  <c r="P208" i="18" l="1"/>
  <c r="Q208" i="18" s="1"/>
  <c r="P209" i="18" l="1"/>
  <c r="Q209" i="18" s="1"/>
  <c r="P210" i="18" l="1"/>
  <c r="Q210" i="18" s="1"/>
  <c r="P211" i="18" l="1"/>
  <c r="Q211" i="18" s="1"/>
  <c r="P212" i="18" l="1"/>
  <c r="Q212" i="18" s="1"/>
  <c r="P213" i="18" l="1"/>
  <c r="Q213" i="18" s="1"/>
  <c r="P214" i="18" l="1"/>
  <c r="Q214" i="18" s="1"/>
  <c r="P215" i="18" l="1"/>
  <c r="Q215" i="18" s="1"/>
  <c r="P216" i="18" l="1"/>
  <c r="Q216" i="18" s="1"/>
  <c r="P217" i="18" l="1"/>
  <c r="Q217" i="18" s="1"/>
  <c r="P218" i="18" l="1"/>
  <c r="Q218" i="18" s="1"/>
  <c r="P219" i="18" l="1"/>
  <c r="Q219" i="18" s="1"/>
  <c r="P220" i="18" l="1"/>
  <c r="Q220" i="18" s="1"/>
  <c r="P221" i="18" l="1"/>
  <c r="Q221" i="18" s="1"/>
  <c r="P222" i="18" l="1"/>
  <c r="Q222" i="18" s="1"/>
  <c r="P223" i="18" l="1"/>
  <c r="Q223" i="18" s="1"/>
  <c r="P224" i="18" l="1"/>
  <c r="Q224" i="18" s="1"/>
  <c r="P225" i="18" l="1"/>
  <c r="Q225" i="18" s="1"/>
  <c r="P226" i="18" l="1"/>
  <c r="Q226" i="18" s="1"/>
  <c r="P227" i="18" l="1"/>
  <c r="Q227" i="18" s="1"/>
  <c r="P228" i="18" l="1"/>
  <c r="Q228" i="18" s="1"/>
  <c r="P229" i="18" l="1"/>
  <c r="Q229" i="18" s="1"/>
  <c r="P230" i="18" l="1"/>
  <c r="Q230" i="18" s="1"/>
  <c r="P231" i="18" l="1"/>
  <c r="Q231" i="18" s="1"/>
  <c r="P232" i="18" l="1"/>
  <c r="Q232" i="18" s="1"/>
  <c r="P233" i="18" l="1"/>
  <c r="Q233" i="18" s="1"/>
  <c r="P234" i="18" l="1"/>
  <c r="Q234" i="18" s="1"/>
  <c r="P235" i="18" l="1"/>
  <c r="Q235" i="18" s="1"/>
  <c r="P236" i="18" l="1"/>
  <c r="Q236" i="18" s="1"/>
  <c r="P237" i="18" l="1"/>
  <c r="Q237" i="18" s="1"/>
  <c r="P238" i="18" l="1"/>
  <c r="Q238" i="18" s="1"/>
  <c r="P239" i="18" l="1"/>
  <c r="Q239" i="18" s="1"/>
  <c r="P240" i="18" l="1"/>
  <c r="Q240" i="18" s="1"/>
  <c r="P241" i="18" l="1"/>
  <c r="Q241" i="18" s="1"/>
  <c r="P242" i="18" l="1"/>
  <c r="Q242" i="18" s="1"/>
  <c r="P243" i="18" l="1"/>
  <c r="Q243" i="18" s="1"/>
  <c r="P244" i="18" l="1"/>
  <c r="Q244" i="18" s="1"/>
  <c r="P245" i="18" l="1"/>
  <c r="Q245" i="18" s="1"/>
  <c r="P246" i="18" l="1"/>
  <c r="Q246" i="18" s="1"/>
  <c r="P247" i="18" l="1"/>
  <c r="Q247" i="18" s="1"/>
  <c r="P248" i="18" l="1"/>
  <c r="Q248" i="18" s="1"/>
  <c r="P249" i="18" l="1"/>
  <c r="Q249" i="18" s="1"/>
  <c r="P250" i="18" l="1"/>
  <c r="Q250" i="18" s="1"/>
  <c r="P251" i="18" l="1"/>
  <c r="Q251" i="18" s="1"/>
  <c r="P252" i="18" l="1"/>
  <c r="Q252" i="18" s="1"/>
  <c r="P253" i="18" l="1"/>
  <c r="Q253" i="18" s="1"/>
  <c r="P254" i="18" l="1"/>
  <c r="Q254" i="18" s="1"/>
  <c r="P255" i="18" l="1"/>
  <c r="Q255" i="18" s="1"/>
  <c r="P256" i="18" l="1"/>
  <c r="Q256" i="18" s="1"/>
  <c r="P257" i="18" l="1"/>
  <c r="Q257" i="18" s="1"/>
  <c r="P258" i="18" l="1"/>
  <c r="Q258" i="18" s="1"/>
  <c r="P259" i="18" l="1"/>
  <c r="Q259" i="18" s="1"/>
  <c r="P260" i="18" l="1"/>
  <c r="Q260" i="18" s="1"/>
  <c r="P261" i="18" l="1"/>
  <c r="Q261" i="18" s="1"/>
  <c r="P262" i="18" l="1"/>
  <c r="Q262" i="18" s="1"/>
  <c r="P263" i="18" l="1"/>
  <c r="Q263" i="18" s="1"/>
  <c r="P264" i="18" l="1"/>
  <c r="Q264" i="18" s="1"/>
  <c r="P265" i="18" l="1"/>
  <c r="Q265" i="18" s="1"/>
  <c r="P266" i="18" l="1"/>
  <c r="Q266" i="18" s="1"/>
  <c r="P267" i="18" l="1"/>
  <c r="Q267" i="18" s="1"/>
  <c r="P268" i="18" l="1"/>
  <c r="Q268" i="18" s="1"/>
  <c r="P269" i="18" l="1"/>
  <c r="Q269" i="18" s="1"/>
  <c r="P270" i="18" l="1"/>
  <c r="Q270" i="18" s="1"/>
  <c r="P271" i="18" l="1"/>
  <c r="Q271" i="18" s="1"/>
  <c r="P272" i="18" l="1"/>
  <c r="Q272" i="18" s="1"/>
  <c r="P273" i="18" l="1"/>
  <c r="Q273" i="18" s="1"/>
  <c r="P274" i="18" l="1"/>
  <c r="Q274" i="18" s="1"/>
  <c r="P275" i="18" l="1"/>
  <c r="Q275" i="18" s="1"/>
  <c r="P276" i="18" l="1"/>
  <c r="Q276" i="18" s="1"/>
  <c r="P277" i="18" l="1"/>
  <c r="Q277" i="18" s="1"/>
  <c r="P278" i="18" l="1"/>
  <c r="Q278" i="18" s="1"/>
  <c r="P279" i="18" l="1"/>
  <c r="Q279" i="18" s="1"/>
  <c r="P280" i="18" l="1"/>
  <c r="Q280" i="18" s="1"/>
  <c r="P281" i="18" l="1"/>
  <c r="Q281" i="18" s="1"/>
  <c r="P282" i="18" l="1"/>
  <c r="Q282" i="18" s="1"/>
  <c r="P283" i="18" l="1"/>
  <c r="Q283" i="18" s="1"/>
  <c r="P284" i="18" l="1"/>
  <c r="Q284" i="18" s="1"/>
  <c r="P285" i="18" l="1"/>
  <c r="Q285" i="18" s="1"/>
  <c r="P286" i="18" l="1"/>
  <c r="Q286" i="18" s="1"/>
  <c r="P287" i="18" l="1"/>
  <c r="Q287" i="18" s="1"/>
  <c r="P288" i="18" l="1"/>
  <c r="Q288" i="18" s="1"/>
  <c r="P289" i="18" l="1"/>
  <c r="Q289" i="18" s="1"/>
  <c r="P290" i="18" l="1"/>
  <c r="Q290" i="18" s="1"/>
  <c r="P291" i="18" l="1"/>
  <c r="Q291" i="18" s="1"/>
  <c r="P292" i="18" l="1"/>
  <c r="Q292" i="18" s="1"/>
  <c r="P293" i="18" l="1"/>
  <c r="Q293" i="18" s="1"/>
  <c r="P294" i="18" l="1"/>
  <c r="Q294" i="18" s="1"/>
  <c r="P295" i="18" l="1"/>
  <c r="Q295" i="18" s="1"/>
  <c r="P296" i="18" l="1"/>
  <c r="Q296" i="18" s="1"/>
  <c r="P297" i="18" l="1"/>
  <c r="Q297" i="18" s="1"/>
  <c r="P298" i="18" l="1"/>
  <c r="Q298" i="18" s="1"/>
  <c r="P299" i="18" l="1"/>
  <c r="Q299" i="18" s="1"/>
  <c r="P300" i="18" l="1"/>
  <c r="Q300" i="18" s="1"/>
  <c r="P301" i="18" l="1"/>
  <c r="Q301" i="18" s="1"/>
  <c r="P302" i="18" l="1"/>
  <c r="Q302" i="18" s="1"/>
  <c r="P303" i="18" l="1"/>
  <c r="Q303" i="18" s="1"/>
  <c r="P304" i="18" l="1"/>
  <c r="Q304" i="18" s="1"/>
  <c r="P305" i="18" l="1"/>
  <c r="Q305" i="18" s="1"/>
  <c r="P306" i="18" l="1"/>
  <c r="Q306" i="18" s="1"/>
  <c r="P307" i="18" l="1"/>
  <c r="Q307" i="18" s="1"/>
  <c r="P308" i="18" l="1"/>
  <c r="Q308" i="18" s="1"/>
  <c r="P309" i="18" l="1"/>
  <c r="Q309" i="18" s="1"/>
  <c r="P310" i="18" l="1"/>
  <c r="Q310" i="18" s="1"/>
  <c r="P311" i="18" l="1"/>
  <c r="Q311" i="18" s="1"/>
  <c r="P312" i="18" l="1"/>
  <c r="Q312" i="18" s="1"/>
  <c r="P313" i="18" l="1"/>
  <c r="Q313" i="18" s="1"/>
  <c r="P314" i="18" l="1"/>
  <c r="Q314" i="18" s="1"/>
  <c r="P315" i="18" l="1"/>
  <c r="Q315" i="18" s="1"/>
  <c r="P316" i="18" l="1"/>
  <c r="Q316" i="18" s="1"/>
  <c r="P317" i="18" l="1"/>
  <c r="Q317" i="18" s="1"/>
  <c r="P318" i="18" l="1"/>
  <c r="Q318" i="18" s="1"/>
  <c r="P319" i="18" l="1"/>
  <c r="Q319" i="18" s="1"/>
  <c r="P320" i="18" l="1"/>
  <c r="Q320" i="18" s="1"/>
  <c r="P321" i="18" l="1"/>
  <c r="Q321" i="18" s="1"/>
  <c r="P322" i="18" l="1"/>
  <c r="Q322" i="18" s="1"/>
  <c r="P323" i="18" l="1"/>
  <c r="Q323" i="18" s="1"/>
  <c r="P324" i="18" l="1"/>
  <c r="Q324" i="18" s="1"/>
  <c r="P325" i="18" l="1"/>
  <c r="Q325" i="18" s="1"/>
  <c r="P326" i="18" l="1"/>
  <c r="Q326" i="18" s="1"/>
  <c r="P327" i="18" l="1"/>
  <c r="Q327" i="18" s="1"/>
  <c r="P328" i="18" l="1"/>
  <c r="Q328" i="18" s="1"/>
  <c r="P329" i="18" l="1"/>
  <c r="Q329" i="18" s="1"/>
  <c r="P330" i="18" l="1"/>
  <c r="Q330" i="18" s="1"/>
  <c r="P331" i="18" l="1"/>
  <c r="Q331" i="18" s="1"/>
  <c r="P332" i="18" l="1"/>
  <c r="Q332" i="18" s="1"/>
  <c r="P333" i="18" l="1"/>
  <c r="Q333" i="18" s="1"/>
  <c r="P334" i="18" l="1"/>
  <c r="Q334" i="18" s="1"/>
  <c r="P335" i="18" l="1"/>
  <c r="Q335" i="18" s="1"/>
  <c r="P336" i="18" l="1"/>
  <c r="Q336" i="18" s="1"/>
  <c r="P337" i="18" l="1"/>
  <c r="Q337" i="18" s="1"/>
  <c r="P338" i="18" l="1"/>
  <c r="Q338" i="18" s="1"/>
  <c r="P339" i="18" l="1"/>
  <c r="Q339" i="18" s="1"/>
  <c r="P340" i="18" l="1"/>
  <c r="Q340" i="18" s="1"/>
  <c r="P341" i="18" l="1"/>
  <c r="Q341" i="18" s="1"/>
  <c r="P342" i="18" l="1"/>
  <c r="Q342" i="18" s="1"/>
  <c r="P343" i="18" l="1"/>
  <c r="Q343" i="18" s="1"/>
  <c r="P344" i="18" l="1"/>
  <c r="Q344" i="18" s="1"/>
  <c r="P345" i="18" l="1"/>
  <c r="Q345" i="18" s="1"/>
  <c r="P346" i="18" l="1"/>
  <c r="Q346" i="18" s="1"/>
  <c r="P347" i="18" l="1"/>
  <c r="Q347" i="18" s="1"/>
  <c r="P348" i="18" l="1"/>
  <c r="Q348" i="18" s="1"/>
  <c r="P349" i="18" l="1"/>
  <c r="Q349" i="18" s="1"/>
  <c r="P350" i="18" l="1"/>
  <c r="Q350" i="18" s="1"/>
  <c r="P351" i="18" l="1"/>
  <c r="Q351" i="18" s="1"/>
  <c r="P352" i="18" l="1"/>
  <c r="Q352" i="18" s="1"/>
  <c r="P353" i="18" l="1"/>
  <c r="Q353" i="18" s="1"/>
  <c r="P354" i="18" l="1"/>
  <c r="Q354" i="18" s="1"/>
  <c r="P355" i="18" l="1"/>
  <c r="Q355" i="18" s="1"/>
  <c r="P356" i="18" l="1"/>
  <c r="Q356" i="18" s="1"/>
  <c r="P357" i="18" l="1"/>
  <c r="Q357" i="18" s="1"/>
  <c r="P358" i="18" l="1"/>
  <c r="Q358" i="18" s="1"/>
  <c r="P359" i="18" l="1"/>
  <c r="Q359" i="18" s="1"/>
  <c r="P360" i="18" l="1"/>
  <c r="Q360" i="18" s="1"/>
  <c r="P361" i="18" l="1"/>
  <c r="Q361" i="18" s="1"/>
  <c r="P362" i="18" l="1"/>
  <c r="Q362" i="18" s="1"/>
  <c r="P363" i="18" l="1"/>
  <c r="Q363" i="18" s="1"/>
  <c r="P364" i="18" l="1"/>
  <c r="Q364" i="18" s="1"/>
  <c r="P365" i="18" l="1"/>
  <c r="Q365" i="18" s="1"/>
  <c r="P366" i="18" l="1"/>
  <c r="Q366" i="18" s="1"/>
  <c r="P367" i="18" l="1"/>
  <c r="Q367" i="18" s="1"/>
  <c r="P368" i="18" l="1"/>
  <c r="Q368" i="18" s="1"/>
  <c r="P369" i="18" l="1"/>
  <c r="Q369" i="18" s="1"/>
  <c r="P370" i="18" l="1"/>
  <c r="Q370" i="18" s="1"/>
  <c r="P371" i="18" l="1"/>
  <c r="Q371" i="18" s="1"/>
  <c r="P372" i="18" l="1"/>
  <c r="Q372" i="18" s="1"/>
  <c r="P373" i="18" l="1"/>
  <c r="Q373" i="18" s="1"/>
  <c r="P374" i="18" l="1"/>
  <c r="Q374" i="18" s="1"/>
  <c r="P375" i="18" l="1"/>
  <c r="Q375" i="18" s="1"/>
  <c r="P376" i="18" l="1"/>
  <c r="Q376" i="18" s="1"/>
  <c r="P377" i="18" l="1"/>
  <c r="Q377" i="18" s="1"/>
  <c r="P378" i="18" l="1"/>
  <c r="Q378" i="18" s="1"/>
  <c r="P379" i="18" l="1"/>
  <c r="Q379" i="18" s="1"/>
  <c r="P380" i="18" l="1"/>
  <c r="Q380" i="18" s="1"/>
  <c r="P381" i="18"/>
  <c r="Q381" i="18" l="1"/>
  <c r="L5" i="14"/>
  <c r="K6" i="14" s="1"/>
  <c r="Q5" i="14"/>
  <c r="P6" i="14" s="1"/>
  <c r="AA5" i="14"/>
  <c r="Z6" i="14" s="1"/>
  <c r="G5" i="14"/>
  <c r="F6" i="14" l="1"/>
  <c r="AD5" i="14"/>
  <c r="AE5" i="14" s="1"/>
  <c r="AF5" i="14" s="1"/>
  <c r="AB6" i="14" l="1"/>
  <c r="AC6" i="14" s="1"/>
  <c r="Q6" i="14"/>
  <c r="P7" i="14" s="1"/>
  <c r="L6" i="14"/>
  <c r="K7" i="14" s="1"/>
  <c r="AA6" i="14"/>
  <c r="Z7" i="14" s="1"/>
  <c r="G6" i="14"/>
  <c r="F7" i="14" l="1"/>
  <c r="AD6" i="14"/>
  <c r="AE6" i="14" s="1"/>
  <c r="AF6" i="14" s="1"/>
  <c r="AB7" i="14" l="1"/>
  <c r="AC7" i="14" s="1"/>
  <c r="AA7" i="14"/>
  <c r="Z8" i="14" s="1"/>
  <c r="L7" i="14"/>
  <c r="K8" i="14" s="1"/>
  <c r="Q7" i="14"/>
  <c r="P8" i="14" s="1"/>
  <c r="G7" i="14"/>
  <c r="F8" i="14" l="1"/>
  <c r="AD7" i="14"/>
  <c r="AE7" i="14" s="1"/>
  <c r="AF7" i="14" s="1"/>
  <c r="AB8" i="14" l="1"/>
  <c r="AC8" i="14" s="1"/>
  <c r="G8" i="14"/>
  <c r="Q8" i="14" l="1"/>
  <c r="P9" i="14" s="1"/>
  <c r="AA8" i="14"/>
  <c r="Z9" i="14" s="1"/>
  <c r="L8" i="14"/>
  <c r="K9" i="14" s="1"/>
  <c r="F9" i="14"/>
  <c r="AD8" i="14" l="1"/>
  <c r="AE8" i="14" s="1"/>
  <c r="AF8" i="14" s="1"/>
  <c r="AB9" i="14" l="1"/>
  <c r="G9" i="14" s="1"/>
  <c r="F10" i="14" s="1"/>
  <c r="AA9" i="14"/>
  <c r="Z10" i="14" s="1"/>
  <c r="Q9" i="14"/>
  <c r="P10" i="14" s="1"/>
  <c r="AC9" i="14" l="1"/>
  <c r="L9" i="14"/>
  <c r="K10" i="14" s="1"/>
  <c r="AD9" i="14" l="1"/>
  <c r="AE9" i="14" s="1"/>
  <c r="AF9" i="14" s="1"/>
  <c r="AB10" i="14" l="1"/>
  <c r="AC10" i="14" l="1"/>
  <c r="G10" i="14"/>
  <c r="L10" i="14"/>
  <c r="K11" i="14" s="1"/>
  <c r="AA10" i="14"/>
  <c r="Z11" i="14" s="1"/>
  <c r="Q10" i="14"/>
  <c r="P11" i="14" s="1"/>
  <c r="F11" i="14" l="1"/>
  <c r="AD10" i="14"/>
  <c r="AB11" i="14" l="1"/>
  <c r="AE10" i="14"/>
  <c r="AF10" i="14" s="1"/>
  <c r="AC11" i="14" l="1"/>
  <c r="G11" i="14"/>
  <c r="L11" i="14"/>
  <c r="K12" i="14" s="1"/>
  <c r="AA11" i="14"/>
  <c r="Z12" i="14" s="1"/>
  <c r="Q11" i="14"/>
  <c r="P12" i="14" s="1"/>
  <c r="F12" i="14" l="1"/>
  <c r="AD11" i="14"/>
  <c r="AB12" i="14" l="1"/>
  <c r="AE11" i="14"/>
  <c r="AF11" i="14" s="1"/>
  <c r="AC12" i="14" l="1"/>
  <c r="Q12" i="14"/>
  <c r="P13" i="14" s="1"/>
  <c r="L12" i="14"/>
  <c r="K13" i="14" s="1"/>
  <c r="AA12" i="14"/>
  <c r="Z13" i="14" s="1"/>
  <c r="G12" i="14"/>
  <c r="AD12" i="14" l="1"/>
  <c r="F13" i="14"/>
  <c r="AB13" i="14" l="1"/>
  <c r="AE12" i="14"/>
  <c r="AF12" i="14" s="1"/>
  <c r="AC13" i="14" l="1"/>
  <c r="G13" i="14"/>
  <c r="AA13" i="14"/>
  <c r="Z14" i="14" s="1"/>
  <c r="L13" i="14"/>
  <c r="K14" i="14" s="1"/>
  <c r="Q13" i="14"/>
  <c r="P14" i="14" s="1"/>
  <c r="F14" i="14" l="1"/>
  <c r="AD13" i="14"/>
  <c r="AB14" i="14" l="1"/>
  <c r="AE13" i="14"/>
  <c r="AF13" i="14" s="1"/>
  <c r="AC14" i="14" l="1"/>
  <c r="AA14" i="14"/>
  <c r="Z15" i="14" s="1"/>
  <c r="Q14" i="14"/>
  <c r="P15" i="14" s="1"/>
  <c r="L14" i="14"/>
  <c r="K15" i="14" s="1"/>
  <c r="G14" i="14"/>
  <c r="F15" i="14" l="1"/>
  <c r="AD14" i="14"/>
  <c r="AB15" i="14" l="1"/>
  <c r="AE14" i="14"/>
  <c r="AF14" i="14" s="1"/>
  <c r="AC15" i="14" l="1"/>
  <c r="AA15" i="14"/>
  <c r="Z16" i="14" s="1"/>
  <c r="G15" i="14"/>
  <c r="L15" i="14"/>
  <c r="K16" i="14" s="1"/>
  <c r="Q15" i="14"/>
  <c r="P16" i="14" s="1"/>
  <c r="AD15" i="14" l="1"/>
  <c r="F16" i="14"/>
  <c r="AE15" i="14" l="1"/>
  <c r="AF15" i="14" s="1"/>
  <c r="AB16" i="14"/>
  <c r="AC16" i="14" l="1"/>
  <c r="G16" i="14"/>
  <c r="L16" i="14"/>
  <c r="K17" i="14" s="1"/>
  <c r="AA16" i="14"/>
  <c r="Z17" i="14" s="1"/>
  <c r="Q16" i="14"/>
  <c r="P17" i="14" s="1"/>
  <c r="F17" i="14" l="1"/>
  <c r="AD16" i="14"/>
  <c r="AB17" i="14" l="1"/>
  <c r="AE16" i="14"/>
  <c r="AF16" i="14" s="1"/>
  <c r="AC17" i="14" l="1"/>
  <c r="L17" i="14"/>
  <c r="K18" i="14" s="1"/>
  <c r="AA17" i="14"/>
  <c r="Z18" i="14" s="1"/>
  <c r="Q17" i="14"/>
  <c r="P18" i="14" s="1"/>
  <c r="G17" i="14"/>
  <c r="AD17" i="14" l="1"/>
  <c r="F18" i="14"/>
  <c r="AB18" i="14" l="1"/>
  <c r="AE17" i="14"/>
  <c r="AF17" i="14" s="1"/>
  <c r="AC18" i="14" l="1"/>
  <c r="L18" i="14"/>
  <c r="K19" i="14" s="1"/>
  <c r="G18" i="14"/>
  <c r="AA18" i="14"/>
  <c r="Z19" i="14" s="1"/>
  <c r="Q18" i="14"/>
  <c r="P19" i="14" s="1"/>
  <c r="F19" i="14" l="1"/>
  <c r="AD18" i="14"/>
  <c r="AE18" i="14" l="1"/>
  <c r="AF18" i="14" s="1"/>
  <c r="AB19" i="14"/>
  <c r="AC19" i="14" l="1"/>
  <c r="G19" i="14"/>
  <c r="Q19" i="14"/>
  <c r="P20" i="14" s="1"/>
  <c r="AA19" i="14"/>
  <c r="Z20" i="14" s="1"/>
  <c r="L19" i="14"/>
  <c r="K20" i="14" s="1"/>
  <c r="F20" i="14" l="1"/>
  <c r="AD19" i="14"/>
  <c r="AE19" i="14" l="1"/>
  <c r="AF19" i="14" s="1"/>
  <c r="AB20" i="14"/>
  <c r="AC20" i="14" l="1"/>
  <c r="L20" i="14"/>
  <c r="K21" i="14" s="1"/>
  <c r="Q20" i="14"/>
  <c r="P21" i="14" s="1"/>
  <c r="AA20" i="14"/>
  <c r="Z21" i="14" s="1"/>
  <c r="G20" i="14"/>
  <c r="F21" i="14" l="1"/>
  <c r="AD20" i="14"/>
  <c r="AE20" i="14" l="1"/>
  <c r="AF20" i="14" s="1"/>
  <c r="AB21" i="14"/>
  <c r="AC21" i="14" l="1"/>
  <c r="G21" i="14"/>
  <c r="L21" i="14"/>
  <c r="K22" i="14" s="1"/>
  <c r="AA21" i="14"/>
  <c r="Z22" i="14" s="1"/>
  <c r="Q21" i="14"/>
  <c r="P22" i="14" s="1"/>
  <c r="F22" i="14" l="1"/>
  <c r="AD21" i="14"/>
  <c r="AB22" i="14" l="1"/>
  <c r="AE21" i="14"/>
  <c r="AF21" i="14" s="1"/>
  <c r="AC22" i="14" l="1"/>
  <c r="L22" i="14"/>
  <c r="K23" i="14" s="1"/>
  <c r="Q22" i="14"/>
  <c r="P23" i="14" s="1"/>
  <c r="AA22" i="14"/>
  <c r="Z23" i="14" s="1"/>
  <c r="G22" i="14"/>
  <c r="F23" i="14" l="1"/>
  <c r="AD22" i="14"/>
  <c r="AE22" i="14" l="1"/>
  <c r="AF22" i="14" s="1"/>
  <c r="AB23" i="14"/>
  <c r="AC23" i="14" l="1"/>
  <c r="L23" i="14"/>
  <c r="K24" i="14" s="1"/>
  <c r="Q23" i="14"/>
  <c r="P24" i="14" s="1"/>
  <c r="AA23" i="14"/>
  <c r="Z24" i="14" s="1"/>
  <c r="G23" i="14"/>
  <c r="F24" i="14" l="1"/>
  <c r="AD23" i="14"/>
  <c r="AE23" i="14" l="1"/>
  <c r="AF23" i="14" s="1"/>
  <c r="AB24" i="14"/>
  <c r="AC24" i="14" l="1"/>
  <c r="L24" i="14"/>
  <c r="K25" i="14" s="1"/>
  <c r="G24" i="14"/>
  <c r="AA24" i="14"/>
  <c r="Z25" i="14" s="1"/>
  <c r="Q24" i="14"/>
  <c r="P25" i="14" s="1"/>
  <c r="F25" i="14" l="1"/>
  <c r="AD24" i="14"/>
  <c r="AB25" i="14" l="1"/>
  <c r="AE24" i="14"/>
  <c r="AF24" i="14" s="1"/>
  <c r="AC25" i="14" l="1"/>
  <c r="AA25" i="14"/>
  <c r="Z26" i="14" s="1"/>
  <c r="G25" i="14"/>
  <c r="Q25" i="14"/>
  <c r="P26" i="14" s="1"/>
  <c r="L25" i="14"/>
  <c r="K26" i="14" s="1"/>
  <c r="F26" i="14" l="1"/>
  <c r="AD25" i="14"/>
  <c r="AB26" i="14" l="1"/>
  <c r="AE25" i="14"/>
  <c r="AF25" i="14" s="1"/>
  <c r="Q26" i="14" l="1"/>
  <c r="P27" i="14" s="1"/>
  <c r="L26" i="14"/>
  <c r="K27" i="14" s="1"/>
  <c r="AC26" i="14"/>
  <c r="AA26" i="14"/>
  <c r="Z27" i="14" s="1"/>
  <c r="G26" i="14"/>
  <c r="F27" i="14" l="1"/>
  <c r="AD26" i="14"/>
  <c r="AE26" i="14" l="1"/>
  <c r="AF26" i="14" s="1"/>
  <c r="AB27" i="14"/>
  <c r="AC27" i="14" l="1"/>
  <c r="G27" i="14"/>
  <c r="Q27" i="14"/>
  <c r="P28" i="14" s="1"/>
  <c r="AA27" i="14"/>
  <c r="Z28" i="14" s="1"/>
  <c r="L27" i="14"/>
  <c r="K28" i="14" s="1"/>
  <c r="F28" i="14" l="1"/>
  <c r="AD27" i="14"/>
  <c r="AE27" i="14" l="1"/>
  <c r="AF27" i="14" s="1"/>
  <c r="AB28" i="14"/>
  <c r="AC28" i="14" l="1"/>
  <c r="L28" i="14"/>
  <c r="K29" i="14" s="1"/>
  <c r="AA28" i="14"/>
  <c r="Z29" i="14" s="1"/>
  <c r="Q28" i="14"/>
  <c r="P29" i="14" s="1"/>
  <c r="G28" i="14"/>
  <c r="F29" i="14" l="1"/>
  <c r="AD28" i="14"/>
  <c r="AB29" i="14" l="1"/>
  <c r="AE28" i="14"/>
  <c r="AF28" i="14" s="1"/>
  <c r="AA29" i="14" l="1"/>
  <c r="Z30" i="14" s="1"/>
  <c r="L29" i="14"/>
  <c r="K30" i="14" s="1"/>
  <c r="G29" i="14"/>
  <c r="AC29" i="14"/>
  <c r="Q29" i="14"/>
  <c r="P30" i="14" s="1"/>
  <c r="F30" i="14" l="1"/>
  <c r="AD29" i="14"/>
  <c r="AE29" i="14" l="1"/>
  <c r="AF29" i="14" s="1"/>
  <c r="AB30" i="14"/>
  <c r="Q30" i="14" l="1"/>
  <c r="P31" i="14" s="1"/>
  <c r="L30" i="14"/>
  <c r="K31" i="14" s="1"/>
  <c r="AC30" i="14"/>
  <c r="AA30" i="14"/>
  <c r="Z31" i="14" s="1"/>
  <c r="G30" i="14"/>
  <c r="F31" i="14" l="1"/>
  <c r="AD30" i="14"/>
  <c r="AB31" i="14" l="1"/>
  <c r="AE30" i="14"/>
  <c r="AF30" i="14" s="1"/>
  <c r="G31" i="14" l="1"/>
  <c r="AA31" i="14"/>
  <c r="Z32" i="14" s="1"/>
  <c r="L31" i="14"/>
  <c r="K32" i="14" s="1"/>
  <c r="Q31" i="14"/>
  <c r="P32" i="14" s="1"/>
  <c r="AC31" i="14" l="1"/>
  <c r="AD31" i="14"/>
  <c r="F32" i="14"/>
  <c r="AB32" i="14" l="1"/>
  <c r="AE31" i="14"/>
  <c r="AF31" i="14" s="1"/>
  <c r="L32" i="14" l="1"/>
  <c r="K33" i="14" s="1"/>
  <c r="G32" i="14"/>
  <c r="AA32" i="14"/>
  <c r="Z33" i="14" s="1"/>
  <c r="Q32" i="14"/>
  <c r="P33" i="14" s="1"/>
  <c r="AC32" i="14"/>
  <c r="AD32" i="14" l="1"/>
  <c r="F33" i="14"/>
  <c r="AB33" i="14" l="1"/>
  <c r="AE32" i="14"/>
  <c r="AF32" i="14" s="1"/>
  <c r="Q33" i="14" l="1"/>
  <c r="P34" i="14" s="1"/>
  <c r="L33" i="14"/>
  <c r="K34" i="14" s="1"/>
  <c r="AC33" i="14"/>
  <c r="AA33" i="14"/>
  <c r="Z34" i="14" s="1"/>
  <c r="G33" i="14"/>
  <c r="F34" i="14" l="1"/>
  <c r="AD33" i="14"/>
  <c r="AB34" i="14" l="1"/>
  <c r="AE33" i="14"/>
  <c r="AF33" i="14" s="1"/>
  <c r="L34" i="14" l="1"/>
  <c r="K35" i="14" s="1"/>
  <c r="Q34" i="14"/>
  <c r="P35" i="14" s="1"/>
  <c r="AC34" i="14"/>
  <c r="AA34" i="14"/>
  <c r="Z35" i="14" s="1"/>
  <c r="G34" i="14"/>
  <c r="F35" i="14" l="1"/>
  <c r="AD34" i="14"/>
  <c r="AE34" i="14" l="1"/>
  <c r="AF34" i="14" s="1"/>
  <c r="AB35" i="14"/>
  <c r="G35" i="14" l="1"/>
  <c r="AC35" i="14"/>
  <c r="L35" i="14"/>
  <c r="K36" i="14" s="1"/>
  <c r="Q35" i="14"/>
  <c r="P36" i="14" s="1"/>
  <c r="AA35" i="14"/>
  <c r="Z36" i="14" s="1"/>
  <c r="AD35" i="14" l="1"/>
  <c r="F36" i="14"/>
  <c r="AE35" i="14" l="1"/>
  <c r="AF35" i="14" s="1"/>
  <c r="AB36" i="14"/>
  <c r="Q36" i="14" l="1"/>
  <c r="P37" i="14" s="1"/>
  <c r="G36" i="14"/>
  <c r="AC36" i="14"/>
  <c r="AA36" i="14"/>
  <c r="Z37" i="14" s="1"/>
  <c r="L36" i="14"/>
  <c r="K37" i="14" s="1"/>
  <c r="AD36" i="14" l="1"/>
  <c r="F37" i="14"/>
  <c r="AB37" i="14" l="1"/>
  <c r="AE36" i="14"/>
  <c r="AF36" i="14" s="1"/>
  <c r="L37" i="14" l="1"/>
  <c r="K38" i="14" s="1"/>
  <c r="Q37" i="14"/>
  <c r="P38" i="14" s="1"/>
  <c r="AA37" i="14"/>
  <c r="Z38" i="14" s="1"/>
  <c r="AC37" i="14"/>
  <c r="G37" i="14"/>
  <c r="F38" i="14" l="1"/>
  <c r="AD37" i="14"/>
  <c r="AE37" i="14" l="1"/>
  <c r="AF37" i="14" s="1"/>
  <c r="AB38" i="14"/>
  <c r="AA38" i="14" l="1"/>
  <c r="Z39" i="14" s="1"/>
  <c r="Q38" i="14"/>
  <c r="P39" i="14" s="1"/>
  <c r="AC38" i="14"/>
  <c r="L38" i="14"/>
  <c r="K39" i="14" s="1"/>
  <c r="G38" i="14"/>
  <c r="AD38" i="14" l="1"/>
  <c r="F39" i="14"/>
  <c r="AB39" i="14" l="1"/>
  <c r="AE38" i="14"/>
  <c r="AF38" i="14" s="1"/>
  <c r="L39" i="14" l="1"/>
  <c r="K40" i="14" s="1"/>
  <c r="AA39" i="14"/>
  <c r="Z40" i="14" s="1"/>
  <c r="AC39" i="14"/>
  <c r="G39" i="14"/>
  <c r="Q39" i="14"/>
  <c r="P40" i="14" s="1"/>
  <c r="F40" i="14" l="1"/>
  <c r="AD39" i="14"/>
  <c r="AE39" i="14" l="1"/>
  <c r="AF39" i="14" s="1"/>
  <c r="AB40" i="14"/>
  <c r="AA40" i="14" l="1"/>
  <c r="Z41" i="14" s="1"/>
  <c r="AC40" i="14"/>
  <c r="G40" i="14"/>
  <c r="Q40" i="14"/>
  <c r="P41" i="14" s="1"/>
  <c r="L40" i="14"/>
  <c r="K41" i="14" s="1"/>
  <c r="F41" i="14" l="1"/>
  <c r="AD40" i="14"/>
  <c r="AE40" i="14" l="1"/>
  <c r="AF40" i="14" s="1"/>
  <c r="AB41" i="14"/>
  <c r="Q41" i="14" l="1"/>
  <c r="P42" i="14" s="1"/>
  <c r="L41" i="14"/>
  <c r="K42" i="14" s="1"/>
  <c r="AC41" i="14"/>
  <c r="G41" i="14"/>
  <c r="AA41" i="14"/>
  <c r="Z42" i="14" s="1"/>
  <c r="F42" i="14" l="1"/>
  <c r="AD41" i="14"/>
  <c r="AB42" i="14" l="1"/>
  <c r="AE41" i="14"/>
  <c r="AF41" i="14" s="1"/>
  <c r="AC42" i="14" l="1"/>
  <c r="AA42" i="14"/>
  <c r="Z43" i="14" s="1"/>
  <c r="G42" i="14"/>
  <c r="L42" i="14"/>
  <c r="K43" i="14" s="1"/>
  <c r="Q42" i="14"/>
  <c r="P43" i="14" s="1"/>
  <c r="F43" i="14" l="1"/>
  <c r="AD42" i="14"/>
  <c r="AB43" i="14" l="1"/>
  <c r="AE42" i="14"/>
  <c r="AF42" i="14" s="1"/>
  <c r="Q43" i="14" l="1"/>
  <c r="P44" i="14" s="1"/>
  <c r="AA43" i="14"/>
  <c r="Z44" i="14" s="1"/>
  <c r="AC43" i="14"/>
  <c r="G43" i="14"/>
  <c r="L43" i="14"/>
  <c r="K44" i="14" s="1"/>
  <c r="AD43" i="14" l="1"/>
  <c r="F44" i="14"/>
  <c r="AB44" i="14" l="1"/>
  <c r="AE43" i="14"/>
  <c r="AF43" i="14" s="1"/>
  <c r="G44" i="14" l="1"/>
  <c r="Q44" i="14"/>
  <c r="P45" i="14" s="1"/>
  <c r="AC44" i="14"/>
  <c r="L44" i="14"/>
  <c r="K45" i="14" s="1"/>
  <c r="AA44" i="14"/>
  <c r="Z45" i="14" s="1"/>
  <c r="AD44" i="14" l="1"/>
  <c r="F45" i="14"/>
  <c r="AE44" i="14" l="1"/>
  <c r="AF44" i="14" s="1"/>
  <c r="AB45" i="14"/>
  <c r="G45" i="14" l="1"/>
  <c r="AC45" i="14"/>
  <c r="Q45" i="14"/>
  <c r="P46" i="14" s="1"/>
  <c r="L45" i="14"/>
  <c r="K46" i="14" s="1"/>
  <c r="AA45" i="14"/>
  <c r="Z46" i="14" s="1"/>
  <c r="AD45" i="14" l="1"/>
  <c r="F46" i="14"/>
  <c r="AB46" i="14" l="1"/>
  <c r="AE45" i="14"/>
  <c r="AF45" i="14" s="1"/>
  <c r="Q46" i="14" l="1"/>
  <c r="P47" i="14" s="1"/>
  <c r="G46" i="14"/>
  <c r="AC46" i="14"/>
  <c r="L46" i="14"/>
  <c r="K47" i="14" s="1"/>
  <c r="AA46" i="14"/>
  <c r="Z47" i="14" s="1"/>
  <c r="F47" i="14" l="1"/>
  <c r="AD46" i="14"/>
  <c r="AE46" i="14" l="1"/>
  <c r="AF46" i="14" s="1"/>
  <c r="AB47" i="14"/>
  <c r="G47" i="14" l="1"/>
  <c r="AA47" i="14"/>
  <c r="Z48" i="14" s="1"/>
  <c r="AC47" i="14"/>
  <c r="Q47" i="14"/>
  <c r="P48" i="14" s="1"/>
  <c r="L47" i="14"/>
  <c r="K48" i="14" s="1"/>
  <c r="F48" i="14" l="1"/>
  <c r="AD47" i="14"/>
  <c r="AE47" i="14" l="1"/>
  <c r="AF47" i="14" s="1"/>
  <c r="AB48" i="14"/>
  <c r="Q48" i="14" l="1"/>
  <c r="P49" i="14" s="1"/>
  <c r="L48" i="14"/>
  <c r="K49" i="14" s="1"/>
  <c r="AC48" i="14"/>
  <c r="AA48" i="14"/>
  <c r="Z49" i="14" s="1"/>
  <c r="G48" i="14"/>
  <c r="F49" i="14" l="1"/>
  <c r="AD48" i="14"/>
  <c r="AE48" i="14" l="1"/>
  <c r="AF48" i="14" s="1"/>
  <c r="AB49" i="14"/>
  <c r="Q49" i="14" l="1"/>
  <c r="P50" i="14" s="1"/>
  <c r="L49" i="14"/>
  <c r="K50" i="14" s="1"/>
  <c r="AC49" i="14"/>
  <c r="G49" i="14"/>
  <c r="AA49" i="14"/>
  <c r="Z50" i="14" s="1"/>
  <c r="F50" i="14" l="1"/>
  <c r="AD49" i="14"/>
  <c r="AB50" i="14" l="1"/>
  <c r="AE49" i="14"/>
  <c r="AF49" i="14" s="1"/>
  <c r="AA50" i="14" l="1"/>
  <c r="Z51" i="14" s="1"/>
  <c r="AC50" i="14"/>
  <c r="Q50" i="14"/>
  <c r="P51" i="14" s="1"/>
  <c r="G50" i="14"/>
  <c r="L50" i="14"/>
  <c r="K51" i="14" s="1"/>
  <c r="F51" i="14" l="1"/>
  <c r="AD50" i="14"/>
  <c r="AE50" i="14" l="1"/>
  <c r="AF50" i="14" s="1"/>
  <c r="AB51" i="14"/>
  <c r="G51" i="14" l="1"/>
  <c r="Q51" i="14"/>
  <c r="P52" i="14" s="1"/>
  <c r="AC51" i="14"/>
  <c r="AA51" i="14"/>
  <c r="Z52" i="14" s="1"/>
  <c r="L51" i="14"/>
  <c r="K52" i="14" s="1"/>
  <c r="AD51" i="14" l="1"/>
  <c r="F52" i="14"/>
  <c r="AB52" i="14" l="1"/>
  <c r="AE51" i="14"/>
  <c r="AF51" i="14" s="1"/>
  <c r="AC52" i="14" l="1"/>
  <c r="Q52" i="14"/>
  <c r="P53" i="14" s="1"/>
  <c r="L52" i="14"/>
  <c r="K53" i="14" s="1"/>
  <c r="G52" i="14"/>
  <c r="AA52" i="14"/>
  <c r="Z53" i="14" s="1"/>
  <c r="AD52" i="14" l="1"/>
  <c r="F53" i="14"/>
  <c r="AB53" i="14" l="1"/>
  <c r="AE52" i="14"/>
  <c r="AF52" i="14" s="1"/>
  <c r="AC53" i="14" l="1"/>
  <c r="G53" i="14"/>
  <c r="L53" i="14"/>
  <c r="K54" i="14" s="1"/>
  <c r="Q53" i="14"/>
  <c r="P54" i="14" s="1"/>
  <c r="AA53" i="14"/>
  <c r="Z54" i="14" s="1"/>
  <c r="F54" i="14" l="1"/>
  <c r="AD53" i="14"/>
  <c r="AB54" i="14" l="1"/>
  <c r="AE53" i="14"/>
  <c r="AF53" i="14" s="1"/>
  <c r="AC54" i="14" l="1"/>
  <c r="L54" i="14"/>
  <c r="K55" i="14" s="1"/>
  <c r="G54" i="14"/>
  <c r="Q54" i="14"/>
  <c r="P55" i="14" s="1"/>
  <c r="AA54" i="14"/>
  <c r="Z55" i="14" s="1"/>
  <c r="F55" i="14" l="1"/>
  <c r="AD54" i="14"/>
  <c r="AB55" i="14" l="1"/>
  <c r="AE54" i="14"/>
  <c r="AF54" i="14" s="1"/>
  <c r="AA55" i="14" l="1"/>
  <c r="Z56" i="14" s="1"/>
  <c r="Q55" i="14"/>
  <c r="P56" i="14" s="1"/>
  <c r="L55" i="14"/>
  <c r="K56" i="14" s="1"/>
  <c r="AC55" i="14"/>
  <c r="G55" i="14"/>
  <c r="F56" i="14" l="1"/>
  <c r="AD55" i="14"/>
  <c r="AB56" i="14" l="1"/>
  <c r="AE55" i="14"/>
  <c r="AF55" i="14" s="1"/>
  <c r="L56" i="14" l="1"/>
  <c r="K57" i="14" s="1"/>
  <c r="G56" i="14"/>
  <c r="AC56" i="14"/>
  <c r="AA56" i="14"/>
  <c r="Z57" i="14" s="1"/>
  <c r="Q56" i="14"/>
  <c r="P57" i="14" s="1"/>
  <c r="F57" i="14" l="1"/>
  <c r="AD56" i="14"/>
  <c r="AE56" i="14" l="1"/>
  <c r="AF56" i="14" s="1"/>
  <c r="AB57" i="14"/>
  <c r="AC57" i="14" l="1"/>
  <c r="L57" i="14"/>
  <c r="K58" i="14" s="1"/>
  <c r="G57" i="14"/>
  <c r="AA57" i="14"/>
  <c r="Z58" i="14" s="1"/>
  <c r="Q57" i="14"/>
  <c r="P58" i="14" s="1"/>
  <c r="F58" i="14" l="1"/>
  <c r="AD57" i="14"/>
  <c r="AB58" i="14" l="1"/>
  <c r="AE57" i="14"/>
  <c r="AF57" i="14" s="1"/>
  <c r="AC58" i="14" l="1"/>
  <c r="AA58" i="14"/>
  <c r="Z59" i="14" s="1"/>
  <c r="L58" i="14"/>
  <c r="K59" i="14" s="1"/>
  <c r="G58" i="14"/>
  <c r="Q58" i="14"/>
  <c r="P59" i="14" s="1"/>
  <c r="AD58" i="14" l="1"/>
  <c r="F59" i="14"/>
  <c r="AE58" i="14" l="1"/>
  <c r="AF58" i="14" s="1"/>
  <c r="AB59" i="14"/>
  <c r="Q59" i="14" l="1"/>
  <c r="P60" i="14" s="1"/>
  <c r="AA59" i="14"/>
  <c r="Z60" i="14" s="1"/>
  <c r="AC59" i="14"/>
  <c r="L59" i="14"/>
  <c r="K60" i="14" s="1"/>
  <c r="G59" i="14"/>
  <c r="AD59" i="14" l="1"/>
  <c r="F60" i="14"/>
  <c r="AE59" i="14" l="1"/>
  <c r="AF59" i="14" s="1"/>
  <c r="AB60" i="14"/>
  <c r="AC60" i="14" l="1"/>
  <c r="Q60" i="14"/>
  <c r="P61" i="14" s="1"/>
  <c r="G60" i="14"/>
  <c r="L60" i="14"/>
  <c r="K61" i="14" s="1"/>
  <c r="AA60" i="14"/>
  <c r="Z61" i="14" s="1"/>
  <c r="AD60" i="14" l="1"/>
  <c r="F61" i="14"/>
  <c r="AB61" i="14" l="1"/>
  <c r="AE60" i="14"/>
  <c r="AF60" i="14" s="1"/>
  <c r="AA61" i="14" l="1"/>
  <c r="Z62" i="14" s="1"/>
  <c r="G61" i="14"/>
  <c r="AC61" i="14"/>
  <c r="L61" i="14"/>
  <c r="K62" i="14" s="1"/>
  <c r="Q61" i="14"/>
  <c r="P62" i="14" s="1"/>
  <c r="F62" i="14" l="1"/>
  <c r="AD61" i="14"/>
  <c r="AB62" i="14" l="1"/>
  <c r="AE61" i="14"/>
  <c r="AF61" i="14" s="1"/>
  <c r="AA62" i="14" l="1"/>
  <c r="Z63" i="14" s="1"/>
  <c r="L62" i="14"/>
  <c r="K63" i="14" s="1"/>
  <c r="AC62" i="14"/>
  <c r="Q62" i="14"/>
  <c r="P63" i="14" s="1"/>
  <c r="G62" i="14"/>
  <c r="F63" i="14" l="1"/>
  <c r="AD62" i="14"/>
  <c r="AE62" i="14" l="1"/>
  <c r="AF62" i="14" s="1"/>
  <c r="AB63" i="14"/>
  <c r="G63" i="14" l="1"/>
  <c r="Q63" i="14"/>
  <c r="P64" i="14" s="1"/>
  <c r="AC63" i="14"/>
  <c r="L63" i="14"/>
  <c r="K64" i="14" s="1"/>
  <c r="AA63" i="14"/>
  <c r="Z64" i="14" s="1"/>
  <c r="AD63" i="14" l="1"/>
  <c r="F64" i="14"/>
  <c r="AE63" i="14" l="1"/>
  <c r="AF63" i="14" s="1"/>
  <c r="AB64" i="14"/>
  <c r="Q64" i="14" l="1"/>
  <c r="P65" i="14" s="1"/>
  <c r="L64" i="14"/>
  <c r="K65" i="14" s="1"/>
  <c r="AC64" i="14"/>
  <c r="AA64" i="14"/>
  <c r="Z65" i="14" s="1"/>
  <c r="G64" i="14"/>
  <c r="AD64" i="14" l="1"/>
  <c r="F65" i="14"/>
  <c r="AE64" i="14" l="1"/>
  <c r="AF64" i="14" s="1"/>
  <c r="AB65" i="14"/>
  <c r="Q65" i="14" l="1"/>
  <c r="P66" i="14" s="1"/>
  <c r="AA65" i="14"/>
  <c r="Z66" i="14" s="1"/>
  <c r="AC65" i="14"/>
  <c r="L65" i="14"/>
  <c r="K66" i="14" s="1"/>
  <c r="G65" i="14"/>
  <c r="F66" i="14" l="1"/>
  <c r="AD65" i="14"/>
  <c r="AE65" i="14" l="1"/>
  <c r="AF65" i="14" s="1"/>
  <c r="AB66" i="14"/>
  <c r="G66" i="14" l="1"/>
  <c r="AA66" i="14"/>
  <c r="Z67" i="14" s="1"/>
  <c r="AC66" i="14"/>
  <c r="L66" i="14"/>
  <c r="K67" i="14" s="1"/>
  <c r="Q66" i="14"/>
  <c r="P67" i="14" s="1"/>
  <c r="F67" i="14" l="1"/>
  <c r="AD66" i="14"/>
  <c r="AB67" i="14" l="1"/>
  <c r="AE66" i="14"/>
  <c r="AF66" i="14" s="1"/>
  <c r="L67" i="14" l="1"/>
  <c r="K68" i="14" s="1"/>
  <c r="Q67" i="14"/>
  <c r="P68" i="14" s="1"/>
  <c r="AC67" i="14"/>
  <c r="AA67" i="14"/>
  <c r="Z68" i="14" s="1"/>
  <c r="G67" i="14"/>
  <c r="F68" i="14" l="1"/>
  <c r="AD67" i="14"/>
  <c r="AB68" i="14" l="1"/>
  <c r="AE67" i="14"/>
  <c r="AF67" i="14" s="1"/>
  <c r="G68" i="14" l="1"/>
  <c r="L68" i="14"/>
  <c r="K69" i="14" s="1"/>
  <c r="AC68" i="14"/>
  <c r="Q68" i="14"/>
  <c r="P69" i="14" s="1"/>
  <c r="AA68" i="14"/>
  <c r="Z69" i="14" s="1"/>
  <c r="F69" i="14" l="1"/>
  <c r="AD68" i="14"/>
  <c r="AE68" i="14" l="1"/>
  <c r="AF68" i="14" s="1"/>
  <c r="AB69" i="14"/>
  <c r="L69" i="14" l="1"/>
  <c r="K70" i="14" s="1"/>
  <c r="AA69" i="14"/>
  <c r="Z70" i="14" s="1"/>
  <c r="AC69" i="14"/>
  <c r="G69" i="14"/>
  <c r="Q69" i="14"/>
  <c r="P70" i="14" s="1"/>
  <c r="F70" i="14" l="1"/>
  <c r="AD69" i="14"/>
  <c r="AB70" i="14" l="1"/>
  <c r="AE69" i="14"/>
  <c r="AF69" i="14" s="1"/>
  <c r="AC70" i="14" l="1"/>
  <c r="Q70" i="14"/>
  <c r="P71" i="14" s="1"/>
  <c r="G70" i="14"/>
  <c r="AA70" i="14"/>
  <c r="Z71" i="14" s="1"/>
  <c r="L70" i="14"/>
  <c r="K71" i="14" s="1"/>
  <c r="F71" i="14" l="1"/>
  <c r="AD70" i="14"/>
  <c r="AE70" i="14" l="1"/>
  <c r="AF70" i="14" s="1"/>
  <c r="AB71" i="14"/>
  <c r="AC71" i="14" l="1"/>
  <c r="G71" i="14"/>
  <c r="Q71" i="14"/>
  <c r="P72" i="14" s="1"/>
  <c r="AA71" i="14"/>
  <c r="Z72" i="14" s="1"/>
  <c r="L71" i="14"/>
  <c r="K72" i="14" s="1"/>
  <c r="F72" i="14" l="1"/>
  <c r="AD71" i="14"/>
  <c r="AE71" i="14" l="1"/>
  <c r="AF71" i="14" s="1"/>
  <c r="AB72" i="14"/>
  <c r="Q72" i="14" l="1"/>
  <c r="P73" i="14" s="1"/>
  <c r="AA72" i="14"/>
  <c r="Z73" i="14" s="1"/>
  <c r="AC72" i="14"/>
  <c r="L72" i="14"/>
  <c r="K73" i="14" s="1"/>
  <c r="G72" i="14"/>
  <c r="F73" i="14" l="1"/>
  <c r="AD72" i="14"/>
  <c r="AB73" i="14" l="1"/>
  <c r="AE72" i="14"/>
  <c r="AF72" i="14" s="1"/>
  <c r="AC73" i="14" l="1"/>
  <c r="AA73" i="14"/>
  <c r="Z74" i="14" s="1"/>
  <c r="Q73" i="14"/>
  <c r="P74" i="14" s="1"/>
  <c r="G73" i="14"/>
  <c r="L73" i="14"/>
  <c r="K74" i="14" s="1"/>
  <c r="F74" i="14" l="1"/>
  <c r="AD73" i="14"/>
  <c r="AE73" i="14" l="1"/>
  <c r="AF73" i="14" s="1"/>
  <c r="AB74" i="14"/>
  <c r="G74" i="14" l="1"/>
  <c r="AA74" i="14"/>
  <c r="Z75" i="14" s="1"/>
  <c r="AC74" i="14"/>
  <c r="L74" i="14"/>
  <c r="K75" i="14" s="1"/>
  <c r="Q74" i="14"/>
  <c r="P75" i="14" s="1"/>
  <c r="F75" i="14" l="1"/>
  <c r="AD74" i="14"/>
  <c r="AB75" i="14" l="1"/>
  <c r="AE74" i="14"/>
  <c r="AF74" i="14" s="1"/>
  <c r="AC75" i="14" l="1"/>
  <c r="AA75" i="14"/>
  <c r="Z76" i="14" s="1"/>
  <c r="L75" i="14"/>
  <c r="K76" i="14" s="1"/>
  <c r="Q75" i="14"/>
  <c r="P76" i="14" s="1"/>
  <c r="G75" i="14"/>
  <c r="F76" i="14" l="1"/>
  <c r="AD75" i="14"/>
  <c r="AB76" i="14" l="1"/>
  <c r="AE75" i="14"/>
  <c r="AF75" i="14" s="1"/>
  <c r="AA76" i="14" l="1"/>
  <c r="Z77" i="14" s="1"/>
  <c r="Q76" i="14"/>
  <c r="P77" i="14" s="1"/>
  <c r="L76" i="14"/>
  <c r="K77" i="14" s="1"/>
  <c r="G76" i="14"/>
  <c r="AC76" i="14"/>
  <c r="AD76" i="14" l="1"/>
  <c r="F77" i="14"/>
  <c r="AB77" i="14" l="1"/>
  <c r="AE76" i="14"/>
  <c r="AF76" i="14" s="1"/>
  <c r="AA77" i="14" l="1"/>
  <c r="Z78" i="14" s="1"/>
  <c r="AC77" i="14"/>
  <c r="L77" i="14"/>
  <c r="K78" i="14" s="1"/>
  <c r="Q77" i="14"/>
  <c r="P78" i="14" s="1"/>
  <c r="G77" i="14"/>
  <c r="F78" i="14" l="1"/>
  <c r="AD77" i="14"/>
  <c r="AE77" i="14" l="1"/>
  <c r="AF77" i="14" s="1"/>
  <c r="AB78" i="14"/>
  <c r="G78" i="14" l="1"/>
  <c r="AC78" i="14"/>
  <c r="L78" i="14"/>
  <c r="K79" i="14" s="1"/>
  <c r="Q78" i="14"/>
  <c r="P79" i="14" s="1"/>
  <c r="AA78" i="14"/>
  <c r="Z79" i="14" s="1"/>
  <c r="F79" i="14" l="1"/>
  <c r="AD78" i="14"/>
  <c r="AB79" i="14" l="1"/>
  <c r="AE78" i="14"/>
  <c r="AF78" i="14" s="1"/>
  <c r="G79" i="14" l="1"/>
  <c r="Q79" i="14"/>
  <c r="P80" i="14" s="1"/>
  <c r="AC79" i="14"/>
  <c r="AA79" i="14"/>
  <c r="Z80" i="14" s="1"/>
  <c r="L79" i="14"/>
  <c r="K80" i="14" s="1"/>
  <c r="AD79" i="14" l="1"/>
  <c r="F80" i="14"/>
  <c r="AB126" i="14"/>
  <c r="AE79" i="14" l="1"/>
  <c r="AF79" i="14" s="1"/>
  <c r="AB80" i="14"/>
  <c r="L126" i="14"/>
  <c r="K127" i="14" s="1"/>
  <c r="Q126" i="14"/>
  <c r="P127" i="14" s="1"/>
  <c r="AA126" i="14"/>
  <c r="Z127" i="14" s="1"/>
  <c r="G126" i="14"/>
  <c r="AC80" i="14" l="1"/>
  <c r="Q80" i="14"/>
  <c r="P81" i="14" s="1"/>
  <c r="G80" i="14"/>
  <c r="L80" i="14"/>
  <c r="K81" i="14" s="1"/>
  <c r="AA80" i="14"/>
  <c r="Z81" i="14" s="1"/>
  <c r="F127" i="14"/>
  <c r="AD126" i="14"/>
  <c r="F81" i="14" l="1"/>
  <c r="AD80" i="14"/>
  <c r="AB127" i="14"/>
  <c r="G127" i="14" s="1"/>
  <c r="AB81" i="14" l="1"/>
  <c r="AE80" i="14"/>
  <c r="AF80" i="14" s="1"/>
  <c r="AA127" i="14"/>
  <c r="Z128" i="14" s="1"/>
  <c r="L127" i="14"/>
  <c r="K128" i="14" s="1"/>
  <c r="Q127" i="14"/>
  <c r="P128" i="14" s="1"/>
  <c r="F128" i="14"/>
  <c r="Q81" i="14" l="1"/>
  <c r="P82" i="14" s="1"/>
  <c r="L81" i="14"/>
  <c r="K82" i="14" s="1"/>
  <c r="G81" i="14"/>
  <c r="AA81" i="14"/>
  <c r="Z82" i="14" s="1"/>
  <c r="AC81" i="14"/>
  <c r="AD127" i="14"/>
  <c r="AB128" i="14" s="1"/>
  <c r="Q128" i="14" s="1"/>
  <c r="P129" i="14" s="1"/>
  <c r="F82" i="14" l="1"/>
  <c r="AD81" i="14"/>
  <c r="G128" i="14"/>
  <c r="L128" i="14"/>
  <c r="K129" i="14" s="1"/>
  <c r="AA128" i="14"/>
  <c r="Z129" i="14" s="1"/>
  <c r="F129" i="14"/>
  <c r="AD128" i="14" l="1"/>
  <c r="AB129" i="14" s="1"/>
  <c r="L129" i="14" s="1"/>
  <c r="K130" i="14" s="1"/>
  <c r="AE81" i="14"/>
  <c r="AF81" i="14" s="1"/>
  <c r="AB82" i="14"/>
  <c r="AA129" i="14" l="1"/>
  <c r="Z130" i="14" s="1"/>
  <c r="Q129" i="14"/>
  <c r="P130" i="14" s="1"/>
  <c r="G129" i="14"/>
  <c r="AA82" i="14"/>
  <c r="Z83" i="14" s="1"/>
  <c r="Q82" i="14"/>
  <c r="P83" i="14" s="1"/>
  <c r="G82" i="14"/>
  <c r="AC82" i="14"/>
  <c r="L82" i="14"/>
  <c r="K83" i="14" s="1"/>
  <c r="F130" i="14"/>
  <c r="AD129" i="14"/>
  <c r="AD82" i="14" l="1"/>
  <c r="F83" i="14"/>
  <c r="AB130" i="14"/>
  <c r="AE82" i="14" l="1"/>
  <c r="AF82" i="14" s="1"/>
  <c r="AB83" i="14"/>
  <c r="AA130" i="14"/>
  <c r="Z131" i="14" s="1"/>
  <c r="G130" i="14"/>
  <c r="Q130" i="14"/>
  <c r="P131" i="14" s="1"/>
  <c r="L130" i="14"/>
  <c r="K131" i="14" s="1"/>
  <c r="AC83" i="14" l="1"/>
  <c r="AA83" i="14"/>
  <c r="Z84" i="14" s="1"/>
  <c r="G83" i="14"/>
  <c r="Q83" i="14"/>
  <c r="P84" i="14" s="1"/>
  <c r="L83" i="14"/>
  <c r="K84" i="14" s="1"/>
  <c r="F131" i="14"/>
  <c r="AD130" i="14"/>
  <c r="F84" i="14" l="1"/>
  <c r="AD83" i="14"/>
  <c r="AB131" i="14"/>
  <c r="AE83" i="14" l="1"/>
  <c r="AF83" i="14" s="1"/>
  <c r="AB84" i="14"/>
  <c r="Q131" i="14"/>
  <c r="P132" i="14" s="1"/>
  <c r="AA131" i="14"/>
  <c r="Z132" i="14" s="1"/>
  <c r="G131" i="14"/>
  <c r="L131" i="14"/>
  <c r="K132" i="14" s="1"/>
  <c r="AA84" i="14" l="1"/>
  <c r="Z85" i="14" s="1"/>
  <c r="L84" i="14"/>
  <c r="K85" i="14" s="1"/>
  <c r="G84" i="14"/>
  <c r="Q84" i="14"/>
  <c r="P85" i="14" s="1"/>
  <c r="AC84" i="14"/>
  <c r="F132" i="14"/>
  <c r="AD131" i="14"/>
  <c r="F85" i="14" l="1"/>
  <c r="AD84" i="14"/>
  <c r="AB132" i="14"/>
  <c r="L132" i="14" s="1"/>
  <c r="K133" i="14" s="1"/>
  <c r="Q132" i="14"/>
  <c r="P133" i="14" s="1"/>
  <c r="AE84" i="14" l="1"/>
  <c r="AF84" i="14" s="1"/>
  <c r="AB85" i="14"/>
  <c r="AA132" i="14"/>
  <c r="Z133" i="14" s="1"/>
  <c r="G132" i="14"/>
  <c r="F133" i="14"/>
  <c r="AD132" i="14"/>
  <c r="AB133" i="14" s="1"/>
  <c r="Q85" i="14" l="1"/>
  <c r="P86" i="14" s="1"/>
  <c r="L85" i="14"/>
  <c r="K86" i="14" s="1"/>
  <c r="G85" i="14"/>
  <c r="AA85" i="14"/>
  <c r="Z86" i="14" s="1"/>
  <c r="AC85" i="14"/>
  <c r="L133" i="14"/>
  <c r="K134" i="14" s="1"/>
  <c r="Q133" i="14"/>
  <c r="P134" i="14" s="1"/>
  <c r="G133" i="14"/>
  <c r="AA133" i="14"/>
  <c r="Z134" i="14" s="1"/>
  <c r="AD85" i="14" l="1"/>
  <c r="F86" i="14"/>
  <c r="F134" i="14"/>
  <c r="AD133" i="14"/>
  <c r="AB86" i="14" l="1"/>
  <c r="AE85" i="14"/>
  <c r="AF85" i="14" s="1"/>
  <c r="AB134" i="14"/>
  <c r="AC86" i="14" l="1"/>
  <c r="G86" i="14"/>
  <c r="AA86" i="14"/>
  <c r="Z87" i="14" s="1"/>
  <c r="Q86" i="14"/>
  <c r="P87" i="14" s="1"/>
  <c r="L86" i="14"/>
  <c r="K87" i="14" s="1"/>
  <c r="AA134" i="14"/>
  <c r="Z135" i="14" s="1"/>
  <c r="Q134" i="14"/>
  <c r="P135" i="14" s="1"/>
  <c r="L134" i="14"/>
  <c r="K135" i="14" s="1"/>
  <c r="G134" i="14"/>
  <c r="F87" i="14" l="1"/>
  <c r="AD86" i="14"/>
  <c r="F135" i="14"/>
  <c r="AD134" i="14"/>
  <c r="AB87" i="14" l="1"/>
  <c r="AE86" i="14"/>
  <c r="AF86" i="14" s="1"/>
  <c r="AB135" i="14"/>
  <c r="Q135" i="14" s="1"/>
  <c r="P136" i="14" s="1"/>
  <c r="L135" i="14"/>
  <c r="K136" i="14" s="1"/>
  <c r="AA135" i="14"/>
  <c r="Z136" i="14" s="1"/>
  <c r="G135" i="14"/>
  <c r="L87" i="14" l="1"/>
  <c r="K88" i="14" s="1"/>
  <c r="AA87" i="14"/>
  <c r="Z88" i="14" s="1"/>
  <c r="Q87" i="14"/>
  <c r="P88" i="14" s="1"/>
  <c r="G87" i="14"/>
  <c r="AC87" i="14"/>
  <c r="F136" i="14"/>
  <c r="AD135" i="14"/>
  <c r="F88" i="14" l="1"/>
  <c r="AD87" i="14"/>
  <c r="AB136" i="14"/>
  <c r="L136" i="14" s="1"/>
  <c r="K137" i="14" s="1"/>
  <c r="AB88" i="14" l="1"/>
  <c r="AE87" i="14"/>
  <c r="AF87" i="14" s="1"/>
  <c r="Q136" i="14"/>
  <c r="P137" i="14" s="1"/>
  <c r="AA136" i="14"/>
  <c r="Z137" i="14" s="1"/>
  <c r="G136" i="14"/>
  <c r="AD136" i="14" s="1"/>
  <c r="AC88" i="14" l="1"/>
  <c r="G88" i="14"/>
  <c r="AA88" i="14"/>
  <c r="Z89" i="14" s="1"/>
  <c r="Q88" i="14"/>
  <c r="P89" i="14" s="1"/>
  <c r="L88" i="14"/>
  <c r="K89" i="14" s="1"/>
  <c r="F137" i="14"/>
  <c r="AB137" i="14" s="1"/>
  <c r="F89" i="14" l="1"/>
  <c r="AD88" i="14"/>
  <c r="AA137" i="14"/>
  <c r="Z138" i="14" s="1"/>
  <c r="Q137" i="14"/>
  <c r="P138" i="14" s="1"/>
  <c r="G137" i="14"/>
  <c r="AD137" i="14" s="1"/>
  <c r="L137" i="14"/>
  <c r="K138" i="14" s="1"/>
  <c r="F138" i="14" l="1"/>
  <c r="AB89" i="14"/>
  <c r="AE88" i="14"/>
  <c r="AF88" i="14" s="1"/>
  <c r="AB138" i="14"/>
  <c r="AA138" i="14" s="1"/>
  <c r="Z139" i="14" s="1"/>
  <c r="Q138" i="14"/>
  <c r="P139" i="14" s="1"/>
  <c r="L138" i="14"/>
  <c r="K139" i="14" s="1"/>
  <c r="G138" i="14"/>
  <c r="G89" i="14" l="1"/>
  <c r="L89" i="14"/>
  <c r="K90" i="14" s="1"/>
  <c r="Q89" i="14"/>
  <c r="P90" i="14" s="1"/>
  <c r="AA89" i="14"/>
  <c r="Z90" i="14" s="1"/>
  <c r="AC89" i="14"/>
  <c r="F139" i="14"/>
  <c r="AD138" i="14"/>
  <c r="AD89" i="14" l="1"/>
  <c r="F90" i="14"/>
  <c r="AB139" i="14"/>
  <c r="Q139" i="14" s="1"/>
  <c r="P140" i="14" s="1"/>
  <c r="L139" i="14" l="1"/>
  <c r="K140" i="14" s="1"/>
  <c r="AB90" i="14"/>
  <c r="AE89" i="14"/>
  <c r="AF89" i="14" s="1"/>
  <c r="G139" i="14"/>
  <c r="F140" i="14" s="1"/>
  <c r="AA139" i="14"/>
  <c r="Z140" i="14" s="1"/>
  <c r="L90" i="14" l="1"/>
  <c r="K91" i="14" s="1"/>
  <c r="AA90" i="14"/>
  <c r="Z91" i="14" s="1"/>
  <c r="Q90" i="14"/>
  <c r="P91" i="14" s="1"/>
  <c r="AC90" i="14"/>
  <c r="G90" i="14"/>
  <c r="AD139" i="14"/>
  <c r="AB140" i="14" s="1"/>
  <c r="L140" i="14" s="1"/>
  <c r="K141" i="14" s="1"/>
  <c r="F91" i="14" l="1"/>
  <c r="AD90" i="14"/>
  <c r="Q140" i="14"/>
  <c r="P141" i="14" s="1"/>
  <c r="G140" i="14"/>
  <c r="F141" i="14" s="1"/>
  <c r="AA140" i="14"/>
  <c r="Z141" i="14" s="1"/>
  <c r="AB91" i="14" l="1"/>
  <c r="AE90" i="14"/>
  <c r="AF90" i="14" s="1"/>
  <c r="AD140" i="14"/>
  <c r="AB141" i="14"/>
  <c r="G141" i="14" s="1"/>
  <c r="AA141" i="14"/>
  <c r="Z142" i="14" s="1"/>
  <c r="Q141" i="14" l="1"/>
  <c r="P142" i="14" s="1"/>
  <c r="L141" i="14"/>
  <c r="K142" i="14" s="1"/>
  <c r="G91" i="14"/>
  <c r="L91" i="14"/>
  <c r="K92" i="14" s="1"/>
  <c r="Q91" i="14"/>
  <c r="P92" i="14" s="1"/>
  <c r="AC91" i="14"/>
  <c r="AA91" i="14"/>
  <c r="Z92" i="14" s="1"/>
  <c r="F142" i="14"/>
  <c r="AD141" i="14" l="1"/>
  <c r="AD91" i="14"/>
  <c r="F92" i="14"/>
  <c r="AB142" i="14"/>
  <c r="L142" i="14"/>
  <c r="K143" i="14" s="1"/>
  <c r="Q142" i="14"/>
  <c r="P143" i="14" s="1"/>
  <c r="G142" i="14"/>
  <c r="AA142" i="14"/>
  <c r="Z143" i="14" s="1"/>
  <c r="AB92" i="14" l="1"/>
  <c r="AE91" i="14"/>
  <c r="AF91" i="14" s="1"/>
  <c r="F143" i="14"/>
  <c r="AD142" i="14"/>
  <c r="Q92" i="14" l="1"/>
  <c r="P93" i="14" s="1"/>
  <c r="L92" i="14"/>
  <c r="K93" i="14" s="1"/>
  <c r="AA92" i="14"/>
  <c r="Z93" i="14" s="1"/>
  <c r="AC92" i="14"/>
  <c r="G92" i="14"/>
  <c r="AB143" i="14"/>
  <c r="F93" i="14" l="1"/>
  <c r="AD92" i="14"/>
  <c r="AA143" i="14"/>
  <c r="Z144" i="14" s="1"/>
  <c r="Q143" i="14"/>
  <c r="P144" i="14" s="1"/>
  <c r="L143" i="14"/>
  <c r="K144" i="14" s="1"/>
  <c r="G143" i="14"/>
  <c r="AB93" i="14" l="1"/>
  <c r="AE92" i="14"/>
  <c r="AF92" i="14" s="1"/>
  <c r="F144" i="14"/>
  <c r="AD143" i="14"/>
  <c r="AB144" i="14" s="1"/>
  <c r="Q93" i="14" l="1"/>
  <c r="P94" i="14" s="1"/>
  <c r="AA93" i="14"/>
  <c r="Z94" i="14" s="1"/>
  <c r="G93" i="14"/>
  <c r="L93" i="14"/>
  <c r="K94" i="14" s="1"/>
  <c r="AC93" i="14"/>
  <c r="Q144" i="14"/>
  <c r="P145" i="14" s="1"/>
  <c r="L144" i="14"/>
  <c r="K145" i="14" s="1"/>
  <c r="AA144" i="14"/>
  <c r="Z145" i="14" s="1"/>
  <c r="G144" i="14"/>
  <c r="AD93" i="14" l="1"/>
  <c r="F94" i="14"/>
  <c r="F145" i="14"/>
  <c r="AD144" i="14"/>
  <c r="AB145" i="14" l="1"/>
  <c r="AB94" i="14"/>
  <c r="AE93" i="14"/>
  <c r="AF93" i="14" s="1"/>
  <c r="G145" i="14"/>
  <c r="AA145" i="14"/>
  <c r="Z146" i="14" s="1"/>
  <c r="Q145" i="14"/>
  <c r="P146" i="14" s="1"/>
  <c r="L145" i="14"/>
  <c r="K146" i="14" s="1"/>
  <c r="G94" i="14" l="1"/>
  <c r="AA94" i="14"/>
  <c r="Z95" i="14" s="1"/>
  <c r="Q94" i="14"/>
  <c r="P95" i="14" s="1"/>
  <c r="L94" i="14"/>
  <c r="K95" i="14" s="1"/>
  <c r="F146" i="14"/>
  <c r="AD145" i="14"/>
  <c r="AC94" i="14" l="1"/>
  <c r="F95" i="14"/>
  <c r="AD94" i="14"/>
  <c r="AB146" i="14"/>
  <c r="AE94" i="14" l="1"/>
  <c r="AF94" i="14" s="1"/>
  <c r="AB95" i="14"/>
  <c r="G146" i="14"/>
  <c r="AA146" i="14"/>
  <c r="Z147" i="14" s="1"/>
  <c r="Q146" i="14"/>
  <c r="P147" i="14" s="1"/>
  <c r="L146" i="14"/>
  <c r="K147" i="14" s="1"/>
  <c r="G95" i="14" l="1"/>
  <c r="AA95" i="14"/>
  <c r="Z96" i="14" s="1"/>
  <c r="L95" i="14"/>
  <c r="K96" i="14" s="1"/>
  <c r="Q95" i="14"/>
  <c r="P96" i="14" s="1"/>
  <c r="AC95" i="14"/>
  <c r="F147" i="14"/>
  <c r="AD146" i="14"/>
  <c r="AB147" i="14" l="1"/>
  <c r="AD95" i="14"/>
  <c r="F96" i="14"/>
  <c r="L147" i="14"/>
  <c r="K148" i="14" s="1"/>
  <c r="G147" i="14"/>
  <c r="Q147" i="14"/>
  <c r="P148" i="14" s="1"/>
  <c r="AA147" i="14"/>
  <c r="Z148" i="14" s="1"/>
  <c r="AB96" i="14" l="1"/>
  <c r="AE95" i="14"/>
  <c r="AF95" i="14" s="1"/>
  <c r="F148" i="14"/>
  <c r="AD147" i="14"/>
  <c r="Q96" i="14" l="1"/>
  <c r="P97" i="14" s="1"/>
  <c r="AC96" i="14"/>
  <c r="AA96" i="14"/>
  <c r="Z97" i="14" s="1"/>
  <c r="L96" i="14"/>
  <c r="K97" i="14" s="1"/>
  <c r="G96" i="14"/>
  <c r="AB148" i="14"/>
  <c r="F97" i="14" l="1"/>
  <c r="AD96" i="14"/>
  <c r="L148" i="14"/>
  <c r="K149" i="14" s="1"/>
  <c r="Q148" i="14"/>
  <c r="P149" i="14" s="1"/>
  <c r="AA148" i="14"/>
  <c r="Z149" i="14" s="1"/>
  <c r="G148" i="14"/>
  <c r="AE96" i="14" l="1"/>
  <c r="AF96" i="14" s="1"/>
  <c r="AB97" i="14"/>
  <c r="F149" i="14"/>
  <c r="AD148" i="14"/>
  <c r="AB149" i="14" s="1"/>
  <c r="L97" i="14" l="1"/>
  <c r="K98" i="14" s="1"/>
  <c r="AC97" i="14"/>
  <c r="G97" i="14"/>
  <c r="AA97" i="14"/>
  <c r="Z98" i="14" s="1"/>
  <c r="Q97" i="14"/>
  <c r="P98" i="14" s="1"/>
  <c r="AA149" i="14"/>
  <c r="Z150" i="14" s="1"/>
  <c r="L149" i="14"/>
  <c r="K150" i="14" s="1"/>
  <c r="G149" i="14"/>
  <c r="Q149" i="14"/>
  <c r="P150" i="14" s="1"/>
  <c r="AD97" i="14" l="1"/>
  <c r="F98" i="14"/>
  <c r="F150" i="14"/>
  <c r="AD149" i="14"/>
  <c r="AE97" i="14" l="1"/>
  <c r="AF97" i="14" s="1"/>
  <c r="AB98" i="14"/>
  <c r="AB150" i="14"/>
  <c r="G150" i="14" s="1"/>
  <c r="Q150" i="14"/>
  <c r="P151" i="14" s="1"/>
  <c r="AA150" i="14"/>
  <c r="Z151" i="14" s="1"/>
  <c r="L150" i="14"/>
  <c r="K151" i="14" s="1"/>
  <c r="AA98" i="14" l="1"/>
  <c r="Z99" i="14" s="1"/>
  <c r="AC98" i="14"/>
  <c r="G98" i="14"/>
  <c r="L98" i="14"/>
  <c r="K99" i="14" s="1"/>
  <c r="Q98" i="14"/>
  <c r="P99" i="14" s="1"/>
  <c r="F151" i="14"/>
  <c r="AD150" i="14"/>
  <c r="F99" i="14" l="1"/>
  <c r="AD98" i="14"/>
  <c r="AB151" i="14"/>
  <c r="AA151" i="14" s="1"/>
  <c r="Z152" i="14" s="1"/>
  <c r="Q151" i="14"/>
  <c r="P152" i="14" s="1"/>
  <c r="G151" i="14"/>
  <c r="L151" i="14"/>
  <c r="K152" i="14" s="1"/>
  <c r="AE98" i="14" l="1"/>
  <c r="AF98" i="14" s="1"/>
  <c r="AB99" i="14"/>
  <c r="F152" i="14"/>
  <c r="AD151" i="14"/>
  <c r="G99" i="14" l="1"/>
  <c r="Q99" i="14"/>
  <c r="P100" i="14" s="1"/>
  <c r="AC99" i="14"/>
  <c r="L99" i="14"/>
  <c r="K100" i="14" s="1"/>
  <c r="AA99" i="14"/>
  <c r="Z100" i="14" s="1"/>
  <c r="AB152" i="14"/>
  <c r="F100" i="14" l="1"/>
  <c r="AD99" i="14"/>
  <c r="Q152" i="14"/>
  <c r="P153" i="14" s="1"/>
  <c r="L152" i="14"/>
  <c r="K153" i="14" s="1"/>
  <c r="G152" i="14"/>
  <c r="AA152" i="14"/>
  <c r="Z153" i="14" s="1"/>
  <c r="AE99" i="14" l="1"/>
  <c r="AF99" i="14" s="1"/>
  <c r="AB100" i="14"/>
  <c r="F153" i="14"/>
  <c r="AD152" i="14"/>
  <c r="AB153" i="14" s="1"/>
  <c r="G100" i="14" l="1"/>
  <c r="AA100" i="14"/>
  <c r="Z101" i="14" s="1"/>
  <c r="L100" i="14"/>
  <c r="K101" i="14" s="1"/>
  <c r="AC100" i="14"/>
  <c r="Q100" i="14"/>
  <c r="P101" i="14" s="1"/>
  <c r="Q153" i="14"/>
  <c r="P154" i="14" s="1"/>
  <c r="L153" i="14"/>
  <c r="K154" i="14" s="1"/>
  <c r="AA153" i="14"/>
  <c r="Z154" i="14" s="1"/>
  <c r="G153" i="14"/>
  <c r="F101" i="14" l="1"/>
  <c r="AD100" i="14"/>
  <c r="F154" i="14"/>
  <c r="AD153" i="14"/>
  <c r="AE100" i="14" l="1"/>
  <c r="AF100" i="14" s="1"/>
  <c r="AB101" i="14"/>
  <c r="AB154" i="14"/>
  <c r="Q101" i="14" l="1"/>
  <c r="P102" i="14" s="1"/>
  <c r="AA101" i="14"/>
  <c r="Z102" i="14" s="1"/>
  <c r="L101" i="14"/>
  <c r="K102" i="14" s="1"/>
  <c r="AC101" i="14"/>
  <c r="G101" i="14"/>
  <c r="L154" i="14"/>
  <c r="K155" i="14" s="1"/>
  <c r="AA154" i="14"/>
  <c r="Z155" i="14" s="1"/>
  <c r="Q154" i="14"/>
  <c r="P155" i="14" s="1"/>
  <c r="G154" i="14"/>
  <c r="F102" i="14" l="1"/>
  <c r="AD101" i="14"/>
  <c r="F155" i="14"/>
  <c r="AD154" i="14"/>
  <c r="AE101" i="14" l="1"/>
  <c r="AF101" i="14" s="1"/>
  <c r="AB102" i="14"/>
  <c r="AB155" i="14"/>
  <c r="Q155" i="14" s="1"/>
  <c r="P156" i="14" s="1"/>
  <c r="L155" i="14"/>
  <c r="K156" i="14" s="1"/>
  <c r="G155" i="14"/>
  <c r="AA155" i="14"/>
  <c r="Z156" i="14" s="1"/>
  <c r="AC102" i="14" l="1"/>
  <c r="G102" i="14"/>
  <c r="AA102" i="14"/>
  <c r="Z103" i="14" s="1"/>
  <c r="L102" i="14"/>
  <c r="K103" i="14" s="1"/>
  <c r="Q102" i="14"/>
  <c r="P103" i="14" s="1"/>
  <c r="F156" i="14"/>
  <c r="AD155" i="14"/>
  <c r="AD102" i="14" l="1"/>
  <c r="F103" i="14"/>
  <c r="AB156" i="14"/>
  <c r="L156" i="14" s="1"/>
  <c r="K157" i="14" s="1"/>
  <c r="G156" i="14" l="1"/>
  <c r="AA156" i="14"/>
  <c r="Z157" i="14" s="1"/>
  <c r="Q156" i="14"/>
  <c r="P157" i="14" s="1"/>
  <c r="AE102" i="14"/>
  <c r="AF102" i="14" s="1"/>
  <c r="AB103" i="14"/>
  <c r="F157" i="14"/>
  <c r="Q103" i="14" l="1"/>
  <c r="P104" i="14" s="1"/>
  <c r="AA103" i="14"/>
  <c r="Z104" i="14" s="1"/>
  <c r="AC103" i="14"/>
  <c r="G103" i="14"/>
  <c r="L103" i="14"/>
  <c r="K104" i="14" s="1"/>
  <c r="AD156" i="14"/>
  <c r="AB157" i="14" s="1"/>
  <c r="F104" i="14" l="1"/>
  <c r="AD103" i="14"/>
  <c r="G157" i="14"/>
  <c r="Q157" i="14"/>
  <c r="P158" i="14" s="1"/>
  <c r="AA157" i="14"/>
  <c r="Z158" i="14" s="1"/>
  <c r="L157" i="14"/>
  <c r="K158" i="14" s="1"/>
  <c r="AB104" i="14" l="1"/>
  <c r="AE103" i="14"/>
  <c r="AF103" i="14" s="1"/>
  <c r="F158" i="14"/>
  <c r="AD157" i="14"/>
  <c r="G104" i="14" l="1"/>
  <c r="AC104" i="14"/>
  <c r="AA104" i="14"/>
  <c r="Z105" i="14" s="1"/>
  <c r="L104" i="14"/>
  <c r="K105" i="14" s="1"/>
  <c r="Q104" i="14"/>
  <c r="P105" i="14" s="1"/>
  <c r="AB158" i="14"/>
  <c r="AD104" i="14" l="1"/>
  <c r="F105" i="14"/>
  <c r="AA158" i="14"/>
  <c r="Z159" i="14" s="1"/>
  <c r="L158" i="14"/>
  <c r="K159" i="14" s="1"/>
  <c r="G158" i="14"/>
  <c r="Q158" i="14"/>
  <c r="P159" i="14" s="1"/>
  <c r="AB105" i="14" l="1"/>
  <c r="AE104" i="14"/>
  <c r="AF104" i="14" s="1"/>
  <c r="F159" i="14"/>
  <c r="AD158" i="14"/>
  <c r="AB159" i="14" s="1"/>
  <c r="G105" i="14" l="1"/>
  <c r="L105" i="14"/>
  <c r="K106" i="14" s="1"/>
  <c r="AC105" i="14"/>
  <c r="Q105" i="14"/>
  <c r="P106" i="14" s="1"/>
  <c r="AA105" i="14"/>
  <c r="Z106" i="14" s="1"/>
  <c r="Q159" i="14"/>
  <c r="P160" i="14" s="1"/>
  <c r="AA159" i="14"/>
  <c r="Z160" i="14" s="1"/>
  <c r="G159" i="14"/>
  <c r="L159" i="14"/>
  <c r="K160" i="14" s="1"/>
  <c r="AD105" i="14" l="1"/>
  <c r="F106" i="14"/>
  <c r="F160" i="14"/>
  <c r="AD159" i="14"/>
  <c r="AB106" i="14" l="1"/>
  <c r="AE105" i="14"/>
  <c r="AF105" i="14" s="1"/>
  <c r="AB160" i="14"/>
  <c r="AA106" i="14" l="1"/>
  <c r="Z107" i="14" s="1"/>
  <c r="L106" i="14"/>
  <c r="K107" i="14" s="1"/>
  <c r="AC106" i="14"/>
  <c r="G106" i="14"/>
  <c r="Q106" i="14"/>
  <c r="P107" i="14" s="1"/>
  <c r="AA160" i="14"/>
  <c r="Z161" i="14" s="1"/>
  <c r="G160" i="14"/>
  <c r="L160" i="14"/>
  <c r="K161" i="14" s="1"/>
  <c r="Q160" i="14"/>
  <c r="P161" i="14" s="1"/>
  <c r="F107" i="14" l="1"/>
  <c r="AD106" i="14"/>
  <c r="F161" i="14"/>
  <c r="AD160" i="14"/>
  <c r="AB161" i="14" s="1"/>
  <c r="AE106" i="14" l="1"/>
  <c r="AF106" i="14" s="1"/>
  <c r="AB107" i="14"/>
  <c r="G161" i="14"/>
  <c r="L161" i="14"/>
  <c r="K162" i="14" s="1"/>
  <c r="AA161" i="14"/>
  <c r="Z162" i="14" s="1"/>
  <c r="Q161" i="14"/>
  <c r="P162" i="14" s="1"/>
  <c r="Q107" i="14" l="1"/>
  <c r="P108" i="14" s="1"/>
  <c r="AC107" i="14"/>
  <c r="AA107" i="14"/>
  <c r="Z108" i="14" s="1"/>
  <c r="L107" i="14"/>
  <c r="K108" i="14" s="1"/>
  <c r="G107" i="14"/>
  <c r="F162" i="14"/>
  <c r="AD161" i="14"/>
  <c r="AD107" i="14" l="1"/>
  <c r="F108" i="14"/>
  <c r="AB162" i="14"/>
  <c r="AB108" i="14" l="1"/>
  <c r="AE107" i="14"/>
  <c r="AF107" i="14" s="1"/>
  <c r="G162" i="14"/>
  <c r="L162" i="14"/>
  <c r="K163" i="14" s="1"/>
  <c r="Q162" i="14"/>
  <c r="P163" i="14" s="1"/>
  <c r="AA162" i="14"/>
  <c r="Z163" i="14" s="1"/>
  <c r="AC108" i="14" l="1"/>
  <c r="L108" i="14"/>
  <c r="K109" i="14" s="1"/>
  <c r="Q108" i="14"/>
  <c r="P109" i="14" s="1"/>
  <c r="G108" i="14"/>
  <c r="AA108" i="14"/>
  <c r="Z109" i="14" s="1"/>
  <c r="F163" i="14"/>
  <c r="AD162" i="14"/>
  <c r="AB163" i="14" s="1"/>
  <c r="AD108" i="14" l="1"/>
  <c r="F109" i="14"/>
  <c r="G163" i="14"/>
  <c r="AA163" i="14"/>
  <c r="Z164" i="14" s="1"/>
  <c r="L163" i="14"/>
  <c r="K164" i="14" s="1"/>
  <c r="Q163" i="14"/>
  <c r="P164" i="14" s="1"/>
  <c r="AE108" i="14" l="1"/>
  <c r="AF108" i="14" s="1"/>
  <c r="AB109" i="14"/>
  <c r="F164" i="14"/>
  <c r="AD163" i="14"/>
  <c r="AB164" i="14" s="1"/>
  <c r="AA109" i="14" l="1"/>
  <c r="Z110" i="14" s="1"/>
  <c r="Q109" i="14"/>
  <c r="P110" i="14" s="1"/>
  <c r="G109" i="14"/>
  <c r="AC109" i="14"/>
  <c r="L109" i="14"/>
  <c r="K110" i="14" s="1"/>
  <c r="Q164" i="14"/>
  <c r="P165" i="14" s="1"/>
  <c r="AA164" i="14"/>
  <c r="Z165" i="14" s="1"/>
  <c r="G164" i="14"/>
  <c r="L164" i="14"/>
  <c r="K165" i="14" s="1"/>
  <c r="F110" i="14" l="1"/>
  <c r="AD109" i="14"/>
  <c r="F165" i="14"/>
  <c r="AD164" i="14"/>
  <c r="AE109" i="14" l="1"/>
  <c r="AF109" i="14" s="1"/>
  <c r="AB110" i="14"/>
  <c r="AB165" i="14"/>
  <c r="Q165" i="14"/>
  <c r="P166" i="14" s="1"/>
  <c r="AA165" i="14"/>
  <c r="Z166" i="14" s="1"/>
  <c r="G165" i="14"/>
  <c r="L165" i="14"/>
  <c r="K166" i="14" s="1"/>
  <c r="AA110" i="14" l="1"/>
  <c r="Z111" i="14" s="1"/>
  <c r="Q110" i="14"/>
  <c r="P111" i="14" s="1"/>
  <c r="G110" i="14"/>
  <c r="AC110" i="14"/>
  <c r="L110" i="14"/>
  <c r="K111" i="14" s="1"/>
  <c r="F166" i="14"/>
  <c r="AD165" i="14"/>
  <c r="AD110" i="14" l="1"/>
  <c r="F111" i="14"/>
  <c r="AB166" i="14"/>
  <c r="AB111" i="14" l="1"/>
  <c r="AE110" i="14"/>
  <c r="AF110" i="14" s="1"/>
  <c r="G166" i="14"/>
  <c r="Q166" i="14"/>
  <c r="P167" i="14" s="1"/>
  <c r="AA166" i="14"/>
  <c r="Z167" i="14" s="1"/>
  <c r="L166" i="14"/>
  <c r="K167" i="14" s="1"/>
  <c r="G111" i="14" l="1"/>
  <c r="AC111" i="14"/>
  <c r="L111" i="14"/>
  <c r="K112" i="14" s="1"/>
  <c r="AA111" i="14"/>
  <c r="Z112" i="14" s="1"/>
  <c r="Q111" i="14"/>
  <c r="P112" i="14" s="1"/>
  <c r="F167" i="14"/>
  <c r="AD166" i="14"/>
  <c r="F112" i="14" l="1"/>
  <c r="AD111" i="14"/>
  <c r="AB167" i="14"/>
  <c r="AE111" i="14" l="1"/>
  <c r="AF111" i="14" s="1"/>
  <c r="AB112" i="14"/>
  <c r="G167" i="14"/>
  <c r="Q167" i="14"/>
  <c r="P168" i="14" s="1"/>
  <c r="L167" i="14"/>
  <c r="K168" i="14" s="1"/>
  <c r="AA167" i="14"/>
  <c r="Z168" i="14" s="1"/>
  <c r="Q112" i="14" l="1"/>
  <c r="P113" i="14" s="1"/>
  <c r="AC112" i="14"/>
  <c r="AA112" i="14"/>
  <c r="Z113" i="14" s="1"/>
  <c r="L112" i="14"/>
  <c r="K113" i="14" s="1"/>
  <c r="G112" i="14"/>
  <c r="F168" i="14"/>
  <c r="AD167" i="14"/>
  <c r="AB168" i="14" s="1"/>
  <c r="AD112" i="14" l="1"/>
  <c r="F113" i="14"/>
  <c r="AA168" i="14"/>
  <c r="Z169" i="14" s="1"/>
  <c r="Q168" i="14"/>
  <c r="P169" i="14" s="1"/>
  <c r="G168" i="14"/>
  <c r="L168" i="14"/>
  <c r="K169" i="14" s="1"/>
  <c r="AB113" i="14" l="1"/>
  <c r="AE112" i="14"/>
  <c r="AF112" i="14" s="1"/>
  <c r="F169" i="14"/>
  <c r="AD168" i="14"/>
  <c r="AA113" i="14" l="1"/>
  <c r="Z114" i="14" s="1"/>
  <c r="L113" i="14"/>
  <c r="K114" i="14" s="1"/>
  <c r="G113" i="14"/>
  <c r="AC113" i="14"/>
  <c r="Q113" i="14"/>
  <c r="P114" i="14" s="1"/>
  <c r="AB169" i="14"/>
  <c r="F114" i="14" l="1"/>
  <c r="AD113" i="14"/>
  <c r="G169" i="14"/>
  <c r="AA169" i="14"/>
  <c r="Z170" i="14" s="1"/>
  <c r="Q169" i="14"/>
  <c r="P170" i="14" s="1"/>
  <c r="L169" i="14"/>
  <c r="K170" i="14" s="1"/>
  <c r="AB114" i="14" l="1"/>
  <c r="AE113" i="14"/>
  <c r="AF113" i="14" s="1"/>
  <c r="F170" i="14"/>
  <c r="AD169" i="14"/>
  <c r="AC114" i="14" l="1"/>
  <c r="Q114" i="14"/>
  <c r="P115" i="14" s="1"/>
  <c r="G114" i="14"/>
  <c r="AA114" i="14"/>
  <c r="Z115" i="14" s="1"/>
  <c r="L114" i="14"/>
  <c r="K115" i="14" s="1"/>
  <c r="AB170" i="14"/>
  <c r="F115" i="14" l="1"/>
  <c r="AD114" i="14"/>
  <c r="AA170" i="14"/>
  <c r="Z171" i="14" s="1"/>
  <c r="L170" i="14"/>
  <c r="K171" i="14" s="1"/>
  <c r="G170" i="14"/>
  <c r="Q170" i="14"/>
  <c r="P171" i="14" s="1"/>
  <c r="AE114" i="14" l="1"/>
  <c r="AF114" i="14" s="1"/>
  <c r="AB115" i="14"/>
  <c r="F171" i="14"/>
  <c r="AD170" i="14"/>
  <c r="AB171" i="14" s="1"/>
  <c r="AA115" i="14" l="1"/>
  <c r="Z116" i="14" s="1"/>
  <c r="Q115" i="14"/>
  <c r="P116" i="14" s="1"/>
  <c r="G115" i="14"/>
  <c r="L115" i="14"/>
  <c r="K116" i="14" s="1"/>
  <c r="AC115" i="14"/>
  <c r="AA171" i="14"/>
  <c r="Z172" i="14" s="1"/>
  <c r="Q171" i="14"/>
  <c r="P172" i="14" s="1"/>
  <c r="L171" i="14"/>
  <c r="K172" i="14" s="1"/>
  <c r="G171" i="14"/>
  <c r="AD115" i="14" l="1"/>
  <c r="F116" i="14"/>
  <c r="F172" i="14"/>
  <c r="AD171" i="14"/>
  <c r="AB116" i="14" l="1"/>
  <c r="AE115" i="14"/>
  <c r="AF115" i="14" s="1"/>
  <c r="AB172" i="14"/>
  <c r="AA172" i="14" s="1"/>
  <c r="Z173" i="14" s="1"/>
  <c r="Q172" i="14"/>
  <c r="P173" i="14" s="1"/>
  <c r="L172" i="14"/>
  <c r="K173" i="14" s="1"/>
  <c r="G172" i="14"/>
  <c r="Q116" i="14" l="1"/>
  <c r="P117" i="14" s="1"/>
  <c r="AC116" i="14"/>
  <c r="G116" i="14"/>
  <c r="L116" i="14"/>
  <c r="K117" i="14" s="1"/>
  <c r="AA116" i="14"/>
  <c r="Z117" i="14" s="1"/>
  <c r="F173" i="14"/>
  <c r="AD172" i="14"/>
  <c r="F117" i="14" l="1"/>
  <c r="AD116" i="14"/>
  <c r="AB173" i="14"/>
  <c r="AA173" i="14" s="1"/>
  <c r="Z174" i="14" s="1"/>
  <c r="Q173" i="14"/>
  <c r="P174" i="14" s="1"/>
  <c r="L173" i="14" l="1"/>
  <c r="K174" i="14" s="1"/>
  <c r="AE116" i="14"/>
  <c r="AF116" i="14" s="1"/>
  <c r="AB117" i="14"/>
  <c r="G173" i="14"/>
  <c r="AD173" i="14" s="1"/>
  <c r="F174" i="14" l="1"/>
  <c r="AA117" i="14"/>
  <c r="Z118" i="14" s="1"/>
  <c r="L117" i="14"/>
  <c r="K118" i="14" s="1"/>
  <c r="G117" i="14"/>
  <c r="Q117" i="14"/>
  <c r="P118" i="14" s="1"/>
  <c r="AC117" i="14"/>
  <c r="AB174" i="14"/>
  <c r="F118" i="14" l="1"/>
  <c r="AD117" i="14"/>
  <c r="Q174" i="14"/>
  <c r="P175" i="14" s="1"/>
  <c r="G174" i="14"/>
  <c r="AA174" i="14"/>
  <c r="Z175" i="14" s="1"/>
  <c r="L174" i="14"/>
  <c r="K175" i="14" s="1"/>
  <c r="AE117" i="14" l="1"/>
  <c r="AF117" i="14" s="1"/>
  <c r="AB118" i="14"/>
  <c r="F175" i="14"/>
  <c r="AD174" i="14"/>
  <c r="Q118" i="14" l="1"/>
  <c r="P119" i="14" s="1"/>
  <c r="AA118" i="14"/>
  <c r="Z119" i="14" s="1"/>
  <c r="G118" i="14"/>
  <c r="AC118" i="14"/>
  <c r="L118" i="14"/>
  <c r="K119" i="14" s="1"/>
  <c r="AB175" i="14"/>
  <c r="AD118" i="14" l="1"/>
  <c r="F119" i="14"/>
  <c r="L175" i="14"/>
  <c r="K176" i="14" s="1"/>
  <c r="G175" i="14"/>
  <c r="AA175" i="14"/>
  <c r="Z176" i="14" s="1"/>
  <c r="Q175" i="14"/>
  <c r="P176" i="14" s="1"/>
  <c r="AB119" i="14" l="1"/>
  <c r="AE118" i="14"/>
  <c r="AF118" i="14" s="1"/>
  <c r="F176" i="14"/>
  <c r="AD175" i="14"/>
  <c r="AA119" i="14" l="1"/>
  <c r="Z120" i="14" s="1"/>
  <c r="AC119" i="14"/>
  <c r="L119" i="14"/>
  <c r="K120" i="14" s="1"/>
  <c r="Q119" i="14"/>
  <c r="P120" i="14" s="1"/>
  <c r="G119" i="14"/>
  <c r="AB176" i="14"/>
  <c r="AD119" i="14" l="1"/>
  <c r="F120" i="14"/>
  <c r="AA176" i="14"/>
  <c r="Z177" i="14" s="1"/>
  <c r="L176" i="14"/>
  <c r="K177" i="14" s="1"/>
  <c r="G176" i="14"/>
  <c r="Q176" i="14"/>
  <c r="P177" i="14" s="1"/>
  <c r="AE119" i="14" l="1"/>
  <c r="AF119" i="14" s="1"/>
  <c r="AB120" i="14"/>
  <c r="F177" i="14"/>
  <c r="AD176" i="14"/>
  <c r="AA120" i="14" l="1"/>
  <c r="Z121" i="14" s="1"/>
  <c r="Q120" i="14"/>
  <c r="P121" i="14" s="1"/>
  <c r="G120" i="14"/>
  <c r="AC120" i="14"/>
  <c r="L120" i="14"/>
  <c r="K121" i="14" s="1"/>
  <c r="AB177" i="14"/>
  <c r="AD120" i="14" l="1"/>
  <c r="F121" i="14"/>
  <c r="AA177" i="14"/>
  <c r="Z178" i="14" s="1"/>
  <c r="L177" i="14"/>
  <c r="K178" i="14" s="1"/>
  <c r="Q177" i="14"/>
  <c r="P178" i="14" s="1"/>
  <c r="G177" i="14"/>
  <c r="AB121" i="14" l="1"/>
  <c r="AE120" i="14"/>
  <c r="AF120" i="14" s="1"/>
  <c r="F178" i="14"/>
  <c r="AD177" i="14"/>
  <c r="AB178" i="14" s="1"/>
  <c r="Q121" i="14" l="1"/>
  <c r="P122" i="14" s="1"/>
  <c r="G121" i="14"/>
  <c r="AC121" i="14"/>
  <c r="L121" i="14"/>
  <c r="K122" i="14" s="1"/>
  <c r="AA121" i="14"/>
  <c r="Z122" i="14" s="1"/>
  <c r="AA178" i="14"/>
  <c r="Z179" i="14" s="1"/>
  <c r="G178" i="14"/>
  <c r="Q178" i="14"/>
  <c r="P179" i="14" s="1"/>
  <c r="L178" i="14"/>
  <c r="K179" i="14" s="1"/>
  <c r="AD121" i="14" l="1"/>
  <c r="F122" i="14"/>
  <c r="F179" i="14"/>
  <c r="AD178" i="14"/>
  <c r="AB179" i="14" s="1"/>
  <c r="AB122" i="14" l="1"/>
  <c r="AE121" i="14"/>
  <c r="AF121" i="14" s="1"/>
  <c r="L179" i="14"/>
  <c r="K180" i="14" s="1"/>
  <c r="AA179" i="14"/>
  <c r="Z180" i="14" s="1"/>
  <c r="Q179" i="14"/>
  <c r="P180" i="14" s="1"/>
  <c r="G179" i="14"/>
  <c r="G122" i="14" l="1"/>
  <c r="Q122" i="14"/>
  <c r="P123" i="14" s="1"/>
  <c r="AC122" i="14"/>
  <c r="L122" i="14"/>
  <c r="K123" i="14" s="1"/>
  <c r="AA122" i="14"/>
  <c r="Z123" i="14" s="1"/>
  <c r="F180" i="14"/>
  <c r="AD179" i="14"/>
  <c r="AB180" i="14" l="1"/>
  <c r="AD122" i="14"/>
  <c r="F123" i="14"/>
  <c r="Q180" i="14"/>
  <c r="P181" i="14" s="1"/>
  <c r="G180" i="14"/>
  <c r="L180" i="14"/>
  <c r="K181" i="14" s="1"/>
  <c r="AA180" i="14"/>
  <c r="Z181" i="14" s="1"/>
  <c r="AB123" i="14" l="1"/>
  <c r="AE122" i="14"/>
  <c r="AF122" i="14" s="1"/>
  <c r="F181" i="14"/>
  <c r="AD180" i="14"/>
  <c r="AB181" i="14" s="1"/>
  <c r="L123" i="14" l="1"/>
  <c r="K124" i="14" s="1"/>
  <c r="AC123" i="14"/>
  <c r="AA123" i="14"/>
  <c r="Z124" i="14" s="1"/>
  <c r="G123" i="14"/>
  <c r="Q123" i="14"/>
  <c r="P124" i="14" s="1"/>
  <c r="L181" i="14"/>
  <c r="K182" i="14" s="1"/>
  <c r="Q181" i="14"/>
  <c r="P182" i="14" s="1"/>
  <c r="G181" i="14"/>
  <c r="AA181" i="14"/>
  <c r="Z182" i="14" s="1"/>
  <c r="AD123" i="14" l="1"/>
  <c r="F124" i="14"/>
  <c r="F182" i="14"/>
  <c r="AD181" i="14"/>
  <c r="AE123" i="14" l="1"/>
  <c r="AF123" i="14" s="1"/>
  <c r="AB124" i="14"/>
  <c r="AB182" i="14"/>
  <c r="Q124" i="14" l="1"/>
  <c r="P125" i="14" s="1"/>
  <c r="G124" i="14"/>
  <c r="AC124" i="14"/>
  <c r="L124" i="14"/>
  <c r="K125" i="14" s="1"/>
  <c r="AA124" i="14"/>
  <c r="Z125" i="14" s="1"/>
  <c r="AA182" i="14"/>
  <c r="Z183" i="14" s="1"/>
  <c r="L182" i="14"/>
  <c r="K183" i="14" s="1"/>
  <c r="G182" i="14"/>
  <c r="Q182" i="14"/>
  <c r="P183" i="14" s="1"/>
  <c r="AD124" i="14" l="1"/>
  <c r="F125" i="14"/>
  <c r="F183" i="14"/>
  <c r="AD182" i="14"/>
  <c r="AB125" i="14" l="1"/>
  <c r="AC125" i="14" s="1"/>
  <c r="AE124" i="14"/>
  <c r="AF124" i="14" s="1"/>
  <c r="AB183" i="14"/>
  <c r="AC126" i="14" l="1"/>
  <c r="AE125" i="14"/>
  <c r="AF125" i="14" s="1"/>
  <c r="G183" i="14"/>
  <c r="L183" i="14"/>
  <c r="K184" i="14" s="1"/>
  <c r="Q183" i="14"/>
  <c r="P184" i="14" s="1"/>
  <c r="AA183" i="14"/>
  <c r="Z184" i="14" s="1"/>
  <c r="AE126" i="14" l="1"/>
  <c r="AF126" i="14" s="1"/>
  <c r="AC127" i="14"/>
  <c r="F184" i="14"/>
  <c r="AD183" i="14"/>
  <c r="AE127" i="14" l="1"/>
  <c r="AF127" i="14" s="1"/>
  <c r="AC128" i="14"/>
  <c r="AB184" i="14"/>
  <c r="AC129" i="14" l="1"/>
  <c r="AE128" i="14"/>
  <c r="AF128" i="14" s="1"/>
  <c r="Q184" i="14"/>
  <c r="P185" i="14" s="1"/>
  <c r="L184" i="14"/>
  <c r="K185" i="14" s="1"/>
  <c r="G184" i="14"/>
  <c r="AA184" i="14"/>
  <c r="Z185" i="14" s="1"/>
  <c r="AE129" i="14" l="1"/>
  <c r="AF129" i="14" s="1"/>
  <c r="AC130" i="14"/>
  <c r="F185" i="14"/>
  <c r="AD184" i="14"/>
  <c r="AC131" i="14" l="1"/>
  <c r="AE130" i="14"/>
  <c r="AF130" i="14" s="1"/>
  <c r="AB185" i="14"/>
  <c r="AC132" i="14" l="1"/>
  <c r="AE131" i="14"/>
  <c r="AF131" i="14" s="1"/>
  <c r="G185" i="14"/>
  <c r="L185" i="14"/>
  <c r="K186" i="14" s="1"/>
  <c r="AA185" i="14"/>
  <c r="Z186" i="14" s="1"/>
  <c r="Q185" i="14"/>
  <c r="P186" i="14" s="1"/>
  <c r="AC133" i="14" l="1"/>
  <c r="AE132" i="14"/>
  <c r="AF132" i="14" s="1"/>
  <c r="F186" i="14"/>
  <c r="AD185" i="14"/>
  <c r="AC134" i="14" l="1"/>
  <c r="AE133" i="14"/>
  <c r="AF133" i="14" s="1"/>
  <c r="AB186" i="14"/>
  <c r="AE134" i="14" l="1"/>
  <c r="AF134" i="14" s="1"/>
  <c r="AC135" i="14"/>
  <c r="L186" i="14"/>
  <c r="K187" i="14" s="1"/>
  <c r="G186" i="14"/>
  <c r="AA186" i="14"/>
  <c r="Z187" i="14" s="1"/>
  <c r="Q186" i="14"/>
  <c r="P187" i="14" s="1"/>
  <c r="AC136" i="14" l="1"/>
  <c r="AE135" i="14"/>
  <c r="AF135" i="14" s="1"/>
  <c r="F187" i="14"/>
  <c r="AD186" i="14"/>
  <c r="AB187" i="14" s="1"/>
  <c r="AC137" i="14" l="1"/>
  <c r="AE136" i="14"/>
  <c r="AF136" i="14" s="1"/>
  <c r="L187" i="14"/>
  <c r="K188" i="14" s="1"/>
  <c r="AA187" i="14"/>
  <c r="Z188" i="14" s="1"/>
  <c r="Q187" i="14"/>
  <c r="P188" i="14" s="1"/>
  <c r="G187" i="14"/>
  <c r="AC138" i="14" l="1"/>
  <c r="AE137" i="14"/>
  <c r="AF137" i="14" s="1"/>
  <c r="F188" i="14"/>
  <c r="AD187" i="14"/>
  <c r="AB188" i="14" s="1"/>
  <c r="AE138" i="14" l="1"/>
  <c r="AF138" i="14" s="1"/>
  <c r="AC139" i="14"/>
  <c r="L188" i="14"/>
  <c r="K189" i="14" s="1"/>
  <c r="G188" i="14"/>
  <c r="AA188" i="14"/>
  <c r="Z189" i="14" s="1"/>
  <c r="Q188" i="14"/>
  <c r="P189" i="14" s="1"/>
  <c r="AC140" i="14" l="1"/>
  <c r="AE139" i="14"/>
  <c r="AF139" i="14" s="1"/>
  <c r="F189" i="14"/>
  <c r="AD188" i="14"/>
  <c r="AB189" i="14" s="1"/>
  <c r="AE140" i="14" l="1"/>
  <c r="AF140" i="14" s="1"/>
  <c r="AC141" i="14"/>
  <c r="L189" i="14"/>
  <c r="K190" i="14" s="1"/>
  <c r="G189" i="14"/>
  <c r="Q189" i="14"/>
  <c r="P190" i="14" s="1"/>
  <c r="AA189" i="14"/>
  <c r="Z190" i="14" s="1"/>
  <c r="AE141" i="14" l="1"/>
  <c r="AF141" i="14" s="1"/>
  <c r="AC142" i="14"/>
  <c r="F190" i="14"/>
  <c r="AD189" i="14"/>
  <c r="AB190" i="14" s="1"/>
  <c r="AE142" i="14" l="1"/>
  <c r="AF142" i="14" s="1"/>
  <c r="AC143" i="14"/>
  <c r="AA190" i="14"/>
  <c r="Z191" i="14" s="1"/>
  <c r="L190" i="14"/>
  <c r="K191" i="14" s="1"/>
  <c r="Q190" i="14"/>
  <c r="P191" i="14" s="1"/>
  <c r="G190" i="14"/>
  <c r="AE143" i="14" l="1"/>
  <c r="AF143" i="14" s="1"/>
  <c r="AC144" i="14"/>
  <c r="F191" i="14"/>
  <c r="AD190" i="14"/>
  <c r="AB191" i="14" s="1"/>
  <c r="AC145" i="14" l="1"/>
  <c r="AE144" i="14"/>
  <c r="AF144" i="14" s="1"/>
  <c r="Q191" i="14"/>
  <c r="P192" i="14" s="1"/>
  <c r="L191" i="14"/>
  <c r="K192" i="14" s="1"/>
  <c r="AA191" i="14"/>
  <c r="Z192" i="14" s="1"/>
  <c r="G191" i="14"/>
  <c r="AC146" i="14" l="1"/>
  <c r="AE145" i="14"/>
  <c r="AF145" i="14" s="1"/>
  <c r="F192" i="14"/>
  <c r="AD191" i="14"/>
  <c r="AB192" i="14" s="1"/>
  <c r="AE146" i="14" l="1"/>
  <c r="AF146" i="14" s="1"/>
  <c r="AC147" i="14"/>
  <c r="AA192" i="14"/>
  <c r="Z193" i="14" s="1"/>
  <c r="G192" i="14"/>
  <c r="Q192" i="14"/>
  <c r="P193" i="14" s="1"/>
  <c r="L192" i="14"/>
  <c r="K193" i="14" s="1"/>
  <c r="AC148" i="14" l="1"/>
  <c r="AE147" i="14"/>
  <c r="AF147" i="14" s="1"/>
  <c r="F193" i="14"/>
  <c r="AD192" i="14"/>
  <c r="AB193" i="14" s="1"/>
  <c r="AE148" i="14" l="1"/>
  <c r="AF148" i="14" s="1"/>
  <c r="AC149" i="14"/>
  <c r="AA193" i="14"/>
  <c r="Z194" i="14" s="1"/>
  <c r="Q193" i="14"/>
  <c r="P194" i="14" s="1"/>
  <c r="L193" i="14"/>
  <c r="K194" i="14" s="1"/>
  <c r="G193" i="14"/>
  <c r="AC150" i="14" l="1"/>
  <c r="AE149" i="14"/>
  <c r="AF149" i="14" s="1"/>
  <c r="F194" i="14"/>
  <c r="AD193" i="14"/>
  <c r="AB194" i="14" s="1"/>
  <c r="AC151" i="14" l="1"/>
  <c r="AE150" i="14"/>
  <c r="AF150" i="14" s="1"/>
  <c r="AA194" i="14"/>
  <c r="Z195" i="14" s="1"/>
  <c r="L194" i="14"/>
  <c r="K195" i="14" s="1"/>
  <c r="G194" i="14"/>
  <c r="Q194" i="14"/>
  <c r="P195" i="14" s="1"/>
  <c r="AC152" i="14" l="1"/>
  <c r="AE151" i="14"/>
  <c r="AF151" i="14" s="1"/>
  <c r="F195" i="14"/>
  <c r="AD194" i="14"/>
  <c r="AE152" i="14" l="1"/>
  <c r="AF152" i="14" s="1"/>
  <c r="AC153" i="14"/>
  <c r="AB195" i="14"/>
  <c r="AE153" i="14" l="1"/>
  <c r="AF153" i="14" s="1"/>
  <c r="AC154" i="14"/>
  <c r="AA195" i="14"/>
  <c r="Z196" i="14" s="1"/>
  <c r="G195" i="14"/>
  <c r="Q195" i="14"/>
  <c r="P196" i="14" s="1"/>
  <c r="L195" i="14"/>
  <c r="K196" i="14" s="1"/>
  <c r="AC155" i="14" l="1"/>
  <c r="AE154" i="14"/>
  <c r="AF154" i="14" s="1"/>
  <c r="F196" i="14"/>
  <c r="AD195" i="14"/>
  <c r="AB196" i="14" s="1"/>
  <c r="AC156" i="14" l="1"/>
  <c r="AE155" i="14"/>
  <c r="AF155" i="14" s="1"/>
  <c r="AA196" i="14"/>
  <c r="Z197" i="14" s="1"/>
  <c r="Q196" i="14"/>
  <c r="P197" i="14" s="1"/>
  <c r="L196" i="14"/>
  <c r="K197" i="14" s="1"/>
  <c r="G196" i="14"/>
  <c r="AE156" i="14" l="1"/>
  <c r="AF156" i="14" s="1"/>
  <c r="AC157" i="14"/>
  <c r="F197" i="14"/>
  <c r="AD196" i="14"/>
  <c r="AB197" i="14" s="1"/>
  <c r="AE157" i="14" l="1"/>
  <c r="AF157" i="14" s="1"/>
  <c r="AC158" i="14"/>
  <c r="L197" i="14"/>
  <c r="K198" i="14" s="1"/>
  <c r="G197" i="14"/>
  <c r="AA197" i="14"/>
  <c r="Z198" i="14" s="1"/>
  <c r="Q197" i="14"/>
  <c r="P198" i="14" s="1"/>
  <c r="AE158" i="14" l="1"/>
  <c r="AF158" i="14" s="1"/>
  <c r="AC159" i="14"/>
  <c r="F198" i="14"/>
  <c r="AD197" i="14"/>
  <c r="AE159" i="14" l="1"/>
  <c r="AF159" i="14" s="1"/>
  <c r="AC160" i="14"/>
  <c r="AB198" i="14"/>
  <c r="AC161" i="14" l="1"/>
  <c r="AE160" i="14"/>
  <c r="AF160" i="14" s="1"/>
  <c r="Q198" i="14"/>
  <c r="P199" i="14" s="1"/>
  <c r="AA198" i="14"/>
  <c r="Z199" i="14" s="1"/>
  <c r="L198" i="14"/>
  <c r="K199" i="14" s="1"/>
  <c r="G198" i="14"/>
  <c r="AC162" i="14" l="1"/>
  <c r="AE161" i="14"/>
  <c r="AF161" i="14" s="1"/>
  <c r="F199" i="14"/>
  <c r="AD198" i="14"/>
  <c r="AC163" i="14" l="1"/>
  <c r="AE162" i="14"/>
  <c r="AF162" i="14" s="1"/>
  <c r="AB199" i="14"/>
  <c r="AC164" i="14" l="1"/>
  <c r="AE163" i="14"/>
  <c r="AF163" i="14" s="1"/>
  <c r="Q199" i="14"/>
  <c r="P200" i="14" s="1"/>
  <c r="L199" i="14"/>
  <c r="K200" i="14" s="1"/>
  <c r="G199" i="14"/>
  <c r="AA199" i="14"/>
  <c r="Z200" i="14" s="1"/>
  <c r="AC165" i="14" l="1"/>
  <c r="AE164" i="14"/>
  <c r="AF164" i="14" s="1"/>
  <c r="F200" i="14"/>
  <c r="AD199" i="14"/>
  <c r="AB200" i="14" s="1"/>
  <c r="AE165" i="14" l="1"/>
  <c r="AF165" i="14" s="1"/>
  <c r="AC166" i="14"/>
  <c r="L200" i="14"/>
  <c r="K201" i="14" s="1"/>
  <c r="G200" i="14"/>
  <c r="Q200" i="14"/>
  <c r="P201" i="14" s="1"/>
  <c r="AA200" i="14"/>
  <c r="Z201" i="14" s="1"/>
  <c r="AE166" i="14" l="1"/>
  <c r="AF166" i="14" s="1"/>
  <c r="AC167" i="14"/>
  <c r="F201" i="14"/>
  <c r="AD200" i="14"/>
  <c r="AC168" i="14" l="1"/>
  <c r="AE167" i="14"/>
  <c r="AF167" i="14" s="1"/>
  <c r="AB201" i="14"/>
  <c r="AE168" i="14" l="1"/>
  <c r="AF168" i="14" s="1"/>
  <c r="AC169" i="14"/>
  <c r="L201" i="14"/>
  <c r="K202" i="14" s="1"/>
  <c r="G201" i="14"/>
  <c r="AA201" i="14"/>
  <c r="Z202" i="14" s="1"/>
  <c r="Q201" i="14"/>
  <c r="P202" i="14" s="1"/>
  <c r="AE169" i="14" l="1"/>
  <c r="AF169" i="14" s="1"/>
  <c r="AC170" i="14"/>
  <c r="F202" i="14"/>
  <c r="AD201" i="14"/>
  <c r="AB202" i="14" s="1"/>
  <c r="AC171" i="14" l="1"/>
  <c r="AE170" i="14"/>
  <c r="AF170" i="14" s="1"/>
  <c r="AA202" i="14"/>
  <c r="Z203" i="14" s="1"/>
  <c r="Q202" i="14"/>
  <c r="P203" i="14" s="1"/>
  <c r="G202" i="14"/>
  <c r="L202" i="14"/>
  <c r="K203" i="14" s="1"/>
  <c r="AC172" i="14" l="1"/>
  <c r="AE171" i="14"/>
  <c r="AF171" i="14" s="1"/>
  <c r="F203" i="14"/>
  <c r="AD202" i="14"/>
  <c r="AB203" i="14" s="1"/>
  <c r="AC173" i="14" l="1"/>
  <c r="AE172" i="14"/>
  <c r="AF172" i="14" s="1"/>
  <c r="Q203" i="14"/>
  <c r="P204" i="14" s="1"/>
  <c r="G203" i="14"/>
  <c r="AA203" i="14"/>
  <c r="Z204" i="14" s="1"/>
  <c r="L203" i="14"/>
  <c r="K204" i="14" s="1"/>
  <c r="AC174" i="14" l="1"/>
  <c r="AE173" i="14"/>
  <c r="AF173" i="14" s="1"/>
  <c r="F204" i="14"/>
  <c r="AD203" i="14"/>
  <c r="AB204" i="14" s="1"/>
  <c r="AC175" i="14" l="1"/>
  <c r="AE174" i="14"/>
  <c r="AF174" i="14" s="1"/>
  <c r="Q204" i="14"/>
  <c r="P205" i="14" s="1"/>
  <c r="L204" i="14"/>
  <c r="K205" i="14" s="1"/>
  <c r="G204" i="14"/>
  <c r="AA204" i="14"/>
  <c r="Z205" i="14" s="1"/>
  <c r="AC176" i="14" l="1"/>
  <c r="AE175" i="14"/>
  <c r="AF175" i="14" s="1"/>
  <c r="F205" i="14"/>
  <c r="AD204" i="14"/>
  <c r="AB205" i="14" s="1"/>
  <c r="AC177" i="14" l="1"/>
  <c r="AE176" i="14"/>
  <c r="AF176" i="14" s="1"/>
  <c r="Q205" i="14"/>
  <c r="P206" i="14" s="1"/>
  <c r="L205" i="14"/>
  <c r="K206" i="14" s="1"/>
  <c r="G205" i="14"/>
  <c r="AA205" i="14"/>
  <c r="Z206" i="14" s="1"/>
  <c r="AC178" i="14" l="1"/>
  <c r="AE177" i="14"/>
  <c r="AF177" i="14" s="1"/>
  <c r="F206" i="14"/>
  <c r="AD205" i="14"/>
  <c r="AB206" i="14" s="1"/>
  <c r="AC179" i="14" l="1"/>
  <c r="AE178" i="14"/>
  <c r="AF178" i="14" s="1"/>
  <c r="AA206" i="14"/>
  <c r="Z207" i="14" s="1"/>
  <c r="Q206" i="14"/>
  <c r="P207" i="14" s="1"/>
  <c r="L206" i="14"/>
  <c r="K207" i="14" s="1"/>
  <c r="G206" i="14"/>
  <c r="AC180" i="14" l="1"/>
  <c r="AE179" i="14"/>
  <c r="AF179" i="14" s="1"/>
  <c r="F207" i="14"/>
  <c r="AD206" i="14"/>
  <c r="AC181" i="14" l="1"/>
  <c r="AE180" i="14"/>
  <c r="AF180" i="14" s="1"/>
  <c r="AB207" i="14"/>
  <c r="AE181" i="14" l="1"/>
  <c r="AF181" i="14" s="1"/>
  <c r="AC182" i="14"/>
  <c r="Q207" i="14"/>
  <c r="P208" i="14" s="1"/>
  <c r="AA207" i="14"/>
  <c r="Z208" i="14" s="1"/>
  <c r="G207" i="14"/>
  <c r="L207" i="14"/>
  <c r="K208" i="14" s="1"/>
  <c r="AC183" i="14" l="1"/>
  <c r="AE182" i="14"/>
  <c r="AF182" i="14" s="1"/>
  <c r="F208" i="14"/>
  <c r="AD207" i="14"/>
  <c r="AC184" i="14" l="1"/>
  <c r="AE183" i="14"/>
  <c r="AF183" i="14" s="1"/>
  <c r="AB208" i="14"/>
  <c r="AE184" i="14" l="1"/>
  <c r="AF184" i="14" s="1"/>
  <c r="AC185" i="14"/>
  <c r="L208" i="14"/>
  <c r="K209" i="14" s="1"/>
  <c r="AA208" i="14"/>
  <c r="Z209" i="14" s="1"/>
  <c r="Q208" i="14"/>
  <c r="P209" i="14" s="1"/>
  <c r="G208" i="14"/>
  <c r="AC186" i="14" l="1"/>
  <c r="AE185" i="14"/>
  <c r="AF185" i="14" s="1"/>
  <c r="F209" i="14"/>
  <c r="AD208" i="14"/>
  <c r="AC187" i="14" l="1"/>
  <c r="AE186" i="14"/>
  <c r="AF186" i="14" s="1"/>
  <c r="AB209" i="14"/>
  <c r="Q209" i="14" s="1"/>
  <c r="P210" i="14" s="1"/>
  <c r="AA209" i="14"/>
  <c r="Z210" i="14" s="1"/>
  <c r="G209" i="14"/>
  <c r="L209" i="14"/>
  <c r="K210" i="14" s="1"/>
  <c r="AC188" i="14" l="1"/>
  <c r="AE187" i="14"/>
  <c r="AF187" i="14" s="1"/>
  <c r="F210" i="14"/>
  <c r="AD209" i="14"/>
  <c r="AE188" i="14" l="1"/>
  <c r="AF188" i="14" s="1"/>
  <c r="AC189" i="14"/>
  <c r="AB210" i="14"/>
  <c r="L210" i="14" s="1"/>
  <c r="K211" i="14" s="1"/>
  <c r="Q210" i="14"/>
  <c r="P211" i="14" s="1"/>
  <c r="AA210" i="14"/>
  <c r="Z211" i="14" s="1"/>
  <c r="G210" i="14"/>
  <c r="AE189" i="14" l="1"/>
  <c r="AF189" i="14" s="1"/>
  <c r="AC190" i="14"/>
  <c r="F211" i="14"/>
  <c r="AD210" i="14"/>
  <c r="AE190" i="14" l="1"/>
  <c r="AF190" i="14" s="1"/>
  <c r="AC191" i="14"/>
  <c r="AB211" i="14"/>
  <c r="AE191" i="14" l="1"/>
  <c r="AF191" i="14" s="1"/>
  <c r="AC192" i="14"/>
  <c r="G211" i="14"/>
  <c r="AA211" i="14"/>
  <c r="Z212" i="14" s="1"/>
  <c r="Q211" i="14"/>
  <c r="P212" i="14" s="1"/>
  <c r="L211" i="14"/>
  <c r="K212" i="14" s="1"/>
  <c r="AE192" i="14" l="1"/>
  <c r="AF192" i="14" s="1"/>
  <c r="AC193" i="14"/>
  <c r="F212" i="14"/>
  <c r="AD211" i="14"/>
  <c r="AC194" i="14" l="1"/>
  <c r="AE193" i="14"/>
  <c r="AF193" i="14" s="1"/>
  <c r="AB212" i="14"/>
  <c r="AC195" i="14" l="1"/>
  <c r="AE194" i="14"/>
  <c r="AF194" i="14" s="1"/>
  <c r="L212" i="14"/>
  <c r="K213" i="14" s="1"/>
  <c r="AA212" i="14"/>
  <c r="Z213" i="14" s="1"/>
  <c r="G212" i="14"/>
  <c r="Q212" i="14"/>
  <c r="P213" i="14" s="1"/>
  <c r="AE195" i="14" l="1"/>
  <c r="AF195" i="14" s="1"/>
  <c r="AC196" i="14"/>
  <c r="F213" i="14"/>
  <c r="AD212" i="14"/>
  <c r="AE196" i="14" l="1"/>
  <c r="AF196" i="14" s="1"/>
  <c r="AC197" i="14"/>
  <c r="AB213" i="14"/>
  <c r="L213" i="14"/>
  <c r="K214" i="14" s="1"/>
  <c r="AA213" i="14"/>
  <c r="Z214" i="14" s="1"/>
  <c r="Q213" i="14"/>
  <c r="P214" i="14" s="1"/>
  <c r="G213" i="14"/>
  <c r="AC198" i="14" l="1"/>
  <c r="AE197" i="14"/>
  <c r="AF197" i="14" s="1"/>
  <c r="F214" i="14"/>
  <c r="AD213" i="14"/>
  <c r="AC199" i="14" l="1"/>
  <c r="AE198" i="14"/>
  <c r="AF198" i="14" s="1"/>
  <c r="AB214" i="14"/>
  <c r="AC200" i="14" l="1"/>
  <c r="AE199" i="14"/>
  <c r="AF199" i="14" s="1"/>
  <c r="Q214" i="14"/>
  <c r="P215" i="14" s="1"/>
  <c r="L214" i="14"/>
  <c r="K215" i="14" s="1"/>
  <c r="AA214" i="14"/>
  <c r="Z215" i="14" s="1"/>
  <c r="G214" i="14"/>
  <c r="AE200" i="14" l="1"/>
  <c r="AF200" i="14" s="1"/>
  <c r="AC201" i="14"/>
  <c r="F215" i="14"/>
  <c r="AD214" i="14"/>
  <c r="AB215" i="14" s="1"/>
  <c r="AE201" i="14" l="1"/>
  <c r="AF201" i="14" s="1"/>
  <c r="AC202" i="14"/>
  <c r="L215" i="14"/>
  <c r="K216" i="14" s="1"/>
  <c r="G215" i="14"/>
  <c r="Q215" i="14"/>
  <c r="P216" i="14" s="1"/>
  <c r="AA215" i="14"/>
  <c r="Z216" i="14" s="1"/>
  <c r="AC203" i="14" l="1"/>
  <c r="AE202" i="14"/>
  <c r="AF202" i="14" s="1"/>
  <c r="F216" i="14"/>
  <c r="AD215" i="14"/>
  <c r="AB216" i="14" s="1"/>
  <c r="AC204" i="14" l="1"/>
  <c r="AE203" i="14"/>
  <c r="AF203" i="14" s="1"/>
  <c r="Q216" i="14"/>
  <c r="P217" i="14" s="1"/>
  <c r="L216" i="14"/>
  <c r="K217" i="14" s="1"/>
  <c r="G216" i="14"/>
  <c r="AA216" i="14"/>
  <c r="Z217" i="14" s="1"/>
  <c r="AE204" i="14" l="1"/>
  <c r="AF204" i="14" s="1"/>
  <c r="AC205" i="14"/>
  <c r="F217" i="14"/>
  <c r="AD216" i="14"/>
  <c r="AE205" i="14" l="1"/>
  <c r="AF205" i="14" s="1"/>
  <c r="AC206" i="14"/>
  <c r="AB217" i="14"/>
  <c r="L217" i="14" s="1"/>
  <c r="K218" i="14" s="1"/>
  <c r="AC207" i="14" l="1"/>
  <c r="AE206" i="14"/>
  <c r="AF206" i="14" s="1"/>
  <c r="AA217" i="14"/>
  <c r="Z218" i="14" s="1"/>
  <c r="Q217" i="14"/>
  <c r="P218" i="14" s="1"/>
  <c r="G217" i="14"/>
  <c r="F218" i="14" s="1"/>
  <c r="AD217" i="14" l="1"/>
  <c r="AB218" i="14" s="1"/>
  <c r="AE207" i="14"/>
  <c r="AF207" i="14" s="1"/>
  <c r="AC208" i="14"/>
  <c r="AA218" i="14"/>
  <c r="Z219" i="14" s="1"/>
  <c r="Q218" i="14"/>
  <c r="P219" i="14" s="1"/>
  <c r="L218" i="14"/>
  <c r="K219" i="14" s="1"/>
  <c r="G218" i="14"/>
  <c r="AE208" i="14" l="1"/>
  <c r="AF208" i="14" s="1"/>
  <c r="AC209" i="14"/>
  <c r="F219" i="14"/>
  <c r="AD218" i="14"/>
  <c r="AB219" i="14" s="1"/>
  <c r="AE209" i="14" l="1"/>
  <c r="AF209" i="14" s="1"/>
  <c r="AC210" i="14"/>
  <c r="Q219" i="14"/>
  <c r="P220" i="14" s="1"/>
  <c r="AA219" i="14"/>
  <c r="Z220" i="14" s="1"/>
  <c r="G219" i="14"/>
  <c r="L219" i="14"/>
  <c r="K220" i="14" s="1"/>
  <c r="AE210" i="14" l="1"/>
  <c r="AF210" i="14" s="1"/>
  <c r="AC211" i="14"/>
  <c r="F220" i="14"/>
  <c r="AD219" i="14"/>
  <c r="AC212" i="14" l="1"/>
  <c r="AE211" i="14"/>
  <c r="AF211" i="14" s="1"/>
  <c r="AB220" i="14"/>
  <c r="AE212" i="14" l="1"/>
  <c r="AF212" i="14" s="1"/>
  <c r="AC213" i="14"/>
  <c r="L220" i="14"/>
  <c r="K221" i="14" s="1"/>
  <c r="G220" i="14"/>
  <c r="AA220" i="14"/>
  <c r="Z221" i="14" s="1"/>
  <c r="Q220" i="14"/>
  <c r="P221" i="14" s="1"/>
  <c r="AE213" i="14" l="1"/>
  <c r="AF213" i="14" s="1"/>
  <c r="AC214" i="14"/>
  <c r="F221" i="14"/>
  <c r="AD220" i="14"/>
  <c r="AB221" i="14" s="1"/>
  <c r="AE214" i="14" l="1"/>
  <c r="AF214" i="14" s="1"/>
  <c r="AC215" i="14"/>
  <c r="AA221" i="14"/>
  <c r="Z222" i="14" s="1"/>
  <c r="G221" i="14"/>
  <c r="Q221" i="14"/>
  <c r="P222" i="14" s="1"/>
  <c r="L221" i="14"/>
  <c r="K222" i="14" s="1"/>
  <c r="AC216" i="14" l="1"/>
  <c r="AE215" i="14"/>
  <c r="AF215" i="14" s="1"/>
  <c r="F222" i="14"/>
  <c r="AD221" i="14"/>
  <c r="AB249" i="14"/>
  <c r="V249" i="14" s="1"/>
  <c r="AE216" i="14" l="1"/>
  <c r="AF216" i="14" s="1"/>
  <c r="AC217" i="14"/>
  <c r="L249" i="14"/>
  <c r="K250" i="14" s="1"/>
  <c r="Q249" i="14"/>
  <c r="P250" i="14" s="1"/>
  <c r="G249" i="14"/>
  <c r="U250" i="14"/>
  <c r="AB222" i="14"/>
  <c r="Z250" i="14"/>
  <c r="AE217" i="14" l="1"/>
  <c r="AF217" i="14" s="1"/>
  <c r="AC218" i="14"/>
  <c r="AD249" i="14"/>
  <c r="AA222" i="14"/>
  <c r="Z223" i="14" s="1"/>
  <c r="G222" i="14"/>
  <c r="Q222" i="14"/>
  <c r="P223" i="14" s="1"/>
  <c r="L222" i="14"/>
  <c r="K223" i="14" s="1"/>
  <c r="F250" i="14"/>
  <c r="AC219" i="14" l="1"/>
  <c r="AE218" i="14"/>
  <c r="AF218" i="14" s="1"/>
  <c r="F223" i="14"/>
  <c r="AD222" i="14"/>
  <c r="AB250" i="14"/>
  <c r="V250" i="14" s="1"/>
  <c r="AE219" i="14" l="1"/>
  <c r="AF219" i="14" s="1"/>
  <c r="AC220" i="14"/>
  <c r="AB223" i="14"/>
  <c r="L250" i="14"/>
  <c r="K251" i="14" s="1"/>
  <c r="Q250" i="14"/>
  <c r="P251" i="14" s="1"/>
  <c r="G250" i="14"/>
  <c r="U251" i="14"/>
  <c r="Z251" i="14"/>
  <c r="Q223" i="14"/>
  <c r="P224" i="14" s="1"/>
  <c r="G223" i="14"/>
  <c r="L223" i="14"/>
  <c r="K224" i="14" s="1"/>
  <c r="AC221" i="14" l="1"/>
  <c r="AE220" i="14"/>
  <c r="AF220" i="14" s="1"/>
  <c r="AA223" i="14"/>
  <c r="Z224" i="14" s="1"/>
  <c r="AD250" i="14"/>
  <c r="F251" i="14"/>
  <c r="F224" i="14"/>
  <c r="AD223" i="14" l="1"/>
  <c r="AB224" i="14" s="1"/>
  <c r="AE221" i="14"/>
  <c r="AF221" i="14" s="1"/>
  <c r="AC222" i="14"/>
  <c r="AB251" i="14"/>
  <c r="V251" i="14" s="1"/>
  <c r="L224" i="14"/>
  <c r="K225" i="14" s="1"/>
  <c r="AA224" i="14"/>
  <c r="Z225" i="14" s="1"/>
  <c r="G224" i="14"/>
  <c r="Q224" i="14"/>
  <c r="P225" i="14" s="1"/>
  <c r="AE222" i="14" l="1"/>
  <c r="AF222" i="14" s="1"/>
  <c r="AC223" i="14"/>
  <c r="AE223" i="14" s="1"/>
  <c r="AF223" i="14" s="1"/>
  <c r="AC224" i="14"/>
  <c r="L251" i="14"/>
  <c r="K252" i="14" s="1"/>
  <c r="Q251" i="14"/>
  <c r="P252" i="14" s="1"/>
  <c r="G251" i="14"/>
  <c r="U252" i="14"/>
  <c r="Z252" i="14"/>
  <c r="F225" i="14"/>
  <c r="AD224" i="14"/>
  <c r="F252" i="14" l="1"/>
  <c r="AD251" i="14"/>
  <c r="AB252" i="14" s="1"/>
  <c r="V252" i="14" s="1"/>
  <c r="AB225" i="14"/>
  <c r="AC225" i="14" s="1"/>
  <c r="AE224" i="14"/>
  <c r="AF224" i="14" s="1"/>
  <c r="L252" i="14" l="1"/>
  <c r="K253" i="14" s="1"/>
  <c r="Q252" i="14"/>
  <c r="P253" i="14" s="1"/>
  <c r="G252" i="14"/>
  <c r="F253" i="14" s="1"/>
  <c r="U253" i="14"/>
  <c r="Z253" i="14"/>
  <c r="Q225" i="14"/>
  <c r="P226" i="14" s="1"/>
  <c r="G225" i="14"/>
  <c r="AA225" i="14"/>
  <c r="Z226" i="14" s="1"/>
  <c r="L225" i="14"/>
  <c r="K226" i="14" s="1"/>
  <c r="AD252" i="14" l="1"/>
  <c r="AB253" i="14" s="1"/>
  <c r="F226" i="14"/>
  <c r="AD225" i="14"/>
  <c r="AB226" i="14" s="1"/>
  <c r="AC226" i="14" s="1"/>
  <c r="Q253" i="14" l="1"/>
  <c r="V253" i="14"/>
  <c r="U254" i="14" s="1"/>
  <c r="G253" i="14"/>
  <c r="L253" i="14"/>
  <c r="K254" i="14" s="1"/>
  <c r="L226" i="14"/>
  <c r="K227" i="14" s="1"/>
  <c r="AA226" i="14"/>
  <c r="Z227" i="14" s="1"/>
  <c r="G226" i="14"/>
  <c r="Q226" i="14"/>
  <c r="P227" i="14" s="1"/>
  <c r="Z254" i="14"/>
  <c r="P254" i="14"/>
  <c r="AE225" i="14"/>
  <c r="AF225" i="14" s="1"/>
  <c r="AD253" i="14" l="1"/>
  <c r="F227" i="14"/>
  <c r="AD226" i="14"/>
  <c r="F254" i="14"/>
  <c r="AB254" i="14" l="1"/>
  <c r="V254" i="14" s="1"/>
  <c r="AE226" i="14"/>
  <c r="AF226" i="14" s="1"/>
  <c r="AB227" i="14"/>
  <c r="AC227" i="14" s="1"/>
  <c r="L254" i="14" l="1"/>
  <c r="Q254" i="14"/>
  <c r="P255" i="14" s="1"/>
  <c r="G254" i="14"/>
  <c r="U255" i="14"/>
  <c r="G227" i="14"/>
  <c r="AA227" i="14"/>
  <c r="Z228" i="14" s="1"/>
  <c r="Q227" i="14"/>
  <c r="P228" i="14" s="1"/>
  <c r="L227" i="14"/>
  <c r="K228" i="14" s="1"/>
  <c r="Z255" i="14"/>
  <c r="K255" i="14"/>
  <c r="AD254" i="14" l="1"/>
  <c r="F255" i="14"/>
  <c r="F228" i="14"/>
  <c r="AD227" i="14"/>
  <c r="AB255" i="14" l="1"/>
  <c r="Z256" i="14"/>
  <c r="AE227" i="14"/>
  <c r="AF227" i="14" s="1"/>
  <c r="AB228" i="14"/>
  <c r="AC228" i="14" s="1"/>
  <c r="Q255" i="14" l="1"/>
  <c r="P256" i="14" s="1"/>
  <c r="V255" i="14"/>
  <c r="U256" i="14" s="1"/>
  <c r="G255" i="14"/>
  <c r="F256" i="14" s="1"/>
  <c r="L255" i="14"/>
  <c r="K256" i="14" s="1"/>
  <c r="L228" i="14"/>
  <c r="K229" i="14" s="1"/>
  <c r="Q228" i="14"/>
  <c r="P229" i="14" s="1"/>
  <c r="AA228" i="14"/>
  <c r="Z229" i="14" s="1"/>
  <c r="G228" i="14"/>
  <c r="AD255" i="14" l="1"/>
  <c r="AB256" i="14" s="1"/>
  <c r="V256" i="14" s="1"/>
  <c r="F229" i="14"/>
  <c r="AD228" i="14"/>
  <c r="AB229" i="14" l="1"/>
  <c r="AC229" i="14" s="1"/>
  <c r="L256" i="14"/>
  <c r="Q256" i="14"/>
  <c r="P257" i="14" s="1"/>
  <c r="G256" i="14"/>
  <c r="U257" i="14"/>
  <c r="Z257" i="14"/>
  <c r="K257" i="14"/>
  <c r="L229" i="14"/>
  <c r="K230" i="14" s="1"/>
  <c r="Q229" i="14"/>
  <c r="P230" i="14" s="1"/>
  <c r="G229" i="14"/>
  <c r="AA229" i="14"/>
  <c r="Z230" i="14" s="1"/>
  <c r="AE228" i="14"/>
  <c r="AF228" i="14" s="1"/>
  <c r="AD256" i="14" l="1"/>
  <c r="F257" i="14"/>
  <c r="F230" i="14"/>
  <c r="AD229" i="14"/>
  <c r="AB230" i="14" s="1"/>
  <c r="AC230" i="14" s="1"/>
  <c r="AB257" i="14" l="1"/>
  <c r="G230" i="14"/>
  <c r="AA230" i="14"/>
  <c r="Z231" i="14" s="1"/>
  <c r="L230" i="14"/>
  <c r="K231" i="14" s="1"/>
  <c r="Q230" i="14"/>
  <c r="P231" i="14" s="1"/>
  <c r="Z258" i="14"/>
  <c r="AE229" i="14"/>
  <c r="AF229" i="14" s="1"/>
  <c r="Q257" i="14" l="1"/>
  <c r="P258" i="14" s="1"/>
  <c r="V257" i="14"/>
  <c r="U258" i="14" s="1"/>
  <c r="G257" i="14"/>
  <c r="F258" i="14" s="1"/>
  <c r="L257" i="14"/>
  <c r="K258" i="14" s="1"/>
  <c r="F231" i="14"/>
  <c r="AD230" i="14"/>
  <c r="AB231" i="14" s="1"/>
  <c r="AC231" i="14" s="1"/>
  <c r="AD257" i="14" l="1"/>
  <c r="AB258" i="14" s="1"/>
  <c r="Q231" i="14"/>
  <c r="P232" i="14" s="1"/>
  <c r="G231" i="14"/>
  <c r="L231" i="14"/>
  <c r="K232" i="14" s="1"/>
  <c r="AA231" i="14"/>
  <c r="Z232" i="14" s="1"/>
  <c r="AE230" i="14"/>
  <c r="AF230" i="14" s="1"/>
  <c r="Z259" i="14"/>
  <c r="Q258" i="14" l="1"/>
  <c r="P259" i="14" s="1"/>
  <c r="V258" i="14"/>
  <c r="U259" i="14" s="1"/>
  <c r="G258" i="14"/>
  <c r="F259" i="14" s="1"/>
  <c r="L258" i="14"/>
  <c r="K259" i="14" s="1"/>
  <c r="F232" i="14"/>
  <c r="AD231" i="14"/>
  <c r="AD258" i="14" l="1"/>
  <c r="AB259" i="14" s="1"/>
  <c r="V259" i="14" s="1"/>
  <c r="AE231" i="14"/>
  <c r="AF231" i="14" s="1"/>
  <c r="AB232" i="14"/>
  <c r="AC232" i="14" s="1"/>
  <c r="L259" i="14" l="1"/>
  <c r="Q259" i="14"/>
  <c r="P260" i="14" s="1"/>
  <c r="U260" i="14"/>
  <c r="G259" i="14"/>
  <c r="L232" i="14"/>
  <c r="K233" i="14" s="1"/>
  <c r="Q232" i="14"/>
  <c r="P233" i="14" s="1"/>
  <c r="AA232" i="14"/>
  <c r="Z233" i="14" s="1"/>
  <c r="G232" i="14"/>
  <c r="Z260" i="14"/>
  <c r="K260" i="14"/>
  <c r="AD259" i="14" l="1"/>
  <c r="F233" i="14"/>
  <c r="AD232" i="14"/>
  <c r="F260" i="14"/>
  <c r="AB260" i="14" l="1"/>
  <c r="V260" i="14" s="1"/>
  <c r="Z261" i="14"/>
  <c r="AB233" i="14"/>
  <c r="AC233" i="14" s="1"/>
  <c r="AE232" i="14"/>
  <c r="AF232" i="14" s="1"/>
  <c r="L260" i="14" l="1"/>
  <c r="K261" i="14" s="1"/>
  <c r="Q260" i="14"/>
  <c r="P261" i="14" s="1"/>
  <c r="G260" i="14"/>
  <c r="F261" i="14" s="1"/>
  <c r="U261" i="14"/>
  <c r="AA233" i="14"/>
  <c r="Z234" i="14" s="1"/>
  <c r="G233" i="14"/>
  <c r="L233" i="14"/>
  <c r="K234" i="14" s="1"/>
  <c r="Q233" i="14"/>
  <c r="P234" i="14" s="1"/>
  <c r="AD260" i="14" l="1"/>
  <c r="AB261" i="14" s="1"/>
  <c r="V261" i="14" s="1"/>
  <c r="F234" i="14"/>
  <c r="AD233" i="14"/>
  <c r="AB234" i="14" s="1"/>
  <c r="AC234" i="14" s="1"/>
  <c r="L261" i="14" l="1"/>
  <c r="Q261" i="14"/>
  <c r="P262" i="14" s="1"/>
  <c r="G261" i="14"/>
  <c r="U262" i="14"/>
  <c r="L234" i="14"/>
  <c r="K235" i="14" s="1"/>
  <c r="AA234" i="14"/>
  <c r="Z235" i="14" s="1"/>
  <c r="G234" i="14"/>
  <c r="Q234" i="14"/>
  <c r="P235" i="14" s="1"/>
  <c r="K262" i="14"/>
  <c r="Z262" i="14"/>
  <c r="AE233" i="14"/>
  <c r="AF233" i="14" s="1"/>
  <c r="AD261" i="14" l="1"/>
  <c r="F262" i="14"/>
  <c r="F235" i="14"/>
  <c r="AD234" i="14"/>
  <c r="AB262" i="14" l="1"/>
  <c r="V262" i="14" s="1"/>
  <c r="AE234" i="14"/>
  <c r="AF234" i="14" s="1"/>
  <c r="AB235" i="14"/>
  <c r="AC235" i="14" s="1"/>
  <c r="Z263" i="14"/>
  <c r="L262" i="14" l="1"/>
  <c r="K263" i="14" s="1"/>
  <c r="Q262" i="14"/>
  <c r="P263" i="14" s="1"/>
  <c r="G262" i="14"/>
  <c r="F263" i="14" s="1"/>
  <c r="U263" i="14"/>
  <c r="L235" i="14"/>
  <c r="K236" i="14" s="1"/>
  <c r="G235" i="14"/>
  <c r="AA235" i="14"/>
  <c r="Z236" i="14" s="1"/>
  <c r="Q235" i="14"/>
  <c r="P236" i="14" s="1"/>
  <c r="AD262" i="14" l="1"/>
  <c r="AB263" i="14" s="1"/>
  <c r="F236" i="14"/>
  <c r="AD235" i="14"/>
  <c r="AB236" i="14" s="1"/>
  <c r="Q263" i="14" l="1"/>
  <c r="V263" i="14"/>
  <c r="U264" i="14" s="1"/>
  <c r="G263" i="14"/>
  <c r="L263" i="14"/>
  <c r="K264" i="14" s="1"/>
  <c r="AE235" i="14"/>
  <c r="AF235" i="14" s="1"/>
  <c r="Z264" i="14"/>
  <c r="P264" i="14"/>
  <c r="AA236" i="14"/>
  <c r="Z237" i="14" s="1"/>
  <c r="Q236" i="14"/>
  <c r="P237" i="14" s="1"/>
  <c r="G236" i="14"/>
  <c r="L236" i="14"/>
  <c r="K237" i="14" s="1"/>
  <c r="AC236" i="14" l="1"/>
  <c r="AD263" i="14"/>
  <c r="F264" i="14"/>
  <c r="F237" i="14"/>
  <c r="AD236" i="14"/>
  <c r="AE236" i="14" l="1"/>
  <c r="AF236" i="14" s="1"/>
  <c r="AB264" i="14"/>
  <c r="Z265" i="14"/>
  <c r="AB237" i="14"/>
  <c r="AC237" i="14" s="1"/>
  <c r="Q264" i="14" l="1"/>
  <c r="P265" i="14" s="1"/>
  <c r="V264" i="14"/>
  <c r="U265" i="14" s="1"/>
  <c r="G264" i="14"/>
  <c r="F265" i="14" s="1"/>
  <c r="L264" i="14"/>
  <c r="K265" i="14" s="1"/>
  <c r="AA237" i="14"/>
  <c r="Z238" i="14" s="1"/>
  <c r="Q237" i="14"/>
  <c r="P238" i="14" s="1"/>
  <c r="G237" i="14"/>
  <c r="L237" i="14"/>
  <c r="K238" i="14" s="1"/>
  <c r="AD264" i="14" l="1"/>
  <c r="AB265" i="14" s="1"/>
  <c r="F238" i="14"/>
  <c r="AD237" i="14"/>
  <c r="Q265" i="14" l="1"/>
  <c r="V265" i="14"/>
  <c r="U266" i="14" s="1"/>
  <c r="G265" i="14"/>
  <c r="L265" i="14"/>
  <c r="K266" i="14" s="1"/>
  <c r="AE237" i="14"/>
  <c r="AF237" i="14" s="1"/>
  <c r="AB238" i="14"/>
  <c r="AC238" i="14" s="1"/>
  <c r="P266" i="14"/>
  <c r="Z266" i="14"/>
  <c r="AD265" i="14" l="1"/>
  <c r="F266" i="14"/>
  <c r="L238" i="14"/>
  <c r="K239" i="14" s="1"/>
  <c r="Q238" i="14"/>
  <c r="P239" i="14" s="1"/>
  <c r="AA238" i="14"/>
  <c r="Z239" i="14" s="1"/>
  <c r="G238" i="14"/>
  <c r="F239" i="14" l="1"/>
  <c r="AD238" i="14"/>
  <c r="AB239" i="14" s="1"/>
  <c r="AC239" i="14" s="1"/>
  <c r="AB266" i="14"/>
  <c r="V266" i="14" s="1"/>
  <c r="AE238" i="14" l="1"/>
  <c r="AF238" i="14" s="1"/>
  <c r="L266" i="14"/>
  <c r="K267" i="14" s="1"/>
  <c r="Q266" i="14"/>
  <c r="P267" i="14" s="1"/>
  <c r="G266" i="14"/>
  <c r="U267" i="14"/>
  <c r="Z267" i="14"/>
  <c r="Q239" i="14"/>
  <c r="P240" i="14" s="1"/>
  <c r="AA239" i="14"/>
  <c r="Z240" i="14" s="1"/>
  <c r="G239" i="14"/>
  <c r="L239" i="14"/>
  <c r="K240" i="14" s="1"/>
  <c r="AD266" i="14" l="1"/>
  <c r="F267" i="14"/>
  <c r="F240" i="14"/>
  <c r="AD239" i="14"/>
  <c r="AB240" i="14" s="1"/>
  <c r="AC240" i="14" s="1"/>
  <c r="AB267" i="14" l="1"/>
  <c r="AA240" i="14"/>
  <c r="Z241" i="14" s="1"/>
  <c r="G240" i="14"/>
  <c r="Q240" i="14"/>
  <c r="P241" i="14" s="1"/>
  <c r="L240" i="14"/>
  <c r="K241" i="14" s="1"/>
  <c r="Z268" i="14"/>
  <c r="AE239" i="14"/>
  <c r="AF239" i="14" s="1"/>
  <c r="Q267" i="14" l="1"/>
  <c r="V267" i="14"/>
  <c r="G267" i="14"/>
  <c r="L267" i="14"/>
  <c r="K268" i="14" s="1"/>
  <c r="P268" i="14"/>
  <c r="U268" i="14"/>
  <c r="F241" i="14"/>
  <c r="AD240" i="14"/>
  <c r="AD267" i="14" l="1"/>
  <c r="F268" i="14"/>
  <c r="AE240" i="14"/>
  <c r="AF240" i="14" s="1"/>
  <c r="AB241" i="14"/>
  <c r="AC241" i="14" s="1"/>
  <c r="AB268" i="14" l="1"/>
  <c r="Q268" i="14"/>
  <c r="P269" i="14" s="1"/>
  <c r="G268" i="14"/>
  <c r="Z269" i="14"/>
  <c r="L241" i="14"/>
  <c r="K242" i="14" s="1"/>
  <c r="G241" i="14"/>
  <c r="AA241" i="14"/>
  <c r="Z242" i="14" s="1"/>
  <c r="Q241" i="14"/>
  <c r="P242" i="14" s="1"/>
  <c r="L268" i="14" l="1"/>
  <c r="K269" i="14" s="1"/>
  <c r="V268" i="14"/>
  <c r="U269" i="14" s="1"/>
  <c r="F269" i="14"/>
  <c r="F242" i="14"/>
  <c r="AD241" i="14"/>
  <c r="AB242" i="14" s="1"/>
  <c r="AC242" i="14" s="1"/>
  <c r="AD268" i="14" l="1"/>
  <c r="AB269" i="14"/>
  <c r="V269" i="14" s="1"/>
  <c r="L242" i="14"/>
  <c r="K243" i="14" s="1"/>
  <c r="G242" i="14"/>
  <c r="AA242" i="14"/>
  <c r="Z243" i="14" s="1"/>
  <c r="Q242" i="14"/>
  <c r="P243" i="14" s="1"/>
  <c r="Z270" i="14"/>
  <c r="AE241" i="14"/>
  <c r="AF241" i="14" s="1"/>
  <c r="L269" i="14" l="1"/>
  <c r="K270" i="14" s="1"/>
  <c r="Q269" i="14"/>
  <c r="P270" i="14" s="1"/>
  <c r="G269" i="14"/>
  <c r="U270" i="14"/>
  <c r="F243" i="14"/>
  <c r="AD242" i="14"/>
  <c r="F270" i="14" l="1"/>
  <c r="AD269" i="14"/>
  <c r="AE242" i="14"/>
  <c r="AF242" i="14" s="1"/>
  <c r="AB243" i="14"/>
  <c r="AC243" i="14" s="1"/>
  <c r="AB270" i="14" l="1"/>
  <c r="Z271" i="14"/>
  <c r="Q243" i="14"/>
  <c r="P244" i="14" s="1"/>
  <c r="G243" i="14"/>
  <c r="L243" i="14"/>
  <c r="K244" i="14" s="1"/>
  <c r="AA243" i="14"/>
  <c r="Z244" i="14" s="1"/>
  <c r="Q270" i="14" l="1"/>
  <c r="V270" i="14"/>
  <c r="G270" i="14"/>
  <c r="F271" i="14" s="1"/>
  <c r="L270" i="14"/>
  <c r="K271" i="14" s="1"/>
  <c r="P271" i="14"/>
  <c r="U271" i="14"/>
  <c r="F244" i="14"/>
  <c r="AD243" i="14"/>
  <c r="AB244" i="14" s="1"/>
  <c r="AC244" i="14" s="1"/>
  <c r="AD270" i="14" l="1"/>
  <c r="AB271" i="14" s="1"/>
  <c r="Z272" i="14"/>
  <c r="AA244" i="14"/>
  <c r="Z245" i="14" s="1"/>
  <c r="G244" i="14"/>
  <c r="Q244" i="14"/>
  <c r="P245" i="14" s="1"/>
  <c r="L244" i="14"/>
  <c r="K245" i="14" s="1"/>
  <c r="AE243" i="14"/>
  <c r="AF243" i="14" s="1"/>
  <c r="Q271" i="14" l="1"/>
  <c r="V271" i="14"/>
  <c r="U272" i="14" s="1"/>
  <c r="L271" i="14"/>
  <c r="K272" i="14" s="1"/>
  <c r="G271" i="14"/>
  <c r="F272" i="14" s="1"/>
  <c r="P272" i="14"/>
  <c r="F245" i="14"/>
  <c r="AD244" i="14"/>
  <c r="AB245" i="14" s="1"/>
  <c r="AC245" i="14" s="1"/>
  <c r="AE244" i="14" l="1"/>
  <c r="AF244" i="14" s="1"/>
  <c r="AD271" i="14"/>
  <c r="AB272" i="14" s="1"/>
  <c r="V272" i="14" s="1"/>
  <c r="Q245" i="14"/>
  <c r="P246" i="14" s="1"/>
  <c r="G245" i="14"/>
  <c r="L245" i="14"/>
  <c r="K246" i="14" s="1"/>
  <c r="AA245" i="14"/>
  <c r="Z246" i="14" s="1"/>
  <c r="L272" i="14" l="1"/>
  <c r="Q272" i="14"/>
  <c r="P273" i="14" s="1"/>
  <c r="G272" i="14"/>
  <c r="U273" i="14"/>
  <c r="F246" i="14"/>
  <c r="AD245" i="14"/>
  <c r="AB246" i="14" s="1"/>
  <c r="Z273" i="14"/>
  <c r="K273" i="14"/>
  <c r="AD272" i="14" l="1"/>
  <c r="F273" i="14"/>
  <c r="L246" i="14"/>
  <c r="K247" i="14" s="1"/>
  <c r="G246" i="14"/>
  <c r="Q246" i="14"/>
  <c r="P247" i="14" s="1"/>
  <c r="AA246" i="14"/>
  <c r="Z247" i="14" s="1"/>
  <c r="AE245" i="14"/>
  <c r="AF245" i="14" s="1"/>
  <c r="AC246" i="14" l="1"/>
  <c r="AB273" i="14"/>
  <c r="F247" i="14"/>
  <c r="AD246" i="14"/>
  <c r="Z274" i="14"/>
  <c r="Q273" i="14" l="1"/>
  <c r="P274" i="14" s="1"/>
  <c r="V273" i="14"/>
  <c r="U274" i="14" s="1"/>
  <c r="G273" i="14"/>
  <c r="F274" i="14" s="1"/>
  <c r="L273" i="14"/>
  <c r="K274" i="14" s="1"/>
  <c r="AE246" i="14"/>
  <c r="AF246" i="14" s="1"/>
  <c r="AB247" i="14"/>
  <c r="AC247" i="14" s="1"/>
  <c r="AD273" i="14" l="1"/>
  <c r="AB274" i="14" s="1"/>
  <c r="Z275" i="14"/>
  <c r="L247" i="14"/>
  <c r="K248" i="14" s="1"/>
  <c r="Q247" i="14"/>
  <c r="P248" i="14" s="1"/>
  <c r="AA247" i="14"/>
  <c r="G247" i="14"/>
  <c r="V274" i="14" l="1"/>
  <c r="U275" i="14" s="1"/>
  <c r="G274" i="14"/>
  <c r="F275" i="14" s="1"/>
  <c r="L274" i="14"/>
  <c r="K275" i="14" s="1"/>
  <c r="Q274" i="14"/>
  <c r="P275" i="14" s="1"/>
  <c r="F248" i="14"/>
  <c r="AD247" i="14"/>
  <c r="AB248" i="14" s="1"/>
  <c r="AC248" i="14" s="1"/>
  <c r="AC249" i="14" s="1"/>
  <c r="AC250" i="14" s="1"/>
  <c r="AC251" i="14" s="1"/>
  <c r="AC252" i="14" s="1"/>
  <c r="AC253" i="14" s="1"/>
  <c r="AC254" i="14" s="1"/>
  <c r="AC255" i="14" s="1"/>
  <c r="AC256" i="14" s="1"/>
  <c r="AC257" i="14" s="1"/>
  <c r="AC258" i="14" s="1"/>
  <c r="AC259" i="14" s="1"/>
  <c r="AC260" i="14" s="1"/>
  <c r="AC261" i="14" s="1"/>
  <c r="AC262" i="14" s="1"/>
  <c r="AC263" i="14" s="1"/>
  <c r="AC264" i="14" s="1"/>
  <c r="AC265" i="14" s="1"/>
  <c r="AC266" i="14" s="1"/>
  <c r="AC267" i="14" s="1"/>
  <c r="AC268" i="14" s="1"/>
  <c r="AC269" i="14" s="1"/>
  <c r="AC270" i="14" s="1"/>
  <c r="AC271" i="14" s="1"/>
  <c r="AC272" i="14" s="1"/>
  <c r="AC273" i="14" s="1"/>
  <c r="AC274" i="14" s="1"/>
  <c r="AE247" i="14" l="1"/>
  <c r="AF247" i="14" s="1"/>
  <c r="AD274" i="14"/>
  <c r="AB275" i="14" s="1"/>
  <c r="V275" i="14" s="1"/>
  <c r="Z276" i="14"/>
  <c r="Q275" i="14" l="1"/>
  <c r="P276" i="14" s="1"/>
  <c r="G275" i="14"/>
  <c r="F276" i="14" s="1"/>
  <c r="U276" i="14"/>
  <c r="L275" i="14"/>
  <c r="K276" i="14" s="1"/>
  <c r="AC275" i="14"/>
  <c r="AE249" i="14"/>
  <c r="AE248" i="14"/>
  <c r="AF248" i="14" s="1"/>
  <c r="AD275" i="14" l="1"/>
  <c r="AB276" i="14" s="1"/>
  <c r="V276" i="14" s="1"/>
  <c r="AE250" i="14"/>
  <c r="AF250" i="14" s="1"/>
  <c r="AF249" i="14"/>
  <c r="L276" i="14" l="1"/>
  <c r="Q276" i="14"/>
  <c r="AC276" i="14"/>
  <c r="G276" i="14"/>
  <c r="U277" i="14"/>
  <c r="AE251" i="14"/>
  <c r="AF251" i="14" s="1"/>
  <c r="K277" i="14"/>
  <c r="P277" i="14"/>
  <c r="Z277" i="14"/>
  <c r="AD276" i="14" l="1"/>
  <c r="AE252" i="14"/>
  <c r="AF252" i="14" s="1"/>
  <c r="F277" i="14"/>
  <c r="AB277" i="14" l="1"/>
  <c r="G277" i="14" s="1"/>
  <c r="L277" i="14"/>
  <c r="K278" i="14" s="1"/>
  <c r="AE253" i="14"/>
  <c r="AF253" i="14" s="1"/>
  <c r="Z278" i="14"/>
  <c r="AC277" i="14" l="1"/>
  <c r="Q277" i="14"/>
  <c r="P278" i="14" s="1"/>
  <c r="V277" i="14"/>
  <c r="U278" i="14" s="1"/>
  <c r="AE254" i="14"/>
  <c r="AF254" i="14" s="1"/>
  <c r="F278" i="14"/>
  <c r="AD277" i="14" l="1"/>
  <c r="AB278" i="14" s="1"/>
  <c r="V278" i="14" s="1"/>
  <c r="AE255" i="14"/>
  <c r="AF255" i="14" s="1"/>
  <c r="Z279" i="14"/>
  <c r="L278" i="14" l="1"/>
  <c r="K279" i="14" s="1"/>
  <c r="Q278" i="14"/>
  <c r="P279" i="14" s="1"/>
  <c r="AC278" i="14"/>
  <c r="G278" i="14"/>
  <c r="U279" i="14"/>
  <c r="AE256" i="14"/>
  <c r="AF256" i="14" s="1"/>
  <c r="F279" i="14" l="1"/>
  <c r="AD278" i="14"/>
  <c r="AE257" i="14"/>
  <c r="AF257" i="14" s="1"/>
  <c r="Z280" i="14"/>
  <c r="AB279" i="14" l="1"/>
  <c r="AE258" i="14"/>
  <c r="AF258" i="14" s="1"/>
  <c r="L279" i="14" l="1"/>
  <c r="K280" i="14" s="1"/>
  <c r="V279" i="14"/>
  <c r="U280" i="14" s="1"/>
  <c r="Q279" i="14"/>
  <c r="P280" i="14" s="1"/>
  <c r="G279" i="14"/>
  <c r="F280" i="14" s="1"/>
  <c r="AC279" i="14"/>
  <c r="AE259" i="14"/>
  <c r="AF259" i="14" s="1"/>
  <c r="AD279" i="14" l="1"/>
  <c r="AB280" i="14" s="1"/>
  <c r="AE260" i="14"/>
  <c r="AF260" i="14" s="1"/>
  <c r="Z281" i="14"/>
  <c r="Q280" i="14" l="1"/>
  <c r="P281" i="14" s="1"/>
  <c r="V280" i="14"/>
  <c r="U281" i="14" s="1"/>
  <c r="L280" i="14"/>
  <c r="K281" i="14" s="1"/>
  <c r="G280" i="14"/>
  <c r="AE261" i="14"/>
  <c r="AF261" i="14" s="1"/>
  <c r="AD280" i="14" l="1"/>
  <c r="AC280" i="14"/>
  <c r="F281" i="14"/>
  <c r="AB281" i="14" s="1"/>
  <c r="G281" i="14" s="1"/>
  <c r="AE262" i="14"/>
  <c r="AF262" i="14" s="1"/>
  <c r="Z282" i="14"/>
  <c r="AC281" i="14" l="1"/>
  <c r="L281" i="14"/>
  <c r="K282" i="14" s="1"/>
  <c r="V281" i="14"/>
  <c r="U282" i="14" s="1"/>
  <c r="Q281" i="14"/>
  <c r="P282" i="14" s="1"/>
  <c r="AE263" i="14"/>
  <c r="AF263" i="14" s="1"/>
  <c r="F282" i="14"/>
  <c r="AD281" i="14" l="1"/>
  <c r="AE264" i="14"/>
  <c r="AF264" i="14" s="1"/>
  <c r="AB282" i="14"/>
  <c r="V282" i="14" s="1"/>
  <c r="L282" i="14" l="1"/>
  <c r="K283" i="14" s="1"/>
  <c r="Q282" i="14"/>
  <c r="P283" i="14" s="1"/>
  <c r="AC282" i="14"/>
  <c r="G282" i="14"/>
  <c r="U283" i="14"/>
  <c r="AE265" i="14"/>
  <c r="AF265" i="14" s="1"/>
  <c r="Z283" i="14"/>
  <c r="AD282" i="14" l="1"/>
  <c r="AE266" i="14"/>
  <c r="AF266" i="14" s="1"/>
  <c r="F283" i="14"/>
  <c r="AB283" i="14" l="1"/>
  <c r="AE267" i="14"/>
  <c r="AF267" i="14" s="1"/>
  <c r="Z284" i="14"/>
  <c r="Q283" i="14" l="1"/>
  <c r="P284" i="14" s="1"/>
  <c r="V283" i="14"/>
  <c r="U284" i="14" s="1"/>
  <c r="AC283" i="14"/>
  <c r="G283" i="14"/>
  <c r="F284" i="14" s="1"/>
  <c r="L283" i="14"/>
  <c r="K284" i="14" s="1"/>
  <c r="AE268" i="14"/>
  <c r="AF268" i="14" s="1"/>
  <c r="AD283" i="14" l="1"/>
  <c r="AE269" i="14"/>
  <c r="AF269" i="14" s="1"/>
  <c r="AB284" i="14"/>
  <c r="V284" i="14" s="1"/>
  <c r="L284" i="14" l="1"/>
  <c r="K285" i="14" s="1"/>
  <c r="Q284" i="14"/>
  <c r="P285" i="14" s="1"/>
  <c r="AC284" i="14"/>
  <c r="G284" i="14"/>
  <c r="U285" i="14"/>
  <c r="AE270" i="14"/>
  <c r="AF270" i="14" s="1"/>
  <c r="Z285" i="14"/>
  <c r="AD284" i="14" l="1"/>
  <c r="AE271" i="14"/>
  <c r="AF271" i="14" s="1"/>
  <c r="F285" i="14"/>
  <c r="AE272" i="14" l="1"/>
  <c r="AF272" i="14" s="1"/>
  <c r="AB285" i="14"/>
  <c r="V285" i="14" s="1"/>
  <c r="L285" i="14" l="1"/>
  <c r="Q285" i="14"/>
  <c r="P286" i="14" s="1"/>
  <c r="AC285" i="14"/>
  <c r="G285" i="14"/>
  <c r="U286" i="14"/>
  <c r="AE273" i="14"/>
  <c r="AF273" i="14" s="1"/>
  <c r="Z286" i="14"/>
  <c r="K286" i="14"/>
  <c r="AD285" i="14" l="1"/>
  <c r="AE274" i="14"/>
  <c r="AF274" i="14" s="1"/>
  <c r="F286" i="14"/>
  <c r="AB286" i="14" l="1"/>
  <c r="V286" i="14" s="1"/>
  <c r="AE275" i="14"/>
  <c r="AF275" i="14" s="1"/>
  <c r="Z287" i="14"/>
  <c r="L286" i="14" l="1"/>
  <c r="Q286" i="14"/>
  <c r="P287" i="14" s="1"/>
  <c r="AC286" i="14"/>
  <c r="G286" i="14"/>
  <c r="U287" i="14"/>
  <c r="K287" i="14"/>
  <c r="AE276" i="14"/>
  <c r="AF276" i="14" s="1"/>
  <c r="AD286" i="14" l="1"/>
  <c r="F287" i="14"/>
  <c r="AE277" i="14"/>
  <c r="AF277" i="14" s="1"/>
  <c r="Z288" i="14"/>
  <c r="AB287" i="14" l="1"/>
  <c r="AE278" i="14"/>
  <c r="AF278" i="14" s="1"/>
  <c r="V287" i="14" l="1"/>
  <c r="U288" i="14" s="1"/>
  <c r="L287" i="14"/>
  <c r="K288" i="14" s="1"/>
  <c r="Q287" i="14"/>
  <c r="P288" i="14" s="1"/>
  <c r="AC287" i="14"/>
  <c r="G287" i="14"/>
  <c r="F288" i="14" s="1"/>
  <c r="AE279" i="14"/>
  <c r="AF279" i="14" s="1"/>
  <c r="Z289" i="14"/>
  <c r="AD287" i="14" l="1"/>
  <c r="AB288" i="14" s="1"/>
  <c r="AE280" i="14"/>
  <c r="AF280" i="14" s="1"/>
  <c r="Q288" i="14" l="1"/>
  <c r="V288" i="14"/>
  <c r="U289" i="14" s="1"/>
  <c r="AC288" i="14"/>
  <c r="P289" i="14"/>
  <c r="L288" i="14"/>
  <c r="K289" i="14" s="1"/>
  <c r="G288" i="14"/>
  <c r="F289" i="14" s="1"/>
  <c r="AE281" i="14"/>
  <c r="AF281" i="14" s="1"/>
  <c r="Z290" i="14"/>
  <c r="AD288" i="14" l="1"/>
  <c r="AB289" i="14" s="1"/>
  <c r="V289" i="14" s="1"/>
  <c r="AE282" i="14"/>
  <c r="AF282" i="14" s="1"/>
  <c r="U290" i="14" l="1"/>
  <c r="Q289" i="14"/>
  <c r="P290" i="14" s="1"/>
  <c r="AC289" i="14"/>
  <c r="L289" i="14"/>
  <c r="K290" i="14" s="1"/>
  <c r="G289" i="14"/>
  <c r="AE283" i="14"/>
  <c r="AF283" i="14" s="1"/>
  <c r="Z291" i="14"/>
  <c r="AD289" i="14" l="1"/>
  <c r="F290" i="14"/>
  <c r="AE284" i="14"/>
  <c r="AF284" i="14" s="1"/>
  <c r="AB290" i="14" l="1"/>
  <c r="V290" i="14" s="1"/>
  <c r="U291" i="14" s="1"/>
  <c r="Q290" i="14"/>
  <c r="P291" i="14" s="1"/>
  <c r="G290" i="14"/>
  <c r="F291" i="14" s="1"/>
  <c r="AC290" i="14"/>
  <c r="AE285" i="14"/>
  <c r="AF285" i="14" s="1"/>
  <c r="L290" i="14" l="1"/>
  <c r="K291" i="14" s="1"/>
  <c r="AE286" i="14"/>
  <c r="AF286" i="14" s="1"/>
  <c r="Z292" i="14"/>
  <c r="AD290" i="14" l="1"/>
  <c r="AB291" i="14" s="1"/>
  <c r="V291" i="14" s="1"/>
  <c r="U292" i="14" s="1"/>
  <c r="L291" i="14"/>
  <c r="K292" i="14" s="1"/>
  <c r="Q291" i="14"/>
  <c r="P292" i="14" s="1"/>
  <c r="G291" i="14"/>
  <c r="AC291" i="14"/>
  <c r="AE287" i="14"/>
  <c r="AF287" i="14" s="1"/>
  <c r="AD291" i="14" l="1"/>
  <c r="F292" i="14"/>
  <c r="AE288" i="14"/>
  <c r="AF288" i="14" s="1"/>
  <c r="Z293" i="14"/>
  <c r="AB292" i="14" l="1"/>
  <c r="Q292" i="14"/>
  <c r="P293" i="14" s="1"/>
  <c r="G292" i="14"/>
  <c r="F293" i="14" s="1"/>
  <c r="L292" i="14"/>
  <c r="K293" i="14" s="1"/>
  <c r="AE289" i="14"/>
  <c r="AF289" i="14" s="1"/>
  <c r="AC292" i="14" l="1"/>
  <c r="V292" i="14"/>
  <c r="U293" i="14" s="1"/>
  <c r="AE290" i="14"/>
  <c r="AF290" i="14" s="1"/>
  <c r="AD292" i="14" l="1"/>
  <c r="AB293" i="14" s="1"/>
  <c r="V293" i="14" s="1"/>
  <c r="L293" i="14"/>
  <c r="K294" i="14" s="1"/>
  <c r="Q293" i="14"/>
  <c r="P294" i="14" s="1"/>
  <c r="AC293" i="14"/>
  <c r="G293" i="14"/>
  <c r="U294" i="14"/>
  <c r="AE291" i="14"/>
  <c r="AF291" i="14" s="1"/>
  <c r="AE292" i="14"/>
  <c r="Z294" i="14"/>
  <c r="AD293" i="14" l="1"/>
  <c r="AF292" i="14"/>
  <c r="F294" i="14"/>
  <c r="AB294" i="14" l="1"/>
  <c r="AE293" i="14"/>
  <c r="AF293" i="14" s="1"/>
  <c r="Z295" i="14"/>
  <c r="Q294" i="14" l="1"/>
  <c r="P295" i="14" s="1"/>
  <c r="V294" i="14"/>
  <c r="U295" i="14" s="1"/>
  <c r="AC294" i="14"/>
  <c r="G294" i="14"/>
  <c r="F295" i="14" s="1"/>
  <c r="L294" i="14"/>
  <c r="K295" i="14" s="1"/>
  <c r="AD294" i="14" l="1"/>
  <c r="AB295" i="14" s="1"/>
  <c r="V295" i="14" s="1"/>
  <c r="Z296" i="14"/>
  <c r="Q295" i="14" l="1"/>
  <c r="P296" i="14" s="1"/>
  <c r="AE294" i="14"/>
  <c r="AF294" i="14" s="1"/>
  <c r="G295" i="14"/>
  <c r="F296" i="14" s="1"/>
  <c r="L295" i="14"/>
  <c r="K296" i="14" s="1"/>
  <c r="U296" i="14"/>
  <c r="AC295" i="14"/>
  <c r="AD295" i="14" l="1"/>
  <c r="AB296" i="14" s="1"/>
  <c r="V296" i="14" s="1"/>
  <c r="Z297" i="14"/>
  <c r="L296" i="14" l="1"/>
  <c r="Q296" i="14"/>
  <c r="P297" i="14" s="1"/>
  <c r="AC296" i="14"/>
  <c r="G296" i="14"/>
  <c r="AE295" i="14"/>
  <c r="AF295" i="14" s="1"/>
  <c r="U297" i="14"/>
  <c r="K297" i="14"/>
  <c r="AD296" i="14" l="1"/>
  <c r="F297" i="14"/>
  <c r="AE296" i="14" l="1"/>
  <c r="AF296" i="14" s="1"/>
  <c r="AB297" i="14"/>
  <c r="V297" i="14" s="1"/>
  <c r="Z298" i="14"/>
  <c r="L297" i="14" l="1"/>
  <c r="K298" i="14" s="1"/>
  <c r="Q297" i="14"/>
  <c r="P298" i="14" s="1"/>
  <c r="AC297" i="14"/>
  <c r="G297" i="14"/>
  <c r="U298" i="14"/>
  <c r="F298" i="14" l="1"/>
  <c r="AD297" i="14"/>
  <c r="Z299" i="14"/>
  <c r="AB298" i="14" l="1"/>
  <c r="V298" i="14" s="1"/>
  <c r="AE297" i="14"/>
  <c r="AF297" i="14" s="1"/>
  <c r="U299" i="14" l="1"/>
  <c r="Q298" i="14"/>
  <c r="P299" i="14" s="1"/>
  <c r="AC298" i="14"/>
  <c r="G298" i="14"/>
  <c r="F299" i="14" s="1"/>
  <c r="L298" i="14"/>
  <c r="K299" i="14" s="1"/>
  <c r="Z300" i="14"/>
  <c r="AD298" i="14" l="1"/>
  <c r="AB299" i="14" s="1"/>
  <c r="V299" i="14" s="1"/>
  <c r="L299" i="14" l="1"/>
  <c r="K300" i="14" s="1"/>
  <c r="Q299" i="14"/>
  <c r="P300" i="14" s="1"/>
  <c r="U300" i="14"/>
  <c r="G299" i="14"/>
  <c r="F300" i="14" s="1"/>
  <c r="AE298" i="14"/>
  <c r="AF298" i="14" s="1"/>
  <c r="AC299" i="14"/>
  <c r="Z301" i="14"/>
  <c r="AD299" i="14" l="1"/>
  <c r="AB300" i="14" s="1"/>
  <c r="L300" i="14" l="1"/>
  <c r="K301" i="14" s="1"/>
  <c r="V300" i="14"/>
  <c r="U301" i="14" s="1"/>
  <c r="G300" i="14"/>
  <c r="AC300" i="14"/>
  <c r="AE299" i="14"/>
  <c r="AF299" i="14" s="1"/>
  <c r="Q300" i="14"/>
  <c r="P301" i="14" s="1"/>
  <c r="F301" i="14"/>
  <c r="Z302" i="14"/>
  <c r="AD300" i="14" l="1"/>
  <c r="AB301" i="14" s="1"/>
  <c r="V301" i="14" s="1"/>
  <c r="AE300" i="14" l="1"/>
  <c r="AF300" i="14" s="1"/>
  <c r="Q301" i="14"/>
  <c r="P302" i="14" s="1"/>
  <c r="G301" i="14"/>
  <c r="F302" i="14" s="1"/>
  <c r="U302" i="14"/>
  <c r="AC301" i="14"/>
  <c r="L301" i="14"/>
  <c r="K302" i="14" s="1"/>
  <c r="Z303" i="14"/>
  <c r="AD301" i="14" l="1"/>
  <c r="AE301" i="14" s="1"/>
  <c r="AF301" i="14" s="1"/>
  <c r="AB302" i="14" l="1"/>
  <c r="V302" i="14" s="1"/>
  <c r="L302" i="14" l="1"/>
  <c r="K303" i="14" s="1"/>
  <c r="Q302" i="14"/>
  <c r="P303" i="14" s="1"/>
  <c r="U303" i="14"/>
  <c r="G302" i="14"/>
  <c r="F303" i="14" s="1"/>
  <c r="AC302" i="14"/>
  <c r="Z304" i="14"/>
  <c r="AD302" i="14" l="1"/>
  <c r="AB303" i="14" s="1"/>
  <c r="AC303" i="14" l="1"/>
  <c r="V303" i="14"/>
  <c r="U304" i="14" s="1"/>
  <c r="AE302" i="14"/>
  <c r="AF302" i="14" s="1"/>
  <c r="G303" i="14"/>
  <c r="F304" i="14" s="1"/>
  <c r="L303" i="14"/>
  <c r="K304" i="14" s="1"/>
  <c r="Q303" i="14"/>
  <c r="P304" i="14" s="1"/>
  <c r="Z305" i="14"/>
  <c r="AD303" i="14" l="1"/>
  <c r="AB304" i="14" s="1"/>
  <c r="V304" i="14" s="1"/>
  <c r="AE303" i="14" l="1"/>
  <c r="AF303" i="14" s="1"/>
  <c r="L304" i="14"/>
  <c r="Q304" i="14"/>
  <c r="P305" i="14" s="1"/>
  <c r="AC304" i="14"/>
  <c r="G304" i="14"/>
  <c r="U305" i="14"/>
  <c r="K305" i="14"/>
  <c r="Z306" i="14"/>
  <c r="AD304" i="14" l="1"/>
  <c r="F305" i="14"/>
  <c r="AE304" i="14" l="1"/>
  <c r="AF304" i="14" s="1"/>
  <c r="AB305" i="14"/>
  <c r="V305" i="14" s="1"/>
  <c r="Z307" i="14"/>
  <c r="L305" i="14" l="1"/>
  <c r="Q305" i="14"/>
  <c r="P306" i="14" s="1"/>
  <c r="AC305" i="14"/>
  <c r="G305" i="14"/>
  <c r="U306" i="14"/>
  <c r="K306" i="14"/>
  <c r="AD305" i="14" l="1"/>
  <c r="F306" i="14"/>
  <c r="Z308" i="14"/>
  <c r="AE305" i="14" l="1"/>
  <c r="AF305" i="14" s="1"/>
  <c r="AB306" i="14"/>
  <c r="V306" i="14" s="1"/>
  <c r="L306" i="14" l="1"/>
  <c r="Q306" i="14"/>
  <c r="P307" i="14" s="1"/>
  <c r="AC306" i="14"/>
  <c r="G306" i="14"/>
  <c r="U307" i="14"/>
  <c r="K307" i="14"/>
  <c r="AD306" i="14" l="1"/>
  <c r="F307" i="14"/>
  <c r="Z309" i="14"/>
  <c r="AB307" i="14" l="1"/>
  <c r="V307" i="14" s="1"/>
  <c r="AE306" i="14"/>
  <c r="AF306" i="14" s="1"/>
  <c r="L307" i="14" l="1"/>
  <c r="K308" i="14" s="1"/>
  <c r="Q307" i="14"/>
  <c r="P308" i="14" s="1"/>
  <c r="AC307" i="14"/>
  <c r="G307" i="14"/>
  <c r="U308" i="14"/>
  <c r="Z310" i="14"/>
  <c r="AD307" i="14" l="1"/>
  <c r="F308" i="14"/>
  <c r="AE307" i="14" l="1"/>
  <c r="AF307" i="14" s="1"/>
  <c r="AB308" i="14"/>
  <c r="V308" i="14" s="1"/>
  <c r="L308" i="14" l="1"/>
  <c r="Q308" i="14"/>
  <c r="AC308" i="14"/>
  <c r="G308" i="14"/>
  <c r="U309" i="14"/>
  <c r="K309" i="14"/>
  <c r="P309" i="14"/>
  <c r="Z311" i="14"/>
  <c r="AD308" i="14" l="1"/>
  <c r="F309" i="14"/>
  <c r="AB309" i="14" l="1"/>
  <c r="V309" i="14" s="1"/>
  <c r="AE308" i="14"/>
  <c r="AF308" i="14" s="1"/>
  <c r="Z312" i="14"/>
  <c r="L309" i="14" l="1"/>
  <c r="K310" i="14" s="1"/>
  <c r="Q309" i="14"/>
  <c r="P310" i="14" s="1"/>
  <c r="AC309" i="14"/>
  <c r="G309" i="14"/>
  <c r="U310" i="14"/>
  <c r="AD309" i="14" l="1"/>
  <c r="F310" i="14"/>
  <c r="AB310" i="14" l="1"/>
  <c r="V310" i="14" s="1"/>
  <c r="AE309" i="14"/>
  <c r="AF309" i="14" s="1"/>
  <c r="Z313" i="14"/>
  <c r="L310" i="14" l="1"/>
  <c r="K311" i="14" s="1"/>
  <c r="Q310" i="14"/>
  <c r="P311" i="14" s="1"/>
  <c r="AC310" i="14"/>
  <c r="G310" i="14"/>
  <c r="U311" i="14"/>
  <c r="AD310" i="14" l="1"/>
  <c r="F311" i="14"/>
  <c r="AB311" i="14" l="1"/>
  <c r="V311" i="14" s="1"/>
  <c r="AE310" i="14"/>
  <c r="AF310" i="14" s="1"/>
  <c r="Z314" i="14"/>
  <c r="L311" i="14" l="1"/>
  <c r="K312" i="14" s="1"/>
  <c r="Q311" i="14"/>
  <c r="P312" i="14" s="1"/>
  <c r="AC311" i="14"/>
  <c r="G311" i="14"/>
  <c r="U312" i="14"/>
  <c r="AD311" i="14" l="1"/>
  <c r="F312" i="14"/>
  <c r="Z315" i="14"/>
  <c r="AE311" i="14" l="1"/>
  <c r="AF311" i="14" s="1"/>
  <c r="AB312" i="14"/>
  <c r="V312" i="14" s="1"/>
  <c r="L312" i="14" l="1"/>
  <c r="K313" i="14" s="1"/>
  <c r="Q312" i="14"/>
  <c r="P313" i="14" s="1"/>
  <c r="AC312" i="14"/>
  <c r="G312" i="14"/>
  <c r="U313" i="14"/>
  <c r="AD312" i="14" l="1"/>
  <c r="F313" i="14"/>
  <c r="Z316" i="14"/>
  <c r="AE312" i="14" l="1"/>
  <c r="AF312" i="14" s="1"/>
  <c r="AB313" i="14"/>
  <c r="V313" i="14" s="1"/>
  <c r="L313" i="14" l="1"/>
  <c r="K314" i="14" s="1"/>
  <c r="Q313" i="14"/>
  <c r="P314" i="14" s="1"/>
  <c r="AC313" i="14"/>
  <c r="G313" i="14"/>
  <c r="U314" i="14"/>
  <c r="Z317" i="14"/>
  <c r="AD313" i="14" l="1"/>
  <c r="F314" i="14"/>
  <c r="AB314" i="14" l="1"/>
  <c r="V314" i="14" s="1"/>
  <c r="AE313" i="14"/>
  <c r="AF313" i="14" s="1"/>
  <c r="L314" i="14" l="1"/>
  <c r="K315" i="14" s="1"/>
  <c r="Q314" i="14"/>
  <c r="P315" i="14" s="1"/>
  <c r="AC314" i="14"/>
  <c r="G314" i="14"/>
  <c r="U315" i="14"/>
  <c r="Z318" i="14"/>
  <c r="AD314" i="14" l="1"/>
  <c r="F315" i="14"/>
  <c r="AE314" i="14" l="1"/>
  <c r="AF314" i="14" s="1"/>
  <c r="AB315" i="14"/>
  <c r="V315" i="14" s="1"/>
  <c r="Z319" i="14"/>
  <c r="L315" i="14" l="1"/>
  <c r="Q315" i="14"/>
  <c r="P316" i="14" s="1"/>
  <c r="AC315" i="14"/>
  <c r="G315" i="14"/>
  <c r="U316" i="14"/>
  <c r="K316" i="14"/>
  <c r="AD315" i="14" l="1"/>
  <c r="F316" i="14"/>
  <c r="Z320" i="14"/>
  <c r="AB316" i="14" l="1"/>
  <c r="V316" i="14" s="1"/>
  <c r="AE315" i="14"/>
  <c r="AF315" i="14" s="1"/>
  <c r="L316" i="14" l="1"/>
  <c r="Q316" i="14"/>
  <c r="P317" i="14" s="1"/>
  <c r="AC316" i="14"/>
  <c r="G316" i="14"/>
  <c r="U317" i="14"/>
  <c r="K317" i="14"/>
  <c r="Z321" i="14"/>
  <c r="AD316" i="14" l="1"/>
  <c r="F317" i="14"/>
  <c r="AE316" i="14" l="1"/>
  <c r="AF316" i="14" s="1"/>
  <c r="AB317" i="14"/>
  <c r="V317" i="14" s="1"/>
  <c r="Z322" i="14"/>
  <c r="L317" i="14" l="1"/>
  <c r="K318" i="14" s="1"/>
  <c r="Q317" i="14"/>
  <c r="P318" i="14" s="1"/>
  <c r="AC317" i="14"/>
  <c r="G317" i="14"/>
  <c r="U318" i="14"/>
  <c r="AD317" i="14" l="1"/>
  <c r="F318" i="14"/>
  <c r="AB318" i="14" l="1"/>
  <c r="V318" i="14" s="1"/>
  <c r="AE317" i="14"/>
  <c r="AF317" i="14" s="1"/>
  <c r="Z323" i="14"/>
  <c r="L318" i="14" l="1"/>
  <c r="Q318" i="14"/>
  <c r="P319" i="14" s="1"/>
  <c r="AC318" i="14"/>
  <c r="G318" i="14"/>
  <c r="U319" i="14"/>
  <c r="K319" i="14"/>
  <c r="AD318" i="14" l="1"/>
  <c r="F319" i="14"/>
  <c r="Z324" i="14"/>
  <c r="AB319" i="14" l="1"/>
  <c r="V319" i="14" s="1"/>
  <c r="AE318" i="14"/>
  <c r="AF318" i="14" s="1"/>
  <c r="L319" i="14" l="1"/>
  <c r="K320" i="14" s="1"/>
  <c r="Q319" i="14"/>
  <c r="AC319" i="14"/>
  <c r="G319" i="14"/>
  <c r="U320" i="14"/>
  <c r="P320" i="14"/>
  <c r="Z325" i="14"/>
  <c r="AD319" i="14" l="1"/>
  <c r="F320" i="14"/>
  <c r="AB320" i="14" l="1"/>
  <c r="V320" i="14" s="1"/>
  <c r="AE319" i="14"/>
  <c r="AF319" i="14" s="1"/>
  <c r="L320" i="14" l="1"/>
  <c r="K321" i="14" s="1"/>
  <c r="Q320" i="14"/>
  <c r="P321" i="14" s="1"/>
  <c r="AC320" i="14"/>
  <c r="G320" i="14"/>
  <c r="U321" i="14"/>
  <c r="Z326" i="14"/>
  <c r="AD320" i="14" l="1"/>
  <c r="F321" i="14"/>
  <c r="AB321" i="14" l="1"/>
  <c r="V321" i="14" s="1"/>
  <c r="AE320" i="14"/>
  <c r="AF320" i="14" s="1"/>
  <c r="Z327" i="14"/>
  <c r="L321" i="14" l="1"/>
  <c r="K322" i="14" s="1"/>
  <c r="Q321" i="14"/>
  <c r="P322" i="14" s="1"/>
  <c r="AC321" i="14"/>
  <c r="G321" i="14"/>
  <c r="U322" i="14"/>
  <c r="AD321" i="14" l="1"/>
  <c r="F322" i="14"/>
  <c r="AB322" i="14" l="1"/>
  <c r="V322" i="14" s="1"/>
  <c r="AE321" i="14"/>
  <c r="AF321" i="14" s="1"/>
  <c r="Z328" i="14"/>
  <c r="L322" i="14" l="1"/>
  <c r="K323" i="14" s="1"/>
  <c r="Q322" i="14"/>
  <c r="P323" i="14" s="1"/>
  <c r="AC322" i="14"/>
  <c r="G322" i="14"/>
  <c r="U323" i="14"/>
  <c r="AD322" i="14" l="1"/>
  <c r="F323" i="14"/>
  <c r="AB323" i="14" l="1"/>
  <c r="V323" i="14" s="1"/>
  <c r="AE322" i="14"/>
  <c r="AF322" i="14" s="1"/>
  <c r="Z329" i="14"/>
  <c r="L323" i="14" l="1"/>
  <c r="Q323" i="14"/>
  <c r="P324" i="14" s="1"/>
  <c r="AC323" i="14"/>
  <c r="G323" i="14"/>
  <c r="U324" i="14"/>
  <c r="K324" i="14"/>
  <c r="AD323" i="14" l="1"/>
  <c r="F324" i="14"/>
  <c r="AE323" i="14" l="1"/>
  <c r="AF323" i="14" s="1"/>
  <c r="AB324" i="14"/>
  <c r="Z330" i="14"/>
  <c r="Q324" i="14" l="1"/>
  <c r="V324" i="14"/>
  <c r="U325" i="14" s="1"/>
  <c r="G324" i="14"/>
  <c r="L324" i="14"/>
  <c r="K325" i="14" s="1"/>
  <c r="P325" i="14"/>
  <c r="AC324" i="14" l="1"/>
  <c r="AD324" i="14"/>
  <c r="F325" i="14"/>
  <c r="Z331" i="14"/>
  <c r="AB325" i="14" l="1"/>
  <c r="V325" i="14" s="1"/>
  <c r="U326" i="14" s="1"/>
  <c r="AE324" i="14"/>
  <c r="AF324" i="14" s="1"/>
  <c r="L325" i="14" l="1"/>
  <c r="K326" i="14" s="1"/>
  <c r="Q325" i="14"/>
  <c r="P326" i="14" s="1"/>
  <c r="AC325" i="14"/>
  <c r="G325" i="14"/>
  <c r="AD325" i="14" l="1"/>
  <c r="AE325" i="14" s="1"/>
  <c r="AF325" i="14" s="1"/>
  <c r="F326" i="14"/>
  <c r="Z332" i="14"/>
  <c r="AB326" i="14" l="1"/>
  <c r="V326" i="14" s="1"/>
  <c r="U327" i="14" s="1"/>
  <c r="Q326" i="14"/>
  <c r="P327" i="14" s="1"/>
  <c r="G326" i="14"/>
  <c r="AC326" i="14" l="1"/>
  <c r="L326" i="14"/>
  <c r="K327" i="14" s="1"/>
  <c r="F327" i="14"/>
  <c r="Z333" i="14"/>
  <c r="AD326" i="14" l="1"/>
  <c r="AE326" i="14" s="1"/>
  <c r="AF326" i="14" s="1"/>
  <c r="AB327" i="14"/>
  <c r="V327" i="14" s="1"/>
  <c r="L327" i="14" l="1"/>
  <c r="K328" i="14" s="1"/>
  <c r="Q327" i="14"/>
  <c r="P328" i="14" s="1"/>
  <c r="AC327" i="14"/>
  <c r="G327" i="14"/>
  <c r="U328" i="14"/>
  <c r="Z334" i="14"/>
  <c r="AD327" i="14" l="1"/>
  <c r="F328" i="14"/>
  <c r="AE327" i="14" l="1"/>
  <c r="AF327" i="14" s="1"/>
  <c r="AB328" i="14"/>
  <c r="V328" i="14" s="1"/>
  <c r="Z335" i="14"/>
  <c r="L328" i="14" l="1"/>
  <c r="K329" i="14" s="1"/>
  <c r="Q328" i="14"/>
  <c r="P329" i="14" s="1"/>
  <c r="AC328" i="14"/>
  <c r="G328" i="14"/>
  <c r="U329" i="14"/>
  <c r="AD328" i="14" l="1"/>
  <c r="F329" i="14"/>
  <c r="Z336" i="14"/>
  <c r="AB329" i="14" l="1"/>
  <c r="V329" i="14" s="1"/>
  <c r="AE328" i="14"/>
  <c r="AF328" i="14" s="1"/>
  <c r="L329" i="14" l="1"/>
  <c r="K330" i="14" s="1"/>
  <c r="Q329" i="14"/>
  <c r="P330" i="14" s="1"/>
  <c r="AC329" i="14"/>
  <c r="G329" i="14"/>
  <c r="U330" i="14"/>
  <c r="Z337" i="14"/>
  <c r="AD329" i="14" l="1"/>
  <c r="F330" i="14"/>
  <c r="AB330" i="14" l="1"/>
  <c r="V330" i="14" s="1"/>
  <c r="AE329" i="14"/>
  <c r="AF329" i="14" s="1"/>
  <c r="L330" i="14" l="1"/>
  <c r="K331" i="14" s="1"/>
  <c r="Q330" i="14"/>
  <c r="P331" i="14" s="1"/>
  <c r="AC330" i="14"/>
  <c r="G330" i="14"/>
  <c r="U331" i="14"/>
  <c r="Z338" i="14"/>
  <c r="AD330" i="14" l="1"/>
  <c r="F331" i="14"/>
  <c r="AB331" i="14" l="1"/>
  <c r="V331" i="14" s="1"/>
  <c r="AE330" i="14"/>
  <c r="AF330" i="14" s="1"/>
  <c r="Z339" i="14"/>
  <c r="L331" i="14" l="1"/>
  <c r="Q331" i="14"/>
  <c r="P332" i="14" s="1"/>
  <c r="AC331" i="14"/>
  <c r="G331" i="14"/>
  <c r="U332" i="14"/>
  <c r="K332" i="14"/>
  <c r="AD331" i="14" l="1"/>
  <c r="F332" i="14"/>
  <c r="AB332" i="14" l="1"/>
  <c r="V332" i="14" s="1"/>
  <c r="AE331" i="14"/>
  <c r="AF331" i="14" s="1"/>
  <c r="Z340" i="14"/>
  <c r="L332" i="14" l="1"/>
  <c r="Q332" i="14"/>
  <c r="P333" i="14" s="1"/>
  <c r="AC332" i="14"/>
  <c r="G332" i="14"/>
  <c r="U333" i="14"/>
  <c r="K333" i="14"/>
  <c r="AD332" i="14" l="1"/>
  <c r="F333" i="14"/>
  <c r="Z341" i="14"/>
  <c r="AE332" i="14" l="1"/>
  <c r="AF332" i="14" s="1"/>
  <c r="AB333" i="14"/>
  <c r="V333" i="14" s="1"/>
  <c r="L333" i="14" l="1"/>
  <c r="K334" i="14" s="1"/>
  <c r="Q333" i="14"/>
  <c r="P334" i="14" s="1"/>
  <c r="AC333" i="14"/>
  <c r="G333" i="14"/>
  <c r="U334" i="14"/>
  <c r="Z342" i="14"/>
  <c r="AD333" i="14" l="1"/>
  <c r="F334" i="14"/>
  <c r="AB334" i="14" l="1"/>
  <c r="V334" i="14" s="1"/>
  <c r="AE333" i="14"/>
  <c r="AF333" i="14" s="1"/>
  <c r="Z343" i="14"/>
  <c r="L334" i="14" l="1"/>
  <c r="Q334" i="14"/>
  <c r="P335" i="14" s="1"/>
  <c r="AC334" i="14"/>
  <c r="G334" i="14"/>
  <c r="U335" i="14"/>
  <c r="K335" i="14"/>
  <c r="AD334" i="14" l="1"/>
  <c r="F335" i="14"/>
  <c r="Z344" i="14"/>
  <c r="AB335" i="14" l="1"/>
  <c r="V335" i="14" s="1"/>
  <c r="AE334" i="14"/>
  <c r="AF334" i="14" s="1"/>
  <c r="L335" i="14" l="1"/>
  <c r="Q335" i="14"/>
  <c r="P336" i="14" s="1"/>
  <c r="AC335" i="14"/>
  <c r="G335" i="14"/>
  <c r="U336" i="14"/>
  <c r="K336" i="14"/>
  <c r="Z345" i="14"/>
  <c r="AD335" i="14" l="1"/>
  <c r="F336" i="14"/>
  <c r="AB336" i="14" l="1"/>
  <c r="V336" i="14" s="1"/>
  <c r="AE335" i="14"/>
  <c r="AF335" i="14" s="1"/>
  <c r="Z346" i="14"/>
  <c r="L336" i="14" l="1"/>
  <c r="K337" i="14" s="1"/>
  <c r="Q336" i="14"/>
  <c r="P337" i="14" s="1"/>
  <c r="AC336" i="14"/>
  <c r="G336" i="14"/>
  <c r="U337" i="14"/>
  <c r="AD336" i="14" l="1"/>
  <c r="F337" i="14"/>
  <c r="Z347" i="14"/>
  <c r="AE336" i="14" l="1"/>
  <c r="AF336" i="14" s="1"/>
  <c r="AB337" i="14"/>
  <c r="V337" i="14" s="1"/>
  <c r="L337" i="14" l="1"/>
  <c r="Q337" i="14"/>
  <c r="P338" i="14" s="1"/>
  <c r="AC337" i="14"/>
  <c r="G337" i="14"/>
  <c r="U338" i="14"/>
  <c r="K338" i="14"/>
  <c r="Z348" i="14"/>
  <c r="AB370" i="14"/>
  <c r="V370" i="14" s="1"/>
  <c r="L370" i="14" l="1"/>
  <c r="K371" i="14" s="1"/>
  <c r="Q370" i="14"/>
  <c r="U371" i="14"/>
  <c r="G370" i="14"/>
  <c r="AD337" i="14"/>
  <c r="F338" i="14"/>
  <c r="P371" i="14"/>
  <c r="Z371" i="14"/>
  <c r="AD370" i="14" l="1"/>
  <c r="AB338" i="14"/>
  <c r="V338" i="14" s="1"/>
  <c r="AE337" i="14"/>
  <c r="AF337" i="14" s="1"/>
  <c r="F371" i="14"/>
  <c r="L338" i="14" l="1"/>
  <c r="Q338" i="14"/>
  <c r="P339" i="14" s="1"/>
  <c r="AB371" i="14"/>
  <c r="V371" i="14" s="1"/>
  <c r="U372" i="14" s="1"/>
  <c r="AC338" i="14"/>
  <c r="G338" i="14"/>
  <c r="U339" i="14"/>
  <c r="K339" i="14"/>
  <c r="Z349" i="14"/>
  <c r="Z372" i="14"/>
  <c r="G371" i="14" l="1"/>
  <c r="L371" i="14"/>
  <c r="K372" i="14" s="1"/>
  <c r="Q371" i="14"/>
  <c r="P372" i="14" s="1"/>
  <c r="AD338" i="14"/>
  <c r="F339" i="14"/>
  <c r="Z350" i="14"/>
  <c r="F372" i="14"/>
  <c r="AD371" i="14" l="1"/>
  <c r="AE338" i="14"/>
  <c r="AF338" i="14" s="1"/>
  <c r="AB339" i="14"/>
  <c r="AB372" i="14"/>
  <c r="Q372" i="14" l="1"/>
  <c r="P373" i="14" s="1"/>
  <c r="V372" i="14"/>
  <c r="U373" i="14" s="1"/>
  <c r="Q339" i="14"/>
  <c r="P340" i="14" s="1"/>
  <c r="V339" i="14"/>
  <c r="U340" i="14" s="1"/>
  <c r="G339" i="14"/>
  <c r="L339" i="14"/>
  <c r="K340" i="14" s="1"/>
  <c r="G372" i="14"/>
  <c r="L372" i="14"/>
  <c r="K373" i="14" s="1"/>
  <c r="Z373" i="14"/>
  <c r="Z351" i="14"/>
  <c r="AC339" i="14" l="1"/>
  <c r="AD339" i="14"/>
  <c r="F373" i="14"/>
  <c r="AD372" i="14"/>
  <c r="AB373" i="14" s="1"/>
  <c r="V373" i="14" s="1"/>
  <c r="F340" i="14"/>
  <c r="L373" i="14" l="1"/>
  <c r="K374" i="14" s="1"/>
  <c r="Q373" i="14"/>
  <c r="P374" i="14" s="1"/>
  <c r="U374" i="14"/>
  <c r="G373" i="14"/>
  <c r="AB340" i="14"/>
  <c r="V340" i="14" s="1"/>
  <c r="AE339" i="14"/>
  <c r="AF339" i="14" s="1"/>
  <c r="Z374" i="14"/>
  <c r="L340" i="14" l="1"/>
  <c r="K341" i="14" s="1"/>
  <c r="Q340" i="14"/>
  <c r="P341" i="14" s="1"/>
  <c r="AC340" i="14"/>
  <c r="G340" i="14"/>
  <c r="F374" i="14"/>
  <c r="AD373" i="14"/>
  <c r="U341" i="14"/>
  <c r="Z352" i="14"/>
  <c r="AD340" i="14" l="1"/>
  <c r="F341" i="14"/>
  <c r="AB374" i="14"/>
  <c r="V374" i="14" s="1"/>
  <c r="L374" i="14" l="1"/>
  <c r="Q374" i="14"/>
  <c r="P375" i="14" s="1"/>
  <c r="U375" i="14"/>
  <c r="G374" i="14"/>
  <c r="AB341" i="14"/>
  <c r="V341" i="14" s="1"/>
  <c r="AE340" i="14"/>
  <c r="AF340" i="14" s="1"/>
  <c r="Z353" i="14"/>
  <c r="K375" i="14"/>
  <c r="Z375" i="14"/>
  <c r="Q341" i="14" l="1"/>
  <c r="P342" i="14" s="1"/>
  <c r="U342" i="14"/>
  <c r="L341" i="14"/>
  <c r="K342" i="14" s="1"/>
  <c r="AD374" i="14"/>
  <c r="AC341" i="14"/>
  <c r="G341" i="14"/>
  <c r="F342" i="14" s="1"/>
  <c r="F375" i="14"/>
  <c r="Z354" i="14"/>
  <c r="AD341" i="14" l="1"/>
  <c r="AE341" i="14" s="1"/>
  <c r="AF341" i="14" s="1"/>
  <c r="AB375" i="14"/>
  <c r="V375" i="14" s="1"/>
  <c r="L375" i="14" l="1"/>
  <c r="K376" i="14" s="1"/>
  <c r="Q375" i="14"/>
  <c r="P376" i="14" s="1"/>
  <c r="AB342" i="14"/>
  <c r="V342" i="14" s="1"/>
  <c r="U343" i="14" s="1"/>
  <c r="U376" i="14"/>
  <c r="G375" i="14"/>
  <c r="Z376" i="14"/>
  <c r="Z355" i="14"/>
  <c r="G342" i="14" l="1"/>
  <c r="L342" i="14"/>
  <c r="K343" i="14" s="1"/>
  <c r="Q342" i="14"/>
  <c r="P343" i="14" s="1"/>
  <c r="AC342" i="14"/>
  <c r="AD375" i="14"/>
  <c r="F343" i="14"/>
  <c r="F376" i="14"/>
  <c r="AD342" i="14" l="1"/>
  <c r="AB343" i="14" s="1"/>
  <c r="V343" i="14" s="1"/>
  <c r="AB376" i="14"/>
  <c r="V376" i="14" s="1"/>
  <c r="Z377" i="14"/>
  <c r="AE342" i="14" l="1"/>
  <c r="AF342" i="14" s="1"/>
  <c r="L343" i="14"/>
  <c r="Q343" i="14"/>
  <c r="P344" i="14" s="1"/>
  <c r="L376" i="14"/>
  <c r="K377" i="14" s="1"/>
  <c r="Q376" i="14"/>
  <c r="P377" i="14" s="1"/>
  <c r="G376" i="14"/>
  <c r="U377" i="14"/>
  <c r="AC343" i="14"/>
  <c r="G343" i="14"/>
  <c r="U344" i="14"/>
  <c r="K344" i="14"/>
  <c r="Z356" i="14"/>
  <c r="AD376" i="14" l="1"/>
  <c r="F377" i="14"/>
  <c r="AB377" i="14" s="1"/>
  <c r="AD343" i="14"/>
  <c r="F344" i="14"/>
  <c r="Z378" i="14"/>
  <c r="G377" i="14" l="1"/>
  <c r="V377" i="14"/>
  <c r="U378" i="14" s="1"/>
  <c r="L377" i="14"/>
  <c r="K378" i="14" s="1"/>
  <c r="Q377" i="14"/>
  <c r="P378" i="14" s="1"/>
  <c r="AE343" i="14"/>
  <c r="AF343" i="14" s="1"/>
  <c r="AB344" i="14"/>
  <c r="V344" i="14" s="1"/>
  <c r="F378" i="14"/>
  <c r="Z357" i="14"/>
  <c r="AD377" i="14" l="1"/>
  <c r="AB378" i="14" s="1"/>
  <c r="V378" i="14" s="1"/>
  <c r="L344" i="14"/>
  <c r="K345" i="14" s="1"/>
  <c r="Q344" i="14"/>
  <c r="P345" i="14" s="1"/>
  <c r="AC344" i="14"/>
  <c r="G344" i="14"/>
  <c r="U345" i="14"/>
  <c r="Z379" i="14"/>
  <c r="L378" i="14" l="1"/>
  <c r="K379" i="14" s="1"/>
  <c r="Q378" i="14"/>
  <c r="P379" i="14" s="1"/>
  <c r="U379" i="14"/>
  <c r="G378" i="14"/>
  <c r="F379" i="14" s="1"/>
  <c r="AD344" i="14"/>
  <c r="F345" i="14"/>
  <c r="AD378" i="14" l="1"/>
  <c r="AB379" i="14" s="1"/>
  <c r="V379" i="14" s="1"/>
  <c r="AB345" i="14"/>
  <c r="V345" i="14" s="1"/>
  <c r="AE344" i="14"/>
  <c r="AF344" i="14" s="1"/>
  <c r="Z380" i="14"/>
  <c r="Z358" i="14"/>
  <c r="Q379" i="14" l="1"/>
  <c r="P380" i="14" s="1"/>
  <c r="G379" i="14"/>
  <c r="L345" i="14"/>
  <c r="K346" i="14" s="1"/>
  <c r="Q345" i="14"/>
  <c r="P346" i="14" s="1"/>
  <c r="U380" i="14"/>
  <c r="L379" i="14"/>
  <c r="K380" i="14" s="1"/>
  <c r="AC345" i="14"/>
  <c r="G345" i="14"/>
  <c r="U346" i="14"/>
  <c r="F380" i="14"/>
  <c r="AD379" i="14" l="1"/>
  <c r="AD345" i="14"/>
  <c r="F346" i="14"/>
  <c r="AB380" i="14"/>
  <c r="V380" i="14" s="1"/>
  <c r="Z381" i="14"/>
  <c r="Z359" i="14"/>
  <c r="L380" i="14" l="1"/>
  <c r="K381" i="14" s="1"/>
  <c r="Q380" i="14"/>
  <c r="P381" i="14" s="1"/>
  <c r="U381" i="14"/>
  <c r="G380" i="14"/>
  <c r="F381" i="14" s="1"/>
  <c r="AB346" i="14"/>
  <c r="V346" i="14" s="1"/>
  <c r="AE345" i="14"/>
  <c r="AF345" i="14" s="1"/>
  <c r="L346" i="14" l="1"/>
  <c r="K347" i="14" s="1"/>
  <c r="Q346" i="14"/>
  <c r="P347" i="14" s="1"/>
  <c r="AD380" i="14"/>
  <c r="AC346" i="14"/>
  <c r="G346" i="14"/>
  <c r="U347" i="14"/>
  <c r="AB381" i="14"/>
  <c r="V381" i="14" s="1"/>
  <c r="L381" i="14" l="1"/>
  <c r="Q381" i="14"/>
  <c r="G381" i="14"/>
  <c r="AD346" i="14"/>
  <c r="F347" i="14"/>
  <c r="Z360" i="14"/>
  <c r="AD381" i="14" l="1"/>
  <c r="AB347" i="14"/>
  <c r="V347" i="14" s="1"/>
  <c r="AE346" i="14"/>
  <c r="AF346" i="14" s="1"/>
  <c r="L347" i="14" l="1"/>
  <c r="K348" i="14" s="1"/>
  <c r="Q347" i="14"/>
  <c r="P348" i="14" s="1"/>
  <c r="AC347" i="14"/>
  <c r="G347" i="14"/>
  <c r="U348" i="14"/>
  <c r="AD347" i="14" l="1"/>
  <c r="F348" i="14"/>
  <c r="Z361" i="14"/>
  <c r="AB348" i="14" l="1"/>
  <c r="V348" i="14" s="1"/>
  <c r="AE347" i="14"/>
  <c r="AF347" i="14" s="1"/>
  <c r="L348" i="14" l="1"/>
  <c r="K349" i="14" s="1"/>
  <c r="Q348" i="14"/>
  <c r="P349" i="14" s="1"/>
  <c r="AC348" i="14"/>
  <c r="G348" i="14"/>
  <c r="U349" i="14"/>
  <c r="Z362" i="14"/>
  <c r="AD348" i="14" l="1"/>
  <c r="F349" i="14"/>
  <c r="AB349" i="14" l="1"/>
  <c r="V349" i="14" s="1"/>
  <c r="AE348" i="14"/>
  <c r="AF348" i="14" s="1"/>
  <c r="L349" i="14" l="1"/>
  <c r="K350" i="14" s="1"/>
  <c r="Q349" i="14"/>
  <c r="P350" i="14" s="1"/>
  <c r="AC349" i="14"/>
  <c r="G349" i="14"/>
  <c r="U350" i="14"/>
  <c r="Z363" i="14"/>
  <c r="AD349" i="14" l="1"/>
  <c r="F350" i="14"/>
  <c r="AB350" i="14" l="1"/>
  <c r="V350" i="14" s="1"/>
  <c r="AE349" i="14"/>
  <c r="AF349" i="14" s="1"/>
  <c r="L350" i="14" l="1"/>
  <c r="Q350" i="14"/>
  <c r="AC350" i="14"/>
  <c r="G350" i="14"/>
  <c r="U351" i="14"/>
  <c r="K351" i="14"/>
  <c r="P351" i="14"/>
  <c r="Z364" i="14"/>
  <c r="AD350" i="14" l="1"/>
  <c r="F351" i="14"/>
  <c r="AE350" i="14" l="1"/>
  <c r="AF350" i="14" s="1"/>
  <c r="AB351" i="14"/>
  <c r="V351" i="14" s="1"/>
  <c r="Z365" i="14"/>
  <c r="L351" i="14" l="1"/>
  <c r="Q351" i="14"/>
  <c r="P352" i="14" s="1"/>
  <c r="AC351" i="14"/>
  <c r="G351" i="14"/>
  <c r="U352" i="14"/>
  <c r="K352" i="14"/>
  <c r="AD351" i="14" l="1"/>
  <c r="F352" i="14"/>
  <c r="AE351" i="14" l="1"/>
  <c r="AF351" i="14" s="1"/>
  <c r="AB352" i="14"/>
  <c r="V352" i="14" s="1"/>
  <c r="Z366" i="14"/>
  <c r="L352" i="14" l="1"/>
  <c r="K353" i="14" s="1"/>
  <c r="Q352" i="14"/>
  <c r="AC352" i="14"/>
  <c r="G352" i="14"/>
  <c r="U353" i="14"/>
  <c r="P353" i="14"/>
  <c r="AD352" i="14" l="1"/>
  <c r="F353" i="14"/>
  <c r="Z367" i="14"/>
  <c r="AB353" i="14" l="1"/>
  <c r="V353" i="14" s="1"/>
  <c r="AE352" i="14"/>
  <c r="AF352" i="14" s="1"/>
  <c r="L353" i="14" l="1"/>
  <c r="K354" i="14" s="1"/>
  <c r="Q353" i="14"/>
  <c r="AC353" i="14"/>
  <c r="G353" i="14"/>
  <c r="U354" i="14"/>
  <c r="P354" i="14"/>
  <c r="AD353" i="14" l="1"/>
  <c r="F354" i="14"/>
  <c r="Z368" i="14"/>
  <c r="AB354" i="14" l="1"/>
  <c r="V354" i="14" s="1"/>
  <c r="AE353" i="14"/>
  <c r="AF353" i="14" s="1"/>
  <c r="L354" i="14" l="1"/>
  <c r="K355" i="14" s="1"/>
  <c r="Q354" i="14"/>
  <c r="P355" i="14" s="1"/>
  <c r="AC354" i="14"/>
  <c r="G354" i="14"/>
  <c r="U355" i="14"/>
  <c r="AD354" i="14" l="1"/>
  <c r="F355" i="14"/>
  <c r="Z369" i="14"/>
  <c r="AE354" i="14" l="1"/>
  <c r="AF354" i="14" s="1"/>
  <c r="AB355" i="14"/>
  <c r="V355" i="14" s="1"/>
  <c r="L355" i="14" l="1"/>
  <c r="K356" i="14" s="1"/>
  <c r="Q355" i="14"/>
  <c r="P356" i="14" s="1"/>
  <c r="AC355" i="14"/>
  <c r="G355" i="14"/>
  <c r="U356" i="14"/>
  <c r="AD355" i="14" l="1"/>
  <c r="F356" i="14"/>
  <c r="AE355" i="14" l="1"/>
  <c r="AF355" i="14" s="1"/>
  <c r="AB356" i="14"/>
  <c r="V356" i="14" s="1"/>
  <c r="L356" i="14" l="1"/>
  <c r="K357" i="14" s="1"/>
  <c r="Q356" i="14"/>
  <c r="P357" i="14" s="1"/>
  <c r="AC356" i="14"/>
  <c r="G356" i="14"/>
  <c r="U357" i="14"/>
  <c r="AD356" i="14" l="1"/>
  <c r="F357" i="14"/>
  <c r="AE356" i="14" l="1"/>
  <c r="AF356" i="14" s="1"/>
  <c r="AB357" i="14"/>
  <c r="V357" i="14" s="1"/>
  <c r="L357" i="14" l="1"/>
  <c r="K358" i="14" s="1"/>
  <c r="Q357" i="14"/>
  <c r="P358" i="14" s="1"/>
  <c r="AC357" i="14"/>
  <c r="G357" i="14"/>
  <c r="U358" i="14"/>
  <c r="AD357" i="14" l="1"/>
  <c r="F358" i="14"/>
  <c r="AB358" i="14" l="1"/>
  <c r="V358" i="14" s="1"/>
  <c r="AE357" i="14"/>
  <c r="AF357" i="14" s="1"/>
  <c r="L358" i="14" l="1"/>
  <c r="K359" i="14" s="1"/>
  <c r="Q358" i="14"/>
  <c r="P359" i="14" s="1"/>
  <c r="AC358" i="14"/>
  <c r="G358" i="14"/>
  <c r="U359" i="14"/>
  <c r="AD358" i="14" l="1"/>
  <c r="F359" i="14"/>
  <c r="AB359" i="14" l="1"/>
  <c r="V359" i="14" s="1"/>
  <c r="AE358" i="14"/>
  <c r="AF358" i="14" s="1"/>
  <c r="L359" i="14" l="1"/>
  <c r="K360" i="14" s="1"/>
  <c r="Q359" i="14"/>
  <c r="P360" i="14" s="1"/>
  <c r="AC359" i="14"/>
  <c r="G359" i="14"/>
  <c r="U360" i="14"/>
  <c r="AD359" i="14" l="1"/>
  <c r="F360" i="14"/>
  <c r="AE359" i="14" l="1"/>
  <c r="AF359" i="14" s="1"/>
  <c r="AB360" i="14"/>
  <c r="V360" i="14" s="1"/>
  <c r="L360" i="14" l="1"/>
  <c r="Q360" i="14"/>
  <c r="P361" i="14" s="1"/>
  <c r="AC360" i="14"/>
  <c r="G360" i="14"/>
  <c r="U361" i="14"/>
  <c r="K361" i="14"/>
  <c r="AD360" i="14" l="1"/>
  <c r="F361" i="14"/>
  <c r="AE360" i="14" l="1"/>
  <c r="AF360" i="14" s="1"/>
  <c r="AB361" i="14"/>
  <c r="V361" i="14" s="1"/>
  <c r="L361" i="14" l="1"/>
  <c r="K362" i="14" s="1"/>
  <c r="Q361" i="14"/>
  <c r="P362" i="14" s="1"/>
  <c r="AC361" i="14"/>
  <c r="G361" i="14"/>
  <c r="U362" i="14"/>
  <c r="AD361" i="14" l="1"/>
  <c r="F362" i="14"/>
  <c r="AE361" i="14" l="1"/>
  <c r="AF361" i="14" s="1"/>
  <c r="AB362" i="14"/>
  <c r="V362" i="14" s="1"/>
  <c r="L362" i="14" l="1"/>
  <c r="K363" i="14" s="1"/>
  <c r="Q362" i="14"/>
  <c r="AC362" i="14"/>
  <c r="G362" i="14"/>
  <c r="U363" i="14"/>
  <c r="P363" i="14"/>
  <c r="AD362" i="14" l="1"/>
  <c r="F363" i="14"/>
  <c r="AE362" i="14" l="1"/>
  <c r="AF362" i="14" s="1"/>
  <c r="AB363" i="14"/>
  <c r="V363" i="14" s="1"/>
  <c r="L363" i="14" l="1"/>
  <c r="K364" i="14" s="1"/>
  <c r="Q363" i="14"/>
  <c r="P364" i="14" s="1"/>
  <c r="AC363" i="14"/>
  <c r="G363" i="14"/>
  <c r="U364" i="14"/>
  <c r="AD363" i="14" l="1"/>
  <c r="F364" i="14"/>
  <c r="AB364" i="14" l="1"/>
  <c r="V364" i="14" s="1"/>
  <c r="AE363" i="14"/>
  <c r="AF363" i="14" s="1"/>
  <c r="L364" i="14" l="1"/>
  <c r="K365" i="14" s="1"/>
  <c r="Q364" i="14"/>
  <c r="P365" i="14" s="1"/>
  <c r="AC364" i="14"/>
  <c r="G364" i="14"/>
  <c r="U365" i="14"/>
  <c r="AD364" i="14" l="1"/>
  <c r="F365" i="14"/>
  <c r="AB365" i="14" l="1"/>
  <c r="V365" i="14" s="1"/>
  <c r="AE364" i="14"/>
  <c r="AF364" i="14" s="1"/>
  <c r="L365" i="14" l="1"/>
  <c r="K366" i="14" s="1"/>
  <c r="Q365" i="14"/>
  <c r="P366" i="14" s="1"/>
  <c r="AC365" i="14"/>
  <c r="G365" i="14"/>
  <c r="U366" i="14"/>
  <c r="AD365" i="14" l="1"/>
  <c r="F366" i="14"/>
  <c r="AE365" i="14" l="1"/>
  <c r="AF365" i="14" s="1"/>
  <c r="AB366" i="14"/>
  <c r="V366" i="14" s="1"/>
  <c r="L366" i="14" l="1"/>
  <c r="K367" i="14" s="1"/>
  <c r="Q366" i="14"/>
  <c r="P367" i="14" s="1"/>
  <c r="AC366" i="14"/>
  <c r="G366" i="14"/>
  <c r="U367" i="14"/>
  <c r="AD366" i="14" l="1"/>
  <c r="F367" i="14"/>
  <c r="AE366" i="14" l="1"/>
  <c r="AF366" i="14" s="1"/>
  <c r="AB367" i="14"/>
  <c r="V367" i="14" s="1"/>
  <c r="L367" i="14" l="1"/>
  <c r="K368" i="14" s="1"/>
  <c r="Q367" i="14"/>
  <c r="P368" i="14" s="1"/>
  <c r="AC367" i="14"/>
  <c r="G367" i="14"/>
  <c r="U368" i="14"/>
  <c r="AD367" i="14" l="1"/>
  <c r="F368" i="14"/>
  <c r="AE367" i="14" l="1"/>
  <c r="AF367" i="14" s="1"/>
  <c r="AB368" i="14"/>
  <c r="Q368" i="14" l="1"/>
  <c r="P369" i="14" s="1"/>
  <c r="V368" i="14"/>
  <c r="U369" i="14" s="1"/>
  <c r="G368" i="14"/>
  <c r="L368" i="14"/>
  <c r="K369" i="14" s="1"/>
  <c r="AC368" i="14" l="1"/>
  <c r="AD368" i="14"/>
  <c r="F369" i="14"/>
  <c r="AE368" i="14" l="1"/>
  <c r="AF368" i="14" s="1"/>
  <c r="AB369" i="14"/>
  <c r="AC369" i="14" l="1"/>
  <c r="AE369" i="14" s="1"/>
  <c r="AF369" i="14" s="1"/>
  <c r="AC370" i="14" l="1"/>
  <c r="AC371" i="14" s="1"/>
  <c r="AC372" i="14" s="1"/>
  <c r="AC373" i="14" s="1"/>
  <c r="AC374" i="14" s="1"/>
  <c r="AC375" i="14" s="1"/>
  <c r="AC376" i="14" s="1"/>
  <c r="AC377" i="14" s="1"/>
  <c r="AC378" i="14" s="1"/>
  <c r="AC379" i="14" s="1"/>
  <c r="AC380" i="14" s="1"/>
  <c r="AC381" i="14" s="1"/>
  <c r="AE370" i="14" l="1"/>
  <c r="AF370" i="14" s="1"/>
  <c r="AE371" i="14"/>
  <c r="AF371" i="14" s="1"/>
  <c r="AE372" i="14" l="1"/>
  <c r="AF372" i="14" s="1"/>
  <c r="AE373" i="14" l="1"/>
  <c r="AF373" i="14" s="1"/>
  <c r="AE374" i="14" l="1"/>
  <c r="AF374" i="14" s="1"/>
  <c r="AE375" i="14" l="1"/>
  <c r="AF375" i="14" s="1"/>
  <c r="AE376" i="14" l="1"/>
  <c r="AF376" i="14" s="1"/>
  <c r="AE377" i="14" l="1"/>
  <c r="AF377" i="14" s="1"/>
  <c r="AE378" i="14" l="1"/>
  <c r="AF378" i="14" s="1"/>
  <c r="AE379" i="14" l="1"/>
  <c r="AF379" i="14" s="1"/>
  <c r="AE380" i="14" l="1"/>
  <c r="AF380" i="14" s="1"/>
  <c r="AE381" i="14"/>
  <c r="AF381" i="14" l="1"/>
</calcChain>
</file>

<file path=xl/sharedStrings.xml><?xml version="1.0" encoding="utf-8"?>
<sst xmlns="http://schemas.openxmlformats.org/spreadsheetml/2006/main" count="6685" uniqueCount="244">
  <si>
    <t>일자</t>
    <phoneticPr fontId="1" type="noConversion"/>
  </si>
  <si>
    <t>종목코드</t>
    <phoneticPr fontId="1" type="noConversion"/>
  </si>
  <si>
    <t>종가</t>
    <phoneticPr fontId="1" type="noConversion"/>
  </si>
  <si>
    <t>수정주가</t>
    <phoneticPr fontId="1" type="noConversion"/>
  </si>
  <si>
    <t>005930</t>
  </si>
  <si>
    <t>005930</t>
    <phoneticPr fontId="1" type="noConversion"/>
  </si>
  <si>
    <t>상장주식수</t>
    <phoneticPr fontId="1" type="noConversion"/>
  </si>
  <si>
    <t>시총</t>
    <phoneticPr fontId="1" type="noConversion"/>
  </si>
  <si>
    <t>유동시총</t>
    <phoneticPr fontId="1" type="noConversion"/>
  </si>
  <si>
    <t>068270</t>
  </si>
  <si>
    <t>068270</t>
    <phoneticPr fontId="1" type="noConversion"/>
  </si>
  <si>
    <t>기준가</t>
    <phoneticPr fontId="1" type="noConversion"/>
  </si>
  <si>
    <t>일자</t>
    <phoneticPr fontId="1" type="noConversion"/>
  </si>
  <si>
    <t>종목코드</t>
    <phoneticPr fontId="1" type="noConversion"/>
  </si>
  <si>
    <t>기준가</t>
    <phoneticPr fontId="1" type="noConversion"/>
  </si>
  <si>
    <t>종가</t>
    <phoneticPr fontId="1" type="noConversion"/>
  </si>
  <si>
    <t>수정주가</t>
    <phoneticPr fontId="1" type="noConversion"/>
  </si>
  <si>
    <t>상장주식수</t>
    <phoneticPr fontId="1" type="noConversion"/>
  </si>
  <si>
    <t>시총</t>
    <phoneticPr fontId="1" type="noConversion"/>
  </si>
  <si>
    <t>유동시총</t>
    <phoneticPr fontId="1" type="noConversion"/>
  </si>
  <si>
    <t>비교</t>
    <phoneticPr fontId="1" type="noConversion"/>
  </si>
  <si>
    <t>EVENT</t>
    <phoneticPr fontId="1" type="noConversion"/>
  </si>
  <si>
    <t>005930</t>
    <phoneticPr fontId="1" type="noConversion"/>
  </si>
  <si>
    <t>005930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</si>
  <si>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</si>
  <si>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</si>
  <si>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</si>
  <si>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</si>
  <si>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변경상장(이익소각)</t>
    <phoneticPr fontId="1" type="noConversion"/>
  </si>
  <si>
    <t>변경상장(이익소각)</t>
    <phoneticPr fontId="1" type="noConversion"/>
  </si>
  <si>
    <t>변경상장(이익소각)</t>
    <phoneticPr fontId="1" type="noConversion"/>
  </si>
  <si>
    <t>비교</t>
    <phoneticPr fontId="1" type="noConversion"/>
  </si>
  <si>
    <t>추가상장(제3자배정유상증자)</t>
    <phoneticPr fontId="1" type="noConversion"/>
  </si>
  <si>
    <t>권리락(유상증자)</t>
    <phoneticPr fontId="1" type="noConversion"/>
  </si>
  <si>
    <t>추가상장(주주배정유상증자)</t>
    <phoneticPr fontId="1" type="noConversion"/>
  </si>
  <si>
    <t>비고</t>
    <phoneticPr fontId="1" type="noConversion"/>
  </si>
  <si>
    <t>배당락</t>
    <phoneticPr fontId="1" type="noConversion"/>
  </si>
  <si>
    <t>추가상장(주식매수선택권행사)</t>
    <phoneticPr fontId="1" type="noConversion"/>
  </si>
  <si>
    <t>추가상장(주식배당), 추가상장(주식매수선택권행사)</t>
    <phoneticPr fontId="1" type="noConversion"/>
  </si>
  <si>
    <t>추가상장(해외공모 CB전환)</t>
    <phoneticPr fontId="1" type="noConversion"/>
  </si>
  <si>
    <t>배당락</t>
    <phoneticPr fontId="1" type="noConversion"/>
  </si>
  <si>
    <t>추가상장(주식매수선택권 행사)</t>
    <phoneticPr fontId="1" type="noConversion"/>
  </si>
  <si>
    <t>추가상장(주식배당), 추가상장(주식매수선택권 행사)</t>
    <phoneticPr fontId="1" type="noConversion"/>
  </si>
  <si>
    <t>추가상장(해외공모전환사채(CB) 전환)</t>
    <phoneticPr fontId="1" type="noConversion"/>
  </si>
  <si>
    <t>추가상장(주식배당)</t>
    <phoneticPr fontId="1" type="noConversion"/>
  </si>
  <si>
    <t>배당락(주식배당)</t>
    <phoneticPr fontId="1" type="noConversion"/>
  </si>
  <si>
    <t>신규상장, 상장폐지(유가증권시장 상장), 셀트리온신규상장 기준가격안내, 271500</t>
    <phoneticPr fontId="1" type="noConversion"/>
  </si>
  <si>
    <t>추가상장(스톡옵션행사)</t>
    <phoneticPr fontId="1" type="noConversion"/>
  </si>
  <si>
    <t>배당락 기준가격 안내</t>
    <phoneticPr fontId="1" type="noConversion"/>
  </si>
  <si>
    <t>시작년도</t>
    <phoneticPr fontId="1" type="noConversion"/>
  </si>
  <si>
    <t>리밸런싱</t>
    <phoneticPr fontId="1" type="noConversion"/>
  </si>
  <si>
    <t>반기</t>
    <phoneticPr fontId="1" type="noConversion"/>
  </si>
  <si>
    <t>첫영업일</t>
    <phoneticPr fontId="1" type="noConversion"/>
  </si>
  <si>
    <t>종목코드</t>
    <phoneticPr fontId="1" type="noConversion"/>
  </si>
  <si>
    <t>삼성전자</t>
    <phoneticPr fontId="1" type="noConversion"/>
  </si>
  <si>
    <t>종목명</t>
    <phoneticPr fontId="1" type="noConversion"/>
  </si>
  <si>
    <t>자율비중(직접입력)</t>
    <phoneticPr fontId="1" type="noConversion"/>
  </si>
  <si>
    <t>비중</t>
    <phoneticPr fontId="1" type="noConversion"/>
  </si>
  <si>
    <t>068270</t>
    <phoneticPr fontId="1" type="noConversion"/>
  </si>
  <si>
    <t>셀트리온</t>
    <phoneticPr fontId="1" type="noConversion"/>
  </si>
  <si>
    <t>084990</t>
    <phoneticPr fontId="1" type="noConversion"/>
  </si>
  <si>
    <t>헬릭스미스</t>
    <phoneticPr fontId="1" type="noConversion"/>
  </si>
  <si>
    <t>310970</t>
    <phoneticPr fontId="1" type="noConversion"/>
  </si>
  <si>
    <t>TIGER MSCI TR ETF</t>
    <phoneticPr fontId="1" type="noConversion"/>
  </si>
  <si>
    <t>합계</t>
    <phoneticPr fontId="1" type="noConversion"/>
  </si>
  <si>
    <t>비중을 직접입력하거나, 동일가중을 적용할 경우 상장주식수는 의미 없다. 상장주식수를 1로 놓고, 수정주가로 계산한다.</t>
    <phoneticPr fontId="1" type="noConversion"/>
  </si>
  <si>
    <t xml:space="preserve">[STEP 1] </t>
    <phoneticPr fontId="1" type="noConversion"/>
  </si>
  <si>
    <t>비중을 직접 입력</t>
    <phoneticPr fontId="1" type="noConversion"/>
  </si>
  <si>
    <t>[STEP 2]</t>
    <phoneticPr fontId="1" type="noConversion"/>
  </si>
  <si>
    <t>리밸런싱 주기별 지수적용비율 계산</t>
    <phoneticPr fontId="1" type="noConversion"/>
  </si>
  <si>
    <t>날짜</t>
    <phoneticPr fontId="1" type="noConversion"/>
  </si>
  <si>
    <t>종목코드</t>
    <phoneticPr fontId="1" type="noConversion"/>
  </si>
  <si>
    <t>종목명</t>
    <phoneticPr fontId="1" type="noConversion"/>
  </si>
  <si>
    <t>수정기준가</t>
    <phoneticPr fontId="1" type="noConversion"/>
  </si>
  <si>
    <t>상장주식수</t>
    <phoneticPr fontId="1" type="noConversion"/>
  </si>
  <si>
    <t>지수적용비율</t>
    <phoneticPr fontId="1" type="noConversion"/>
  </si>
  <si>
    <t>KRW</t>
    <phoneticPr fontId="1" type="noConversion"/>
  </si>
  <si>
    <t>현금</t>
    <phoneticPr fontId="1" type="noConversion"/>
  </si>
  <si>
    <t>상장전</t>
    <phoneticPr fontId="1" type="noConversion"/>
  </si>
  <si>
    <t>*상장일 2018.11.20</t>
    <phoneticPr fontId="1" type="noConversion"/>
  </si>
  <si>
    <t>2018.01.02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</si>
  <si>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</si>
  <si>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</si>
  <si>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</si>
  <si>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</si>
  <si>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</si>
  <si>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2019.01.02</t>
    <phoneticPr fontId="1" type="noConversion"/>
  </si>
  <si>
    <t>2019.07.01</t>
    <phoneticPr fontId="1" type="noConversion"/>
  </si>
  <si>
    <t>2019.07.01</t>
    <phoneticPr fontId="1" type="noConversion"/>
  </si>
  <si>
    <t>2019.07.01</t>
    <phoneticPr fontId="1" type="noConversion"/>
  </si>
  <si>
    <t>[STEP 3]</t>
    <phoneticPr fontId="1" type="noConversion"/>
  </si>
  <si>
    <t>날짜</t>
    <phoneticPr fontId="1" type="noConversion"/>
  </si>
  <si>
    <t>수정주가</t>
    <phoneticPr fontId="1" type="noConversion"/>
  </si>
  <si>
    <t>상장주식수</t>
    <phoneticPr fontId="1" type="noConversion"/>
  </si>
  <si>
    <t>지수적용비율</t>
    <phoneticPr fontId="1" type="noConversion"/>
  </si>
  <si>
    <t>셀트리온(068270)</t>
    <phoneticPr fontId="1" type="noConversion"/>
  </si>
  <si>
    <t>헬릭스미스(084990)</t>
    <phoneticPr fontId="1" type="noConversion"/>
  </si>
  <si>
    <t>TIGER MSCI TR(310970)</t>
    <phoneticPr fontId="1" type="noConversion"/>
  </si>
  <si>
    <t>리벨런싱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</si>
  <si>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</si>
  <si>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</si>
  <si>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</si>
  <si>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현금(KRW)</t>
    <phoneticPr fontId="1" type="noConversion"/>
  </si>
  <si>
    <t>기준시총</t>
    <phoneticPr fontId="1" type="noConversion"/>
  </si>
  <si>
    <t>비교시총</t>
    <phoneticPr fontId="1" type="noConversion"/>
  </si>
  <si>
    <t>지수</t>
    <phoneticPr fontId="1" type="noConversion"/>
  </si>
  <si>
    <t>RETURN</t>
    <phoneticPr fontId="1" type="noConversion"/>
  </si>
  <si>
    <t>지수</t>
    <phoneticPr fontId="1" type="noConversion"/>
  </si>
  <si>
    <t>금액</t>
    <phoneticPr fontId="1" type="noConversion"/>
  </si>
  <si>
    <t>삼전주수</t>
    <phoneticPr fontId="1" type="noConversion"/>
  </si>
  <si>
    <t>셀트주수</t>
    <phoneticPr fontId="1" type="noConversion"/>
  </si>
  <si>
    <t>헬릭주수</t>
    <phoneticPr fontId="1" type="noConversion"/>
  </si>
  <si>
    <t>투자금(원금 1억원기준)</t>
    <phoneticPr fontId="1" type="noConversion"/>
  </si>
  <si>
    <t>TIGER ETF</t>
    <phoneticPr fontId="1" type="noConversion"/>
  </si>
  <si>
    <t>RETURN</t>
    <phoneticPr fontId="1" type="noConversion"/>
  </si>
  <si>
    <t>삼성전자(005930)</t>
    <phoneticPr fontId="1" type="noConversion"/>
  </si>
  <si>
    <t>SETP1에서 설정한 종목 중 리밸런싱 기간에 포함이 안되어 있는 종목은 현금처리 한다.</t>
    <phoneticPr fontId="1" type="noConversion"/>
  </si>
  <si>
    <t>CASE 1</t>
    <phoneticPr fontId="1" type="noConversion"/>
  </si>
  <si>
    <t>조건설정</t>
    <phoneticPr fontId="1" type="noConversion"/>
  </si>
  <si>
    <t>백테스팅(지수산출)</t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</si>
  <si>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지수적용비율 = 비중 * 수정기준가 총합 / 수정기준가</t>
    </r>
    <r>
      <rPr>
        <sz val="11"/>
        <color theme="1"/>
        <rFont val="맑은 고딕"/>
        <family val="2"/>
        <charset val="129"/>
        <scheme val="minor"/>
      </rPr>
      <t xml:space="preserve">
* 수정기준가는 </t>
    </r>
    <r>
      <rPr>
        <b/>
        <sz val="11"/>
        <color theme="1"/>
        <rFont val="맑은 고딕"/>
        <family val="3"/>
        <charset val="129"/>
        <scheme val="minor"/>
      </rPr>
      <t>직전영업일</t>
    </r>
    <r>
      <rPr>
        <sz val="11"/>
        <color theme="1"/>
        <rFont val="맑은 고딕"/>
        <family val="2"/>
        <charset val="129"/>
        <scheme val="minor"/>
      </rPr>
      <t>의 수정주가(종가) 이다.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</si>
  <si>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1. 기준시가총액</t>
    </r>
    <r>
      <rPr>
        <sz val="11"/>
        <color theme="1"/>
        <rFont val="맑은 고딕"/>
        <family val="2"/>
        <charset val="129"/>
        <scheme val="minor"/>
      </rPr>
      <t xml:space="preserve">
   기준시가총액은 산출시작일, 리밸런싱일에 바뀌며, 다른날은 이때 산출한 값을 계속 사용한다.
  </t>
    </r>
    <r>
      <rPr>
        <b/>
        <sz val="11"/>
        <color theme="1"/>
        <rFont val="맑은 고딕"/>
        <family val="3"/>
        <charset val="129"/>
        <scheme val="minor"/>
      </rPr>
      <t xml:space="preserve"> 1.1 산출시작시점의 기준시가총액 계산</t>
    </r>
    <r>
      <rPr>
        <sz val="11"/>
        <color theme="1"/>
        <rFont val="맑은 고딕"/>
        <family val="2"/>
        <charset val="129"/>
        <scheme val="minor"/>
      </rPr>
      <t xml:space="preserve">
      기준시가총액 = SUM ( 시작일의 수정기준가 * 상장주식수 * 지수적용비율 )
   </t>
    </r>
    <r>
      <rPr>
        <b/>
        <sz val="11"/>
        <color theme="1"/>
        <rFont val="맑은 고딕"/>
        <family val="3"/>
        <charset val="129"/>
        <scheme val="minor"/>
      </rPr>
      <t xml:space="preserve">1.2 리벨런싱일의 기준시가총액 계산 </t>
    </r>
    <r>
      <rPr>
        <sz val="11"/>
        <color theme="1"/>
        <rFont val="맑은 고딕"/>
        <family val="2"/>
        <charset val="129"/>
        <scheme val="minor"/>
      </rPr>
      <t xml:space="preserve">
      기준시가총액 = SUM (리밸런싱일의 수정기준가 * 상장주식수 * 지수적용비율 )
</t>
    </r>
    <r>
      <rPr>
        <b/>
        <sz val="11"/>
        <color theme="1"/>
        <rFont val="맑은 고딕"/>
        <family val="3"/>
        <charset val="129"/>
        <scheme val="minor"/>
      </rPr>
      <t>2. 비교시가총액</t>
    </r>
    <r>
      <rPr>
        <sz val="11"/>
        <color theme="1"/>
        <rFont val="맑은 고딕"/>
        <family val="2"/>
        <charset val="129"/>
        <scheme val="minor"/>
      </rPr>
      <t xml:space="preserve">
   비교시가총액 = SUM (당일 수정주가 * 상장주식수 * 지수적용비율)
* 수정기준가란 직전일의 수정주가를 의미한다
</t>
    </r>
    <r>
      <rPr>
        <b/>
        <sz val="11"/>
        <color theme="1"/>
        <rFont val="맑은 고딕"/>
        <family val="3"/>
        <charset val="129"/>
        <scheme val="minor"/>
      </rPr>
      <t>세부 내용은 [CASE1_백테스팅] SHEET를 참고한다</t>
    </r>
    <phoneticPr fontId="1" type="noConversion"/>
  </si>
  <si>
    <t>동일가중</t>
    <phoneticPr fontId="1" type="noConversion"/>
  </si>
  <si>
    <t>CASE 2</t>
    <phoneticPr fontId="1" type="noConversion"/>
  </si>
  <si>
    <t>CASE 3</t>
    <phoneticPr fontId="1" type="noConversion"/>
  </si>
  <si>
    <t>시가총액가중</t>
    <phoneticPr fontId="1" type="noConversion"/>
  </si>
  <si>
    <t xml:space="preserve">시가총액가중방식은 동일가중방식처럼 주식비중을 리밸런싱하지 않는다. 일반적으로 시총방식의 리밸런싱은 편입종목의 교체를 의미한다. </t>
    <phoneticPr fontId="1" type="noConversion"/>
  </si>
  <si>
    <t>종목선정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</si>
  <si>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</si>
  <si>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</si>
  <si>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</si>
  <si>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</si>
  <si>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종가</t>
    <phoneticPr fontId="1" type="noConversion"/>
  </si>
  <si>
    <t>리밸런싱 주기별 종목구성 확인</t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</si>
  <si>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지수적용비율 = 1 (고정)</t>
    </r>
    <r>
      <rPr>
        <sz val="11"/>
        <color theme="1"/>
        <rFont val="맑은 고딕"/>
        <family val="2"/>
        <charset val="129"/>
        <scheme val="minor"/>
      </rPr>
      <t xml:space="preserve">
* 시가총액비중방식에서 지수적용비율은 1로 고정시킨다.
 향후 CAP적용 기능 구축후 적용비율을 사용할 예정</t>
    </r>
    <phoneticPr fontId="1" type="noConversion"/>
  </si>
  <si>
    <r>
      <t>과거 기간에 상장되지 않은 종목이 있다면, 해당종목을 제외한 나머지 종목의 시총비중으로 계산한다</t>
    </r>
    <r>
      <rPr>
        <b/>
        <sz val="11"/>
        <color rgb="FFFF0000"/>
        <rFont val="맑은 고딕"/>
        <family val="3"/>
        <charset val="129"/>
        <scheme val="minor"/>
      </rPr>
      <t>(현금처리 안함)</t>
    </r>
    <phoneticPr fontId="1" type="noConversion"/>
  </si>
  <si>
    <t>시총(시초가기준)</t>
    <phoneticPr fontId="1" type="noConversion"/>
  </si>
  <si>
    <t>시가총액비중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</si>
  <si>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</si>
  <si>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</si>
  <si>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</si>
  <si>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</si>
  <si>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일자</t>
    <phoneticPr fontId="1" type="noConversion"/>
  </si>
  <si>
    <t>종목코드</t>
    <phoneticPr fontId="1" type="noConversion"/>
  </si>
  <si>
    <t>기준가</t>
    <phoneticPr fontId="1" type="noConversion"/>
  </si>
  <si>
    <t>종가</t>
    <phoneticPr fontId="1" type="noConversion"/>
  </si>
  <si>
    <t>수정주가</t>
    <phoneticPr fontId="1" type="noConversion"/>
  </si>
  <si>
    <t>상장주식수</t>
    <phoneticPr fontId="1" type="noConversion"/>
  </si>
  <si>
    <t>시총</t>
    <phoneticPr fontId="1" type="noConversion"/>
  </si>
  <si>
    <t>290650</t>
    <phoneticPr fontId="1" type="noConversion"/>
  </si>
  <si>
    <t>엘앤씨바이오</t>
    <phoneticPr fontId="1" type="noConversion"/>
  </si>
  <si>
    <t>N/A</t>
    <phoneticPr fontId="1" type="noConversion"/>
  </si>
  <si>
    <t>*상장일 2018.11.1</t>
    <phoneticPr fontId="1" type="noConversion"/>
  </si>
  <si>
    <t>*ETF, 상장일 2018.11.20</t>
    <phoneticPr fontId="1" type="noConversion"/>
  </si>
  <si>
    <t>290650</t>
    <phoneticPr fontId="1" type="noConversion"/>
  </si>
  <si>
    <t>엘앤씨바이오</t>
    <phoneticPr fontId="1" type="noConversion"/>
  </si>
  <si>
    <t>시가총액비중</t>
    <phoneticPr fontId="1" type="noConversion"/>
  </si>
  <si>
    <r>
      <rPr>
        <b/>
        <sz val="11"/>
        <color theme="1"/>
        <rFont val="돋움"/>
        <family val="3"/>
        <charset val="129"/>
      </rPr>
      <t>시총</t>
    </r>
    <r>
      <rPr>
        <b/>
        <sz val="11"/>
        <color theme="1"/>
        <rFont val="Abadi MT Condensed Extra Bold"/>
      </rPr>
      <t>(</t>
    </r>
    <r>
      <rPr>
        <b/>
        <sz val="11"/>
        <color theme="1"/>
        <rFont val="돋움"/>
        <family val="3"/>
        <charset val="129"/>
      </rPr>
      <t>시초가기준</t>
    </r>
    <r>
      <rPr>
        <b/>
        <sz val="11"/>
        <color theme="1"/>
        <rFont val="Abadi MT Condensed Extra Bold"/>
      </rPr>
      <t>)</t>
    </r>
    <phoneticPr fontId="1" type="noConversion"/>
  </si>
  <si>
    <t>기준가</t>
    <phoneticPr fontId="1" type="noConversion"/>
  </si>
  <si>
    <t>종가</t>
    <phoneticPr fontId="1" type="noConversion"/>
  </si>
  <si>
    <t>기준가</t>
    <phoneticPr fontId="1" type="noConversion"/>
  </si>
  <si>
    <t>종가</t>
    <phoneticPr fontId="1" type="noConversion"/>
  </si>
  <si>
    <t>엘앤씨바이오(290650)</t>
    <phoneticPr fontId="1" type="noConversion"/>
  </si>
  <si>
    <t>종가</t>
    <phoneticPr fontId="1" type="noConversion"/>
  </si>
  <si>
    <t>EVENT발생</t>
    <phoneticPr fontId="1" type="noConversion"/>
  </si>
  <si>
    <t>종목별 Return</t>
    <phoneticPr fontId="1" type="noConversion"/>
  </si>
  <si>
    <t>삼성전자</t>
    <phoneticPr fontId="1" type="noConversion"/>
  </si>
  <si>
    <t>엘앤씨바이오</t>
    <phoneticPr fontId="1" type="noConversion"/>
  </si>
  <si>
    <r>
      <t xml:space="preserve">SETP1에서 설정한 종목 중 증권그룹id가 </t>
    </r>
    <r>
      <rPr>
        <b/>
        <sz val="11"/>
        <color rgb="FFFF0000"/>
        <rFont val="맑은 고딕"/>
        <family val="3"/>
        <charset val="129"/>
        <scheme val="minor"/>
      </rPr>
      <t>[STK] 외의 종목이 있다면, 경고알람을 띄우고 STEP 2로 넘어가지 못하게 한다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</si>
  <si>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1. 기준시가총액</t>
    </r>
    <r>
      <rPr>
        <sz val="11"/>
        <color theme="1"/>
        <rFont val="맑은 고딕"/>
        <family val="2"/>
        <charset val="129"/>
        <scheme val="minor"/>
      </rPr>
      <t xml:space="preserve">
   기준시가총액은 산출시작일, 리밸런싱일에 바뀌며, 다른날은 이때 산출한 값을 계속 사용한다.
  </t>
    </r>
    <r>
      <rPr>
        <b/>
        <sz val="11"/>
        <color theme="1"/>
        <rFont val="맑은 고딕"/>
        <family val="3"/>
        <charset val="129"/>
        <scheme val="minor"/>
      </rPr>
      <t xml:space="preserve"> 1.1 산출시작시점의 기준시가총액 계산</t>
    </r>
    <r>
      <rPr>
        <sz val="11"/>
        <color theme="1"/>
        <rFont val="맑은 고딕"/>
        <family val="2"/>
        <charset val="129"/>
        <scheme val="minor"/>
      </rPr>
      <t xml:space="preserve">
      기준시가총액 = SUM ( 시작일의 수정기준가 * 상장주식수 * 지수적용비율 )
   </t>
    </r>
    <r>
      <rPr>
        <b/>
        <sz val="11"/>
        <color theme="1"/>
        <rFont val="맑은 고딕"/>
        <family val="3"/>
        <charset val="129"/>
        <scheme val="minor"/>
      </rPr>
      <t xml:space="preserve">1.2 리벨런싱일의 기준시가총액 계산 </t>
    </r>
    <r>
      <rPr>
        <sz val="11"/>
        <color theme="1"/>
        <rFont val="맑은 고딕"/>
        <family val="2"/>
        <charset val="129"/>
        <scheme val="minor"/>
      </rPr>
      <t xml:space="preserve">
      기준시가총액 = 직전일의기준시가총액 * SUM (리밸런싱일의 수정기준가 * 상장주식수 * 지수적용비율 ) / 직전일의 비교시가총액
</t>
    </r>
    <r>
      <rPr>
        <b/>
        <sz val="11"/>
        <color theme="1"/>
        <rFont val="맑은 고딕"/>
        <family val="3"/>
        <charset val="129"/>
        <scheme val="minor"/>
      </rPr>
      <t>2. 비교시가총액</t>
    </r>
    <r>
      <rPr>
        <sz val="11"/>
        <color theme="1"/>
        <rFont val="맑은 고딕"/>
        <family val="2"/>
        <charset val="129"/>
        <scheme val="minor"/>
      </rPr>
      <t xml:space="preserve">
   비교시가총액 = SUM (당일 수정주가 * 상장주식수 * 지수적용비율)
* 수정기준가란 직전일의 수정주가를 의미한다
</t>
    </r>
    <r>
      <rPr>
        <b/>
        <sz val="11"/>
        <color theme="1"/>
        <rFont val="맑은 고딕"/>
        <family val="3"/>
        <charset val="129"/>
        <scheme val="minor"/>
      </rPr>
      <t>세부 내용은 [CASE2_BACKTEST] SHEET를 참고한다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</si>
  <si>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1. 기준시가총액</t>
    </r>
    <r>
      <rPr>
        <sz val="11"/>
        <color theme="1"/>
        <rFont val="맑은 고딕"/>
        <family val="2"/>
        <charset val="129"/>
        <scheme val="minor"/>
      </rPr>
      <t xml:space="preserve">
   기준시가총액은 산출시작일, 이벤트발생일(리밸런싱+시장조치)에 바뀌며, 다른날은 이때 산출한 값을 계속 사용한다.
  </t>
    </r>
    <r>
      <rPr>
        <b/>
        <sz val="11"/>
        <color theme="1"/>
        <rFont val="맑은 고딕"/>
        <family val="3"/>
        <charset val="129"/>
        <scheme val="minor"/>
      </rPr>
      <t xml:space="preserve"> 1.1 산출시작시점의 기준시가총액 계산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sz val="11"/>
        <color rgb="FFFF0000"/>
        <rFont val="맑은 고딕"/>
        <family val="3"/>
        <charset val="129"/>
        <scheme val="minor"/>
      </rPr>
      <t xml:space="preserve">      기준시가총액 = SUM ( 시작일의 기준가 * 상장주식수 * 지수적용비율 )</t>
    </r>
    <r>
      <rPr>
        <sz val="11"/>
        <color theme="1"/>
        <rFont val="맑은 고딕"/>
        <family val="2"/>
        <charset val="129"/>
        <scheme val="minor"/>
      </rPr>
      <t xml:space="preserve">
   </t>
    </r>
    <r>
      <rPr>
        <b/>
        <sz val="11"/>
        <color theme="1"/>
        <rFont val="맑은 고딕"/>
        <family val="3"/>
        <charset val="129"/>
        <scheme val="minor"/>
      </rPr>
      <t xml:space="preserve">1.2 시장조치 및 리벨런싱일의 기준시가총액 계산 
  </t>
    </r>
    <r>
      <rPr>
        <sz val="11"/>
        <color theme="1"/>
        <rFont val="맑은 고딕"/>
        <family val="3"/>
        <charset val="129"/>
        <scheme val="minor"/>
      </rPr>
      <t xml:space="preserve">    - 시가총액가중방식에서 '</t>
    </r>
    <r>
      <rPr>
        <b/>
        <sz val="11"/>
        <color theme="1"/>
        <rFont val="맑은 고딕"/>
        <family val="3"/>
        <charset val="129"/>
        <scheme val="minor"/>
      </rPr>
      <t>리밸런싱</t>
    </r>
    <r>
      <rPr>
        <sz val="11"/>
        <color theme="1"/>
        <rFont val="맑은 고딕"/>
        <family val="3"/>
        <charset val="129"/>
        <scheme val="minor"/>
      </rPr>
      <t xml:space="preserve">'은 구성종목의 변경을 의미한다. 
      - </t>
    </r>
    <r>
      <rPr>
        <b/>
        <sz val="11"/>
        <color theme="1"/>
        <rFont val="맑은 고딕"/>
        <family val="3"/>
        <charset val="129"/>
        <scheme val="minor"/>
      </rPr>
      <t>시장조치</t>
    </r>
    <r>
      <rPr>
        <sz val="11"/>
        <color theme="1"/>
        <rFont val="맑은 고딕"/>
        <family val="3"/>
        <charset val="129"/>
        <scheme val="minor"/>
      </rPr>
      <t xml:space="preserve">는 상장주식수변경(주식소각, 추가상장), 기준가변경(권리락)을 의미한다.
      - 위의 조치가 발생시, 포트폴리오의 전체시가총액이 변하게 되는데, 이때 지수의 연속성을 보전하기 위해 기준시가총액을 변경하는 조치를 한다.
      </t>
    </r>
    <r>
      <rPr>
        <b/>
        <sz val="11"/>
        <color theme="1"/>
        <rFont val="맑은 고딕"/>
        <family val="3"/>
        <charset val="129"/>
        <scheme val="minor"/>
      </rPr>
      <t>1.2.1 Event발생일자(리밸런싱, 시장조치일) 확인법</t>
    </r>
    <r>
      <rPr>
        <sz val="11"/>
        <color theme="1"/>
        <rFont val="맑은 고딕"/>
        <family val="3"/>
        <charset val="129"/>
        <scheme val="minor"/>
      </rPr>
      <t xml:space="preserve">
        - 직전일의 종가기준 시가총액합과 당일의 시가기준 시가총액합을 비교했을때 두 값이 다르다면 Event발생일이다
        </t>
    </r>
    <r>
      <rPr>
        <sz val="11"/>
        <color rgb="FFFF0000"/>
        <rFont val="맑은 고딕"/>
        <family val="3"/>
        <charset val="129"/>
        <scheme val="minor"/>
      </rPr>
      <t>- 직전일 시가총액합 = SUM(종목i의 직전일 종가 * 종목i의 직전일 상장주식수)
        - 당일 시가기준 시가총액합 = SUM(종목i의 당일 기준가 * 종목i의 당일 상장주식수)</t>
    </r>
    <r>
      <rPr>
        <sz val="11"/>
        <color theme="1"/>
        <rFont val="맑은 고딕"/>
        <family val="3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 xml:space="preserve">      1.2.2 Event발생일의 기준시가총액 계산
        </t>
    </r>
    <r>
      <rPr>
        <b/>
        <sz val="11"/>
        <color rgb="FFFF0000"/>
        <rFont val="맑은 고딕"/>
        <family val="3"/>
        <charset val="129"/>
        <scheme val="minor"/>
      </rPr>
      <t>- 기준시가총액 = 직전일기준시가총액 * [당일 시가기준시가총액합] / [직전일의 종가기준 시가총액합]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2. 비교시가총액</t>
    </r>
    <r>
      <rPr>
        <sz val="11"/>
        <color theme="1"/>
        <rFont val="맑은 고딕"/>
        <family val="2"/>
        <charset val="129"/>
        <scheme val="minor"/>
      </rPr>
      <t xml:space="preserve">
   비교시가총액 = SUM (당일 종가 * 상장주식수 * 지수적용비율)
</t>
    </r>
    <r>
      <rPr>
        <b/>
        <sz val="11"/>
        <color theme="1"/>
        <rFont val="맑은 고딕"/>
        <family val="3"/>
        <charset val="129"/>
        <scheme val="minor"/>
      </rPr>
      <t>세부 내용은 [CASE3_BACKTEST] SHEET를 참고한다</t>
    </r>
    <phoneticPr fontId="1" type="noConversion"/>
  </si>
  <si>
    <t>자율비중(직접입력) -&gt; 상장주식수 반영 후 계산</t>
    <phoneticPr fontId="1" type="noConversion"/>
  </si>
  <si>
    <t>CASE 4</t>
    <phoneticPr fontId="1" type="noConversion"/>
  </si>
  <si>
    <t>CASE 1 -&gt; 비중을 직접입력하거나, 동일가중을 적용할 경우 상장주식수는 의미 없다. 상장주식수를 1로 놓고, 수정주가로 계산한다.</t>
    <phoneticPr fontId="1" type="noConversion"/>
  </si>
  <si>
    <r>
      <t xml:space="preserve">자율비중/동일가중의 경우 상장주식수가 의미 없으나, </t>
    </r>
    <r>
      <rPr>
        <b/>
        <sz val="11"/>
        <color rgb="FFFF0000"/>
        <rFont val="맑은 고딕"/>
        <family val="3"/>
        <charset val="129"/>
        <scheme val="minor"/>
      </rPr>
      <t>시가총액가중방식과 백테스트 산출로직을 동일하게 관리</t>
    </r>
    <r>
      <rPr>
        <b/>
        <sz val="11"/>
        <color theme="1"/>
        <rFont val="맑은 고딕"/>
        <family val="3"/>
        <charset val="129"/>
        <scheme val="minor"/>
      </rPr>
      <t>하기 위해 상장주식수 반영식을 사용한다.</t>
    </r>
    <phoneticPr fontId="1" type="noConversion"/>
  </si>
  <si>
    <t>지수적용비율 = 비중 * 시가기준의 시가총핵총합 / 시가기준의 시가총액</t>
    <phoneticPr fontId="1" type="noConversion"/>
  </si>
  <si>
    <t>기준가</t>
    <phoneticPr fontId="1" type="noConversion"/>
  </si>
  <si>
    <t>시가기준 시총</t>
    <phoneticPr fontId="1" type="noConversion"/>
  </si>
  <si>
    <t>상장전</t>
    <phoneticPr fontId="1" type="noConversion"/>
  </si>
  <si>
    <t>지수</t>
  </si>
  <si>
    <t>기준시총</t>
  </si>
  <si>
    <t>비교시총</t>
  </si>
  <si>
    <t>RETURN</t>
  </si>
  <si>
    <t>CASE 1_!</t>
    <phoneticPr fontId="1" type="noConversion"/>
  </si>
  <si>
    <t>CASE 4_1</t>
    <phoneticPr fontId="1" type="noConversion"/>
  </si>
  <si>
    <t>지수</t>
    <phoneticPr fontId="1" type="noConversion"/>
  </si>
  <si>
    <t>RTN_ERR</t>
  </si>
  <si>
    <t>RTN_ERR</t>
    <phoneticPr fontId="1" type="noConversion"/>
  </si>
  <si>
    <t>IDX_ERR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</si>
  <si>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</si>
  <si>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</si>
  <si>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</si>
  <si>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</si>
  <si>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CASE4_1_1. 주식변동시 지수적용비율변경 미적용</t>
    <phoneticPr fontId="1" type="noConversion"/>
  </si>
  <si>
    <t>CASE4_1_1. 주식변동시 지수적용비율변경 적용</t>
    <phoneticPr fontId="1" type="noConversion"/>
  </si>
  <si>
    <t>CASE4_2. 지수적용비율변경 적용, 수정주가사용</t>
  </si>
  <si>
    <t>CASE4_2. 지수적용비율변경 적용, 수정주가사용</t>
    <phoneticPr fontId="1" type="noConversion"/>
  </si>
  <si>
    <t>CASE1_1.수정주가사용</t>
    <phoneticPr fontId="1" type="noConversion"/>
  </si>
  <si>
    <t>지수_ERR</t>
    <phoneticPr fontId="1" type="noConversion"/>
  </si>
  <si>
    <t>RETURN_ERR</t>
    <phoneticPr fontId="1" type="noConversion"/>
  </si>
  <si>
    <t>CASE4_1_1. 주식변동시 지수적용비율변경 미적용</t>
    <phoneticPr fontId="1" type="noConversion"/>
  </si>
  <si>
    <t>CASE4_1_2. 주식변동시 지수적용비율변경 적용</t>
    <phoneticPr fontId="1" type="noConversion"/>
  </si>
  <si>
    <r>
      <t xml:space="preserve">CASE1 주식수를 반영하지 않고, 수정주가를 사용하여 직관적으로(가장쉽게) 지수를 구성함
CASE4 상장주식수를 지수에 반영하고, 시장조치(주식수변동, 기준가변동)를 반영함. 이때 지수적용비율도 조치시 조절해줌.
-&gt; </t>
    </r>
    <r>
      <rPr>
        <b/>
        <sz val="10"/>
        <color theme="1"/>
        <rFont val="맑은 고딕"/>
        <family val="3"/>
        <charset val="129"/>
        <scheme val="minor"/>
      </rPr>
      <t>CASE1_1 과 CASE4_1_2</t>
    </r>
    <r>
      <rPr>
        <sz val="10"/>
        <color theme="1"/>
        <rFont val="맑은 고딕"/>
        <family val="3"/>
        <charset val="129"/>
        <scheme val="minor"/>
      </rPr>
      <t xml:space="preserve"> 의 경우 미세하게 오차가 발생하는데, 여기엔 두가지 원인이 있음
  (1) 권리락 반영: 수정주가만 사용시(주식수반영없이) 권리락 이벤트를 잡지 못함. 고로 CASE1_1은 권리락에 의한 기준가 변동이 지수에 반영됨. 이에 반해 CASE4_1_2는 권리락발생일에 기준시총을 변경하여 연속성을 유지
  (2) 수정주가의 오차 : CASE1_1은 수정주가를 사용하는데, 수정주가 관리시 소수이하는 사용안하게되어, 실제 가격변동에 오차가 있는 것으로 보임. CASE4_2는 CASE4_1_2의 로직을 사용하고, 수정주가를 사용하여 지수를 산출하는데 이때 CASE1_1과의 오차가 없는 것으로 보임
</t>
    </r>
    <r>
      <rPr>
        <b/>
        <sz val="10"/>
        <color theme="1"/>
        <rFont val="맑은 고딕"/>
        <family val="3"/>
        <charset val="129"/>
        <scheme val="minor"/>
      </rPr>
      <t xml:space="preserve">* 결론: 수정주가를 정수부만 사용할 경우 가격변동분 반영에서 정확도가 떨어지며, 권리락을 반영할 수 없음. 정밀도 측면에서 실제 가격을 사용하는 것이 타당하며, 이에 </t>
    </r>
    <r>
      <rPr>
        <b/>
        <sz val="10"/>
        <color rgb="FFFF0000"/>
        <rFont val="맑은 고딕"/>
        <family val="3"/>
        <charset val="129"/>
        <scheme val="minor"/>
      </rPr>
      <t>CASE4_1_2</t>
    </r>
    <r>
      <rPr>
        <b/>
        <sz val="10"/>
        <color theme="1"/>
        <rFont val="맑은 고딕"/>
        <family val="3"/>
        <charset val="129"/>
        <scheme val="minor"/>
      </rPr>
      <t>의 로직을 채용하기로 결정</t>
    </r>
    <phoneticPr fontId="1" type="noConversion"/>
  </si>
  <si>
    <t>삼성전자(005930) 40%</t>
    <phoneticPr fontId="1" type="noConversion"/>
  </si>
  <si>
    <t>셀트리온(068270) 60%</t>
    <phoneticPr fontId="1" type="noConversion"/>
  </si>
  <si>
    <t>삼성전자(005930) 15%</t>
    <phoneticPr fontId="1" type="noConversion"/>
  </si>
  <si>
    <t>셀트리온(068270) 15%</t>
    <phoneticPr fontId="1" type="noConversion"/>
  </si>
  <si>
    <t>헬릭스미스(084990) 30%</t>
    <phoneticPr fontId="1" type="noConversion"/>
  </si>
  <si>
    <t>TIGER MSCI TR(310970)  40%</t>
    <phoneticPr fontId="1" type="noConversion"/>
  </si>
  <si>
    <t>현금(KRW) 40%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</si>
  <si>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</si>
  <si>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</si>
  <si>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</si>
  <si>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</si>
  <si>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</si>
  <si>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A</t>
    <phoneticPr fontId="1" type="noConversion"/>
  </si>
  <si>
    <t>지수ERR</t>
    <phoneticPr fontId="1" type="noConversion"/>
  </si>
  <si>
    <t>RETURN ERR</t>
    <phoneticPr fontId="1" type="noConversion"/>
  </si>
  <si>
    <t>CASE1 결과</t>
    <phoneticPr fontId="1" type="noConversion"/>
  </si>
  <si>
    <t>CASE4 결과 및 CASE1과 비교</t>
    <phoneticPr fontId="1" type="noConversion"/>
  </si>
  <si>
    <t>CASE4 수정주가이용 결과 및 CASE1과 비교</t>
    <phoneticPr fontId="1" type="noConversion"/>
  </si>
  <si>
    <t>셀트리온 기준가변경(시장이동)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</si>
  <si>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1. 리밸런싱 종목정보 LOAD</t>
    </r>
    <r>
      <rPr>
        <sz val="11"/>
        <color theme="1"/>
        <rFont val="맑은 고딕"/>
        <family val="2"/>
        <charset val="129"/>
        <scheme val="minor"/>
      </rPr>
      <t xml:space="preserve">
  - 화면에서 입력받는 정보: 주기에 해당하는 종목 리스트, 배분비율
  - DB에서 입력받는 정보: 종목의 T일 기준가, 종가, 상장주식수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</si>
  <si>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4</t>
    </r>
    <r>
      <rPr>
        <b/>
        <sz val="11"/>
        <color theme="1"/>
        <rFont val="맑은 고딕"/>
        <family val="3"/>
        <charset val="129"/>
        <scheme val="minor"/>
      </rPr>
      <t>. 시장조치 확인을 위한 T-1일 비교시총과 T일 시가기준 비교시총  비교</t>
    </r>
    <r>
      <rPr>
        <sz val="11"/>
        <color theme="1"/>
        <rFont val="맑은 고딕"/>
        <family val="2"/>
        <charset val="129"/>
        <scheme val="minor"/>
      </rPr>
      <t xml:space="preserve">
  - (1)T-1일 비교시가총액: 이전 루프에서 계산된 직전일의 비교시가총액 사용
  - (2)T일 시가기준 비교시가총액: SUM(기준가 * 상장주식수 * 지수적용비율)
  - (1) 과 (2) 의 값이 다를 경우 시장조치가 발생했다고 판단할 수 있다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</si>
  <si>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6</t>
    </r>
    <r>
      <rPr>
        <b/>
        <sz val="11"/>
        <color theme="1"/>
        <rFont val="맑은 고딕"/>
        <family val="3"/>
        <charset val="129"/>
        <scheme val="minor"/>
      </rPr>
      <t>. 비교시가총액 계산</t>
    </r>
    <r>
      <rPr>
        <sz val="11"/>
        <color theme="1"/>
        <rFont val="맑은 고딕"/>
        <family val="2"/>
        <charset val="129"/>
        <scheme val="minor"/>
      </rPr>
      <t xml:space="preserve">
  - 비교시가총액 = SUM(종가*상장주식수*지수적용비율)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</si>
  <si>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7</t>
    </r>
    <r>
      <rPr>
        <b/>
        <sz val="11"/>
        <color theme="1"/>
        <rFont val="맑은 고딕"/>
        <family val="3"/>
        <charset val="129"/>
        <scheme val="minor"/>
      </rPr>
      <t>. 지수 산출</t>
    </r>
    <r>
      <rPr>
        <sz val="11"/>
        <color theme="1"/>
        <rFont val="맑은 고딕"/>
        <family val="2"/>
        <charset val="129"/>
        <scheme val="minor"/>
      </rPr>
      <t xml:space="preserve">
  - 지수 = 비교시가총액 / 기준시가총액 * 1000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</si>
  <si>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5</t>
    </r>
    <r>
      <rPr>
        <b/>
        <sz val="11"/>
        <color theme="1"/>
        <rFont val="맑은 고딕"/>
        <family val="3"/>
        <charset val="129"/>
        <scheme val="minor"/>
      </rPr>
      <t>. 종목별 지수적용비율 계산</t>
    </r>
    <r>
      <rPr>
        <sz val="11"/>
        <color theme="1"/>
        <rFont val="맑은 고딕"/>
        <family val="2"/>
        <charset val="129"/>
        <scheme val="minor"/>
      </rPr>
      <t xml:space="preserve">
  - [2. 종목별 지수적용비율 계산] 과 다른 점은 배분비율을 사용하는 대신 직전일(T-1)의 종목비중을 넣어 계산한다는 것이다.
  - A종목_지수적용비율 = </t>
    </r>
    <r>
      <rPr>
        <sz val="11"/>
        <color rgb="FF0070C0"/>
        <rFont val="맑은 고딕"/>
        <family val="3"/>
        <charset val="129"/>
        <scheme val="minor"/>
      </rPr>
      <t>(T-1일_A종목종가 * T-1일_A종목상장주식수 * T-1일_A종목지수적용비율)</t>
    </r>
    <r>
      <rPr>
        <sz val="11"/>
        <color theme="1"/>
        <rFont val="맑은 고딕"/>
        <family val="2"/>
        <charset val="129"/>
        <scheme val="minor"/>
      </rPr>
      <t xml:space="preserve"> * SUM(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 xml:space="preserve">_기준가 * 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>_상장주식수) / (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 xml:space="preserve">_ A종목기준가 * 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>_A종목상장주식수)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</si>
  <si>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8</t>
    </r>
    <r>
      <rPr>
        <b/>
        <sz val="11"/>
        <color theme="1"/>
        <rFont val="맑은 고딕"/>
        <family val="3"/>
        <charset val="129"/>
        <scheme val="minor"/>
      </rPr>
      <t>. 지수 및 구성종목 정보 LOAD</t>
    </r>
    <r>
      <rPr>
        <sz val="11"/>
        <color theme="1"/>
        <rFont val="맑은 고딕"/>
        <family val="2"/>
        <charset val="129"/>
        <scheme val="minor"/>
      </rPr>
      <t xml:space="preserve">
  - 직전일의 지수 및 구성종목 정보는 당일에 사용되므로 관리한다.
  - 지수정보 : 기준시가총액, 비교시가총액, 지수
  - 구성종목정보 : 종목 리스트, 기준가, 종가, 상장주식수, 배분비율, 지수적용비율</t>
    </r>
    <phoneticPr fontId="1" type="noConversion"/>
  </si>
  <si>
    <t>지수산출 FLOW - CASE4 확인요망</t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</si>
  <si>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2</t>
    </r>
    <r>
      <rPr>
        <b/>
        <sz val="11"/>
        <color theme="1"/>
        <rFont val="맑은 고딕"/>
        <family val="3"/>
        <charset val="129"/>
        <scheme val="minor"/>
      </rPr>
      <t>. 종목별 지수적용비율 계산</t>
    </r>
    <r>
      <rPr>
        <sz val="11"/>
        <color theme="1"/>
        <rFont val="맑은 고딕"/>
        <family val="2"/>
        <charset val="129"/>
        <scheme val="minor"/>
      </rPr>
      <t xml:space="preserve">
  - 구성 종목들의 지수적용비율을 각각계산한다
  - A종목_지수적용비율 = </t>
    </r>
    <r>
      <rPr>
        <sz val="11"/>
        <color rgb="FF0070C0"/>
        <rFont val="맑은 고딕"/>
        <family val="3"/>
        <charset val="129"/>
        <scheme val="minor"/>
      </rPr>
      <t>배분비율</t>
    </r>
    <r>
      <rPr>
        <sz val="11"/>
        <color theme="1"/>
        <rFont val="맑은 고딕"/>
        <family val="2"/>
        <charset val="129"/>
        <scheme val="minor"/>
      </rPr>
      <t xml:space="preserve"> * SUM(기준가 * 상장주식수) /  (A종목_기준가 * A종목상장주식수)
  - 여기서 SUM(기준가 * 상장주식수) 는 T일의 구성종목의 [기준가*상장주식수] 총 합을 의미한다.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</si>
  <si>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1. 기준시가총액</t>
    </r>
    <r>
      <rPr>
        <sz val="11"/>
        <color theme="1"/>
        <rFont val="맑은 고딕"/>
        <family val="2"/>
        <charset val="129"/>
        <scheme val="minor"/>
      </rPr>
      <t xml:space="preserve">
   기준시가총액은 산출시작일, 리밸런싱일에 바뀌며, 다른날은 이때 산출한 값을 계속 사용한다.
  </t>
    </r>
    <r>
      <rPr>
        <b/>
        <sz val="11"/>
        <color theme="1"/>
        <rFont val="맑은 고딕"/>
        <family val="3"/>
        <charset val="129"/>
        <scheme val="minor"/>
      </rPr>
      <t xml:space="preserve"> 1.1 산출시작시점의 기준시가총액 계산</t>
    </r>
    <r>
      <rPr>
        <sz val="11"/>
        <color theme="1"/>
        <rFont val="맑은 고딕"/>
        <family val="2"/>
        <charset val="129"/>
        <scheme val="minor"/>
      </rPr>
      <t xml:space="preserve">
      기준시가총액 = SUM ( 시작일의 수정기준가 * 상장주식수 * 지수적용비율 )
   </t>
    </r>
    <r>
      <rPr>
        <b/>
        <sz val="11"/>
        <color theme="1"/>
        <rFont val="맑은 고딕"/>
        <family val="3"/>
        <charset val="129"/>
        <scheme val="minor"/>
      </rPr>
      <t xml:space="preserve">1.2 리벨런싱일의 기준시가총액 계산 </t>
    </r>
    <r>
      <rPr>
        <sz val="11"/>
        <color theme="1"/>
        <rFont val="맑은 고딕"/>
        <family val="2"/>
        <charset val="129"/>
        <scheme val="minor"/>
      </rPr>
      <t xml:space="preserve">
      기준시가총액 = SUM (리밸런싱일의 수정기준가 * 상장주식수 * 지수적용비율 )
</t>
    </r>
    <r>
      <rPr>
        <b/>
        <sz val="11"/>
        <color theme="1"/>
        <rFont val="맑은 고딕"/>
        <family val="3"/>
        <charset val="129"/>
        <scheme val="minor"/>
      </rPr>
      <t>2. 비교시가총액</t>
    </r>
    <r>
      <rPr>
        <sz val="11"/>
        <color theme="1"/>
        <rFont val="맑은 고딕"/>
        <family val="2"/>
        <charset val="129"/>
        <scheme val="minor"/>
      </rPr>
      <t xml:space="preserve">
   비교시가총액 = SUM (당일 수정주가 * 상장주식수 * 지수적용비율)
* 수정기준가란 직전일의 수정주가를 의미한다
</t>
    </r>
    <r>
      <rPr>
        <b/>
        <sz val="11"/>
        <color theme="1"/>
        <rFont val="맑은 고딕"/>
        <family val="3"/>
        <charset val="129"/>
        <scheme val="minor"/>
      </rPr>
      <t>세부 내용은 [CASE1_백테스팅] SHEET를 참고한다</t>
    </r>
    <phoneticPr fontId="1" type="noConversion"/>
  </si>
  <si>
    <t>기준지수</t>
    <phoneticPr fontId="1" type="noConversion"/>
  </si>
  <si>
    <t>종가</t>
    <phoneticPr fontId="1" type="noConversion"/>
  </si>
  <si>
    <t>기준시총</t>
    <phoneticPr fontId="1" type="noConversion"/>
  </si>
  <si>
    <t>비교시총</t>
    <phoneticPr fontId="1" type="noConversion"/>
  </si>
  <si>
    <t>지수</t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</si>
  <si>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3</t>
    </r>
    <r>
      <rPr>
        <b/>
        <sz val="11"/>
        <color theme="1"/>
        <rFont val="맑은 고딕"/>
        <family val="3"/>
        <charset val="129"/>
        <scheme val="minor"/>
      </rPr>
      <t>. 기준시가총액 재계산</t>
    </r>
    <r>
      <rPr>
        <sz val="11"/>
        <color theme="1"/>
        <rFont val="맑은 고딕"/>
        <family val="2"/>
        <charset val="129"/>
        <scheme val="minor"/>
      </rPr>
      <t xml:space="preserve">
  - T일_기준시가총액 = T-1일_기준시가총액 * SUM( T일_기준가 * T일_상장주식수 * T일_지수적용비율) / T-1일_비교시가총액</t>
    </r>
    <phoneticPr fontId="1" type="noConversion"/>
  </si>
  <si>
    <t>기준</t>
    <phoneticPr fontId="1" type="noConversion"/>
  </si>
  <si>
    <t>비교</t>
    <phoneticPr fontId="1" type="noConversion"/>
  </si>
  <si>
    <t>T(종가)</t>
    <phoneticPr fontId="1" type="noConversion"/>
  </si>
  <si>
    <t>T+1(종가)</t>
    <phoneticPr fontId="1" type="noConversion"/>
  </si>
  <si>
    <t>T+2(시초가)</t>
    <phoneticPr fontId="1" type="noConversion"/>
  </si>
  <si>
    <t>T+2(종가)</t>
    <phoneticPr fontId="1" type="noConversion"/>
  </si>
  <si>
    <t>A:B=C:D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</si>
</sst>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_ "/>
    <numFmt numFmtId="177" formatCode="0.0000%"/>
    <numFmt numFmtId="178" formatCode="0.00_ "/>
    <numFmt numFmtId="179" formatCode="#,##0_ "/>
    <numFmt numFmtId="180" formatCode="0.00000_);[Red]\(0.00000\)"/>
    <numFmt numFmtId="181" formatCode="0.000000000_);[Red]\(0.000000000\)"/>
    <numFmt numFmtId="182" formatCode="0.00000%"/>
    <numFmt numFmtId="183" formatCode="0.0000000000_ "/>
    <numFmt numFmtId="184" formatCode="0.0000000_ "/>
  </numFmts>
  <fonts count="3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theme="0" tint="-4.9989318521683403E-2"/>
      <name val="맑은 고딕"/>
      <family val="3"/>
      <charset val="129"/>
      <scheme val="minor"/>
    </font>
    <font>
      <sz val="11"/>
      <color theme="0" tint="-4.9989318521683403E-2"/>
      <name val="맑은 고딕"/>
      <family val="3"/>
      <charset val="129"/>
      <scheme val="minor"/>
    </font>
    <font>
      <b/>
      <sz val="14"/>
      <color theme="0" tint="-4.9989318521683403E-2"/>
      <name val="맑은 고딕"/>
      <family val="3"/>
      <charset val="129"/>
      <scheme val="minor"/>
    </font>
    <font>
      <sz val="14"/>
      <color theme="0" tint="-4.9989318521683403E-2"/>
      <name val="맑은 고딕"/>
      <family val="3"/>
      <charset val="129"/>
      <scheme val="minor"/>
    </font>
    <font>
      <b/>
      <sz val="13"/>
      <color theme="0" tint="-4.9989318521683403E-2"/>
      <name val="맑은 고딕"/>
      <family val="3"/>
      <charset val="129"/>
      <scheme val="minor"/>
    </font>
    <font>
      <sz val="13"/>
      <color theme="0" tint="-4.9989318521683403E-2"/>
      <name val="맑은 고딕"/>
      <family val="3"/>
      <charset val="129"/>
      <scheme val="minor"/>
    </font>
    <font>
      <b/>
      <sz val="13"/>
      <color theme="0"/>
      <name val="맑은 고딕"/>
      <family val="3"/>
      <charset val="129"/>
      <scheme val="minor"/>
    </font>
    <font>
      <b/>
      <sz val="11"/>
      <color theme="1"/>
      <name val="Abadi MT Condensed Extra Bold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돋움"/>
      <family val="3"/>
      <charset val="129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</borders>
  <cellStyleXfs count="1">
    <xf numFmtId="0" fontId="0" fillId="0" borderId="0">
      <alignment vertical="center"/>
    </xf>
  </cellStyleXfs>
  <cellXfs count="300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0" xfId="0" applyFill="1">
      <alignment vertical="center"/>
    </xf>
    <xf numFmtId="49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49" fontId="0" fillId="3" borderId="0" xfId="0" applyNumberFormat="1" applyFill="1">
      <alignment vertical="center"/>
    </xf>
    <xf numFmtId="0" fontId="2" fillId="4" borderId="0" xfId="0" applyFont="1" applyFill="1">
      <alignment vertical="center"/>
    </xf>
    <xf numFmtId="49" fontId="2" fillId="4" borderId="0" xfId="0" applyNumberFormat="1" applyFont="1" applyFill="1">
      <alignment vertical="center"/>
    </xf>
    <xf numFmtId="0" fontId="3" fillId="4" borderId="0" xfId="0" applyFont="1" applyFill="1">
      <alignment vertical="center"/>
    </xf>
    <xf numFmtId="176" fontId="3" fillId="4" borderId="0" xfId="0" applyNumberFormat="1" applyFont="1" applyFill="1">
      <alignment vertical="center"/>
    </xf>
    <xf numFmtId="0" fontId="0" fillId="0" borderId="0" xfId="0" quotePrefix="1">
      <alignment vertical="center"/>
    </xf>
    <xf numFmtId="0" fontId="5" fillId="0" borderId="0" xfId="0" applyFont="1">
      <alignment vertical="center"/>
    </xf>
    <xf numFmtId="0" fontId="6" fillId="4" borderId="0" xfId="0" applyFont="1" applyFill="1">
      <alignment vertical="center"/>
    </xf>
    <xf numFmtId="0" fontId="5" fillId="0" borderId="1" xfId="0" applyFont="1" applyBorder="1">
      <alignment vertical="center"/>
    </xf>
    <xf numFmtId="0" fontId="6" fillId="5" borderId="1" xfId="0" applyFont="1" applyFill="1" applyBorder="1">
      <alignment vertical="center"/>
    </xf>
    <xf numFmtId="0" fontId="6" fillId="4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176" fontId="6" fillId="4" borderId="1" xfId="0" applyNumberFormat="1" applyFont="1" applyFill="1" applyBorder="1">
      <alignment vertical="center"/>
    </xf>
    <xf numFmtId="176" fontId="5" fillId="4" borderId="1" xfId="0" applyNumberFormat="1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177" fontId="6" fillId="4" borderId="1" xfId="0" applyNumberFormat="1" applyFont="1" applyFill="1" applyBorder="1">
      <alignment vertical="center"/>
    </xf>
    <xf numFmtId="178" fontId="5" fillId="4" borderId="1" xfId="0" applyNumberFormat="1" applyFont="1" applyFill="1" applyBorder="1">
      <alignment vertical="center"/>
    </xf>
    <xf numFmtId="0" fontId="7" fillId="8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176" fontId="5" fillId="3" borderId="1" xfId="0" applyNumberFormat="1" applyFont="1" applyFill="1" applyBorder="1">
      <alignment vertical="center"/>
    </xf>
    <xf numFmtId="176" fontId="6" fillId="3" borderId="1" xfId="0" applyNumberFormat="1" applyFont="1" applyFill="1" applyBorder="1">
      <alignment vertical="center"/>
    </xf>
    <xf numFmtId="177" fontId="6" fillId="3" borderId="1" xfId="0" applyNumberFormat="1" applyFont="1" applyFill="1" applyBorder="1">
      <alignment vertical="center"/>
    </xf>
    <xf numFmtId="0" fontId="5" fillId="9" borderId="1" xfId="0" applyFont="1" applyFill="1" applyBorder="1">
      <alignment vertical="center"/>
    </xf>
    <xf numFmtId="178" fontId="5" fillId="9" borderId="1" xfId="0" applyNumberFormat="1" applyFont="1" applyFill="1" applyBorder="1">
      <alignment vertical="center"/>
    </xf>
    <xf numFmtId="177" fontId="6" fillId="9" borderId="1" xfId="0" applyNumberFormat="1" applyFont="1" applyFill="1" applyBorder="1">
      <alignment vertical="center"/>
    </xf>
    <xf numFmtId="0" fontId="6" fillId="9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3" borderId="2" xfId="0" applyFill="1" applyBorder="1">
      <alignment vertical="center"/>
    </xf>
    <xf numFmtId="0" fontId="0" fillId="7" borderId="2" xfId="0" applyFill="1" applyBorder="1">
      <alignment vertical="center"/>
    </xf>
    <xf numFmtId="0" fontId="2" fillId="0" borderId="2" xfId="0" applyFont="1" applyBorder="1">
      <alignment vertical="center"/>
    </xf>
    <xf numFmtId="0" fontId="3" fillId="0" borderId="2" xfId="0" quotePrefix="1" applyFont="1" applyBorder="1">
      <alignment vertical="center"/>
    </xf>
    <xf numFmtId="0" fontId="3" fillId="0" borderId="2" xfId="0" applyFont="1" applyBorder="1">
      <alignment vertical="center"/>
    </xf>
    <xf numFmtId="0" fontId="10" fillId="0" borderId="0" xfId="0" applyFont="1">
      <alignment vertical="center"/>
    </xf>
    <xf numFmtId="0" fontId="10" fillId="7" borderId="2" xfId="0" applyFont="1" applyFill="1" applyBorder="1">
      <alignment vertical="center"/>
    </xf>
    <xf numFmtId="9" fontId="0" fillId="0" borderId="2" xfId="0" applyNumberFormat="1" applyBorder="1">
      <alignment vertical="center"/>
    </xf>
    <xf numFmtId="0" fontId="10" fillId="7" borderId="2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12" fillId="5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0" borderId="0" xfId="0" applyBorder="1">
      <alignment vertical="center"/>
    </xf>
    <xf numFmtId="9" fontId="0" fillId="0" borderId="0" xfId="0" applyNumberFormat="1" applyBorder="1">
      <alignment vertical="center"/>
    </xf>
    <xf numFmtId="0" fontId="14" fillId="10" borderId="0" xfId="0" applyFont="1" applyFill="1">
      <alignment vertical="center"/>
    </xf>
    <xf numFmtId="0" fontId="15" fillId="10" borderId="0" xfId="0" applyFont="1" applyFill="1">
      <alignment vertical="center"/>
    </xf>
    <xf numFmtId="0" fontId="16" fillId="11" borderId="0" xfId="0" applyFont="1" applyFill="1">
      <alignment vertical="center"/>
    </xf>
    <xf numFmtId="0" fontId="17" fillId="11" borderId="0" xfId="0" applyFont="1" applyFill="1">
      <alignment vertical="center"/>
    </xf>
    <xf numFmtId="0" fontId="18" fillId="11" borderId="0" xfId="0" applyFont="1" applyFill="1">
      <alignment vertical="center"/>
    </xf>
    <xf numFmtId="0" fontId="18" fillId="11" borderId="0" xfId="0" applyFont="1" applyFill="1" applyBorder="1">
      <alignment vertical="center"/>
    </xf>
    <xf numFmtId="0" fontId="0" fillId="0" borderId="0" xfId="0" applyAlignment="1">
      <alignment horizontal="left" vertical="top" wrapText="1"/>
    </xf>
    <xf numFmtId="0" fontId="19" fillId="7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3" borderId="0" xfId="0" applyFont="1" applyFill="1">
      <alignment vertical="center"/>
    </xf>
    <xf numFmtId="176" fontId="3" fillId="3" borderId="0" xfId="0" applyNumberFormat="1" applyFont="1" applyFill="1">
      <alignment vertical="center"/>
    </xf>
    <xf numFmtId="0" fontId="0" fillId="0" borderId="2" xfId="0" applyFont="1" applyBorder="1">
      <alignment vertical="center"/>
    </xf>
    <xf numFmtId="0" fontId="4" fillId="0" borderId="2" xfId="0" quotePrefix="1" applyFont="1" applyBorder="1">
      <alignment vertical="center"/>
    </xf>
    <xf numFmtId="0" fontId="4" fillId="0" borderId="2" xfId="0" applyFont="1" applyBorder="1">
      <alignment vertical="center"/>
    </xf>
    <xf numFmtId="0" fontId="4" fillId="0" borderId="0" xfId="0" applyFont="1">
      <alignment vertical="center"/>
    </xf>
    <xf numFmtId="179" fontId="0" fillId="0" borderId="2" xfId="0" applyNumberFormat="1" applyBorder="1">
      <alignment vertical="center"/>
    </xf>
    <xf numFmtId="179" fontId="3" fillId="0" borderId="2" xfId="0" applyNumberFormat="1" applyFont="1" applyBorder="1">
      <alignment vertical="center"/>
    </xf>
    <xf numFmtId="179" fontId="0" fillId="7" borderId="2" xfId="0" applyNumberFormat="1" applyFill="1" applyBorder="1">
      <alignment vertical="center"/>
    </xf>
    <xf numFmtId="0" fontId="21" fillId="7" borderId="0" xfId="0" applyFont="1" applyFill="1" applyBorder="1" applyAlignment="1">
      <alignment horizontal="center" vertical="center"/>
    </xf>
    <xf numFmtId="0" fontId="5" fillId="3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12" borderId="1" xfId="0" applyFont="1" applyFill="1" applyBorder="1">
      <alignment vertical="center"/>
    </xf>
    <xf numFmtId="0" fontId="5" fillId="5" borderId="0" xfId="0" applyFont="1" applyFill="1">
      <alignment vertical="center"/>
    </xf>
    <xf numFmtId="0" fontId="5" fillId="4" borderId="0" xfId="0" applyFont="1" applyFill="1">
      <alignment vertical="center"/>
    </xf>
    <xf numFmtId="0" fontId="22" fillId="4" borderId="0" xfId="0" applyFont="1" applyFill="1">
      <alignment vertical="center"/>
    </xf>
    <xf numFmtId="0" fontId="5" fillId="0" borderId="2" xfId="0" applyFont="1" applyBorder="1">
      <alignment vertical="center"/>
    </xf>
    <xf numFmtId="0" fontId="5" fillId="12" borderId="2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5" fillId="3" borderId="2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5" fillId="9" borderId="2" xfId="0" applyFont="1" applyFill="1" applyBorder="1">
      <alignment vertical="center"/>
    </xf>
    <xf numFmtId="176" fontId="5" fillId="5" borderId="2" xfId="0" applyNumberFormat="1" applyFont="1" applyFill="1" applyBorder="1">
      <alignment vertical="center"/>
    </xf>
    <xf numFmtId="176" fontId="5" fillId="3" borderId="2" xfId="0" applyNumberFormat="1" applyFont="1" applyFill="1" applyBorder="1">
      <alignment vertical="center"/>
    </xf>
    <xf numFmtId="0" fontId="6" fillId="4" borderId="2" xfId="0" applyFont="1" applyFill="1" applyBorder="1">
      <alignment vertical="center"/>
    </xf>
    <xf numFmtId="0" fontId="5" fillId="4" borderId="2" xfId="0" applyFont="1" applyFill="1" applyBorder="1">
      <alignment vertical="center"/>
    </xf>
    <xf numFmtId="176" fontId="5" fillId="4" borderId="2" xfId="0" applyNumberFormat="1" applyFont="1" applyFill="1" applyBorder="1">
      <alignment vertical="center"/>
    </xf>
    <xf numFmtId="176" fontId="6" fillId="4" borderId="2" xfId="0" applyNumberFormat="1" applyFont="1" applyFill="1" applyBorder="1">
      <alignment vertical="center"/>
    </xf>
    <xf numFmtId="0" fontId="9" fillId="4" borderId="2" xfId="0" applyFont="1" applyFill="1" applyBorder="1">
      <alignment vertical="center"/>
    </xf>
    <xf numFmtId="177" fontId="6" fillId="4" borderId="2" xfId="0" applyNumberFormat="1" applyFont="1" applyFill="1" applyBorder="1">
      <alignment vertical="center"/>
    </xf>
    <xf numFmtId="176" fontId="6" fillId="3" borderId="2" xfId="0" applyNumberFormat="1" applyFont="1" applyFill="1" applyBorder="1">
      <alignment vertical="center"/>
    </xf>
    <xf numFmtId="177" fontId="6" fillId="3" borderId="2" xfId="0" applyNumberFormat="1" applyFont="1" applyFill="1" applyBorder="1">
      <alignment vertical="center"/>
    </xf>
    <xf numFmtId="177" fontId="6" fillId="9" borderId="2" xfId="0" applyNumberFormat="1" applyFont="1" applyFill="1" applyBorder="1">
      <alignment vertical="center"/>
    </xf>
    <xf numFmtId="0" fontId="22" fillId="4" borderId="2" xfId="0" applyFont="1" applyFill="1" applyBorder="1">
      <alignment vertical="center"/>
    </xf>
    <xf numFmtId="176" fontId="22" fillId="4" borderId="2" xfId="0" applyNumberFormat="1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5" fillId="9" borderId="0" xfId="0" applyFont="1" applyFill="1">
      <alignment vertical="center"/>
    </xf>
    <xf numFmtId="176" fontId="0" fillId="3" borderId="2" xfId="0" applyNumberFormat="1" applyFill="1" applyBorder="1">
      <alignment vertical="center"/>
    </xf>
    <xf numFmtId="0" fontId="24" fillId="0" borderId="0" xfId="0" applyFont="1">
      <alignment vertical="center"/>
    </xf>
    <xf numFmtId="0" fontId="0" fillId="5" borderId="2" xfId="0" applyFill="1" applyBorder="1">
      <alignment vertical="center"/>
    </xf>
    <xf numFmtId="0" fontId="0" fillId="5" borderId="2" xfId="0" quotePrefix="1" applyFill="1" applyBorder="1">
      <alignment vertical="center"/>
    </xf>
    <xf numFmtId="176" fontId="0" fillId="5" borderId="2" xfId="0" applyNumberFormat="1" applyFill="1" applyBorder="1">
      <alignment vertical="center"/>
    </xf>
    <xf numFmtId="0" fontId="3" fillId="5" borderId="2" xfId="0" applyFont="1" applyFill="1" applyBorder="1">
      <alignment vertical="center"/>
    </xf>
    <xf numFmtId="0" fontId="0" fillId="13" borderId="2" xfId="0" applyFill="1" applyBorder="1">
      <alignment vertical="center"/>
    </xf>
    <xf numFmtId="176" fontId="0" fillId="13" borderId="2" xfId="0" applyNumberFormat="1" applyFill="1" applyBorder="1">
      <alignment vertical="center"/>
    </xf>
    <xf numFmtId="0" fontId="8" fillId="12" borderId="2" xfId="0" applyFont="1" applyFill="1" applyBorder="1" applyAlignment="1">
      <alignment horizontal="center" vertical="center"/>
    </xf>
    <xf numFmtId="0" fontId="5" fillId="14" borderId="2" xfId="0" applyFont="1" applyFill="1" applyBorder="1">
      <alignment vertical="center"/>
    </xf>
    <xf numFmtId="0" fontId="5" fillId="15" borderId="0" xfId="0" applyFont="1" applyFill="1">
      <alignment vertical="center"/>
    </xf>
    <xf numFmtId="0" fontId="5" fillId="16" borderId="0" xfId="0" applyFont="1" applyFill="1">
      <alignment vertical="center"/>
    </xf>
    <xf numFmtId="177" fontId="6" fillId="4" borderId="0" xfId="0" applyNumberFormat="1" applyFont="1" applyFill="1">
      <alignment vertical="center"/>
    </xf>
    <xf numFmtId="0" fontId="5" fillId="15" borderId="1" xfId="0" applyFont="1" applyFill="1" applyBorder="1">
      <alignment vertical="center"/>
    </xf>
    <xf numFmtId="0" fontId="7" fillId="15" borderId="1" xfId="0" applyFont="1" applyFill="1" applyBorder="1">
      <alignment vertical="center"/>
    </xf>
    <xf numFmtId="176" fontId="5" fillId="15" borderId="1" xfId="0" applyNumberFormat="1" applyFont="1" applyFill="1" applyBorder="1">
      <alignment vertical="center"/>
    </xf>
    <xf numFmtId="0" fontId="9" fillId="15" borderId="1" xfId="0" applyFont="1" applyFill="1" applyBorder="1">
      <alignment vertical="center"/>
    </xf>
    <xf numFmtId="177" fontId="6" fillId="15" borderId="1" xfId="0" applyNumberFormat="1" applyFont="1" applyFill="1" applyBorder="1">
      <alignment vertical="center"/>
    </xf>
    <xf numFmtId="178" fontId="5" fillId="15" borderId="1" xfId="0" applyNumberFormat="1" applyFont="1" applyFill="1" applyBorder="1">
      <alignment vertical="center"/>
    </xf>
    <xf numFmtId="0" fontId="6" fillId="15" borderId="1" xfId="0" applyFont="1" applyFill="1" applyBorder="1">
      <alignment vertical="center"/>
    </xf>
    <xf numFmtId="180" fontId="5" fillId="0" borderId="0" xfId="0" applyNumberFormat="1" applyFont="1">
      <alignment vertical="center"/>
    </xf>
    <xf numFmtId="0" fontId="6" fillId="5" borderId="0" xfId="0" applyFont="1" applyFill="1">
      <alignment vertical="center"/>
    </xf>
    <xf numFmtId="0" fontId="5" fillId="9" borderId="9" xfId="0" applyFont="1" applyFill="1" applyBorder="1">
      <alignment vertical="center"/>
    </xf>
    <xf numFmtId="177" fontId="6" fillId="4" borderId="9" xfId="0" applyNumberFormat="1" applyFont="1" applyFill="1" applyBorder="1">
      <alignment vertical="center"/>
    </xf>
    <xf numFmtId="177" fontId="6" fillId="9" borderId="9" xfId="0" applyNumberFormat="1" applyFont="1" applyFill="1" applyBorder="1">
      <alignment vertical="center"/>
    </xf>
    <xf numFmtId="177" fontId="6" fillId="15" borderId="9" xfId="0" applyNumberFormat="1" applyFont="1" applyFill="1" applyBorder="1">
      <alignment vertical="center"/>
    </xf>
    <xf numFmtId="180" fontId="5" fillId="5" borderId="2" xfId="0" applyNumberFormat="1" applyFont="1" applyFill="1" applyBorder="1">
      <alignment vertical="center"/>
    </xf>
    <xf numFmtId="0" fontId="6" fillId="5" borderId="2" xfId="0" applyFont="1" applyFill="1" applyBorder="1">
      <alignment vertical="center"/>
    </xf>
    <xf numFmtId="177" fontId="6" fillId="5" borderId="2" xfId="0" applyNumberFormat="1" applyFont="1" applyFill="1" applyBorder="1">
      <alignment vertical="center"/>
    </xf>
    <xf numFmtId="180" fontId="6" fillId="5" borderId="2" xfId="0" applyNumberFormat="1" applyFont="1" applyFill="1" applyBorder="1">
      <alignment vertical="center"/>
    </xf>
    <xf numFmtId="181" fontId="5" fillId="12" borderId="2" xfId="0" applyNumberFormat="1" applyFont="1" applyFill="1" applyBorder="1">
      <alignment vertical="center"/>
    </xf>
    <xf numFmtId="0" fontId="8" fillId="0" borderId="2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2" xfId="0" applyFont="1" applyBorder="1">
      <alignment vertical="center"/>
    </xf>
    <xf numFmtId="0" fontId="6" fillId="14" borderId="2" xfId="0" applyFont="1" applyFill="1" applyBorder="1">
      <alignment vertical="center"/>
    </xf>
    <xf numFmtId="0" fontId="6" fillId="14" borderId="0" xfId="0" applyFont="1" applyFill="1">
      <alignment vertical="center"/>
    </xf>
    <xf numFmtId="182" fontId="6" fillId="14" borderId="2" xfId="0" applyNumberFormat="1" applyFont="1" applyFill="1" applyBorder="1">
      <alignment vertical="center"/>
    </xf>
    <xf numFmtId="182" fontId="6" fillId="0" borderId="2" xfId="0" applyNumberFormat="1" applyFont="1" applyBorder="1">
      <alignment vertical="center"/>
    </xf>
    <xf numFmtId="183" fontId="6" fillId="0" borderId="2" xfId="0" applyNumberFormat="1" applyFont="1" applyBorder="1">
      <alignment vertical="center"/>
    </xf>
    <xf numFmtId="183" fontId="6" fillId="14" borderId="2" xfId="0" applyNumberFormat="1" applyFont="1" applyFill="1" applyBorder="1">
      <alignment vertical="center"/>
    </xf>
    <xf numFmtId="0" fontId="6" fillId="12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176" fontId="22" fillId="5" borderId="2" xfId="0" applyNumberFormat="1" applyFont="1" applyFill="1" applyBorder="1">
      <alignment vertical="center"/>
    </xf>
    <xf numFmtId="181" fontId="5" fillId="4" borderId="2" xfId="0" applyNumberFormat="1" applyFont="1" applyFill="1" applyBorder="1">
      <alignment vertical="center"/>
    </xf>
    <xf numFmtId="0" fontId="25" fillId="5" borderId="2" xfId="0" applyFont="1" applyFill="1" applyBorder="1">
      <alignment vertical="center"/>
    </xf>
    <xf numFmtId="0" fontId="26" fillId="5" borderId="2" xfId="0" applyFont="1" applyFill="1" applyBorder="1">
      <alignment vertical="center"/>
    </xf>
    <xf numFmtId="176" fontId="5" fillId="0" borderId="2" xfId="0" applyNumberFormat="1" applyFont="1" applyBorder="1">
      <alignment vertical="center"/>
    </xf>
    <xf numFmtId="183" fontId="5" fillId="0" borderId="2" xfId="0" applyNumberFormat="1" applyFont="1" applyBorder="1">
      <alignment vertical="center"/>
    </xf>
    <xf numFmtId="183" fontId="5" fillId="4" borderId="2" xfId="0" applyNumberFormat="1" applyFont="1" applyFill="1" applyBorder="1">
      <alignment vertical="center"/>
    </xf>
    <xf numFmtId="0" fontId="7" fillId="4" borderId="0" xfId="0" applyFont="1" applyFill="1">
      <alignment vertical="center"/>
    </xf>
    <xf numFmtId="0" fontId="7" fillId="5" borderId="2" xfId="0" applyFont="1" applyFill="1" applyBorder="1">
      <alignment vertical="center"/>
    </xf>
    <xf numFmtId="0" fontId="7" fillId="17" borderId="0" xfId="0" applyFont="1" applyFill="1">
      <alignment vertical="center"/>
    </xf>
    <xf numFmtId="0" fontId="5" fillId="17" borderId="0" xfId="0" applyFont="1" applyFill="1">
      <alignment vertical="center"/>
    </xf>
    <xf numFmtId="0" fontId="9" fillId="5" borderId="2" xfId="0" applyFont="1" applyFill="1" applyBorder="1">
      <alignment vertical="center"/>
    </xf>
    <xf numFmtId="176" fontId="6" fillId="5" borderId="2" xfId="0" applyNumberFormat="1" applyFont="1" applyFill="1" applyBorder="1">
      <alignment vertical="center"/>
    </xf>
    <xf numFmtId="0" fontId="22" fillId="5" borderId="2" xfId="0" applyFont="1" applyFill="1" applyBorder="1">
      <alignment vertical="center"/>
    </xf>
    <xf numFmtId="176" fontId="7" fillId="5" borderId="2" xfId="0" applyNumberFormat="1" applyFont="1" applyFill="1" applyBorder="1">
      <alignment vertical="center"/>
    </xf>
    <xf numFmtId="0" fontId="23" fillId="5" borderId="2" xfId="0" applyFont="1" applyFill="1" applyBorder="1">
      <alignment vertical="center"/>
    </xf>
    <xf numFmtId="177" fontId="7" fillId="5" borderId="2" xfId="0" applyNumberFormat="1" applyFont="1" applyFill="1" applyBorder="1">
      <alignment vertical="center"/>
    </xf>
    <xf numFmtId="0" fontId="7" fillId="5" borderId="0" xfId="0" applyFont="1" applyFill="1">
      <alignment vertical="center"/>
    </xf>
    <xf numFmtId="0" fontId="0" fillId="5" borderId="0" xfId="0" applyFill="1">
      <alignment vertical="center"/>
    </xf>
    <xf numFmtId="0" fontId="25" fillId="14" borderId="2" xfId="0" applyFont="1" applyFill="1" applyBorder="1">
      <alignment vertical="center"/>
    </xf>
    <xf numFmtId="0" fontId="26" fillId="14" borderId="2" xfId="0" applyFont="1" applyFill="1" applyBorder="1">
      <alignment vertical="center"/>
    </xf>
    <xf numFmtId="0" fontId="7" fillId="14" borderId="2" xfId="0" applyFont="1" applyFill="1" applyBorder="1">
      <alignment vertical="center"/>
    </xf>
    <xf numFmtId="0" fontId="8" fillId="0" borderId="2" xfId="0" applyFont="1" applyBorder="1">
      <alignment vertical="center"/>
    </xf>
    <xf numFmtId="0" fontId="8" fillId="14" borderId="2" xfId="0" applyFont="1" applyFill="1" applyBorder="1">
      <alignment vertical="center"/>
    </xf>
    <xf numFmtId="0" fontId="8" fillId="0" borderId="0" xfId="0" applyFont="1">
      <alignment vertical="center"/>
    </xf>
    <xf numFmtId="0" fontId="8" fillId="0" borderId="14" xfId="0" applyFont="1" applyBorder="1">
      <alignment vertical="center"/>
    </xf>
    <xf numFmtId="0" fontId="5" fillId="0" borderId="14" xfId="0" applyFont="1" applyBorder="1">
      <alignment vertical="center"/>
    </xf>
    <xf numFmtId="0" fontId="5" fillId="4" borderId="14" xfId="0" applyFont="1" applyFill="1" applyBorder="1">
      <alignment vertical="center"/>
    </xf>
    <xf numFmtId="0" fontId="6" fillId="2" borderId="14" xfId="0" applyFont="1" applyFill="1" applyBorder="1">
      <alignment vertical="center"/>
    </xf>
    <xf numFmtId="0" fontId="5" fillId="0" borderId="12" xfId="0" applyFont="1" applyBorder="1">
      <alignment vertical="center"/>
    </xf>
    <xf numFmtId="0" fontId="5" fillId="0" borderId="0" xfId="0" applyFont="1" applyBorder="1">
      <alignment vertical="center"/>
    </xf>
    <xf numFmtId="0" fontId="5" fillId="0" borderId="13" xfId="0" applyFont="1" applyBorder="1">
      <alignment vertical="center"/>
    </xf>
    <xf numFmtId="0" fontId="8" fillId="14" borderId="17" xfId="0" applyFont="1" applyFill="1" applyBorder="1">
      <alignment vertical="center"/>
    </xf>
    <xf numFmtId="0" fontId="8" fillId="14" borderId="18" xfId="0" applyFont="1" applyFill="1" applyBorder="1">
      <alignment vertical="center"/>
    </xf>
    <xf numFmtId="0" fontId="5" fillId="14" borderId="17" xfId="0" applyFont="1" applyFill="1" applyBorder="1">
      <alignment vertical="center"/>
    </xf>
    <xf numFmtId="0" fontId="5" fillId="14" borderId="18" xfId="0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5" fillId="4" borderId="18" xfId="0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0" xfId="0" applyFont="1" applyFill="1" applyBorder="1">
      <alignment vertical="center"/>
    </xf>
    <xf numFmtId="0" fontId="8" fillId="5" borderId="15" xfId="0" applyFont="1" applyFill="1" applyBorder="1">
      <alignment vertical="center"/>
    </xf>
    <xf numFmtId="0" fontId="5" fillId="5" borderId="15" xfId="0" applyFont="1" applyFill="1" applyBorder="1">
      <alignment vertical="center"/>
    </xf>
    <xf numFmtId="184" fontId="5" fillId="5" borderId="15" xfId="0" applyNumberFormat="1" applyFont="1" applyFill="1" applyBorder="1">
      <alignment vertical="center"/>
    </xf>
    <xf numFmtId="0" fontId="5" fillId="5" borderId="22" xfId="0" applyFont="1" applyFill="1" applyBorder="1">
      <alignment vertical="center"/>
    </xf>
    <xf numFmtId="0" fontId="8" fillId="0" borderId="17" xfId="0" applyFont="1" applyBorder="1">
      <alignment vertical="center"/>
    </xf>
    <xf numFmtId="0" fontId="8" fillId="0" borderId="18" xfId="0" applyFont="1" applyBorder="1">
      <alignment vertical="center"/>
    </xf>
    <xf numFmtId="176" fontId="5" fillId="0" borderId="17" xfId="0" applyNumberFormat="1" applyFont="1" applyBorder="1">
      <alignment vertical="center"/>
    </xf>
    <xf numFmtId="0" fontId="5" fillId="0" borderId="18" xfId="0" applyFont="1" applyBorder="1">
      <alignment vertical="center"/>
    </xf>
    <xf numFmtId="183" fontId="5" fillId="0" borderId="18" xfId="0" applyNumberFormat="1" applyFont="1" applyBorder="1">
      <alignment vertical="center"/>
    </xf>
    <xf numFmtId="176" fontId="5" fillId="4" borderId="17" xfId="0" applyNumberFormat="1" applyFont="1" applyFill="1" applyBorder="1">
      <alignment vertical="center"/>
    </xf>
    <xf numFmtId="183" fontId="5" fillId="0" borderId="21" xfId="0" applyNumberFormat="1" applyFont="1" applyBorder="1">
      <alignment vertical="center"/>
    </xf>
    <xf numFmtId="176" fontId="5" fillId="0" borderId="19" xfId="0" applyNumberFormat="1" applyFont="1" applyBorder="1">
      <alignment vertical="center"/>
    </xf>
    <xf numFmtId="176" fontId="5" fillId="0" borderId="20" xfId="0" applyNumberFormat="1" applyFont="1" applyBorder="1">
      <alignment vertical="center"/>
    </xf>
    <xf numFmtId="0" fontId="5" fillId="0" borderId="20" xfId="0" applyFont="1" applyBorder="1">
      <alignment vertical="center"/>
    </xf>
    <xf numFmtId="183" fontId="5" fillId="0" borderId="20" xfId="0" applyNumberFormat="1" applyFont="1" applyBorder="1">
      <alignment vertical="center"/>
    </xf>
    <xf numFmtId="0" fontId="6" fillId="5" borderId="14" xfId="0" applyFont="1" applyFill="1" applyBorder="1">
      <alignment vertical="center"/>
    </xf>
    <xf numFmtId="0" fontId="5" fillId="5" borderId="14" xfId="0" applyFont="1" applyFill="1" applyBorder="1">
      <alignment vertical="center"/>
    </xf>
    <xf numFmtId="176" fontId="5" fillId="5" borderId="17" xfId="0" applyNumberFormat="1" applyFont="1" applyFill="1" applyBorder="1">
      <alignment vertical="center"/>
    </xf>
    <xf numFmtId="183" fontId="5" fillId="5" borderId="2" xfId="0" applyNumberFormat="1" applyFont="1" applyFill="1" applyBorder="1">
      <alignment vertical="center"/>
    </xf>
    <xf numFmtId="183" fontId="5" fillId="4" borderId="18" xfId="0" applyNumberFormat="1" applyFont="1" applyFill="1" applyBorder="1">
      <alignment vertical="center"/>
    </xf>
    <xf numFmtId="183" fontId="5" fillId="5" borderId="18" xfId="0" applyNumberFormat="1" applyFont="1" applyFill="1" applyBorder="1">
      <alignment vertical="center"/>
    </xf>
    <xf numFmtId="184" fontId="5" fillId="5" borderId="2" xfId="0" applyNumberFormat="1" applyFont="1" applyFill="1" applyBorder="1">
      <alignment vertical="center"/>
    </xf>
    <xf numFmtId="0" fontId="5" fillId="5" borderId="20" xfId="0" applyFont="1" applyFill="1" applyBorder="1">
      <alignment vertical="center"/>
    </xf>
    <xf numFmtId="176" fontId="5" fillId="5" borderId="19" xfId="0" applyNumberFormat="1" applyFont="1" applyFill="1" applyBorder="1">
      <alignment vertical="center"/>
    </xf>
    <xf numFmtId="176" fontId="5" fillId="5" borderId="20" xfId="0" applyNumberFormat="1" applyFont="1" applyFill="1" applyBorder="1">
      <alignment vertical="center"/>
    </xf>
    <xf numFmtId="183" fontId="5" fillId="5" borderId="20" xfId="0" applyNumberFormat="1" applyFont="1" applyFill="1" applyBorder="1">
      <alignment vertical="center"/>
    </xf>
    <xf numFmtId="184" fontId="5" fillId="14" borderId="18" xfId="0" applyNumberFormat="1" applyFont="1" applyFill="1" applyBorder="1">
      <alignment vertical="center"/>
    </xf>
    <xf numFmtId="0" fontId="5" fillId="14" borderId="19" xfId="0" applyFont="1" applyFill="1" applyBorder="1">
      <alignment vertical="center"/>
    </xf>
    <xf numFmtId="0" fontId="5" fillId="14" borderId="20" xfId="0" applyFont="1" applyFill="1" applyBorder="1">
      <alignment vertical="center"/>
    </xf>
    <xf numFmtId="0" fontId="5" fillId="14" borderId="21" xfId="0" applyFont="1" applyFill="1" applyBorder="1">
      <alignment vertical="center"/>
    </xf>
    <xf numFmtId="0" fontId="25" fillId="3" borderId="2" xfId="0" applyFont="1" applyFill="1" applyBorder="1">
      <alignment vertical="center"/>
    </xf>
    <xf numFmtId="0" fontId="26" fillId="3" borderId="2" xfId="0" applyFont="1" applyFill="1" applyBorder="1">
      <alignment vertical="center"/>
    </xf>
    <xf numFmtId="0" fontId="6" fillId="3" borderId="2" xfId="0" applyFont="1" applyFill="1" applyBorder="1">
      <alignment vertical="center"/>
    </xf>
    <xf numFmtId="0" fontId="9" fillId="9" borderId="2" xfId="0" applyFont="1" applyFill="1" applyBorder="1">
      <alignment vertical="center"/>
    </xf>
    <xf numFmtId="176" fontId="5" fillId="9" borderId="2" xfId="0" applyNumberFormat="1" applyFont="1" applyFill="1" applyBorder="1">
      <alignment vertical="center"/>
    </xf>
    <xf numFmtId="176" fontId="6" fillId="9" borderId="2" xfId="0" applyNumberFormat="1" applyFont="1" applyFill="1" applyBorder="1">
      <alignment vertical="center"/>
    </xf>
    <xf numFmtId="176" fontId="7" fillId="9" borderId="2" xfId="0" applyNumberFormat="1" applyFont="1" applyFill="1" applyBorder="1">
      <alignment vertical="center"/>
    </xf>
    <xf numFmtId="0" fontId="23" fillId="9" borderId="2" xfId="0" applyFont="1" applyFill="1" applyBorder="1">
      <alignment vertical="center"/>
    </xf>
    <xf numFmtId="177" fontId="7" fillId="9" borderId="2" xfId="0" applyNumberFormat="1" applyFont="1" applyFill="1" applyBorder="1">
      <alignment vertical="center"/>
    </xf>
    <xf numFmtId="0" fontId="0" fillId="0" borderId="0" xfId="0" applyAlignment="1">
      <alignment vertical="top"/>
    </xf>
    <xf numFmtId="0" fontId="0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13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0" fillId="0" borderId="4" xfId="0" applyFont="1" applyBorder="1" applyAlignment="1">
      <alignment horizontal="left" vertical="top" wrapText="1"/>
    </xf>
    <xf numFmtId="0" fontId="0" fillId="0" borderId="5" xfId="0" applyFont="1" applyBorder="1" applyAlignment="1">
      <alignment horizontal="left" vertical="top" wrapText="1"/>
    </xf>
    <xf numFmtId="0" fontId="0" fillId="0" borderId="6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0" fillId="0" borderId="8" xfId="0" applyFont="1" applyBorder="1" applyAlignment="1">
      <alignment horizontal="left" vertical="top" wrapText="1"/>
    </xf>
    <xf numFmtId="0" fontId="28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left" vertical="top" wrapText="1"/>
    </xf>
    <xf numFmtId="0" fontId="8" fillId="14" borderId="11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/>
    </xf>
    <xf numFmtId="0" fontId="6" fillId="5" borderId="5" xfId="0" applyFont="1" applyFill="1" applyBorder="1" applyAlignment="1">
      <alignment horizontal="left" vertical="center"/>
    </xf>
    <xf numFmtId="0" fontId="6" fillId="5" borderId="12" xfId="0" applyFont="1" applyFill="1" applyBorder="1" applyAlignment="1">
      <alignment horizontal="left" vertical="center"/>
    </xf>
    <xf numFmtId="0" fontId="6" fillId="5" borderId="0" xfId="0" applyFont="1" applyFill="1" applyBorder="1" applyAlignment="1">
      <alignment horizontal="left" vertical="center"/>
    </xf>
    <xf numFmtId="0" fontId="6" fillId="5" borderId="13" xfId="0" applyFont="1" applyFill="1" applyBorder="1" applyAlignment="1">
      <alignment horizontal="left" vertical="center"/>
    </xf>
    <xf numFmtId="0" fontId="6" fillId="5" borderId="6" xfId="0" applyFont="1" applyFill="1" applyBorder="1" applyAlignment="1">
      <alignment horizontal="left" vertical="center"/>
    </xf>
    <xf numFmtId="0" fontId="6" fillId="5" borderId="7" xfId="0" applyFont="1" applyFill="1" applyBorder="1" applyAlignment="1">
      <alignment horizontal="left" vertical="center"/>
    </xf>
    <xf numFmtId="0" fontId="6" fillId="5" borderId="8" xfId="0" applyFont="1" applyFill="1" applyBorder="1" applyAlignment="1">
      <alignment horizontal="left" vertical="center"/>
    </xf>
    <xf numFmtId="0" fontId="27" fillId="0" borderId="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8" fillId="9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12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1" fillId="0" borderId="3" xfId="0" applyFont="1" applyBorder="1" applyAlignment="1">
      <alignment horizontal="left" vertical="center" wrapText="1"/>
    </xf>
    <xf numFmtId="0" fontId="8" fillId="5" borderId="14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1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12" borderId="14" xfId="0" applyFont="1" applyFill="1" applyBorder="1" applyAlignment="1">
      <alignment horizontal="center" vertical="center"/>
    </xf>
    <xf numFmtId="0" fontId="8" fillId="12" borderId="15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10" fillId="4" borderId="2" xfId="0" applyFont="1" applyFill="1" applyBorder="1">
      <alignment vertical="center"/>
    </xf>
    <xf numFmtId="0" fontId="0" fillId="4" borderId="2" xfId="0" applyFill="1" applyBorder="1">
      <alignment vertical="center"/>
    </xf>
    <xf numFmtId="0" fontId="0" fillId="4" borderId="2" xfId="0" quotePrefix="1" applyFill="1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quotePrefix="1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10" fillId="7" borderId="0" xfId="0" applyFont="1" applyFill="1" applyBorder="1">
      <alignment vertical="center"/>
    </xf>
    <xf numFmtId="0" fontId="7" fillId="4" borderId="2" xfId="0" applyFont="1" applyFill="1" applyBorder="1">
      <alignment vertical="center"/>
    </xf>
    <xf numFmtId="176" fontId="7" fillId="4" borderId="2" xfId="0" applyNumberFormat="1" applyFont="1" applyFill="1" applyBorder="1">
      <alignment vertical="center"/>
    </xf>
    <xf numFmtId="0" fontId="23" fillId="4" borderId="2" xfId="0" applyFont="1" applyFill="1" applyBorder="1">
      <alignment vertical="center"/>
    </xf>
    <xf numFmtId="177" fontId="7" fillId="4" borderId="2" xfId="0" applyNumberFormat="1" applyFont="1" applyFill="1" applyBorder="1">
      <alignment vertical="center"/>
    </xf>
  </cellXfs>
  <cellStyles count="1">
    <cellStyle name="표준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3</xdr:row>
      <xdr:rowOff>66675</xdr:rowOff>
    </xdr:from>
    <xdr:to>
      <xdr:col>14</xdr:col>
      <xdr:colOff>597959</xdr:colOff>
      <xdr:row>33</xdr:row>
      <xdr:rowOff>2117</xdr:rowOff>
    </xdr:to>
    <xdr:grpSp>
      <xdr:nvGrpSpPr>
        <xdr:cNvPr id="2" name="그룹 1"/>
        <xdr:cNvGrpSpPr/>
      </xdr:nvGrpSpPr>
      <xdr:grpSpPr>
        <a:xfrm>
          <a:off x="1162050" y="742950"/>
          <a:ext cx="9037109" cy="6221942"/>
          <a:chOff x="1973791" y="314325"/>
          <a:chExt cx="9037109" cy="6221942"/>
        </a:xfrm>
      </xdr:grpSpPr>
      <xdr:sp macro="" textlink="">
        <xdr:nvSpPr>
          <xdr:cNvPr id="3" name="순서도: 수행의 시작/종료 2"/>
          <xdr:cNvSpPr/>
        </xdr:nvSpPr>
        <xdr:spPr>
          <a:xfrm>
            <a:off x="4768850" y="314325"/>
            <a:ext cx="1557867" cy="421217"/>
          </a:xfrm>
          <a:prstGeom prst="flowChartTerminator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 지수산출 시작</a:t>
            </a:r>
          </a:p>
        </xdr:txBody>
      </xdr:sp>
      <xdr:sp macro="" textlink="">
        <xdr:nvSpPr>
          <xdr:cNvPr id="4" name="순서도: 처리 3"/>
          <xdr:cNvSpPr/>
        </xdr:nvSpPr>
        <xdr:spPr>
          <a:xfrm>
            <a:off x="1973791" y="2747962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8.</a:t>
            </a:r>
            <a:r>
              <a:rPr lang="ko-KR" altLang="en-US" sz="1000" b="1"/>
              <a:t>지수 및  구성종목 정보 </a:t>
            </a:r>
            <a:r>
              <a:rPr lang="en-US" altLang="ko-KR" sz="1000" b="1"/>
              <a:t>LOAD</a:t>
            </a:r>
            <a:endParaRPr lang="ko-KR" altLang="en-US" sz="1000" b="1"/>
          </a:p>
        </xdr:txBody>
      </xdr:sp>
      <xdr:sp macro="" textlink="">
        <xdr:nvSpPr>
          <xdr:cNvPr id="5" name="순서도: 판단 4"/>
          <xdr:cNvSpPr/>
        </xdr:nvSpPr>
        <xdr:spPr>
          <a:xfrm>
            <a:off x="4630737" y="1314450"/>
            <a:ext cx="1834092" cy="866775"/>
          </a:xfrm>
          <a:prstGeom prst="flowChartDecision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일이 </a:t>
            </a:r>
            <a:endParaRPr lang="en-US" altLang="ko-KR" sz="1000" b="1"/>
          </a:p>
          <a:p>
            <a:pPr algn="ctr"/>
            <a:r>
              <a:rPr lang="ko-KR" altLang="en-US" sz="1000" b="1"/>
              <a:t>리밸런싱</a:t>
            </a:r>
            <a:endParaRPr lang="en-US" altLang="ko-KR" sz="1000" b="1"/>
          </a:p>
          <a:p>
            <a:pPr algn="ctr"/>
            <a:r>
              <a:rPr lang="ko-KR" altLang="en-US" sz="1000" b="1"/>
              <a:t>일자인가</a:t>
            </a:r>
            <a:r>
              <a:rPr lang="en-US" altLang="ko-KR" sz="1000" b="1"/>
              <a:t>?</a:t>
            </a:r>
            <a:endParaRPr lang="ko-KR" altLang="en-US" sz="1000" b="1"/>
          </a:p>
        </xdr:txBody>
      </xdr:sp>
      <xdr:sp macro="" textlink="">
        <xdr:nvSpPr>
          <xdr:cNvPr id="6" name="순서도: 처리 5"/>
          <xdr:cNvSpPr/>
        </xdr:nvSpPr>
        <xdr:spPr>
          <a:xfrm>
            <a:off x="7016750" y="1490662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1.</a:t>
            </a:r>
            <a:r>
              <a:rPr lang="ko-KR" altLang="en-US" sz="1000" b="1"/>
              <a:t>리밸런싱 종목정보 </a:t>
            </a:r>
            <a:r>
              <a:rPr lang="en-US" altLang="ko-KR" sz="1000" b="1"/>
              <a:t>LOAD</a:t>
            </a:r>
            <a:endParaRPr lang="ko-KR" altLang="en-US" sz="1000" b="1"/>
          </a:p>
        </xdr:txBody>
      </xdr:sp>
      <xdr:sp macro="" textlink="">
        <xdr:nvSpPr>
          <xdr:cNvPr id="7" name="순서도: 처리 6"/>
          <xdr:cNvSpPr/>
        </xdr:nvSpPr>
        <xdr:spPr>
          <a:xfrm>
            <a:off x="9131300" y="1490662"/>
            <a:ext cx="1879600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1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2.</a:t>
            </a:r>
            <a:r>
              <a:rPr lang="ko-KR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종목별 지수적용비율 계산</a:t>
            </a:r>
            <a:endParaRPr lang="ko-KR" altLang="ko-KR" sz="1000">
              <a:effectLst/>
            </a:endParaRPr>
          </a:p>
          <a:p>
            <a:pPr algn="ctr"/>
            <a:r>
              <a:rPr lang="en-US" altLang="ko-KR" sz="1000" b="1"/>
              <a:t>3.</a:t>
            </a:r>
            <a:r>
              <a:rPr lang="ko-KR" altLang="en-US" sz="1000" b="1"/>
              <a:t>기준시가총액 재계산</a:t>
            </a:r>
            <a:endParaRPr lang="en-US" altLang="ko-KR" sz="1000" b="1"/>
          </a:p>
        </xdr:txBody>
      </xdr:sp>
      <xdr:sp macro="" textlink="">
        <xdr:nvSpPr>
          <xdr:cNvPr id="8" name="순서도: 판단 7"/>
          <xdr:cNvSpPr/>
        </xdr:nvSpPr>
        <xdr:spPr>
          <a:xfrm>
            <a:off x="4628356" y="3743325"/>
            <a:ext cx="1834092" cy="866775"/>
          </a:xfrm>
          <a:prstGeom prst="flowChartDecision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ko-KR" altLang="en-US" sz="1000" b="1"/>
              <a:t>비교시가총액 변동이 발생했나</a:t>
            </a:r>
            <a:r>
              <a:rPr lang="en-US" altLang="ko-KR" sz="1000" b="1"/>
              <a:t>?</a:t>
            </a:r>
            <a:endParaRPr lang="ko-KR" altLang="en-US" sz="1000" b="1"/>
          </a:p>
        </xdr:txBody>
      </xdr:sp>
      <xdr:sp macro="" textlink="">
        <xdr:nvSpPr>
          <xdr:cNvPr id="9" name="순서도: 처리 8"/>
          <xdr:cNvSpPr/>
        </xdr:nvSpPr>
        <xdr:spPr>
          <a:xfrm>
            <a:off x="4664075" y="2762251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4.</a:t>
            </a:r>
            <a:r>
              <a:rPr lang="ko-KR" altLang="en-US" sz="1000" b="1"/>
              <a:t>시장조치 확인을 위한</a:t>
            </a:r>
            <a:endParaRPr lang="en-US" altLang="ko-KR" sz="1000" b="1"/>
          </a:p>
          <a:p>
            <a:pPr algn="ctr"/>
            <a:r>
              <a:rPr lang="ko-KR" altLang="en-US" sz="1000" b="1"/>
              <a:t>전일 비교시가총액 검사</a:t>
            </a:r>
          </a:p>
        </xdr:txBody>
      </xdr:sp>
      <xdr:sp macro="" textlink="">
        <xdr:nvSpPr>
          <xdr:cNvPr id="10" name="순서도: 처리 9"/>
          <xdr:cNvSpPr/>
        </xdr:nvSpPr>
        <xdr:spPr>
          <a:xfrm>
            <a:off x="7016750" y="3919537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1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5.</a:t>
            </a:r>
            <a:r>
              <a:rPr lang="ko-KR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종목별 지수적용비율 계산</a:t>
            </a:r>
            <a:endParaRPr lang="ko-KR" altLang="ko-KR" sz="1000">
              <a:effectLst/>
            </a:endParaRPr>
          </a:p>
          <a:p>
            <a:pPr algn="ctr"/>
            <a:r>
              <a:rPr lang="ko-KR" altLang="en-US" sz="1000" b="1"/>
              <a:t>기준시가총액 재계산</a:t>
            </a:r>
            <a:endParaRPr lang="en-US" altLang="ko-KR" sz="1000" b="1"/>
          </a:p>
        </xdr:txBody>
      </xdr:sp>
      <xdr:sp macro="" textlink="">
        <xdr:nvSpPr>
          <xdr:cNvPr id="11" name="순서도: 처리 10"/>
          <xdr:cNvSpPr/>
        </xdr:nvSpPr>
        <xdr:spPr>
          <a:xfrm>
            <a:off x="4661693" y="5153025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6.</a:t>
            </a:r>
            <a:r>
              <a:rPr lang="ko-KR" altLang="en-US" sz="1000" b="1"/>
              <a:t>비교시가총액 계산</a:t>
            </a:r>
            <a:endParaRPr lang="en-US" altLang="ko-KR" sz="1000" b="1"/>
          </a:p>
          <a:p>
            <a:pPr algn="ctr"/>
            <a:r>
              <a:rPr lang="en-US" altLang="ko-KR" sz="1000" b="1"/>
              <a:t>7.</a:t>
            </a:r>
            <a:r>
              <a:rPr lang="ko-KR" altLang="en-US" sz="1000" b="1"/>
              <a:t>지수산출</a:t>
            </a:r>
          </a:p>
        </xdr:txBody>
      </xdr:sp>
      <xdr:sp macro="" textlink="">
        <xdr:nvSpPr>
          <xdr:cNvPr id="12" name="순서도: 수행의 시작/종료 11"/>
          <xdr:cNvSpPr/>
        </xdr:nvSpPr>
        <xdr:spPr>
          <a:xfrm>
            <a:off x="4766468" y="6115050"/>
            <a:ext cx="1557867" cy="421217"/>
          </a:xfrm>
          <a:prstGeom prst="flowChartTerminator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 지수산출 </a:t>
            </a:r>
            <a:endParaRPr lang="en-US" altLang="ko-KR" sz="1000" b="1"/>
          </a:p>
          <a:p>
            <a:pPr algn="ctr"/>
            <a:r>
              <a:rPr lang="ko-KR" altLang="en-US" sz="1000" b="1"/>
              <a:t>결과 저장</a:t>
            </a:r>
          </a:p>
        </xdr:txBody>
      </xdr:sp>
      <xdr:cxnSp macro="">
        <xdr:nvCxnSpPr>
          <xdr:cNvPr id="13" name="직선 화살표 연결선 12"/>
          <xdr:cNvCxnSpPr>
            <a:stCxn id="3" idx="2"/>
            <a:endCxn id="5" idx="0"/>
          </xdr:cNvCxnSpPr>
        </xdr:nvCxnSpPr>
        <xdr:spPr>
          <a:xfrm flipH="1">
            <a:off x="5547783" y="735542"/>
            <a:ext cx="1" cy="57890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직선 화살표 연결선 13"/>
          <xdr:cNvCxnSpPr>
            <a:stCxn id="5" idx="3"/>
            <a:endCxn id="6" idx="1"/>
          </xdr:cNvCxnSpPr>
        </xdr:nvCxnSpPr>
        <xdr:spPr>
          <a:xfrm flipV="1">
            <a:off x="6464829" y="1747837"/>
            <a:ext cx="551921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직선 화살표 연결선 14"/>
          <xdr:cNvCxnSpPr>
            <a:stCxn id="6" idx="3"/>
            <a:endCxn id="7" idx="1"/>
          </xdr:cNvCxnSpPr>
        </xdr:nvCxnSpPr>
        <xdr:spPr>
          <a:xfrm>
            <a:off x="8779405" y="1747837"/>
            <a:ext cx="351895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직선 화살표 연결선 15"/>
          <xdr:cNvCxnSpPr>
            <a:stCxn id="5" idx="2"/>
            <a:endCxn id="9" idx="0"/>
          </xdr:cNvCxnSpPr>
        </xdr:nvCxnSpPr>
        <xdr:spPr>
          <a:xfrm flipH="1">
            <a:off x="5545403" y="2181225"/>
            <a:ext cx="2380" cy="581026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직선 화살표 연결선 16"/>
          <xdr:cNvCxnSpPr>
            <a:stCxn id="8" idx="3"/>
            <a:endCxn id="10" idx="1"/>
          </xdr:cNvCxnSpPr>
        </xdr:nvCxnSpPr>
        <xdr:spPr>
          <a:xfrm flipV="1">
            <a:off x="6462448" y="4176712"/>
            <a:ext cx="554302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꺾인 연결선 17"/>
          <xdr:cNvCxnSpPr>
            <a:stCxn id="7" idx="2"/>
            <a:endCxn id="11" idx="3"/>
          </xdr:cNvCxnSpPr>
        </xdr:nvCxnSpPr>
        <xdr:spPr>
          <a:xfrm rot="5400000">
            <a:off x="6545130" y="1884230"/>
            <a:ext cx="3405188" cy="3646752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꺾인 연결선 18"/>
          <xdr:cNvCxnSpPr>
            <a:stCxn id="10" idx="2"/>
          </xdr:cNvCxnSpPr>
        </xdr:nvCxnSpPr>
        <xdr:spPr>
          <a:xfrm rot="5400000">
            <a:off x="6779024" y="4119695"/>
            <a:ext cx="804863" cy="1433247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꺾인 연결선 19"/>
          <xdr:cNvCxnSpPr>
            <a:stCxn id="9" idx="2"/>
            <a:endCxn id="8" idx="0"/>
          </xdr:cNvCxnSpPr>
        </xdr:nvCxnSpPr>
        <xdr:spPr>
          <a:xfrm rot="5400000">
            <a:off x="5312041" y="3509963"/>
            <a:ext cx="466724" cy="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꺾인 연결선 20"/>
          <xdr:cNvCxnSpPr>
            <a:stCxn id="8" idx="2"/>
            <a:endCxn id="11" idx="0"/>
          </xdr:cNvCxnSpPr>
        </xdr:nvCxnSpPr>
        <xdr:spPr>
          <a:xfrm rot="5400000">
            <a:off x="5272750" y="4880372"/>
            <a:ext cx="542925" cy="238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꺾인 연결선 21"/>
          <xdr:cNvCxnSpPr>
            <a:stCxn id="11" idx="2"/>
            <a:endCxn id="12" idx="0"/>
          </xdr:cNvCxnSpPr>
        </xdr:nvCxnSpPr>
        <xdr:spPr>
          <a:xfrm rot="16200000" flipH="1">
            <a:off x="5320374" y="5890021"/>
            <a:ext cx="447675" cy="238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꺾인 연결선 22"/>
          <xdr:cNvCxnSpPr>
            <a:stCxn id="12" idx="1"/>
            <a:endCxn id="4" idx="2"/>
          </xdr:cNvCxnSpPr>
        </xdr:nvCxnSpPr>
        <xdr:spPr>
          <a:xfrm rot="10800000">
            <a:off x="2855120" y="3262313"/>
            <a:ext cx="1911349" cy="3063347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꺾인 연결선 23"/>
          <xdr:cNvCxnSpPr>
            <a:stCxn id="4" idx="0"/>
            <a:endCxn id="3" idx="1"/>
          </xdr:cNvCxnSpPr>
        </xdr:nvCxnSpPr>
        <xdr:spPr>
          <a:xfrm rot="5400000" flipH="1" flipV="1">
            <a:off x="2700470" y="679583"/>
            <a:ext cx="2223028" cy="1913731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" name="타원 24"/>
          <xdr:cNvSpPr/>
        </xdr:nvSpPr>
        <xdr:spPr>
          <a:xfrm>
            <a:off x="6491023" y="1462087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Y</a:t>
            </a:r>
            <a:endParaRPr lang="ko-KR" altLang="en-US" sz="1200" b="1"/>
          </a:p>
        </xdr:txBody>
      </xdr:sp>
      <xdr:sp macro="" textlink="">
        <xdr:nvSpPr>
          <xdr:cNvPr id="26" name="타원 25"/>
          <xdr:cNvSpPr/>
        </xdr:nvSpPr>
        <xdr:spPr>
          <a:xfrm>
            <a:off x="5204089" y="2166938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N</a:t>
            </a:r>
            <a:endParaRPr lang="ko-KR" altLang="en-US" sz="1200" b="1"/>
          </a:p>
        </xdr:txBody>
      </xdr:sp>
      <xdr:sp macro="" textlink="">
        <xdr:nvSpPr>
          <xdr:cNvPr id="27" name="타원 26"/>
          <xdr:cNvSpPr/>
        </xdr:nvSpPr>
        <xdr:spPr>
          <a:xfrm>
            <a:off x="6462448" y="3876674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Y</a:t>
            </a:r>
            <a:endParaRPr lang="ko-KR" altLang="en-US" sz="1200" b="1"/>
          </a:p>
        </xdr:txBody>
      </xdr:sp>
      <xdr:sp macro="" textlink="">
        <xdr:nvSpPr>
          <xdr:cNvPr id="28" name="타원 27"/>
          <xdr:cNvSpPr/>
        </xdr:nvSpPr>
        <xdr:spPr>
          <a:xfrm>
            <a:off x="5184510" y="4624387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N</a:t>
            </a:r>
            <a:endParaRPr lang="ko-KR" altLang="en-US" sz="1200" b="1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O67"/>
  <sheetViews>
    <sheetView topLeftCell="A16" zoomScaleNormal="100" workbookViewId="0">
      <selection activeCell="B44" sqref="B44"/>
    </sheetView>
  </sheetViews>
  <sheetFormatPr defaultRowHeight="16.5"/>
  <sheetData>
    <row r="2" spans="1:14" ht="20.25">
      <c r="A2" s="240" t="s">
        <v>228</v>
      </c>
      <c r="B2" s="240"/>
      <c r="C2" s="240"/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240"/>
    </row>
    <row r="34" spans="1:15" ht="17.25" thickBot="1"/>
    <row r="35" spans="1:15" ht="16.5" customHeight="1">
      <c r="A35" s="241" t="s">
        <v>222</v>
      </c>
      <c r="B35" s="227"/>
      <c r="C35" s="227"/>
      <c r="D35" s="227"/>
      <c r="E35" s="227"/>
      <c r="F35" s="227"/>
      <c r="G35" s="227"/>
      <c r="H35" s="227"/>
      <c r="I35" s="227"/>
      <c r="J35" s="227"/>
      <c r="K35" s="227"/>
      <c r="L35" s="227"/>
      <c r="M35" s="227"/>
      <c r="N35" s="228"/>
      <c r="O35" s="225"/>
    </row>
    <row r="36" spans="1:15">
      <c r="A36" s="229"/>
      <c r="B36" s="230"/>
      <c r="C36" s="230"/>
      <c r="D36" s="230"/>
      <c r="E36" s="230"/>
      <c r="F36" s="230"/>
      <c r="G36" s="230"/>
      <c r="H36" s="230"/>
      <c r="I36" s="230"/>
      <c r="J36" s="230"/>
      <c r="K36" s="230"/>
      <c r="L36" s="230"/>
      <c r="M36" s="230"/>
      <c r="N36" s="231"/>
      <c r="O36" s="225"/>
    </row>
    <row r="37" spans="1:15">
      <c r="A37" s="229"/>
      <c r="B37" s="230"/>
      <c r="C37" s="230"/>
      <c r="D37" s="230"/>
      <c r="E37" s="230"/>
      <c r="F37" s="230"/>
      <c r="G37" s="230"/>
      <c r="H37" s="230"/>
      <c r="I37" s="230"/>
      <c r="J37" s="230"/>
      <c r="K37" s="230"/>
      <c r="L37" s="230"/>
      <c r="M37" s="230"/>
      <c r="N37" s="231"/>
      <c r="O37" s="225"/>
    </row>
    <row r="38" spans="1:15" ht="17.25" thickBot="1">
      <c r="A38" s="232"/>
      <c r="B38" s="233"/>
      <c r="C38" s="233"/>
      <c r="D38" s="233"/>
      <c r="E38" s="233"/>
      <c r="F38" s="233"/>
      <c r="G38" s="233"/>
      <c r="H38" s="233"/>
      <c r="I38" s="233"/>
      <c r="J38" s="233"/>
      <c r="K38" s="233"/>
      <c r="L38" s="233"/>
      <c r="M38" s="233"/>
      <c r="N38" s="234"/>
      <c r="O38" s="225"/>
    </row>
    <row r="39" spans="1:15" ht="17.25" thickBot="1">
      <c r="A39" s="225"/>
      <c r="B39" s="225"/>
      <c r="C39" s="225"/>
      <c r="D39" s="225"/>
      <c r="E39" s="225"/>
      <c r="F39" s="225"/>
      <c r="G39" s="225"/>
      <c r="H39" s="225"/>
      <c r="I39" s="225"/>
      <c r="J39" s="225"/>
      <c r="K39" s="225"/>
      <c r="L39" s="225"/>
      <c r="M39" s="225"/>
      <c r="N39" s="225"/>
      <c r="O39" s="225"/>
    </row>
    <row r="40" spans="1:15">
      <c r="A40" s="226" t="s">
        <v>229</v>
      </c>
      <c r="B40" s="227"/>
      <c r="C40" s="227"/>
      <c r="D40" s="227"/>
      <c r="E40" s="227"/>
      <c r="F40" s="227"/>
      <c r="G40" s="227"/>
      <c r="H40" s="227"/>
      <c r="I40" s="227"/>
      <c r="J40" s="227"/>
      <c r="K40" s="227"/>
      <c r="L40" s="227"/>
      <c r="M40" s="227"/>
      <c r="N40" s="228"/>
      <c r="O40" s="225"/>
    </row>
    <row r="41" spans="1:15">
      <c r="A41" s="229"/>
      <c r="B41" s="230"/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M41" s="230"/>
      <c r="N41" s="231"/>
    </row>
    <row r="42" spans="1:15">
      <c r="A42" s="229"/>
      <c r="B42" s="230"/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M42" s="230"/>
      <c r="N42" s="231"/>
    </row>
    <row r="43" spans="1:15" ht="17.25" thickBot="1">
      <c r="A43" s="232"/>
      <c r="B43" s="233"/>
      <c r="C43" s="233"/>
      <c r="D43" s="233"/>
      <c r="E43" s="233"/>
      <c r="F43" s="233"/>
      <c r="G43" s="233"/>
      <c r="H43" s="233"/>
      <c r="I43" s="233"/>
      <c r="J43" s="233"/>
      <c r="K43" s="233"/>
      <c r="L43" s="233"/>
      <c r="M43" s="233"/>
      <c r="N43" s="234"/>
    </row>
    <row r="44" spans="1:15" ht="17.25" thickBot="1"/>
    <row r="45" spans="1:15" ht="16.5" customHeight="1">
      <c r="A45" s="226" t="s">
        <v>236</v>
      </c>
      <c r="B45" s="235"/>
      <c r="C45" s="235"/>
      <c r="D45" s="235"/>
      <c r="E45" s="235"/>
      <c r="F45" s="235"/>
      <c r="G45" s="235"/>
      <c r="H45" s="235"/>
      <c r="I45" s="235"/>
      <c r="J45" s="235"/>
      <c r="K45" s="235"/>
      <c r="L45" s="235"/>
      <c r="M45" s="235"/>
      <c r="N45" s="236"/>
    </row>
    <row r="46" spans="1:15" ht="17.25" thickBot="1">
      <c r="A46" s="237"/>
      <c r="B46" s="238"/>
      <c r="C46" s="238"/>
      <c r="D46" s="238"/>
      <c r="E46" s="238"/>
      <c r="F46" s="238"/>
      <c r="G46" s="238"/>
      <c r="H46" s="238"/>
      <c r="I46" s="238"/>
      <c r="J46" s="238"/>
      <c r="K46" s="238"/>
      <c r="L46" s="238"/>
      <c r="M46" s="238"/>
      <c r="N46" s="239"/>
    </row>
    <row r="47" spans="1:15" ht="17.25" thickBot="1"/>
    <row r="48" spans="1:15">
      <c r="A48" s="226" t="s">
        <v>223</v>
      </c>
      <c r="B48" s="227"/>
      <c r="C48" s="227"/>
      <c r="D48" s="227"/>
      <c r="E48" s="227"/>
      <c r="F48" s="227"/>
      <c r="G48" s="227"/>
      <c r="H48" s="227"/>
      <c r="I48" s="227"/>
      <c r="J48" s="227"/>
      <c r="K48" s="227"/>
      <c r="L48" s="227"/>
      <c r="M48" s="227"/>
      <c r="N48" s="228"/>
    </row>
    <row r="49" spans="1:14">
      <c r="A49" s="229"/>
      <c r="B49" s="230"/>
      <c r="C49" s="230"/>
      <c r="D49" s="230"/>
      <c r="E49" s="230"/>
      <c r="F49" s="230"/>
      <c r="G49" s="230"/>
      <c r="H49" s="230"/>
      <c r="I49" s="230"/>
      <c r="J49" s="230"/>
      <c r="K49" s="230"/>
      <c r="L49" s="230"/>
      <c r="M49" s="230"/>
      <c r="N49" s="231"/>
    </row>
    <row r="50" spans="1:14">
      <c r="A50" s="229"/>
      <c r="B50" s="230"/>
      <c r="C50" s="230"/>
      <c r="D50" s="230"/>
      <c r="E50" s="230"/>
      <c r="F50" s="230"/>
      <c r="G50" s="230"/>
      <c r="H50" s="230"/>
      <c r="I50" s="230"/>
      <c r="J50" s="230"/>
      <c r="K50" s="230"/>
      <c r="L50" s="230"/>
      <c r="M50" s="230"/>
      <c r="N50" s="231"/>
    </row>
    <row r="51" spans="1:14" ht="17.25" thickBot="1">
      <c r="A51" s="232"/>
      <c r="B51" s="233"/>
      <c r="C51" s="233"/>
      <c r="D51" s="233"/>
      <c r="E51" s="233"/>
      <c r="F51" s="233"/>
      <c r="G51" s="233"/>
      <c r="H51" s="233"/>
      <c r="I51" s="233"/>
      <c r="J51" s="233"/>
      <c r="K51" s="233"/>
      <c r="L51" s="233"/>
      <c r="M51" s="233"/>
      <c r="N51" s="234"/>
    </row>
    <row r="52" spans="1:14" ht="17.25" thickBot="1"/>
    <row r="53" spans="1:14">
      <c r="A53" s="226" t="s">
        <v>226</v>
      </c>
      <c r="B53" s="227"/>
      <c r="C53" s="227"/>
      <c r="D53" s="227"/>
      <c r="E53" s="227"/>
      <c r="F53" s="227"/>
      <c r="G53" s="227"/>
      <c r="H53" s="227"/>
      <c r="I53" s="227"/>
      <c r="J53" s="227"/>
      <c r="K53" s="227"/>
      <c r="L53" s="227"/>
      <c r="M53" s="227"/>
      <c r="N53" s="228"/>
    </row>
    <row r="54" spans="1:14">
      <c r="A54" s="229"/>
      <c r="B54" s="230"/>
      <c r="C54" s="230"/>
      <c r="D54" s="230"/>
      <c r="E54" s="230"/>
      <c r="F54" s="230"/>
      <c r="G54" s="230"/>
      <c r="H54" s="230"/>
      <c r="I54" s="230"/>
      <c r="J54" s="230"/>
      <c r="K54" s="230"/>
      <c r="L54" s="230"/>
      <c r="M54" s="230"/>
      <c r="N54" s="231"/>
    </row>
    <row r="55" spans="1:14">
      <c r="A55" s="229"/>
      <c r="B55" s="230"/>
      <c r="C55" s="230"/>
      <c r="D55" s="230"/>
      <c r="E55" s="230"/>
      <c r="F55" s="230"/>
      <c r="G55" s="230"/>
      <c r="H55" s="230"/>
      <c r="I55" s="230"/>
      <c r="J55" s="230"/>
      <c r="K55" s="230"/>
      <c r="L55" s="230"/>
      <c r="M55" s="230"/>
      <c r="N55" s="231"/>
    </row>
    <row r="56" spans="1:14" ht="17.25" thickBot="1">
      <c r="A56" s="232"/>
      <c r="B56" s="233"/>
      <c r="C56" s="233"/>
      <c r="D56" s="233"/>
      <c r="E56" s="233"/>
      <c r="F56" s="233"/>
      <c r="G56" s="233"/>
      <c r="H56" s="233"/>
      <c r="I56" s="233"/>
      <c r="J56" s="233"/>
      <c r="K56" s="233"/>
      <c r="L56" s="233"/>
      <c r="M56" s="233"/>
      <c r="N56" s="234"/>
    </row>
    <row r="57" spans="1:14" ht="17.25" thickBot="1"/>
    <row r="58" spans="1:14" ht="16.5" customHeight="1">
      <c r="A58" s="226" t="s">
        <v>224</v>
      </c>
      <c r="B58" s="235"/>
      <c r="C58" s="235"/>
      <c r="D58" s="235"/>
      <c r="E58" s="235"/>
      <c r="F58" s="235"/>
      <c r="G58" s="235"/>
      <c r="H58" s="235"/>
      <c r="I58" s="235"/>
      <c r="J58" s="235"/>
      <c r="K58" s="235"/>
      <c r="L58" s="235"/>
      <c r="M58" s="235"/>
      <c r="N58" s="236"/>
    </row>
    <row r="59" spans="1:14" ht="17.25" thickBot="1">
      <c r="A59" s="237"/>
      <c r="B59" s="238"/>
      <c r="C59" s="238"/>
      <c r="D59" s="238"/>
      <c r="E59" s="238"/>
      <c r="F59" s="238"/>
      <c r="G59" s="238"/>
      <c r="H59" s="238"/>
      <c r="I59" s="238"/>
      <c r="J59" s="238"/>
      <c r="K59" s="238"/>
      <c r="L59" s="238"/>
      <c r="M59" s="238"/>
      <c r="N59" s="239"/>
    </row>
    <row r="60" spans="1:14" ht="17.25" thickBot="1"/>
    <row r="61" spans="1:14" ht="16.5" customHeight="1">
      <c r="A61" s="226" t="s">
        <v>225</v>
      </c>
      <c r="B61" s="235"/>
      <c r="C61" s="235"/>
      <c r="D61" s="235"/>
      <c r="E61" s="235"/>
      <c r="F61" s="235"/>
      <c r="G61" s="235"/>
      <c r="H61" s="235"/>
      <c r="I61" s="235"/>
      <c r="J61" s="235"/>
      <c r="K61" s="235"/>
      <c r="L61" s="235"/>
      <c r="M61" s="235"/>
      <c r="N61" s="236"/>
    </row>
    <row r="62" spans="1:14" ht="17.25" thickBot="1">
      <c r="A62" s="237"/>
      <c r="B62" s="238"/>
      <c r="C62" s="238"/>
      <c r="D62" s="238"/>
      <c r="E62" s="238"/>
      <c r="F62" s="238"/>
      <c r="G62" s="238"/>
      <c r="H62" s="238"/>
      <c r="I62" s="238"/>
      <c r="J62" s="238"/>
      <c r="K62" s="238"/>
      <c r="L62" s="238"/>
      <c r="M62" s="238"/>
      <c r="N62" s="239"/>
    </row>
    <row r="63" spans="1:14" ht="17.25" thickBot="1"/>
    <row r="64" spans="1:14">
      <c r="A64" s="226" t="s">
        <v>227</v>
      </c>
      <c r="B64" s="227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  <c r="N64" s="228"/>
    </row>
    <row r="65" spans="1:14">
      <c r="A65" s="229"/>
      <c r="B65" s="230"/>
      <c r="C65" s="230"/>
      <c r="D65" s="230"/>
      <c r="E65" s="230"/>
      <c r="F65" s="230"/>
      <c r="G65" s="230"/>
      <c r="H65" s="230"/>
      <c r="I65" s="230"/>
      <c r="J65" s="230"/>
      <c r="K65" s="230"/>
      <c r="L65" s="230"/>
      <c r="M65" s="230"/>
      <c r="N65" s="231"/>
    </row>
    <row r="66" spans="1:14">
      <c r="A66" s="229"/>
      <c r="B66" s="230"/>
      <c r="C66" s="230"/>
      <c r="D66" s="230"/>
      <c r="E66" s="230"/>
      <c r="F66" s="230"/>
      <c r="G66" s="230"/>
      <c r="H66" s="230"/>
      <c r="I66" s="230"/>
      <c r="J66" s="230"/>
      <c r="K66" s="230"/>
      <c r="L66" s="230"/>
      <c r="M66" s="230"/>
      <c r="N66" s="231"/>
    </row>
    <row r="67" spans="1:14" ht="17.25" thickBot="1">
      <c r="A67" s="232"/>
      <c r="B67" s="233"/>
      <c r="C67" s="233"/>
      <c r="D67" s="233"/>
      <c r="E67" s="233"/>
      <c r="F67" s="233"/>
      <c r="G67" s="233"/>
      <c r="H67" s="233"/>
      <c r="I67" s="233"/>
      <c r="J67" s="233"/>
      <c r="K67" s="233"/>
      <c r="L67" s="233"/>
      <c r="M67" s="233"/>
      <c r="N67" s="234"/>
    </row>
  </sheetData>
  <mergeCells count="9">
    <mergeCell ref="A2:N2"/>
    <mergeCell ref="A35:N38"/>
    <mergeCell ref="A40:N43"/>
    <mergeCell ref="A48:N51"/>
    <mergeCell ref="A53:N56"/>
    <mergeCell ref="A64:N67"/>
    <mergeCell ref="A45:N46"/>
    <mergeCell ref="A58:N59"/>
    <mergeCell ref="A61:N62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91"/>
  <sheetViews>
    <sheetView topLeftCell="A346" workbookViewId="0">
      <selection activeCell="H400" sqref="H400"/>
    </sheetView>
  </sheetViews>
  <sheetFormatPr defaultRowHeight="13.5"/>
  <cols>
    <col min="1" max="1" width="9.125" style="138" bestFit="1" customWidth="1"/>
    <col min="2" max="2" width="11.5" style="138" bestFit="1" customWidth="1"/>
    <col min="3" max="3" width="9.125" style="135" bestFit="1" customWidth="1"/>
    <col min="4" max="4" width="9.125" style="135" customWidth="1"/>
    <col min="5" max="5" width="12.25" style="135" bestFit="1" customWidth="1"/>
    <col min="6" max="6" width="13" style="135" bestFit="1" customWidth="1"/>
    <col min="7" max="7" width="9.125" style="138" bestFit="1" customWidth="1"/>
    <col min="8" max="8" width="12.375" style="138" customWidth="1"/>
    <col min="9" max="9" width="11.5" style="138" bestFit="1" customWidth="1"/>
    <col min="10" max="10" width="13" style="138" bestFit="1" customWidth="1"/>
    <col min="11" max="11" width="9.125" style="135" bestFit="1" customWidth="1"/>
    <col min="12" max="12" width="9.125" style="135" customWidth="1"/>
    <col min="13" max="13" width="11.5" style="135" bestFit="1" customWidth="1"/>
    <col min="14" max="14" width="12.25" style="135" bestFit="1" customWidth="1"/>
    <col min="15" max="16384" width="9" style="135"/>
  </cols>
  <sheetData>
    <row r="1" spans="1:14">
      <c r="A1" s="244" t="s">
        <v>202</v>
      </c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6"/>
    </row>
    <row r="2" spans="1:14">
      <c r="A2" s="247"/>
      <c r="B2" s="248"/>
      <c r="C2" s="248"/>
      <c r="D2" s="248"/>
      <c r="E2" s="248"/>
      <c r="F2" s="248"/>
      <c r="G2" s="248"/>
      <c r="H2" s="248"/>
      <c r="I2" s="248"/>
      <c r="J2" s="248"/>
      <c r="K2" s="248"/>
      <c r="L2" s="248"/>
      <c r="M2" s="248"/>
      <c r="N2" s="249"/>
    </row>
    <row r="3" spans="1:14">
      <c r="A3" s="247"/>
      <c r="B3" s="248"/>
      <c r="C3" s="248"/>
      <c r="D3" s="248"/>
      <c r="E3" s="248"/>
      <c r="F3" s="248"/>
      <c r="G3" s="248"/>
      <c r="H3" s="248"/>
      <c r="I3" s="248"/>
      <c r="J3" s="248"/>
      <c r="K3" s="248"/>
      <c r="L3" s="248"/>
      <c r="M3" s="248"/>
      <c r="N3" s="249"/>
    </row>
    <row r="4" spans="1:14">
      <c r="A4" s="247"/>
      <c r="B4" s="248"/>
      <c r="C4" s="248"/>
      <c r="D4" s="248"/>
      <c r="E4" s="248"/>
      <c r="F4" s="248"/>
      <c r="G4" s="248"/>
      <c r="H4" s="248"/>
      <c r="I4" s="248"/>
      <c r="J4" s="248"/>
      <c r="K4" s="248"/>
      <c r="L4" s="248"/>
      <c r="M4" s="248"/>
      <c r="N4" s="249"/>
    </row>
    <row r="5" spans="1:14">
      <c r="A5" s="247"/>
      <c r="B5" s="248"/>
      <c r="C5" s="248"/>
      <c r="D5" s="248"/>
      <c r="E5" s="248"/>
      <c r="F5" s="248"/>
      <c r="G5" s="248"/>
      <c r="H5" s="248"/>
      <c r="I5" s="248"/>
      <c r="J5" s="248"/>
      <c r="K5" s="248"/>
      <c r="L5" s="248"/>
      <c r="M5" s="248"/>
      <c r="N5" s="249"/>
    </row>
    <row r="6" spans="1:14">
      <c r="A6" s="247"/>
      <c r="B6" s="248"/>
      <c r="C6" s="248"/>
      <c r="D6" s="248"/>
      <c r="E6" s="248"/>
      <c r="F6" s="248"/>
      <c r="G6" s="248"/>
      <c r="H6" s="248"/>
      <c r="I6" s="248"/>
      <c r="J6" s="248"/>
      <c r="K6" s="248"/>
      <c r="L6" s="248"/>
      <c r="M6" s="248"/>
      <c r="N6" s="249"/>
    </row>
    <row r="7" spans="1:14">
      <c r="A7" s="247"/>
      <c r="B7" s="248"/>
      <c r="C7" s="248"/>
      <c r="D7" s="248"/>
      <c r="E7" s="248"/>
      <c r="F7" s="248"/>
      <c r="G7" s="248"/>
      <c r="H7" s="248"/>
      <c r="I7" s="248"/>
      <c r="J7" s="248"/>
      <c r="K7" s="248"/>
      <c r="L7" s="248"/>
      <c r="M7" s="248"/>
      <c r="N7" s="249"/>
    </row>
    <row r="8" spans="1:14">
      <c r="A8" s="247"/>
      <c r="B8" s="248"/>
      <c r="C8" s="248"/>
      <c r="D8" s="248"/>
      <c r="E8" s="248"/>
      <c r="F8" s="248"/>
      <c r="G8" s="248"/>
      <c r="H8" s="248"/>
      <c r="I8" s="248"/>
      <c r="J8" s="248"/>
      <c r="K8" s="248"/>
      <c r="L8" s="248"/>
      <c r="M8" s="248"/>
      <c r="N8" s="249"/>
    </row>
    <row r="9" spans="1:14">
      <c r="A9" s="247"/>
      <c r="B9" s="248"/>
      <c r="C9" s="248"/>
      <c r="D9" s="248"/>
      <c r="E9" s="248"/>
      <c r="F9" s="248"/>
      <c r="G9" s="248"/>
      <c r="H9" s="248"/>
      <c r="I9" s="248"/>
      <c r="J9" s="248"/>
      <c r="K9" s="248"/>
      <c r="L9" s="248"/>
      <c r="M9" s="248"/>
      <c r="N9" s="249"/>
    </row>
    <row r="10" spans="1:14" ht="14.25" thickBot="1">
      <c r="A10" s="250"/>
      <c r="B10" s="251"/>
      <c r="C10" s="251"/>
      <c r="D10" s="251"/>
      <c r="E10" s="251"/>
      <c r="F10" s="251"/>
      <c r="G10" s="251"/>
      <c r="H10" s="251"/>
      <c r="I10" s="251"/>
      <c r="J10" s="251"/>
      <c r="K10" s="251"/>
      <c r="L10" s="251"/>
      <c r="M10" s="251"/>
      <c r="N10" s="252"/>
    </row>
    <row r="11" spans="1:14">
      <c r="A11" s="242" t="s">
        <v>197</v>
      </c>
      <c r="B11" s="242"/>
      <c r="C11" s="243" t="s">
        <v>200</v>
      </c>
      <c r="D11" s="243"/>
      <c r="E11" s="243"/>
      <c r="F11" s="243"/>
      <c r="G11" s="242" t="s">
        <v>201</v>
      </c>
      <c r="H11" s="242"/>
      <c r="I11" s="242"/>
      <c r="J11" s="242"/>
      <c r="K11" s="243" t="s">
        <v>195</v>
      </c>
      <c r="L11" s="243"/>
      <c r="M11" s="243"/>
      <c r="N11" s="243"/>
    </row>
    <row r="12" spans="1:14">
      <c r="A12" s="137" t="s">
        <v>179</v>
      </c>
      <c r="B12" s="137" t="s">
        <v>182</v>
      </c>
      <c r="C12" s="136" t="s">
        <v>179</v>
      </c>
      <c r="D12" s="136" t="s">
        <v>198</v>
      </c>
      <c r="E12" s="136" t="s">
        <v>182</v>
      </c>
      <c r="F12" s="136" t="s">
        <v>186</v>
      </c>
      <c r="G12" s="137" t="s">
        <v>179</v>
      </c>
      <c r="H12" s="137" t="s">
        <v>198</v>
      </c>
      <c r="I12" s="137" t="s">
        <v>182</v>
      </c>
      <c r="J12" s="137" t="s">
        <v>199</v>
      </c>
      <c r="K12" s="136" t="s">
        <v>179</v>
      </c>
      <c r="L12" s="136" t="s">
        <v>198</v>
      </c>
      <c r="M12" s="136" t="s">
        <v>182</v>
      </c>
      <c r="N12" s="136" t="s">
        <v>186</v>
      </c>
    </row>
    <row r="13" spans="1:14">
      <c r="A13" s="137">
        <v>1000</v>
      </c>
      <c r="B13" s="137"/>
      <c r="C13" s="136">
        <v>1000</v>
      </c>
      <c r="D13" s="136"/>
      <c r="E13" s="136"/>
      <c r="F13" s="136"/>
      <c r="G13" s="137">
        <v>1000</v>
      </c>
      <c r="H13" s="137"/>
      <c r="I13" s="137"/>
      <c r="J13" s="137"/>
      <c r="K13" s="136">
        <v>1000</v>
      </c>
      <c r="L13" s="136"/>
      <c r="M13" s="136"/>
      <c r="N13" s="136"/>
    </row>
    <row r="14" spans="1:14">
      <c r="A14" s="137">
        <v>1013.4945603041625</v>
      </c>
      <c r="B14" s="139">
        <f>(A14-A13)/A13</f>
        <v>1.3494560304162519E-2</v>
      </c>
      <c r="C14" s="136">
        <v>1013.4967378037741</v>
      </c>
      <c r="D14" s="136">
        <f>C14-A14</f>
        <v>2.1774996115482281E-3</v>
      </c>
      <c r="E14" s="140">
        <v>1.3496737803774068E-2</v>
      </c>
      <c r="F14" s="141">
        <v>-2.1774996115490886E-6</v>
      </c>
      <c r="G14" s="137">
        <v>1013.4967378037741</v>
      </c>
      <c r="H14" s="137">
        <f>G14-A14</f>
        <v>2.1774996115482281E-3</v>
      </c>
      <c r="I14" s="139">
        <v>1.3496737803774068E-2</v>
      </c>
      <c r="J14" s="142">
        <f>I14-B14</f>
        <v>2.1774996115490886E-6</v>
      </c>
      <c r="K14" s="136">
        <v>1013.4945603041623</v>
      </c>
      <c r="L14" s="136">
        <f>K14-A14</f>
        <v>0</v>
      </c>
      <c r="M14" s="140">
        <f>(K14-K13)/K13</f>
        <v>1.3494560304162292E-2</v>
      </c>
      <c r="N14" s="141">
        <f>M14-B14</f>
        <v>-2.2724877535296173E-16</v>
      </c>
    </row>
    <row r="15" spans="1:14">
      <c r="A15" s="137">
        <v>1074.6489553134138</v>
      </c>
      <c r="B15" s="139">
        <f t="shared" ref="B15:B78" si="0">(A15-A14)/A14</f>
        <v>6.0340131466416633E-2</v>
      </c>
      <c r="C15" s="136">
        <v>1074.6513614317453</v>
      </c>
      <c r="D15" s="136">
        <f t="shared" ref="D15:D78" si="1">C15-A15</f>
        <v>2.4061183314643131E-3</v>
      </c>
      <c r="E15" s="140">
        <v>6.0340227399736851E-2</v>
      </c>
      <c r="F15" s="141">
        <v>-9.593332021828882E-8</v>
      </c>
      <c r="G15" s="137">
        <v>1074.6513614317453</v>
      </c>
      <c r="H15" s="137">
        <f t="shared" ref="H15:H78" si="2">G15-A15</f>
        <v>2.4061183314643131E-3</v>
      </c>
      <c r="I15" s="139">
        <v>6.0340227399736851E-2</v>
      </c>
      <c r="J15" s="142">
        <f t="shared" ref="J15:J78" si="3">I15-B15</f>
        <v>9.593332021828882E-8</v>
      </c>
      <c r="K15" s="136">
        <v>1074.6489553134136</v>
      </c>
      <c r="L15" s="136">
        <f t="shared" ref="L15:L78" si="4">K15-A15</f>
        <v>0</v>
      </c>
      <c r="M15" s="140">
        <f t="shared" ref="M15:M78" si="5">(K15-K14)/K14</f>
        <v>6.0340131466416647E-2</v>
      </c>
      <c r="N15" s="141">
        <f t="shared" ref="N15:N78" si="6">M15-B15</f>
        <v>0</v>
      </c>
    </row>
    <row r="16" spans="1:14">
      <c r="A16" s="137">
        <v>1079.368034249271</v>
      </c>
      <c r="B16" s="139">
        <f t="shared" si="0"/>
        <v>4.3912748554069759E-3</v>
      </c>
      <c r="C16" s="136">
        <v>1079.3679667880094</v>
      </c>
      <c r="D16" s="136">
        <f t="shared" si="1"/>
        <v>-6.7461261551216012E-5</v>
      </c>
      <c r="E16" s="140">
        <v>4.3889632726843396E-3</v>
      </c>
      <c r="F16" s="141">
        <v>2.3115827226362698E-6</v>
      </c>
      <c r="G16" s="137">
        <v>1079.3679667880094</v>
      </c>
      <c r="H16" s="137">
        <f t="shared" si="2"/>
        <v>-6.7461261551216012E-5</v>
      </c>
      <c r="I16" s="139">
        <v>4.3889632726843396E-3</v>
      </c>
      <c r="J16" s="142">
        <f t="shared" si="3"/>
        <v>-2.3115827226362698E-6</v>
      </c>
      <c r="K16" s="136">
        <v>1079.3680342492712</v>
      </c>
      <c r="L16" s="136">
        <f t="shared" si="4"/>
        <v>0</v>
      </c>
      <c r="M16" s="140">
        <f t="shared" si="5"/>
        <v>4.3912748554074E-3</v>
      </c>
      <c r="N16" s="141">
        <f t="shared" si="6"/>
        <v>4.2413988987632933E-16</v>
      </c>
    </row>
    <row r="17" spans="1:14">
      <c r="A17" s="137">
        <v>1133.3915064414682</v>
      </c>
      <c r="B17" s="139">
        <f t="shared" si="0"/>
        <v>5.0051021040077387E-2</v>
      </c>
      <c r="C17" s="136">
        <v>1133.3928331796135</v>
      </c>
      <c r="D17" s="136">
        <f t="shared" si="1"/>
        <v>1.3267381452806148E-3</v>
      </c>
      <c r="E17" s="140">
        <v>5.0052315849590787E-2</v>
      </c>
      <c r="F17" s="141">
        <v>-1.294809513399664E-6</v>
      </c>
      <c r="G17" s="137">
        <v>1133.3928331796135</v>
      </c>
      <c r="H17" s="137">
        <f t="shared" si="2"/>
        <v>1.3267381452806148E-3</v>
      </c>
      <c r="I17" s="139">
        <v>5.0052315849590787E-2</v>
      </c>
      <c r="J17" s="142">
        <f t="shared" si="3"/>
        <v>1.294809513399664E-6</v>
      </c>
      <c r="K17" s="136">
        <v>1133.3915064414682</v>
      </c>
      <c r="L17" s="136">
        <f t="shared" si="4"/>
        <v>0</v>
      </c>
      <c r="M17" s="140">
        <f t="shared" si="5"/>
        <v>5.0051021040077165E-2</v>
      </c>
      <c r="N17" s="141">
        <f t="shared" si="6"/>
        <v>-2.2204460492503131E-16</v>
      </c>
    </row>
    <row r="18" spans="1:14">
      <c r="A18" s="137">
        <v>1229.2132587595338</v>
      </c>
      <c r="B18" s="139">
        <f t="shared" si="0"/>
        <v>8.4544265395916945E-2</v>
      </c>
      <c r="C18" s="136">
        <v>1229.2157735654537</v>
      </c>
      <c r="D18" s="136">
        <f t="shared" si="1"/>
        <v>2.5148059198727424E-3</v>
      </c>
      <c r="E18" s="140">
        <v>8.4545214669320856E-2</v>
      </c>
      <c r="F18" s="141">
        <v>-9.4927340391071091E-7</v>
      </c>
      <c r="G18" s="137">
        <v>1229.2157735654537</v>
      </c>
      <c r="H18" s="137">
        <f t="shared" si="2"/>
        <v>2.5148059198727424E-3</v>
      </c>
      <c r="I18" s="139">
        <v>8.4545214669320856E-2</v>
      </c>
      <c r="J18" s="142">
        <f t="shared" si="3"/>
        <v>9.4927340391071091E-7</v>
      </c>
      <c r="K18" s="136">
        <v>1229.2132587595338</v>
      </c>
      <c r="L18" s="136">
        <f t="shared" si="4"/>
        <v>0</v>
      </c>
      <c r="M18" s="140">
        <f t="shared" si="5"/>
        <v>8.4544265395916945E-2</v>
      </c>
      <c r="N18" s="141">
        <f t="shared" si="6"/>
        <v>0</v>
      </c>
    </row>
    <row r="19" spans="1:14">
      <c r="A19" s="137">
        <v>1189.3619052374422</v>
      </c>
      <c r="B19" s="139">
        <f t="shared" si="0"/>
        <v>-3.2420211251469711E-2</v>
      </c>
      <c r="C19" s="136">
        <v>1189.36287593004</v>
      </c>
      <c r="D19" s="136">
        <f t="shared" si="1"/>
        <v>9.7069259777526895E-4</v>
      </c>
      <c r="E19" s="140">
        <v>-3.2421401101790842E-2</v>
      </c>
      <c r="F19" s="141">
        <v>1.1898503211316136E-6</v>
      </c>
      <c r="G19" s="137">
        <v>1189.36287593004</v>
      </c>
      <c r="H19" s="137">
        <f t="shared" si="2"/>
        <v>9.7069259777526895E-4</v>
      </c>
      <c r="I19" s="139">
        <v>-3.2421401101790842E-2</v>
      </c>
      <c r="J19" s="142">
        <f t="shared" si="3"/>
        <v>-1.1898503211316136E-6</v>
      </c>
      <c r="K19" s="136">
        <v>1189.361905237442</v>
      </c>
      <c r="L19" s="136">
        <f t="shared" si="4"/>
        <v>0</v>
      </c>
      <c r="M19" s="140">
        <f t="shared" si="5"/>
        <v>-3.2420211251469898E-2</v>
      </c>
      <c r="N19" s="141">
        <f t="shared" si="6"/>
        <v>-1.8735013540549517E-16</v>
      </c>
    </row>
    <row r="20" spans="1:14">
      <c r="A20" s="137">
        <v>1186.6160888587688</v>
      </c>
      <c r="B20" s="139">
        <f t="shared" si="0"/>
        <v>-2.308646650428309E-3</v>
      </c>
      <c r="C20" s="136">
        <v>1186.6159426927018</v>
      </c>
      <c r="D20" s="136">
        <f t="shared" si="1"/>
        <v>-1.4616606699746626E-4</v>
      </c>
      <c r="E20" s="140">
        <v>-2.3095838056911107E-3</v>
      </c>
      <c r="F20" s="141">
        <v>9.3715526280164704E-7</v>
      </c>
      <c r="G20" s="137">
        <v>1186.6159426927018</v>
      </c>
      <c r="H20" s="137">
        <f t="shared" si="2"/>
        <v>-1.4616606699746626E-4</v>
      </c>
      <c r="I20" s="139">
        <v>-2.3095838056911107E-3</v>
      </c>
      <c r="J20" s="142">
        <f t="shared" si="3"/>
        <v>-9.3715526280164704E-7</v>
      </c>
      <c r="K20" s="136">
        <v>1186.6160888587688</v>
      </c>
      <c r="L20" s="136">
        <f t="shared" si="4"/>
        <v>0</v>
      </c>
      <c r="M20" s="140">
        <f t="shared" si="5"/>
        <v>-2.3086466504281186E-3</v>
      </c>
      <c r="N20" s="141">
        <f t="shared" si="6"/>
        <v>1.9038590148845458E-16</v>
      </c>
    </row>
    <row r="21" spans="1:14">
      <c r="A21" s="137">
        <v>1211.7572177629513</v>
      </c>
      <c r="B21" s="139">
        <f t="shared" si="0"/>
        <v>2.1187247619710012E-2</v>
      </c>
      <c r="C21" s="136">
        <v>1211.7571128232109</v>
      </c>
      <c r="D21" s="136">
        <f t="shared" si="1"/>
        <v>-1.0493974036762665E-4</v>
      </c>
      <c r="E21" s="140">
        <v>2.1187284972303794E-2</v>
      </c>
      <c r="F21" s="141">
        <v>-3.7352593781903032E-8</v>
      </c>
      <c r="G21" s="137">
        <v>1211.7571128232109</v>
      </c>
      <c r="H21" s="137">
        <f t="shared" si="2"/>
        <v>-1.0493974036762665E-4</v>
      </c>
      <c r="I21" s="139">
        <v>2.1187284972303794E-2</v>
      </c>
      <c r="J21" s="142">
        <f t="shared" si="3"/>
        <v>3.7352593781903032E-8</v>
      </c>
      <c r="K21" s="136">
        <v>1211.7572177629511</v>
      </c>
      <c r="L21" s="136">
        <f t="shared" si="4"/>
        <v>0</v>
      </c>
      <c r="M21" s="140">
        <f t="shared" si="5"/>
        <v>2.1187247619709818E-2</v>
      </c>
      <c r="N21" s="141">
        <f t="shared" si="6"/>
        <v>-1.9428902930940239E-16</v>
      </c>
    </row>
    <row r="22" spans="1:14">
      <c r="A22" s="137">
        <v>1305.0640285414349</v>
      </c>
      <c r="B22" s="139">
        <f t="shared" si="0"/>
        <v>7.700124200682637E-2</v>
      </c>
      <c r="C22" s="136">
        <v>1305.0659361960002</v>
      </c>
      <c r="D22" s="136">
        <f t="shared" si="1"/>
        <v>1.9076545652296772E-3</v>
      </c>
      <c r="E22" s="140">
        <v>7.7002909564437186E-2</v>
      </c>
      <c r="F22" s="141">
        <v>-1.6675576108154955E-6</v>
      </c>
      <c r="G22" s="137">
        <v>1305.0659361960002</v>
      </c>
      <c r="H22" s="137">
        <f t="shared" si="2"/>
        <v>1.9076545652296772E-3</v>
      </c>
      <c r="I22" s="139">
        <v>7.7002909564437186E-2</v>
      </c>
      <c r="J22" s="142">
        <f t="shared" si="3"/>
        <v>1.6675576108154955E-6</v>
      </c>
      <c r="K22" s="136">
        <v>1305.0640285414349</v>
      </c>
      <c r="L22" s="136">
        <f t="shared" si="4"/>
        <v>0</v>
      </c>
      <c r="M22" s="140">
        <f t="shared" si="5"/>
        <v>7.7001242006826578E-2</v>
      </c>
      <c r="N22" s="141">
        <f t="shared" si="6"/>
        <v>2.0816681711721685E-16</v>
      </c>
    </row>
    <row r="23" spans="1:14">
      <c r="A23" s="137">
        <v>1330.7996189081089</v>
      </c>
      <c r="B23" s="139">
        <f t="shared" si="0"/>
        <v>1.9719791369498193E-2</v>
      </c>
      <c r="C23" s="136">
        <v>1330.80118176067</v>
      </c>
      <c r="D23" s="136">
        <f t="shared" si="1"/>
        <v>1.5628525611646182E-3</v>
      </c>
      <c r="E23" s="140">
        <v>1.9719498341733473E-2</v>
      </c>
      <c r="F23" s="141">
        <v>2.930277647195112E-7</v>
      </c>
      <c r="G23" s="137">
        <v>1330.80118176067</v>
      </c>
      <c r="H23" s="137">
        <f t="shared" si="2"/>
        <v>1.5628525611646182E-3</v>
      </c>
      <c r="I23" s="139">
        <v>1.9719498341733473E-2</v>
      </c>
      <c r="J23" s="142">
        <f t="shared" si="3"/>
        <v>-2.930277647195112E-7</v>
      </c>
      <c r="K23" s="136">
        <v>1330.7996189081089</v>
      </c>
      <c r="L23" s="136">
        <f t="shared" si="4"/>
        <v>0</v>
      </c>
      <c r="M23" s="140">
        <f t="shared" si="5"/>
        <v>1.9719791369498193E-2</v>
      </c>
      <c r="N23" s="141">
        <f t="shared" si="6"/>
        <v>0</v>
      </c>
    </row>
    <row r="24" spans="1:14">
      <c r="A24" s="137">
        <v>1335.2050209635013</v>
      </c>
      <c r="B24" s="139">
        <f t="shared" si="0"/>
        <v>3.3103421377644725E-3</v>
      </c>
      <c r="C24" s="136">
        <v>1335.2055194272677</v>
      </c>
      <c r="D24" s="136">
        <f t="shared" si="1"/>
        <v>4.9846376646200952E-4</v>
      </c>
      <c r="E24" s="140">
        <v>3.3095384396718878E-3</v>
      </c>
      <c r="F24" s="141">
        <v>8.0369809258478211E-7</v>
      </c>
      <c r="G24" s="137">
        <v>1335.2055194272677</v>
      </c>
      <c r="H24" s="137">
        <f t="shared" si="2"/>
        <v>4.9846376646200952E-4</v>
      </c>
      <c r="I24" s="139">
        <v>3.3095384396718878E-3</v>
      </c>
      <c r="J24" s="142">
        <f t="shared" si="3"/>
        <v>-8.0369809258478211E-7</v>
      </c>
      <c r="K24" s="136">
        <v>1335.2050209635013</v>
      </c>
      <c r="L24" s="136">
        <f t="shared" si="4"/>
        <v>0</v>
      </c>
      <c r="M24" s="140">
        <f t="shared" si="5"/>
        <v>3.3103421377644725E-3</v>
      </c>
      <c r="N24" s="141">
        <f t="shared" si="6"/>
        <v>0</v>
      </c>
    </row>
    <row r="25" spans="1:14">
      <c r="A25" s="137">
        <v>1240.228421413153</v>
      </c>
      <c r="B25" s="139">
        <f t="shared" si="0"/>
        <v>-7.1132596162506889E-2</v>
      </c>
      <c r="C25" s="136">
        <v>1240.2282152815201</v>
      </c>
      <c r="D25" s="136">
        <f t="shared" si="1"/>
        <v>-2.0613163292182435E-4</v>
      </c>
      <c r="E25" s="140">
        <v>-7.1133097312605392E-2</v>
      </c>
      <c r="F25" s="141">
        <v>5.0115009850304482E-7</v>
      </c>
      <c r="G25" s="137">
        <v>1240.2282152815201</v>
      </c>
      <c r="H25" s="137">
        <f t="shared" si="2"/>
        <v>-2.0613163292182435E-4</v>
      </c>
      <c r="I25" s="139">
        <v>-7.1133097312605392E-2</v>
      </c>
      <c r="J25" s="142">
        <f t="shared" si="3"/>
        <v>-5.0115009850304482E-7</v>
      </c>
      <c r="K25" s="136">
        <v>1240.2284214131532</v>
      </c>
      <c r="L25" s="136">
        <f t="shared" si="4"/>
        <v>0</v>
      </c>
      <c r="M25" s="140">
        <f t="shared" si="5"/>
        <v>-7.1132596162506723E-2</v>
      </c>
      <c r="N25" s="141">
        <f t="shared" si="6"/>
        <v>1.6653345369377348E-16</v>
      </c>
    </row>
    <row r="26" spans="1:14">
      <c r="A26" s="137">
        <v>1258.1650333945397</v>
      </c>
      <c r="B26" s="139">
        <f t="shared" si="0"/>
        <v>1.4462345541919767E-2</v>
      </c>
      <c r="C26" s="136">
        <v>1258.1655018755234</v>
      </c>
      <c r="D26" s="136">
        <f t="shared" si="1"/>
        <v>4.6848098372720415E-4</v>
      </c>
      <c r="E26" s="140">
        <v>1.4462891887951251E-2</v>
      </c>
      <c r="F26" s="141">
        <v>-5.4634603148355498E-7</v>
      </c>
      <c r="G26" s="137">
        <v>1258.1655018755234</v>
      </c>
      <c r="H26" s="137">
        <f t="shared" si="2"/>
        <v>4.6848098372720415E-4</v>
      </c>
      <c r="I26" s="139">
        <v>1.4462891887951251E-2</v>
      </c>
      <c r="J26" s="142">
        <f t="shared" si="3"/>
        <v>5.4634603148355498E-7</v>
      </c>
      <c r="K26" s="136">
        <v>1258.1650333945395</v>
      </c>
      <c r="L26" s="136">
        <f t="shared" si="4"/>
        <v>0</v>
      </c>
      <c r="M26" s="140">
        <f t="shared" si="5"/>
        <v>1.4462345541919398E-2</v>
      </c>
      <c r="N26" s="141">
        <f t="shared" si="6"/>
        <v>-3.6949610038305991E-16</v>
      </c>
    </row>
    <row r="27" spans="1:14">
      <c r="A27" s="137">
        <v>1168.1289953947096</v>
      </c>
      <c r="B27" s="139">
        <f t="shared" si="0"/>
        <v>-7.1561389491895305E-2</v>
      </c>
      <c r="C27" s="136">
        <v>1168.1312291120391</v>
      </c>
      <c r="D27" s="136">
        <f t="shared" si="1"/>
        <v>2.2337173295454704E-3</v>
      </c>
      <c r="E27" s="140">
        <v>-7.15599598218771E-2</v>
      </c>
      <c r="F27" s="141">
        <v>-1.4296700182048205E-6</v>
      </c>
      <c r="G27" s="137">
        <v>1168.1312291120391</v>
      </c>
      <c r="H27" s="137">
        <f t="shared" si="2"/>
        <v>2.2337173295454704E-3</v>
      </c>
      <c r="I27" s="139">
        <v>-7.15599598218771E-2</v>
      </c>
      <c r="J27" s="142">
        <f t="shared" si="3"/>
        <v>1.4296700182048205E-6</v>
      </c>
      <c r="K27" s="136">
        <v>1168.1289953947098</v>
      </c>
      <c r="L27" s="136">
        <f t="shared" si="4"/>
        <v>0</v>
      </c>
      <c r="M27" s="140">
        <f t="shared" si="5"/>
        <v>-7.1561389491894958E-2</v>
      </c>
      <c r="N27" s="141">
        <f t="shared" si="6"/>
        <v>3.4694469519536142E-16</v>
      </c>
    </row>
    <row r="28" spans="1:14">
      <c r="A28" s="137">
        <v>1140.114973228583</v>
      </c>
      <c r="B28" s="139">
        <f t="shared" si="0"/>
        <v>-2.398195942106603E-2</v>
      </c>
      <c r="C28" s="136">
        <v>1140.1153217784347</v>
      </c>
      <c r="D28" s="136">
        <f t="shared" si="1"/>
        <v>3.485498516511143E-4</v>
      </c>
      <c r="E28" s="140">
        <v>-2.3983527394350102E-2</v>
      </c>
      <c r="F28" s="141">
        <v>1.5679732840723215E-6</v>
      </c>
      <c r="G28" s="137">
        <v>1140.1153217784347</v>
      </c>
      <c r="H28" s="137">
        <f t="shared" si="2"/>
        <v>3.485498516511143E-4</v>
      </c>
      <c r="I28" s="139">
        <v>-2.3983527394350102E-2</v>
      </c>
      <c r="J28" s="142">
        <f t="shared" si="3"/>
        <v>-1.5679732840723215E-6</v>
      </c>
      <c r="K28" s="136">
        <v>1140.1149732285828</v>
      </c>
      <c r="L28" s="136">
        <f t="shared" si="4"/>
        <v>0</v>
      </c>
      <c r="M28" s="140">
        <f t="shared" si="5"/>
        <v>-2.3981959421066415E-2</v>
      </c>
      <c r="N28" s="141">
        <f t="shared" si="6"/>
        <v>-3.8510861166685117E-16</v>
      </c>
    </row>
    <row r="29" spans="1:14">
      <c r="A29" s="137">
        <v>1197.2679597510662</v>
      </c>
      <c r="B29" s="139">
        <f t="shared" si="0"/>
        <v>5.0129142993918463E-2</v>
      </c>
      <c r="C29" s="136">
        <v>1197.2688292517716</v>
      </c>
      <c r="D29" s="136">
        <f t="shared" si="1"/>
        <v>8.6950070544844493E-4</v>
      </c>
      <c r="E29" s="140">
        <v>5.0129584596920219E-2</v>
      </c>
      <c r="F29" s="141">
        <v>-4.4160300175649647E-7</v>
      </c>
      <c r="G29" s="137">
        <v>1197.2688292517716</v>
      </c>
      <c r="H29" s="137">
        <f t="shared" si="2"/>
        <v>8.6950070544844493E-4</v>
      </c>
      <c r="I29" s="139">
        <v>5.0129584596920219E-2</v>
      </c>
      <c r="J29" s="142">
        <f t="shared" si="3"/>
        <v>4.4160300175649647E-7</v>
      </c>
      <c r="K29" s="136">
        <v>1197.2679597510662</v>
      </c>
      <c r="L29" s="136">
        <f t="shared" si="4"/>
        <v>0</v>
      </c>
      <c r="M29" s="140">
        <f t="shared" si="5"/>
        <v>5.0129142993918671E-2</v>
      </c>
      <c r="N29" s="141">
        <f t="shared" si="6"/>
        <v>2.0816681711721685E-16</v>
      </c>
    </row>
    <row r="30" spans="1:14">
      <c r="A30" s="137">
        <v>1183.7540989894057</v>
      </c>
      <c r="B30" s="139">
        <f t="shared" si="0"/>
        <v>-1.1287248315297965E-2</v>
      </c>
      <c r="C30" s="136">
        <v>1183.7563289588877</v>
      </c>
      <c r="D30" s="136">
        <f t="shared" si="1"/>
        <v>2.2299694819594151E-3</v>
      </c>
      <c r="E30" s="140">
        <v>-1.1286103807887929E-2</v>
      </c>
      <c r="F30" s="141">
        <v>-1.1445074100356611E-6</v>
      </c>
      <c r="G30" s="137">
        <v>1183.7563289588877</v>
      </c>
      <c r="H30" s="137">
        <f t="shared" si="2"/>
        <v>2.2299694819594151E-3</v>
      </c>
      <c r="I30" s="139">
        <v>-1.1286103807887929E-2</v>
      </c>
      <c r="J30" s="142">
        <f t="shared" si="3"/>
        <v>1.1445074100356611E-6</v>
      </c>
      <c r="K30" s="136">
        <v>1183.7540989894057</v>
      </c>
      <c r="L30" s="136">
        <f t="shared" si="4"/>
        <v>0</v>
      </c>
      <c r="M30" s="140">
        <f t="shared" si="5"/>
        <v>-1.1287248315297965E-2</v>
      </c>
      <c r="N30" s="141">
        <f t="shared" si="6"/>
        <v>0</v>
      </c>
    </row>
    <row r="31" spans="1:14">
      <c r="A31" s="137">
        <v>1180.6642913069088</v>
      </c>
      <c r="B31" s="139">
        <f t="shared" si="0"/>
        <v>-2.6101769659211903E-3</v>
      </c>
      <c r="C31" s="136">
        <v>1180.6656030536626</v>
      </c>
      <c r="D31" s="136">
        <f t="shared" si="1"/>
        <v>1.3117467537995253E-3</v>
      </c>
      <c r="E31" s="140">
        <v>-2.6109477344407436E-3</v>
      </c>
      <c r="F31" s="141">
        <v>7.707685195533151E-7</v>
      </c>
      <c r="G31" s="137">
        <v>1180.6656030536626</v>
      </c>
      <c r="H31" s="137">
        <f t="shared" si="2"/>
        <v>1.3117467537995253E-3</v>
      </c>
      <c r="I31" s="139">
        <v>-2.6109477344407436E-3</v>
      </c>
      <c r="J31" s="142">
        <f t="shared" si="3"/>
        <v>-7.707685195533151E-7</v>
      </c>
      <c r="K31" s="136">
        <v>1180.6642913069088</v>
      </c>
      <c r="L31" s="136">
        <f t="shared" si="4"/>
        <v>0</v>
      </c>
      <c r="M31" s="140">
        <f t="shared" si="5"/>
        <v>-2.6101769659211903E-3</v>
      </c>
      <c r="N31" s="141">
        <f t="shared" si="6"/>
        <v>0</v>
      </c>
    </row>
    <row r="32" spans="1:14">
      <c r="A32" s="137">
        <v>1212.6962602534225</v>
      </c>
      <c r="B32" s="139">
        <f t="shared" si="0"/>
        <v>2.7130463064192957E-2</v>
      </c>
      <c r="C32" s="136">
        <v>1212.6983890310116</v>
      </c>
      <c r="D32" s="136">
        <f t="shared" si="1"/>
        <v>2.1287775891778438E-3</v>
      </c>
      <c r="E32" s="140">
        <v>2.7131124930293321E-2</v>
      </c>
      <c r="F32" s="141">
        <v>-6.6186610036406135E-7</v>
      </c>
      <c r="G32" s="137">
        <v>1212.6983890310116</v>
      </c>
      <c r="H32" s="137">
        <f t="shared" si="2"/>
        <v>2.1287775891778438E-3</v>
      </c>
      <c r="I32" s="139">
        <v>2.7131124930293321E-2</v>
      </c>
      <c r="J32" s="142">
        <f t="shared" si="3"/>
        <v>6.6186610036406135E-7</v>
      </c>
      <c r="K32" s="136">
        <v>1212.6962602534222</v>
      </c>
      <c r="L32" s="136">
        <f t="shared" si="4"/>
        <v>0</v>
      </c>
      <c r="M32" s="140">
        <f t="shared" si="5"/>
        <v>2.7130463064192766E-2</v>
      </c>
      <c r="N32" s="141">
        <f t="shared" si="6"/>
        <v>-1.9081958235744878E-16</v>
      </c>
    </row>
    <row r="33" spans="1:14">
      <c r="A33" s="137">
        <v>1292.9491539182002</v>
      </c>
      <c r="B33" s="139">
        <f t="shared" si="0"/>
        <v>6.6177241816517962E-2</v>
      </c>
      <c r="C33" s="136">
        <v>1292.9499072356214</v>
      </c>
      <c r="D33" s="136">
        <f t="shared" si="1"/>
        <v>7.5331742118578404E-4</v>
      </c>
      <c r="E33" s="140">
        <v>6.6175991434056003E-2</v>
      </c>
      <c r="F33" s="141">
        <v>1.2503824619591875E-6</v>
      </c>
      <c r="G33" s="137">
        <v>1292.9499072356214</v>
      </c>
      <c r="H33" s="137">
        <f t="shared" si="2"/>
        <v>7.5331742118578404E-4</v>
      </c>
      <c r="I33" s="139">
        <v>6.6175991434056003E-2</v>
      </c>
      <c r="J33" s="142">
        <f t="shared" si="3"/>
        <v>-1.2503824619591875E-6</v>
      </c>
      <c r="K33" s="136">
        <v>1292.9491539182</v>
      </c>
      <c r="L33" s="136">
        <f t="shared" si="4"/>
        <v>0</v>
      </c>
      <c r="M33" s="140">
        <f t="shared" si="5"/>
        <v>6.6177241816517962E-2</v>
      </c>
      <c r="N33" s="141">
        <f t="shared" si="6"/>
        <v>0</v>
      </c>
    </row>
    <row r="34" spans="1:14">
      <c r="A34" s="137">
        <v>1277.1903433796817</v>
      </c>
      <c r="B34" s="139">
        <f t="shared" si="0"/>
        <v>-1.2188267799056423E-2</v>
      </c>
      <c r="C34" s="136">
        <v>1277.1906132247284</v>
      </c>
      <c r="D34" s="136">
        <f t="shared" si="1"/>
        <v>2.698450466596114E-4</v>
      </c>
      <c r="E34" s="140">
        <v>-1.2188634627452021E-2</v>
      </c>
      <c r="F34" s="141">
        <v>3.6682839559855351E-7</v>
      </c>
      <c r="G34" s="137">
        <v>1277.1906132247284</v>
      </c>
      <c r="H34" s="137">
        <f t="shared" si="2"/>
        <v>2.698450466596114E-4</v>
      </c>
      <c r="I34" s="139">
        <v>-1.2188634627452021E-2</v>
      </c>
      <c r="J34" s="142">
        <f t="shared" si="3"/>
        <v>-3.6682839559855351E-7</v>
      </c>
      <c r="K34" s="136">
        <v>1277.1903433796817</v>
      </c>
      <c r="L34" s="136">
        <f t="shared" si="4"/>
        <v>0</v>
      </c>
      <c r="M34" s="140">
        <f t="shared" si="5"/>
        <v>-1.2188267799056249E-2</v>
      </c>
      <c r="N34" s="141">
        <f t="shared" si="6"/>
        <v>1.7347234759768071E-16</v>
      </c>
    </row>
    <row r="35" spans="1:14">
      <c r="A35" s="137">
        <v>1248.3952597538696</v>
      </c>
      <c r="B35" s="139">
        <f t="shared" si="0"/>
        <v>-2.254564777683413E-2</v>
      </c>
      <c r="C35" s="136">
        <v>1248.3961667330536</v>
      </c>
      <c r="D35" s="136">
        <f t="shared" si="1"/>
        <v>9.069791840374819E-4</v>
      </c>
      <c r="E35" s="140">
        <v>-2.2545144157435353E-2</v>
      </c>
      <c r="F35" s="141">
        <v>-5.03619398777716E-7</v>
      </c>
      <c r="G35" s="137">
        <v>1248.3961667330536</v>
      </c>
      <c r="H35" s="137">
        <f t="shared" si="2"/>
        <v>9.069791840374819E-4</v>
      </c>
      <c r="I35" s="139">
        <v>-2.2545144157435353E-2</v>
      </c>
      <c r="J35" s="142">
        <f t="shared" si="3"/>
        <v>5.03619398777716E-7</v>
      </c>
      <c r="K35" s="136">
        <v>1248.3952597538696</v>
      </c>
      <c r="L35" s="136">
        <f t="shared" si="4"/>
        <v>0</v>
      </c>
      <c r="M35" s="140">
        <f t="shared" si="5"/>
        <v>-2.254564777683413E-2</v>
      </c>
      <c r="N35" s="141">
        <f t="shared" si="6"/>
        <v>0</v>
      </c>
    </row>
    <row r="36" spans="1:14">
      <c r="A36" s="137">
        <v>1204.6195543120664</v>
      </c>
      <c r="B36" s="139">
        <f t="shared" si="0"/>
        <v>-3.5065581273060836E-2</v>
      </c>
      <c r="C36" s="136">
        <v>1204.6203263687271</v>
      </c>
      <c r="D36" s="136">
        <f t="shared" si="1"/>
        <v>7.720566607076762E-4</v>
      </c>
      <c r="E36" s="140">
        <v>-3.5065663874060252E-2</v>
      </c>
      <c r="F36" s="141">
        <v>8.2600999415372023E-8</v>
      </c>
      <c r="G36" s="137">
        <v>1204.6203263687271</v>
      </c>
      <c r="H36" s="137">
        <f t="shared" si="2"/>
        <v>7.720566607076762E-4</v>
      </c>
      <c r="I36" s="139">
        <v>-3.5065663874060252E-2</v>
      </c>
      <c r="J36" s="142">
        <f t="shared" si="3"/>
        <v>-8.2600999415372023E-8</v>
      </c>
      <c r="K36" s="136">
        <v>1204.6195543120664</v>
      </c>
      <c r="L36" s="136">
        <f t="shared" si="4"/>
        <v>0</v>
      </c>
      <c r="M36" s="140">
        <f t="shared" si="5"/>
        <v>-3.5065581273060836E-2</v>
      </c>
      <c r="N36" s="141">
        <f t="shared" si="6"/>
        <v>0</v>
      </c>
    </row>
    <row r="37" spans="1:14">
      <c r="A37" s="137">
        <v>1192.3211735753539</v>
      </c>
      <c r="B37" s="139">
        <f t="shared" si="0"/>
        <v>-1.0209348414351319E-2</v>
      </c>
      <c r="C37" s="136">
        <v>1192.3217507439256</v>
      </c>
      <c r="D37" s="136">
        <f t="shared" si="1"/>
        <v>5.7716857168088609E-4</v>
      </c>
      <c r="E37" s="140">
        <v>-1.0209503654877723E-2</v>
      </c>
      <c r="F37" s="141">
        <v>1.5524052640429609E-7</v>
      </c>
      <c r="G37" s="137">
        <v>1192.3217507439256</v>
      </c>
      <c r="H37" s="137">
        <f t="shared" si="2"/>
        <v>5.7716857168088609E-4</v>
      </c>
      <c r="I37" s="139">
        <v>-1.0209503654877723E-2</v>
      </c>
      <c r="J37" s="142">
        <f t="shared" si="3"/>
        <v>-1.5524052640429609E-7</v>
      </c>
      <c r="K37" s="136">
        <v>1192.3211735753539</v>
      </c>
      <c r="L37" s="136">
        <f t="shared" si="4"/>
        <v>0</v>
      </c>
      <c r="M37" s="140">
        <f t="shared" si="5"/>
        <v>-1.0209348414351319E-2</v>
      </c>
      <c r="N37" s="141">
        <f t="shared" si="6"/>
        <v>0</v>
      </c>
    </row>
    <row r="38" spans="1:14">
      <c r="A38" s="137">
        <v>1152.2564786673031</v>
      </c>
      <c r="B38" s="139">
        <f t="shared" si="0"/>
        <v>-3.3602267405778596E-2</v>
      </c>
      <c r="C38" s="136">
        <v>1152.2575505517937</v>
      </c>
      <c r="D38" s="136">
        <f t="shared" si="1"/>
        <v>1.0718844905568403E-3</v>
      </c>
      <c r="E38" s="140">
        <v>-3.3601836221753612E-2</v>
      </c>
      <c r="F38" s="141">
        <v>-4.311840249848764E-7</v>
      </c>
      <c r="G38" s="137">
        <v>1152.2575505517937</v>
      </c>
      <c r="H38" s="137">
        <f t="shared" si="2"/>
        <v>1.0718844905568403E-3</v>
      </c>
      <c r="I38" s="139">
        <v>-3.3601836221753612E-2</v>
      </c>
      <c r="J38" s="142">
        <f t="shared" si="3"/>
        <v>4.311840249848764E-7</v>
      </c>
      <c r="K38" s="136">
        <v>1152.2564786673031</v>
      </c>
      <c r="L38" s="136">
        <f t="shared" si="4"/>
        <v>0</v>
      </c>
      <c r="M38" s="140">
        <f t="shared" si="5"/>
        <v>-3.3602267405778596E-2</v>
      </c>
      <c r="N38" s="141">
        <f t="shared" si="6"/>
        <v>0</v>
      </c>
    </row>
    <row r="39" spans="1:14">
      <c r="A39" s="137">
        <v>1143.4483261471182</v>
      </c>
      <c r="B39" s="139">
        <f t="shared" si="0"/>
        <v>-7.6442638277654665E-3</v>
      </c>
      <c r="C39" s="136">
        <v>1143.4482361987693</v>
      </c>
      <c r="D39" s="136">
        <f t="shared" si="1"/>
        <v>-8.9948348886537133E-5</v>
      </c>
      <c r="E39" s="140">
        <v>-7.6452650267344402E-3</v>
      </c>
      <c r="F39" s="141">
        <v>1.0011989689737155E-6</v>
      </c>
      <c r="G39" s="137">
        <v>1143.4482361987693</v>
      </c>
      <c r="H39" s="137">
        <f t="shared" si="2"/>
        <v>-8.9948348886537133E-5</v>
      </c>
      <c r="I39" s="139">
        <v>-7.6452650267344402E-3</v>
      </c>
      <c r="J39" s="142">
        <f t="shared" si="3"/>
        <v>-1.0011989689737155E-6</v>
      </c>
      <c r="K39" s="136">
        <v>1143.4483261471182</v>
      </c>
      <c r="L39" s="136">
        <f t="shared" si="4"/>
        <v>0</v>
      </c>
      <c r="M39" s="140">
        <f t="shared" si="5"/>
        <v>-7.6442638277654665E-3</v>
      </c>
      <c r="N39" s="141">
        <f t="shared" si="6"/>
        <v>0</v>
      </c>
    </row>
    <row r="40" spans="1:14">
      <c r="A40" s="137">
        <v>1054.203958137477</v>
      </c>
      <c r="B40" s="139">
        <f t="shared" si="0"/>
        <v>-7.8048448687097802E-2</v>
      </c>
      <c r="C40" s="136">
        <v>1054.2059220097599</v>
      </c>
      <c r="D40" s="136">
        <f t="shared" si="1"/>
        <v>1.963872282885859E-3</v>
      </c>
      <c r="E40" s="140">
        <v>-7.8046658662645541E-2</v>
      </c>
      <c r="F40" s="141">
        <v>-1.7900244522611741E-6</v>
      </c>
      <c r="G40" s="137">
        <v>1054.2059220097599</v>
      </c>
      <c r="H40" s="137">
        <f t="shared" si="2"/>
        <v>1.963872282885859E-3</v>
      </c>
      <c r="I40" s="139">
        <v>-7.8046658662645541E-2</v>
      </c>
      <c r="J40" s="142">
        <f t="shared" si="3"/>
        <v>1.7900244522611741E-6</v>
      </c>
      <c r="K40" s="136">
        <v>1054.203958137477</v>
      </c>
      <c r="L40" s="136">
        <f t="shared" si="4"/>
        <v>0</v>
      </c>
      <c r="M40" s="140">
        <f t="shared" si="5"/>
        <v>-7.8048448687097802E-2</v>
      </c>
      <c r="N40" s="141">
        <f t="shared" si="6"/>
        <v>0</v>
      </c>
    </row>
    <row r="41" spans="1:14">
      <c r="A41" s="137">
        <v>1097.5653563422306</v>
      </c>
      <c r="B41" s="139">
        <f t="shared" si="0"/>
        <v>4.1131887117330436E-2</v>
      </c>
      <c r="C41" s="136">
        <v>1097.6398555219018</v>
      </c>
      <c r="D41" s="136">
        <f t="shared" si="1"/>
        <v>7.4499179671192906E-2</v>
      </c>
      <c r="E41" s="140">
        <v>4.120061612757648E-2</v>
      </c>
      <c r="F41" s="141">
        <v>-6.8729010246043609E-5</v>
      </c>
      <c r="G41" s="137">
        <v>1097.5668254985951</v>
      </c>
      <c r="H41" s="137">
        <f t="shared" si="2"/>
        <v>1.4691563644646521E-3</v>
      </c>
      <c r="I41" s="139">
        <v>4.1131341214789514E-2</v>
      </c>
      <c r="J41" s="142">
        <f t="shared" si="3"/>
        <v>-5.4590254092157231E-7</v>
      </c>
      <c r="K41" s="136">
        <v>1097.5653563422306</v>
      </c>
      <c r="L41" s="136">
        <f t="shared" si="4"/>
        <v>0</v>
      </c>
      <c r="M41" s="140">
        <f t="shared" si="5"/>
        <v>4.1131887117330436E-2</v>
      </c>
      <c r="N41" s="141">
        <f t="shared" si="6"/>
        <v>0</v>
      </c>
    </row>
    <row r="42" spans="1:14">
      <c r="A42" s="137">
        <v>1132.4094054151724</v>
      </c>
      <c r="B42" s="139">
        <f t="shared" si="0"/>
        <v>3.1746673554879458E-2</v>
      </c>
      <c r="C42" s="136">
        <v>1132.3248288460516</v>
      </c>
      <c r="D42" s="136">
        <f t="shared" si="1"/>
        <v>-8.4576569120827116E-2</v>
      </c>
      <c r="E42" s="140">
        <v>3.1599593573119519E-2</v>
      </c>
      <c r="F42" s="141">
        <v>1.4707998175993858E-4</v>
      </c>
      <c r="G42" s="137">
        <v>1132.1223711439166</v>
      </c>
      <c r="H42" s="137">
        <f t="shared" si="2"/>
        <v>-0.28703427125583403</v>
      </c>
      <c r="I42" s="139">
        <v>3.1483773782633957E-2</v>
      </c>
      <c r="J42" s="142">
        <f t="shared" si="3"/>
        <v>-2.6289977224550065E-4</v>
      </c>
      <c r="K42" s="136">
        <v>1132.4094054151724</v>
      </c>
      <c r="L42" s="136">
        <f t="shared" si="4"/>
        <v>0</v>
      </c>
      <c r="M42" s="140">
        <f t="shared" si="5"/>
        <v>3.1746673554879458E-2</v>
      </c>
      <c r="N42" s="141">
        <f t="shared" si="6"/>
        <v>0</v>
      </c>
    </row>
    <row r="43" spans="1:14">
      <c r="A43" s="137">
        <v>1179.7627093089843</v>
      </c>
      <c r="B43" s="139">
        <f t="shared" si="0"/>
        <v>4.1816416984324589E-2</v>
      </c>
      <c r="C43" s="136">
        <v>1179.7130725526681</v>
      </c>
      <c r="D43" s="136">
        <f t="shared" si="1"/>
        <v>-4.96367563162039E-2</v>
      </c>
      <c r="E43" s="140">
        <v>4.1850397076349327E-2</v>
      </c>
      <c r="F43" s="141">
        <v>-3.3980092024737951E-5</v>
      </c>
      <c r="G43" s="137">
        <v>1179.462868489715</v>
      </c>
      <c r="H43" s="137">
        <f t="shared" si="2"/>
        <v>-0.29984081926932049</v>
      </c>
      <c r="I43" s="139">
        <v>4.1815706987544783E-2</v>
      </c>
      <c r="J43" s="142">
        <f t="shared" si="3"/>
        <v>-7.0999677980604359E-7</v>
      </c>
      <c r="K43" s="136">
        <v>1179.7627093089843</v>
      </c>
      <c r="L43" s="136">
        <f t="shared" si="4"/>
        <v>0</v>
      </c>
      <c r="M43" s="140">
        <f t="shared" si="5"/>
        <v>4.1816416984324589E-2</v>
      </c>
      <c r="N43" s="141">
        <f t="shared" si="6"/>
        <v>0</v>
      </c>
    </row>
    <row r="44" spans="1:14">
      <c r="A44" s="137">
        <v>1170.9843552035211</v>
      </c>
      <c r="B44" s="139">
        <f t="shared" si="0"/>
        <v>-7.4407794348788307E-3</v>
      </c>
      <c r="C44" s="136">
        <v>1170.8390170820098</v>
      </c>
      <c r="D44" s="136">
        <f t="shared" si="1"/>
        <v>-0.14533812151125858</v>
      </c>
      <c r="E44" s="140">
        <v>-7.5222150852804898E-3</v>
      </c>
      <c r="F44" s="141">
        <v>8.1435650401659107E-5</v>
      </c>
      <c r="G44" s="137">
        <v>1170.6905929655636</v>
      </c>
      <c r="H44" s="137">
        <f t="shared" si="2"/>
        <v>-0.29376223795748047</v>
      </c>
      <c r="I44" s="139">
        <v>-7.4375173297181905E-3</v>
      </c>
      <c r="J44" s="142">
        <f t="shared" si="3"/>
        <v>3.2621051606401483E-6</v>
      </c>
      <c r="K44" s="136">
        <v>1170.9843552035211</v>
      </c>
      <c r="L44" s="136">
        <f t="shared" si="4"/>
        <v>0</v>
      </c>
      <c r="M44" s="140">
        <f t="shared" si="5"/>
        <v>-7.4407794348788307E-3</v>
      </c>
      <c r="N44" s="141">
        <f t="shared" si="6"/>
        <v>0</v>
      </c>
    </row>
    <row r="45" spans="1:14">
      <c r="A45" s="137">
        <v>1232.6466523104971</v>
      </c>
      <c r="B45" s="139">
        <f t="shared" si="0"/>
        <v>5.2658514892164263E-2</v>
      </c>
      <c r="C45" s="136">
        <v>1232.5400992958828</v>
      </c>
      <c r="D45" s="136">
        <f t="shared" si="1"/>
        <v>-0.1065530146142919</v>
      </c>
      <c r="E45" s="140">
        <v>5.2698177387055067E-2</v>
      </c>
      <c r="F45" s="141">
        <v>-3.9662494890804756E-5</v>
      </c>
      <c r="G45" s="137">
        <v>1232.3355982133914</v>
      </c>
      <c r="H45" s="137">
        <f t="shared" si="2"/>
        <v>-0.31105409710562526</v>
      </c>
      <c r="I45" s="139">
        <v>5.2656957883013548E-2</v>
      </c>
      <c r="J45" s="142">
        <f t="shared" si="3"/>
        <v>-1.5570091507141615E-6</v>
      </c>
      <c r="K45" s="136">
        <v>1232.6466523104968</v>
      </c>
      <c r="L45" s="136">
        <f t="shared" si="4"/>
        <v>0</v>
      </c>
      <c r="M45" s="140">
        <f t="shared" si="5"/>
        <v>5.2658514892164068E-2</v>
      </c>
      <c r="N45" s="141">
        <f t="shared" si="6"/>
        <v>-1.9428902930940239E-16</v>
      </c>
    </row>
    <row r="46" spans="1:14">
      <c r="A46" s="137">
        <v>1238.6353943462666</v>
      </c>
      <c r="B46" s="139">
        <f t="shared" si="0"/>
        <v>4.8584418126184853E-3</v>
      </c>
      <c r="C46" s="136">
        <v>1238.5650358290204</v>
      </c>
      <c r="D46" s="136">
        <f t="shared" si="1"/>
        <v>-7.0358517246177144E-2</v>
      </c>
      <c r="E46" s="140">
        <v>4.8882276013409373E-3</v>
      </c>
      <c r="F46" s="141">
        <v>-2.9785788722451988E-5</v>
      </c>
      <c r="G46" s="137">
        <v>1238.3198549380265</v>
      </c>
      <c r="H46" s="137">
        <f t="shared" si="2"/>
        <v>-0.31553940824005622</v>
      </c>
      <c r="I46" s="139">
        <v>4.8560284498077554E-3</v>
      </c>
      <c r="J46" s="142">
        <f t="shared" si="3"/>
        <v>-2.4133628107299646E-6</v>
      </c>
      <c r="K46" s="136">
        <v>1238.6353943462666</v>
      </c>
      <c r="L46" s="136">
        <f t="shared" si="4"/>
        <v>0</v>
      </c>
      <c r="M46" s="140">
        <f t="shared" si="5"/>
        <v>4.8584418126186709E-3</v>
      </c>
      <c r="N46" s="141">
        <f t="shared" si="6"/>
        <v>1.8561541192951836E-16</v>
      </c>
    </row>
    <row r="47" spans="1:14">
      <c r="A47" s="137">
        <v>1197.0209520537135</v>
      </c>
      <c r="B47" s="139">
        <f t="shared" si="0"/>
        <v>-3.3597007224645481E-2</v>
      </c>
      <c r="C47" s="136">
        <v>1196.9258317955209</v>
      </c>
      <c r="D47" s="136">
        <f t="shared" si="1"/>
        <v>-9.5120258192537221E-2</v>
      </c>
      <c r="E47" s="140">
        <v>-3.361890803386737E-2</v>
      </c>
      <c r="F47" s="141">
        <v>2.1900809221889195E-5</v>
      </c>
      <c r="G47" s="137">
        <v>1196.7187387017989</v>
      </c>
      <c r="H47" s="137">
        <f t="shared" si="2"/>
        <v>-0.3022133519145882</v>
      </c>
      <c r="I47" s="139">
        <v>-3.3594806762029701E-2</v>
      </c>
      <c r="J47" s="142">
        <f t="shared" si="3"/>
        <v>2.2004626157798302E-6</v>
      </c>
      <c r="K47" s="136">
        <v>1197.0209520537135</v>
      </c>
      <c r="L47" s="136">
        <f t="shared" si="4"/>
        <v>0</v>
      </c>
      <c r="M47" s="140">
        <f t="shared" si="5"/>
        <v>-3.3597007224645481E-2</v>
      </c>
      <c r="N47" s="141">
        <f t="shared" si="6"/>
        <v>0</v>
      </c>
    </row>
    <row r="48" spans="1:14">
      <c r="A48" s="137">
        <v>1205.5781184065938</v>
      </c>
      <c r="B48" s="139">
        <f t="shared" si="0"/>
        <v>7.1487189411337691E-3</v>
      </c>
      <c r="C48" s="136">
        <v>1205.5010838884928</v>
      </c>
      <c r="D48" s="136">
        <f t="shared" si="1"/>
        <v>-7.7034518101072536E-2</v>
      </c>
      <c r="E48" s="140">
        <v>7.1643972125724764E-3</v>
      </c>
      <c r="F48" s="141">
        <v>-1.5678271438707321E-5</v>
      </c>
      <c r="G48" s="137">
        <v>1205.2712898664668</v>
      </c>
      <c r="H48" s="137">
        <f t="shared" si="2"/>
        <v>-0.30682854012707139</v>
      </c>
      <c r="I48" s="139">
        <v>7.1466677073559384E-3</v>
      </c>
      <c r="J48" s="142">
        <f t="shared" si="3"/>
        <v>-2.0512337778307368E-6</v>
      </c>
      <c r="K48" s="136">
        <v>1205.5781184065938</v>
      </c>
      <c r="L48" s="136">
        <f t="shared" si="4"/>
        <v>0</v>
      </c>
      <c r="M48" s="140">
        <f t="shared" si="5"/>
        <v>7.1487189411337691E-3</v>
      </c>
      <c r="N48" s="141">
        <f t="shared" si="6"/>
        <v>0</v>
      </c>
    </row>
    <row r="49" spans="1:14">
      <c r="A49" s="137">
        <v>1201.4964857535326</v>
      </c>
      <c r="B49" s="139">
        <f t="shared" si="0"/>
        <v>-3.3856227072666832E-3</v>
      </c>
      <c r="C49" s="136">
        <v>1201.4353206559065</v>
      </c>
      <c r="D49" s="136">
        <f t="shared" si="1"/>
        <v>-6.1165097626144416E-2</v>
      </c>
      <c r="E49" s="140">
        <v>-3.3726748875842201E-3</v>
      </c>
      <c r="F49" s="141">
        <v>-1.2947819682463096E-5</v>
      </c>
      <c r="G49" s="137">
        <v>1201.1896572134058</v>
      </c>
      <c r="H49" s="137">
        <f t="shared" si="2"/>
        <v>-0.30682854012684402</v>
      </c>
      <c r="I49" s="139">
        <v>-3.3864845926207922E-3</v>
      </c>
      <c r="J49" s="142">
        <f t="shared" si="3"/>
        <v>-8.6188535410904044E-7</v>
      </c>
      <c r="K49" s="136">
        <v>1201.4964857535326</v>
      </c>
      <c r="L49" s="136">
        <f t="shared" si="4"/>
        <v>0</v>
      </c>
      <c r="M49" s="140">
        <f t="shared" si="5"/>
        <v>-3.3856227072666832E-3</v>
      </c>
      <c r="N49" s="141">
        <f t="shared" si="6"/>
        <v>0</v>
      </c>
    </row>
    <row r="50" spans="1:14">
      <c r="A50" s="137">
        <v>1233.6016433704306</v>
      </c>
      <c r="B50" s="139">
        <f t="shared" si="0"/>
        <v>2.6720975048680908E-2</v>
      </c>
      <c r="C50" s="136">
        <v>1233.572472801593</v>
      </c>
      <c r="D50" s="136">
        <f t="shared" si="1"/>
        <v>-2.9170568837571409E-2</v>
      </c>
      <c r="E50" s="140">
        <v>2.6748965668948115E-2</v>
      </c>
      <c r="F50" s="141">
        <v>-2.7990620267207694E-5</v>
      </c>
      <c r="G50" s="137">
        <v>1233.283731429545</v>
      </c>
      <c r="H50" s="137">
        <f t="shared" si="2"/>
        <v>-0.3179119408855513</v>
      </c>
      <c r="I50" s="139">
        <v>2.6718573560309416E-2</v>
      </c>
      <c r="J50" s="142">
        <f t="shared" si="3"/>
        <v>-2.4014883714916502E-6</v>
      </c>
      <c r="K50" s="136">
        <v>1233.6016433704306</v>
      </c>
      <c r="L50" s="136">
        <f t="shared" si="4"/>
        <v>0</v>
      </c>
      <c r="M50" s="140">
        <f t="shared" si="5"/>
        <v>2.6720975048680908E-2</v>
      </c>
      <c r="N50" s="141">
        <f t="shared" si="6"/>
        <v>0</v>
      </c>
    </row>
    <row r="51" spans="1:14">
      <c r="A51" s="137">
        <v>1257.9215987317809</v>
      </c>
      <c r="B51" s="139">
        <f t="shared" si="0"/>
        <v>1.9714593841577331E-2</v>
      </c>
      <c r="C51" s="136">
        <v>1257.9277036578696</v>
      </c>
      <c r="D51" s="136">
        <f t="shared" si="1"/>
        <v>6.1049260887102719E-3</v>
      </c>
      <c r="E51" s="140">
        <v>1.9743656244989773E-2</v>
      </c>
      <c r="F51" s="141">
        <v>-2.9062403412442178E-5</v>
      </c>
      <c r="G51" s="137">
        <v>1257.5976082095838</v>
      </c>
      <c r="H51" s="137">
        <f t="shared" si="2"/>
        <v>-0.32399052219716395</v>
      </c>
      <c r="I51" s="139">
        <v>1.9714747028938454E-2</v>
      </c>
      <c r="J51" s="142">
        <f t="shared" si="3"/>
        <v>1.5318736112240883E-7</v>
      </c>
      <c r="K51" s="136">
        <v>1257.9215987317809</v>
      </c>
      <c r="L51" s="136">
        <f t="shared" si="4"/>
        <v>0</v>
      </c>
      <c r="M51" s="140">
        <f t="shared" si="5"/>
        <v>1.9714593841577331E-2</v>
      </c>
      <c r="N51" s="141">
        <f t="shared" si="6"/>
        <v>0</v>
      </c>
    </row>
    <row r="52" spans="1:14">
      <c r="A52" s="137">
        <v>1324.4096454675939</v>
      </c>
      <c r="B52" s="139">
        <f t="shared" si="0"/>
        <v>5.28554774819395E-2</v>
      </c>
      <c r="C52" s="136">
        <v>1324.5222396843894</v>
      </c>
      <c r="D52" s="136">
        <f t="shared" si="1"/>
        <v>0.11259421679551451</v>
      </c>
      <c r="E52" s="140">
        <v>5.2939875505462378E-2</v>
      </c>
      <c r="F52" s="141">
        <v>-8.4398023522877508E-5</v>
      </c>
      <c r="G52" s="137">
        <v>1324.0588729556673</v>
      </c>
      <c r="H52" s="137">
        <f t="shared" si="2"/>
        <v>-0.35077251192660697</v>
      </c>
      <c r="I52" s="139">
        <v>5.2847798303865337E-2</v>
      </c>
      <c r="J52" s="142">
        <f t="shared" si="3"/>
        <v>-7.6791780741630733E-6</v>
      </c>
      <c r="K52" s="136">
        <v>1324.4096454675937</v>
      </c>
      <c r="L52" s="136">
        <f t="shared" si="4"/>
        <v>0</v>
      </c>
      <c r="M52" s="140">
        <f t="shared" si="5"/>
        <v>5.285547748193932E-2</v>
      </c>
      <c r="N52" s="141">
        <f t="shared" si="6"/>
        <v>-1.8041124150158794E-16</v>
      </c>
    </row>
    <row r="53" spans="1:14">
      <c r="A53" s="137">
        <v>1327.325523549843</v>
      </c>
      <c r="B53" s="139">
        <f t="shared" si="0"/>
        <v>2.2016436472112539E-3</v>
      </c>
      <c r="C53" s="136">
        <v>1327.4565201964856</v>
      </c>
      <c r="D53" s="136">
        <f t="shared" si="1"/>
        <v>0.1309966466426431</v>
      </c>
      <c r="E53" s="140">
        <v>2.2153501271487547E-3</v>
      </c>
      <c r="F53" s="141">
        <v>-1.3706479937500814E-5</v>
      </c>
      <c r="G53" s="137">
        <v>1326.9725083823491</v>
      </c>
      <c r="H53" s="137">
        <f t="shared" si="2"/>
        <v>-0.35301516749382245</v>
      </c>
      <c r="I53" s="139">
        <v>2.2005331380603775E-3</v>
      </c>
      <c r="J53" s="142">
        <f t="shared" si="3"/>
        <v>-1.110509150876321E-6</v>
      </c>
      <c r="K53" s="136">
        <v>1327.325523549843</v>
      </c>
      <c r="L53" s="136">
        <f t="shared" si="4"/>
        <v>0</v>
      </c>
      <c r="M53" s="140">
        <f t="shared" si="5"/>
        <v>2.201643647211426E-3</v>
      </c>
      <c r="N53" s="141">
        <f t="shared" si="6"/>
        <v>1.721713049906981E-16</v>
      </c>
    </row>
    <row r="54" spans="1:14">
      <c r="A54" s="137">
        <v>1370.7208092125495</v>
      </c>
      <c r="B54" s="139">
        <f t="shared" si="0"/>
        <v>3.2693777745378377E-2</v>
      </c>
      <c r="C54" s="136">
        <v>1370.9697359559611</v>
      </c>
      <c r="D54" s="136">
        <f t="shared" si="1"/>
        <v>0.24892674341163001</v>
      </c>
      <c r="E54" s="140">
        <v>3.2779390584510341E-2</v>
      </c>
      <c r="F54" s="141">
        <v>-8.5612839131964102E-5</v>
      </c>
      <c r="G54" s="137">
        <v>1370.3506320629854</v>
      </c>
      <c r="H54" s="137">
        <f t="shared" si="2"/>
        <v>-0.37017714956414238</v>
      </c>
      <c r="I54" s="139">
        <v>3.2689542101754995E-2</v>
      </c>
      <c r="J54" s="142">
        <f t="shared" si="3"/>
        <v>-4.2356436233820238E-6</v>
      </c>
      <c r="K54" s="136">
        <v>1370.7208092125493</v>
      </c>
      <c r="L54" s="136">
        <f t="shared" si="4"/>
        <v>0</v>
      </c>
      <c r="M54" s="140">
        <f t="shared" si="5"/>
        <v>3.2693777745378204E-2</v>
      </c>
      <c r="N54" s="141">
        <f t="shared" si="6"/>
        <v>-1.7347234759768071E-16</v>
      </c>
    </row>
    <row r="55" spans="1:14">
      <c r="A55" s="137">
        <v>1368.3558180483301</v>
      </c>
      <c r="B55" s="139">
        <f t="shared" si="0"/>
        <v>-1.725363143482192E-3</v>
      </c>
      <c r="C55" s="136">
        <v>1368.6355565806098</v>
      </c>
      <c r="D55" s="136">
        <f t="shared" si="1"/>
        <v>0.27973853227967993</v>
      </c>
      <c r="E55" s="140">
        <v>-1.7025754209838721E-3</v>
      </c>
      <c r="F55" s="141">
        <v>-2.2787722498319877E-5</v>
      </c>
      <c r="G55" s="137">
        <v>1367.9832683661209</v>
      </c>
      <c r="H55" s="137">
        <f t="shared" si="2"/>
        <v>-0.37254968220918272</v>
      </c>
      <c r="I55" s="139">
        <v>-1.7275605538274001E-3</v>
      </c>
      <c r="J55" s="142">
        <f t="shared" si="3"/>
        <v>-2.1974103452081228E-6</v>
      </c>
      <c r="K55" s="136">
        <v>1368.3558180483299</v>
      </c>
      <c r="L55" s="136">
        <f t="shared" si="4"/>
        <v>0</v>
      </c>
      <c r="M55" s="140">
        <f t="shared" si="5"/>
        <v>-1.7253631434821922E-3</v>
      </c>
      <c r="N55" s="141">
        <f t="shared" si="6"/>
        <v>0</v>
      </c>
    </row>
    <row r="56" spans="1:14">
      <c r="A56" s="137">
        <v>1373.1424507535341</v>
      </c>
      <c r="B56" s="139">
        <f t="shared" si="0"/>
        <v>3.4980906589275693E-3</v>
      </c>
      <c r="C56" s="136">
        <v>1373.3522227480166</v>
      </c>
      <c r="D56" s="136">
        <f t="shared" si="1"/>
        <v>0.2097719944824803</v>
      </c>
      <c r="E56" s="140">
        <v>3.4462542966448603E-3</v>
      </c>
      <c r="F56" s="141">
        <v>5.1836362282709023E-5</v>
      </c>
      <c r="G56" s="137">
        <v>1372.7745162595377</v>
      </c>
      <c r="H56" s="137">
        <f t="shared" si="2"/>
        <v>-0.36793449399647216</v>
      </c>
      <c r="I56" s="139">
        <v>3.5024170281989578E-3</v>
      </c>
      <c r="J56" s="142">
        <f t="shared" si="3"/>
        <v>4.32636927138845E-6</v>
      </c>
      <c r="K56" s="136">
        <v>1373.1424507535341</v>
      </c>
      <c r="L56" s="136">
        <f t="shared" si="4"/>
        <v>0</v>
      </c>
      <c r="M56" s="140">
        <f t="shared" si="5"/>
        <v>3.4980906589277359E-3</v>
      </c>
      <c r="N56" s="141">
        <f t="shared" si="6"/>
        <v>1.6653345369377348E-16</v>
      </c>
    </row>
    <row r="57" spans="1:14">
      <c r="A57" s="137">
        <v>1263.5860553565828</v>
      </c>
      <c r="B57" s="139">
        <f t="shared" si="0"/>
        <v>-7.9785163831203709E-2</v>
      </c>
      <c r="C57" s="136">
        <v>1263.545768721079</v>
      </c>
      <c r="D57" s="136">
        <f t="shared" si="1"/>
        <v>-4.0286635503889556E-2</v>
      </c>
      <c r="E57" s="140">
        <v>-7.9955056108781661E-2</v>
      </c>
      <c r="F57" s="141">
        <v>1.6989227757795156E-4</v>
      </c>
      <c r="G57" s="137">
        <v>1263.2616752031515</v>
      </c>
      <c r="H57" s="137">
        <f t="shared" si="2"/>
        <v>-0.32438015343132065</v>
      </c>
      <c r="I57" s="139">
        <v>-7.9774820816736064E-2</v>
      </c>
      <c r="J57" s="142">
        <f t="shared" si="3"/>
        <v>1.0343014467645295E-5</v>
      </c>
      <c r="K57" s="136">
        <v>1263.5860553565826</v>
      </c>
      <c r="L57" s="136">
        <f t="shared" si="4"/>
        <v>0</v>
      </c>
      <c r="M57" s="140">
        <f t="shared" si="5"/>
        <v>-7.9785163831203876E-2</v>
      </c>
      <c r="N57" s="141">
        <f t="shared" si="6"/>
        <v>-1.6653345369377348E-16</v>
      </c>
    </row>
    <row r="58" spans="1:14">
      <c r="A58" s="137">
        <v>1346.83545670526</v>
      </c>
      <c r="B58" s="139">
        <f t="shared" si="0"/>
        <v>6.5883444183138129E-2</v>
      </c>
      <c r="C58" s="136">
        <v>1346.9068439812813</v>
      </c>
      <c r="D58" s="136">
        <f t="shared" si="1"/>
        <v>7.1387276021368962E-2</v>
      </c>
      <c r="E58" s="140">
        <v>6.5973926171726899E-2</v>
      </c>
      <c r="F58" s="141">
        <v>-9.0481988588769768E-5</v>
      </c>
      <c r="G58" s="137">
        <v>1346.4827012919225</v>
      </c>
      <c r="H58" s="137">
        <f t="shared" si="2"/>
        <v>-0.35275541333749061</v>
      </c>
      <c r="I58" s="139">
        <v>6.5877899822606223E-2</v>
      </c>
      <c r="J58" s="142">
        <f t="shared" si="3"/>
        <v>-5.5443605319061007E-6</v>
      </c>
      <c r="K58" s="136">
        <v>1346.83545670526</v>
      </c>
      <c r="L58" s="136">
        <f t="shared" si="4"/>
        <v>0</v>
      </c>
      <c r="M58" s="140">
        <f t="shared" si="5"/>
        <v>6.5883444183138323E-2</v>
      </c>
      <c r="N58" s="141">
        <f t="shared" si="6"/>
        <v>1.9428902930940239E-16</v>
      </c>
    </row>
    <row r="59" spans="1:14">
      <c r="A59" s="137">
        <v>1275.0897090771491</v>
      </c>
      <c r="B59" s="139">
        <f t="shared" si="0"/>
        <v>-5.3269868469026808E-2</v>
      </c>
      <c r="C59" s="136">
        <v>1275.0209415496474</v>
      </c>
      <c r="D59" s="136">
        <f t="shared" si="1"/>
        <v>-6.876752750167725E-2</v>
      </c>
      <c r="E59" s="140">
        <v>-5.3371101908687706E-2</v>
      </c>
      <c r="F59" s="141">
        <v>1.0123343966089715E-4</v>
      </c>
      <c r="G59" s="137">
        <v>1274.7655886778739</v>
      </c>
      <c r="H59" s="137">
        <f t="shared" si="2"/>
        <v>-0.32412039927521619</v>
      </c>
      <c r="I59" s="139">
        <v>-5.3262557733001308E-2</v>
      </c>
      <c r="J59" s="142">
        <f t="shared" si="3"/>
        <v>7.3107360255009191E-6</v>
      </c>
      <c r="K59" s="136">
        <v>1275.0897090771491</v>
      </c>
      <c r="L59" s="136">
        <f t="shared" si="4"/>
        <v>0</v>
      </c>
      <c r="M59" s="140">
        <f t="shared" si="5"/>
        <v>-5.3269868469026808E-2</v>
      </c>
      <c r="N59" s="141">
        <f t="shared" si="6"/>
        <v>0</v>
      </c>
    </row>
    <row r="60" spans="1:14">
      <c r="A60" s="137">
        <v>1264.2344050319603</v>
      </c>
      <c r="B60" s="139">
        <f t="shared" si="0"/>
        <v>-8.5133649561374199E-3</v>
      </c>
      <c r="C60" s="136">
        <v>1264.1483642391952</v>
      </c>
      <c r="D60" s="136">
        <f t="shared" si="1"/>
        <v>-8.6040792765061269E-2</v>
      </c>
      <c r="E60" s="140">
        <v>-8.5273715561391666E-3</v>
      </c>
      <c r="F60" s="141">
        <v>1.4006600001746639E-5</v>
      </c>
      <c r="G60" s="137">
        <v>1263.9147699438192</v>
      </c>
      <c r="H60" s="137">
        <f t="shared" si="2"/>
        <v>-0.3196350881410126</v>
      </c>
      <c r="I60" s="139">
        <v>-8.512011016322308E-3</v>
      </c>
      <c r="J60" s="142">
        <f t="shared" si="3"/>
        <v>1.3539398151119625E-6</v>
      </c>
      <c r="K60" s="136">
        <v>1264.23440503196</v>
      </c>
      <c r="L60" s="136">
        <f t="shared" si="4"/>
        <v>0</v>
      </c>
      <c r="M60" s="140">
        <f t="shared" si="5"/>
        <v>-8.5133649561375986E-3</v>
      </c>
      <c r="N60" s="141">
        <f t="shared" si="6"/>
        <v>-1.7867651802561113E-16</v>
      </c>
    </row>
    <row r="61" spans="1:14">
      <c r="A61" s="137">
        <v>1249.4543436317024</v>
      </c>
      <c r="B61" s="139">
        <f t="shared" si="0"/>
        <v>-1.1690918504851338E-2</v>
      </c>
      <c r="C61" s="136">
        <v>1249.260825494232</v>
      </c>
      <c r="D61" s="136">
        <f t="shared" si="1"/>
        <v>-0.19351813747039159</v>
      </c>
      <c r="E61" s="140">
        <v>-1.1776733780708556E-2</v>
      </c>
      <c r="F61" s="141">
        <v>8.5815275857218515E-5</v>
      </c>
      <c r="G61" s="137">
        <v>1249.1456620672416</v>
      </c>
      <c r="H61" s="137">
        <f t="shared" si="2"/>
        <v>-0.3086815644608123</v>
      </c>
      <c r="I61" s="139">
        <v>-1.1685208708522448E-2</v>
      </c>
      <c r="J61" s="142">
        <f t="shared" si="3"/>
        <v>5.7097963288895576E-6</v>
      </c>
      <c r="K61" s="136">
        <v>1249.4543436317022</v>
      </c>
      <c r="L61" s="136">
        <f t="shared" si="4"/>
        <v>0</v>
      </c>
      <c r="M61" s="140">
        <f t="shared" si="5"/>
        <v>-1.1690918504851339E-2</v>
      </c>
      <c r="N61" s="141">
        <f t="shared" si="6"/>
        <v>0</v>
      </c>
    </row>
    <row r="62" spans="1:14">
      <c r="A62" s="137">
        <v>1238.0277464781923</v>
      </c>
      <c r="B62" s="139">
        <f t="shared" si="0"/>
        <v>-9.1452698626003446E-3</v>
      </c>
      <c r="C62" s="136">
        <v>1237.8110535647015</v>
      </c>
      <c r="D62" s="136">
        <f t="shared" si="1"/>
        <v>-0.21669291349076047</v>
      </c>
      <c r="E62" s="140">
        <v>-9.1652373114323154E-3</v>
      </c>
      <c r="F62" s="141">
        <v>1.9967448831970797E-5</v>
      </c>
      <c r="G62" s="137">
        <v>1237.7234203477883</v>
      </c>
      <c r="H62" s="137">
        <f t="shared" si="2"/>
        <v>-0.30432613040397882</v>
      </c>
      <c r="I62" s="139">
        <v>-9.1440430578370833E-3</v>
      </c>
      <c r="J62" s="142">
        <f t="shared" si="3"/>
        <v>1.2268047632612439E-6</v>
      </c>
      <c r="K62" s="136">
        <v>1238.0277464781923</v>
      </c>
      <c r="L62" s="136">
        <f t="shared" si="4"/>
        <v>0</v>
      </c>
      <c r="M62" s="140">
        <f t="shared" si="5"/>
        <v>-9.1452698626001642E-3</v>
      </c>
      <c r="N62" s="141">
        <f t="shared" si="6"/>
        <v>1.8041124150158794E-16</v>
      </c>
    </row>
    <row r="63" spans="1:14">
      <c r="A63" s="137">
        <v>1279.7221180749609</v>
      </c>
      <c r="B63" s="139">
        <f t="shared" si="0"/>
        <v>3.367805908662086E-2</v>
      </c>
      <c r="C63" s="136">
        <v>1279.5812322081085</v>
      </c>
      <c r="D63" s="136">
        <f t="shared" si="1"/>
        <v>-0.14088586685238624</v>
      </c>
      <c r="E63" s="140">
        <v>3.3745197639910754E-2</v>
      </c>
      <c r="F63" s="141">
        <v>-6.7138553289894376E-5</v>
      </c>
      <c r="G63" s="137">
        <v>1279.3998507000188</v>
      </c>
      <c r="H63" s="137">
        <f t="shared" si="2"/>
        <v>-0.3222673749421574</v>
      </c>
      <c r="I63" s="139">
        <v>3.3671844345095917E-2</v>
      </c>
      <c r="J63" s="142">
        <f t="shared" si="3"/>
        <v>-6.2147415249430571E-6</v>
      </c>
      <c r="K63" s="136">
        <v>1279.7221180749607</v>
      </c>
      <c r="L63" s="136">
        <f t="shared" si="4"/>
        <v>0</v>
      </c>
      <c r="M63" s="140">
        <f t="shared" si="5"/>
        <v>3.3678059086620679E-2</v>
      </c>
      <c r="N63" s="141">
        <f t="shared" si="6"/>
        <v>-1.8041124150158794E-16</v>
      </c>
    </row>
    <row r="64" spans="1:14">
      <c r="A64" s="137">
        <v>1280.6510680435656</v>
      </c>
      <c r="B64" s="139">
        <f t="shared" si="0"/>
        <v>7.258997523634812E-4</v>
      </c>
      <c r="C64" s="136">
        <v>1280.5309385206153</v>
      </c>
      <c r="D64" s="136">
        <f t="shared" si="1"/>
        <v>-0.1201295229502648</v>
      </c>
      <c r="E64" s="140">
        <v>7.4220087681963354E-4</v>
      </c>
      <c r="F64" s="141">
        <v>-1.6301124456152339E-5</v>
      </c>
      <c r="G64" s="137">
        <v>1280.3291902998574</v>
      </c>
      <c r="H64" s="137">
        <f t="shared" si="2"/>
        <v>-0.32187774370822808</v>
      </c>
      <c r="I64" s="139">
        <v>7.2638714107253375E-4</v>
      </c>
      <c r="J64" s="142">
        <f t="shared" si="3"/>
        <v>4.873887090525459E-7</v>
      </c>
      <c r="K64" s="136">
        <v>1280.6510680435654</v>
      </c>
      <c r="L64" s="136">
        <f t="shared" si="4"/>
        <v>0</v>
      </c>
      <c r="M64" s="140">
        <f t="shared" si="5"/>
        <v>7.2589975236348131E-4</v>
      </c>
      <c r="N64" s="141">
        <f t="shared" si="6"/>
        <v>0</v>
      </c>
    </row>
    <row r="65" spans="1:14">
      <c r="A65" s="137">
        <v>1263.9436016435873</v>
      </c>
      <c r="B65" s="139">
        <f t="shared" si="0"/>
        <v>-1.3046072280642466E-2</v>
      </c>
      <c r="C65" s="136">
        <v>1263.8127067036376</v>
      </c>
      <c r="D65" s="136">
        <f t="shared" si="1"/>
        <v>-0.13089493994971235</v>
      </c>
      <c r="E65" s="140">
        <v>-1.3055703157232722E-2</v>
      </c>
      <c r="F65" s="141">
        <v>9.6308765902552995E-6</v>
      </c>
      <c r="G65" s="137">
        <v>1263.6259494568578</v>
      </c>
      <c r="H65" s="137">
        <f t="shared" si="2"/>
        <v>-0.31765218672944684</v>
      </c>
      <c r="I65" s="139">
        <v>-1.3046051726031172E-2</v>
      </c>
      <c r="J65" s="142">
        <f t="shared" si="3"/>
        <v>2.0554611294271163E-8</v>
      </c>
      <c r="K65" s="136">
        <v>1263.9436016435873</v>
      </c>
      <c r="L65" s="136">
        <f t="shared" si="4"/>
        <v>0</v>
      </c>
      <c r="M65" s="140">
        <f t="shared" si="5"/>
        <v>-1.3046072280642291E-2</v>
      </c>
      <c r="N65" s="141">
        <f t="shared" si="6"/>
        <v>1.7520707107365752E-16</v>
      </c>
    </row>
    <row r="66" spans="1:14">
      <c r="A66" s="137">
        <v>1277.0533582633441</v>
      </c>
      <c r="B66" s="139">
        <f t="shared" si="0"/>
        <v>1.037210568787195E-2</v>
      </c>
      <c r="C66" s="136">
        <v>1276.9228485560329</v>
      </c>
      <c r="D66" s="136">
        <f t="shared" si="1"/>
        <v>-0.1305097073111483</v>
      </c>
      <c r="E66" s="140">
        <v>1.037348475992945E-2</v>
      </c>
      <c r="F66" s="141">
        <v>-1.3790720574998611E-6</v>
      </c>
      <c r="G66" s="137">
        <v>1276.7310908884019</v>
      </c>
      <c r="H66" s="137">
        <f t="shared" si="2"/>
        <v>-0.3222673749421574</v>
      </c>
      <c r="I66" s="139">
        <v>1.0371060706039678E-2</v>
      </c>
      <c r="J66" s="142">
        <f t="shared" si="3"/>
        <v>-1.0449818322721266E-6</v>
      </c>
      <c r="K66" s="136">
        <v>1277.0533582633439</v>
      </c>
      <c r="L66" s="136">
        <f t="shared" si="4"/>
        <v>0</v>
      </c>
      <c r="M66" s="140">
        <f t="shared" si="5"/>
        <v>1.0372105687871769E-2</v>
      </c>
      <c r="N66" s="141">
        <f t="shared" si="6"/>
        <v>-1.8041124150158794E-16</v>
      </c>
    </row>
    <row r="67" spans="1:14">
      <c r="A67" s="137">
        <v>1246.1037521221128</v>
      </c>
      <c r="B67" s="139">
        <f t="shared" si="0"/>
        <v>-2.4235170708387155E-2</v>
      </c>
      <c r="C67" s="136">
        <v>1245.9286323896695</v>
      </c>
      <c r="D67" s="136">
        <f t="shared" si="1"/>
        <v>-0.17511973244336332</v>
      </c>
      <c r="E67" s="140">
        <v>-2.4272583266414467E-2</v>
      </c>
      <c r="F67" s="141">
        <v>3.7412558027312415E-5</v>
      </c>
      <c r="G67" s="137">
        <v>1245.7924382708509</v>
      </c>
      <c r="H67" s="137">
        <f t="shared" si="2"/>
        <v>-0.3113138512619571</v>
      </c>
      <c r="I67" s="139">
        <v>-2.4232708702991369E-2</v>
      </c>
      <c r="J67" s="142">
        <f t="shared" si="3"/>
        <v>2.4620053957861987E-6</v>
      </c>
      <c r="K67" s="136">
        <v>1246.1037521221126</v>
      </c>
      <c r="L67" s="136">
        <f t="shared" si="4"/>
        <v>0</v>
      </c>
      <c r="M67" s="140">
        <f t="shared" si="5"/>
        <v>-2.4235170708387158E-2</v>
      </c>
      <c r="N67" s="141">
        <f t="shared" si="6"/>
        <v>0</v>
      </c>
    </row>
    <row r="68" spans="1:14">
      <c r="A68" s="137">
        <v>1249.040036394653</v>
      </c>
      <c r="B68" s="139">
        <f t="shared" si="0"/>
        <v>2.3563722262610301E-3</v>
      </c>
      <c r="C68" s="136">
        <v>1248.8400063840993</v>
      </c>
      <c r="D68" s="136">
        <f t="shared" si="1"/>
        <v>-0.20003001055374625</v>
      </c>
      <c r="E68" s="140">
        <v>2.336710080131844E-3</v>
      </c>
      <c r="F68" s="141">
        <v>1.966214612918616E-5</v>
      </c>
      <c r="G68" s="137">
        <v>1248.7312249531146</v>
      </c>
      <c r="H68" s="137">
        <f t="shared" si="2"/>
        <v>-0.30881144153840978</v>
      </c>
      <c r="I68" s="139">
        <v>2.3589697544984011E-3</v>
      </c>
      <c r="J68" s="142">
        <f t="shared" si="3"/>
        <v>2.5975282373709614E-6</v>
      </c>
      <c r="K68" s="136">
        <v>1249.0400363946528</v>
      </c>
      <c r="L68" s="136">
        <f t="shared" si="4"/>
        <v>0</v>
      </c>
      <c r="M68" s="140">
        <f t="shared" si="5"/>
        <v>2.3563722262610306E-3</v>
      </c>
      <c r="N68" s="141">
        <f t="shared" si="6"/>
        <v>0</v>
      </c>
    </row>
    <row r="69" spans="1:14">
      <c r="A69" s="137">
        <v>1204.3760090760284</v>
      </c>
      <c r="B69" s="139">
        <f t="shared" si="0"/>
        <v>-3.5758683482674532E-2</v>
      </c>
      <c r="C69" s="136">
        <v>1204.1928135227618</v>
      </c>
      <c r="D69" s="136">
        <f t="shared" si="1"/>
        <v>-0.1831955532666143</v>
      </c>
      <c r="E69" s="140">
        <v>-3.5750930970420591E-2</v>
      </c>
      <c r="F69" s="141">
        <v>-7.7525122539404134E-6</v>
      </c>
      <c r="G69" s="137">
        <v>1204.0782810352482</v>
      </c>
      <c r="H69" s="137">
        <f t="shared" si="2"/>
        <v>-0.29772804078015724</v>
      </c>
      <c r="I69" s="139">
        <v>-3.5758650881452074E-2</v>
      </c>
      <c r="J69" s="142">
        <f t="shared" si="3"/>
        <v>3.2601222457739887E-8</v>
      </c>
      <c r="K69" s="136">
        <v>1204.3760090760281</v>
      </c>
      <c r="L69" s="136">
        <f t="shared" si="4"/>
        <v>0</v>
      </c>
      <c r="M69" s="140">
        <f t="shared" si="5"/>
        <v>-3.5758683482674539E-2</v>
      </c>
      <c r="N69" s="141">
        <f t="shared" si="6"/>
        <v>0</v>
      </c>
    </row>
    <row r="70" spans="1:14">
      <c r="A70" s="137">
        <v>1208.7716134716327</v>
      </c>
      <c r="B70" s="139">
        <f t="shared" si="0"/>
        <v>3.6496944164277545E-3</v>
      </c>
      <c r="C70" s="136">
        <v>1208.5713277732395</v>
      </c>
      <c r="D70" s="136">
        <f t="shared" si="1"/>
        <v>-0.20028569839314514</v>
      </c>
      <c r="E70" s="140">
        <v>3.6360574496943129E-3</v>
      </c>
      <c r="F70" s="141">
        <v>1.3636966733441593E-5</v>
      </c>
      <c r="G70" s="137">
        <v>1208.4738854308523</v>
      </c>
      <c r="H70" s="137">
        <f t="shared" si="2"/>
        <v>-0.29772804078038462</v>
      </c>
      <c r="I70" s="139">
        <v>3.6505968630418462E-3</v>
      </c>
      <c r="J70" s="142">
        <f t="shared" si="3"/>
        <v>9.0244661409173699E-7</v>
      </c>
      <c r="K70" s="136">
        <v>1208.7716134716327</v>
      </c>
      <c r="L70" s="136">
        <f t="shared" si="4"/>
        <v>0</v>
      </c>
      <c r="M70" s="140">
        <f t="shared" si="5"/>
        <v>3.649694416427944E-3</v>
      </c>
      <c r="N70" s="141">
        <f t="shared" si="6"/>
        <v>1.8951853975046618E-16</v>
      </c>
    </row>
    <row r="71" spans="1:14">
      <c r="A71" s="137">
        <v>1198.2767284506067</v>
      </c>
      <c r="B71" s="139">
        <f t="shared" si="0"/>
        <v>-8.682272899248793E-3</v>
      </c>
      <c r="C71" s="136">
        <v>1198.0712621562157</v>
      </c>
      <c r="D71" s="136">
        <f t="shared" si="1"/>
        <v>-0.20546629439104436</v>
      </c>
      <c r="E71" s="140">
        <v>-8.6879982800601302E-3</v>
      </c>
      <c r="F71" s="141">
        <v>5.7253808113371524E-6</v>
      </c>
      <c r="G71" s="137">
        <v>1197.9809833112381</v>
      </c>
      <c r="H71" s="137">
        <f t="shared" si="2"/>
        <v>-0.29574513936859148</v>
      </c>
      <c r="I71" s="139">
        <v>-8.6827710934549562E-3</v>
      </c>
      <c r="J71" s="142">
        <f t="shared" si="3"/>
        <v>-4.9819420616312171E-7</v>
      </c>
      <c r="K71" s="136">
        <v>1198.2767284506067</v>
      </c>
      <c r="L71" s="136">
        <f t="shared" si="4"/>
        <v>0</v>
      </c>
      <c r="M71" s="140">
        <f t="shared" si="5"/>
        <v>-8.682272899248793E-3</v>
      </c>
      <c r="N71" s="141">
        <f t="shared" si="6"/>
        <v>0</v>
      </c>
    </row>
    <row r="72" spans="1:14">
      <c r="A72" s="137">
        <v>1167.8780092274053</v>
      </c>
      <c r="B72" s="139">
        <f t="shared" si="0"/>
        <v>-2.536869698079465E-2</v>
      </c>
      <c r="C72" s="136">
        <v>1167.6771471265974</v>
      </c>
      <c r="D72" s="136">
        <f t="shared" si="1"/>
        <v>-0.20086210080785349</v>
      </c>
      <c r="E72" s="140">
        <v>-2.536920464557069E-2</v>
      </c>
      <c r="F72" s="141">
        <v>5.0766477604005655E-7</v>
      </c>
      <c r="G72" s="137">
        <v>1167.5886024235042</v>
      </c>
      <c r="H72" s="137">
        <f t="shared" si="2"/>
        <v>-0.28940680390110174</v>
      </c>
      <c r="I72" s="139">
        <v>-2.5369668893849128E-2</v>
      </c>
      <c r="J72" s="142">
        <f t="shared" si="3"/>
        <v>-9.719130544781629E-7</v>
      </c>
      <c r="K72" s="136">
        <v>1167.8780092274051</v>
      </c>
      <c r="L72" s="136">
        <f t="shared" si="4"/>
        <v>0</v>
      </c>
      <c r="M72" s="140">
        <f t="shared" si="5"/>
        <v>-2.5368696980794841E-2</v>
      </c>
      <c r="N72" s="141">
        <f t="shared" si="6"/>
        <v>-1.9081958235744878E-16</v>
      </c>
    </row>
    <row r="73" spans="1:14">
      <c r="A73" s="137">
        <v>1245.172150562908</v>
      </c>
      <c r="B73" s="139">
        <f t="shared" si="0"/>
        <v>6.6183403339048763E-2</v>
      </c>
      <c r="C73" s="136">
        <v>1245.0844997880326</v>
      </c>
      <c r="D73" s="136">
        <f t="shared" si="1"/>
        <v>-8.7650774875328352E-2</v>
      </c>
      <c r="E73" s="140">
        <v>6.6291742415202748E-2</v>
      </c>
      <c r="F73" s="141">
        <v>-1.0833907615398486E-4</v>
      </c>
      <c r="G73" s="137">
        <v>1244.8567410317457</v>
      </c>
      <c r="H73" s="137">
        <f t="shared" si="2"/>
        <v>-0.31540953116223136</v>
      </c>
      <c r="I73" s="139">
        <v>6.617753757433055E-2</v>
      </c>
      <c r="J73" s="142">
        <f t="shared" si="3"/>
        <v>-5.8657647182130956E-6</v>
      </c>
      <c r="K73" s="136">
        <v>1245.172150562908</v>
      </c>
      <c r="L73" s="136">
        <f t="shared" si="4"/>
        <v>0</v>
      </c>
      <c r="M73" s="140">
        <f t="shared" si="5"/>
        <v>6.6183403339048971E-2</v>
      </c>
      <c r="N73" s="141">
        <f t="shared" si="6"/>
        <v>2.0816681711721685E-16</v>
      </c>
    </row>
    <row r="74" spans="1:14">
      <c r="A74" s="137">
        <v>1226.2333999425323</v>
      </c>
      <c r="B74" s="139">
        <f t="shared" si="0"/>
        <v>-1.5209744782529868E-2</v>
      </c>
      <c r="C74" s="136">
        <v>1226.1057969114452</v>
      </c>
      <c r="D74" s="136">
        <f t="shared" si="1"/>
        <v>-0.12760303108711923</v>
      </c>
      <c r="E74" s="140">
        <v>-1.5242903497568619E-2</v>
      </c>
      <c r="F74" s="141">
        <v>3.3158715038750577E-5</v>
      </c>
      <c r="G74" s="137">
        <v>1225.9243287468378</v>
      </c>
      <c r="H74" s="137">
        <f t="shared" si="2"/>
        <v>-0.30907119569451424</v>
      </c>
      <c r="I74" s="139">
        <v>-1.5208506859364923E-2</v>
      </c>
      <c r="J74" s="142">
        <f t="shared" si="3"/>
        <v>1.2379231649449485E-6</v>
      </c>
      <c r="K74" s="136">
        <v>1226.2333999425323</v>
      </c>
      <c r="L74" s="136">
        <f t="shared" si="4"/>
        <v>0</v>
      </c>
      <c r="M74" s="140">
        <f t="shared" si="5"/>
        <v>-1.5209744782529868E-2</v>
      </c>
      <c r="N74" s="141">
        <f t="shared" si="6"/>
        <v>0</v>
      </c>
    </row>
    <row r="75" spans="1:14">
      <c r="A75" s="137">
        <v>1205.969146716194</v>
      </c>
      <c r="B75" s="139">
        <f t="shared" si="0"/>
        <v>-1.6525608605415541E-2</v>
      </c>
      <c r="C75" s="136">
        <v>1205.839235805422</v>
      </c>
      <c r="D75" s="136">
        <f t="shared" si="1"/>
        <v>-0.1299109107719687</v>
      </c>
      <c r="E75" s="140">
        <v>-1.6529210739460242E-2</v>
      </c>
      <c r="F75" s="141">
        <v>3.6021340447008054E-6</v>
      </c>
      <c r="G75" s="137">
        <v>1205.666933364279</v>
      </c>
      <c r="H75" s="137">
        <f t="shared" si="2"/>
        <v>-0.30221335191504295</v>
      </c>
      <c r="I75" s="139">
        <v>-1.6524180903780803E-2</v>
      </c>
      <c r="J75" s="142">
        <f t="shared" si="3"/>
        <v>1.4277016347381821E-6</v>
      </c>
      <c r="K75" s="136">
        <v>1205.9691467161936</v>
      </c>
      <c r="L75" s="136">
        <f t="shared" si="4"/>
        <v>0</v>
      </c>
      <c r="M75" s="140">
        <f t="shared" si="5"/>
        <v>-1.6525608605415913E-2</v>
      </c>
      <c r="N75" s="141">
        <f t="shared" si="6"/>
        <v>-3.7123082385903672E-16</v>
      </c>
    </row>
    <row r="76" spans="1:14">
      <c r="A76" s="137">
        <v>1189.104694444944</v>
      </c>
      <c r="B76" s="139">
        <f t="shared" si="0"/>
        <v>-1.3984149028332303E-2</v>
      </c>
      <c r="C76" s="136">
        <v>1188.9646284794983</v>
      </c>
      <c r="D76" s="136">
        <f t="shared" si="1"/>
        <v>-0.14006596544572858</v>
      </c>
      <c r="E76" s="140">
        <v>-1.3994077174518726E-2</v>
      </c>
      <c r="F76" s="141">
        <v>9.9281461864234033E-6</v>
      </c>
      <c r="G76" s="137">
        <v>1188.8067066500078</v>
      </c>
      <c r="H76" s="137">
        <f t="shared" si="2"/>
        <v>-0.29798779493626171</v>
      </c>
      <c r="I76" s="139">
        <v>-1.3984149558804471E-2</v>
      </c>
      <c r="J76" s="142">
        <f t="shared" si="3"/>
        <v>-5.3047216792834195E-10</v>
      </c>
      <c r="K76" s="136">
        <v>1189.1046944449438</v>
      </c>
      <c r="L76" s="136">
        <f t="shared" si="4"/>
        <v>0</v>
      </c>
      <c r="M76" s="140">
        <f t="shared" si="5"/>
        <v>-1.3984149028332121E-2</v>
      </c>
      <c r="N76" s="141">
        <f t="shared" si="6"/>
        <v>1.8214596497756474E-16</v>
      </c>
    </row>
    <row r="77" spans="1:14">
      <c r="A77" s="137">
        <v>1166.117793194102</v>
      </c>
      <c r="B77" s="139">
        <f t="shared" si="0"/>
        <v>-1.9331267766604834E-2</v>
      </c>
      <c r="C77" s="136">
        <v>1165.9913763046952</v>
      </c>
      <c r="D77" s="136">
        <f t="shared" si="1"/>
        <v>-0.12641688940675522</v>
      </c>
      <c r="E77" s="140">
        <v>-1.9322065286485685E-2</v>
      </c>
      <c r="F77" s="141">
        <v>-9.2024801191491201E-6</v>
      </c>
      <c r="G77" s="137">
        <v>1165.8240309561445</v>
      </c>
      <c r="H77" s="137">
        <f t="shared" si="2"/>
        <v>-0.29376223795748047</v>
      </c>
      <c r="I77" s="139">
        <v>-1.9332558914162908E-2</v>
      </c>
      <c r="J77" s="142">
        <f t="shared" si="3"/>
        <v>-1.2911475580738851E-6</v>
      </c>
      <c r="K77" s="136">
        <v>1166.117793194102</v>
      </c>
      <c r="L77" s="136">
        <f t="shared" si="4"/>
        <v>0</v>
      </c>
      <c r="M77" s="140">
        <f t="shared" si="5"/>
        <v>-1.9331267766604647E-2</v>
      </c>
      <c r="N77" s="141">
        <f t="shared" si="6"/>
        <v>1.8735013540549517E-16</v>
      </c>
    </row>
    <row r="78" spans="1:14">
      <c r="A78" s="137">
        <v>1183.1159524091738</v>
      </c>
      <c r="B78" s="139">
        <f t="shared" si="0"/>
        <v>1.4576708557471148E-2</v>
      </c>
      <c r="C78" s="136">
        <v>1182.9396919463607</v>
      </c>
      <c r="D78" s="136">
        <f t="shared" si="1"/>
        <v>-0.17626046281316121</v>
      </c>
      <c r="E78" s="140">
        <v>1.4535541159299725E-2</v>
      </c>
      <c r="F78" s="141">
        <v>4.1167398171422856E-5</v>
      </c>
      <c r="G78" s="137">
        <v>1182.8224499253724</v>
      </c>
      <c r="H78" s="137">
        <f t="shared" si="2"/>
        <v>-0.293502483801376</v>
      </c>
      <c r="I78" s="139">
        <v>1.4580604377563549E-2</v>
      </c>
      <c r="J78" s="142">
        <f t="shared" si="3"/>
        <v>3.895820092400526E-6</v>
      </c>
      <c r="K78" s="136">
        <v>1183.1159524091738</v>
      </c>
      <c r="L78" s="136">
        <f t="shared" si="4"/>
        <v>0</v>
      </c>
      <c r="M78" s="140">
        <f t="shared" si="5"/>
        <v>1.4576708557471148E-2</v>
      </c>
      <c r="N78" s="141">
        <f t="shared" si="6"/>
        <v>0</v>
      </c>
    </row>
    <row r="79" spans="1:14">
      <c r="A79" s="137">
        <v>1172.3070956456049</v>
      </c>
      <c r="B79" s="139">
        <f t="shared" ref="B79:B142" si="7">(A79-A78)/A78</f>
        <v>-9.1359234414503977E-3</v>
      </c>
      <c r="C79" s="136">
        <v>1172.1268753114455</v>
      </c>
      <c r="D79" s="136">
        <f t="shared" ref="D79:D142" si="8">C79-A79</f>
        <v>-0.18022033415945771</v>
      </c>
      <c r="E79" s="140">
        <v>-9.1406321966627166E-3</v>
      </c>
      <c r="F79" s="141">
        <v>4.7087552123188658E-6</v>
      </c>
      <c r="G79" s="137">
        <v>1172.0155760632144</v>
      </c>
      <c r="H79" s="137">
        <f t="shared" ref="H79:H142" si="9">G79-A79</f>
        <v>-0.29151958239049236</v>
      </c>
      <c r="I79" s="139">
        <v>-9.1365139906161193E-3</v>
      </c>
      <c r="J79" s="142">
        <f t="shared" ref="J79:J142" si="10">I79-B79</f>
        <v>-5.9054916572154337E-7</v>
      </c>
      <c r="K79" s="136">
        <v>1172.3070956456047</v>
      </c>
      <c r="L79" s="136">
        <f t="shared" ref="L79:L142" si="11">K79-A79</f>
        <v>0</v>
      </c>
      <c r="M79" s="140">
        <f t="shared" ref="M79:M142" si="12">(K79-K78)/K78</f>
        <v>-9.1359234414505885E-3</v>
      </c>
      <c r="N79" s="141">
        <f t="shared" ref="N79:N142" si="13">M79-B79</f>
        <v>-1.9081958235744878E-16</v>
      </c>
    </row>
    <row r="80" spans="1:14">
      <c r="A80" s="137">
        <v>1216.5773324907505</v>
      </c>
      <c r="B80" s="139">
        <f t="shared" si="7"/>
        <v>3.7763344613013124E-2</v>
      </c>
      <c r="C80" s="136">
        <v>1216.4359162558537</v>
      </c>
      <c r="D80" s="136">
        <f t="shared" si="8"/>
        <v>-0.14141623489672384</v>
      </c>
      <c r="E80" s="140">
        <v>3.7802256630823275E-2</v>
      </c>
      <c r="F80" s="141">
        <v>-3.8912017810151245E-5</v>
      </c>
      <c r="G80" s="137">
        <v>1216.2728764832686</v>
      </c>
      <c r="H80" s="137">
        <f t="shared" si="9"/>
        <v>-0.30445600748180368</v>
      </c>
      <c r="I80" s="139">
        <v>3.776169986470139E-2</v>
      </c>
      <c r="J80" s="142">
        <f t="shared" si="10"/>
        <v>-1.6447483117340567E-6</v>
      </c>
      <c r="K80" s="136">
        <v>1216.5773324907502</v>
      </c>
      <c r="L80" s="136">
        <f t="shared" si="11"/>
        <v>0</v>
      </c>
      <c r="M80" s="140">
        <f t="shared" si="12"/>
        <v>3.7763344613013131E-2</v>
      </c>
      <c r="N80" s="141">
        <f t="shared" si="13"/>
        <v>0</v>
      </c>
    </row>
    <row r="81" spans="1:14">
      <c r="A81" s="137">
        <v>1205.9254615984532</v>
      </c>
      <c r="B81" s="139">
        <f t="shared" si="7"/>
        <v>-8.7556052606119032E-3</v>
      </c>
      <c r="C81" s="136">
        <v>1205.7794751298845</v>
      </c>
      <c r="D81" s="136">
        <f t="shared" si="8"/>
        <v>-0.14598646856870801</v>
      </c>
      <c r="E81" s="140">
        <v>-8.7603802087407451E-3</v>
      </c>
      <c r="F81" s="141">
        <v>4.7749481288418549E-6</v>
      </c>
      <c r="G81" s="137">
        <v>1205.6229884923823</v>
      </c>
      <c r="H81" s="137">
        <f t="shared" si="9"/>
        <v>-0.30247310607092004</v>
      </c>
      <c r="I81" s="139">
        <v>-8.7561666438533206E-3</v>
      </c>
      <c r="J81" s="142">
        <f t="shared" si="10"/>
        <v>-5.6138324141738472E-7</v>
      </c>
      <c r="K81" s="136">
        <v>1205.925461598453</v>
      </c>
      <c r="L81" s="136">
        <f t="shared" si="11"/>
        <v>0</v>
      </c>
      <c r="M81" s="140">
        <f t="shared" si="12"/>
        <v>-8.755605260611905E-3</v>
      </c>
      <c r="N81" s="141">
        <f t="shared" si="13"/>
        <v>0</v>
      </c>
    </row>
    <row r="82" spans="1:14">
      <c r="A82" s="137">
        <v>1192.1979645887554</v>
      </c>
      <c r="B82" s="139">
        <f t="shared" si="7"/>
        <v>-1.138337106797796E-2</v>
      </c>
      <c r="C82" s="136">
        <v>1192.0323779828736</v>
      </c>
      <c r="D82" s="136">
        <f t="shared" si="8"/>
        <v>-0.16558660588179919</v>
      </c>
      <c r="E82" s="140">
        <v>-1.1401004437838914E-2</v>
      </c>
      <c r="F82" s="141">
        <v>1.7633369860953901E-5</v>
      </c>
      <c r="G82" s="137">
        <v>1191.9024792035427</v>
      </c>
      <c r="H82" s="137">
        <f t="shared" si="9"/>
        <v>-0.29548538521271439</v>
      </c>
      <c r="I82" s="139">
        <v>-1.1380431046688098E-2</v>
      </c>
      <c r="J82" s="142">
        <f t="shared" si="10"/>
        <v>2.9400212898621214E-6</v>
      </c>
      <c r="K82" s="136">
        <v>1192.1979645887554</v>
      </c>
      <c r="L82" s="136">
        <f t="shared" si="11"/>
        <v>0</v>
      </c>
      <c r="M82" s="140">
        <f t="shared" si="12"/>
        <v>-1.1383371067977774E-2</v>
      </c>
      <c r="N82" s="141">
        <f t="shared" si="13"/>
        <v>1.8561541192951836E-16</v>
      </c>
    </row>
    <row r="83" spans="1:14">
      <c r="A83" s="137">
        <v>1194.6558503162148</v>
      </c>
      <c r="B83" s="139">
        <f t="shared" si="7"/>
        <v>2.0616422779309216E-3</v>
      </c>
      <c r="C83" s="136">
        <v>1194.4860787092994</v>
      </c>
      <c r="D83" s="136">
        <f t="shared" si="8"/>
        <v>-0.16977160691544668</v>
      </c>
      <c r="E83" s="140">
        <v>2.0584178515165937E-3</v>
      </c>
      <c r="F83" s="141">
        <v>3.2244264143279147E-6</v>
      </c>
      <c r="G83" s="137">
        <v>1194.3577326442005</v>
      </c>
      <c r="H83" s="137">
        <f t="shared" si="9"/>
        <v>-0.29811767201431394</v>
      </c>
      <c r="I83" s="139">
        <v>2.0599449061457012E-3</v>
      </c>
      <c r="J83" s="142">
        <f t="shared" si="10"/>
        <v>-1.6973717852203883E-6</v>
      </c>
      <c r="K83" s="136">
        <v>1194.6558503162146</v>
      </c>
      <c r="L83" s="136">
        <f t="shared" si="11"/>
        <v>0</v>
      </c>
      <c r="M83" s="140">
        <f t="shared" si="12"/>
        <v>2.0616422779307312E-3</v>
      </c>
      <c r="N83" s="141">
        <f t="shared" si="13"/>
        <v>-1.9038590148845458E-16</v>
      </c>
    </row>
    <row r="84" spans="1:14">
      <c r="A84" s="137">
        <v>1177.8684546120212</v>
      </c>
      <c r="B84" s="139">
        <f t="shared" si="7"/>
        <v>-1.4052076754782676E-2</v>
      </c>
      <c r="C84" s="136">
        <v>1177.6368722824138</v>
      </c>
      <c r="D84" s="136">
        <f t="shared" si="8"/>
        <v>-0.23158232960736314</v>
      </c>
      <c r="E84" s="140">
        <v>-1.4105820676530548E-2</v>
      </c>
      <c r="F84" s="141">
        <v>5.3743921747872667E-5</v>
      </c>
      <c r="G84" s="137">
        <v>1177.5791776851984</v>
      </c>
      <c r="H84" s="137">
        <f t="shared" si="9"/>
        <v>-0.28927692682282213</v>
      </c>
      <c r="I84" s="139">
        <v>-1.4048182132045072E-2</v>
      </c>
      <c r="J84" s="142">
        <f t="shared" si="10"/>
        <v>3.8946227376036174E-6</v>
      </c>
      <c r="K84" s="136">
        <v>1177.8684546120212</v>
      </c>
      <c r="L84" s="136">
        <f t="shared" si="11"/>
        <v>0</v>
      </c>
      <c r="M84" s="140">
        <f t="shared" si="12"/>
        <v>-1.4052076754782488E-2</v>
      </c>
      <c r="N84" s="141">
        <f t="shared" si="13"/>
        <v>1.8735013540549517E-16</v>
      </c>
    </row>
    <row r="85" spans="1:14">
      <c r="A85" s="137">
        <v>1197.0310445755797</v>
      </c>
      <c r="B85" s="139">
        <f t="shared" si="7"/>
        <v>1.6268871017409564E-2</v>
      </c>
      <c r="C85" s="136">
        <v>1196.8088048258176</v>
      </c>
      <c r="D85" s="136">
        <f t="shared" si="8"/>
        <v>-0.22223974976213867</v>
      </c>
      <c r="E85" s="140">
        <v>1.6280003619660807E-2</v>
      </c>
      <c r="F85" s="141">
        <v>-1.1132602251242435E-5</v>
      </c>
      <c r="G85" s="137">
        <v>1196.7376719688559</v>
      </c>
      <c r="H85" s="137">
        <f t="shared" si="9"/>
        <v>-0.29337260672377852</v>
      </c>
      <c r="I85" s="139">
        <v>1.6269389478606403E-2</v>
      </c>
      <c r="J85" s="142">
        <f t="shared" si="10"/>
        <v>5.1846119683909841E-7</v>
      </c>
      <c r="K85" s="136">
        <v>1197.0310445755795</v>
      </c>
      <c r="L85" s="136">
        <f t="shared" si="11"/>
        <v>0</v>
      </c>
      <c r="M85" s="140">
        <f t="shared" si="12"/>
        <v>1.626887101740937E-2</v>
      </c>
      <c r="N85" s="141">
        <f t="shared" si="13"/>
        <v>-1.9428902930940239E-16</v>
      </c>
    </row>
    <row r="86" spans="1:14">
      <c r="A86" s="137">
        <v>1179.2813274534658</v>
      </c>
      <c r="B86" s="139">
        <f t="shared" si="7"/>
        <v>-1.4828117618626391E-2</v>
      </c>
      <c r="C86" s="136">
        <v>1178.9847770491701</v>
      </c>
      <c r="D86" s="136">
        <f t="shared" si="8"/>
        <v>-0.29655040429565815</v>
      </c>
      <c r="E86" s="140">
        <v>-1.4892961770315117E-2</v>
      </c>
      <c r="F86" s="141">
        <v>6.4844151688725482E-5</v>
      </c>
      <c r="G86" s="137">
        <v>1178.9920505266423</v>
      </c>
      <c r="H86" s="137">
        <f t="shared" si="9"/>
        <v>-0.28927692682350425</v>
      </c>
      <c r="I86" s="139">
        <v>-1.4828330266414015E-2</v>
      </c>
      <c r="J86" s="142">
        <f t="shared" si="10"/>
        <v>-2.1264778762332404E-7</v>
      </c>
      <c r="K86" s="136">
        <v>1179.281327453466</v>
      </c>
      <c r="L86" s="136">
        <f t="shared" si="11"/>
        <v>0</v>
      </c>
      <c r="M86" s="140">
        <f t="shared" si="12"/>
        <v>-1.4828117618626015E-2</v>
      </c>
      <c r="N86" s="141">
        <f t="shared" si="13"/>
        <v>3.7643499428696714E-16</v>
      </c>
    </row>
    <row r="87" spans="1:14">
      <c r="A87" s="137">
        <v>1175.1866189681004</v>
      </c>
      <c r="B87" s="139">
        <f t="shared" si="7"/>
        <v>-3.4722066652301178E-3</v>
      </c>
      <c r="C87" s="136">
        <v>1174.5860522243925</v>
      </c>
      <c r="D87" s="136">
        <f t="shared" si="8"/>
        <v>-0.60056674370798646</v>
      </c>
      <c r="E87" s="140">
        <v>-3.7309428504980792E-3</v>
      </c>
      <c r="F87" s="141">
        <v>2.5873618526796142E-4</v>
      </c>
      <c r="G87" s="137">
        <v>1174.9041998850566</v>
      </c>
      <c r="H87" s="137">
        <f t="shared" si="9"/>
        <v>-0.28241908304380559</v>
      </c>
      <c r="I87" s="139">
        <v>-3.4672419035901474E-3</v>
      </c>
      <c r="J87" s="142">
        <f t="shared" si="10"/>
        <v>4.9647616399703734E-6</v>
      </c>
      <c r="K87" s="136">
        <v>1175.1866189681004</v>
      </c>
      <c r="L87" s="136">
        <f t="shared" si="11"/>
        <v>0</v>
      </c>
      <c r="M87" s="140">
        <f t="shared" si="12"/>
        <v>-3.4722066652303099E-3</v>
      </c>
      <c r="N87" s="141">
        <f t="shared" si="13"/>
        <v>-1.9212062496443139E-16</v>
      </c>
    </row>
    <row r="88" spans="1:14">
      <c r="A88" s="137">
        <v>1137.4865097889115</v>
      </c>
      <c r="B88" s="139">
        <f t="shared" si="7"/>
        <v>-3.2080104189998716E-2</v>
      </c>
      <c r="C88" s="136">
        <v>1136.2996393944679</v>
      </c>
      <c r="D88" s="136">
        <f t="shared" si="8"/>
        <v>-1.186870394443531</v>
      </c>
      <c r="E88" s="140">
        <v>-3.2595664453378262E-2</v>
      </c>
      <c r="F88" s="141">
        <v>5.1556026337954558E-4</v>
      </c>
      <c r="G88" s="137">
        <v>1137.2215124420941</v>
      </c>
      <c r="H88" s="137">
        <f t="shared" si="9"/>
        <v>-0.26499734681738119</v>
      </c>
      <c r="I88" s="139">
        <v>-3.2072987267088786E-2</v>
      </c>
      <c r="J88" s="142">
        <f t="shared" si="10"/>
        <v>7.1169229099304898E-6</v>
      </c>
      <c r="K88" s="136">
        <v>1137.4865097889117</v>
      </c>
      <c r="L88" s="136">
        <f t="shared" si="11"/>
        <v>0</v>
      </c>
      <c r="M88" s="140">
        <f t="shared" si="12"/>
        <v>-3.2080104189998522E-2</v>
      </c>
      <c r="N88" s="141">
        <f t="shared" si="13"/>
        <v>1.9428902930940239E-16</v>
      </c>
    </row>
    <row r="89" spans="1:14">
      <c r="A89" s="137">
        <v>1135.1652037424328</v>
      </c>
      <c r="B89" s="139">
        <f t="shared" si="7"/>
        <v>-2.0407328144132581E-3</v>
      </c>
      <c r="C89" s="136">
        <v>1134.1887005583974</v>
      </c>
      <c r="D89" s="136">
        <f t="shared" si="8"/>
        <v>-0.97650318403543679</v>
      </c>
      <c r="E89" s="140">
        <v>-1.8577307981858208E-3</v>
      </c>
      <c r="F89" s="141">
        <v>-1.830020162274374E-4</v>
      </c>
      <c r="G89" s="137">
        <v>1134.8980936171263</v>
      </c>
      <c r="H89" s="137">
        <f t="shared" si="9"/>
        <v>-0.26711012530654443</v>
      </c>
      <c r="I89" s="139">
        <v>-2.0430661920723282E-3</v>
      </c>
      <c r="J89" s="142">
        <f t="shared" si="10"/>
        <v>-2.3333776590700114E-6</v>
      </c>
      <c r="K89" s="136">
        <v>1135.1652037424328</v>
      </c>
      <c r="L89" s="136">
        <f t="shared" si="11"/>
        <v>0</v>
      </c>
      <c r="M89" s="140">
        <f t="shared" si="12"/>
        <v>-2.0407328144134576E-3</v>
      </c>
      <c r="N89" s="141">
        <f t="shared" si="13"/>
        <v>-1.9949319973733282E-16</v>
      </c>
    </row>
    <row r="90" spans="1:14">
      <c r="A90" s="137">
        <v>1087.1606774360851</v>
      </c>
      <c r="B90" s="139">
        <f t="shared" si="7"/>
        <v>-4.2288581563357998E-2</v>
      </c>
      <c r="C90" s="136">
        <v>1085.7385469612241</v>
      </c>
      <c r="D90" s="136">
        <f t="shared" si="8"/>
        <v>-1.4221304748609782</v>
      </c>
      <c r="E90" s="140">
        <v>-4.271789480297216E-2</v>
      </c>
      <c r="F90" s="141">
        <v>4.2931323961416246E-4</v>
      </c>
      <c r="G90" s="137">
        <v>1086.9108591699267</v>
      </c>
      <c r="H90" s="137">
        <f t="shared" si="9"/>
        <v>-0.24981826615839964</v>
      </c>
      <c r="I90" s="139">
        <v>-4.228329813671252E-2</v>
      </c>
      <c r="J90" s="142">
        <f t="shared" si="10"/>
        <v>5.2834266454776513E-6</v>
      </c>
      <c r="K90" s="136">
        <v>1087.1606774360848</v>
      </c>
      <c r="L90" s="136">
        <f t="shared" si="11"/>
        <v>0</v>
      </c>
      <c r="M90" s="140">
        <f t="shared" si="12"/>
        <v>-4.2288581563358199E-2</v>
      </c>
      <c r="N90" s="141">
        <f t="shared" si="13"/>
        <v>-2.0122792321330962E-16</v>
      </c>
    </row>
    <row r="91" spans="1:14">
      <c r="A91" s="137">
        <v>1070.4300426819364</v>
      </c>
      <c r="B91" s="139">
        <f t="shared" si="7"/>
        <v>-1.5389293506830597E-2</v>
      </c>
      <c r="C91" s="136">
        <v>1069.1565409093751</v>
      </c>
      <c r="D91" s="136">
        <f t="shared" si="8"/>
        <v>-1.2735017725613034</v>
      </c>
      <c r="E91" s="140">
        <v>-1.5272559032060625E-2</v>
      </c>
      <c r="F91" s="141">
        <v>-1.1673447476997188E-4</v>
      </c>
      <c r="G91" s="137">
        <v>1070.1824670713449</v>
      </c>
      <c r="H91" s="137">
        <f t="shared" si="9"/>
        <v>-0.24757561059141153</v>
      </c>
      <c r="I91" s="139">
        <v>-1.5390767290113537E-2</v>
      </c>
      <c r="J91" s="142">
        <f t="shared" si="10"/>
        <v>-1.4737832829403441E-6</v>
      </c>
      <c r="K91" s="136">
        <v>1070.4300426819364</v>
      </c>
      <c r="L91" s="136">
        <f t="shared" si="11"/>
        <v>0</v>
      </c>
      <c r="M91" s="140">
        <f t="shared" si="12"/>
        <v>-1.538929350683039E-2</v>
      </c>
      <c r="N91" s="141">
        <f t="shared" si="13"/>
        <v>2.0643209364124004E-16</v>
      </c>
    </row>
    <row r="92" spans="1:14">
      <c r="A92" s="137">
        <v>1076.7429595553949</v>
      </c>
      <c r="B92" s="139">
        <f t="shared" si="7"/>
        <v>5.8975520321175806E-3</v>
      </c>
      <c r="C92" s="136">
        <v>1075.5328625601187</v>
      </c>
      <c r="D92" s="136">
        <f t="shared" si="8"/>
        <v>-1.2100969952762171</v>
      </c>
      <c r="E92" s="140">
        <v>5.9638803175821606E-3</v>
      </c>
      <c r="F92" s="141">
        <v>-6.6328285464579972E-5</v>
      </c>
      <c r="G92" s="137">
        <v>1076.4932711663141</v>
      </c>
      <c r="H92" s="137">
        <f t="shared" si="9"/>
        <v>-0.24968838908080215</v>
      </c>
      <c r="I92" s="139">
        <v>5.8969421469212448E-3</v>
      </c>
      <c r="J92" s="142">
        <f t="shared" si="10"/>
        <v>-6.0988519633587562E-7</v>
      </c>
      <c r="K92" s="136">
        <v>1076.7429595553951</v>
      </c>
      <c r="L92" s="136">
        <f t="shared" si="11"/>
        <v>0</v>
      </c>
      <c r="M92" s="140">
        <f t="shared" si="12"/>
        <v>5.8975520321177923E-3</v>
      </c>
      <c r="N92" s="141">
        <f t="shared" si="13"/>
        <v>2.1163626406917047E-16</v>
      </c>
    </row>
    <row r="93" spans="1:14">
      <c r="A93" s="137">
        <v>1106.6836864238064</v>
      </c>
      <c r="B93" s="139">
        <f t="shared" si="7"/>
        <v>2.7806754251520276E-2</v>
      </c>
      <c r="C93" s="136">
        <v>1105.3723970284107</v>
      </c>
      <c r="D93" s="136">
        <f t="shared" si="8"/>
        <v>-1.3112893953957609</v>
      </c>
      <c r="E93" s="140">
        <v>2.7743954189613642E-2</v>
      </c>
      <c r="F93" s="141">
        <v>6.2800061906634341E-5</v>
      </c>
      <c r="G93" s="137">
        <v>1106.427270068024</v>
      </c>
      <c r="H93" s="137">
        <f t="shared" si="9"/>
        <v>-0.25641635578244859</v>
      </c>
      <c r="I93" s="139">
        <v>2.780695402701237E-2</v>
      </c>
      <c r="J93" s="142">
        <f t="shared" si="10"/>
        <v>1.9977549209349021E-7</v>
      </c>
      <c r="K93" s="136">
        <v>1106.6836864238066</v>
      </c>
      <c r="L93" s="136">
        <f t="shared" si="11"/>
        <v>0</v>
      </c>
      <c r="M93" s="140">
        <f t="shared" si="12"/>
        <v>2.7806754251520269E-2</v>
      </c>
      <c r="N93" s="141">
        <f t="shared" si="13"/>
        <v>0</v>
      </c>
    </row>
    <row r="94" spans="1:14">
      <c r="A94" s="137">
        <v>1166.3516144858713</v>
      </c>
      <c r="B94" s="139">
        <f t="shared" si="7"/>
        <v>5.3915973275867883E-2</v>
      </c>
      <c r="C94" s="136">
        <v>1165.3541440192012</v>
      </c>
      <c r="D94" s="136">
        <f t="shared" si="8"/>
        <v>-0.99747046667016548</v>
      </c>
      <c r="E94" s="140">
        <v>5.4263836469989966E-2</v>
      </c>
      <c r="F94" s="141">
        <v>-3.4786319412208333E-4</v>
      </c>
      <c r="G94" s="137">
        <v>1166.0754038612179</v>
      </c>
      <c r="H94" s="137">
        <f t="shared" si="9"/>
        <v>-0.27621062465345858</v>
      </c>
      <c r="I94" s="139">
        <v>5.3910578134545327E-2</v>
      </c>
      <c r="J94" s="142">
        <f t="shared" si="10"/>
        <v>-5.3951413225561407E-6</v>
      </c>
      <c r="K94" s="136">
        <v>1166.3516144858716</v>
      </c>
      <c r="L94" s="136">
        <f t="shared" si="11"/>
        <v>0</v>
      </c>
      <c r="M94" s="140">
        <f t="shared" si="12"/>
        <v>5.3915973275867876E-2</v>
      </c>
      <c r="N94" s="141">
        <f t="shared" si="13"/>
        <v>0</v>
      </c>
    </row>
    <row r="95" spans="1:14">
      <c r="A95" s="137">
        <v>1151.4248808827667</v>
      </c>
      <c r="B95" s="139">
        <f t="shared" si="7"/>
        <v>-1.2797799066522756E-2</v>
      </c>
      <c r="C95" s="136">
        <v>1150.3077651291474</v>
      </c>
      <c r="D95" s="136">
        <f t="shared" si="8"/>
        <v>-1.1171157536193732</v>
      </c>
      <c r="E95" s="140">
        <v>-1.2911421791628252E-2</v>
      </c>
      <c r="F95" s="141">
        <v>1.1362272510549547E-4</v>
      </c>
      <c r="G95" s="137">
        <v>1151.1555281018927</v>
      </c>
      <c r="H95" s="137">
        <f t="shared" si="9"/>
        <v>-0.26935278087398729</v>
      </c>
      <c r="I95" s="139">
        <v>-1.2794949374561059E-2</v>
      </c>
      <c r="J95" s="142">
        <f t="shared" si="10"/>
        <v>2.8496919616972233E-6</v>
      </c>
      <c r="K95" s="136">
        <v>1151.424880882767</v>
      </c>
      <c r="L95" s="136">
        <f t="shared" si="11"/>
        <v>0</v>
      </c>
      <c r="M95" s="140">
        <f t="shared" si="12"/>
        <v>-1.2797799066522755E-2</v>
      </c>
      <c r="N95" s="141">
        <f t="shared" si="13"/>
        <v>0</v>
      </c>
    </row>
    <row r="96" spans="1:14">
      <c r="A96" s="137">
        <v>1118.8617309110791</v>
      </c>
      <c r="B96" s="139">
        <f t="shared" si="7"/>
        <v>-2.8280741985288967E-2</v>
      </c>
      <c r="C96" s="136">
        <v>1117.4793020963029</v>
      </c>
      <c r="D96" s="136">
        <f t="shared" si="8"/>
        <v>-1.3824288147761763</v>
      </c>
      <c r="E96" s="140">
        <v>-2.8538851973374878E-2</v>
      </c>
      <c r="F96" s="141">
        <v>2.5810998808591112E-4</v>
      </c>
      <c r="G96" s="137">
        <v>1118.6030718997295</v>
      </c>
      <c r="H96" s="137">
        <f t="shared" si="9"/>
        <v>-0.25865901134966407</v>
      </c>
      <c r="I96" s="139">
        <v>-2.8278069650447751E-2</v>
      </c>
      <c r="J96" s="142">
        <f t="shared" si="10"/>
        <v>2.6723348412159564E-6</v>
      </c>
      <c r="K96" s="136">
        <v>1118.8617309110791</v>
      </c>
      <c r="L96" s="136">
        <f t="shared" si="11"/>
        <v>0</v>
      </c>
      <c r="M96" s="140">
        <f t="shared" si="12"/>
        <v>-2.8280741985289157E-2</v>
      </c>
      <c r="N96" s="141">
        <f t="shared" si="13"/>
        <v>-1.9081958235744878E-16</v>
      </c>
    </row>
    <row r="97" spans="1:14">
      <c r="A97" s="137">
        <v>1127.0018278630312</v>
      </c>
      <c r="B97" s="139">
        <f t="shared" si="7"/>
        <v>7.2753377178461877E-3</v>
      </c>
      <c r="C97" s="136">
        <v>1125.6864178545143</v>
      </c>
      <c r="D97" s="136">
        <f t="shared" si="8"/>
        <v>-1.315410008516892</v>
      </c>
      <c r="E97" s="140">
        <v>7.344311203630733E-3</v>
      </c>
      <c r="F97" s="141">
        <v>-6.8973485784545353E-5</v>
      </c>
      <c r="G97" s="137">
        <v>1126.7411859502704</v>
      </c>
      <c r="H97" s="137">
        <f t="shared" si="9"/>
        <v>-0.26064191276077509</v>
      </c>
      <c r="I97" s="139">
        <v>7.2752473643040629E-3</v>
      </c>
      <c r="J97" s="142">
        <f t="shared" si="10"/>
        <v>-9.0353542124728403E-8</v>
      </c>
      <c r="K97" s="136">
        <v>1127.0018278630314</v>
      </c>
      <c r="L97" s="136">
        <f t="shared" si="11"/>
        <v>0</v>
      </c>
      <c r="M97" s="140">
        <f t="shared" si="12"/>
        <v>7.2753377178463906E-3</v>
      </c>
      <c r="N97" s="141">
        <f t="shared" si="13"/>
        <v>2.0296264668928643E-16</v>
      </c>
    </row>
    <row r="98" spans="1:14">
      <c r="A98" s="137">
        <v>1085.8044549714064</v>
      </c>
      <c r="B98" s="139">
        <f t="shared" si="7"/>
        <v>-3.6554841237251022E-2</v>
      </c>
      <c r="C98" s="136">
        <v>1084.3706943348557</v>
      </c>
      <c r="D98" s="136">
        <f t="shared" si="8"/>
        <v>-1.4337606365506872</v>
      </c>
      <c r="E98" s="140">
        <v>-3.6702693453833889E-2</v>
      </c>
      <c r="F98" s="141">
        <v>1.4785221658286662E-4</v>
      </c>
      <c r="G98" s="137">
        <v>1085.5545068281697</v>
      </c>
      <c r="H98" s="137">
        <f t="shared" si="9"/>
        <v>-0.24994814323667924</v>
      </c>
      <c r="I98" s="139">
        <v>-3.6553806353820918E-2</v>
      </c>
      <c r="J98" s="142">
        <f t="shared" si="10"/>
        <v>1.0348834301038279E-6</v>
      </c>
      <c r="K98" s="136">
        <v>1085.8044549714064</v>
      </c>
      <c r="L98" s="136">
        <f t="shared" si="11"/>
        <v>0</v>
      </c>
      <c r="M98" s="140">
        <f t="shared" si="12"/>
        <v>-3.6554841237251216E-2</v>
      </c>
      <c r="N98" s="141">
        <f t="shared" si="13"/>
        <v>-1.9428902930940239E-16</v>
      </c>
    </row>
    <row r="99" spans="1:14">
      <c r="A99" s="137">
        <v>1053.3053963077502</v>
      </c>
      <c r="B99" s="139">
        <f t="shared" si="7"/>
        <v>-2.9930857729361542E-2</v>
      </c>
      <c r="C99" s="136">
        <v>1051.4718047426916</v>
      </c>
      <c r="D99" s="136">
        <f t="shared" si="8"/>
        <v>-1.8335915650586685</v>
      </c>
      <c r="E99" s="140">
        <v>-3.0339154095587222E-2</v>
      </c>
      <c r="F99" s="141">
        <v>4.0829636622568069E-4</v>
      </c>
      <c r="G99" s="137">
        <v>1053.0711467534843</v>
      </c>
      <c r="H99" s="137">
        <f t="shared" si="9"/>
        <v>-0.23424955426594352</v>
      </c>
      <c r="I99" s="139">
        <v>-2.9923287932908105E-2</v>
      </c>
      <c r="J99" s="142">
        <f t="shared" si="10"/>
        <v>7.5697964534368611E-6</v>
      </c>
      <c r="K99" s="136">
        <v>1053.30539630775</v>
      </c>
      <c r="L99" s="136">
        <f t="shared" si="11"/>
        <v>0</v>
      </c>
      <c r="M99" s="140">
        <f t="shared" si="12"/>
        <v>-2.9930857729361753E-2</v>
      </c>
      <c r="N99" s="141">
        <f t="shared" si="13"/>
        <v>-2.1163626406917047E-16</v>
      </c>
    </row>
    <row r="100" spans="1:14">
      <c r="A100" s="137">
        <v>1102.3782144275624</v>
      </c>
      <c r="B100" s="139">
        <f t="shared" si="7"/>
        <v>4.6589354133978321E-2</v>
      </c>
      <c r="C100" s="136">
        <v>1101.2763502578398</v>
      </c>
      <c r="D100" s="136">
        <f t="shared" si="8"/>
        <v>-1.101864169722603</v>
      </c>
      <c r="E100" s="140">
        <v>4.7366505968589448E-2</v>
      </c>
      <c r="F100" s="141">
        <v>-7.7715183461112697E-4</v>
      </c>
      <c r="G100" s="137">
        <v>1102.1195554162132</v>
      </c>
      <c r="H100" s="137">
        <f t="shared" si="9"/>
        <v>-0.25865901134920932</v>
      </c>
      <c r="I100" s="139">
        <v>4.6576538360148176E-2</v>
      </c>
      <c r="J100" s="142">
        <f t="shared" si="10"/>
        <v>-1.281577383014515E-5</v>
      </c>
      <c r="K100" s="136">
        <v>1102.3782144275626</v>
      </c>
      <c r="L100" s="136">
        <f t="shared" si="11"/>
        <v>0</v>
      </c>
      <c r="M100" s="140">
        <f t="shared" si="12"/>
        <v>4.6589354133978758E-2</v>
      </c>
      <c r="N100" s="141">
        <f t="shared" si="13"/>
        <v>4.3715031594615539E-16</v>
      </c>
    </row>
    <row r="101" spans="1:14">
      <c r="A101" s="137">
        <v>1107.8727199220682</v>
      </c>
      <c r="B101" s="139">
        <f t="shared" si="7"/>
        <v>4.9842290264770538E-3</v>
      </c>
      <c r="C101" s="136">
        <v>1106.677334203994</v>
      </c>
      <c r="D101" s="136">
        <f t="shared" si="8"/>
        <v>-1.1953857180742489</v>
      </c>
      <c r="E101" s="140">
        <v>4.9042948619478057E-3</v>
      </c>
      <c r="F101" s="141">
        <v>7.993416452924812E-5</v>
      </c>
      <c r="G101" s="137">
        <v>1107.6140609107185</v>
      </c>
      <c r="H101" s="137">
        <f t="shared" si="9"/>
        <v>-0.25865901134966407</v>
      </c>
      <c r="I101" s="139">
        <v>4.9853987868225041E-3</v>
      </c>
      <c r="J101" s="142">
        <f t="shared" si="10"/>
        <v>1.169760345450313E-6</v>
      </c>
      <c r="K101" s="136">
        <v>1107.8727199220682</v>
      </c>
      <c r="L101" s="136">
        <f t="shared" si="11"/>
        <v>0</v>
      </c>
      <c r="M101" s="140">
        <f t="shared" si="12"/>
        <v>4.9842290264768465E-3</v>
      </c>
      <c r="N101" s="141">
        <f t="shared" si="13"/>
        <v>-2.0729945537922845E-16</v>
      </c>
    </row>
    <row r="102" spans="1:14">
      <c r="A102" s="137">
        <v>1108.2303767823519</v>
      </c>
      <c r="B102" s="139">
        <f t="shared" si="7"/>
        <v>3.2283208517746301E-4</v>
      </c>
      <c r="C102" s="136">
        <v>1107.0983320512364</v>
      </c>
      <c r="D102" s="136">
        <f t="shared" si="8"/>
        <v>-1.1320447311154567</v>
      </c>
      <c r="E102" s="140">
        <v>3.8041607452390306E-4</v>
      </c>
      <c r="F102" s="141">
        <v>-5.7583989346440053E-5</v>
      </c>
      <c r="G102" s="137">
        <v>1107.9719775251581</v>
      </c>
      <c r="H102" s="137">
        <f t="shared" si="9"/>
        <v>-0.25839925719378698</v>
      </c>
      <c r="I102" s="139">
        <v>3.2314199238790307E-4</v>
      </c>
      <c r="J102" s="142">
        <f t="shared" si="10"/>
        <v>3.0990721044005807E-7</v>
      </c>
      <c r="K102" s="136">
        <v>1108.2303767823521</v>
      </c>
      <c r="L102" s="136">
        <f t="shared" si="11"/>
        <v>0</v>
      </c>
      <c r="M102" s="140">
        <f t="shared" si="12"/>
        <v>3.2283208517766825E-4</v>
      </c>
      <c r="N102" s="141">
        <f t="shared" si="13"/>
        <v>2.0523947125150599E-16</v>
      </c>
    </row>
    <row r="103" spans="1:14">
      <c r="A103" s="137">
        <v>1085.2434755315101</v>
      </c>
      <c r="B103" s="139">
        <f t="shared" si="7"/>
        <v>-2.0741988067122137E-2</v>
      </c>
      <c r="C103" s="136">
        <v>1084.160976165572</v>
      </c>
      <c r="D103" s="136">
        <f t="shared" si="8"/>
        <v>-1.0824993659380198</v>
      </c>
      <c r="E103" s="140">
        <v>-2.0718444985068259E-2</v>
      </c>
      <c r="F103" s="141">
        <v>-2.354308205387845E-5</v>
      </c>
      <c r="G103" s="137">
        <v>1084.9893018312951</v>
      </c>
      <c r="H103" s="137">
        <f t="shared" si="9"/>
        <v>-0.25417370021500574</v>
      </c>
      <c r="I103" s="139">
        <v>-2.0743011700709892E-2</v>
      </c>
      <c r="J103" s="142">
        <f t="shared" si="10"/>
        <v>-1.02363358775448E-6</v>
      </c>
      <c r="K103" s="136">
        <v>1085.2434755315101</v>
      </c>
      <c r="L103" s="136">
        <f t="shared" si="11"/>
        <v>0</v>
      </c>
      <c r="M103" s="140">
        <f t="shared" si="12"/>
        <v>-2.0741988067122338E-2</v>
      </c>
      <c r="N103" s="141">
        <f t="shared" si="13"/>
        <v>-2.0122792321330962E-16</v>
      </c>
    </row>
    <row r="104" spans="1:14">
      <c r="A104" s="137">
        <v>1113.4574683892133</v>
      </c>
      <c r="B104" s="139">
        <f t="shared" si="7"/>
        <v>2.5997846099821188E-2</v>
      </c>
      <c r="C104" s="136">
        <v>1112.8203751274423</v>
      </c>
      <c r="D104" s="136">
        <f t="shared" si="8"/>
        <v>-0.63709326177104231</v>
      </c>
      <c r="E104" s="140">
        <v>2.6434634331916226E-2</v>
      </c>
      <c r="F104" s="141">
        <v>-4.3678823209503809E-4</v>
      </c>
      <c r="G104" s="137">
        <v>1113.1900985097507</v>
      </c>
      <c r="H104" s="137">
        <f t="shared" si="9"/>
        <v>-0.2673698794626489</v>
      </c>
      <c r="I104" s="139">
        <v>2.5991773956533036E-2</v>
      </c>
      <c r="J104" s="142">
        <f t="shared" si="10"/>
        <v>-6.0721432881515047E-6</v>
      </c>
      <c r="K104" s="136">
        <v>1113.4574683892135</v>
      </c>
      <c r="L104" s="136">
        <f t="shared" si="11"/>
        <v>0</v>
      </c>
      <c r="M104" s="140">
        <f t="shared" si="12"/>
        <v>2.5997846099821399E-2</v>
      </c>
      <c r="N104" s="141">
        <f t="shared" si="13"/>
        <v>2.1163626406917047E-16</v>
      </c>
    </row>
    <row r="105" spans="1:14">
      <c r="A105" s="137">
        <v>1119.9157316702187</v>
      </c>
      <c r="B105" s="139">
        <f t="shared" si="7"/>
        <v>5.8001885697064803E-3</v>
      </c>
      <c r="C105" s="136">
        <v>1119.1971408562554</v>
      </c>
      <c r="D105" s="136">
        <f t="shared" si="8"/>
        <v>-0.71859081396337388</v>
      </c>
      <c r="E105" s="140">
        <v>5.730274059803064E-3</v>
      </c>
      <c r="F105" s="141">
        <v>6.9914509903416279E-5</v>
      </c>
      <c r="G105" s="137">
        <v>1119.6484916678339</v>
      </c>
      <c r="H105" s="137">
        <f t="shared" si="9"/>
        <v>-0.26724000238482404</v>
      </c>
      <c r="I105" s="139">
        <v>5.8016983502900635E-3</v>
      </c>
      <c r="J105" s="142">
        <f t="shared" si="10"/>
        <v>1.5097805835832465E-6</v>
      </c>
      <c r="K105" s="136">
        <v>1119.9157316702187</v>
      </c>
      <c r="L105" s="136">
        <f t="shared" si="11"/>
        <v>0</v>
      </c>
      <c r="M105" s="140">
        <f t="shared" si="12"/>
        <v>5.8001885697062747E-3</v>
      </c>
      <c r="N105" s="141">
        <f t="shared" si="13"/>
        <v>-2.0556473190325164E-16</v>
      </c>
    </row>
    <row r="106" spans="1:14">
      <c r="A106" s="137">
        <v>1113.6711046372504</v>
      </c>
      <c r="B106" s="139">
        <f t="shared" si="7"/>
        <v>-5.5759793852124973E-3</v>
      </c>
      <c r="C106" s="136">
        <v>1112.992262965437</v>
      </c>
      <c r="D106" s="136">
        <f t="shared" si="8"/>
        <v>-0.67884167181341581</v>
      </c>
      <c r="E106" s="140">
        <v>-5.5440437294820418E-3</v>
      </c>
      <c r="F106" s="141">
        <v>-3.1935655730455474E-5</v>
      </c>
      <c r="G106" s="137">
        <v>1113.4036048807097</v>
      </c>
      <c r="H106" s="137">
        <f t="shared" si="9"/>
        <v>-0.26749975654070113</v>
      </c>
      <c r="I106" s="139">
        <v>-5.5775422675930844E-3</v>
      </c>
      <c r="J106" s="142">
        <f t="shared" si="10"/>
        <v>-1.5628823805870912E-6</v>
      </c>
      <c r="K106" s="136">
        <v>1113.6711046372504</v>
      </c>
      <c r="L106" s="136">
        <f t="shared" si="11"/>
        <v>0</v>
      </c>
      <c r="M106" s="140">
        <f t="shared" si="12"/>
        <v>-5.5759793852124973E-3</v>
      </c>
      <c r="N106" s="141">
        <f t="shared" si="13"/>
        <v>0</v>
      </c>
    </row>
    <row r="107" spans="1:14">
      <c r="A107" s="137">
        <v>1121.2399084808815</v>
      </c>
      <c r="B107" s="139">
        <f t="shared" si="7"/>
        <v>6.7962649045261647E-3</v>
      </c>
      <c r="C107" s="136">
        <v>1120.6075519207438</v>
      </c>
      <c r="D107" s="136">
        <f t="shared" si="8"/>
        <v>-0.63235656013762309</v>
      </c>
      <c r="E107" s="140">
        <v>6.8421760049048154E-3</v>
      </c>
      <c r="F107" s="141">
        <v>-4.5911100378650746E-5</v>
      </c>
      <c r="G107" s="137">
        <v>1120.9702959458518</v>
      </c>
      <c r="H107" s="137">
        <f t="shared" si="9"/>
        <v>-0.269612535029637</v>
      </c>
      <c r="I107" s="139">
        <v>6.7960001494272075E-3</v>
      </c>
      <c r="J107" s="142">
        <f t="shared" si="10"/>
        <v>-2.6475509895713956E-7</v>
      </c>
      <c r="K107" s="136">
        <v>1121.2399084808815</v>
      </c>
      <c r="L107" s="136">
        <f t="shared" si="11"/>
        <v>0</v>
      </c>
      <c r="M107" s="140">
        <f t="shared" si="12"/>
        <v>6.7962649045261647E-3</v>
      </c>
      <c r="N107" s="141">
        <f t="shared" si="13"/>
        <v>0</v>
      </c>
    </row>
    <row r="108" spans="1:14">
      <c r="A108" s="137">
        <v>1125.1645552626715</v>
      </c>
      <c r="B108" s="139">
        <f t="shared" si="7"/>
        <v>3.5002738950911222E-3</v>
      </c>
      <c r="C108" s="136">
        <v>1124.4597010776895</v>
      </c>
      <c r="D108" s="136">
        <f t="shared" si="8"/>
        <v>-0.7048541849819685</v>
      </c>
      <c r="E108" s="140">
        <v>3.4375541645627694E-3</v>
      </c>
      <c r="F108" s="141">
        <v>6.2719730528352797E-5</v>
      </c>
      <c r="G108" s="137">
        <v>1124.8949427276414</v>
      </c>
      <c r="H108" s="137">
        <f t="shared" si="9"/>
        <v>-0.26961253503009175</v>
      </c>
      <c r="I108" s="139">
        <v>3.5011157708492151E-3</v>
      </c>
      <c r="J108" s="142">
        <f t="shared" si="10"/>
        <v>8.418757580929033E-7</v>
      </c>
      <c r="K108" s="136">
        <v>1125.1645552626712</v>
      </c>
      <c r="L108" s="136">
        <f t="shared" si="11"/>
        <v>0</v>
      </c>
      <c r="M108" s="140">
        <f t="shared" si="12"/>
        <v>3.5002738950909193E-3</v>
      </c>
      <c r="N108" s="141">
        <f t="shared" si="13"/>
        <v>-2.0296264668928643E-16</v>
      </c>
    </row>
    <row r="109" spans="1:14">
      <c r="A109" s="137">
        <v>1105.3711490768681</v>
      </c>
      <c r="B109" s="139">
        <f t="shared" si="7"/>
        <v>-1.759156568985823E-2</v>
      </c>
      <c r="C109" s="136">
        <v>1104.1031424231048</v>
      </c>
      <c r="D109" s="136">
        <f t="shared" si="8"/>
        <v>-1.2680066537632229</v>
      </c>
      <c r="E109" s="140">
        <v>-1.8103413252671306E-2</v>
      </c>
      <c r="F109" s="141">
        <v>5.118475628130767E-4</v>
      </c>
      <c r="G109" s="137">
        <v>1105.1148625981639</v>
      </c>
      <c r="H109" s="137">
        <f t="shared" si="9"/>
        <v>-0.25628647870416899</v>
      </c>
      <c r="I109" s="139">
        <v>-1.7583935510915191E-2</v>
      </c>
      <c r="J109" s="142">
        <f t="shared" si="10"/>
        <v>7.6301789430389955E-6</v>
      </c>
      <c r="K109" s="136">
        <v>1105.3711490768681</v>
      </c>
      <c r="L109" s="136">
        <f t="shared" si="11"/>
        <v>0</v>
      </c>
      <c r="M109" s="140">
        <f t="shared" si="12"/>
        <v>-1.7591565689858032E-2</v>
      </c>
      <c r="N109" s="141">
        <f t="shared" si="13"/>
        <v>1.9775847626135601E-16</v>
      </c>
    </row>
    <row r="110" spans="1:14">
      <c r="A110" s="137">
        <v>1121.2268326485776</v>
      </c>
      <c r="B110" s="139">
        <f t="shared" si="7"/>
        <v>1.4344216949167807E-2</v>
      </c>
      <c r="C110" s="136">
        <v>1120.1870286445183</v>
      </c>
      <c r="D110" s="136">
        <f t="shared" si="8"/>
        <v>-1.039804004059306</v>
      </c>
      <c r="E110" s="140">
        <v>1.4567376546103421E-2</v>
      </c>
      <c r="F110" s="141">
        <v>-2.2315959693561434E-4</v>
      </c>
      <c r="G110" s="137">
        <v>1120.9640779573276</v>
      </c>
      <c r="H110" s="137">
        <f t="shared" si="9"/>
        <v>-0.26275469124993833</v>
      </c>
      <c r="I110" s="139">
        <v>1.4341690529708084E-2</v>
      </c>
      <c r="J110" s="142">
        <f t="shared" si="10"/>
        <v>-2.5264194597231227E-6</v>
      </c>
      <c r="K110" s="136">
        <v>1121.2268326485778</v>
      </c>
      <c r="L110" s="136">
        <f t="shared" si="11"/>
        <v>0</v>
      </c>
      <c r="M110" s="140">
        <f t="shared" si="12"/>
        <v>1.4344216949168013E-2</v>
      </c>
      <c r="N110" s="141">
        <f t="shared" si="13"/>
        <v>2.0643209364124004E-16</v>
      </c>
    </row>
    <row r="111" spans="1:14">
      <c r="A111" s="137">
        <v>1159.9253968588821</v>
      </c>
      <c r="B111" s="139">
        <f t="shared" si="7"/>
        <v>3.4514482782123802E-2</v>
      </c>
      <c r="C111" s="136">
        <v>1158.9510247730318</v>
      </c>
      <c r="D111" s="136">
        <f t="shared" si="8"/>
        <v>-0.97437208585029111</v>
      </c>
      <c r="E111" s="140">
        <v>3.4604932156213151E-2</v>
      </c>
      <c r="F111" s="141">
        <v>-9.0449374089349166E-5</v>
      </c>
      <c r="G111" s="137">
        <v>1159.6515587668734</v>
      </c>
      <c r="H111" s="137">
        <f t="shared" si="9"/>
        <v>-0.27383809200864562</v>
      </c>
      <c r="I111" s="139">
        <v>3.4512685616156356E-2</v>
      </c>
      <c r="J111" s="142">
        <f t="shared" si="10"/>
        <v>-1.7971659674459461E-6</v>
      </c>
      <c r="K111" s="136">
        <v>1159.9253968588821</v>
      </c>
      <c r="L111" s="136">
        <f t="shared" si="11"/>
        <v>0</v>
      </c>
      <c r="M111" s="140">
        <f t="shared" si="12"/>
        <v>3.4514482782123594E-2</v>
      </c>
      <c r="N111" s="141">
        <f t="shared" si="13"/>
        <v>-2.0816681711721685E-16</v>
      </c>
    </row>
    <row r="112" spans="1:14">
      <c r="A112" s="137">
        <v>1145.9303753882612</v>
      </c>
      <c r="B112" s="139">
        <f t="shared" si="7"/>
        <v>-1.2065449647468657E-2</v>
      </c>
      <c r="C112" s="136">
        <v>1144.9175308492067</v>
      </c>
      <c r="D112" s="136">
        <f t="shared" si="8"/>
        <v>-1.012844539054413</v>
      </c>
      <c r="E112" s="140">
        <v>-1.2108789434457227E-2</v>
      </c>
      <c r="F112" s="141">
        <v>4.3339786988569676E-5</v>
      </c>
      <c r="G112" s="137">
        <v>1145.6610226073876</v>
      </c>
      <c r="H112" s="137">
        <f t="shared" si="9"/>
        <v>-0.26935278087353254</v>
      </c>
      <c r="I112" s="139">
        <v>-1.206443095231364E-2</v>
      </c>
      <c r="J112" s="142">
        <f t="shared" si="10"/>
        <v>1.0186951550170825E-6</v>
      </c>
      <c r="K112" s="136">
        <v>1145.9303753882614</v>
      </c>
      <c r="L112" s="136">
        <f t="shared" si="11"/>
        <v>0</v>
      </c>
      <c r="M112" s="140">
        <f t="shared" si="12"/>
        <v>-1.2065449647468461E-2</v>
      </c>
      <c r="N112" s="141">
        <f t="shared" si="13"/>
        <v>1.960237527853792E-16</v>
      </c>
    </row>
    <row r="113" spans="1:14">
      <c r="A113" s="137">
        <v>1136.7248593600032</v>
      </c>
      <c r="B113" s="139">
        <f t="shared" si="7"/>
        <v>-8.0332245535763899E-3</v>
      </c>
      <c r="C113" s="136">
        <v>1135.8442607105319</v>
      </c>
      <c r="D113" s="136">
        <f t="shared" si="8"/>
        <v>-0.88059864947126698</v>
      </c>
      <c r="E113" s="140">
        <v>-7.9248241853236614E-3</v>
      </c>
      <c r="F113" s="141">
        <v>-1.0840036825272847E-4</v>
      </c>
      <c r="G113" s="137">
        <v>1136.4553767020514</v>
      </c>
      <c r="H113" s="137">
        <f t="shared" si="9"/>
        <v>-0.26948265795181214</v>
      </c>
      <c r="I113" s="139">
        <v>-8.0352265841996777E-3</v>
      </c>
      <c r="J113" s="142">
        <f t="shared" si="10"/>
        <v>-2.0020306232878399E-6</v>
      </c>
      <c r="K113" s="136">
        <v>1136.7248593600032</v>
      </c>
      <c r="L113" s="136">
        <f t="shared" si="11"/>
        <v>0</v>
      </c>
      <c r="M113" s="140">
        <f t="shared" si="12"/>
        <v>-8.0332245535765859E-3</v>
      </c>
      <c r="N113" s="141">
        <f t="shared" si="13"/>
        <v>-1.960237527853792E-16</v>
      </c>
    </row>
    <row r="114" spans="1:14">
      <c r="A114" s="137">
        <v>1119.8809238523238</v>
      </c>
      <c r="B114" s="139">
        <f t="shared" si="7"/>
        <v>-1.4817952971630096E-2</v>
      </c>
      <c r="C114" s="136">
        <v>1119.2385800959603</v>
      </c>
      <c r="D114" s="136">
        <f t="shared" si="8"/>
        <v>-0.64234375636351615</v>
      </c>
      <c r="E114" s="140">
        <v>-1.4619680874369045E-2</v>
      </c>
      <c r="F114" s="141">
        <v>-1.9827209726105098E-4</v>
      </c>
      <c r="G114" s="137">
        <v>1119.6139436040951</v>
      </c>
      <c r="H114" s="137">
        <f t="shared" si="9"/>
        <v>-0.26698024822871957</v>
      </c>
      <c r="I114" s="139">
        <v>-1.4819264744762301E-2</v>
      </c>
      <c r="J114" s="142">
        <f t="shared" si="10"/>
        <v>-1.3117731322044579E-6</v>
      </c>
      <c r="K114" s="136">
        <v>1119.8809238523238</v>
      </c>
      <c r="L114" s="136">
        <f t="shared" si="11"/>
        <v>0</v>
      </c>
      <c r="M114" s="140">
        <f t="shared" si="12"/>
        <v>-1.4817952971630096E-2</v>
      </c>
      <c r="N114" s="141">
        <f t="shared" si="13"/>
        <v>0</v>
      </c>
    </row>
    <row r="115" spans="1:14">
      <c r="A115" s="137">
        <v>1118.447534247309</v>
      </c>
      <c r="B115" s="139">
        <f t="shared" si="7"/>
        <v>-1.2799482288563381E-3</v>
      </c>
      <c r="C115" s="136">
        <v>1117.5319634743616</v>
      </c>
      <c r="D115" s="136">
        <f t="shared" si="8"/>
        <v>-0.9155707729473761</v>
      </c>
      <c r="E115" s="140">
        <v>-1.5248014605182042E-3</v>
      </c>
      <c r="F115" s="141">
        <v>2.4485323166186608E-4</v>
      </c>
      <c r="G115" s="137">
        <v>1118.1822771463355</v>
      </c>
      <c r="H115" s="137">
        <f t="shared" si="9"/>
        <v>-0.26525710097348565</v>
      </c>
      <c r="I115" s="139">
        <v>-1.2787143871671866E-3</v>
      </c>
      <c r="J115" s="142">
        <f t="shared" si="10"/>
        <v>1.2338416891515425E-6</v>
      </c>
      <c r="K115" s="136">
        <v>1118.447534247309</v>
      </c>
      <c r="L115" s="136">
        <f t="shared" si="11"/>
        <v>0</v>
      </c>
      <c r="M115" s="140">
        <f t="shared" si="12"/>
        <v>-1.2799482288563381E-3</v>
      </c>
      <c r="N115" s="141">
        <f t="shared" si="13"/>
        <v>0</v>
      </c>
    </row>
    <row r="116" spans="1:14">
      <c r="A116" s="137">
        <v>1144.8649563119552</v>
      </c>
      <c r="B116" s="139">
        <f t="shared" si="7"/>
        <v>2.3619723997536052E-2</v>
      </c>
      <c r="C116" s="136">
        <v>1144.0580916592332</v>
      </c>
      <c r="D116" s="136">
        <f t="shared" si="8"/>
        <v>-0.80686465272196983</v>
      </c>
      <c r="E116" s="140">
        <v>2.3736348535752783E-2</v>
      </c>
      <c r="F116" s="141">
        <v>-1.166245382167308E-4</v>
      </c>
      <c r="G116" s="137">
        <v>1144.5934907525921</v>
      </c>
      <c r="H116" s="137">
        <f t="shared" si="9"/>
        <v>-0.27146555936315053</v>
      </c>
      <c r="I116" s="139">
        <v>2.3619774831040458E-2</v>
      </c>
      <c r="J116" s="142">
        <f t="shared" si="10"/>
        <v>5.0833504405822794E-8</v>
      </c>
      <c r="K116" s="136">
        <v>1144.8649563119552</v>
      </c>
      <c r="L116" s="136">
        <f t="shared" si="11"/>
        <v>0</v>
      </c>
      <c r="M116" s="140">
        <f t="shared" si="12"/>
        <v>2.3619723997536052E-2</v>
      </c>
      <c r="N116" s="141">
        <f t="shared" si="13"/>
        <v>0</v>
      </c>
    </row>
    <row r="117" spans="1:14">
      <c r="A117" s="137">
        <v>1124.2996966020985</v>
      </c>
      <c r="B117" s="139">
        <f t="shared" si="7"/>
        <v>-1.7963044109678427E-2</v>
      </c>
      <c r="C117" s="136">
        <v>1123.3516264494851</v>
      </c>
      <c r="D117" s="136">
        <f t="shared" si="8"/>
        <v>-0.94807015261335437</v>
      </c>
      <c r="E117" s="140">
        <v>-1.8099137937757522E-2</v>
      </c>
      <c r="F117" s="141">
        <v>1.360938280790952E-4</v>
      </c>
      <c r="G117" s="137">
        <v>1124.0346992552809</v>
      </c>
      <c r="H117" s="137">
        <f t="shared" si="9"/>
        <v>-0.26499734681760856</v>
      </c>
      <c r="I117" s="139">
        <v>-1.7961653341041963E-2</v>
      </c>
      <c r="J117" s="142">
        <f t="shared" si="10"/>
        <v>1.3907686364639238E-6</v>
      </c>
      <c r="K117" s="136">
        <v>1124.2996966020985</v>
      </c>
      <c r="L117" s="136">
        <f t="shared" si="11"/>
        <v>0</v>
      </c>
      <c r="M117" s="140">
        <f t="shared" si="12"/>
        <v>-1.7963044109678427E-2</v>
      </c>
      <c r="N117" s="141">
        <f t="shared" si="13"/>
        <v>0</v>
      </c>
    </row>
    <row r="118" spans="1:14">
      <c r="A118" s="137">
        <v>1127.225777779493</v>
      </c>
      <c r="B118" s="139">
        <f t="shared" si="7"/>
        <v>2.6025811322708901E-3</v>
      </c>
      <c r="C118" s="136">
        <v>1126.2614579370472</v>
      </c>
      <c r="D118" s="136">
        <f t="shared" si="8"/>
        <v>-0.96431984244577507</v>
      </c>
      <c r="E118" s="140">
        <v>2.590312257577825E-3</v>
      </c>
      <c r="F118" s="141">
        <v>1.2268874693065115E-5</v>
      </c>
      <c r="G118" s="137">
        <v>1126.9609103097534</v>
      </c>
      <c r="H118" s="137">
        <f t="shared" si="9"/>
        <v>-0.26486746973955633</v>
      </c>
      <c r="I118" s="139">
        <v>2.6033102504854121E-3</v>
      </c>
      <c r="J118" s="142">
        <f t="shared" si="10"/>
        <v>7.291182145220329E-7</v>
      </c>
      <c r="K118" s="136">
        <v>1127.225777779493</v>
      </c>
      <c r="L118" s="136">
        <f t="shared" si="11"/>
        <v>0</v>
      </c>
      <c r="M118" s="140">
        <f t="shared" si="12"/>
        <v>2.6025811322708901E-3</v>
      </c>
      <c r="N118" s="141">
        <f t="shared" si="13"/>
        <v>0</v>
      </c>
    </row>
    <row r="119" spans="1:14">
      <c r="A119" s="137">
        <v>1132.5865763301765</v>
      </c>
      <c r="B119" s="139">
        <f t="shared" si="7"/>
        <v>4.7557451722259917E-3</v>
      </c>
      <c r="C119" s="136">
        <v>1131.8202237155915</v>
      </c>
      <c r="D119" s="136">
        <f t="shared" si="8"/>
        <v>-0.76635261458500281</v>
      </c>
      <c r="E119" s="140">
        <v>4.9355908784503516E-3</v>
      </c>
      <c r="F119" s="141">
        <v>-1.798457062243599E-4</v>
      </c>
      <c r="G119" s="137">
        <v>1132.3172235493028</v>
      </c>
      <c r="H119" s="137">
        <f t="shared" si="9"/>
        <v>-0.26935278087375991</v>
      </c>
      <c r="I119" s="139">
        <v>4.7528828999730674E-3</v>
      </c>
      <c r="J119" s="142">
        <f t="shared" si="10"/>
        <v>-2.8622722529243749E-6</v>
      </c>
      <c r="K119" s="136">
        <v>1132.5865763301765</v>
      </c>
      <c r="L119" s="136">
        <f t="shared" si="11"/>
        <v>0</v>
      </c>
      <c r="M119" s="140">
        <f t="shared" si="12"/>
        <v>4.7557451722259917E-3</v>
      </c>
      <c r="N119" s="141">
        <f t="shared" si="13"/>
        <v>0</v>
      </c>
    </row>
    <row r="120" spans="1:14">
      <c r="A120" s="137">
        <v>1121.0583178868606</v>
      </c>
      <c r="B120" s="139">
        <f t="shared" si="7"/>
        <v>-1.0178699522176921E-2</v>
      </c>
      <c r="C120" s="136">
        <v>1120.3942248430442</v>
      </c>
      <c r="D120" s="136">
        <f t="shared" si="8"/>
        <v>-0.66409304381636503</v>
      </c>
      <c r="E120" s="140">
        <v>-1.0095241835348665E-2</v>
      </c>
      <c r="F120" s="141">
        <v>-8.345768682825605E-5</v>
      </c>
      <c r="G120" s="137">
        <v>1120.7913376386318</v>
      </c>
      <c r="H120" s="137">
        <f t="shared" si="9"/>
        <v>-0.26698024822871957</v>
      </c>
      <c r="I120" s="139">
        <v>-1.0179025515961402E-2</v>
      </c>
      <c r="J120" s="142">
        <f t="shared" si="10"/>
        <v>-3.2599378448072702E-7</v>
      </c>
      <c r="K120" s="136">
        <v>1121.0583178868606</v>
      </c>
      <c r="L120" s="136">
        <f t="shared" si="11"/>
        <v>0</v>
      </c>
      <c r="M120" s="140">
        <f t="shared" si="12"/>
        <v>-1.0178699522176921E-2</v>
      </c>
      <c r="N120" s="141">
        <f t="shared" si="13"/>
        <v>0</v>
      </c>
    </row>
    <row r="121" spans="1:14">
      <c r="A121" s="137">
        <v>1117.59575141904</v>
      </c>
      <c r="B121" s="139">
        <f t="shared" si="7"/>
        <v>-3.0886586474353499E-3</v>
      </c>
      <c r="C121" s="136">
        <v>1116.8444121223829</v>
      </c>
      <c r="D121" s="136">
        <f t="shared" si="8"/>
        <v>-0.7513392966570791</v>
      </c>
      <c r="E121" s="140">
        <v>-3.1683604234559368E-3</v>
      </c>
      <c r="F121" s="141">
        <v>7.970177602058693E-5</v>
      </c>
      <c r="G121" s="137">
        <v>1117.3282516624995</v>
      </c>
      <c r="H121" s="137">
        <f t="shared" si="9"/>
        <v>-0.26749975654047375</v>
      </c>
      <c r="I121" s="139">
        <v>-3.0898579064936615E-3</v>
      </c>
      <c r="J121" s="142">
        <f t="shared" si="10"/>
        <v>-1.1992590583115997E-6</v>
      </c>
      <c r="K121" s="136">
        <v>1117.59575141904</v>
      </c>
      <c r="L121" s="136">
        <f t="shared" si="11"/>
        <v>0</v>
      </c>
      <c r="M121" s="140">
        <f t="shared" si="12"/>
        <v>-3.0886586474353499E-3</v>
      </c>
      <c r="N121" s="141">
        <f t="shared" si="13"/>
        <v>0</v>
      </c>
    </row>
    <row r="122" spans="1:14">
      <c r="A122" s="137">
        <v>1128.5950760764761</v>
      </c>
      <c r="B122" s="139">
        <f t="shared" si="7"/>
        <v>9.8419528201229879E-3</v>
      </c>
      <c r="C122" s="136">
        <v>1128.0509530380562</v>
      </c>
      <c r="D122" s="136">
        <f t="shared" si="8"/>
        <v>-0.54412303841991161</v>
      </c>
      <c r="E122" s="140">
        <v>1.0034111102706807E-2</v>
      </c>
      <c r="F122" s="141">
        <v>-1.9215828258381876E-4</v>
      </c>
      <c r="G122" s="137">
        <v>1128.3234806400349</v>
      </c>
      <c r="H122" s="137">
        <f t="shared" si="9"/>
        <v>-0.27159543644120276</v>
      </c>
      <c r="I122" s="139">
        <v>9.8406434824997013E-3</v>
      </c>
      <c r="J122" s="142">
        <f t="shared" si="10"/>
        <v>-1.3093376232866522E-6</v>
      </c>
      <c r="K122" s="136">
        <v>1128.5950760764761</v>
      </c>
      <c r="L122" s="136">
        <f t="shared" si="11"/>
        <v>0</v>
      </c>
      <c r="M122" s="140">
        <f t="shared" si="12"/>
        <v>9.8419528201229879E-3</v>
      </c>
      <c r="N122" s="141">
        <f t="shared" si="13"/>
        <v>0</v>
      </c>
    </row>
    <row r="123" spans="1:14">
      <c r="A123" s="137">
        <v>1138.1713247973219</v>
      </c>
      <c r="B123" s="139">
        <f t="shared" si="7"/>
        <v>8.4851058841558247E-3</v>
      </c>
      <c r="C123" s="136">
        <v>1137.9714006083566</v>
      </c>
      <c r="D123" s="136">
        <f t="shared" si="8"/>
        <v>-0.19992418896526942</v>
      </c>
      <c r="E123" s="140">
        <v>8.794325773656575E-3</v>
      </c>
      <c r="F123" s="141">
        <v>-3.092198895007503E-4</v>
      </c>
      <c r="G123" s="137">
        <v>1137.8932611483351</v>
      </c>
      <c r="H123" s="137">
        <f t="shared" si="9"/>
        <v>-0.27806364898674474</v>
      </c>
      <c r="I123" s="139">
        <v>8.4814157220869432E-3</v>
      </c>
      <c r="J123" s="142">
        <f t="shared" si="10"/>
        <v>-3.6901620688815223E-6</v>
      </c>
      <c r="K123" s="136">
        <v>1138.1713247973219</v>
      </c>
      <c r="L123" s="136">
        <f t="shared" si="11"/>
        <v>0</v>
      </c>
      <c r="M123" s="140">
        <f t="shared" si="12"/>
        <v>8.4851058841558247E-3</v>
      </c>
      <c r="N123" s="141">
        <f t="shared" si="13"/>
        <v>0</v>
      </c>
    </row>
    <row r="124" spans="1:14">
      <c r="A124" s="137">
        <v>1184.0593040053827</v>
      </c>
      <c r="B124" s="139">
        <f t="shared" si="7"/>
        <v>4.0317286341959371E-2</v>
      </c>
      <c r="C124" s="136">
        <v>1184.3859940527079</v>
      </c>
      <c r="D124" s="136">
        <f t="shared" si="8"/>
        <v>0.32669004732520079</v>
      </c>
      <c r="E124" s="140">
        <v>4.0787135265032332E-2</v>
      </c>
      <c r="F124" s="141">
        <v>-4.6984892307296022E-4</v>
      </c>
      <c r="G124" s="137">
        <v>1183.7611863333684</v>
      </c>
      <c r="H124" s="137">
        <f t="shared" si="9"/>
        <v>-0.29811767201431394</v>
      </c>
      <c r="I124" s="139">
        <v>4.030951474195784E-2</v>
      </c>
      <c r="J124" s="142">
        <f t="shared" si="10"/>
        <v>-7.7716000015312647E-6</v>
      </c>
      <c r="K124" s="136">
        <v>1184.0593040053827</v>
      </c>
      <c r="L124" s="136">
        <f t="shared" si="11"/>
        <v>0</v>
      </c>
      <c r="M124" s="140">
        <f t="shared" si="12"/>
        <v>4.0317286341959371E-2</v>
      </c>
      <c r="N124" s="141">
        <f t="shared" si="13"/>
        <v>0</v>
      </c>
    </row>
    <row r="125" spans="1:14">
      <c r="A125" s="137">
        <v>1193.4567242960868</v>
      </c>
      <c r="B125" s="139">
        <f t="shared" si="7"/>
        <v>7.9366128528485895E-3</v>
      </c>
      <c r="C125" s="136">
        <v>1194.0931145453085</v>
      </c>
      <c r="D125" s="136">
        <f t="shared" si="8"/>
        <v>0.63639024922167664</v>
      </c>
      <c r="E125" s="140">
        <v>8.1959095610248858E-3</v>
      </c>
      <c r="F125" s="141">
        <v>-2.5929670817629626E-4</v>
      </c>
      <c r="G125" s="137">
        <v>1193.1520085344484</v>
      </c>
      <c r="H125" s="137">
        <f t="shared" si="9"/>
        <v>-0.30471576163836289</v>
      </c>
      <c r="I125" s="139">
        <v>7.9330377693557896E-3</v>
      </c>
      <c r="J125" s="142">
        <f t="shared" si="10"/>
        <v>-3.5750834927999325E-6</v>
      </c>
      <c r="K125" s="136">
        <v>1193.4567242960868</v>
      </c>
      <c r="L125" s="136">
        <f t="shared" si="11"/>
        <v>0</v>
      </c>
      <c r="M125" s="140">
        <f t="shared" si="12"/>
        <v>7.9366128528485895E-3</v>
      </c>
      <c r="N125" s="141">
        <f t="shared" si="13"/>
        <v>0</v>
      </c>
    </row>
    <row r="126" spans="1:14">
      <c r="A126" s="137">
        <v>1149.106558146726</v>
      </c>
      <c r="B126" s="139">
        <f t="shared" si="7"/>
        <v>-3.7161101233493816E-2</v>
      </c>
      <c r="C126" s="136">
        <v>1149.2608200034401</v>
      </c>
      <c r="D126" s="136">
        <f t="shared" si="8"/>
        <v>0.15426185671412895</v>
      </c>
      <c r="E126" s="140">
        <v>-3.7545057412829791E-2</v>
      </c>
      <c r="F126" s="141">
        <v>3.8395617933597442E-4</v>
      </c>
      <c r="G126" s="137">
        <v>1148.8193939983919</v>
      </c>
      <c r="H126" s="137">
        <f t="shared" si="9"/>
        <v>-0.28716414833411363</v>
      </c>
      <c r="I126" s="139">
        <v>-3.7155881412386349E-2</v>
      </c>
      <c r="J126" s="142">
        <f t="shared" si="10"/>
        <v>5.2198211074674927E-6</v>
      </c>
      <c r="K126" s="136">
        <v>1149.106558146726</v>
      </c>
      <c r="L126" s="136">
        <f t="shared" si="11"/>
        <v>0</v>
      </c>
      <c r="M126" s="140">
        <f t="shared" si="12"/>
        <v>-3.7161101233493816E-2</v>
      </c>
      <c r="N126" s="141">
        <f t="shared" si="13"/>
        <v>0</v>
      </c>
    </row>
    <row r="127" spans="1:14">
      <c r="A127" s="137">
        <v>1174.8858336311403</v>
      </c>
      <c r="B127" s="139">
        <f t="shared" si="7"/>
        <v>2.2434190547124679E-2</v>
      </c>
      <c r="C127" s="136">
        <v>1175.2712846743279</v>
      </c>
      <c r="D127" s="136">
        <f t="shared" si="8"/>
        <v>0.38545104318768608</v>
      </c>
      <c r="E127" s="140">
        <v>2.2632342648564278E-2</v>
      </c>
      <c r="F127" s="141">
        <v>-1.9815210143959983E-4</v>
      </c>
      <c r="G127" s="137">
        <v>1174.5900884917714</v>
      </c>
      <c r="H127" s="137">
        <f t="shared" si="9"/>
        <v>-0.29574513936881885</v>
      </c>
      <c r="I127" s="139">
        <v>2.243232890044301E-2</v>
      </c>
      <c r="J127" s="142">
        <f t="shared" si="10"/>
        <v>-1.8616466816688548E-6</v>
      </c>
      <c r="K127" s="136">
        <v>1174.8858336311405</v>
      </c>
      <c r="L127" s="136">
        <f t="shared" si="11"/>
        <v>0</v>
      </c>
      <c r="M127" s="140">
        <f t="shared" si="12"/>
        <v>2.2434190547124876E-2</v>
      </c>
      <c r="N127" s="141">
        <f t="shared" si="13"/>
        <v>1.9775847626135601E-16</v>
      </c>
    </row>
    <row r="128" spans="1:14">
      <c r="A128" s="137">
        <v>1161.7105493347728</v>
      </c>
      <c r="B128" s="139">
        <f t="shared" si="7"/>
        <v>-1.1214097505667804E-2</v>
      </c>
      <c r="C128" s="136">
        <v>1161.9667813421868</v>
      </c>
      <c r="D128" s="136">
        <f t="shared" si="8"/>
        <v>0.25623200741392793</v>
      </c>
      <c r="E128" s="140">
        <v>-1.1320367906230172E-2</v>
      </c>
      <c r="F128" s="141">
        <v>1.0627040056236832E-4</v>
      </c>
      <c r="G128" s="137">
        <v>1161.4190297523821</v>
      </c>
      <c r="H128" s="137">
        <f t="shared" si="9"/>
        <v>-0.29151958239071973</v>
      </c>
      <c r="I128" s="139">
        <v>-1.1213323582784157E-2</v>
      </c>
      <c r="J128" s="142">
        <f t="shared" si="10"/>
        <v>7.7392288364702688E-7</v>
      </c>
      <c r="K128" s="136">
        <v>1161.7105493347728</v>
      </c>
      <c r="L128" s="136">
        <f t="shared" si="11"/>
        <v>0</v>
      </c>
      <c r="M128" s="140">
        <f t="shared" si="12"/>
        <v>-1.1214097505667995E-2</v>
      </c>
      <c r="N128" s="141">
        <f t="shared" si="13"/>
        <v>-1.9081958235744878E-16</v>
      </c>
    </row>
    <row r="129" spans="1:14">
      <c r="A129" s="137">
        <v>1172.7767274641199</v>
      </c>
      <c r="B129" s="139">
        <f t="shared" si="7"/>
        <v>9.5257619341442695E-3</v>
      </c>
      <c r="C129" s="136">
        <v>1173.09044377845</v>
      </c>
      <c r="D129" s="136">
        <f t="shared" si="8"/>
        <v>0.31371631433012226</v>
      </c>
      <c r="E129" s="140">
        <v>9.5731329112647007E-3</v>
      </c>
      <c r="F129" s="141">
        <v>-4.7370977120431146E-5</v>
      </c>
      <c r="G129" s="137">
        <v>1172.4833548573956</v>
      </c>
      <c r="H129" s="137">
        <f t="shared" si="9"/>
        <v>-0.29337260672423326</v>
      </c>
      <c r="I129" s="139">
        <v>9.5265574453110534E-3</v>
      </c>
      <c r="J129" s="142">
        <f t="shared" si="10"/>
        <v>7.9551116678386324E-7</v>
      </c>
      <c r="K129" s="136">
        <v>1172.7767274641196</v>
      </c>
      <c r="L129" s="136">
        <f t="shared" si="11"/>
        <v>0</v>
      </c>
      <c r="M129" s="140">
        <f t="shared" si="12"/>
        <v>9.5257619341440752E-3</v>
      </c>
      <c r="N129" s="141">
        <f t="shared" si="13"/>
        <v>-1.9428902930940239E-16</v>
      </c>
    </row>
    <row r="130" spans="1:14">
      <c r="A130" s="137">
        <v>1169.4261359545301</v>
      </c>
      <c r="B130" s="139">
        <f t="shared" si="7"/>
        <v>-2.8569730547388312E-3</v>
      </c>
      <c r="C130" s="136">
        <v>1169.8368366148989</v>
      </c>
      <c r="D130" s="136">
        <f t="shared" si="8"/>
        <v>0.41070066036877506</v>
      </c>
      <c r="E130" s="140">
        <v>-2.7735347950422823E-3</v>
      </c>
      <c r="F130" s="141">
        <v>-8.3438259696548903E-5</v>
      </c>
      <c r="G130" s="137">
        <v>1169.1301310610052</v>
      </c>
      <c r="H130" s="137">
        <f t="shared" si="9"/>
        <v>-0.29600489352492332</v>
      </c>
      <c r="I130" s="139">
        <v>-2.8599329640788848E-3</v>
      </c>
      <c r="J130" s="142">
        <f t="shared" si="10"/>
        <v>-2.9599093400536382E-6</v>
      </c>
      <c r="K130" s="136">
        <v>1169.4261359545301</v>
      </c>
      <c r="L130" s="136">
        <f t="shared" si="11"/>
        <v>0</v>
      </c>
      <c r="M130" s="140">
        <f t="shared" si="12"/>
        <v>-2.8569730547386377E-3</v>
      </c>
      <c r="N130" s="141">
        <f t="shared" si="13"/>
        <v>1.9342166757141399E-16</v>
      </c>
    </row>
    <row r="131" spans="1:14">
      <c r="A131" s="137">
        <v>1185.7411376763293</v>
      </c>
      <c r="B131" s="139">
        <f t="shared" si="7"/>
        <v>1.3951288773345515E-2</v>
      </c>
      <c r="C131" s="136">
        <v>1186.2230592725964</v>
      </c>
      <c r="D131" s="136">
        <f t="shared" si="8"/>
        <v>0.48192159626705688</v>
      </c>
      <c r="E131" s="140">
        <v>1.4007271907348701E-2</v>
      </c>
      <c r="F131" s="141">
        <v>-5.5983134003186052E-5</v>
      </c>
      <c r="G131" s="137">
        <v>1185.4409072258259</v>
      </c>
      <c r="H131" s="137">
        <f t="shared" si="9"/>
        <v>-0.30023045050347719</v>
      </c>
      <c r="I131" s="139">
        <v>1.39512067403638E-2</v>
      </c>
      <c r="J131" s="142">
        <f t="shared" si="10"/>
        <v>-8.2032981714788566E-8</v>
      </c>
      <c r="K131" s="136">
        <v>1185.7411376763296</v>
      </c>
      <c r="L131" s="136">
        <f t="shared" si="11"/>
        <v>0</v>
      </c>
      <c r="M131" s="140">
        <f t="shared" si="12"/>
        <v>1.3951288773345711E-2</v>
      </c>
      <c r="N131" s="141">
        <f t="shared" si="13"/>
        <v>1.960237527853792E-16</v>
      </c>
    </row>
    <row r="132" spans="1:14">
      <c r="A132" s="137">
        <v>1195.9104114910876</v>
      </c>
      <c r="B132" s="139">
        <f t="shared" si="7"/>
        <v>8.5763017674218497E-3</v>
      </c>
      <c r="C132" s="136">
        <v>1196.2800863203602</v>
      </c>
      <c r="D132" s="136">
        <f t="shared" si="8"/>
        <v>0.36967482927252604</v>
      </c>
      <c r="E132" s="140">
        <v>8.4781921655871662E-3</v>
      </c>
      <c r="F132" s="141">
        <v>9.8109601834683521E-5</v>
      </c>
      <c r="G132" s="137">
        <v>1195.6104407947398</v>
      </c>
      <c r="H132" s="137">
        <f t="shared" si="9"/>
        <v>-0.29997069634782747</v>
      </c>
      <c r="I132" s="139">
        <v>8.5786929630366285E-3</v>
      </c>
      <c r="J132" s="142">
        <f t="shared" si="10"/>
        <v>2.3911956147787405E-6</v>
      </c>
      <c r="K132" s="136">
        <v>1195.9104114910874</v>
      </c>
      <c r="L132" s="136">
        <f t="shared" si="11"/>
        <v>0</v>
      </c>
      <c r="M132" s="140">
        <f t="shared" si="12"/>
        <v>8.5763017674214646E-3</v>
      </c>
      <c r="N132" s="141">
        <f t="shared" si="13"/>
        <v>-3.8510861166685117E-16</v>
      </c>
    </row>
    <row r="133" spans="1:14">
      <c r="A133" s="137">
        <v>1176.0284198477823</v>
      </c>
      <c r="B133" s="139">
        <f t="shared" si="7"/>
        <v>-1.6624984156226257E-2</v>
      </c>
      <c r="C133" s="136">
        <v>1176.4683686611165</v>
      </c>
      <c r="D133" s="136">
        <f t="shared" si="8"/>
        <v>0.43994881333424019</v>
      </c>
      <c r="E133" s="140">
        <v>-1.6561102943862031E-2</v>
      </c>
      <c r="F133" s="141">
        <v>-6.3881212364225171E-5</v>
      </c>
      <c r="G133" s="137">
        <v>1175.7329344625691</v>
      </c>
      <c r="H133" s="137">
        <f t="shared" si="9"/>
        <v>-0.29548538521316914</v>
      </c>
      <c r="I133" s="139">
        <v>-1.6625403771949186E-2</v>
      </c>
      <c r="J133" s="142">
        <f t="shared" si="10"/>
        <v>-4.1961572292900651E-7</v>
      </c>
      <c r="K133" s="136">
        <v>1176.0284198477821</v>
      </c>
      <c r="L133" s="136">
        <f t="shared" si="11"/>
        <v>0</v>
      </c>
      <c r="M133" s="140">
        <f t="shared" si="12"/>
        <v>-1.662498415622626E-2</v>
      </c>
      <c r="N133" s="141">
        <f t="shared" si="13"/>
        <v>0</v>
      </c>
    </row>
    <row r="134" spans="1:14">
      <c r="A134" s="137">
        <v>1189.7777594163499</v>
      </c>
      <c r="B134" s="139">
        <f t="shared" si="7"/>
        <v>1.1691332740366298E-2</v>
      </c>
      <c r="C134" s="136">
        <v>1190.3714139866522</v>
      </c>
      <c r="D134" s="136">
        <f t="shared" si="8"/>
        <v>0.59365457030230573</v>
      </c>
      <c r="E134" s="140">
        <v>1.1817610822259583E-2</v>
      </c>
      <c r="F134" s="141">
        <v>-1.2627808189328432E-4</v>
      </c>
      <c r="G134" s="137">
        <v>1189.4754161873573</v>
      </c>
      <c r="H134" s="137">
        <f t="shared" si="9"/>
        <v>-0.30234322899264043</v>
      </c>
      <c r="I134" s="139">
        <v>1.168843818351476E-2</v>
      </c>
      <c r="J134" s="142">
        <f t="shared" si="10"/>
        <v>-2.8945568515386516E-6</v>
      </c>
      <c r="K134" s="136">
        <v>1189.7777594163501</v>
      </c>
      <c r="L134" s="136">
        <f t="shared" si="11"/>
        <v>0</v>
      </c>
      <c r="M134" s="140">
        <f t="shared" si="12"/>
        <v>1.1691332740366687E-2</v>
      </c>
      <c r="N134" s="141">
        <f t="shared" si="13"/>
        <v>3.8857805861880479E-16</v>
      </c>
    </row>
    <row r="135" spans="1:14">
      <c r="A135" s="137">
        <v>1178.5558470017047</v>
      </c>
      <c r="B135" s="139">
        <f t="shared" si="7"/>
        <v>-9.4319399785638587E-3</v>
      </c>
      <c r="C135" s="136">
        <v>1181.8966858413717</v>
      </c>
      <c r="D135" s="136">
        <f t="shared" si="8"/>
        <v>3.3408388396669579</v>
      </c>
      <c r="E135" s="140">
        <v>-7.119398236301715E-3</v>
      </c>
      <c r="F135" s="141">
        <v>-2.3125417422621437E-3</v>
      </c>
      <c r="G135" s="137">
        <v>1178.2563554559008</v>
      </c>
      <c r="H135" s="137">
        <f t="shared" si="9"/>
        <v>-0.29949154580390314</v>
      </c>
      <c r="I135" s="139">
        <v>-9.4319399785638986E-3</v>
      </c>
      <c r="J135" s="142">
        <f t="shared" si="10"/>
        <v>-3.9898639947466563E-17</v>
      </c>
      <c r="K135" s="136">
        <v>1178.5558470017047</v>
      </c>
      <c r="L135" s="136">
        <f t="shared" si="11"/>
        <v>0</v>
      </c>
      <c r="M135" s="140">
        <f t="shared" si="12"/>
        <v>-9.4319399785640478E-3</v>
      </c>
      <c r="N135" s="141">
        <f t="shared" si="13"/>
        <v>-1.8908485888147197E-16</v>
      </c>
    </row>
    <row r="136" spans="1:14">
      <c r="A136" s="137">
        <v>1183.501377341044</v>
      </c>
      <c r="B136" s="139">
        <f t="shared" si="7"/>
        <v>4.1962630382946153E-3</v>
      </c>
      <c r="C136" s="136">
        <v>1185.1502930049232</v>
      </c>
      <c r="D136" s="136">
        <f t="shared" si="8"/>
        <v>1.6489156638792792</v>
      </c>
      <c r="E136" s="140">
        <v>2.7528693518887328E-3</v>
      </c>
      <c r="F136" s="141">
        <v>1.4433936864058825E-3</v>
      </c>
      <c r="G136" s="137">
        <v>1183.200084890846</v>
      </c>
      <c r="H136" s="137">
        <f t="shared" si="9"/>
        <v>-0.30129245019793416</v>
      </c>
      <c r="I136" s="139">
        <v>4.1958012040871672E-3</v>
      </c>
      <c r="J136" s="142">
        <f t="shared" si="10"/>
        <v>-4.6183420744812242E-7</v>
      </c>
      <c r="K136" s="136">
        <v>1183.5013773410437</v>
      </c>
      <c r="L136" s="136">
        <f t="shared" si="11"/>
        <v>0</v>
      </c>
      <c r="M136" s="140">
        <f t="shared" si="12"/>
        <v>4.1962630382944219E-3</v>
      </c>
      <c r="N136" s="141">
        <f t="shared" si="13"/>
        <v>-1.9342166757141399E-16</v>
      </c>
    </row>
    <row r="137" spans="1:14">
      <c r="A137" s="137">
        <v>1157.4703921722296</v>
      </c>
      <c r="B137" s="139">
        <f t="shared" si="7"/>
        <v>-2.1994892162523563E-2</v>
      </c>
      <c r="C137" s="136">
        <v>1154.4343708662902</v>
      </c>
      <c r="D137" s="136">
        <f t="shared" si="8"/>
        <v>-3.0360213059393573</v>
      </c>
      <c r="E137" s="140">
        <v>-2.5917322317622216E-2</v>
      </c>
      <c r="F137" s="141">
        <v>3.9224301550986537E-3</v>
      </c>
      <c r="G137" s="137">
        <v>1157.1775600573508</v>
      </c>
      <c r="H137" s="137">
        <f t="shared" si="9"/>
        <v>-0.29283211487881999</v>
      </c>
      <c r="I137" s="139">
        <v>-2.199334260181017E-2</v>
      </c>
      <c r="J137" s="142">
        <f t="shared" si="10"/>
        <v>1.5495607133923783E-6</v>
      </c>
      <c r="K137" s="136">
        <v>1157.4703921722298</v>
      </c>
      <c r="L137" s="136">
        <f t="shared" si="11"/>
        <v>0</v>
      </c>
      <c r="M137" s="140">
        <f t="shared" si="12"/>
        <v>-2.1994892162523181E-2</v>
      </c>
      <c r="N137" s="141">
        <f t="shared" si="13"/>
        <v>3.8163916471489756E-16</v>
      </c>
    </row>
    <row r="138" spans="1:14">
      <c r="A138" s="137">
        <v>1132.0655510030913</v>
      </c>
      <c r="B138" s="139">
        <f t="shared" si="7"/>
        <v>-2.1948588353487758E-2</v>
      </c>
      <c r="C138" s="136">
        <v>1126.1126167012351</v>
      </c>
      <c r="D138" s="136">
        <f t="shared" si="8"/>
        <v>-5.9529343018562031</v>
      </c>
      <c r="E138" s="140">
        <v>-2.4533013638360787E-2</v>
      </c>
      <c r="F138" s="141">
        <v>2.5844252848730292E-3</v>
      </c>
      <c r="G138" s="137">
        <v>1131.7784097230874</v>
      </c>
      <c r="H138" s="137">
        <f t="shared" si="9"/>
        <v>-0.28714128000387973</v>
      </c>
      <c r="I138" s="139">
        <v>-2.1949224743871253E-2</v>
      </c>
      <c r="J138" s="142">
        <f t="shared" si="10"/>
        <v>-6.3639038349466714E-7</v>
      </c>
      <c r="K138" s="136">
        <v>1132.0655510030911</v>
      </c>
      <c r="L138" s="136">
        <f t="shared" si="11"/>
        <v>0</v>
      </c>
      <c r="M138" s="140">
        <f t="shared" si="12"/>
        <v>-2.1948588353488147E-2</v>
      </c>
      <c r="N138" s="141">
        <f t="shared" si="13"/>
        <v>-3.8857805861880479E-16</v>
      </c>
    </row>
    <row r="139" spans="1:14">
      <c r="A139" s="137">
        <v>1138.9959939342045</v>
      </c>
      <c r="B139" s="139">
        <f t="shared" si="7"/>
        <v>6.1219449041377315E-3</v>
      </c>
      <c r="C139" s="136">
        <v>1138.5576808434025</v>
      </c>
      <c r="D139" s="136">
        <f t="shared" si="8"/>
        <v>-0.43831309080201208</v>
      </c>
      <c r="E139" s="140">
        <v>1.1051349534314999E-2</v>
      </c>
      <c r="F139" s="141">
        <v>-4.9294046301772672E-3</v>
      </c>
      <c r="G139" s="137">
        <v>1138.7056798489841</v>
      </c>
      <c r="H139" s="137">
        <f t="shared" si="9"/>
        <v>-0.29031408522041602</v>
      </c>
      <c r="I139" s="139">
        <v>6.1206947105410933E-3</v>
      </c>
      <c r="J139" s="142">
        <f t="shared" si="10"/>
        <v>-1.2501935966382355E-6</v>
      </c>
      <c r="K139" s="136">
        <v>1138.9959939342043</v>
      </c>
      <c r="L139" s="136">
        <f t="shared" si="11"/>
        <v>0</v>
      </c>
      <c r="M139" s="140">
        <f t="shared" si="12"/>
        <v>6.1219449041377333E-3</v>
      </c>
      <c r="N139" s="141">
        <f t="shared" si="13"/>
        <v>0</v>
      </c>
    </row>
    <row r="140" spans="1:14">
      <c r="A140" s="137">
        <v>1133.1993878109579</v>
      </c>
      <c r="B140" s="139">
        <f t="shared" si="7"/>
        <v>-5.0892243292486022E-3</v>
      </c>
      <c r="C140" s="136">
        <v>1128.8919995905073</v>
      </c>
      <c r="D140" s="136">
        <f t="shared" si="8"/>
        <v>-4.307388220450548</v>
      </c>
      <c r="E140" s="140">
        <v>-8.4894084994755776E-3</v>
      </c>
      <c r="F140" s="141">
        <v>3.4001841702269754E-3</v>
      </c>
      <c r="G140" s="137">
        <v>1132.9117415282944</v>
      </c>
      <c r="H140" s="137">
        <f t="shared" si="9"/>
        <v>-0.28764628266344516</v>
      </c>
      <c r="I140" s="139">
        <v>-5.0881789941173141E-3</v>
      </c>
      <c r="J140" s="142">
        <f t="shared" si="10"/>
        <v>1.0453351312880374E-6</v>
      </c>
      <c r="K140" s="136">
        <v>1133.1993878109579</v>
      </c>
      <c r="L140" s="136">
        <f t="shared" si="11"/>
        <v>0</v>
      </c>
      <c r="M140" s="140">
        <f t="shared" si="12"/>
        <v>-5.0892243292484035E-3</v>
      </c>
      <c r="N140" s="141">
        <f t="shared" si="13"/>
        <v>1.9862583799934441E-16</v>
      </c>
    </row>
    <row r="141" spans="1:14">
      <c r="A141" s="137">
        <v>1133.2851339068159</v>
      </c>
      <c r="B141" s="139">
        <f t="shared" si="7"/>
        <v>7.5667262778551095E-5</v>
      </c>
      <c r="C141" s="136">
        <v>1126.0711774615299</v>
      </c>
      <c r="D141" s="136">
        <f t="shared" si="8"/>
        <v>-7.2139564452859304</v>
      </c>
      <c r="E141" s="140">
        <v>-2.4987528745004997E-3</v>
      </c>
      <c r="F141" s="141">
        <v>2.574420137279051E-3</v>
      </c>
      <c r="G141" s="137">
        <v>1132.9965943913976</v>
      </c>
      <c r="H141" s="137">
        <f t="shared" si="9"/>
        <v>-0.28853951541827882</v>
      </c>
      <c r="I141" s="139">
        <v>7.4898034853699259E-5</v>
      </c>
      <c r="J141" s="142">
        <f t="shared" si="10"/>
        <v>-7.6922792485183589E-7</v>
      </c>
      <c r="K141" s="136">
        <v>1133.2851339068161</v>
      </c>
      <c r="L141" s="136">
        <f t="shared" si="11"/>
        <v>0</v>
      </c>
      <c r="M141" s="140">
        <f t="shared" si="12"/>
        <v>7.566726277875174E-5</v>
      </c>
      <c r="N141" s="141">
        <f t="shared" si="13"/>
        <v>2.0064516454559866E-16</v>
      </c>
    </row>
    <row r="142" spans="1:14">
      <c r="A142" s="137">
        <v>1119.6402089363924</v>
      </c>
      <c r="B142" s="139">
        <f t="shared" si="7"/>
        <v>-1.2040151734263788E-2</v>
      </c>
      <c r="C142" s="136">
        <v>1111.4391415443106</v>
      </c>
      <c r="D142" s="136">
        <f t="shared" si="8"/>
        <v>-8.201067392081768</v>
      </c>
      <c r="E142" s="140">
        <v>-1.2993881923346919E-2</v>
      </c>
      <c r="F142" s="141">
        <v>9.5373018908313095E-4</v>
      </c>
      <c r="G142" s="137">
        <v>1119.3550264247192</v>
      </c>
      <c r="H142" s="137">
        <f t="shared" si="9"/>
        <v>-0.28518251167315611</v>
      </c>
      <c r="I142" s="139">
        <v>-1.2040255049492115E-2</v>
      </c>
      <c r="J142" s="142">
        <f t="shared" si="10"/>
        <v>-1.033152283273775E-7</v>
      </c>
      <c r="K142" s="136">
        <v>1119.6402089363924</v>
      </c>
      <c r="L142" s="136">
        <f t="shared" si="11"/>
        <v>0</v>
      </c>
      <c r="M142" s="140">
        <f t="shared" si="12"/>
        <v>-1.2040151734263985E-2</v>
      </c>
      <c r="N142" s="141">
        <f t="shared" si="13"/>
        <v>-1.9775847626135601E-16</v>
      </c>
    </row>
    <row r="143" spans="1:14">
      <c r="A143" s="137">
        <v>1141.5881045619519</v>
      </c>
      <c r="B143" s="139">
        <f t="shared" ref="B143:B206" si="14">(A143-A142)/A142</f>
        <v>1.9602632569268905E-2</v>
      </c>
      <c r="C143" s="136">
        <v>1139.0733443573868</v>
      </c>
      <c r="D143" s="136">
        <f t="shared" ref="D143:D206" si="15">C143-A143</f>
        <v>-2.5147602045651638</v>
      </c>
      <c r="E143" s="140">
        <v>2.486344216263546E-2</v>
      </c>
      <c r="F143" s="141">
        <v>-5.2608095933665555E-3</v>
      </c>
      <c r="G143" s="137">
        <v>1141.2978928104119</v>
      </c>
      <c r="H143" s="137">
        <f t="shared" ref="H143:H206" si="16">G143-A143</f>
        <v>-0.29021175154002776</v>
      </c>
      <c r="I143" s="139">
        <v>1.9603133829469103E-2</v>
      </c>
      <c r="J143" s="142">
        <f t="shared" ref="J143:J206" si="17">I143-B143</f>
        <v>5.0126020019816697E-7</v>
      </c>
      <c r="K143" s="136">
        <v>1141.5881045619519</v>
      </c>
      <c r="L143" s="136">
        <f t="shared" ref="L143:L206" si="18">K143-A143</f>
        <v>0</v>
      </c>
      <c r="M143" s="140">
        <f t="shared" ref="M143:M206" si="19">(K143-K142)/K142</f>
        <v>1.9602632569268905E-2</v>
      </c>
      <c r="N143" s="141">
        <f t="shared" ref="N143:N206" si="20">M143-B143</f>
        <v>0</v>
      </c>
    </row>
    <row r="144" spans="1:14">
      <c r="A144" s="137">
        <v>1151.78984312072</v>
      </c>
      <c r="B144" s="139">
        <f t="shared" si="14"/>
        <v>8.9364443427541219E-3</v>
      </c>
      <c r="C144" s="136">
        <v>1146.777642671278</v>
      </c>
      <c r="D144" s="136">
        <f t="shared" si="15"/>
        <v>-5.0122004494419343</v>
      </c>
      <c r="E144" s="140">
        <v>6.7636542914957772E-3</v>
      </c>
      <c r="F144" s="141">
        <v>2.1727900512583448E-3</v>
      </c>
      <c r="G144" s="137">
        <v>1151.4970389299178</v>
      </c>
      <c r="H144" s="137">
        <f t="shared" si="16"/>
        <v>-0.29280419080214415</v>
      </c>
      <c r="I144" s="139">
        <v>8.9364452381409804E-3</v>
      </c>
      <c r="J144" s="142">
        <f t="shared" si="17"/>
        <v>8.9538685840717669E-10</v>
      </c>
      <c r="K144" s="136">
        <v>1151.7898431207202</v>
      </c>
      <c r="L144" s="136">
        <f t="shared" si="18"/>
        <v>0</v>
      </c>
      <c r="M144" s="140">
        <f t="shared" si="19"/>
        <v>8.9364443427543214E-3</v>
      </c>
      <c r="N144" s="141">
        <f t="shared" si="20"/>
        <v>1.9949319973733282E-16</v>
      </c>
    </row>
    <row r="145" spans="1:14">
      <c r="A145" s="137">
        <v>1160.1344897639117</v>
      </c>
      <c r="B145" s="139">
        <f t="shared" si="14"/>
        <v>7.2449385563101371E-3</v>
      </c>
      <c r="C145" s="136">
        <v>1158.3693985026459</v>
      </c>
      <c r="D145" s="136">
        <f t="shared" si="15"/>
        <v>-1.7650912612657521</v>
      </c>
      <c r="E145" s="140">
        <v>1.0108111110682551E-2</v>
      </c>
      <c r="F145" s="141">
        <v>-2.8631725543724141E-3</v>
      </c>
      <c r="G145" s="137">
        <v>1159.8407637804837</v>
      </c>
      <c r="H145" s="137">
        <f t="shared" si="16"/>
        <v>-0.29372598342797573</v>
      </c>
      <c r="I145" s="139">
        <v>7.2459802921592152E-3</v>
      </c>
      <c r="J145" s="142">
        <f t="shared" si="17"/>
        <v>1.0417358490780876E-6</v>
      </c>
      <c r="K145" s="136">
        <v>1160.1344897639115</v>
      </c>
      <c r="L145" s="136">
        <f t="shared" si="18"/>
        <v>0</v>
      </c>
      <c r="M145" s="140">
        <f t="shared" si="19"/>
        <v>7.2449385563097416E-3</v>
      </c>
      <c r="N145" s="141">
        <f t="shared" si="20"/>
        <v>-3.9551695252271202E-16</v>
      </c>
    </row>
    <row r="146" spans="1:14">
      <c r="A146" s="137">
        <v>1162.7985873555936</v>
      </c>
      <c r="B146" s="139">
        <f t="shared" si="14"/>
        <v>2.2963696150642087E-3</v>
      </c>
      <c r="C146" s="136">
        <v>1162.3044261390021</v>
      </c>
      <c r="D146" s="136">
        <f t="shared" si="15"/>
        <v>-0.49416121659146484</v>
      </c>
      <c r="E146" s="140">
        <v>3.3970403926784718E-3</v>
      </c>
      <c r="F146" s="141">
        <v>-1.1006707776142631E-3</v>
      </c>
      <c r="G146" s="137">
        <v>1162.5039675036166</v>
      </c>
      <c r="H146" s="137">
        <f t="shared" si="16"/>
        <v>-0.2946198519769041</v>
      </c>
      <c r="I146" s="139">
        <v>2.2961804812345662E-3</v>
      </c>
      <c r="J146" s="142">
        <f t="shared" si="17"/>
        <v>-1.8913382964251199E-7</v>
      </c>
      <c r="K146" s="136">
        <v>1162.7985873555936</v>
      </c>
      <c r="L146" s="136">
        <f t="shared" si="18"/>
        <v>0</v>
      </c>
      <c r="M146" s="140">
        <f t="shared" si="19"/>
        <v>2.2963696150644052E-3</v>
      </c>
      <c r="N146" s="141">
        <f t="shared" si="20"/>
        <v>1.964574336543734E-16</v>
      </c>
    </row>
    <row r="147" spans="1:14">
      <c r="A147" s="137">
        <v>1157.0043753520943</v>
      </c>
      <c r="B147" s="139">
        <f t="shared" si="14"/>
        <v>-4.9829885128054238E-3</v>
      </c>
      <c r="C147" s="136">
        <v>1152.6387448861071</v>
      </c>
      <c r="D147" s="136">
        <f t="shared" si="15"/>
        <v>-4.3656304659871239</v>
      </c>
      <c r="E147" s="140">
        <v>-8.3159635595666387E-3</v>
      </c>
      <c r="F147" s="141">
        <v>3.3329750467612149E-3</v>
      </c>
      <c r="G147" s="137">
        <v>1156.7100291829272</v>
      </c>
      <c r="H147" s="137">
        <f t="shared" si="16"/>
        <v>-0.29434616916705636</v>
      </c>
      <c r="I147" s="139">
        <v>-4.9840159540543022E-3</v>
      </c>
      <c r="J147" s="142">
        <f t="shared" si="17"/>
        <v>-1.0274412488783802E-6</v>
      </c>
      <c r="K147" s="136">
        <v>1157.004375352094</v>
      </c>
      <c r="L147" s="136">
        <f t="shared" si="18"/>
        <v>0</v>
      </c>
      <c r="M147" s="140">
        <f t="shared" si="19"/>
        <v>-4.982988512805619E-3</v>
      </c>
      <c r="N147" s="141">
        <f t="shared" si="20"/>
        <v>-1.951563910473908E-16</v>
      </c>
    </row>
    <row r="148" spans="1:14">
      <c r="A148" s="137">
        <v>1157.0460513401495</v>
      </c>
      <c r="B148" s="139">
        <f t="shared" si="14"/>
        <v>3.6020596760942166E-5</v>
      </c>
      <c r="C148" s="136">
        <v>1151.2283338216182</v>
      </c>
      <c r="D148" s="136">
        <f t="shared" si="15"/>
        <v>-5.8177175185312535</v>
      </c>
      <c r="E148" s="140">
        <v>-1.2236366951453551E-3</v>
      </c>
      <c r="F148" s="141">
        <v>1.2596572919062973E-3</v>
      </c>
      <c r="G148" s="137">
        <v>1156.7524556144783</v>
      </c>
      <c r="H148" s="137">
        <f t="shared" si="16"/>
        <v>-0.29359572567113901</v>
      </c>
      <c r="I148" s="139">
        <v>3.6678536954581388E-5</v>
      </c>
      <c r="J148" s="142">
        <f t="shared" si="17"/>
        <v>6.5794019363922155E-7</v>
      </c>
      <c r="K148" s="136">
        <v>1157.0460513401492</v>
      </c>
      <c r="L148" s="136">
        <f t="shared" si="18"/>
        <v>0</v>
      </c>
      <c r="M148" s="140">
        <f t="shared" si="19"/>
        <v>3.6020596760942173E-5</v>
      </c>
      <c r="N148" s="141">
        <f t="shared" si="20"/>
        <v>0</v>
      </c>
    </row>
    <row r="149" spans="1:14">
      <c r="A149" s="137">
        <v>1155.6015366521926</v>
      </c>
      <c r="B149" s="139">
        <f t="shared" si="14"/>
        <v>-1.2484504711663942E-3</v>
      </c>
      <c r="C149" s="136">
        <v>1147.2518669455569</v>
      </c>
      <c r="D149" s="136">
        <f t="shared" si="15"/>
        <v>-8.3496697066357228</v>
      </c>
      <c r="E149" s="140">
        <v>-3.4541078943575105E-3</v>
      </c>
      <c r="F149" s="141">
        <v>2.2056574231911165E-3</v>
      </c>
      <c r="G149" s="137">
        <v>1155.3074365596558</v>
      </c>
      <c r="H149" s="137">
        <f t="shared" si="16"/>
        <v>-0.29410009253683711</v>
      </c>
      <c r="I149" s="139">
        <v>-1.24920336050198E-3</v>
      </c>
      <c r="J149" s="142">
        <f t="shared" si="17"/>
        <v>-7.5288933558577409E-7</v>
      </c>
      <c r="K149" s="136">
        <v>1155.6015366521926</v>
      </c>
      <c r="L149" s="136">
        <f t="shared" si="18"/>
        <v>0</v>
      </c>
      <c r="M149" s="140">
        <f t="shared" si="19"/>
        <v>-1.248450471166198E-3</v>
      </c>
      <c r="N149" s="141">
        <f t="shared" si="20"/>
        <v>1.962405932198763E-16</v>
      </c>
    </row>
    <row r="150" spans="1:14">
      <c r="A150" s="137">
        <v>1103.5722714101905</v>
      </c>
      <c r="B150" s="139">
        <f t="shared" si="14"/>
        <v>-4.5023534143725896E-2</v>
      </c>
      <c r="C150" s="136">
        <v>1090.6497978551522</v>
      </c>
      <c r="D150" s="136">
        <f t="shared" si="15"/>
        <v>-12.922473555038323</v>
      </c>
      <c r="E150" s="140">
        <v>-4.9337090416860289E-2</v>
      </c>
      <c r="F150" s="141">
        <v>4.3135562731343932E-3</v>
      </c>
      <c r="G150" s="137">
        <v>1103.2909512228189</v>
      </c>
      <c r="H150" s="137">
        <f t="shared" si="16"/>
        <v>-0.28132018737164799</v>
      </c>
      <c r="I150" s="139">
        <v>-4.5023933622148883E-2</v>
      </c>
      <c r="J150" s="142">
        <f t="shared" si="17"/>
        <v>-3.9947842298687641E-7</v>
      </c>
      <c r="K150" s="136">
        <v>1103.5722714101905</v>
      </c>
      <c r="L150" s="136">
        <f t="shared" si="18"/>
        <v>0</v>
      </c>
      <c r="M150" s="140">
        <f t="shared" si="19"/>
        <v>-4.5023534143725896E-2</v>
      </c>
      <c r="N150" s="141">
        <f t="shared" si="20"/>
        <v>0</v>
      </c>
    </row>
    <row r="151" spans="1:14">
      <c r="A151" s="137">
        <v>1094.119310695517</v>
      </c>
      <c r="B151" s="139">
        <f t="shared" si="14"/>
        <v>-8.5657831023555186E-3</v>
      </c>
      <c r="C151" s="136">
        <v>1081.1084343213724</v>
      </c>
      <c r="D151" s="136">
        <f t="shared" si="15"/>
        <v>-13.010876374144573</v>
      </c>
      <c r="E151" s="140">
        <v>-8.7483292552234405E-3</v>
      </c>
      <c r="F151" s="141">
        <v>1.8254615286792189E-4</v>
      </c>
      <c r="G151" s="137">
        <v>1093.8424588971993</v>
      </c>
      <c r="H151" s="137">
        <f t="shared" si="16"/>
        <v>-0.27685179831769346</v>
      </c>
      <c r="I151" s="139">
        <v>-8.5639171744746334E-3</v>
      </c>
      <c r="J151" s="142">
        <f t="shared" si="17"/>
        <v>1.8659278808851737E-6</v>
      </c>
      <c r="K151" s="136">
        <v>1094.119310695517</v>
      </c>
      <c r="L151" s="136">
        <f t="shared" si="18"/>
        <v>0</v>
      </c>
      <c r="M151" s="140">
        <f t="shared" si="19"/>
        <v>-8.5657831023555186E-3</v>
      </c>
      <c r="N151" s="141">
        <f t="shared" si="20"/>
        <v>0</v>
      </c>
    </row>
    <row r="152" spans="1:14">
      <c r="A152" s="137">
        <v>1061.1905876912158</v>
      </c>
      <c r="B152" s="139">
        <f t="shared" si="14"/>
        <v>-3.0096098919384643E-2</v>
      </c>
      <c r="C152" s="136">
        <v>1042.7772232274326</v>
      </c>
      <c r="D152" s="136">
        <f t="shared" si="15"/>
        <v>-18.413364463783182</v>
      </c>
      <c r="E152" s="140">
        <v>-3.5455473176472706E-2</v>
      </c>
      <c r="F152" s="141">
        <v>5.3593742570880627E-3</v>
      </c>
      <c r="G152" s="137">
        <v>1060.9212282679612</v>
      </c>
      <c r="H152" s="137">
        <f t="shared" si="16"/>
        <v>-0.26935942325462747</v>
      </c>
      <c r="I152" s="139">
        <v>-3.0096866657040356E-2</v>
      </c>
      <c r="J152" s="142">
        <f t="shared" si="17"/>
        <v>-7.6773765571302999E-7</v>
      </c>
      <c r="K152" s="136">
        <v>1061.1905876912156</v>
      </c>
      <c r="L152" s="136">
        <f t="shared" si="18"/>
        <v>0</v>
      </c>
      <c r="M152" s="140">
        <f t="shared" si="19"/>
        <v>-3.0096098919384851E-2</v>
      </c>
      <c r="N152" s="141">
        <f t="shared" si="20"/>
        <v>-2.0816681711721685E-16</v>
      </c>
    </row>
    <row r="153" spans="1:14">
      <c r="A153" s="137">
        <v>1077.0752694212408</v>
      </c>
      <c r="B153" s="139">
        <f t="shared" si="14"/>
        <v>1.4968735978505617E-2</v>
      </c>
      <c r="C153" s="136">
        <v>1058.1382497363361</v>
      </c>
      <c r="D153" s="136">
        <f t="shared" si="15"/>
        <v>-18.937019684904726</v>
      </c>
      <c r="E153" s="140">
        <v>1.4730880351759654E-2</v>
      </c>
      <c r="F153" s="141">
        <v>2.3785562674596278E-4</v>
      </c>
      <c r="G153" s="137">
        <v>1076.8008955148998</v>
      </c>
      <c r="H153" s="137">
        <f t="shared" si="16"/>
        <v>-0.27437390634099756</v>
      </c>
      <c r="I153" s="139">
        <v>1.4967809884305435E-2</v>
      </c>
      <c r="J153" s="142">
        <f t="shared" si="17"/>
        <v>-9.260942001824285E-7</v>
      </c>
      <c r="K153" s="136">
        <v>1077.0752694212406</v>
      </c>
      <c r="L153" s="136">
        <f t="shared" si="18"/>
        <v>0</v>
      </c>
      <c r="M153" s="140">
        <f t="shared" si="19"/>
        <v>1.4968735978505621E-2</v>
      </c>
      <c r="N153" s="141">
        <f t="shared" si="20"/>
        <v>0</v>
      </c>
    </row>
    <row r="154" spans="1:14">
      <c r="A154" s="137">
        <v>1081.7797147246763</v>
      </c>
      <c r="B154" s="139">
        <f t="shared" si="14"/>
        <v>4.3677962320714872E-3</v>
      </c>
      <c r="C154" s="136">
        <v>1063.6141370354703</v>
      </c>
      <c r="D154" s="136">
        <f t="shared" si="15"/>
        <v>-18.165577689205975</v>
      </c>
      <c r="E154" s="140">
        <v>5.1750206558535189E-3</v>
      </c>
      <c r="F154" s="141">
        <v>-8.0722442378203165E-4</v>
      </c>
      <c r="G154" s="137">
        <v>1081.503928461934</v>
      </c>
      <c r="H154" s="137">
        <f t="shared" si="16"/>
        <v>-0.27578626274225826</v>
      </c>
      <c r="I154" s="139">
        <v>4.3675975443773583E-3</v>
      </c>
      <c r="J154" s="142">
        <f t="shared" si="17"/>
        <v>-1.9868769412893783E-7</v>
      </c>
      <c r="K154" s="136">
        <v>1081.7797147246763</v>
      </c>
      <c r="L154" s="136">
        <f t="shared" si="18"/>
        <v>0</v>
      </c>
      <c r="M154" s="140">
        <f t="shared" si="19"/>
        <v>4.3677962320716988E-3</v>
      </c>
      <c r="N154" s="141">
        <f t="shared" si="20"/>
        <v>2.1163626406917047E-16</v>
      </c>
    </row>
    <row r="155" spans="1:14">
      <c r="A155" s="137">
        <v>1081.2255576889352</v>
      </c>
      <c r="B155" s="139">
        <f t="shared" si="14"/>
        <v>-5.1226421442203309E-4</v>
      </c>
      <c r="C155" s="136">
        <v>1064.6393331842646</v>
      </c>
      <c r="D155" s="136">
        <f t="shared" si="15"/>
        <v>-16.586224504670554</v>
      </c>
      <c r="E155" s="140">
        <v>9.6387976907842134E-4</v>
      </c>
      <c r="F155" s="141">
        <v>-1.4761439835004543E-3</v>
      </c>
      <c r="G155" s="137">
        <v>1080.9515447244071</v>
      </c>
      <c r="H155" s="137">
        <f t="shared" si="16"/>
        <v>-0.2740129645280831</v>
      </c>
      <c r="I155" s="139">
        <v>-5.1075518358266849E-4</v>
      </c>
      <c r="J155" s="142">
        <f t="shared" si="17"/>
        <v>1.5090308393646062E-6</v>
      </c>
      <c r="K155" s="136">
        <v>1081.2255576889352</v>
      </c>
      <c r="L155" s="136">
        <f t="shared" si="18"/>
        <v>0</v>
      </c>
      <c r="M155" s="140">
        <f t="shared" si="19"/>
        <v>-5.1226421442203309E-4</v>
      </c>
      <c r="N155" s="141">
        <f t="shared" si="20"/>
        <v>0</v>
      </c>
    </row>
    <row r="156" spans="1:14">
      <c r="A156" s="137">
        <v>1110.4283332576222</v>
      </c>
      <c r="B156" s="139">
        <f t="shared" si="14"/>
        <v>2.7008957900612758E-2</v>
      </c>
      <c r="C156" s="136">
        <v>1099.675497874948</v>
      </c>
      <c r="D156" s="136">
        <f t="shared" si="15"/>
        <v>-10.75283538267422</v>
      </c>
      <c r="E156" s="140">
        <v>3.2908951978969744E-2</v>
      </c>
      <c r="F156" s="141">
        <v>-5.8999940783569862E-3</v>
      </c>
      <c r="G156" s="137">
        <v>1110.1472305870107</v>
      </c>
      <c r="H156" s="137">
        <f t="shared" si="16"/>
        <v>-0.28110267061151717</v>
      </c>
      <c r="I156" s="139">
        <v>2.7009245701246604E-2</v>
      </c>
      <c r="J156" s="142">
        <f t="shared" si="17"/>
        <v>2.8780063384553634E-7</v>
      </c>
      <c r="K156" s="136">
        <v>1110.4283332576222</v>
      </c>
      <c r="L156" s="136">
        <f t="shared" si="18"/>
        <v>0</v>
      </c>
      <c r="M156" s="140">
        <f t="shared" si="19"/>
        <v>2.7008957900612758E-2</v>
      </c>
      <c r="N156" s="141">
        <f t="shared" si="20"/>
        <v>0</v>
      </c>
    </row>
    <row r="157" spans="1:14">
      <c r="A157" s="137">
        <v>1134.6576616308387</v>
      </c>
      <c r="B157" s="139">
        <f t="shared" si="14"/>
        <v>2.1819803806820946E-2</v>
      </c>
      <c r="C157" s="136">
        <v>1126.6282802152193</v>
      </c>
      <c r="D157" s="136">
        <f t="shared" si="15"/>
        <v>-8.0293814156193548</v>
      </c>
      <c r="E157" s="140">
        <v>2.4509759826745147E-2</v>
      </c>
      <c r="F157" s="141">
        <v>-2.6899560199242015E-3</v>
      </c>
      <c r="G157" s="137">
        <v>1134.3706226845154</v>
      </c>
      <c r="H157" s="137">
        <f t="shared" si="16"/>
        <v>-0.2870389463232641</v>
      </c>
      <c r="I157" s="139">
        <v>2.1819981557487825E-2</v>
      </c>
      <c r="J157" s="142">
        <f t="shared" si="17"/>
        <v>1.7775066687986119E-7</v>
      </c>
      <c r="K157" s="136">
        <v>1134.6576616308387</v>
      </c>
      <c r="L157" s="136">
        <f t="shared" si="18"/>
        <v>0</v>
      </c>
      <c r="M157" s="140">
        <f t="shared" si="19"/>
        <v>2.1819803806820946E-2</v>
      </c>
      <c r="N157" s="141">
        <f t="shared" si="20"/>
        <v>0</v>
      </c>
    </row>
    <row r="158" spans="1:14">
      <c r="A158" s="137">
        <v>1126.8093427836616</v>
      </c>
      <c r="B158" s="139">
        <f t="shared" si="14"/>
        <v>-6.9169046423189365E-3</v>
      </c>
      <c r="C158" s="136">
        <v>1121.6619255508951</v>
      </c>
      <c r="D158" s="136">
        <f t="shared" si="15"/>
        <v>-5.1474172327664292</v>
      </c>
      <c r="E158" s="140">
        <v>-4.4081572880235627E-3</v>
      </c>
      <c r="F158" s="141">
        <v>-2.5087473542953738E-3</v>
      </c>
      <c r="G158" s="137">
        <v>1126.5229930385267</v>
      </c>
      <c r="H158" s="137">
        <f t="shared" si="16"/>
        <v>-0.28634974513488487</v>
      </c>
      <c r="I158" s="139">
        <v>-6.918047319858402E-3</v>
      </c>
      <c r="J158" s="142">
        <f t="shared" si="17"/>
        <v>-1.1426775394654878E-6</v>
      </c>
      <c r="K158" s="136">
        <v>1126.8093427836618</v>
      </c>
      <c r="L158" s="136">
        <f t="shared" si="18"/>
        <v>0</v>
      </c>
      <c r="M158" s="140">
        <f t="shared" si="19"/>
        <v>-6.9169046423187362E-3</v>
      </c>
      <c r="N158" s="141">
        <f t="shared" si="20"/>
        <v>2.0036056147532122E-16</v>
      </c>
    </row>
    <row r="159" spans="1:14">
      <c r="A159" s="137">
        <v>1126.496270783824</v>
      </c>
      <c r="B159" s="139">
        <f t="shared" si="14"/>
        <v>-2.7783937171142411E-4</v>
      </c>
      <c r="C159" s="136">
        <v>1120.4648415641063</v>
      </c>
      <c r="D159" s="136">
        <f t="shared" si="15"/>
        <v>-6.0314292197176655</v>
      </c>
      <c r="E159" s="140">
        <v>-1.067241349215695E-3</v>
      </c>
      <c r="F159" s="141">
        <v>7.894019775042709E-4</v>
      </c>
      <c r="G159" s="137">
        <v>1126.2113057889107</v>
      </c>
      <c r="H159" s="137">
        <f t="shared" si="16"/>
        <v>-0.28496499491325267</v>
      </c>
      <c r="I159" s="139">
        <v>-2.7668077042550298E-4</v>
      </c>
      <c r="J159" s="142">
        <f t="shared" si="17"/>
        <v>1.158601285921137E-6</v>
      </c>
      <c r="K159" s="136">
        <v>1126.4962707838242</v>
      </c>
      <c r="L159" s="136">
        <f t="shared" si="18"/>
        <v>0</v>
      </c>
      <c r="M159" s="140">
        <f t="shared" si="19"/>
        <v>-2.7783937171142406E-4</v>
      </c>
      <c r="N159" s="141">
        <f t="shared" si="20"/>
        <v>0</v>
      </c>
    </row>
    <row r="160" spans="1:14">
      <c r="A160" s="137">
        <v>1111.7175090055341</v>
      </c>
      <c r="B160" s="139">
        <f t="shared" si="14"/>
        <v>-1.311922832022047E-2</v>
      </c>
      <c r="C160" s="136">
        <v>1103.0534227576145</v>
      </c>
      <c r="D160" s="136">
        <f t="shared" si="15"/>
        <v>-8.664086247919613</v>
      </c>
      <c r="E160" s="140">
        <v>-1.5539460195990147E-2</v>
      </c>
      <c r="F160" s="141">
        <v>2.4202318757696774E-3</v>
      </c>
      <c r="G160" s="137">
        <v>1111.4364060170255</v>
      </c>
      <c r="H160" s="137">
        <f t="shared" si="16"/>
        <v>-0.28110298850856452</v>
      </c>
      <c r="I160" s="139">
        <v>-1.3119118673325152E-2</v>
      </c>
      <c r="J160" s="142">
        <f t="shared" si="17"/>
        <v>1.0964689531843541E-7</v>
      </c>
      <c r="K160" s="136">
        <v>1111.7175090055341</v>
      </c>
      <c r="L160" s="136">
        <f t="shared" si="18"/>
        <v>0</v>
      </c>
      <c r="M160" s="140">
        <f t="shared" si="19"/>
        <v>-1.311922832022067E-2</v>
      </c>
      <c r="N160" s="141">
        <f t="shared" si="20"/>
        <v>-1.9949319973733282E-16</v>
      </c>
    </row>
    <row r="161" spans="1:14">
      <c r="A161" s="137">
        <v>1122.0769806240949</v>
      </c>
      <c r="B161" s="139">
        <f t="shared" si="14"/>
        <v>9.3184388431802392E-3</v>
      </c>
      <c r="C161" s="136">
        <v>1111.3562630649001</v>
      </c>
      <c r="D161" s="136">
        <f t="shared" si="15"/>
        <v>-10.720717559194782</v>
      </c>
      <c r="E161" s="140">
        <v>7.527142508228315E-3</v>
      </c>
      <c r="F161" s="141">
        <v>1.7912963349519242E-3</v>
      </c>
      <c r="G161" s="137">
        <v>1121.7913957613393</v>
      </c>
      <c r="H161" s="137">
        <f t="shared" si="16"/>
        <v>-0.28558486275551331</v>
      </c>
      <c r="I161" s="139">
        <v>9.3167631438511433E-3</v>
      </c>
      <c r="J161" s="142">
        <f t="shared" si="17"/>
        <v>-1.6756993290959615E-6</v>
      </c>
      <c r="K161" s="136">
        <v>1122.0769806240946</v>
      </c>
      <c r="L161" s="136">
        <f t="shared" si="18"/>
        <v>0</v>
      </c>
      <c r="M161" s="140">
        <f t="shared" si="19"/>
        <v>9.3184388431800345E-3</v>
      </c>
      <c r="N161" s="141">
        <f t="shared" si="20"/>
        <v>-2.0469737016526324E-16</v>
      </c>
    </row>
    <row r="162" spans="1:14">
      <c r="A162" s="137">
        <v>1126.6236928677376</v>
      </c>
      <c r="B162" s="139">
        <f t="shared" si="14"/>
        <v>4.0520501909895017E-3</v>
      </c>
      <c r="C162" s="136">
        <v>1116.23360837064</v>
      </c>
      <c r="D162" s="136">
        <f t="shared" si="15"/>
        <v>-10.390084497097632</v>
      </c>
      <c r="E162" s="140">
        <v>4.3886424793154856E-3</v>
      </c>
      <c r="F162" s="141">
        <v>-3.3659228832598389E-4</v>
      </c>
      <c r="G162" s="137">
        <v>1126.3385850835655</v>
      </c>
      <c r="H162" s="137">
        <f t="shared" si="16"/>
        <v>-0.28510778417216898</v>
      </c>
      <c r="I162" s="139">
        <v>4.0535070418685438E-3</v>
      </c>
      <c r="J162" s="142">
        <f t="shared" si="17"/>
        <v>1.4568508790420778E-6</v>
      </c>
      <c r="K162" s="136">
        <v>1126.6236928677379</v>
      </c>
      <c r="L162" s="136">
        <f t="shared" si="18"/>
        <v>0</v>
      </c>
      <c r="M162" s="140">
        <f t="shared" si="19"/>
        <v>4.0520501909899077E-3</v>
      </c>
      <c r="N162" s="141">
        <f t="shared" si="20"/>
        <v>4.0592529337857286E-16</v>
      </c>
    </row>
    <row r="163" spans="1:14">
      <c r="A163" s="137">
        <v>1127.6438667236146</v>
      </c>
      <c r="B163" s="139">
        <f t="shared" si="14"/>
        <v>9.0551429224796601E-4</v>
      </c>
      <c r="C163" s="136">
        <v>1117.0040382020293</v>
      </c>
      <c r="D163" s="136">
        <f t="shared" si="15"/>
        <v>-10.639828521585287</v>
      </c>
      <c r="E163" s="140">
        <v>6.9020483312078116E-4</v>
      </c>
      <c r="F163" s="141">
        <v>2.1530945912718485E-4</v>
      </c>
      <c r="G163" s="137">
        <v>1127.358499695516</v>
      </c>
      <c r="H163" s="137">
        <f t="shared" si="16"/>
        <v>-0.28536702809856251</v>
      </c>
      <c r="I163" s="139">
        <v>9.0551333804732986E-4</v>
      </c>
      <c r="J163" s="142">
        <f t="shared" si="17"/>
        <v>-9.542006361483793E-10</v>
      </c>
      <c r="K163" s="136">
        <v>1127.6438667236146</v>
      </c>
      <c r="L163" s="136">
        <f t="shared" si="18"/>
        <v>0</v>
      </c>
      <c r="M163" s="140">
        <f t="shared" si="19"/>
        <v>9.0551429224776402E-4</v>
      </c>
      <c r="N163" s="141">
        <f t="shared" si="20"/>
        <v>-2.0198686473404948E-16</v>
      </c>
    </row>
    <row r="164" spans="1:14">
      <c r="A164" s="137">
        <v>1102.9347623983385</v>
      </c>
      <c r="B164" s="139">
        <f t="shared" si="14"/>
        <v>-2.191215245737884E-2</v>
      </c>
      <c r="C164" s="136">
        <v>1094.4958161329237</v>
      </c>
      <c r="D164" s="136">
        <f t="shared" si="15"/>
        <v>-8.4389462654148701</v>
      </c>
      <c r="E164" s="140">
        <v>-2.0150528824708348E-2</v>
      </c>
      <c r="F164" s="141">
        <v>-1.7616236326704927E-3</v>
      </c>
      <c r="G164" s="137">
        <v>1102.6537146221892</v>
      </c>
      <c r="H164" s="137">
        <f t="shared" si="16"/>
        <v>-0.28104777614930754</v>
      </c>
      <c r="I164" s="139">
        <v>-2.191386775369077E-2</v>
      </c>
      <c r="J164" s="142">
        <f t="shared" si="17"/>
        <v>-1.7152963119292097E-6</v>
      </c>
      <c r="K164" s="136">
        <v>1102.9347623983385</v>
      </c>
      <c r="L164" s="136">
        <f t="shared" si="18"/>
        <v>0</v>
      </c>
      <c r="M164" s="140">
        <f t="shared" si="19"/>
        <v>-2.191215245737884E-2</v>
      </c>
      <c r="N164" s="141">
        <f t="shared" si="20"/>
        <v>0</v>
      </c>
    </row>
    <row r="165" spans="1:14">
      <c r="A165" s="137">
        <v>1072.3129948780788</v>
      </c>
      <c r="B165" s="139">
        <f t="shared" si="14"/>
        <v>-2.7763897343912242E-2</v>
      </c>
      <c r="C165" s="136">
        <v>1060.3129597530399</v>
      </c>
      <c r="D165" s="136">
        <f t="shared" si="15"/>
        <v>-12.000035125038949</v>
      </c>
      <c r="E165" s="140">
        <v>-3.1231600775468264E-2</v>
      </c>
      <c r="F165" s="141">
        <v>3.4677034315560226E-3</v>
      </c>
      <c r="G165" s="137">
        <v>1072.0415740349165</v>
      </c>
      <c r="H165" s="137">
        <f t="shared" si="16"/>
        <v>-0.27142084316233195</v>
      </c>
      <c r="I165" s="139">
        <v>-2.7762243196869481E-2</v>
      </c>
      <c r="J165" s="142">
        <f t="shared" si="17"/>
        <v>1.6541470427601512E-6</v>
      </c>
      <c r="K165" s="136">
        <v>1072.3129948780788</v>
      </c>
      <c r="L165" s="136">
        <f t="shared" si="18"/>
        <v>0</v>
      </c>
      <c r="M165" s="140">
        <f t="shared" si="19"/>
        <v>-2.7763897343912242E-2</v>
      </c>
      <c r="N165" s="141">
        <f t="shared" si="20"/>
        <v>0</v>
      </c>
    </row>
    <row r="166" spans="1:14">
      <c r="A166" s="137">
        <v>1074.5110756496247</v>
      </c>
      <c r="B166" s="139">
        <f t="shared" si="14"/>
        <v>2.0498499804115188E-3</v>
      </c>
      <c r="C166" s="136">
        <v>1062.4523614092125</v>
      </c>
      <c r="D166" s="136">
        <f t="shared" si="15"/>
        <v>-12.058714240412201</v>
      </c>
      <c r="E166" s="140">
        <v>2.0177077309994291E-3</v>
      </c>
      <c r="F166" s="141">
        <v>3.21422494120897E-5</v>
      </c>
      <c r="G166" s="137">
        <v>1074.2372468836254</v>
      </c>
      <c r="H166" s="137">
        <f t="shared" si="16"/>
        <v>-0.27382876599926931</v>
      </c>
      <c r="I166" s="139">
        <v>2.0481228544569447E-3</v>
      </c>
      <c r="J166" s="142">
        <f t="shared" si="17"/>
        <v>-1.7271259545740061E-6</v>
      </c>
      <c r="K166" s="136">
        <v>1074.5110756496249</v>
      </c>
      <c r="L166" s="136">
        <f t="shared" si="18"/>
        <v>0</v>
      </c>
      <c r="M166" s="140">
        <f t="shared" si="19"/>
        <v>2.0498499804117308E-3</v>
      </c>
      <c r="N166" s="141">
        <f t="shared" si="20"/>
        <v>2.1206994493816467E-16</v>
      </c>
    </row>
    <row r="167" spans="1:14">
      <c r="A167" s="137">
        <v>1059.4471587276287</v>
      </c>
      <c r="B167" s="139">
        <f t="shared" si="14"/>
        <v>-1.4019322148809587E-2</v>
      </c>
      <c r="C167" s="136">
        <v>1048.6736338027927</v>
      </c>
      <c r="D167" s="136">
        <f t="shared" si="15"/>
        <v>-10.773524924836011</v>
      </c>
      <c r="E167" s="140">
        <v>-1.29687956908901E-2</v>
      </c>
      <c r="F167" s="141">
        <v>-1.0505264579194866E-3</v>
      </c>
      <c r="G167" s="137">
        <v>1059.1792241922778</v>
      </c>
      <c r="H167" s="137">
        <f t="shared" si="16"/>
        <v>-0.26793453535083245</v>
      </c>
      <c r="I167" s="139">
        <v>-1.4017408849889591E-2</v>
      </c>
      <c r="J167" s="142">
        <f t="shared" si="17"/>
        <v>1.9132989199956152E-6</v>
      </c>
      <c r="K167" s="136">
        <v>1059.4471587276284</v>
      </c>
      <c r="L167" s="136">
        <f t="shared" si="18"/>
        <v>0</v>
      </c>
      <c r="M167" s="140">
        <f t="shared" si="19"/>
        <v>-1.4019322148810007E-2</v>
      </c>
      <c r="N167" s="141">
        <f t="shared" si="20"/>
        <v>-4.1980308118638732E-16</v>
      </c>
    </row>
    <row r="168" spans="1:14">
      <c r="A168" s="137">
        <v>1068.5013013466062</v>
      </c>
      <c r="B168" s="139">
        <f t="shared" si="14"/>
        <v>8.5461011853118826E-3</v>
      </c>
      <c r="C168" s="136">
        <v>1059.8387354787608</v>
      </c>
      <c r="D168" s="136">
        <f t="shared" si="15"/>
        <v>-8.6625658678453874</v>
      </c>
      <c r="E168" s="140">
        <v>1.0646879368445874E-2</v>
      </c>
      <c r="F168" s="141">
        <v>-2.1007781831339917E-3</v>
      </c>
      <c r="G168" s="137">
        <v>1068.2311764051785</v>
      </c>
      <c r="H168" s="137">
        <f t="shared" si="16"/>
        <v>-0.27012494142763899</v>
      </c>
      <c r="I168" s="139">
        <v>8.5461950217194244E-3</v>
      </c>
      <c r="J168" s="142">
        <f t="shared" si="17"/>
        <v>9.3836407541805777E-8</v>
      </c>
      <c r="K168" s="136">
        <v>1068.5013013466062</v>
      </c>
      <c r="L168" s="136">
        <f t="shared" si="18"/>
        <v>0</v>
      </c>
      <c r="M168" s="140">
        <f t="shared" si="19"/>
        <v>8.5461011853120994E-3</v>
      </c>
      <c r="N168" s="141">
        <f t="shared" si="20"/>
        <v>2.1684043449710089E-16</v>
      </c>
    </row>
    <row r="169" spans="1:14">
      <c r="A169" s="137">
        <v>1061.2488155232261</v>
      </c>
      <c r="B169" s="139">
        <f t="shared" si="14"/>
        <v>-6.7875311094520458E-3</v>
      </c>
      <c r="C169" s="136">
        <v>1052.4367736011536</v>
      </c>
      <c r="D169" s="136">
        <f t="shared" si="15"/>
        <v>-8.8120419220724671</v>
      </c>
      <c r="E169" s="140">
        <v>-6.984045430518707E-3</v>
      </c>
      <c r="F169" s="141">
        <v>1.9651432106666117E-4</v>
      </c>
      <c r="G169" s="137">
        <v>1060.9783569282681</v>
      </c>
      <c r="H169" s="137">
        <f t="shared" si="16"/>
        <v>-0.27045859495797231</v>
      </c>
      <c r="I169" s="139">
        <v>-6.7895598229192984E-3</v>
      </c>
      <c r="J169" s="142">
        <f t="shared" si="17"/>
        <v>-2.0287134672525645E-6</v>
      </c>
      <c r="K169" s="136">
        <v>1061.2488155232261</v>
      </c>
      <c r="L169" s="136">
        <f t="shared" si="18"/>
        <v>0</v>
      </c>
      <c r="M169" s="140">
        <f t="shared" si="19"/>
        <v>-6.7875311094520458E-3</v>
      </c>
      <c r="N169" s="141">
        <f t="shared" si="20"/>
        <v>0</v>
      </c>
    </row>
    <row r="170" spans="1:14">
      <c r="A170" s="137">
        <v>1088.5803414521288</v>
      </c>
      <c r="B170" s="139">
        <f t="shared" si="14"/>
        <v>2.575411678120693E-2</v>
      </c>
      <c r="C170" s="136">
        <v>1080.2904343711039</v>
      </c>
      <c r="D170" s="136">
        <f t="shared" si="15"/>
        <v>-8.2899070810249214</v>
      </c>
      <c r="E170" s="140">
        <v>2.6465875640816459E-2</v>
      </c>
      <c r="F170" s="141">
        <v>-7.1175885960952923E-4</v>
      </c>
      <c r="G170" s="137">
        <v>1088.3039192931762</v>
      </c>
      <c r="H170" s="137">
        <f t="shared" si="16"/>
        <v>-0.27642215895252775</v>
      </c>
      <c r="I170" s="139">
        <v>2.5755061058946368E-2</v>
      </c>
      <c r="J170" s="142">
        <f t="shared" si="17"/>
        <v>9.4427773943833726E-7</v>
      </c>
      <c r="K170" s="136">
        <v>1088.5803414521286</v>
      </c>
      <c r="L170" s="136">
        <f t="shared" si="18"/>
        <v>0</v>
      </c>
      <c r="M170" s="140">
        <f t="shared" si="19"/>
        <v>2.5754116781206714E-2</v>
      </c>
      <c r="N170" s="141">
        <f t="shared" si="20"/>
        <v>-2.1510571102112408E-16</v>
      </c>
    </row>
    <row r="171" spans="1:14">
      <c r="A171" s="137">
        <v>1101.8426015785271</v>
      </c>
      <c r="B171" s="139">
        <f t="shared" si="14"/>
        <v>1.2183078842584058E-2</v>
      </c>
      <c r="C171" s="136">
        <v>1090.3060221791627</v>
      </c>
      <c r="D171" s="136">
        <f t="shared" si="15"/>
        <v>-11.536579399364427</v>
      </c>
      <c r="E171" s="140">
        <v>9.2711991973616573E-3</v>
      </c>
      <c r="F171" s="141">
        <v>2.9118796452224007E-3</v>
      </c>
      <c r="G171" s="137">
        <v>1101.5628092485338</v>
      </c>
      <c r="H171" s="137">
        <f t="shared" si="16"/>
        <v>-0.27979232999337</v>
      </c>
      <c r="I171" s="139">
        <v>1.2183076547191711E-2</v>
      </c>
      <c r="J171" s="142">
        <f t="shared" si="17"/>
        <v>-2.2953923466823012E-9</v>
      </c>
      <c r="K171" s="136">
        <v>1101.8426015785274</v>
      </c>
      <c r="L171" s="136">
        <f t="shared" si="18"/>
        <v>0</v>
      </c>
      <c r="M171" s="140">
        <f t="shared" si="19"/>
        <v>1.2183078842584478E-2</v>
      </c>
      <c r="N171" s="141">
        <f t="shared" si="20"/>
        <v>4.1980308118638732E-16</v>
      </c>
    </row>
    <row r="172" spans="1:14">
      <c r="A172" s="137">
        <v>1115.7982044290411</v>
      </c>
      <c r="B172" s="139">
        <f t="shared" si="14"/>
        <v>1.2665695472766096E-2</v>
      </c>
      <c r="C172" s="136">
        <v>1106.1351420831711</v>
      </c>
      <c r="D172" s="136">
        <f t="shared" si="15"/>
        <v>-9.6630623458700029</v>
      </c>
      <c r="E172" s="140">
        <v>1.4518052346781682E-2</v>
      </c>
      <c r="F172" s="141">
        <v>-1.852356874015585E-3</v>
      </c>
      <c r="G172" s="137">
        <v>1115.5160644648279</v>
      </c>
      <c r="H172" s="137">
        <f t="shared" si="16"/>
        <v>-0.28213996421322918</v>
      </c>
      <c r="I172" s="139">
        <v>1.2666781321178379E-2</v>
      </c>
      <c r="J172" s="142">
        <f t="shared" si="17"/>
        <v>1.0858484122827639E-6</v>
      </c>
      <c r="K172" s="136">
        <v>1115.7982044290413</v>
      </c>
      <c r="L172" s="136">
        <f t="shared" si="18"/>
        <v>0</v>
      </c>
      <c r="M172" s="140">
        <f t="shared" si="19"/>
        <v>1.2665695472766095E-2</v>
      </c>
      <c r="N172" s="141">
        <f t="shared" si="20"/>
        <v>0</v>
      </c>
    </row>
    <row r="173" spans="1:14">
      <c r="A173" s="137">
        <v>1128.2259406154874</v>
      </c>
      <c r="B173" s="139">
        <f t="shared" si="14"/>
        <v>1.1137978298509281E-2</v>
      </c>
      <c r="C173" s="136">
        <v>1120.8086172400956</v>
      </c>
      <c r="D173" s="136">
        <f t="shared" si="15"/>
        <v>-7.4173233753917884</v>
      </c>
      <c r="E173" s="140">
        <v>1.3265535646295547E-2</v>
      </c>
      <c r="F173" s="141">
        <v>-2.1275573477862655E-3</v>
      </c>
      <c r="G173" s="137">
        <v>1127.9394477631961</v>
      </c>
      <c r="H173" s="137">
        <f t="shared" si="16"/>
        <v>-0.28649285229130328</v>
      </c>
      <c r="I173" s="139">
        <v>1.113689322289443E-2</v>
      </c>
      <c r="J173" s="142">
        <f t="shared" si="17"/>
        <v>-1.0850756148508139E-6</v>
      </c>
      <c r="K173" s="136">
        <v>1128.2259406154874</v>
      </c>
      <c r="L173" s="136">
        <f t="shared" si="18"/>
        <v>0</v>
      </c>
      <c r="M173" s="140">
        <f t="shared" si="19"/>
        <v>1.1137978298509075E-2</v>
      </c>
      <c r="N173" s="141">
        <f t="shared" si="20"/>
        <v>-2.0643209364124004E-16</v>
      </c>
    </row>
    <row r="174" spans="1:14">
      <c r="A174" s="137">
        <v>1126.2272688917892</v>
      </c>
      <c r="B174" s="139">
        <f t="shared" si="14"/>
        <v>-1.7715172570911051E-3</v>
      </c>
      <c r="C174" s="136">
        <v>1117.8573465128288</v>
      </c>
      <c r="D174" s="136">
        <f t="shared" si="15"/>
        <v>-8.369922378960382</v>
      </c>
      <c r="E174" s="140">
        <v>-2.6331620598475138E-3</v>
      </c>
      <c r="F174" s="141">
        <v>8.6164480275640861E-4</v>
      </c>
      <c r="G174" s="137">
        <v>1125.9420449708464</v>
      </c>
      <c r="H174" s="137">
        <f t="shared" si="16"/>
        <v>-0.28522392094282623</v>
      </c>
      <c r="I174" s="139">
        <v>-1.7708422170274567E-3</v>
      </c>
      <c r="J174" s="142">
        <f t="shared" si="17"/>
        <v>6.7504006364847366E-7</v>
      </c>
      <c r="K174" s="136">
        <v>1126.227268891789</v>
      </c>
      <c r="L174" s="136">
        <f t="shared" si="18"/>
        <v>0</v>
      </c>
      <c r="M174" s="140">
        <f t="shared" si="19"/>
        <v>-1.7715172570913068E-3</v>
      </c>
      <c r="N174" s="141">
        <f t="shared" si="20"/>
        <v>-2.0166160408230382E-16</v>
      </c>
    </row>
    <row r="175" spans="1:14">
      <c r="A175" s="137">
        <v>1107.6088967258952</v>
      </c>
      <c r="B175" s="139">
        <f t="shared" si="14"/>
        <v>-1.6531629698697089E-2</v>
      </c>
      <c r="C175" s="136">
        <v>1095.1419282451975</v>
      </c>
      <c r="D175" s="136">
        <f t="shared" si="15"/>
        <v>-12.466968480697687</v>
      </c>
      <c r="E175" s="140">
        <v>-2.0320498262584558E-2</v>
      </c>
      <c r="F175" s="141">
        <v>3.7888685638874688E-3</v>
      </c>
      <c r="G175" s="137">
        <v>1107.3281832390699</v>
      </c>
      <c r="H175" s="137">
        <f t="shared" si="16"/>
        <v>-0.28071348682533426</v>
      </c>
      <c r="I175" s="139">
        <v>-1.6531811574954095E-2</v>
      </c>
      <c r="J175" s="142">
        <f t="shared" si="17"/>
        <v>-1.8187625700633037E-7</v>
      </c>
      <c r="K175" s="136">
        <v>1107.608896725895</v>
      </c>
      <c r="L175" s="136">
        <f t="shared" si="18"/>
        <v>0</v>
      </c>
      <c r="M175" s="140">
        <f t="shared" si="19"/>
        <v>-1.6531629698697092E-2</v>
      </c>
      <c r="N175" s="141">
        <f t="shared" si="20"/>
        <v>0</v>
      </c>
    </row>
    <row r="176" spans="1:14">
      <c r="A176" s="137">
        <v>1111.3348441615092</v>
      </c>
      <c r="B176" s="139">
        <f t="shared" si="14"/>
        <v>3.3639558571874361E-3</v>
      </c>
      <c r="C176" s="136">
        <v>1098.4369746484538</v>
      </c>
      <c r="D176" s="136">
        <f t="shared" si="15"/>
        <v>-12.897869513055412</v>
      </c>
      <c r="E176" s="140">
        <v>3.0087848143446469E-3</v>
      </c>
      <c r="F176" s="141">
        <v>3.5517104284278926E-4</v>
      </c>
      <c r="G176" s="137">
        <v>1111.0537280057047</v>
      </c>
      <c r="H176" s="137">
        <f t="shared" si="16"/>
        <v>-0.28111615580451144</v>
      </c>
      <c r="I176" s="139">
        <v>3.3644449974506558E-3</v>
      </c>
      <c r="J176" s="142">
        <f t="shared" si="17"/>
        <v>4.8914026321966037E-7</v>
      </c>
      <c r="K176" s="136">
        <v>1111.3348441615092</v>
      </c>
      <c r="L176" s="136">
        <f t="shared" si="18"/>
        <v>0</v>
      </c>
      <c r="M176" s="140">
        <f t="shared" si="19"/>
        <v>3.3639558571876421E-3</v>
      </c>
      <c r="N176" s="141">
        <f t="shared" si="20"/>
        <v>2.0599841277224584E-16</v>
      </c>
    </row>
    <row r="177" spans="1:14">
      <c r="A177" s="137">
        <v>1112.9508510411827</v>
      </c>
      <c r="B177" s="139">
        <f t="shared" si="14"/>
        <v>1.4541133918038343E-3</v>
      </c>
      <c r="C177" s="136">
        <v>1096.77179726656</v>
      </c>
      <c r="D177" s="136">
        <f t="shared" si="15"/>
        <v>-16.179053774622616</v>
      </c>
      <c r="E177" s="140">
        <v>-1.5159516843710166E-3</v>
      </c>
      <c r="F177" s="141">
        <v>2.9700650761748512E-3</v>
      </c>
      <c r="G177" s="137">
        <v>1112.6684527867337</v>
      </c>
      <c r="H177" s="137">
        <f t="shared" si="16"/>
        <v>-0.2823982544489354</v>
      </c>
      <c r="I177" s="139">
        <v>1.4533273597195139E-3</v>
      </c>
      <c r="J177" s="142">
        <f t="shared" si="17"/>
        <v>-7.8603208432045935E-7</v>
      </c>
      <c r="K177" s="136">
        <v>1112.9508510411827</v>
      </c>
      <c r="L177" s="136">
        <f t="shared" si="18"/>
        <v>0</v>
      </c>
      <c r="M177" s="140">
        <f t="shared" si="19"/>
        <v>1.4541133918038343E-3</v>
      </c>
      <c r="N177" s="141">
        <f t="shared" si="20"/>
        <v>0</v>
      </c>
    </row>
    <row r="178" spans="1:14">
      <c r="A178" s="137">
        <v>1129.345619699146</v>
      </c>
      <c r="B178" s="139">
        <f t="shared" si="14"/>
        <v>1.473090086828705E-2</v>
      </c>
      <c r="C178" s="136">
        <v>1112.5180386911582</v>
      </c>
      <c r="D178" s="136">
        <f t="shared" si="15"/>
        <v>-16.827581007987874</v>
      </c>
      <c r="E178" s="140">
        <v>1.4356898548852031E-2</v>
      </c>
      <c r="F178" s="141">
        <v>3.7400231943501838E-4</v>
      </c>
      <c r="G178" s="137">
        <v>1129.0580773396475</v>
      </c>
      <c r="H178" s="137">
        <f t="shared" si="16"/>
        <v>-0.28754235949850226</v>
      </c>
      <c r="I178" s="139">
        <v>1.4730016396047868E-2</v>
      </c>
      <c r="J178" s="142">
        <f t="shared" si="17"/>
        <v>-8.8447223918139417E-7</v>
      </c>
      <c r="K178" s="136">
        <v>1129.345619699146</v>
      </c>
      <c r="L178" s="136">
        <f t="shared" si="18"/>
        <v>0</v>
      </c>
      <c r="M178" s="140">
        <f t="shared" si="19"/>
        <v>1.473090086828705E-2</v>
      </c>
      <c r="N178" s="141">
        <f t="shared" si="20"/>
        <v>0</v>
      </c>
    </row>
    <row r="179" spans="1:14">
      <c r="A179" s="137">
        <v>1112.0860161253511</v>
      </c>
      <c r="B179" s="139">
        <f t="shared" si="14"/>
        <v>-1.5282835717194219E-2</v>
      </c>
      <c r="C179" s="136">
        <v>1096.5999094285655</v>
      </c>
      <c r="D179" s="136">
        <f t="shared" si="15"/>
        <v>-15.486106696785555</v>
      </c>
      <c r="E179" s="140">
        <v>-1.4308198796776184E-2</v>
      </c>
      <c r="F179" s="141">
        <v>-9.746369204180344E-4</v>
      </c>
      <c r="G179" s="137">
        <v>1111.8043817995908</v>
      </c>
      <c r="H179" s="137">
        <f t="shared" si="16"/>
        <v>-0.28163432576025116</v>
      </c>
      <c r="I179" s="139">
        <v>-1.5281495156308398E-2</v>
      </c>
      <c r="J179" s="142">
        <f t="shared" si="17"/>
        <v>1.3405608858211432E-6</v>
      </c>
      <c r="K179" s="136">
        <v>1112.0860161253509</v>
      </c>
      <c r="L179" s="136">
        <f t="shared" si="18"/>
        <v>0</v>
      </c>
      <c r="M179" s="140">
        <f t="shared" si="19"/>
        <v>-1.528283571719442E-2</v>
      </c>
      <c r="N179" s="141">
        <f t="shared" si="20"/>
        <v>-2.0122792321330962E-16</v>
      </c>
    </row>
    <row r="180" spans="1:14">
      <c r="A180" s="137">
        <v>1144.7040612495618</v>
      </c>
      <c r="B180" s="139">
        <f t="shared" si="14"/>
        <v>2.9330505600507574E-2</v>
      </c>
      <c r="C180" s="136">
        <v>1133.7340365357163</v>
      </c>
      <c r="D180" s="136">
        <f t="shared" si="15"/>
        <v>-10.970024713845532</v>
      </c>
      <c r="E180" s="140">
        <v>3.386296751246428E-2</v>
      </c>
      <c r="F180" s="141">
        <v>-4.5324619119567061E-3</v>
      </c>
      <c r="G180" s="137">
        <v>1144.413925179213</v>
      </c>
      <c r="H180" s="137">
        <f t="shared" si="16"/>
        <v>-0.29013607034880806</v>
      </c>
      <c r="I180" s="139">
        <v>2.9330288595229039E-2</v>
      </c>
      <c r="J180" s="142">
        <f t="shared" si="17"/>
        <v>-2.1700527853482643E-7</v>
      </c>
      <c r="K180" s="136">
        <v>1144.7040612495618</v>
      </c>
      <c r="L180" s="136">
        <f t="shared" si="18"/>
        <v>0</v>
      </c>
      <c r="M180" s="140">
        <f t="shared" si="19"/>
        <v>2.9330505600507786E-2</v>
      </c>
      <c r="N180" s="141">
        <f t="shared" si="20"/>
        <v>2.1163626406917047E-16</v>
      </c>
    </row>
    <row r="181" spans="1:14">
      <c r="A181" s="137">
        <v>1121.0568067682182</v>
      </c>
      <c r="B181" s="139">
        <f t="shared" si="14"/>
        <v>-2.0657963295360616E-2</v>
      </c>
      <c r="C181" s="136">
        <v>1110.585833233511</v>
      </c>
      <c r="D181" s="136">
        <f t="shared" si="15"/>
        <v>-10.470973534707127</v>
      </c>
      <c r="E181" s="140">
        <v>-2.041766636286043E-2</v>
      </c>
      <c r="F181" s="141">
        <v>-2.4029693250018566E-4</v>
      </c>
      <c r="G181" s="137">
        <v>1120.7714811493888</v>
      </c>
      <c r="H181" s="137">
        <f t="shared" si="16"/>
        <v>-0.28532561882934715</v>
      </c>
      <c r="I181" s="139">
        <v>-2.065899715972248E-2</v>
      </c>
      <c r="J181" s="142">
        <f t="shared" si="17"/>
        <v>-1.0338643618643117E-6</v>
      </c>
      <c r="K181" s="136">
        <v>1121.0568067682179</v>
      </c>
      <c r="L181" s="136">
        <f t="shared" si="18"/>
        <v>0</v>
      </c>
      <c r="M181" s="140">
        <f t="shared" si="19"/>
        <v>-2.0657963295360814E-2</v>
      </c>
      <c r="N181" s="141">
        <f t="shared" si="20"/>
        <v>-1.9775847626135601E-16</v>
      </c>
    </row>
    <row r="182" spans="1:14">
      <c r="A182" s="137">
        <v>1123.0114083841133</v>
      </c>
      <c r="B182" s="139">
        <f t="shared" si="14"/>
        <v>1.7435348539829091E-3</v>
      </c>
      <c r="C182" s="136">
        <v>1114.9475150252667</v>
      </c>
      <c r="D182" s="136">
        <f t="shared" si="15"/>
        <v>-8.0638933588465989</v>
      </c>
      <c r="E182" s="140">
        <v>3.9273702772315263E-3</v>
      </c>
      <c r="F182" s="141">
        <v>-2.183835423248617E-3</v>
      </c>
      <c r="G182" s="137">
        <v>1122.7264575101867</v>
      </c>
      <c r="H182" s="137">
        <f t="shared" si="16"/>
        <v>-0.28495087392661844</v>
      </c>
      <c r="I182" s="139">
        <v>1.7443130858335245E-3</v>
      </c>
      <c r="J182" s="142">
        <f t="shared" si="17"/>
        <v>7.7823185061541914E-7</v>
      </c>
      <c r="K182" s="136">
        <v>1123.0114083841133</v>
      </c>
      <c r="L182" s="136">
        <f t="shared" si="18"/>
        <v>0</v>
      </c>
      <c r="M182" s="140">
        <f t="shared" si="19"/>
        <v>1.7435348539831122E-3</v>
      </c>
      <c r="N182" s="141">
        <f t="shared" si="20"/>
        <v>2.0317948712378353E-16</v>
      </c>
    </row>
    <row r="183" spans="1:14">
      <c r="A183" s="137">
        <v>1115.4737674170267</v>
      </c>
      <c r="B183" s="139">
        <f t="shared" si="14"/>
        <v>-6.711989665298645E-3</v>
      </c>
      <c r="C183" s="136">
        <v>1111.1782443477314</v>
      </c>
      <c r="D183" s="136">
        <f t="shared" si="15"/>
        <v>-4.2955230692953137</v>
      </c>
      <c r="E183" s="140">
        <v>-3.3806709524348698E-3</v>
      </c>
      <c r="F183" s="141">
        <v>-3.3313187128637752E-3</v>
      </c>
      <c r="G183" s="137">
        <v>1115.1905151138139</v>
      </c>
      <c r="H183" s="137">
        <f t="shared" si="16"/>
        <v>-0.2832523032127483</v>
      </c>
      <c r="I183" s="139">
        <v>-6.7121802875162043E-3</v>
      </c>
      <c r="J183" s="142">
        <f t="shared" si="17"/>
        <v>-1.9062221755933306E-7</v>
      </c>
      <c r="K183" s="136">
        <v>1115.4737674170269</v>
      </c>
      <c r="L183" s="136">
        <f t="shared" si="18"/>
        <v>0</v>
      </c>
      <c r="M183" s="140">
        <f t="shared" si="19"/>
        <v>-6.7119896652984429E-3</v>
      </c>
      <c r="N183" s="141">
        <f t="shared" si="20"/>
        <v>2.0209528495129803E-16</v>
      </c>
    </row>
    <row r="184" spans="1:14">
      <c r="A184" s="137">
        <v>1108.6569874379036</v>
      </c>
      <c r="B184" s="139">
        <f t="shared" si="14"/>
        <v>-6.1111073861539024E-3</v>
      </c>
      <c r="C184" s="136">
        <v>1100.7421332634472</v>
      </c>
      <c r="D184" s="136">
        <f t="shared" si="15"/>
        <v>-7.9148541744564227</v>
      </c>
      <c r="E184" s="140">
        <v>-9.391932516110665E-3</v>
      </c>
      <c r="F184" s="141">
        <v>3.2808251299567626E-3</v>
      </c>
      <c r="G184" s="137">
        <v>1108.3766621811737</v>
      </c>
      <c r="H184" s="137">
        <f t="shared" si="16"/>
        <v>-0.28032525672983866</v>
      </c>
      <c r="I184" s="139">
        <v>-6.1100348687459878E-3</v>
      </c>
      <c r="J184" s="142">
        <f t="shared" si="17"/>
        <v>1.0725174079146554E-6</v>
      </c>
      <c r="K184" s="136">
        <v>1108.6569874379036</v>
      </c>
      <c r="L184" s="136">
        <f t="shared" si="18"/>
        <v>0</v>
      </c>
      <c r="M184" s="140">
        <f t="shared" si="19"/>
        <v>-6.1111073861541045E-3</v>
      </c>
      <c r="N184" s="141">
        <f t="shared" si="20"/>
        <v>-2.0209528495129803E-16</v>
      </c>
    </row>
    <row r="185" spans="1:14">
      <c r="A185" s="137">
        <v>1105.2441120021269</v>
      </c>
      <c r="B185" s="139">
        <f t="shared" si="14"/>
        <v>-3.0783871607247665E-3</v>
      </c>
      <c r="C185" s="136">
        <v>1098.6441708469795</v>
      </c>
      <c r="D185" s="136">
        <f t="shared" si="15"/>
        <v>-6.5999411551474623</v>
      </c>
      <c r="E185" s="140">
        <v>-1.9059526778062949E-3</v>
      </c>
      <c r="F185" s="141">
        <v>-1.1724344829184717E-3</v>
      </c>
      <c r="G185" s="137">
        <v>1104.9628046641549</v>
      </c>
      <c r="H185" s="137">
        <f t="shared" si="16"/>
        <v>-0.28130733797206631</v>
      </c>
      <c r="I185" s="139">
        <v>-3.0800517851943404E-3</v>
      </c>
      <c r="J185" s="142">
        <f t="shared" si="17"/>
        <v>-1.6646244695738867E-6</v>
      </c>
      <c r="K185" s="136">
        <v>1105.2441120021269</v>
      </c>
      <c r="L185" s="136">
        <f t="shared" si="18"/>
        <v>0</v>
      </c>
      <c r="M185" s="140">
        <f t="shared" si="19"/>
        <v>-3.0783871607247665E-3</v>
      </c>
      <c r="N185" s="141">
        <f t="shared" si="20"/>
        <v>0</v>
      </c>
    </row>
    <row r="186" spans="1:14">
      <c r="A186" s="137">
        <v>1124.8409820358424</v>
      </c>
      <c r="B186" s="139">
        <f t="shared" si="14"/>
        <v>1.7730806996307972E-2</v>
      </c>
      <c r="C186" s="136">
        <v>1123.5404300104885</v>
      </c>
      <c r="D186" s="136">
        <f t="shared" si="15"/>
        <v>-1.3005520253539089</v>
      </c>
      <c r="E186" s="140">
        <v>2.2660894058460935E-2</v>
      </c>
      <c r="F186" s="141">
        <v>-4.930087062152963E-3</v>
      </c>
      <c r="G186" s="137">
        <v>1124.5541545763303</v>
      </c>
      <c r="H186" s="137">
        <f t="shared" si="16"/>
        <v>-0.28682745951209654</v>
      </c>
      <c r="I186" s="139">
        <v>1.7730325246676622E-2</v>
      </c>
      <c r="J186" s="142">
        <f t="shared" si="17"/>
        <v>-4.8174963135014237E-7</v>
      </c>
      <c r="K186" s="136">
        <v>1124.8409820358424</v>
      </c>
      <c r="L186" s="136">
        <f t="shared" si="18"/>
        <v>0</v>
      </c>
      <c r="M186" s="140">
        <f t="shared" si="19"/>
        <v>1.7730806996307972E-2</v>
      </c>
      <c r="N186" s="141">
        <f t="shared" si="20"/>
        <v>0</v>
      </c>
    </row>
    <row r="187" spans="1:14">
      <c r="A187" s="137">
        <v>1139.7310126463751</v>
      </c>
      <c r="B187" s="139">
        <f t="shared" si="14"/>
        <v>1.3237453869775713E-2</v>
      </c>
      <c r="C187" s="136">
        <v>1142.9608018748636</v>
      </c>
      <c r="D187" s="136">
        <f t="shared" si="15"/>
        <v>3.2297892284884711</v>
      </c>
      <c r="E187" s="140">
        <v>1.7284978222095453E-2</v>
      </c>
      <c r="F187" s="141">
        <v>-4.0475243523197396E-3</v>
      </c>
      <c r="G187" s="137">
        <v>1139.4424715414721</v>
      </c>
      <c r="H187" s="137">
        <f t="shared" si="16"/>
        <v>-0.28854110490306084</v>
      </c>
      <c r="I187" s="139">
        <v>1.323930635492677E-2</v>
      </c>
      <c r="J187" s="142">
        <f t="shared" si="17"/>
        <v>1.8524851510565848E-6</v>
      </c>
      <c r="K187" s="136">
        <v>1139.7310126463749</v>
      </c>
      <c r="L187" s="136">
        <f t="shared" si="18"/>
        <v>0</v>
      </c>
      <c r="M187" s="140">
        <f t="shared" si="19"/>
        <v>1.3237453869775512E-2</v>
      </c>
      <c r="N187" s="141">
        <f t="shared" si="20"/>
        <v>-2.0122792321330962E-16</v>
      </c>
    </row>
    <row r="188" spans="1:14">
      <c r="A188" s="137">
        <v>1152.2141839528006</v>
      </c>
      <c r="B188" s="139">
        <f t="shared" si="14"/>
        <v>1.0952734608353248E-2</v>
      </c>
      <c r="C188" s="136">
        <v>1149.9836797159501</v>
      </c>
      <c r="D188" s="136">
        <f t="shared" si="15"/>
        <v>-2.2305042368504928</v>
      </c>
      <c r="E188" s="140">
        <v>6.1444607982762463E-3</v>
      </c>
      <c r="F188" s="141">
        <v>4.8082738100770021E-3</v>
      </c>
      <c r="G188" s="137">
        <v>1151.9221433727901</v>
      </c>
      <c r="H188" s="137">
        <f t="shared" si="16"/>
        <v>-0.29204058001050726</v>
      </c>
      <c r="I188" s="139">
        <v>1.0952436953166337E-2</v>
      </c>
      <c r="J188" s="142">
        <f t="shared" si="17"/>
        <v>-2.9765518691146631E-7</v>
      </c>
      <c r="K188" s="136">
        <v>1152.2141839528003</v>
      </c>
      <c r="L188" s="136">
        <f t="shared" si="18"/>
        <v>0</v>
      </c>
      <c r="M188" s="140">
        <f t="shared" si="19"/>
        <v>1.0952734608353252E-2</v>
      </c>
      <c r="N188" s="141">
        <f t="shared" si="20"/>
        <v>0</v>
      </c>
    </row>
    <row r="189" spans="1:14">
      <c r="A189" s="137">
        <v>1172.1217318666058</v>
      </c>
      <c r="B189" s="139">
        <f t="shared" si="14"/>
        <v>1.7277645242579975E-2</v>
      </c>
      <c r="C189" s="136">
        <v>1176.0770228662479</v>
      </c>
      <c r="D189" s="136">
        <f t="shared" si="15"/>
        <v>3.9552909996421022</v>
      </c>
      <c r="E189" s="140">
        <v>2.2690185617888957E-2</v>
      </c>
      <c r="F189" s="141">
        <v>-5.4125403753089822E-3</v>
      </c>
      <c r="G189" s="137">
        <v>1171.8251805345817</v>
      </c>
      <c r="H189" s="137">
        <f t="shared" si="16"/>
        <v>-0.29655133202413708</v>
      </c>
      <c r="I189" s="139">
        <v>1.7278109702376421E-2</v>
      </c>
      <c r="J189" s="142">
        <f t="shared" si="17"/>
        <v>4.6445979644607616E-7</v>
      </c>
      <c r="K189" s="136">
        <v>1172.1217318666058</v>
      </c>
      <c r="L189" s="136">
        <f t="shared" si="18"/>
        <v>0</v>
      </c>
      <c r="M189" s="140">
        <f t="shared" si="19"/>
        <v>1.7277645242580176E-2</v>
      </c>
      <c r="N189" s="141">
        <f t="shared" si="20"/>
        <v>2.0122792321330962E-16</v>
      </c>
    </row>
    <row r="190" spans="1:14">
      <c r="A190" s="137">
        <v>1170.9902891784866</v>
      </c>
      <c r="B190" s="139">
        <f t="shared" si="14"/>
        <v>-9.6529452305045647E-4</v>
      </c>
      <c r="C190" s="136">
        <v>1173.2976399769757</v>
      </c>
      <c r="D190" s="136">
        <f t="shared" si="15"/>
        <v>2.3073507984890966</v>
      </c>
      <c r="E190" s="140">
        <v>-2.3632660406021277E-3</v>
      </c>
      <c r="F190" s="141">
        <v>1.3979715175516712E-3</v>
      </c>
      <c r="G190" s="137">
        <v>1170.6918487293747</v>
      </c>
      <c r="H190" s="137">
        <f t="shared" si="16"/>
        <v>-0.29844044911192213</v>
      </c>
      <c r="I190" s="139">
        <v>-9.6715092322048764E-4</v>
      </c>
      <c r="J190" s="142">
        <f t="shared" si="17"/>
        <v>-1.856400170031176E-6</v>
      </c>
      <c r="K190" s="136">
        <v>1170.9902891784868</v>
      </c>
      <c r="L190" s="136">
        <f t="shared" si="18"/>
        <v>0</v>
      </c>
      <c r="M190" s="140">
        <f t="shared" si="19"/>
        <v>-9.652945230502625E-4</v>
      </c>
      <c r="N190" s="141">
        <f t="shared" si="20"/>
        <v>1.9396376865765674E-16</v>
      </c>
    </row>
    <row r="191" spans="1:14">
      <c r="A191" s="137">
        <v>1190.5568482363233</v>
      </c>
      <c r="B191" s="139">
        <f t="shared" si="14"/>
        <v>1.6709411887235796E-2</v>
      </c>
      <c r="C191" s="136">
        <v>1193.3641239536244</v>
      </c>
      <c r="D191" s="136">
        <f t="shared" si="15"/>
        <v>2.8072757173010814</v>
      </c>
      <c r="E191" s="140">
        <v>1.7102637295888914E-2</v>
      </c>
      <c r="F191" s="141">
        <v>-3.9322540865311881E-4</v>
      </c>
      <c r="G191" s="137">
        <v>1190.2546343113968</v>
      </c>
      <c r="H191" s="137">
        <f t="shared" si="16"/>
        <v>-0.30221392492649102</v>
      </c>
      <c r="I191" s="139">
        <v>1.6710448273176956E-2</v>
      </c>
      <c r="J191" s="142">
        <f t="shared" si="17"/>
        <v>1.0363859411603726E-6</v>
      </c>
      <c r="K191" s="136">
        <v>1190.5568482363233</v>
      </c>
      <c r="L191" s="136">
        <f t="shared" si="18"/>
        <v>0</v>
      </c>
      <c r="M191" s="140">
        <f t="shared" si="19"/>
        <v>1.6709411887235598E-2</v>
      </c>
      <c r="N191" s="141">
        <f t="shared" si="20"/>
        <v>-1.9775847626135601E-16</v>
      </c>
    </row>
    <row r="192" spans="1:14">
      <c r="A192" s="137">
        <v>1179.4344410494602</v>
      </c>
      <c r="B192" s="139">
        <f t="shared" si="14"/>
        <v>-9.3421890801263542E-3</v>
      </c>
      <c r="C192" s="136">
        <v>1175.8283874280171</v>
      </c>
      <c r="D192" s="136">
        <f t="shared" si="15"/>
        <v>-3.6060536214431522</v>
      </c>
      <c r="E192" s="140">
        <v>-1.4694372131375321E-2</v>
      </c>
      <c r="F192" s="141">
        <v>5.3521830512489668E-3</v>
      </c>
      <c r="G192" s="137">
        <v>1179.1342885444417</v>
      </c>
      <c r="H192" s="137">
        <f t="shared" si="16"/>
        <v>-0.30015250501855917</v>
      </c>
      <c r="I192" s="139">
        <v>-9.342829211825417E-3</v>
      </c>
      <c r="J192" s="142">
        <f t="shared" si="17"/>
        <v>-6.40131699062782E-7</v>
      </c>
      <c r="K192" s="136">
        <v>1179.4344410494607</v>
      </c>
      <c r="L192" s="136">
        <f t="shared" si="18"/>
        <v>0</v>
      </c>
      <c r="M192" s="140">
        <f t="shared" si="19"/>
        <v>-9.3421890801259726E-3</v>
      </c>
      <c r="N192" s="141">
        <f t="shared" si="20"/>
        <v>3.8163916471489756E-16</v>
      </c>
    </row>
    <row r="193" spans="1:14">
      <c r="A193" s="137">
        <v>1195.075643623835</v>
      </c>
      <c r="B193" s="139">
        <f t="shared" si="14"/>
        <v>1.3261612540716774E-2</v>
      </c>
      <c r="C193" s="136">
        <v>1193.4116940725035</v>
      </c>
      <c r="D193" s="136">
        <f t="shared" si="15"/>
        <v>-1.6639495513315978</v>
      </c>
      <c r="E193" s="140">
        <v>1.49539735836347E-2</v>
      </c>
      <c r="F193" s="141">
        <v>-1.692361042917926E-3</v>
      </c>
      <c r="G193" s="137">
        <v>1194.7732593034696</v>
      </c>
      <c r="H193" s="137">
        <f t="shared" si="16"/>
        <v>-0.30238432036549057</v>
      </c>
      <c r="I193" s="139">
        <v>1.3263095570168755E-2</v>
      </c>
      <c r="J193" s="142">
        <f t="shared" si="17"/>
        <v>1.4830294519808246E-6</v>
      </c>
      <c r="K193" s="136">
        <v>1195.0756436238348</v>
      </c>
      <c r="L193" s="136">
        <f t="shared" si="18"/>
        <v>0</v>
      </c>
      <c r="M193" s="140">
        <f t="shared" si="19"/>
        <v>1.3261612540716191E-2</v>
      </c>
      <c r="N193" s="141">
        <f t="shared" si="20"/>
        <v>-5.8286708792820718E-16</v>
      </c>
    </row>
    <row r="194" spans="1:14">
      <c r="A194" s="137">
        <v>1192.5692790919456</v>
      </c>
      <c r="B194" s="139">
        <f t="shared" si="14"/>
        <v>-2.0972434215873891E-3</v>
      </c>
      <c r="C194" s="136">
        <v>1190.0752084295418</v>
      </c>
      <c r="D194" s="136">
        <f t="shared" si="15"/>
        <v>-2.4940706624038285</v>
      </c>
      <c r="E194" s="140">
        <v>-2.7957541052542529E-3</v>
      </c>
      <c r="F194" s="141">
        <v>6.9851068366686385E-4</v>
      </c>
      <c r="G194" s="137">
        <v>1192.2658992051447</v>
      </c>
      <c r="H194" s="137">
        <f t="shared" si="16"/>
        <v>-0.30337988680093986</v>
      </c>
      <c r="I194" s="139">
        <v>-2.0986074795368258E-3</v>
      </c>
      <c r="J194" s="142">
        <f t="shared" si="17"/>
        <v>-1.3640579494367082E-6</v>
      </c>
      <c r="K194" s="136">
        <v>1192.5692790919456</v>
      </c>
      <c r="L194" s="136">
        <f t="shared" si="18"/>
        <v>0</v>
      </c>
      <c r="M194" s="140">
        <f t="shared" si="19"/>
        <v>-2.0972434215871995E-3</v>
      </c>
      <c r="N194" s="141">
        <f t="shared" si="20"/>
        <v>1.8951853975046618E-16</v>
      </c>
    </row>
    <row r="195" spans="1:14">
      <c r="A195" s="137">
        <v>1172.4485629983676</v>
      </c>
      <c r="B195" s="139">
        <f t="shared" si="14"/>
        <v>-1.6871737723194155E-2</v>
      </c>
      <c r="C195" s="136">
        <v>1171.0339206016874</v>
      </c>
      <c r="D195" s="136">
        <f t="shared" si="15"/>
        <v>-1.4146423966801649</v>
      </c>
      <c r="E195" s="140">
        <v>-1.6000070998018534E-2</v>
      </c>
      <c r="F195" s="141">
        <v>-8.7166672517562105E-4</v>
      </c>
      <c r="G195" s="137">
        <v>1172.1507298855959</v>
      </c>
      <c r="H195" s="137">
        <f t="shared" si="16"/>
        <v>-0.29783311277174107</v>
      </c>
      <c r="I195" s="139">
        <v>-1.6871378551511995E-2</v>
      </c>
      <c r="J195" s="142">
        <f t="shared" si="17"/>
        <v>3.5917168215993112E-7</v>
      </c>
      <c r="K195" s="136">
        <v>1172.4485629983676</v>
      </c>
      <c r="L195" s="136">
        <f t="shared" si="18"/>
        <v>0</v>
      </c>
      <c r="M195" s="140">
        <f t="shared" si="19"/>
        <v>-1.6871737723194155E-2</v>
      </c>
      <c r="N195" s="141">
        <f t="shared" si="20"/>
        <v>0</v>
      </c>
    </row>
    <row r="196" spans="1:14">
      <c r="A196" s="137">
        <v>1159.6684729437759</v>
      </c>
      <c r="B196" s="139">
        <f t="shared" si="14"/>
        <v>-1.0900341778669146E-2</v>
      </c>
      <c r="C196" s="136">
        <v>1156.5737725224628</v>
      </c>
      <c r="D196" s="136">
        <f t="shared" si="15"/>
        <v>-3.094700421313064</v>
      </c>
      <c r="E196" s="140">
        <v>-1.2348188916504535E-2</v>
      </c>
      <c r="F196" s="141">
        <v>1.4478471378353893E-3</v>
      </c>
      <c r="G196" s="137">
        <v>1159.3732329060599</v>
      </c>
      <c r="H196" s="137">
        <f t="shared" si="16"/>
        <v>-0.29524003771598473</v>
      </c>
      <c r="I196" s="139">
        <v>-1.0900899222050616E-2</v>
      </c>
      <c r="J196" s="142">
        <f t="shared" si="17"/>
        <v>-5.574433814704155E-7</v>
      </c>
      <c r="K196" s="136">
        <v>1159.6684729437759</v>
      </c>
      <c r="L196" s="136">
        <f t="shared" si="18"/>
        <v>0</v>
      </c>
      <c r="M196" s="140">
        <f t="shared" si="19"/>
        <v>-1.0900341778669146E-2</v>
      </c>
      <c r="N196" s="141">
        <f t="shared" si="20"/>
        <v>0</v>
      </c>
    </row>
    <row r="197" spans="1:14">
      <c r="A197" s="137">
        <v>1144.8039650696276</v>
      </c>
      <c r="B197" s="139">
        <f t="shared" si="14"/>
        <v>-1.2817894269743595E-2</v>
      </c>
      <c r="C197" s="136">
        <v>1141.9831758449486</v>
      </c>
      <c r="D197" s="136">
        <f t="shared" si="15"/>
        <v>-2.820789224678947</v>
      </c>
      <c r="E197" s="140">
        <v>-1.2615361876737384E-2</v>
      </c>
      <c r="F197" s="141">
        <v>-2.0253239300621097E-4</v>
      </c>
      <c r="G197" s="137">
        <v>1144.5134802710718</v>
      </c>
      <c r="H197" s="137">
        <f t="shared" si="16"/>
        <v>-0.2904847985557808</v>
      </c>
      <c r="I197" s="139">
        <v>-1.2817056848674168E-2</v>
      </c>
      <c r="J197" s="142">
        <f t="shared" si="17"/>
        <v>8.3742106942764905E-7</v>
      </c>
      <c r="K197" s="136">
        <v>1144.8039650696273</v>
      </c>
      <c r="L197" s="136">
        <f t="shared" si="18"/>
        <v>0</v>
      </c>
      <c r="M197" s="140">
        <f t="shared" si="19"/>
        <v>-1.2817894269743791E-2</v>
      </c>
      <c r="N197" s="141">
        <f t="shared" si="20"/>
        <v>-1.960237527853792E-16</v>
      </c>
    </row>
    <row r="198" spans="1:14">
      <c r="A198" s="137">
        <v>1139.306671814295</v>
      </c>
      <c r="B198" s="139">
        <f t="shared" si="14"/>
        <v>-4.8019516205975322E-3</v>
      </c>
      <c r="C198" s="136">
        <v>1139.7547648301916</v>
      </c>
      <c r="D198" s="136">
        <f t="shared" si="15"/>
        <v>0.4480930158965748</v>
      </c>
      <c r="E198" s="140">
        <v>-1.9513518779366126E-3</v>
      </c>
      <c r="F198" s="141">
        <v>-2.8505997426609194E-3</v>
      </c>
      <c r="G198" s="137">
        <v>1139.0173670985998</v>
      </c>
      <c r="H198" s="137">
        <f t="shared" si="16"/>
        <v>-0.28930471569515248</v>
      </c>
      <c r="I198" s="139">
        <v>-4.8021393082851469E-3</v>
      </c>
      <c r="J198" s="142">
        <f t="shared" si="17"/>
        <v>-1.8768768761476956E-7</v>
      </c>
      <c r="K198" s="136">
        <v>1139.306671814295</v>
      </c>
      <c r="L198" s="136">
        <f t="shared" si="18"/>
        <v>0</v>
      </c>
      <c r="M198" s="140">
        <f t="shared" si="19"/>
        <v>-4.8019516205973344E-3</v>
      </c>
      <c r="N198" s="141">
        <f t="shared" si="20"/>
        <v>1.9775847626135601E-16</v>
      </c>
    </row>
    <row r="199" spans="1:14">
      <c r="A199" s="137">
        <v>1135.7777393067813</v>
      </c>
      <c r="B199" s="139">
        <f t="shared" si="14"/>
        <v>-3.0974386394964277E-3</v>
      </c>
      <c r="C199" s="136">
        <v>1135.6478493558409</v>
      </c>
      <c r="D199" s="136">
        <f t="shared" si="15"/>
        <v>-0.12988995094042366</v>
      </c>
      <c r="E199" s="140">
        <v>-3.6033325773922498E-3</v>
      </c>
      <c r="F199" s="141">
        <v>5.0589393789582209E-4</v>
      </c>
      <c r="G199" s="137">
        <v>1135.4900923883245</v>
      </c>
      <c r="H199" s="137">
        <f t="shared" si="16"/>
        <v>-0.28764691845685775</v>
      </c>
      <c r="I199" s="139">
        <v>-3.0967699107699708E-3</v>
      </c>
      <c r="J199" s="142">
        <f t="shared" si="17"/>
        <v>6.6872872645689155E-7</v>
      </c>
      <c r="K199" s="136">
        <v>1135.7777393067813</v>
      </c>
      <c r="L199" s="136">
        <f t="shared" si="18"/>
        <v>0</v>
      </c>
      <c r="M199" s="140">
        <f t="shared" si="19"/>
        <v>-3.0974386394964277E-3</v>
      </c>
      <c r="N199" s="141">
        <f t="shared" si="20"/>
        <v>0</v>
      </c>
    </row>
    <row r="200" spans="1:14">
      <c r="A200" s="137">
        <v>1140.6815936580647</v>
      </c>
      <c r="B200" s="139">
        <f t="shared" si="14"/>
        <v>4.3176179472195191E-3</v>
      </c>
      <c r="C200" s="136">
        <v>1140.3118675838807</v>
      </c>
      <c r="D200" s="136">
        <f t="shared" si="15"/>
        <v>-0.36972607418397274</v>
      </c>
      <c r="E200" s="140">
        <v>4.1069229609207942E-3</v>
      </c>
      <c r="F200" s="141">
        <v>2.1069498629872497E-4</v>
      </c>
      <c r="G200" s="137">
        <v>1140.3913953917179</v>
      </c>
      <c r="H200" s="137">
        <f t="shared" si="16"/>
        <v>-0.29019826634680612</v>
      </c>
      <c r="I200" s="139">
        <v>4.3164647901808677E-3</v>
      </c>
      <c r="J200" s="142">
        <f t="shared" si="17"/>
        <v>-1.153157038651445E-6</v>
      </c>
      <c r="K200" s="136">
        <v>1140.6815936580647</v>
      </c>
      <c r="L200" s="136">
        <f t="shared" si="18"/>
        <v>0</v>
      </c>
      <c r="M200" s="140">
        <f t="shared" si="19"/>
        <v>4.3176179472195191E-3</v>
      </c>
      <c r="N200" s="141">
        <f t="shared" si="20"/>
        <v>0</v>
      </c>
    </row>
    <row r="201" spans="1:14">
      <c r="A201" s="137">
        <v>1136.0188243426846</v>
      </c>
      <c r="B201" s="139">
        <f t="shared" si="14"/>
        <v>-4.0877045279804677E-3</v>
      </c>
      <c r="C201" s="136">
        <v>1133.4255692202578</v>
      </c>
      <c r="D201" s="136">
        <f t="shared" si="15"/>
        <v>-2.5932551224268536</v>
      </c>
      <c r="E201" s="140">
        <v>-6.0389605329757515E-3</v>
      </c>
      <c r="F201" s="141">
        <v>1.9512560049952839E-3</v>
      </c>
      <c r="G201" s="137">
        <v>1135.7307888762355</v>
      </c>
      <c r="H201" s="137">
        <f t="shared" si="16"/>
        <v>-0.28803546644917333</v>
      </c>
      <c r="I201" s="139">
        <v>-4.0868481946775143E-3</v>
      </c>
      <c r="J201" s="142">
        <f t="shared" si="17"/>
        <v>8.5633330295341314E-7</v>
      </c>
      <c r="K201" s="136">
        <v>1136.0188243426846</v>
      </c>
      <c r="L201" s="136">
        <f t="shared" si="18"/>
        <v>0</v>
      </c>
      <c r="M201" s="140">
        <f t="shared" si="19"/>
        <v>-4.0877045279804677E-3</v>
      </c>
      <c r="N201" s="141">
        <f t="shared" si="20"/>
        <v>0</v>
      </c>
    </row>
    <row r="202" spans="1:14">
      <c r="A202" s="137">
        <v>1078.2928567975021</v>
      </c>
      <c r="B202" s="139">
        <f t="shared" si="14"/>
        <v>-5.0814270246431509E-2</v>
      </c>
      <c r="C202" s="136">
        <v>1075.40695818619</v>
      </c>
      <c r="D202" s="136">
        <f t="shared" si="15"/>
        <v>-2.8858986113120864</v>
      </c>
      <c r="E202" s="140">
        <v>-5.1188726114571273E-2</v>
      </c>
      <c r="F202" s="141">
        <v>3.7445586813976417E-4</v>
      </c>
      <c r="G202" s="137">
        <v>1078.0199203105676</v>
      </c>
      <c r="H202" s="137">
        <f t="shared" si="16"/>
        <v>-0.27293648693444084</v>
      </c>
      <c r="I202" s="139">
        <v>-5.0813862872178248E-2</v>
      </c>
      <c r="J202" s="142">
        <f t="shared" si="17"/>
        <v>4.0737425326120569E-7</v>
      </c>
      <c r="K202" s="136">
        <v>1078.2928567975021</v>
      </c>
      <c r="L202" s="136">
        <f t="shared" si="18"/>
        <v>0</v>
      </c>
      <c r="M202" s="140">
        <f t="shared" si="19"/>
        <v>-5.0814270246431509E-2</v>
      </c>
      <c r="N202" s="141">
        <f t="shared" si="20"/>
        <v>0</v>
      </c>
    </row>
    <row r="203" spans="1:14">
      <c r="A203" s="137">
        <v>1094.5322865154203</v>
      </c>
      <c r="B203" s="139">
        <f t="shared" si="14"/>
        <v>1.5060314658996149E-2</v>
      </c>
      <c r="C203" s="136">
        <v>1090.5546576173936</v>
      </c>
      <c r="D203" s="136">
        <f t="shared" si="15"/>
        <v>-3.9776288980267509</v>
      </c>
      <c r="E203" s="140">
        <v>1.4085550884617768E-2</v>
      </c>
      <c r="F203" s="141">
        <v>9.7476377437838088E-4</v>
      </c>
      <c r="G203" s="137">
        <v>1094.2537012386738</v>
      </c>
      <c r="H203" s="137">
        <f t="shared" si="16"/>
        <v>-0.27858527674652578</v>
      </c>
      <c r="I203" s="139">
        <v>1.505888770907811E-2</v>
      </c>
      <c r="J203" s="142">
        <f t="shared" si="17"/>
        <v>-1.4269499180388778E-6</v>
      </c>
      <c r="K203" s="136">
        <v>1094.5322865154203</v>
      </c>
      <c r="L203" s="136">
        <f t="shared" si="18"/>
        <v>0</v>
      </c>
      <c r="M203" s="140">
        <f t="shared" si="19"/>
        <v>1.5060314658996149E-2</v>
      </c>
      <c r="N203" s="141">
        <f t="shared" si="20"/>
        <v>0</v>
      </c>
    </row>
    <row r="204" spans="1:14">
      <c r="A204" s="137">
        <v>1061.9142413912095</v>
      </c>
      <c r="B204" s="139">
        <f t="shared" si="14"/>
        <v>-2.9800898087761641E-2</v>
      </c>
      <c r="C204" s="136">
        <v>1053.4205305102428</v>
      </c>
      <c r="D204" s="136">
        <f t="shared" si="15"/>
        <v>-8.4937108809667734</v>
      </c>
      <c r="E204" s="140">
        <v>-3.4050679484768018E-2</v>
      </c>
      <c r="F204" s="141">
        <v>4.2497813970063768E-3</v>
      </c>
      <c r="G204" s="137">
        <v>1061.6441578590513</v>
      </c>
      <c r="H204" s="137">
        <f t="shared" si="16"/>
        <v>-0.27008353215819625</v>
      </c>
      <c r="I204" s="139">
        <v>-2.9800715631767179E-2</v>
      </c>
      <c r="J204" s="142">
        <f t="shared" si="17"/>
        <v>1.8245599446228833E-7</v>
      </c>
      <c r="K204" s="136">
        <v>1061.9142413912098</v>
      </c>
      <c r="L204" s="136">
        <f t="shared" si="18"/>
        <v>0</v>
      </c>
      <c r="M204" s="140">
        <f t="shared" si="19"/>
        <v>-2.9800898087761433E-2</v>
      </c>
      <c r="N204" s="141">
        <f t="shared" si="20"/>
        <v>2.0816681711721685E-16</v>
      </c>
    </row>
    <row r="205" spans="1:14">
      <c r="A205" s="137">
        <v>1061.0494064753782</v>
      </c>
      <c r="B205" s="139">
        <f t="shared" si="14"/>
        <v>-8.14411260459541E-4</v>
      </c>
      <c r="C205" s="136">
        <v>1053.248642672248</v>
      </c>
      <c r="D205" s="136">
        <f t="shared" si="15"/>
        <v>-7.8007638031301667</v>
      </c>
      <c r="E205" s="140">
        <v>-1.6317114866888782E-4</v>
      </c>
      <c r="F205" s="141">
        <v>-6.5124011179065321E-4</v>
      </c>
      <c r="G205" s="137">
        <v>1060.7800868719087</v>
      </c>
      <c r="H205" s="137">
        <f t="shared" si="16"/>
        <v>-0.269319603469512</v>
      </c>
      <c r="I205" s="139">
        <v>-8.138988763289421E-4</v>
      </c>
      <c r="J205" s="142">
        <f t="shared" si="17"/>
        <v>5.1238413059889569E-7</v>
      </c>
      <c r="K205" s="136">
        <v>1061.0494064753782</v>
      </c>
      <c r="L205" s="136">
        <f t="shared" si="18"/>
        <v>0</v>
      </c>
      <c r="M205" s="140">
        <f t="shared" si="19"/>
        <v>-8.1441126045975491E-4</v>
      </c>
      <c r="N205" s="141">
        <f t="shared" si="20"/>
        <v>-2.1391308863139002E-16</v>
      </c>
    </row>
    <row r="206" spans="1:14">
      <c r="A206" s="137">
        <v>1074.8937404936496</v>
      </c>
      <c r="B206" s="139">
        <f t="shared" si="14"/>
        <v>1.3047775093018413E-2</v>
      </c>
      <c r="C206" s="136">
        <v>1067.0688095183732</v>
      </c>
      <c r="D206" s="136">
        <f t="shared" si="15"/>
        <v>-7.824930975276402</v>
      </c>
      <c r="E206" s="140">
        <v>1.3121466561838012E-2</v>
      </c>
      <c r="F206" s="141">
        <v>-7.3691468819598455E-5</v>
      </c>
      <c r="G206" s="137">
        <v>1074.6199248949465</v>
      </c>
      <c r="H206" s="137">
        <f t="shared" si="16"/>
        <v>-0.27381559870309502</v>
      </c>
      <c r="I206" s="139">
        <v>1.3046849384069383E-2</v>
      </c>
      <c r="J206" s="142">
        <f t="shared" si="17"/>
        <v>-9.2570894903026835E-7</v>
      </c>
      <c r="K206" s="136">
        <v>1074.8937404936498</v>
      </c>
      <c r="L206" s="136">
        <f t="shared" si="18"/>
        <v>0</v>
      </c>
      <c r="M206" s="140">
        <f t="shared" si="19"/>
        <v>1.3047775093018629E-2</v>
      </c>
      <c r="N206" s="141">
        <f t="shared" si="20"/>
        <v>2.1510571102112408E-16</v>
      </c>
    </row>
    <row r="207" spans="1:14">
      <c r="A207" s="137">
        <v>1062.1112563193105</v>
      </c>
      <c r="B207" s="139">
        <f t="shared" ref="B207:B270" si="21">(A207-A206)/A206</f>
        <v>-1.1891858416133905E-2</v>
      </c>
      <c r="C207" s="136">
        <v>1052.6086614391486</v>
      </c>
      <c r="D207" s="136">
        <f t="shared" ref="D207:D270" si="22">C207-A207</f>
        <v>-9.5025948801619506</v>
      </c>
      <c r="E207" s="140">
        <v>-1.3551279870837259E-2</v>
      </c>
      <c r="F207" s="141">
        <v>1.6594214547033543E-3</v>
      </c>
      <c r="G207" s="137">
        <v>1061.8424279154106</v>
      </c>
      <c r="H207" s="137">
        <f t="shared" ref="H207:H270" si="23">G207-A207</f>
        <v>-0.26882840389998819</v>
      </c>
      <c r="I207" s="139">
        <v>-1.1890247596874836E-2</v>
      </c>
      <c r="J207" s="142">
        <f t="shared" ref="J207:J270" si="24">I207-B207</f>
        <v>1.6108192590694181E-6</v>
      </c>
      <c r="K207" s="136">
        <v>1062.1112563193105</v>
      </c>
      <c r="L207" s="136">
        <f t="shared" ref="L207:L270" si="25">K207-A207</f>
        <v>0</v>
      </c>
      <c r="M207" s="140">
        <f t="shared" ref="M207:M270" si="26">(K207-K206)/K206</f>
        <v>-1.1891858416134113E-2</v>
      </c>
      <c r="N207" s="141">
        <f t="shared" ref="N207:N270" si="27">M207-B207</f>
        <v>-2.0816681711721685E-16</v>
      </c>
    </row>
    <row r="208" spans="1:14">
      <c r="A208" s="137">
        <v>1089.9831801520302</v>
      </c>
      <c r="B208" s="139">
        <f t="shared" si="21"/>
        <v>2.624200023009669E-2</v>
      </c>
      <c r="C208" s="136">
        <v>1085.6773123116536</v>
      </c>
      <c r="D208" s="136">
        <f t="shared" si="22"/>
        <v>-4.3058678403765498</v>
      </c>
      <c r="E208" s="140">
        <v>3.1415902304369109E-2</v>
      </c>
      <c r="F208" s="141">
        <v>-5.1739020742724191E-3</v>
      </c>
      <c r="G208" s="137">
        <v>1089.7065119164474</v>
      </c>
      <c r="H208" s="137">
        <f t="shared" si="23"/>
        <v>-0.276668235582747</v>
      </c>
      <c r="I208" s="139">
        <v>2.6241260726169256E-2</v>
      </c>
      <c r="J208" s="142">
        <f t="shared" si="24"/>
        <v>-7.395039274341042E-7</v>
      </c>
      <c r="K208" s="136">
        <v>1089.9831801520302</v>
      </c>
      <c r="L208" s="136">
        <f t="shared" si="25"/>
        <v>0</v>
      </c>
      <c r="M208" s="140">
        <f t="shared" si="26"/>
        <v>2.624200023009669E-2</v>
      </c>
      <c r="N208" s="141">
        <f t="shared" si="27"/>
        <v>0</v>
      </c>
    </row>
    <row r="209" spans="1:14">
      <c r="A209" s="137">
        <v>1075.8281682536683</v>
      </c>
      <c r="B209" s="139">
        <f t="shared" si="21"/>
        <v>-1.2986449842636591E-2</v>
      </c>
      <c r="C209" s="136">
        <v>1070.6600614787399</v>
      </c>
      <c r="D209" s="136">
        <f t="shared" si="22"/>
        <v>-5.1681067749284466</v>
      </c>
      <c r="E209" s="140">
        <v>-1.3832149444975158E-2</v>
      </c>
      <c r="F209" s="141">
        <v>8.4569960233856628E-4</v>
      </c>
      <c r="G209" s="137">
        <v>1075.5549866437939</v>
      </c>
      <c r="H209" s="137">
        <f t="shared" si="23"/>
        <v>-0.27318160987442752</v>
      </c>
      <c r="I209" s="139">
        <v>-1.2986547403268709E-2</v>
      </c>
      <c r="J209" s="142">
        <f t="shared" si="24"/>
        <v>-9.7560632118104396E-8</v>
      </c>
      <c r="K209" s="136">
        <v>1075.8281682536683</v>
      </c>
      <c r="L209" s="136">
        <f t="shared" si="25"/>
        <v>0</v>
      </c>
      <c r="M209" s="140">
        <f t="shared" si="26"/>
        <v>-1.2986449842636591E-2</v>
      </c>
      <c r="N209" s="141">
        <f t="shared" si="27"/>
        <v>0</v>
      </c>
    </row>
    <row r="210" spans="1:14">
      <c r="A210" s="137">
        <v>1018.980794756241</v>
      </c>
      <c r="B210" s="139">
        <f t="shared" si="21"/>
        <v>-5.2840569874373557E-2</v>
      </c>
      <c r="C210" s="136">
        <v>1006.5731520313175</v>
      </c>
      <c r="D210" s="136">
        <f t="shared" si="22"/>
        <v>-12.407642724923562</v>
      </c>
      <c r="E210" s="140">
        <v>-5.9857383079096917E-2</v>
      </c>
      <c r="F210" s="141">
        <v>7.01681320472336E-3</v>
      </c>
      <c r="G210" s="137">
        <v>1018.7220511666668</v>
      </c>
      <c r="H210" s="137">
        <f t="shared" si="23"/>
        <v>-0.25874358957423738</v>
      </c>
      <c r="I210" s="139">
        <v>-5.2840567133132739E-2</v>
      </c>
      <c r="J210" s="142">
        <f t="shared" si="24"/>
        <v>2.7412408176719083E-9</v>
      </c>
      <c r="K210" s="136">
        <v>1018.9807947562413</v>
      </c>
      <c r="L210" s="136">
        <f t="shared" si="25"/>
        <v>0</v>
      </c>
      <c r="M210" s="140">
        <f t="shared" si="26"/>
        <v>-5.2840569874373342E-2</v>
      </c>
      <c r="N210" s="141">
        <f t="shared" si="27"/>
        <v>2.1510571102112408E-16</v>
      </c>
    </row>
    <row r="211" spans="1:14">
      <c r="A211" s="137">
        <v>964.48444685065783</v>
      </c>
      <c r="B211" s="139">
        <f t="shared" si="21"/>
        <v>-5.3481231624801853E-2</v>
      </c>
      <c r="C211" s="136">
        <v>945.22418623346232</v>
      </c>
      <c r="D211" s="136">
        <f t="shared" si="22"/>
        <v>-19.260260617195513</v>
      </c>
      <c r="E211" s="140">
        <v>-6.0948343072780874E-2</v>
      </c>
      <c r="F211" s="141">
        <v>7.4671114479790204E-3</v>
      </c>
      <c r="G211" s="137">
        <v>964.2406321630566</v>
      </c>
      <c r="H211" s="137">
        <f t="shared" si="23"/>
        <v>-0.24381468760122971</v>
      </c>
      <c r="I211" s="139">
        <v>-5.3480160698609273E-2</v>
      </c>
      <c r="J211" s="142">
        <f t="shared" si="24"/>
        <v>1.070926192579813E-6</v>
      </c>
      <c r="K211" s="136">
        <v>964.48444685065795</v>
      </c>
      <c r="L211" s="136">
        <f t="shared" si="25"/>
        <v>0</v>
      </c>
      <c r="M211" s="140">
        <f t="shared" si="26"/>
        <v>-5.3481231624801957E-2</v>
      </c>
      <c r="N211" s="141">
        <f t="shared" si="27"/>
        <v>-1.0408340855860843E-16</v>
      </c>
    </row>
    <row r="212" spans="1:14">
      <c r="A212" s="137">
        <v>974.54500419358862</v>
      </c>
      <c r="B212" s="139">
        <f t="shared" si="21"/>
        <v>1.04310208171647E-2</v>
      </c>
      <c r="C212" s="136">
        <v>963.39990399216913</v>
      </c>
      <c r="D212" s="136">
        <f t="shared" si="22"/>
        <v>-11.145100201419496</v>
      </c>
      <c r="E212" s="140">
        <v>1.9229001990663793E-2</v>
      </c>
      <c r="F212" s="141">
        <v>-8.7979811734990934E-3</v>
      </c>
      <c r="G212" s="137">
        <v>974.29863688650994</v>
      </c>
      <c r="H212" s="137">
        <f t="shared" si="23"/>
        <v>-0.24636730707868537</v>
      </c>
      <c r="I212" s="139">
        <v>1.0431011085781015E-2</v>
      </c>
      <c r="J212" s="142">
        <f t="shared" si="24"/>
        <v>-9.7313836849854951E-9</v>
      </c>
      <c r="K212" s="136">
        <v>974.54500419358862</v>
      </c>
      <c r="L212" s="136">
        <f t="shared" si="25"/>
        <v>0</v>
      </c>
      <c r="M212" s="140">
        <f t="shared" si="26"/>
        <v>1.043102081716458E-2</v>
      </c>
      <c r="N212" s="141">
        <f t="shared" si="27"/>
        <v>-1.1969591984239969E-16</v>
      </c>
    </row>
    <row r="213" spans="1:14">
      <c r="A213" s="137">
        <v>954.55410430367192</v>
      </c>
      <c r="B213" s="139">
        <f t="shared" si="21"/>
        <v>-2.0513059739563973E-2</v>
      </c>
      <c r="C213" s="136">
        <v>940.12738297084854</v>
      </c>
      <c r="D213" s="136">
        <f t="shared" si="22"/>
        <v>-14.426721332823377</v>
      </c>
      <c r="E213" s="140">
        <v>-2.4156656986245407E-2</v>
      </c>
      <c r="F213" s="141">
        <v>3.6435972466814341E-3</v>
      </c>
      <c r="G213" s="137">
        <v>954.31074686161526</v>
      </c>
      <c r="H213" s="137">
        <f t="shared" si="23"/>
        <v>-0.24335744205666288</v>
      </c>
      <c r="I213" s="139">
        <v>-2.0515157538112155E-2</v>
      </c>
      <c r="J213" s="142">
        <f t="shared" si="24"/>
        <v>-2.0977985481819561E-6</v>
      </c>
      <c r="K213" s="136">
        <v>954.55410430367192</v>
      </c>
      <c r="L213" s="136">
        <f t="shared" si="25"/>
        <v>0</v>
      </c>
      <c r="M213" s="140">
        <f t="shared" si="26"/>
        <v>-2.0513059739563973E-2</v>
      </c>
      <c r="N213" s="141">
        <f t="shared" si="27"/>
        <v>0</v>
      </c>
    </row>
    <row r="214" spans="1:14">
      <c r="A214" s="137">
        <v>935.11257321000187</v>
      </c>
      <c r="B214" s="139">
        <f t="shared" si="21"/>
        <v>-2.0367133728739512E-2</v>
      </c>
      <c r="C214" s="136">
        <v>915.82966580073389</v>
      </c>
      <c r="D214" s="136">
        <f t="shared" si="22"/>
        <v>-19.282907409267978</v>
      </c>
      <c r="E214" s="140">
        <v>-2.5845132915214827E-2</v>
      </c>
      <c r="F214" s="141">
        <v>5.4779991864753151E-3</v>
      </c>
      <c r="G214" s="137">
        <v>934.8752405742473</v>
      </c>
      <c r="H214" s="137">
        <f t="shared" si="23"/>
        <v>-0.23733263575456931</v>
      </c>
      <c r="I214" s="139">
        <v>-2.0366014268711052E-2</v>
      </c>
      <c r="J214" s="142">
        <f t="shared" si="24"/>
        <v>1.1194600284605838E-6</v>
      </c>
      <c r="K214" s="136">
        <v>935.11257321000176</v>
      </c>
      <c r="L214" s="136">
        <f t="shared" si="25"/>
        <v>0</v>
      </c>
      <c r="M214" s="140">
        <f t="shared" si="26"/>
        <v>-2.036713372873963E-2</v>
      </c>
      <c r="N214" s="141">
        <f t="shared" si="27"/>
        <v>-1.1796119636642288E-16</v>
      </c>
    </row>
    <row r="215" spans="1:14">
      <c r="A215" s="137">
        <v>962.44409913890422</v>
      </c>
      <c r="B215" s="139">
        <f t="shared" si="21"/>
        <v>2.9228059499916921E-2</v>
      </c>
      <c r="C215" s="136">
        <v>943.68332657068413</v>
      </c>
      <c r="D215" s="136">
        <f t="shared" si="22"/>
        <v>-18.760772568220091</v>
      </c>
      <c r="E215" s="140">
        <v>3.0413582143134721E-2</v>
      </c>
      <c r="F215" s="141">
        <v>-1.1855226432177998E-3</v>
      </c>
      <c r="G215" s="137">
        <v>962.20080293915532</v>
      </c>
      <c r="H215" s="137">
        <f t="shared" si="23"/>
        <v>-0.24329619974889738</v>
      </c>
      <c r="I215" s="139">
        <v>2.9229100503424706E-2</v>
      </c>
      <c r="J215" s="142">
        <f t="shared" si="24"/>
        <v>1.041003507784577E-6</v>
      </c>
      <c r="K215" s="136">
        <v>962.44409913890422</v>
      </c>
      <c r="L215" s="136">
        <f t="shared" si="25"/>
        <v>0</v>
      </c>
      <c r="M215" s="140">
        <f t="shared" si="26"/>
        <v>2.9228059499917046E-2</v>
      </c>
      <c r="N215" s="141">
        <f t="shared" si="27"/>
        <v>1.2490009027033011E-16</v>
      </c>
    </row>
    <row r="216" spans="1:14">
      <c r="A216" s="137">
        <v>944.13879897284801</v>
      </c>
      <c r="B216" s="139">
        <f t="shared" si="21"/>
        <v>-1.9019598314784111E-2</v>
      </c>
      <c r="C216" s="136">
        <v>922.16499228984162</v>
      </c>
      <c r="D216" s="136">
        <f t="shared" si="22"/>
        <v>-21.973806683006387</v>
      </c>
      <c r="E216" s="140">
        <v>-2.2802494941856679E-2</v>
      </c>
      <c r="F216" s="141">
        <v>3.7828966270725684E-3</v>
      </c>
      <c r="G216" s="137">
        <v>943.89862845699452</v>
      </c>
      <c r="H216" s="137">
        <f t="shared" si="23"/>
        <v>-0.24017051585349236</v>
      </c>
      <c r="I216" s="139">
        <v>-1.9021159020294585E-2</v>
      </c>
      <c r="J216" s="142">
        <f t="shared" si="24"/>
        <v>-1.560705510474103E-6</v>
      </c>
      <c r="K216" s="136">
        <v>944.13879897284801</v>
      </c>
      <c r="L216" s="136">
        <f t="shared" si="25"/>
        <v>0</v>
      </c>
      <c r="M216" s="140">
        <f t="shared" si="26"/>
        <v>-1.9019598314784111E-2</v>
      </c>
      <c r="N216" s="141">
        <f t="shared" si="27"/>
        <v>0</v>
      </c>
    </row>
    <row r="217" spans="1:14">
      <c r="A217" s="137">
        <v>965.10819673058597</v>
      </c>
      <c r="B217" s="139">
        <f t="shared" si="21"/>
        <v>2.2210079471949563E-2</v>
      </c>
      <c r="C217" s="136">
        <v>947.61835420703994</v>
      </c>
      <c r="D217" s="136">
        <f t="shared" si="22"/>
        <v>-17.489842523546031</v>
      </c>
      <c r="E217" s="140">
        <v>2.7601743863638437E-2</v>
      </c>
      <c r="F217" s="141">
        <v>-5.3916643916888732E-3</v>
      </c>
      <c r="G217" s="137">
        <v>964.86400666228826</v>
      </c>
      <c r="H217" s="137">
        <f t="shared" si="23"/>
        <v>-0.24419006829771206</v>
      </c>
      <c r="I217" s="139">
        <v>2.2211472263251583E-2</v>
      </c>
      <c r="J217" s="142">
        <f t="shared" si="24"/>
        <v>1.3927913020198024E-6</v>
      </c>
      <c r="K217" s="136">
        <v>965.10819673058609</v>
      </c>
      <c r="L217" s="136">
        <f t="shared" si="25"/>
        <v>0</v>
      </c>
      <c r="M217" s="140">
        <f t="shared" si="26"/>
        <v>2.2210079471949681E-2</v>
      </c>
      <c r="N217" s="141">
        <f t="shared" si="27"/>
        <v>1.1796119636642288E-16</v>
      </c>
    </row>
    <row r="218" spans="1:14">
      <c r="A218" s="137">
        <v>1006.6804806537089</v>
      </c>
      <c r="B218" s="139">
        <f t="shared" si="21"/>
        <v>4.3075257327576048E-2</v>
      </c>
      <c r="C218" s="136">
        <v>987.66844368092677</v>
      </c>
      <c r="D218" s="136">
        <f t="shared" si="22"/>
        <v>-19.012036972782084</v>
      </c>
      <c r="E218" s="140">
        <v>4.2263944441431223E-2</v>
      </c>
      <c r="F218" s="141">
        <v>8.1131288614482572E-4</v>
      </c>
      <c r="G218" s="137">
        <v>1006.4259471629531</v>
      </c>
      <c r="H218" s="137">
        <f t="shared" si="23"/>
        <v>-0.2545334907557617</v>
      </c>
      <c r="I218" s="139">
        <v>4.3075438832502658E-2</v>
      </c>
      <c r="J218" s="142">
        <f t="shared" si="24"/>
        <v>1.8150492660934381E-7</v>
      </c>
      <c r="K218" s="136">
        <v>1006.6804806537089</v>
      </c>
      <c r="L218" s="136">
        <f t="shared" si="25"/>
        <v>0</v>
      </c>
      <c r="M218" s="140">
        <f t="shared" si="26"/>
        <v>4.307525732757593E-2</v>
      </c>
      <c r="N218" s="141">
        <f t="shared" si="27"/>
        <v>-1.1796119636642288E-16</v>
      </c>
    </row>
    <row r="219" spans="1:14">
      <c r="A219" s="137">
        <v>1011.3432499690889</v>
      </c>
      <c r="B219" s="139">
        <f t="shared" si="21"/>
        <v>4.6318264881347266E-3</v>
      </c>
      <c r="C219" s="136">
        <v>994.5547420445497</v>
      </c>
      <c r="D219" s="136">
        <f t="shared" si="22"/>
        <v>-16.788507924539203</v>
      </c>
      <c r="E219" s="140">
        <v>6.9722773949914656E-3</v>
      </c>
      <c r="F219" s="141">
        <v>-2.340450906856739E-3</v>
      </c>
      <c r="G219" s="137">
        <v>1011.0865536784357</v>
      </c>
      <c r="H219" s="137">
        <f t="shared" si="23"/>
        <v>-0.25669629065316713</v>
      </c>
      <c r="I219" s="139">
        <v>4.6308489249711586E-3</v>
      </c>
      <c r="J219" s="142">
        <f t="shared" si="24"/>
        <v>-9.7756316356795853E-7</v>
      </c>
      <c r="K219" s="136">
        <v>1011.3432499690889</v>
      </c>
      <c r="L219" s="136">
        <f t="shared" si="25"/>
        <v>0</v>
      </c>
      <c r="M219" s="140">
        <f t="shared" si="26"/>
        <v>4.6318264881347266E-3</v>
      </c>
      <c r="N219" s="141">
        <f t="shared" si="27"/>
        <v>0</v>
      </c>
    </row>
    <row r="220" spans="1:14">
      <c r="A220" s="137">
        <v>1013.1841886329944</v>
      </c>
      <c r="B220" s="139">
        <f t="shared" si="21"/>
        <v>1.8202906520231952E-3</v>
      </c>
      <c r="C220" s="136">
        <v>996.90747077842218</v>
      </c>
      <c r="D220" s="136">
        <f t="shared" si="22"/>
        <v>-16.276717854572212</v>
      </c>
      <c r="E220" s="140">
        <v>2.365610091040212E-3</v>
      </c>
      <c r="F220" s="141">
        <v>-5.4531943901701681E-4</v>
      </c>
      <c r="G220" s="137">
        <v>1012.9281128459772</v>
      </c>
      <c r="H220" s="137">
        <f t="shared" si="23"/>
        <v>-0.25607578701715283</v>
      </c>
      <c r="I220" s="139">
        <v>1.8213664901800194E-3</v>
      </c>
      <c r="J220" s="142">
        <f t="shared" si="24"/>
        <v>1.0758381568242315E-6</v>
      </c>
      <c r="K220" s="136">
        <v>1013.1841886329944</v>
      </c>
      <c r="L220" s="136">
        <f t="shared" si="25"/>
        <v>0</v>
      </c>
      <c r="M220" s="140">
        <f t="shared" si="26"/>
        <v>1.8202906520231952E-3</v>
      </c>
      <c r="N220" s="141">
        <f t="shared" si="27"/>
        <v>0</v>
      </c>
    </row>
    <row r="221" spans="1:14">
      <c r="A221" s="137">
        <v>998.09474897461371</v>
      </c>
      <c r="B221" s="139">
        <f t="shared" si="21"/>
        <v>-1.4893086397982203E-2</v>
      </c>
      <c r="C221" s="136">
        <v>978.29896798514176</v>
      </c>
      <c r="D221" s="136">
        <f t="shared" si="22"/>
        <v>-19.79578098947195</v>
      </c>
      <c r="E221" s="140">
        <v>-1.8666228650839799E-2</v>
      </c>
      <c r="F221" s="141">
        <v>3.7731422528575961E-3</v>
      </c>
      <c r="G221" s="137">
        <v>997.84152582447621</v>
      </c>
      <c r="H221" s="137">
        <f t="shared" si="23"/>
        <v>-0.25322315013750085</v>
      </c>
      <c r="I221" s="139">
        <v>-1.4894035253018051E-2</v>
      </c>
      <c r="J221" s="142">
        <f t="shared" si="24"/>
        <v>-9.48855035848295E-7</v>
      </c>
      <c r="K221" s="136">
        <v>998.09474897461382</v>
      </c>
      <c r="L221" s="136">
        <f t="shared" si="25"/>
        <v>0</v>
      </c>
      <c r="M221" s="140">
        <f t="shared" si="26"/>
        <v>-1.4893086397982092E-2</v>
      </c>
      <c r="N221" s="141">
        <f t="shared" si="27"/>
        <v>1.1102230246251565E-16</v>
      </c>
    </row>
    <row r="222" spans="1:14">
      <c r="A222" s="137">
        <v>1010.3647521012673</v>
      </c>
      <c r="B222" s="139">
        <f t="shared" si="21"/>
        <v>1.2293425187597773E-2</v>
      </c>
      <c r="C222" s="136">
        <v>992.37390114867185</v>
      </c>
      <c r="D222" s="136">
        <f t="shared" si="22"/>
        <v>-17.990850952595451</v>
      </c>
      <c r="E222" s="140">
        <v>1.4387149147788795E-2</v>
      </c>
      <c r="F222" s="141">
        <v>-2.0937239601910226E-3</v>
      </c>
      <c r="G222" s="137">
        <v>1010.1090654980364</v>
      </c>
      <c r="H222" s="137">
        <f t="shared" si="23"/>
        <v>-0.25568660323085624</v>
      </c>
      <c r="I222" s="139">
        <v>1.2294076119375833E-2</v>
      </c>
      <c r="J222" s="142">
        <f t="shared" si="24"/>
        <v>6.5093177806056779E-7</v>
      </c>
      <c r="K222" s="136">
        <v>1010.3647521012673</v>
      </c>
      <c r="L222" s="136">
        <f t="shared" si="25"/>
        <v>0</v>
      </c>
      <c r="M222" s="140">
        <f t="shared" si="26"/>
        <v>1.2293425187597656E-2</v>
      </c>
      <c r="N222" s="141">
        <f t="shared" si="27"/>
        <v>-1.1622647289044608E-16</v>
      </c>
    </row>
    <row r="223" spans="1:14">
      <c r="A223" s="137">
        <v>991.74637993537328</v>
      </c>
      <c r="B223" s="139">
        <f t="shared" si="21"/>
        <v>-1.8427376971705683E-2</v>
      </c>
      <c r="C223" s="136">
        <v>969.65848288104064</v>
      </c>
      <c r="D223" s="136">
        <f t="shared" si="22"/>
        <v>-22.087897054332643</v>
      </c>
      <c r="E223" s="140">
        <v>-2.2889979514110693E-2</v>
      </c>
      <c r="F223" s="141">
        <v>4.4626025424050093E-3</v>
      </c>
      <c r="G223" s="137">
        <v>991.49520376625969</v>
      </c>
      <c r="H223" s="137">
        <f t="shared" si="23"/>
        <v>-0.25117616911359164</v>
      </c>
      <c r="I223" s="139">
        <v>-1.8427576157431225E-2</v>
      </c>
      <c r="J223" s="142">
        <f t="shared" si="24"/>
        <v>-1.9918572554192271E-7</v>
      </c>
      <c r="K223" s="136">
        <v>991.74637993537328</v>
      </c>
      <c r="L223" s="136">
        <f t="shared" si="25"/>
        <v>0</v>
      </c>
      <c r="M223" s="140">
        <f t="shared" si="26"/>
        <v>-1.8427376971705683E-2</v>
      </c>
      <c r="N223" s="141">
        <f t="shared" si="27"/>
        <v>0</v>
      </c>
    </row>
    <row r="224" spans="1:14">
      <c r="A224" s="137">
        <v>936.24601142558458</v>
      </c>
      <c r="B224" s="139">
        <f t="shared" si="21"/>
        <v>-5.5962259739637622E-2</v>
      </c>
      <c r="C224" s="136">
        <v>901.29890100044702</v>
      </c>
      <c r="D224" s="136">
        <f t="shared" si="22"/>
        <v>-34.947110425137566</v>
      </c>
      <c r="E224" s="140">
        <v>-7.049861687125579E-2</v>
      </c>
      <c r="F224" s="141">
        <v>1.4536357131618168E-2</v>
      </c>
      <c r="G224" s="137">
        <v>936.00773225209684</v>
      </c>
      <c r="H224" s="137">
        <f t="shared" si="23"/>
        <v>-0.23827917348774008</v>
      </c>
      <c r="I224" s="139">
        <v>-5.5963429074986991E-2</v>
      </c>
      <c r="J224" s="142">
        <f t="shared" si="24"/>
        <v>-1.1693353493685832E-6</v>
      </c>
      <c r="K224" s="136">
        <v>936.24601142558447</v>
      </c>
      <c r="L224" s="136">
        <f t="shared" si="25"/>
        <v>0</v>
      </c>
      <c r="M224" s="140">
        <f t="shared" si="26"/>
        <v>-5.596225973963774E-2</v>
      </c>
      <c r="N224" s="141">
        <f t="shared" si="27"/>
        <v>-1.1796119636642288E-16</v>
      </c>
    </row>
    <row r="225" spans="1:14">
      <c r="A225" s="137">
        <v>925.57586192693338</v>
      </c>
      <c r="B225" s="139">
        <f t="shared" si="21"/>
        <v>-1.1396736934990182E-2</v>
      </c>
      <c r="C225" s="136">
        <v>891.79897670637229</v>
      </c>
      <c r="D225" s="136">
        <f t="shared" si="22"/>
        <v>-33.776885220561098</v>
      </c>
      <c r="E225" s="140">
        <v>-1.0540259489421056E-2</v>
      </c>
      <c r="F225" s="141">
        <v>-8.5647744556912632E-4</v>
      </c>
      <c r="G225" s="137">
        <v>925.34105525816733</v>
      </c>
      <c r="H225" s="137">
        <f t="shared" si="23"/>
        <v>-0.23480666876605483</v>
      </c>
      <c r="I225" s="139">
        <v>-1.1395928288182812E-2</v>
      </c>
      <c r="J225" s="142">
        <f t="shared" si="24"/>
        <v>8.0864680736952854E-7</v>
      </c>
      <c r="K225" s="136">
        <v>925.57586192693338</v>
      </c>
      <c r="L225" s="136">
        <f t="shared" si="25"/>
        <v>0</v>
      </c>
      <c r="M225" s="140">
        <f t="shared" si="26"/>
        <v>-1.139673693499006E-2</v>
      </c>
      <c r="N225" s="141">
        <f t="shared" si="27"/>
        <v>1.214306433183765E-16</v>
      </c>
    </row>
    <row r="226" spans="1:14">
      <c r="A226" s="137">
        <v>939.13504080149869</v>
      </c>
      <c r="B226" s="139">
        <f t="shared" si="21"/>
        <v>1.4649451689823444E-2</v>
      </c>
      <c r="C226" s="136">
        <v>909.25183475256927</v>
      </c>
      <c r="D226" s="136">
        <f t="shared" si="22"/>
        <v>-29.883206048929424</v>
      </c>
      <c r="E226" s="140">
        <v>1.9570394788581809E-2</v>
      </c>
      <c r="F226" s="141">
        <v>-4.9209430987583649E-3</v>
      </c>
      <c r="G226" s="137">
        <v>938.89777036174257</v>
      </c>
      <c r="H226" s="137">
        <f t="shared" si="23"/>
        <v>-0.2372704397561165</v>
      </c>
      <c r="I226" s="139">
        <v>1.4650506455474367E-2</v>
      </c>
      <c r="J226" s="142">
        <f t="shared" si="24"/>
        <v>1.0547656509232034E-6</v>
      </c>
      <c r="K226" s="136">
        <v>939.13504080149869</v>
      </c>
      <c r="L226" s="136">
        <f t="shared" si="25"/>
        <v>0</v>
      </c>
      <c r="M226" s="140">
        <f t="shared" si="26"/>
        <v>1.4649451689823444E-2</v>
      </c>
      <c r="N226" s="141">
        <f t="shared" si="27"/>
        <v>0</v>
      </c>
    </row>
    <row r="227" spans="1:14">
      <c r="A227" s="137">
        <v>965.36304089841349</v>
      </c>
      <c r="B227" s="139">
        <f t="shared" si="21"/>
        <v>2.792782609254009E-2</v>
      </c>
      <c r="C227" s="136">
        <v>939.16069848623829</v>
      </c>
      <c r="D227" s="136">
        <f t="shared" si="22"/>
        <v>-26.202342412175199</v>
      </c>
      <c r="E227" s="140">
        <v>3.2893927282322162E-2</v>
      </c>
      <c r="F227" s="141">
        <v>-4.9661011897820725E-3</v>
      </c>
      <c r="G227" s="137">
        <v>965.11856525159703</v>
      </c>
      <c r="H227" s="137">
        <f t="shared" si="23"/>
        <v>-0.24447564681645417</v>
      </c>
      <c r="I227" s="139">
        <v>2.7927209668153753E-2</v>
      </c>
      <c r="J227" s="142">
        <f t="shared" si="24"/>
        <v>-6.1642438633699448E-7</v>
      </c>
      <c r="K227" s="136">
        <v>965.36304089841349</v>
      </c>
      <c r="L227" s="136">
        <f t="shared" si="25"/>
        <v>0</v>
      </c>
      <c r="M227" s="140">
        <f t="shared" si="26"/>
        <v>2.792782609254009E-2</v>
      </c>
      <c r="N227" s="141">
        <f t="shared" si="27"/>
        <v>0</v>
      </c>
    </row>
    <row r="228" spans="1:14">
      <c r="A228" s="137">
        <v>975.75042937310582</v>
      </c>
      <c r="B228" s="139">
        <f t="shared" si="21"/>
        <v>1.0760085102310654E-2</v>
      </c>
      <c r="C228" s="136">
        <v>952.2965951699382</v>
      </c>
      <c r="D228" s="136">
        <f t="shared" si="22"/>
        <v>-23.453834203167617</v>
      </c>
      <c r="E228" s="140">
        <v>1.3986846665190169E-2</v>
      </c>
      <c r="F228" s="141">
        <v>-3.2267615628795154E-3</v>
      </c>
      <c r="G228" s="137">
        <v>975.50211932606385</v>
      </c>
      <c r="H228" s="137">
        <f t="shared" si="23"/>
        <v>-0.24831004704196857</v>
      </c>
      <c r="I228" s="139">
        <v>1.0758837772185973E-2</v>
      </c>
      <c r="J228" s="142">
        <f t="shared" si="24"/>
        <v>-1.2473301246804236E-6</v>
      </c>
      <c r="K228" s="136">
        <v>975.7504293731057</v>
      </c>
      <c r="L228" s="136">
        <f t="shared" si="25"/>
        <v>0</v>
      </c>
      <c r="M228" s="140">
        <f t="shared" si="26"/>
        <v>1.0760085102310536E-2</v>
      </c>
      <c r="N228" s="141">
        <f t="shared" si="27"/>
        <v>-1.1796119636642288E-16</v>
      </c>
    </row>
    <row r="229" spans="1:14">
      <c r="A229" s="137">
        <v>983.93973707625184</v>
      </c>
      <c r="B229" s="139">
        <f t="shared" si="21"/>
        <v>8.392830232631765E-3</v>
      </c>
      <c r="C229" s="136">
        <v>963.29307627287926</v>
      </c>
      <c r="D229" s="136">
        <f t="shared" si="22"/>
        <v>-20.646660803372583</v>
      </c>
      <c r="E229" s="140">
        <v>1.1547327963488863E-2</v>
      </c>
      <c r="F229" s="141">
        <v>-3.154497730857098E-3</v>
      </c>
      <c r="G229" s="137">
        <v>983.69000055182221</v>
      </c>
      <c r="H229" s="137">
        <f t="shared" si="23"/>
        <v>-0.24973652442963612</v>
      </c>
      <c r="I229" s="139">
        <v>8.3935042923484852E-3</v>
      </c>
      <c r="J229" s="142">
        <f t="shared" si="24"/>
        <v>6.740597167202711E-7</v>
      </c>
      <c r="K229" s="136">
        <v>983.93973707625207</v>
      </c>
      <c r="L229" s="136">
        <f t="shared" si="25"/>
        <v>0</v>
      </c>
      <c r="M229" s="140">
        <f t="shared" si="26"/>
        <v>8.3928302326321154E-3</v>
      </c>
      <c r="N229" s="141">
        <f t="shared" si="27"/>
        <v>3.5041414214731503E-16</v>
      </c>
    </row>
    <row r="230" spans="1:14">
      <c r="A230" s="137">
        <v>971.73932679378549</v>
      </c>
      <c r="B230" s="139">
        <f t="shared" si="21"/>
        <v>-1.2399550320753905E-2</v>
      </c>
      <c r="C230" s="136">
        <v>952.63873983611438</v>
      </c>
      <c r="D230" s="136">
        <f t="shared" si="22"/>
        <v>-19.100586957671112</v>
      </c>
      <c r="E230" s="140">
        <v>-1.1060327016973955E-2</v>
      </c>
      <c r="F230" s="141">
        <v>-1.3392233037799496E-3</v>
      </c>
      <c r="G230" s="137">
        <v>971.49345163996679</v>
      </c>
      <c r="H230" s="137">
        <f t="shared" si="23"/>
        <v>-0.24587515381870162</v>
      </c>
      <c r="I230" s="139">
        <v>-1.2398772890863481E-2</v>
      </c>
      <c r="J230" s="142">
        <f t="shared" si="24"/>
        <v>7.7742989042402233E-7</v>
      </c>
      <c r="K230" s="136">
        <v>971.73932679378538</v>
      </c>
      <c r="L230" s="136">
        <f t="shared" si="25"/>
        <v>0</v>
      </c>
      <c r="M230" s="140">
        <f t="shared" si="26"/>
        <v>-1.2399550320754248E-2</v>
      </c>
      <c r="N230" s="141">
        <f t="shared" si="27"/>
        <v>-3.434752482434078E-16</v>
      </c>
    </row>
    <row r="231" spans="1:14">
      <c r="A231" s="137">
        <v>958.71815170329023</v>
      </c>
      <c r="B231" s="139">
        <f t="shared" si="21"/>
        <v>-1.3399864275801312E-2</v>
      </c>
      <c r="C231" s="136">
        <v>940.40126567977791</v>
      </c>
      <c r="D231" s="136">
        <f t="shared" si="22"/>
        <v>-18.316886023512325</v>
      </c>
      <c r="E231" s="140">
        <v>-1.2845870784597452E-2</v>
      </c>
      <c r="F231" s="141">
        <v>-5.5399349120385973E-4</v>
      </c>
      <c r="G231" s="137">
        <v>958.47525817252017</v>
      </c>
      <c r="H231" s="137">
        <f t="shared" si="23"/>
        <v>-0.24289353077006126</v>
      </c>
      <c r="I231" s="139">
        <v>-1.340018653287962E-2</v>
      </c>
      <c r="J231" s="142">
        <f t="shared" si="24"/>
        <v>-3.2225707830881023E-7</v>
      </c>
      <c r="K231" s="136">
        <v>958.71815170329035</v>
      </c>
      <c r="L231" s="136">
        <f t="shared" si="25"/>
        <v>0</v>
      </c>
      <c r="M231" s="140">
        <f t="shared" si="26"/>
        <v>-1.3399864275801079E-2</v>
      </c>
      <c r="N231" s="141">
        <f t="shared" si="27"/>
        <v>2.3245294578089215E-16</v>
      </c>
    </row>
    <row r="232" spans="1:14">
      <c r="A232" s="137">
        <v>957.58431489542363</v>
      </c>
      <c r="B232" s="139">
        <f t="shared" si="21"/>
        <v>-1.1826591640642131E-3</v>
      </c>
      <c r="C232" s="136">
        <v>937.62008930376953</v>
      </c>
      <c r="D232" s="136">
        <f t="shared" si="22"/>
        <v>-19.964225591654099</v>
      </c>
      <c r="E232" s="140">
        <v>-2.9574358069350062E-3</v>
      </c>
      <c r="F232" s="141">
        <v>1.7747766428707931E-3</v>
      </c>
      <c r="G232" s="137">
        <v>957.34192636731314</v>
      </c>
      <c r="H232" s="137">
        <f t="shared" si="23"/>
        <v>-0.24238852811049583</v>
      </c>
      <c r="I232" s="139">
        <v>-1.1824319882475693E-3</v>
      </c>
      <c r="J232" s="142">
        <f t="shared" si="24"/>
        <v>2.2717581664379212E-7</v>
      </c>
      <c r="K232" s="136">
        <v>957.58431489542352</v>
      </c>
      <c r="L232" s="136">
        <f t="shared" si="25"/>
        <v>0</v>
      </c>
      <c r="M232" s="140">
        <f t="shared" si="26"/>
        <v>-1.1826591640644504E-3</v>
      </c>
      <c r="N232" s="141">
        <f t="shared" si="27"/>
        <v>-2.3722343533982837E-16</v>
      </c>
    </row>
    <row r="233" spans="1:14">
      <c r="A233" s="137">
        <v>952.36978266404958</v>
      </c>
      <c r="B233" s="139">
        <f t="shared" si="21"/>
        <v>-5.4455071477894062E-3</v>
      </c>
      <c r="C233" s="136">
        <v>931.75812042267933</v>
      </c>
      <c r="D233" s="136">
        <f t="shared" si="22"/>
        <v>-20.611662241370254</v>
      </c>
      <c r="E233" s="140">
        <v>-6.2519659593076931E-3</v>
      </c>
      <c r="F233" s="141">
        <v>8.0645881151828695E-4</v>
      </c>
      <c r="G233" s="137">
        <v>952.12893611430388</v>
      </c>
      <c r="H233" s="137">
        <f t="shared" si="23"/>
        <v>-0.2408465497456973</v>
      </c>
      <c r="I233" s="139">
        <v>-5.4452752035944272E-3</v>
      </c>
      <c r="J233" s="142">
        <f t="shared" si="24"/>
        <v>2.319441949789891E-7</v>
      </c>
      <c r="K233" s="136">
        <v>952.36978266404969</v>
      </c>
      <c r="L233" s="136">
        <f t="shared" si="25"/>
        <v>0</v>
      </c>
      <c r="M233" s="140">
        <f t="shared" si="26"/>
        <v>-5.4455071477891694E-3</v>
      </c>
      <c r="N233" s="141">
        <f t="shared" si="27"/>
        <v>2.3678975447083417E-16</v>
      </c>
    </row>
    <row r="234" spans="1:14">
      <c r="A234" s="137">
        <v>1000.2766764944888</v>
      </c>
      <c r="B234" s="139">
        <f t="shared" si="21"/>
        <v>5.0302828483732444E-2</v>
      </c>
      <c r="C234" s="136">
        <v>986.69799740028066</v>
      </c>
      <c r="D234" s="136">
        <f t="shared" si="22"/>
        <v>-13.578679094208155</v>
      </c>
      <c r="E234" s="140">
        <v>5.8963668545951184E-2</v>
      </c>
      <c r="F234" s="141">
        <v>-8.6608400622187401E-3</v>
      </c>
      <c r="G234" s="137">
        <v>1000.0233365717868</v>
      </c>
      <c r="H234" s="137">
        <f t="shared" si="23"/>
        <v>-0.25333992270202543</v>
      </c>
      <c r="I234" s="139">
        <v>5.030243136286023E-2</v>
      </c>
      <c r="J234" s="142">
        <f t="shared" si="24"/>
        <v>-3.9712087221421832E-7</v>
      </c>
      <c r="K234" s="136">
        <v>1000.2766764944888</v>
      </c>
      <c r="L234" s="136">
        <f t="shared" si="25"/>
        <v>0</v>
      </c>
      <c r="M234" s="140">
        <f t="shared" si="26"/>
        <v>5.0302828483732319E-2</v>
      </c>
      <c r="N234" s="141">
        <f t="shared" si="27"/>
        <v>-1.2490009027033011E-16</v>
      </c>
    </row>
    <row r="235" spans="1:14">
      <c r="A235" s="137">
        <v>998.9875007465771</v>
      </c>
      <c r="B235" s="139">
        <f t="shared" si="21"/>
        <v>-1.2888191619439566E-3</v>
      </c>
      <c r="C235" s="136">
        <v>983.31780169605383</v>
      </c>
      <c r="D235" s="136">
        <f t="shared" si="22"/>
        <v>-15.669699050523263</v>
      </c>
      <c r="E235" s="140">
        <v>-3.4257652423870825E-3</v>
      </c>
      <c r="F235" s="141">
        <v>2.1369460804431259E-3</v>
      </c>
      <c r="G235" s="137">
        <v>998.73416114177189</v>
      </c>
      <c r="H235" s="137">
        <f t="shared" si="23"/>
        <v>-0.25333960480520545</v>
      </c>
      <c r="I235" s="139">
        <v>-1.2891453457819877E-3</v>
      </c>
      <c r="J235" s="142">
        <f t="shared" si="24"/>
        <v>-3.2618383803109836E-7</v>
      </c>
      <c r="K235" s="136">
        <v>998.98750074657721</v>
      </c>
      <c r="L235" s="136">
        <f t="shared" si="25"/>
        <v>0</v>
      </c>
      <c r="M235" s="140">
        <f t="shared" si="26"/>
        <v>-1.288819161943843E-3</v>
      </c>
      <c r="N235" s="141">
        <f t="shared" si="27"/>
        <v>1.1362438767648086E-16</v>
      </c>
    </row>
    <row r="236" spans="1:14">
      <c r="A236" s="137">
        <v>995.30322929901843</v>
      </c>
      <c r="B236" s="139">
        <f t="shared" si="21"/>
        <v>-3.6880055504250968E-3</v>
      </c>
      <c r="C236" s="136">
        <v>978.61113000436944</v>
      </c>
      <c r="D236" s="136">
        <f t="shared" si="22"/>
        <v>-16.692099294648983</v>
      </c>
      <c r="E236" s="140">
        <v>-4.7865213907103011E-3</v>
      </c>
      <c r="F236" s="141">
        <v>1.0985158402852043E-3</v>
      </c>
      <c r="G236" s="137">
        <v>995.05104280668854</v>
      </c>
      <c r="H236" s="137">
        <f t="shared" si="23"/>
        <v>-0.25218649232988355</v>
      </c>
      <c r="I236" s="139">
        <v>-3.6877864785086942E-3</v>
      </c>
      <c r="J236" s="142">
        <f t="shared" si="24"/>
        <v>2.1907191640260781E-7</v>
      </c>
      <c r="K236" s="136">
        <v>995.30322929901843</v>
      </c>
      <c r="L236" s="136">
        <f t="shared" si="25"/>
        <v>0</v>
      </c>
      <c r="M236" s="140">
        <f t="shared" si="26"/>
        <v>-3.68800555042521E-3</v>
      </c>
      <c r="N236" s="141">
        <f t="shared" si="27"/>
        <v>-1.1319070680748666E-16</v>
      </c>
    </row>
    <row r="237" spans="1:14">
      <c r="A237" s="137">
        <v>997.65664901060984</v>
      </c>
      <c r="B237" s="139">
        <f t="shared" si="21"/>
        <v>2.3645253449533191E-3</v>
      </c>
      <c r="C237" s="136">
        <v>981.34956491334674</v>
      </c>
      <c r="D237" s="136">
        <f t="shared" si="22"/>
        <v>-16.3070840972631</v>
      </c>
      <c r="E237" s="140">
        <v>2.7982871081438342E-3</v>
      </c>
      <c r="F237" s="141">
        <v>-4.3376176319051508E-4</v>
      </c>
      <c r="G237" s="137">
        <v>997.40255928020554</v>
      </c>
      <c r="H237" s="137">
        <f t="shared" si="23"/>
        <v>-0.25408973040430283</v>
      </c>
      <c r="I237" s="139">
        <v>2.3632119080888503E-3</v>
      </c>
      <c r="J237" s="142">
        <f t="shared" si="24"/>
        <v>-1.3134368644688275E-6</v>
      </c>
      <c r="K237" s="136">
        <v>997.65664901060973</v>
      </c>
      <c r="L237" s="136">
        <f t="shared" si="25"/>
        <v>0</v>
      </c>
      <c r="M237" s="140">
        <f t="shared" si="26"/>
        <v>2.364525344953205E-3</v>
      </c>
      <c r="N237" s="141">
        <f t="shared" si="27"/>
        <v>-1.1405806854547507E-16</v>
      </c>
    </row>
    <row r="238" spans="1:14">
      <c r="A238" s="137">
        <v>990.27434698356853</v>
      </c>
      <c r="B238" s="139">
        <f t="shared" si="21"/>
        <v>-7.3996419854089465E-3</v>
      </c>
      <c r="C238" s="136">
        <v>978.18307654427508</v>
      </c>
      <c r="D238" s="136">
        <f t="shared" si="22"/>
        <v>-12.091270439293453</v>
      </c>
      <c r="E238" s="140">
        <v>-3.2266671146394801E-3</v>
      </c>
      <c r="F238" s="141">
        <v>-4.1729748707694664E-3</v>
      </c>
      <c r="G238" s="137">
        <v>990.02246050864062</v>
      </c>
      <c r="H238" s="137">
        <f t="shared" si="23"/>
        <v>-0.25188647492791461</v>
      </c>
      <c r="I238" s="139">
        <v>-7.399318061596819E-3</v>
      </c>
      <c r="J238" s="142">
        <f t="shared" si="24"/>
        <v>3.2392381212748012E-7</v>
      </c>
      <c r="K238" s="136">
        <v>990.27434698356865</v>
      </c>
      <c r="L238" s="136">
        <f t="shared" si="25"/>
        <v>0</v>
      </c>
      <c r="M238" s="140">
        <f t="shared" si="26"/>
        <v>-7.3996419854087192E-3</v>
      </c>
      <c r="N238" s="141">
        <f t="shared" si="27"/>
        <v>2.2724877535296173E-16</v>
      </c>
    </row>
    <row r="239" spans="1:14">
      <c r="A239" s="137">
        <v>1006.9078065576882</v>
      </c>
      <c r="B239" s="139">
        <f t="shared" si="21"/>
        <v>1.6796819613459784E-2</v>
      </c>
      <c r="C239" s="136">
        <v>991.70428522103839</v>
      </c>
      <c r="D239" s="136">
        <f t="shared" si="22"/>
        <v>-15.203521336649828</v>
      </c>
      <c r="E239" s="140">
        <v>1.3822779192348155E-2</v>
      </c>
      <c r="F239" s="141">
        <v>2.9740404211116289E-3</v>
      </c>
      <c r="G239" s="137">
        <v>1006.6527815494654</v>
      </c>
      <c r="H239" s="137">
        <f t="shared" si="23"/>
        <v>-0.25502500822278762</v>
      </c>
      <c r="I239" s="139">
        <v>1.6797922980737935E-2</v>
      </c>
      <c r="J239" s="142">
        <f t="shared" si="24"/>
        <v>1.1033672781511628E-6</v>
      </c>
      <c r="K239" s="136">
        <v>1006.9078065576882</v>
      </c>
      <c r="L239" s="136">
        <f t="shared" si="25"/>
        <v>0</v>
      </c>
      <c r="M239" s="140">
        <f t="shared" si="26"/>
        <v>1.6796819613459666E-2</v>
      </c>
      <c r="N239" s="141">
        <f t="shared" si="27"/>
        <v>-1.1796119636642288E-16</v>
      </c>
    </row>
    <row r="240" spans="1:14">
      <c r="A240" s="137">
        <v>1002.7437591580701</v>
      </c>
      <c r="B240" s="139">
        <f t="shared" si="21"/>
        <v>-4.1354803016710106E-3</v>
      </c>
      <c r="C240" s="136">
        <v>991.44741055899624</v>
      </c>
      <c r="D240" s="136">
        <f t="shared" si="22"/>
        <v>-11.296348599073895</v>
      </c>
      <c r="E240" s="140">
        <v>-2.590234466768454E-4</v>
      </c>
      <c r="F240" s="141">
        <v>-3.8764568549941652E-3</v>
      </c>
      <c r="G240" s="137">
        <v>1002.4882702385603</v>
      </c>
      <c r="H240" s="137">
        <f t="shared" si="23"/>
        <v>-0.25548891950984398</v>
      </c>
      <c r="I240" s="139">
        <v>-4.1369888279601426E-3</v>
      </c>
      <c r="J240" s="142">
        <f t="shared" si="24"/>
        <v>-1.5085262891319576E-6</v>
      </c>
      <c r="K240" s="136">
        <v>1002.7437591580699</v>
      </c>
      <c r="L240" s="136">
        <f t="shared" si="25"/>
        <v>0</v>
      </c>
      <c r="M240" s="140">
        <f t="shared" si="26"/>
        <v>-4.135480301671237E-3</v>
      </c>
      <c r="N240" s="141">
        <f t="shared" si="27"/>
        <v>-2.2638141361497333E-16</v>
      </c>
    </row>
    <row r="241" spans="1:14">
      <c r="A241" s="137">
        <v>992.07360965941882</v>
      </c>
      <c r="B241" s="139">
        <f t="shared" si="21"/>
        <v>-1.0640953285623287E-2</v>
      </c>
      <c r="C241" s="136">
        <v>981.94837131163706</v>
      </c>
      <c r="D241" s="136">
        <f t="shared" si="22"/>
        <v>-10.12523834778176</v>
      </c>
      <c r="E241" s="140">
        <v>-9.5809814481268817E-3</v>
      </c>
      <c r="F241" s="141">
        <v>-1.0599718374964054E-3</v>
      </c>
      <c r="G241" s="137">
        <v>991.82159324463078</v>
      </c>
      <c r="H241" s="137">
        <f t="shared" si="23"/>
        <v>-0.25201641478804504</v>
      </c>
      <c r="I241" s="139">
        <v>-1.0640201297708136E-2</v>
      </c>
      <c r="J241" s="142">
        <f t="shared" si="24"/>
        <v>7.5198791515095065E-7</v>
      </c>
      <c r="K241" s="136">
        <v>992.07360965941871</v>
      </c>
      <c r="L241" s="136">
        <f t="shared" si="25"/>
        <v>0</v>
      </c>
      <c r="M241" s="140">
        <f t="shared" si="26"/>
        <v>-1.0640953285623176E-2</v>
      </c>
      <c r="N241" s="141">
        <f t="shared" si="27"/>
        <v>1.1102230246251565E-16</v>
      </c>
    </row>
    <row r="242" spans="1:14">
      <c r="A242" s="137">
        <v>967.09310932236053</v>
      </c>
      <c r="B242" s="139">
        <f t="shared" si="21"/>
        <v>-2.5180087539708018E-2</v>
      </c>
      <c r="C242" s="136">
        <v>956.83166220371447</v>
      </c>
      <c r="D242" s="136">
        <f t="shared" si="22"/>
        <v>-10.261447118646061</v>
      </c>
      <c r="E242" s="140">
        <v>-2.5578441638813409E-2</v>
      </c>
      <c r="F242" s="141">
        <v>3.9835409910539063E-4</v>
      </c>
      <c r="G242" s="137">
        <v>966.84754735323963</v>
      </c>
      <c r="H242" s="137">
        <f t="shared" si="23"/>
        <v>-0.24556196912089945</v>
      </c>
      <c r="I242" s="139">
        <v>-2.517997799351334E-2</v>
      </c>
      <c r="J242" s="142">
        <f t="shared" si="24"/>
        <v>1.0954619467790083E-7</v>
      </c>
      <c r="K242" s="136">
        <v>967.09310932236042</v>
      </c>
      <c r="L242" s="136">
        <f t="shared" si="25"/>
        <v>0</v>
      </c>
      <c r="M242" s="140">
        <f t="shared" si="26"/>
        <v>-2.5180087539708022E-2</v>
      </c>
      <c r="N242" s="141">
        <f t="shared" si="27"/>
        <v>0</v>
      </c>
    </row>
    <row r="243" spans="1:14">
      <c r="A243" s="137">
        <v>995.20372407123625</v>
      </c>
      <c r="B243" s="139">
        <f t="shared" si="21"/>
        <v>2.9067123400944039E-2</v>
      </c>
      <c r="C243" s="136">
        <v>987.68190286170602</v>
      </c>
      <c r="D243" s="136">
        <f t="shared" si="22"/>
        <v>-7.5218212095302306</v>
      </c>
      <c r="E243" s="140">
        <v>3.2242077553055901E-2</v>
      </c>
      <c r="F243" s="141">
        <v>-3.174954152111862E-3</v>
      </c>
      <c r="G243" s="137">
        <v>994.9523278421874</v>
      </c>
      <c r="H243" s="137">
        <f t="shared" si="23"/>
        <v>-0.25139622904885073</v>
      </c>
      <c r="I243" s="139">
        <v>2.906847161776957E-2</v>
      </c>
      <c r="J243" s="142">
        <f t="shared" si="24"/>
        <v>1.3482168255314619E-6</v>
      </c>
      <c r="K243" s="136">
        <v>995.20372407123625</v>
      </c>
      <c r="L243" s="136">
        <f t="shared" si="25"/>
        <v>0</v>
      </c>
      <c r="M243" s="140">
        <f t="shared" si="26"/>
        <v>2.906712340094416E-2</v>
      </c>
      <c r="N243" s="141">
        <f t="shared" si="27"/>
        <v>1.214306433183765E-16</v>
      </c>
    </row>
    <row r="244" spans="1:14">
      <c r="A244" s="137">
        <v>985.20139456031598</v>
      </c>
      <c r="B244" s="139">
        <f t="shared" si="21"/>
        <v>-1.0050534648325244E-2</v>
      </c>
      <c r="C244" s="136">
        <v>979.16698200570045</v>
      </c>
      <c r="D244" s="136">
        <f t="shared" si="22"/>
        <v>-6.0344125546155283</v>
      </c>
      <c r="E244" s="140">
        <v>-8.6211166078212758E-3</v>
      </c>
      <c r="F244" s="141">
        <v>-1.4294180405039682E-3</v>
      </c>
      <c r="G244" s="137">
        <v>984.95145177904112</v>
      </c>
      <c r="H244" s="137">
        <f t="shared" si="23"/>
        <v>-0.24994278127485359</v>
      </c>
      <c r="I244" s="139">
        <v>-1.0051613311801358E-2</v>
      </c>
      <c r="J244" s="142">
        <f t="shared" si="24"/>
        <v>-1.0786634761141695E-6</v>
      </c>
      <c r="K244" s="136">
        <v>985.20139456031609</v>
      </c>
      <c r="L244" s="136">
        <f t="shared" si="25"/>
        <v>0</v>
      </c>
      <c r="M244" s="140">
        <f t="shared" si="26"/>
        <v>-1.0050534648325131E-2</v>
      </c>
      <c r="N244" s="141">
        <f t="shared" si="27"/>
        <v>1.1275702593849246E-16</v>
      </c>
    </row>
    <row r="245" spans="1:14">
      <c r="A245" s="137">
        <v>928.08501917085368</v>
      </c>
      <c r="B245" s="139">
        <f t="shared" si="21"/>
        <v>-5.7974314393812516E-2</v>
      </c>
      <c r="C245" s="136">
        <v>912.46042579888763</v>
      </c>
      <c r="D245" s="136">
        <f t="shared" si="22"/>
        <v>-15.624593371966057</v>
      </c>
      <c r="E245" s="140">
        <v>-6.8125822696934513E-2</v>
      </c>
      <c r="F245" s="141">
        <v>1.0151508303121996E-2</v>
      </c>
      <c r="G245" s="137">
        <v>927.84925548384967</v>
      </c>
      <c r="H245" s="137">
        <f t="shared" si="23"/>
        <v>-0.23576368700400963</v>
      </c>
      <c r="I245" s="139">
        <v>-5.7974630315080197E-2</v>
      </c>
      <c r="J245" s="142">
        <f t="shared" si="24"/>
        <v>-3.1592126768092976E-7</v>
      </c>
      <c r="K245" s="136">
        <v>928.0850191708538</v>
      </c>
      <c r="L245" s="136">
        <f t="shared" si="25"/>
        <v>0</v>
      </c>
      <c r="M245" s="140">
        <f t="shared" si="26"/>
        <v>-5.7974314393812509E-2</v>
      </c>
      <c r="N245" s="141">
        <f t="shared" si="27"/>
        <v>0</v>
      </c>
    </row>
    <row r="246" spans="1:14">
      <c r="A246" s="137">
        <v>945.41421558883587</v>
      </c>
      <c r="B246" s="139">
        <f t="shared" si="21"/>
        <v>1.8671992392964173E-2</v>
      </c>
      <c r="C246" s="136">
        <v>932.1615087122068</v>
      </c>
      <c r="D246" s="136">
        <f t="shared" si="22"/>
        <v>-13.252706876629077</v>
      </c>
      <c r="E246" s="140">
        <v>2.159116423714514E-2</v>
      </c>
      <c r="F246" s="141">
        <v>-2.9191718441809664E-3</v>
      </c>
      <c r="G246" s="137">
        <v>945.17394178561142</v>
      </c>
      <c r="H246" s="137">
        <f t="shared" si="23"/>
        <v>-0.24027380322445424</v>
      </c>
      <c r="I246" s="139">
        <v>1.8671876061082102E-2</v>
      </c>
      <c r="J246" s="142">
        <f t="shared" si="24"/>
        <v>-1.1633188207182954E-7</v>
      </c>
      <c r="K246" s="136">
        <v>945.4142155888361</v>
      </c>
      <c r="L246" s="136">
        <f t="shared" si="25"/>
        <v>0</v>
      </c>
      <c r="M246" s="140">
        <f t="shared" si="26"/>
        <v>1.8671992392964295E-2</v>
      </c>
      <c r="N246" s="141">
        <f t="shared" si="27"/>
        <v>1.214306433183765E-16</v>
      </c>
    </row>
    <row r="247" spans="1:14">
      <c r="A247" s="137">
        <v>919.65462643180399</v>
      </c>
      <c r="B247" s="139">
        <f t="shared" si="21"/>
        <v>-2.7246881559727702E-2</v>
      </c>
      <c r="C247" s="136">
        <v>903.61318909839861</v>
      </c>
      <c r="D247" s="136">
        <f t="shared" si="22"/>
        <v>-16.041437333405383</v>
      </c>
      <c r="E247" s="140">
        <v>-3.0625936972282906E-2</v>
      </c>
      <c r="F247" s="141">
        <v>3.3790554125552041E-3</v>
      </c>
      <c r="G247" s="137">
        <v>919.42067777018065</v>
      </c>
      <c r="H247" s="137">
        <f t="shared" si="23"/>
        <v>-0.23394866162334438</v>
      </c>
      <c r="I247" s="139">
        <v>-2.7247115982459283E-2</v>
      </c>
      <c r="J247" s="142">
        <f t="shared" si="24"/>
        <v>-2.3442273158064131E-7</v>
      </c>
      <c r="K247" s="136">
        <v>919.65462643180433</v>
      </c>
      <c r="L247" s="136">
        <f t="shared" si="25"/>
        <v>0</v>
      </c>
      <c r="M247" s="140">
        <f t="shared" si="26"/>
        <v>-2.7246881559727574E-2</v>
      </c>
      <c r="N247" s="141">
        <f t="shared" si="27"/>
        <v>1.2836953722228372E-16</v>
      </c>
    </row>
    <row r="248" spans="1:14">
      <c r="A248" s="137">
        <v>886.59608722384212</v>
      </c>
      <c r="B248" s="139">
        <f t="shared" si="21"/>
        <v>-3.5946689396025445E-2</v>
      </c>
      <c r="C248" s="136">
        <v>869.25997130143958</v>
      </c>
      <c r="D248" s="136">
        <f t="shared" si="22"/>
        <v>-17.336115922402541</v>
      </c>
      <c r="E248" s="140">
        <v>-3.8017614407815099E-2</v>
      </c>
      <c r="F248" s="141">
        <v>2.0709250117896538E-3</v>
      </c>
      <c r="G248" s="137">
        <v>886.37216784628799</v>
      </c>
      <c r="H248" s="137">
        <f t="shared" si="23"/>
        <v>-0.22391937755412528</v>
      </c>
      <c r="I248" s="139">
        <v>-3.5944927847439051E-2</v>
      </c>
      <c r="J248" s="142">
        <f t="shared" si="24"/>
        <v>1.7615485863944902E-6</v>
      </c>
      <c r="K248" s="136">
        <v>886.59608722384223</v>
      </c>
      <c r="L248" s="136">
        <f t="shared" si="25"/>
        <v>0</v>
      </c>
      <c r="M248" s="140">
        <f t="shared" si="26"/>
        <v>-3.5946689396025681E-2</v>
      </c>
      <c r="N248" s="141">
        <f t="shared" si="27"/>
        <v>-2.3592239273284576E-16</v>
      </c>
    </row>
    <row r="249" spans="1:14">
      <c r="A249" s="137">
        <v>903.92528364182419</v>
      </c>
      <c r="B249" s="139">
        <f t="shared" si="21"/>
        <v>1.9545762346238407E-2</v>
      </c>
      <c r="C249" s="136">
        <v>888.96105421475875</v>
      </c>
      <c r="D249" s="136">
        <f t="shared" si="22"/>
        <v>-14.964229427065447</v>
      </c>
      <c r="E249" s="140">
        <v>2.2664201232944249E-2</v>
      </c>
      <c r="F249" s="141">
        <v>-3.1184388867058419E-3</v>
      </c>
      <c r="G249" s="137">
        <v>903.69685414804974</v>
      </c>
      <c r="H249" s="137">
        <f t="shared" si="23"/>
        <v>-0.2284294937744562</v>
      </c>
      <c r="I249" s="139">
        <v>1.9545611798548867E-2</v>
      </c>
      <c r="J249" s="142">
        <f t="shared" si="24"/>
        <v>-1.5054768954039788E-7</v>
      </c>
      <c r="K249" s="136">
        <v>903.92528364182431</v>
      </c>
      <c r="L249" s="136">
        <f t="shared" si="25"/>
        <v>0</v>
      </c>
      <c r="M249" s="140">
        <f t="shared" si="26"/>
        <v>1.9545762346238404E-2</v>
      </c>
      <c r="N249" s="141">
        <f t="shared" si="27"/>
        <v>0</v>
      </c>
    </row>
    <row r="250" spans="1:14">
      <c r="A250" s="137">
        <v>910.78373960900308</v>
      </c>
      <c r="B250" s="139">
        <f t="shared" si="21"/>
        <v>7.587414680499757E-3</v>
      </c>
      <c r="C250" s="136">
        <v>898.34746375738769</v>
      </c>
      <c r="D250" s="136">
        <f t="shared" si="22"/>
        <v>-12.436275851615392</v>
      </c>
      <c r="E250" s="140">
        <v>1.0558853504465599E-2</v>
      </c>
      <c r="F250" s="141">
        <v>-2.9714388239658425E-3</v>
      </c>
      <c r="G250" s="137">
        <v>910.5531335122414</v>
      </c>
      <c r="H250" s="137">
        <f t="shared" si="23"/>
        <v>-0.23060609676167587</v>
      </c>
      <c r="I250" s="139">
        <v>7.5869240140880494E-3</v>
      </c>
      <c r="J250" s="142">
        <f t="shared" si="24"/>
        <v>-4.9066641170762704E-7</v>
      </c>
      <c r="K250" s="136">
        <v>910.78373960900331</v>
      </c>
      <c r="L250" s="136">
        <f t="shared" si="25"/>
        <v>0</v>
      </c>
      <c r="M250" s="140">
        <f t="shared" si="26"/>
        <v>7.5874146804998819E-3</v>
      </c>
      <c r="N250" s="141">
        <f t="shared" si="27"/>
        <v>1.2490009027033011E-16</v>
      </c>
    </row>
    <row r="251" spans="1:14">
      <c r="A251" s="137">
        <v>929.2884488229073</v>
      </c>
      <c r="B251" s="139">
        <f t="shared" si="21"/>
        <v>2.0317346927875811E-2</v>
      </c>
      <c r="C251" s="136">
        <v>919.45113484325464</v>
      </c>
      <c r="D251" s="136">
        <f t="shared" si="22"/>
        <v>-9.837313979652663</v>
      </c>
      <c r="E251" s="140">
        <v>2.3491657668403363E-2</v>
      </c>
      <c r="F251" s="141">
        <v>-3.1743107405275521E-3</v>
      </c>
      <c r="G251" s="137">
        <v>929.05357805076164</v>
      </c>
      <c r="H251" s="137">
        <f t="shared" si="23"/>
        <v>-0.23487077214565488</v>
      </c>
      <c r="I251" s="139">
        <v>2.0317808876412508E-2</v>
      </c>
      <c r="J251" s="142">
        <f t="shared" si="24"/>
        <v>4.6194853669731528E-7</v>
      </c>
      <c r="K251" s="136">
        <v>929.28844882290753</v>
      </c>
      <c r="L251" s="136">
        <f t="shared" si="25"/>
        <v>0</v>
      </c>
      <c r="M251" s="140">
        <f t="shared" si="26"/>
        <v>2.0317346927875804E-2</v>
      </c>
      <c r="N251" s="141">
        <f t="shared" si="27"/>
        <v>0</v>
      </c>
    </row>
    <row r="252" spans="1:14">
      <c r="A252" s="137">
        <v>921.17112808369541</v>
      </c>
      <c r="B252" s="139">
        <f t="shared" si="21"/>
        <v>-8.7349850840110817E-3</v>
      </c>
      <c r="C252" s="136">
        <v>911.9416378176594</v>
      </c>
      <c r="D252" s="136">
        <f t="shared" si="22"/>
        <v>-9.2294902660360094</v>
      </c>
      <c r="E252" s="140">
        <v>-8.1673693587592713E-3</v>
      </c>
      <c r="F252" s="141">
        <v>-5.6761572525181048E-4</v>
      </c>
      <c r="G252" s="137">
        <v>920.93668758670856</v>
      </c>
      <c r="H252" s="137">
        <f t="shared" si="23"/>
        <v>-0.23444049698684921</v>
      </c>
      <c r="I252" s="139">
        <v>-8.7367302121402462E-3</v>
      </c>
      <c r="J252" s="142">
        <f t="shared" si="24"/>
        <v>-1.7451281291644416E-6</v>
      </c>
      <c r="K252" s="136">
        <v>921.17112808369563</v>
      </c>
      <c r="L252" s="136">
        <f t="shared" si="25"/>
        <v>0</v>
      </c>
      <c r="M252" s="140">
        <f t="shared" si="26"/>
        <v>-8.73498508401108E-3</v>
      </c>
      <c r="N252" s="141">
        <f t="shared" si="27"/>
        <v>0</v>
      </c>
    </row>
    <row r="253" spans="1:14">
      <c r="A253" s="137">
        <v>911.76223747682457</v>
      </c>
      <c r="B253" s="139">
        <f t="shared" si="21"/>
        <v>-1.0214052872503807E-2</v>
      </c>
      <c r="C253" s="136">
        <v>900.72093243727898</v>
      </c>
      <c r="D253" s="136">
        <f t="shared" si="22"/>
        <v>-11.041305039545591</v>
      </c>
      <c r="E253" s="140">
        <v>-1.2304192412172737E-2</v>
      </c>
      <c r="F253" s="141">
        <v>2.0901395396689306E-3</v>
      </c>
      <c r="G253" s="137">
        <v>911.53062169264047</v>
      </c>
      <c r="H253" s="137">
        <f t="shared" si="23"/>
        <v>-0.23161578418410045</v>
      </c>
      <c r="I253" s="139">
        <v>-1.021358582066749E-2</v>
      </c>
      <c r="J253" s="142">
        <f t="shared" si="24"/>
        <v>4.6705183631701175E-7</v>
      </c>
      <c r="K253" s="136">
        <v>911.76223747682457</v>
      </c>
      <c r="L253" s="136">
        <f t="shared" si="25"/>
        <v>0</v>
      </c>
      <c r="M253" s="140">
        <f t="shared" si="26"/>
        <v>-1.0214052872504051E-2</v>
      </c>
      <c r="N253" s="141">
        <f t="shared" si="27"/>
        <v>-2.445960101127298E-16</v>
      </c>
    </row>
    <row r="254" spans="1:14">
      <c r="A254" s="137">
        <v>890.94817865913171</v>
      </c>
      <c r="B254" s="139">
        <f t="shared" si="21"/>
        <v>-2.2828384377151737E-2</v>
      </c>
      <c r="C254" s="136">
        <v>875.17233466152652</v>
      </c>
      <c r="D254" s="136">
        <f t="shared" si="22"/>
        <v>-15.775843997605193</v>
      </c>
      <c r="E254" s="140">
        <v>-2.8364609787206774E-2</v>
      </c>
      <c r="F254" s="141">
        <v>5.5362254100550373E-3</v>
      </c>
      <c r="G254" s="137">
        <v>890.72108711215458</v>
      </c>
      <c r="H254" s="137">
        <f t="shared" si="23"/>
        <v>-0.22709154697713529</v>
      </c>
      <c r="I254" s="139">
        <v>-2.2829221624879947E-2</v>
      </c>
      <c r="J254" s="142">
        <f t="shared" si="24"/>
        <v>-8.3724772820953364E-7</v>
      </c>
      <c r="K254" s="136">
        <v>890.94817865913183</v>
      </c>
      <c r="L254" s="136">
        <f t="shared" si="25"/>
        <v>0</v>
      </c>
      <c r="M254" s="140">
        <f t="shared" si="26"/>
        <v>-2.2828384377151612E-2</v>
      </c>
      <c r="N254" s="141">
        <f t="shared" si="27"/>
        <v>1.2490009027033011E-16</v>
      </c>
    </row>
    <row r="255" spans="1:14">
      <c r="A255" s="137">
        <v>927.51949712293606</v>
      </c>
      <c r="B255" s="139">
        <f t="shared" si="21"/>
        <v>4.1047638167737009E-2</v>
      </c>
      <c r="C255" s="136">
        <v>920.96118819273806</v>
      </c>
      <c r="D255" s="136">
        <f t="shared" si="22"/>
        <v>-6.5583089301979953</v>
      </c>
      <c r="E255" s="140">
        <v>5.2319813730081419E-2</v>
      </c>
      <c r="F255" s="141">
        <v>-1.1272175562344409E-2</v>
      </c>
      <c r="G255" s="137">
        <v>927.28300964492485</v>
      </c>
      <c r="H255" s="137">
        <f t="shared" si="23"/>
        <v>-0.23648747801121317</v>
      </c>
      <c r="I255" s="139">
        <v>4.1047554685506839E-2</v>
      </c>
      <c r="J255" s="142">
        <f t="shared" si="24"/>
        <v>-8.3482230170406346E-8</v>
      </c>
      <c r="K255" s="136">
        <v>927.51949712293629</v>
      </c>
      <c r="L255" s="136">
        <f t="shared" si="25"/>
        <v>0</v>
      </c>
      <c r="M255" s="140">
        <f t="shared" si="26"/>
        <v>4.1047638167737127E-2</v>
      </c>
      <c r="N255" s="141">
        <f t="shared" si="27"/>
        <v>1.1796119636642288E-16</v>
      </c>
    </row>
    <row r="256" spans="1:14">
      <c r="A256" s="137">
        <v>924.10520351976379</v>
      </c>
      <c r="B256" s="139">
        <f t="shared" si="21"/>
        <v>-3.6811017059620132E-3</v>
      </c>
      <c r="C256" s="136">
        <v>917.37864491678499</v>
      </c>
      <c r="D256" s="136">
        <f t="shared" si="22"/>
        <v>-6.7265586029787983</v>
      </c>
      <c r="E256" s="140">
        <v>-3.8900046189604674E-3</v>
      </c>
      <c r="F256" s="141">
        <v>2.0890291299845414E-4</v>
      </c>
      <c r="G256" s="137">
        <v>923.86958719385859</v>
      </c>
      <c r="H256" s="137">
        <f t="shared" si="23"/>
        <v>-0.23561632590519821</v>
      </c>
      <c r="I256" s="139">
        <v>-3.6811010398792067E-3</v>
      </c>
      <c r="J256" s="142">
        <f t="shared" si="24"/>
        <v>6.6608280653232543E-10</v>
      </c>
      <c r="K256" s="136">
        <v>924.10520351976379</v>
      </c>
      <c r="L256" s="136">
        <f t="shared" si="25"/>
        <v>0</v>
      </c>
      <c r="M256" s="140">
        <f t="shared" si="26"/>
        <v>-3.6811017059622574E-3</v>
      </c>
      <c r="N256" s="141">
        <f t="shared" si="27"/>
        <v>-2.441623292437356E-16</v>
      </c>
    </row>
    <row r="257" spans="1:14">
      <c r="A257" s="137">
        <v>927.49892599756174</v>
      </c>
      <c r="B257" s="139">
        <f t="shared" si="21"/>
        <v>3.6724416926469231E-3</v>
      </c>
      <c r="C257" s="136">
        <v>919.30121322799937</v>
      </c>
      <c r="D257" s="136">
        <f t="shared" si="22"/>
        <v>-8.1977127695623722</v>
      </c>
      <c r="E257" s="140">
        <v>2.0957194958345386E-3</v>
      </c>
      <c r="F257" s="141">
        <v>1.5767221968123846E-3</v>
      </c>
      <c r="G257" s="137">
        <v>927.26244902807844</v>
      </c>
      <c r="H257" s="137">
        <f t="shared" si="23"/>
        <v>-0.23647696948330577</v>
      </c>
      <c r="I257" s="139">
        <v>3.6724467189414127E-3</v>
      </c>
      <c r="J257" s="142">
        <f t="shared" si="24"/>
        <v>5.026294489559463E-9</v>
      </c>
      <c r="K257" s="136">
        <v>927.49892599756197</v>
      </c>
      <c r="L257" s="136">
        <f t="shared" si="25"/>
        <v>0</v>
      </c>
      <c r="M257" s="140">
        <f t="shared" si="26"/>
        <v>3.6724416926471695E-3</v>
      </c>
      <c r="N257" s="141">
        <f t="shared" si="27"/>
        <v>2.4633073358870661E-16</v>
      </c>
    </row>
    <row r="258" spans="1:14">
      <c r="A258" s="137">
        <v>907.96928801334252</v>
      </c>
      <c r="B258" s="139">
        <f t="shared" si="21"/>
        <v>-2.1056237842231811E-2</v>
      </c>
      <c r="C258" s="136">
        <v>896.95439493399772</v>
      </c>
      <c r="D258" s="136">
        <f t="shared" si="22"/>
        <v>-11.014893079344802</v>
      </c>
      <c r="E258" s="140">
        <v>-2.4308483413759328E-2</v>
      </c>
      <c r="F258" s="141">
        <v>3.2522455715275171E-3</v>
      </c>
      <c r="G258" s="137">
        <v>907.73779035917255</v>
      </c>
      <c r="H258" s="137">
        <f t="shared" si="23"/>
        <v>-0.2314976541699707</v>
      </c>
      <c r="I258" s="139">
        <v>-2.1056237842232151E-2</v>
      </c>
      <c r="J258" s="142">
        <f t="shared" si="24"/>
        <v>-3.4000580129145419E-16</v>
      </c>
      <c r="K258" s="136">
        <v>907.96928801334241</v>
      </c>
      <c r="L258" s="136">
        <f t="shared" si="25"/>
        <v>0</v>
      </c>
      <c r="M258" s="140">
        <f t="shared" si="26"/>
        <v>-2.1056237842232171E-2</v>
      </c>
      <c r="N258" s="141">
        <f t="shared" si="27"/>
        <v>-3.6082248300317588E-16</v>
      </c>
    </row>
    <row r="259" spans="1:14">
      <c r="A259" s="137">
        <v>886.94027017836834</v>
      </c>
      <c r="B259" s="139">
        <f t="shared" si="21"/>
        <v>-2.3160494647331248E-2</v>
      </c>
      <c r="C259" s="136">
        <v>877.05346190639784</v>
      </c>
      <c r="D259" s="136">
        <f t="shared" si="22"/>
        <v>-9.8868082719704944</v>
      </c>
      <c r="E259" s="140">
        <v>-2.2187229518022801E-2</v>
      </c>
      <c r="F259" s="141">
        <v>-9.7326512930844683E-4</v>
      </c>
      <c r="G259" s="137">
        <v>886.71413412437857</v>
      </c>
      <c r="H259" s="137">
        <f t="shared" si="23"/>
        <v>-0.22613605398976233</v>
      </c>
      <c r="I259" s="139">
        <v>-2.3160494647331321E-2</v>
      </c>
      <c r="J259" s="142">
        <f t="shared" si="24"/>
        <v>-7.2858385991025898E-17</v>
      </c>
      <c r="K259" s="136">
        <v>886.94027017836822</v>
      </c>
      <c r="L259" s="136">
        <f t="shared" si="25"/>
        <v>0</v>
      </c>
      <c r="M259" s="140">
        <f t="shared" si="26"/>
        <v>-2.3160494647331251E-2</v>
      </c>
      <c r="N259" s="141">
        <f t="shared" si="27"/>
        <v>0</v>
      </c>
    </row>
    <row r="260" spans="1:14">
      <c r="A260" s="137">
        <v>909.26293399089741</v>
      </c>
      <c r="B260" s="139">
        <f t="shared" si="21"/>
        <v>2.5168170352711426E-2</v>
      </c>
      <c r="C260" s="136">
        <v>902.9171751397339</v>
      </c>
      <c r="D260" s="136">
        <f t="shared" si="22"/>
        <v>-6.3457588511635095</v>
      </c>
      <c r="E260" s="140">
        <v>2.9489323463951302E-2</v>
      </c>
      <c r="F260" s="141">
        <v>-4.3211531112398761E-3</v>
      </c>
      <c r="G260" s="137">
        <v>909.03110650617816</v>
      </c>
      <c r="H260" s="137">
        <f t="shared" si="23"/>
        <v>-0.23182748471924697</v>
      </c>
      <c r="I260" s="139">
        <v>2.5168170352711672E-2</v>
      </c>
      <c r="J260" s="142">
        <f t="shared" si="24"/>
        <v>2.4633073358870661E-16</v>
      </c>
      <c r="K260" s="136">
        <v>909.2629339908973</v>
      </c>
      <c r="L260" s="136">
        <f t="shared" si="25"/>
        <v>0</v>
      </c>
      <c r="M260" s="140">
        <f t="shared" si="26"/>
        <v>2.516817035271143E-2</v>
      </c>
      <c r="N260" s="141">
        <f t="shared" si="27"/>
        <v>0</v>
      </c>
    </row>
    <row r="261" spans="1:14">
      <c r="A261" s="137">
        <v>911.7209690623215</v>
      </c>
      <c r="B261" s="139">
        <f t="shared" si="21"/>
        <v>2.7033270350473775E-3</v>
      </c>
      <c r="C261" s="136">
        <v>901.21405786317052</v>
      </c>
      <c r="D261" s="136">
        <f t="shared" si="22"/>
        <v>-10.506911199150977</v>
      </c>
      <c r="E261" s="140">
        <v>-1.8862386533956496E-3</v>
      </c>
      <c r="F261" s="141">
        <v>4.5895656884430269E-3</v>
      </c>
      <c r="G261" s="137">
        <v>911.48851487209515</v>
      </c>
      <c r="H261" s="137">
        <f t="shared" si="23"/>
        <v>-0.23245419022634906</v>
      </c>
      <c r="I261" s="139">
        <v>2.703327035047165E-3</v>
      </c>
      <c r="J261" s="142">
        <f t="shared" si="24"/>
        <v>-2.1250362580715887E-16</v>
      </c>
      <c r="K261" s="136">
        <v>911.72096906232139</v>
      </c>
      <c r="L261" s="136">
        <f t="shared" si="25"/>
        <v>0</v>
      </c>
      <c r="M261" s="140">
        <f t="shared" si="26"/>
        <v>2.7033270350473779E-3</v>
      </c>
      <c r="N261" s="141">
        <f t="shared" si="27"/>
        <v>0</v>
      </c>
    </row>
    <row r="262" spans="1:14">
      <c r="A262" s="137">
        <v>899.23690837967263</v>
      </c>
      <c r="B262" s="139">
        <f t="shared" si="21"/>
        <v>-1.3692852425548978E-2</v>
      </c>
      <c r="C262" s="136">
        <v>889.28662771393431</v>
      </c>
      <c r="D262" s="136">
        <f t="shared" si="22"/>
        <v>-9.9502806657383189</v>
      </c>
      <c r="E262" s="140">
        <v>-1.3234846976884523E-2</v>
      </c>
      <c r="F262" s="141">
        <v>-4.5800544866445546E-4</v>
      </c>
      <c r="G262" s="137">
        <v>899.00763715036896</v>
      </c>
      <c r="H262" s="137">
        <f t="shared" si="23"/>
        <v>-0.22927122930366295</v>
      </c>
      <c r="I262" s="139">
        <v>-1.369285242554874E-2</v>
      </c>
      <c r="J262" s="142">
        <f t="shared" si="24"/>
        <v>2.3765711620882257E-16</v>
      </c>
      <c r="K262" s="136">
        <v>899.23690837967263</v>
      </c>
      <c r="L262" s="136">
        <f t="shared" si="25"/>
        <v>0</v>
      </c>
      <c r="M262" s="140">
        <f t="shared" si="26"/>
        <v>-1.3692852425548855E-2</v>
      </c>
      <c r="N262" s="141">
        <f t="shared" si="27"/>
        <v>1.231653667943533E-16</v>
      </c>
    </row>
    <row r="263" spans="1:14">
      <c r="A263" s="137">
        <v>914.86729703937192</v>
      </c>
      <c r="B263" s="139">
        <f t="shared" si="21"/>
        <v>1.7381836214734065E-2</v>
      </c>
      <c r="C263" s="136">
        <v>901.84803520456512</v>
      </c>
      <c r="D263" s="136">
        <f t="shared" si="22"/>
        <v>-13.019261834806798</v>
      </c>
      <c r="E263" s="140">
        <v>1.4125262990766085E-2</v>
      </c>
      <c r="F263" s="141">
        <v>3.25657322396798E-3</v>
      </c>
      <c r="G263" s="137">
        <v>914.6340406551119</v>
      </c>
      <c r="H263" s="137">
        <f t="shared" si="23"/>
        <v>-0.2332563842600166</v>
      </c>
      <c r="I263" s="139">
        <v>1.7381836214734235E-2</v>
      </c>
      <c r="J263" s="142">
        <f t="shared" si="24"/>
        <v>1.700029006457271E-16</v>
      </c>
      <c r="K263" s="136">
        <v>914.86729703937203</v>
      </c>
      <c r="L263" s="136">
        <f t="shared" si="25"/>
        <v>0</v>
      </c>
      <c r="M263" s="140">
        <f t="shared" si="26"/>
        <v>1.7381836214734193E-2</v>
      </c>
      <c r="N263" s="141">
        <f t="shared" si="27"/>
        <v>1.2836953722228372E-16</v>
      </c>
    </row>
    <row r="264" spans="1:14">
      <c r="A264" s="137">
        <v>923.03740922900886</v>
      </c>
      <c r="B264" s="139">
        <f t="shared" si="21"/>
        <v>8.9303795381870908E-3</v>
      </c>
      <c r="C264" s="136">
        <v>910.43300939952928</v>
      </c>
      <c r="D264" s="136">
        <f t="shared" si="22"/>
        <v>-12.604399829479576</v>
      </c>
      <c r="E264" s="140">
        <v>9.5193135205055273E-3</v>
      </c>
      <c r="F264" s="141">
        <v>-5.8893398231843648E-4</v>
      </c>
      <c r="G264" s="137">
        <v>922.80206977670741</v>
      </c>
      <c r="H264" s="137">
        <f t="shared" si="23"/>
        <v>-0.23533945230144582</v>
      </c>
      <c r="I264" s="139">
        <v>8.930379538186782E-3</v>
      </c>
      <c r="J264" s="142">
        <f t="shared" si="24"/>
        <v>-3.0878077872387166E-16</v>
      </c>
      <c r="K264" s="136">
        <v>923.03740922900874</v>
      </c>
      <c r="L264" s="136">
        <f t="shared" si="25"/>
        <v>0</v>
      </c>
      <c r="M264" s="140">
        <f t="shared" si="26"/>
        <v>8.930379538186841E-3</v>
      </c>
      <c r="N264" s="141">
        <f t="shared" si="27"/>
        <v>-2.4980018054066022E-16</v>
      </c>
    </row>
    <row r="265" spans="1:14">
      <c r="A265" s="137">
        <v>929.74799577369402</v>
      </c>
      <c r="B265" s="139">
        <f t="shared" si="21"/>
        <v>7.2701132994060875E-3</v>
      </c>
      <c r="C265" s="136">
        <v>915.63238532839694</v>
      </c>
      <c r="D265" s="136">
        <f t="shared" si="22"/>
        <v>-14.115610445297079</v>
      </c>
      <c r="E265" s="140">
        <v>5.7108824868914521E-3</v>
      </c>
      <c r="F265" s="141">
        <v>1.5592308125146354E-3</v>
      </c>
      <c r="G265" s="137">
        <v>929.51094537691063</v>
      </c>
      <c r="H265" s="137">
        <f t="shared" si="23"/>
        <v>-0.23705039678338835</v>
      </c>
      <c r="I265" s="139">
        <v>7.2701132994062055E-3</v>
      </c>
      <c r="J265" s="142">
        <f t="shared" si="24"/>
        <v>1.1796119636642288E-16</v>
      </c>
      <c r="K265" s="136">
        <v>929.7479957736939</v>
      </c>
      <c r="L265" s="136">
        <f t="shared" si="25"/>
        <v>0</v>
      </c>
      <c r="M265" s="140">
        <f t="shared" si="26"/>
        <v>7.2701132994060884E-3</v>
      </c>
      <c r="N265" s="141">
        <f t="shared" si="27"/>
        <v>0</v>
      </c>
    </row>
    <row r="266" spans="1:14">
      <c r="A266" s="137">
        <v>911.67788343442623</v>
      </c>
      <c r="B266" s="139">
        <f t="shared" si="21"/>
        <v>-1.9435494802256231E-2</v>
      </c>
      <c r="C266" s="136">
        <v>896.67116530049179</v>
      </c>
      <c r="D266" s="136">
        <f t="shared" si="22"/>
        <v>-15.006718133934442</v>
      </c>
      <c r="E266" s="140">
        <v>-2.0708332658094644E-2</v>
      </c>
      <c r="F266" s="141">
        <v>1.2728378558384129E-3</v>
      </c>
      <c r="G266" s="137">
        <v>911.44544022939738</v>
      </c>
      <c r="H266" s="137">
        <f t="shared" si="23"/>
        <v>-0.23244320502885785</v>
      </c>
      <c r="I266" s="139">
        <v>-1.9435494802256259E-2</v>
      </c>
      <c r="J266" s="142">
        <f t="shared" si="24"/>
        <v>-2.7755575615628914E-17</v>
      </c>
      <c r="K266" s="136">
        <v>911.67788343442612</v>
      </c>
      <c r="L266" s="136">
        <f t="shared" si="25"/>
        <v>0</v>
      </c>
      <c r="M266" s="140">
        <f t="shared" si="26"/>
        <v>-1.9435494802256235E-2</v>
      </c>
      <c r="N266" s="141">
        <f t="shared" si="27"/>
        <v>0</v>
      </c>
    </row>
    <row r="267" spans="1:14">
      <c r="A267" s="137">
        <v>912.98984080383661</v>
      </c>
      <c r="B267" s="139">
        <f t="shared" si="21"/>
        <v>1.4390580195584438E-3</v>
      </c>
      <c r="C267" s="136">
        <v>894.5310156923905</v>
      </c>
      <c r="D267" s="136">
        <f t="shared" si="22"/>
        <v>-18.458825111446117</v>
      </c>
      <c r="E267" s="140">
        <v>-2.3867719749682049E-3</v>
      </c>
      <c r="F267" s="141">
        <v>3.8258299945266487E-3</v>
      </c>
      <c r="G267" s="137">
        <v>912.75706309954933</v>
      </c>
      <c r="H267" s="137">
        <f t="shared" si="23"/>
        <v>-0.23277770428728672</v>
      </c>
      <c r="I267" s="139">
        <v>1.4390580195582899E-3</v>
      </c>
      <c r="J267" s="142">
        <f t="shared" si="24"/>
        <v>-1.5395670849294163E-16</v>
      </c>
      <c r="K267" s="136">
        <v>912.9898408038365</v>
      </c>
      <c r="L267" s="136">
        <f t="shared" si="25"/>
        <v>0</v>
      </c>
      <c r="M267" s="140">
        <f t="shared" si="26"/>
        <v>1.4390580195584441E-3</v>
      </c>
      <c r="N267" s="141">
        <f t="shared" si="27"/>
        <v>0</v>
      </c>
    </row>
    <row r="268" spans="1:14">
      <c r="A268" s="137">
        <v>902.58897022992323</v>
      </c>
      <c r="B268" s="139">
        <f t="shared" si="21"/>
        <v>-1.1392098913998861E-2</v>
      </c>
      <c r="C268" s="136">
        <v>881.51193958319141</v>
      </c>
      <c r="D268" s="136">
        <f t="shared" si="22"/>
        <v>-21.077030646731828</v>
      </c>
      <c r="E268" s="140">
        <v>-1.4554080161347993E-2</v>
      </c>
      <c r="F268" s="141">
        <v>3.161981247349132E-3</v>
      </c>
      <c r="G268" s="137">
        <v>902.35884435226819</v>
      </c>
      <c r="H268" s="137">
        <f t="shared" si="23"/>
        <v>-0.23012587765504122</v>
      </c>
      <c r="I268" s="139">
        <v>-1.1392098913998828E-2</v>
      </c>
      <c r="J268" s="142">
        <f t="shared" si="24"/>
        <v>3.2959746043559335E-17</v>
      </c>
      <c r="K268" s="136">
        <v>902.58897022992312</v>
      </c>
      <c r="L268" s="136">
        <f t="shared" si="25"/>
        <v>0</v>
      </c>
      <c r="M268" s="140">
        <f t="shared" si="26"/>
        <v>-1.1392098913998863E-2</v>
      </c>
      <c r="N268" s="141">
        <f t="shared" si="27"/>
        <v>0</v>
      </c>
    </row>
    <row r="269" spans="1:14">
      <c r="A269" s="137">
        <v>891.12496178769436</v>
      </c>
      <c r="B269" s="139">
        <f t="shared" si="21"/>
        <v>-1.270125031475685E-2</v>
      </c>
      <c r="C269" s="136">
        <v>866.76724017263439</v>
      </c>
      <c r="D269" s="136">
        <f t="shared" si="22"/>
        <v>-24.357721615059972</v>
      </c>
      <c r="E269" s="140">
        <v>-1.6726602044129783E-2</v>
      </c>
      <c r="F269" s="141">
        <v>4.0253517293729335E-3</v>
      </c>
      <c r="G269" s="137">
        <v>890.89775879641547</v>
      </c>
      <c r="H269" s="137">
        <f t="shared" si="23"/>
        <v>-0.22720299127888666</v>
      </c>
      <c r="I269" s="139">
        <v>-1.2701250314756678E-2</v>
      </c>
      <c r="J269" s="142">
        <f t="shared" si="24"/>
        <v>1.717376241217039E-16</v>
      </c>
      <c r="K269" s="136">
        <v>891.12496178769425</v>
      </c>
      <c r="L269" s="136">
        <f t="shared" si="25"/>
        <v>0</v>
      </c>
      <c r="M269" s="140">
        <f t="shared" si="26"/>
        <v>-1.2701250314756852E-2</v>
      </c>
      <c r="N269" s="141">
        <f t="shared" si="27"/>
        <v>0</v>
      </c>
    </row>
    <row r="270" spans="1:14">
      <c r="A270" s="137">
        <v>908.23641890629301</v>
      </c>
      <c r="B270" s="139">
        <f t="shared" si="21"/>
        <v>1.9202084839225232E-2</v>
      </c>
      <c r="C270" s="136">
        <v>884.98569221070125</v>
      </c>
      <c r="D270" s="136">
        <f t="shared" si="22"/>
        <v>-23.250726695591766</v>
      </c>
      <c r="E270" s="140">
        <v>2.101885165207476E-2</v>
      </c>
      <c r="F270" s="141">
        <v>-1.8167668128495282E-3</v>
      </c>
      <c r="G270" s="137">
        <v>908.00485314389994</v>
      </c>
      <c r="H270" s="137">
        <f t="shared" si="23"/>
        <v>-0.23156576239307469</v>
      </c>
      <c r="I270" s="139">
        <v>1.9202084839225315E-2</v>
      </c>
      <c r="J270" s="142">
        <f t="shared" si="24"/>
        <v>8.3266726846886741E-17</v>
      </c>
      <c r="K270" s="136">
        <v>908.23641890629301</v>
      </c>
      <c r="L270" s="136">
        <f t="shared" si="25"/>
        <v>0</v>
      </c>
      <c r="M270" s="140">
        <f t="shared" si="26"/>
        <v>1.9202084839225364E-2</v>
      </c>
      <c r="N270" s="141">
        <f t="shared" si="27"/>
        <v>1.3183898417423734E-16</v>
      </c>
    </row>
    <row r="271" spans="1:14">
      <c r="A271" s="137">
        <v>905.04700530134733</v>
      </c>
      <c r="B271" s="139">
        <f t="shared" ref="B271:B334" si="28">(A271-A270)/A270</f>
        <v>-3.5116557083082036E-3</v>
      </c>
      <c r="C271" s="136">
        <v>879.80882230662792</v>
      </c>
      <c r="D271" s="136">
        <f t="shared" ref="D271:D334" si="29">C271-A271</f>
        <v>-25.238182994719409</v>
      </c>
      <c r="E271" s="140">
        <v>-5.8496650845749456E-3</v>
      </c>
      <c r="F271" s="141">
        <v>2.338009376266742E-3</v>
      </c>
      <c r="G271" s="137">
        <v>904.81625271818518</v>
      </c>
      <c r="H271" s="137">
        <f t="shared" ref="H271:H334" si="30">G271-A271</f>
        <v>-0.23075258316214331</v>
      </c>
      <c r="I271" s="139">
        <v>-3.5116557083086715E-3</v>
      </c>
      <c r="J271" s="142">
        <f t="shared" ref="J271:J334" si="31">I271-B271</f>
        <v>-4.6794165764474371E-16</v>
      </c>
      <c r="K271" s="136">
        <v>905.04700530134699</v>
      </c>
      <c r="L271" s="136">
        <f t="shared" ref="L271:L334" si="32">K271-A271</f>
        <v>0</v>
      </c>
      <c r="M271" s="140">
        <f t="shared" ref="M271:M334" si="33">(K271-K270)/K270</f>
        <v>-3.5116557083085791E-3</v>
      </c>
      <c r="N271" s="141">
        <f t="shared" ref="N271:N334" si="34">M271-B271</f>
        <v>-3.7556763254897874E-16</v>
      </c>
    </row>
    <row r="272" spans="1:14">
      <c r="A272" s="137">
        <v>904.29731537596979</v>
      </c>
      <c r="B272" s="139">
        <f t="shared" si="28"/>
        <v>-8.2834363407226469E-4</v>
      </c>
      <c r="C272" s="136">
        <v>881.0317649398288</v>
      </c>
      <c r="D272" s="136">
        <f t="shared" si="29"/>
        <v>-23.265550436140984</v>
      </c>
      <c r="E272" s="140">
        <v>1.3900095136516731E-3</v>
      </c>
      <c r="F272" s="141">
        <v>-2.2183531477239378E-3</v>
      </c>
      <c r="G272" s="137">
        <v>904.06675393524131</v>
      </c>
      <c r="H272" s="137">
        <f t="shared" si="30"/>
        <v>-0.23056144072847928</v>
      </c>
      <c r="I272" s="139">
        <v>-8.2834363407187123E-4</v>
      </c>
      <c r="J272" s="142">
        <f t="shared" si="31"/>
        <v>3.9345696839498956E-16</v>
      </c>
      <c r="K272" s="136">
        <v>904.29731537596979</v>
      </c>
      <c r="L272" s="136">
        <f t="shared" si="32"/>
        <v>0</v>
      </c>
      <c r="M272" s="140">
        <f t="shared" si="33"/>
        <v>-8.2834363407188814E-4</v>
      </c>
      <c r="N272" s="141">
        <f t="shared" si="34"/>
        <v>3.7654341450421569E-16</v>
      </c>
    </row>
    <row r="273" spans="1:14">
      <c r="A273" s="137">
        <v>902.85933254496581</v>
      </c>
      <c r="B273" s="139">
        <f t="shared" si="28"/>
        <v>-1.5901659847415604E-3</v>
      </c>
      <c r="C273" s="136">
        <v>879.91761295507138</v>
      </c>
      <c r="D273" s="136">
        <f t="shared" si="29"/>
        <v>-22.941719589894433</v>
      </c>
      <c r="E273" s="140">
        <v>-1.2645991087886822E-3</v>
      </c>
      <c r="F273" s="141">
        <v>-3.2556687595287816E-4</v>
      </c>
      <c r="G273" s="137">
        <v>902.62913773519767</v>
      </c>
      <c r="H273" s="137">
        <f t="shared" si="30"/>
        <v>-0.23019480976813611</v>
      </c>
      <c r="I273" s="139">
        <v>-1.5901659847416668E-3</v>
      </c>
      <c r="J273" s="142">
        <f t="shared" si="31"/>
        <v>-1.0646865333807654E-16</v>
      </c>
      <c r="K273" s="136">
        <v>902.85933254496581</v>
      </c>
      <c r="L273" s="136">
        <f t="shared" si="32"/>
        <v>0</v>
      </c>
      <c r="M273" s="140">
        <f t="shared" si="33"/>
        <v>-1.5901659847415604E-3</v>
      </c>
      <c r="N273" s="141">
        <f t="shared" si="34"/>
        <v>0</v>
      </c>
    </row>
    <row r="274" spans="1:14">
      <c r="A274" s="137">
        <v>932.93417795654784</v>
      </c>
      <c r="B274" s="139">
        <f t="shared" si="28"/>
        <v>3.331066571224061E-2</v>
      </c>
      <c r="C274" s="136">
        <v>910.43487913729359</v>
      </c>
      <c r="D274" s="136">
        <f t="shared" si="29"/>
        <v>-22.49929881925425</v>
      </c>
      <c r="E274" s="140">
        <v>3.4681958552613301E-2</v>
      </c>
      <c r="F274" s="141">
        <v>-1.3712928403726912E-3</v>
      </c>
      <c r="G274" s="137">
        <v>932.6963152044226</v>
      </c>
      <c r="H274" s="137">
        <f t="shared" si="30"/>
        <v>-0.23786275212523833</v>
      </c>
      <c r="I274" s="139">
        <v>3.331066571224036E-2</v>
      </c>
      <c r="J274" s="142">
        <f t="shared" si="31"/>
        <v>-2.4980018054066022E-16</v>
      </c>
      <c r="K274" s="136">
        <v>932.93417795654761</v>
      </c>
      <c r="L274" s="136">
        <f t="shared" si="32"/>
        <v>0</v>
      </c>
      <c r="M274" s="140">
        <f t="shared" si="33"/>
        <v>3.3310665712240353E-2</v>
      </c>
      <c r="N274" s="141">
        <f t="shared" si="34"/>
        <v>-2.5673907444456745E-16</v>
      </c>
    </row>
    <row r="275" spans="1:14">
      <c r="A275" s="137">
        <v>950.48187705758585</v>
      </c>
      <c r="B275" s="139">
        <f t="shared" si="28"/>
        <v>1.8809150222659443E-2</v>
      </c>
      <c r="C275" s="136">
        <v>924.48182260760086</v>
      </c>
      <c r="D275" s="136">
        <f t="shared" si="29"/>
        <v>-26.000054449984987</v>
      </c>
      <c r="E275" s="140">
        <v>1.5428828345875565E-2</v>
      </c>
      <c r="F275" s="141">
        <v>3.3803218767838785E-3</v>
      </c>
      <c r="G275" s="137">
        <v>950.23954030922368</v>
      </c>
      <c r="H275" s="137">
        <f t="shared" si="30"/>
        <v>-0.24233674836216323</v>
      </c>
      <c r="I275" s="139">
        <v>1.880915022265963E-2</v>
      </c>
      <c r="J275" s="142">
        <f t="shared" si="31"/>
        <v>1.8735013540549517E-16</v>
      </c>
      <c r="K275" s="136">
        <v>950.48187705758573</v>
      </c>
      <c r="L275" s="136">
        <f t="shared" si="32"/>
        <v>0</v>
      </c>
      <c r="M275" s="140">
        <f t="shared" si="33"/>
        <v>1.8809150222659568E-2</v>
      </c>
      <c r="N275" s="141">
        <f t="shared" si="34"/>
        <v>1.2490009027033011E-16</v>
      </c>
    </row>
    <row r="276" spans="1:14">
      <c r="A276" s="137">
        <v>959.61064446789203</v>
      </c>
      <c r="B276" s="139">
        <f t="shared" si="28"/>
        <v>9.6043571483616051E-3</v>
      </c>
      <c r="C276" s="136">
        <v>933.80956479240308</v>
      </c>
      <c r="D276" s="136">
        <f t="shared" si="29"/>
        <v>-25.80107967548895</v>
      </c>
      <c r="E276" s="140">
        <v>1.00896977709008E-2</v>
      </c>
      <c r="F276" s="141">
        <v>-4.8534062253919458E-4</v>
      </c>
      <c r="G276" s="137">
        <v>959.36598023084844</v>
      </c>
      <c r="H276" s="137">
        <f t="shared" si="30"/>
        <v>-0.24466423704359386</v>
      </c>
      <c r="I276" s="139">
        <v>9.604357148361619E-3</v>
      </c>
      <c r="J276" s="142">
        <f t="shared" si="31"/>
        <v>1.3877787807814457E-17</v>
      </c>
      <c r="K276" s="136">
        <v>959.61064446789192</v>
      </c>
      <c r="L276" s="136">
        <f t="shared" si="32"/>
        <v>0</v>
      </c>
      <c r="M276" s="140">
        <f t="shared" si="33"/>
        <v>9.6043571483616069E-3</v>
      </c>
      <c r="N276" s="141">
        <f t="shared" si="34"/>
        <v>0</v>
      </c>
    </row>
    <row r="277" spans="1:14">
      <c r="A277" s="137">
        <v>962.67403261124423</v>
      </c>
      <c r="B277" s="139">
        <f t="shared" si="28"/>
        <v>3.1923240545657558E-3</v>
      </c>
      <c r="C277" s="136">
        <v>935.73213310361757</v>
      </c>
      <c r="D277" s="136">
        <f t="shared" si="29"/>
        <v>-26.941899507626658</v>
      </c>
      <c r="E277" s="140">
        <v>2.058844098091778E-3</v>
      </c>
      <c r="F277" s="141">
        <v>1.1334799564739779E-3</v>
      </c>
      <c r="G277" s="137">
        <v>962.42858732667139</v>
      </c>
      <c r="H277" s="137">
        <f t="shared" si="30"/>
        <v>-0.24544528457283832</v>
      </c>
      <c r="I277" s="139">
        <v>3.192324054565716E-3</v>
      </c>
      <c r="J277" s="142">
        <f t="shared" si="31"/>
        <v>-3.9898639947466563E-17</v>
      </c>
      <c r="K277" s="136">
        <v>962.67403261124412</v>
      </c>
      <c r="L277" s="136">
        <f t="shared" si="32"/>
        <v>0</v>
      </c>
      <c r="M277" s="140">
        <f t="shared" si="33"/>
        <v>3.1923240545657563E-3</v>
      </c>
      <c r="N277" s="141">
        <f t="shared" si="34"/>
        <v>0</v>
      </c>
    </row>
    <row r="278" spans="1:14">
      <c r="A278" s="137">
        <v>982.5569727442047</v>
      </c>
      <c r="B278" s="139">
        <f t="shared" si="28"/>
        <v>2.0653865648612317E-2</v>
      </c>
      <c r="C278" s="136">
        <v>955.19603379967953</v>
      </c>
      <c r="D278" s="136">
        <f t="shared" si="29"/>
        <v>-27.360938944525174</v>
      </c>
      <c r="E278" s="140">
        <v>2.0800718504241679E-2</v>
      </c>
      <c r="F278" s="141">
        <v>-1.468528556293619E-4</v>
      </c>
      <c r="G278" s="137">
        <v>982.30645806570033</v>
      </c>
      <c r="H278" s="137">
        <f t="shared" si="30"/>
        <v>-0.25051467850437348</v>
      </c>
      <c r="I278" s="139">
        <v>2.0653865648612438E-2</v>
      </c>
      <c r="J278" s="142">
        <f t="shared" si="31"/>
        <v>1.214306433183765E-16</v>
      </c>
      <c r="K278" s="136">
        <v>982.5569727442047</v>
      </c>
      <c r="L278" s="136">
        <f t="shared" si="32"/>
        <v>0</v>
      </c>
      <c r="M278" s="140">
        <f t="shared" si="33"/>
        <v>2.0653865648612438E-2</v>
      </c>
      <c r="N278" s="141">
        <f t="shared" si="34"/>
        <v>1.214306433183765E-16</v>
      </c>
    </row>
    <row r="279" spans="1:14">
      <c r="A279" s="137">
        <v>990.16481748980857</v>
      </c>
      <c r="B279" s="139">
        <f t="shared" si="28"/>
        <v>7.7429044387683247E-3</v>
      </c>
      <c r="C279" s="136">
        <v>964.69821496954444</v>
      </c>
      <c r="D279" s="136">
        <f t="shared" si="29"/>
        <v>-25.466602520264132</v>
      </c>
      <c r="E279" s="140">
        <v>9.9478859141260596E-3</v>
      </c>
      <c r="F279" s="141">
        <v>-2.2049814753577349E-3</v>
      </c>
      <c r="G279" s="137">
        <v>989.91236310008787</v>
      </c>
      <c r="H279" s="137">
        <f t="shared" si="30"/>
        <v>-0.25245438972069678</v>
      </c>
      <c r="I279" s="139">
        <v>7.7429044387681669E-3</v>
      </c>
      <c r="J279" s="142">
        <f t="shared" si="31"/>
        <v>-1.5785983631388945E-16</v>
      </c>
      <c r="K279" s="136">
        <v>990.16481748980846</v>
      </c>
      <c r="L279" s="136">
        <f t="shared" si="32"/>
        <v>0</v>
      </c>
      <c r="M279" s="140">
        <f t="shared" si="33"/>
        <v>7.7429044387682085E-3</v>
      </c>
      <c r="N279" s="141">
        <f t="shared" si="34"/>
        <v>-1.1622647289044608E-16</v>
      </c>
    </row>
    <row r="280" spans="1:14">
      <c r="A280" s="137">
        <v>980.82708478421046</v>
      </c>
      <c r="B280" s="139">
        <f t="shared" si="28"/>
        <v>-9.4304832293177539E-3</v>
      </c>
      <c r="C280" s="136">
        <v>953.40476216170282</v>
      </c>
      <c r="D280" s="136">
        <f t="shared" si="29"/>
        <v>-27.422322622507636</v>
      </c>
      <c r="E280" s="140">
        <v>-1.1706720954384841E-2</v>
      </c>
      <c r="F280" s="141">
        <v>2.2762377250670866E-3</v>
      </c>
      <c r="G280" s="137">
        <v>980.57701116137832</v>
      </c>
      <c r="H280" s="137">
        <f t="shared" si="30"/>
        <v>-0.25007362283213297</v>
      </c>
      <c r="I280" s="139">
        <v>-9.4304832293176169E-3</v>
      </c>
      <c r="J280" s="142">
        <f t="shared" si="31"/>
        <v>1.3704315460216776E-16</v>
      </c>
      <c r="K280" s="136">
        <v>980.82708478421046</v>
      </c>
      <c r="L280" s="136">
        <f t="shared" si="32"/>
        <v>0</v>
      </c>
      <c r="M280" s="140">
        <f t="shared" si="33"/>
        <v>-9.4304832293176395E-3</v>
      </c>
      <c r="N280" s="141">
        <f t="shared" si="34"/>
        <v>1.1449174941446927E-16</v>
      </c>
    </row>
    <row r="281" spans="1:14">
      <c r="A281" s="137">
        <v>978.13854160354686</v>
      </c>
      <c r="B281" s="139">
        <f t="shared" si="28"/>
        <v>-2.7410980206109426E-3</v>
      </c>
      <c r="C281" s="136">
        <v>950.87072253388806</v>
      </c>
      <c r="D281" s="136">
        <f t="shared" si="29"/>
        <v>-27.267819069658799</v>
      </c>
      <c r="E281" s="140">
        <v>-2.6578843827769513E-3</v>
      </c>
      <c r="F281" s="141">
        <v>-8.3213637833991303E-5</v>
      </c>
      <c r="G281" s="137">
        <v>977.88915345702731</v>
      </c>
      <c r="H281" s="137">
        <f t="shared" si="30"/>
        <v>-0.24938814651954999</v>
      </c>
      <c r="I281" s="139">
        <v>-2.7410980206109114E-3</v>
      </c>
      <c r="J281" s="142">
        <f t="shared" si="31"/>
        <v>3.1225022567582528E-17</v>
      </c>
      <c r="K281" s="136">
        <v>978.13854160354686</v>
      </c>
      <c r="L281" s="136">
        <f t="shared" si="32"/>
        <v>0</v>
      </c>
      <c r="M281" s="140">
        <f t="shared" si="33"/>
        <v>-2.7410980206109426E-3</v>
      </c>
      <c r="N281" s="141">
        <f t="shared" si="34"/>
        <v>0</v>
      </c>
    </row>
    <row r="282" spans="1:14">
      <c r="A282" s="137">
        <v>967.21848921349567</v>
      </c>
      <c r="B282" s="139">
        <f t="shared" si="28"/>
        <v>-1.116411625305041E-2</v>
      </c>
      <c r="C282" s="136">
        <v>943.31174596226799</v>
      </c>
      <c r="D282" s="136">
        <f t="shared" si="29"/>
        <v>-23.906743251227681</v>
      </c>
      <c r="E282" s="140">
        <v>-7.9495313006134449E-3</v>
      </c>
      <c r="F282" s="141">
        <v>-3.2145849524369656E-3</v>
      </c>
      <c r="G282" s="137">
        <v>966.97188526523598</v>
      </c>
      <c r="H282" s="137">
        <f t="shared" si="30"/>
        <v>-0.24660394825968979</v>
      </c>
      <c r="I282" s="139">
        <v>-1.1164116253050428E-2</v>
      </c>
      <c r="J282" s="142">
        <f t="shared" si="31"/>
        <v>-1.7347234759768071E-17</v>
      </c>
      <c r="K282" s="136">
        <v>967.21848921349567</v>
      </c>
      <c r="L282" s="136">
        <f t="shared" si="32"/>
        <v>0</v>
      </c>
      <c r="M282" s="140">
        <f t="shared" si="33"/>
        <v>-1.116411625305041E-2</v>
      </c>
      <c r="N282" s="141">
        <f t="shared" si="34"/>
        <v>0</v>
      </c>
    </row>
    <row r="283" spans="1:14">
      <c r="A283" s="137">
        <v>970.38636000449401</v>
      </c>
      <c r="B283" s="139">
        <f t="shared" si="28"/>
        <v>3.2752380422073246E-3</v>
      </c>
      <c r="C283" s="136">
        <v>946.21716958500201</v>
      </c>
      <c r="D283" s="136">
        <f t="shared" si="29"/>
        <v>-24.169190419491997</v>
      </c>
      <c r="E283" s="140">
        <v>3.0800248541061159E-3</v>
      </c>
      <c r="F283" s="141">
        <v>1.9521318810120872E-4</v>
      </c>
      <c r="G283" s="137">
        <v>970.13894836960151</v>
      </c>
      <c r="H283" s="137">
        <f t="shared" si="30"/>
        <v>-0.24741163489250084</v>
      </c>
      <c r="I283" s="139">
        <v>3.2752380422072084E-3</v>
      </c>
      <c r="J283" s="142">
        <f t="shared" si="31"/>
        <v>-1.1622647289044608E-16</v>
      </c>
      <c r="K283" s="136">
        <v>970.38636000449389</v>
      </c>
      <c r="L283" s="136">
        <f t="shared" si="32"/>
        <v>0</v>
      </c>
      <c r="M283" s="140">
        <f t="shared" si="33"/>
        <v>3.2752380422072071E-3</v>
      </c>
      <c r="N283" s="141">
        <f t="shared" si="34"/>
        <v>-1.1752751549742868E-16</v>
      </c>
    </row>
    <row r="284" spans="1:14">
      <c r="A284" s="137">
        <v>972.94887772356412</v>
      </c>
      <c r="B284" s="139">
        <f t="shared" si="28"/>
        <v>2.6407190215021652E-3</v>
      </c>
      <c r="C284" s="136">
        <v>945.49690761995794</v>
      </c>
      <c r="D284" s="136">
        <f t="shared" si="29"/>
        <v>-27.451970103606186</v>
      </c>
      <c r="E284" s="140">
        <v>-7.6120153828953554E-4</v>
      </c>
      <c r="F284" s="141">
        <v>3.401920559791701E-3</v>
      </c>
      <c r="G284" s="137">
        <v>972.70081274406118</v>
      </c>
      <c r="H284" s="137">
        <f t="shared" si="30"/>
        <v>-0.24806497950294215</v>
      </c>
      <c r="I284" s="139">
        <v>2.640719021502124E-3</v>
      </c>
      <c r="J284" s="142">
        <f t="shared" si="31"/>
        <v>-4.1199682554449168E-17</v>
      </c>
      <c r="K284" s="136">
        <v>972.94887772356401</v>
      </c>
      <c r="L284" s="136">
        <f t="shared" si="32"/>
        <v>0</v>
      </c>
      <c r="M284" s="140">
        <f t="shared" si="33"/>
        <v>2.6407190215021656E-3</v>
      </c>
      <c r="N284" s="141">
        <f t="shared" si="34"/>
        <v>0</v>
      </c>
    </row>
    <row r="285" spans="1:14">
      <c r="A285" s="137">
        <v>973.13630020490814</v>
      </c>
      <c r="B285" s="139">
        <f t="shared" si="28"/>
        <v>1.9263343186389477E-4</v>
      </c>
      <c r="C285" s="136">
        <v>945.1911719616578</v>
      </c>
      <c r="D285" s="136">
        <f t="shared" si="29"/>
        <v>-27.945128243250338</v>
      </c>
      <c r="E285" s="140">
        <v>-3.2335976546950994E-4</v>
      </c>
      <c r="F285" s="141">
        <v>5.1599319733340468E-4</v>
      </c>
      <c r="G285" s="137">
        <v>972.88818743979698</v>
      </c>
      <c r="H285" s="137">
        <f t="shared" si="30"/>
        <v>-0.24811276511115921</v>
      </c>
      <c r="I285" s="139">
        <v>1.9263343186400769E-4</v>
      </c>
      <c r="J285" s="142">
        <f t="shared" si="31"/>
        <v>1.1291965626436529E-16</v>
      </c>
      <c r="K285" s="136">
        <v>973.13630020490814</v>
      </c>
      <c r="L285" s="136">
        <f t="shared" si="32"/>
        <v>0</v>
      </c>
      <c r="M285" s="140">
        <f t="shared" si="33"/>
        <v>1.9263343186401164E-4</v>
      </c>
      <c r="N285" s="141">
        <f t="shared" si="34"/>
        <v>1.1687699419393738E-16</v>
      </c>
    </row>
    <row r="286" spans="1:14">
      <c r="A286" s="137">
        <v>980.59657667497083</v>
      </c>
      <c r="B286" s="139">
        <f t="shared" si="28"/>
        <v>7.6662194889778792E-3</v>
      </c>
      <c r="C286" s="136">
        <v>949.16760525732468</v>
      </c>
      <c r="D286" s="136">
        <f t="shared" si="29"/>
        <v>-31.428971417646153</v>
      </c>
      <c r="E286" s="140">
        <v>4.2070148490851392E-3</v>
      </c>
      <c r="F286" s="141">
        <v>3.4592046398927399E-3</v>
      </c>
      <c r="G286" s="137">
        <v>980.3465618229443</v>
      </c>
      <c r="H286" s="137">
        <f t="shared" si="30"/>
        <v>-0.25001485202653839</v>
      </c>
      <c r="I286" s="139">
        <v>7.6662194889778592E-3</v>
      </c>
      <c r="J286" s="142">
        <f t="shared" si="31"/>
        <v>-1.9949319973733282E-17</v>
      </c>
      <c r="K286" s="136">
        <v>980.59657667497083</v>
      </c>
      <c r="L286" s="136">
        <f t="shared" si="32"/>
        <v>0</v>
      </c>
      <c r="M286" s="140">
        <f t="shared" si="33"/>
        <v>7.6662194889778792E-3</v>
      </c>
      <c r="N286" s="141">
        <f t="shared" si="34"/>
        <v>0</v>
      </c>
    </row>
    <row r="287" spans="1:14">
      <c r="A287" s="137">
        <v>965.44551562560605</v>
      </c>
      <c r="B287" s="139">
        <f t="shared" si="28"/>
        <v>-1.5450860639080901E-2</v>
      </c>
      <c r="C287" s="136">
        <v>936.97758176161267</v>
      </c>
      <c r="D287" s="136">
        <f t="shared" si="29"/>
        <v>-28.46793386399338</v>
      </c>
      <c r="E287" s="140">
        <v>-1.2842856654813065E-2</v>
      </c>
      <c r="F287" s="141">
        <v>-2.6080039842678367E-3</v>
      </c>
      <c r="G287" s="137">
        <v>965.19936371821598</v>
      </c>
      <c r="H287" s="137">
        <f t="shared" si="30"/>
        <v>-0.24615190739007176</v>
      </c>
      <c r="I287" s="139">
        <v>-1.5450860639080796E-2</v>
      </c>
      <c r="J287" s="142">
        <f t="shared" si="31"/>
        <v>1.0581813203458523E-16</v>
      </c>
      <c r="K287" s="136">
        <v>965.44551562560605</v>
      </c>
      <c r="L287" s="136">
        <f t="shared" si="32"/>
        <v>0</v>
      </c>
      <c r="M287" s="140">
        <f t="shared" si="33"/>
        <v>-1.5450860639080901E-2</v>
      </c>
      <c r="N287" s="141">
        <f t="shared" si="34"/>
        <v>0</v>
      </c>
    </row>
    <row r="288" spans="1:14">
      <c r="A288" s="137">
        <v>973.13630020490814</v>
      </c>
      <c r="B288" s="139">
        <f t="shared" si="28"/>
        <v>7.9660472339741339E-3</v>
      </c>
      <c r="C288" s="136">
        <v>945.1911719616578</v>
      </c>
      <c r="D288" s="136">
        <f t="shared" si="29"/>
        <v>-27.945128243250338</v>
      </c>
      <c r="E288" s="140">
        <v>8.7660477261395642E-3</v>
      </c>
      <c r="F288" s="141">
        <v>-8.000004921654303E-4</v>
      </c>
      <c r="G288" s="137">
        <v>972.88818743979698</v>
      </c>
      <c r="H288" s="137">
        <f t="shared" si="30"/>
        <v>-0.24811276511115921</v>
      </c>
      <c r="I288" s="139">
        <v>7.9660472339740454E-3</v>
      </c>
      <c r="J288" s="142">
        <f t="shared" si="31"/>
        <v>-8.8470897274817162E-17</v>
      </c>
      <c r="K288" s="136">
        <v>973.13630020490814</v>
      </c>
      <c r="L288" s="136">
        <f t="shared" si="32"/>
        <v>0</v>
      </c>
      <c r="M288" s="140">
        <f t="shared" si="33"/>
        <v>7.9660472339741339E-3</v>
      </c>
      <c r="N288" s="141">
        <f t="shared" si="34"/>
        <v>0</v>
      </c>
    </row>
    <row r="289" spans="1:14">
      <c r="A289" s="137">
        <v>978.24302425119288</v>
      </c>
      <c r="B289" s="139">
        <f t="shared" si="28"/>
        <v>5.2476965921520388E-3</v>
      </c>
      <c r="C289" s="136">
        <v>951.85357784540747</v>
      </c>
      <c r="D289" s="136">
        <f t="shared" si="29"/>
        <v>-26.389446405785407</v>
      </c>
      <c r="E289" s="140">
        <v>7.0487390079220233E-3</v>
      </c>
      <c r="F289" s="141">
        <v>-1.8010424157699845E-3</v>
      </c>
      <c r="G289" s="137">
        <v>977.99360946556965</v>
      </c>
      <c r="H289" s="137">
        <f t="shared" si="30"/>
        <v>-0.24941478562323027</v>
      </c>
      <c r="I289" s="139">
        <v>5.247696592151907E-3</v>
      </c>
      <c r="J289" s="142">
        <f t="shared" si="31"/>
        <v>-1.3183898417423734E-16</v>
      </c>
      <c r="K289" s="136">
        <v>978.24302425119276</v>
      </c>
      <c r="L289" s="136">
        <f t="shared" si="32"/>
        <v>0</v>
      </c>
      <c r="M289" s="140">
        <f t="shared" si="33"/>
        <v>5.2476965921519217E-3</v>
      </c>
      <c r="N289" s="141">
        <f t="shared" si="34"/>
        <v>-1.1709383462843448E-16</v>
      </c>
    </row>
    <row r="290" spans="1:14">
      <c r="A290" s="137">
        <v>983.59856779857228</v>
      </c>
      <c r="B290" s="139">
        <f t="shared" si="28"/>
        <v>5.4746554941997759E-3</v>
      </c>
      <c r="C290" s="136">
        <v>954.64995484934241</v>
      </c>
      <c r="D290" s="136">
        <f t="shared" si="29"/>
        <v>-28.948612949229869</v>
      </c>
      <c r="E290" s="140">
        <v>2.9378226536320284E-3</v>
      </c>
      <c r="F290" s="141">
        <v>2.5368328405677475E-3</v>
      </c>
      <c r="G290" s="137">
        <v>983.34778755292268</v>
      </c>
      <c r="H290" s="137">
        <f t="shared" si="30"/>
        <v>-0.25078024564959378</v>
      </c>
      <c r="I290" s="139">
        <v>5.4746554941998609E-3</v>
      </c>
      <c r="J290" s="142">
        <f t="shared" si="31"/>
        <v>8.5001450322863548E-17</v>
      </c>
      <c r="K290" s="136">
        <v>983.59856779857216</v>
      </c>
      <c r="L290" s="136">
        <f t="shared" si="32"/>
        <v>0</v>
      </c>
      <c r="M290" s="140">
        <f t="shared" si="33"/>
        <v>5.4746554941997767E-3</v>
      </c>
      <c r="N290" s="141">
        <f t="shared" si="34"/>
        <v>0</v>
      </c>
    </row>
    <row r="291" spans="1:14">
      <c r="A291" s="137">
        <v>969.07117121299143</v>
      </c>
      <c r="B291" s="139">
        <f t="shared" si="28"/>
        <v>-1.4769639831923647E-2</v>
      </c>
      <c r="C291" s="136">
        <v>937.98241871827918</v>
      </c>
      <c r="D291" s="136">
        <f t="shared" si="29"/>
        <v>-31.088752494712253</v>
      </c>
      <c r="E291" s="140">
        <v>-1.7459316942714995E-2</v>
      </c>
      <c r="F291" s="141">
        <v>2.689677110791348E-3</v>
      </c>
      <c r="G291" s="137">
        <v>968.82409490124724</v>
      </c>
      <c r="H291" s="137">
        <f t="shared" si="30"/>
        <v>-0.24707631174419475</v>
      </c>
      <c r="I291" s="139">
        <v>-1.4769639831923451E-2</v>
      </c>
      <c r="J291" s="142">
        <f t="shared" si="31"/>
        <v>1.960237527853792E-16</v>
      </c>
      <c r="K291" s="136">
        <v>969.07117121299132</v>
      </c>
      <c r="L291" s="136">
        <f t="shared" si="32"/>
        <v>0</v>
      </c>
      <c r="M291" s="140">
        <f t="shared" si="33"/>
        <v>-1.4769639831923649E-2</v>
      </c>
      <c r="N291" s="141">
        <f t="shared" si="34"/>
        <v>0</v>
      </c>
    </row>
    <row r="292" spans="1:14">
      <c r="A292" s="137">
        <v>969.73792130467041</v>
      </c>
      <c r="B292" s="139">
        <f t="shared" si="28"/>
        <v>6.8803005546476338E-4</v>
      </c>
      <c r="C292" s="136">
        <v>938.04800523502365</v>
      </c>
      <c r="D292" s="136">
        <f t="shared" si="29"/>
        <v>-31.689916069646756</v>
      </c>
      <c r="E292" s="140">
        <v>6.9922970234448731E-5</v>
      </c>
      <c r="F292" s="141">
        <v>6.1810708523031468E-4</v>
      </c>
      <c r="G292" s="137">
        <v>969.49067499699754</v>
      </c>
      <c r="H292" s="137">
        <f t="shared" si="30"/>
        <v>-0.24724630767286726</v>
      </c>
      <c r="I292" s="139">
        <v>6.8803005546455782E-4</v>
      </c>
      <c r="J292" s="142">
        <f t="shared" si="31"/>
        <v>-2.0556473190325164E-16</v>
      </c>
      <c r="K292" s="136">
        <v>969.73792130467029</v>
      </c>
      <c r="L292" s="136">
        <f t="shared" si="32"/>
        <v>0</v>
      </c>
      <c r="M292" s="140">
        <f t="shared" si="33"/>
        <v>6.8803005546476349E-4</v>
      </c>
      <c r="N292" s="141">
        <f t="shared" si="34"/>
        <v>0</v>
      </c>
    </row>
    <row r="293" spans="1:14">
      <c r="A293" s="137">
        <v>964.15186964805139</v>
      </c>
      <c r="B293" s="139">
        <f t="shared" si="28"/>
        <v>-5.7603725026073357E-3</v>
      </c>
      <c r="C293" s="136">
        <v>931.01404589634285</v>
      </c>
      <c r="D293" s="136">
        <f t="shared" si="29"/>
        <v>-33.137823751708538</v>
      </c>
      <c r="E293" s="140">
        <v>-7.4985067922173935E-3</v>
      </c>
      <c r="F293" s="141">
        <v>1.7381342896100578E-3</v>
      </c>
      <c r="G293" s="137">
        <v>963.90604757121048</v>
      </c>
      <c r="H293" s="137">
        <f t="shared" si="30"/>
        <v>-0.24582207684090918</v>
      </c>
      <c r="I293" s="139">
        <v>-5.7603725026074718E-3</v>
      </c>
      <c r="J293" s="142">
        <f t="shared" si="31"/>
        <v>-1.3617579286417936E-16</v>
      </c>
      <c r="K293" s="136">
        <v>964.15186964805105</v>
      </c>
      <c r="L293" s="136">
        <f t="shared" si="32"/>
        <v>0</v>
      </c>
      <c r="M293" s="140">
        <f t="shared" si="33"/>
        <v>-5.7603725026075707E-3</v>
      </c>
      <c r="N293" s="141">
        <f t="shared" si="34"/>
        <v>-2.3505503099485736E-16</v>
      </c>
    </row>
    <row r="294" spans="1:14">
      <c r="A294" s="137">
        <v>959.65049867369487</v>
      </c>
      <c r="B294" s="139">
        <f t="shared" si="28"/>
        <v>-4.6687364470907201E-3</v>
      </c>
      <c r="C294" s="136">
        <v>927.97746800393929</v>
      </c>
      <c r="D294" s="136">
        <f t="shared" si="29"/>
        <v>-31.673030669755576</v>
      </c>
      <c r="E294" s="140">
        <v>-3.26158118214002E-3</v>
      </c>
      <c r="F294" s="141">
        <v>-1.4071552649507E-3</v>
      </c>
      <c r="G294" s="137">
        <v>959.40582427534389</v>
      </c>
      <c r="H294" s="137">
        <f t="shared" si="30"/>
        <v>-0.24467439835098048</v>
      </c>
      <c r="I294" s="139">
        <v>-4.6687364470904278E-3</v>
      </c>
      <c r="J294" s="142">
        <f t="shared" si="31"/>
        <v>2.92300905702092E-16</v>
      </c>
      <c r="K294" s="136">
        <v>959.65049867369476</v>
      </c>
      <c r="L294" s="136">
        <f t="shared" si="32"/>
        <v>0</v>
      </c>
      <c r="M294" s="140">
        <f t="shared" si="33"/>
        <v>-4.6687364470904859E-3</v>
      </c>
      <c r="N294" s="141">
        <f t="shared" si="34"/>
        <v>2.3418766925686896E-16</v>
      </c>
    </row>
    <row r="295" spans="1:14">
      <c r="A295" s="137">
        <v>954.64825727505638</v>
      </c>
      <c r="B295" s="139">
        <f t="shared" si="28"/>
        <v>-5.2125658305309502E-3</v>
      </c>
      <c r="C295" s="136">
        <v>922.29783131959903</v>
      </c>
      <c r="D295" s="136">
        <f t="shared" si="29"/>
        <v>-32.350425955457354</v>
      </c>
      <c r="E295" s="140">
        <v>-6.1204467567052574E-3</v>
      </c>
      <c r="F295" s="141">
        <v>9.0788092617430718E-4</v>
      </c>
      <c r="G295" s="137">
        <v>954.40485825811379</v>
      </c>
      <c r="H295" s="137">
        <f t="shared" si="30"/>
        <v>-0.2433990169425897</v>
      </c>
      <c r="I295" s="139">
        <v>-5.2125658305310126E-3</v>
      </c>
      <c r="J295" s="142">
        <f t="shared" si="31"/>
        <v>-6.2450045135165055E-17</v>
      </c>
      <c r="K295" s="136">
        <v>954.64825727505627</v>
      </c>
      <c r="L295" s="136">
        <f t="shared" si="32"/>
        <v>0</v>
      </c>
      <c r="M295" s="140">
        <f t="shared" si="33"/>
        <v>-5.212565830530951E-3</v>
      </c>
      <c r="N295" s="141">
        <f t="shared" si="34"/>
        <v>0</v>
      </c>
    </row>
    <row r="296" spans="1:14">
      <c r="A296" s="137">
        <v>943.83268753265111</v>
      </c>
      <c r="B296" s="139">
        <f t="shared" si="28"/>
        <v>-1.1329376720675305E-2</v>
      </c>
      <c r="C296" s="136">
        <v>915.72212857934574</v>
      </c>
      <c r="D296" s="136">
        <f t="shared" si="29"/>
        <v>-28.110558953305372</v>
      </c>
      <c r="E296" s="140">
        <v>-7.1296955462260515E-3</v>
      </c>
      <c r="F296" s="141">
        <v>-4.199681174449253E-3</v>
      </c>
      <c r="G296" s="137">
        <v>943.59204607486504</v>
      </c>
      <c r="H296" s="137">
        <f t="shared" si="30"/>
        <v>-0.24064145778606871</v>
      </c>
      <c r="I296" s="139">
        <v>-1.1329376720675162E-2</v>
      </c>
      <c r="J296" s="142">
        <f t="shared" si="31"/>
        <v>1.4224732503009818E-16</v>
      </c>
      <c r="K296" s="136">
        <v>943.83268753265099</v>
      </c>
      <c r="L296" s="136">
        <f t="shared" si="32"/>
        <v>0</v>
      </c>
      <c r="M296" s="140">
        <f t="shared" si="33"/>
        <v>-1.1329376720675306E-2</v>
      </c>
      <c r="N296" s="141">
        <f t="shared" si="34"/>
        <v>0</v>
      </c>
    </row>
    <row r="297" spans="1:14">
      <c r="A297" s="137">
        <v>948.93941157893596</v>
      </c>
      <c r="B297" s="139">
        <f t="shared" si="28"/>
        <v>5.4106242703192984E-3</v>
      </c>
      <c r="C297" s="136">
        <v>922.38471399606919</v>
      </c>
      <c r="D297" s="136">
        <f t="shared" si="29"/>
        <v>-26.554697582866766</v>
      </c>
      <c r="E297" s="140">
        <v>7.275771993257186E-3</v>
      </c>
      <c r="F297" s="141">
        <v>-1.8651477229378877E-3</v>
      </c>
      <c r="G297" s="137">
        <v>948.69746810063759</v>
      </c>
      <c r="H297" s="137">
        <f t="shared" si="30"/>
        <v>-0.24194347829836715</v>
      </c>
      <c r="I297" s="139">
        <v>5.4106242703189211E-3</v>
      </c>
      <c r="J297" s="142">
        <f t="shared" si="31"/>
        <v>-3.7730235602495554E-16</v>
      </c>
      <c r="K297" s="136">
        <v>948.93941157893573</v>
      </c>
      <c r="L297" s="136">
        <f t="shared" si="32"/>
        <v>0</v>
      </c>
      <c r="M297" s="140">
        <f t="shared" si="33"/>
        <v>5.4106242703191787E-3</v>
      </c>
      <c r="N297" s="141">
        <f t="shared" si="34"/>
        <v>-1.1969591984239969E-16</v>
      </c>
    </row>
    <row r="298" spans="1:14">
      <c r="A298" s="137">
        <v>949.44028200321804</v>
      </c>
      <c r="B298" s="139">
        <f t="shared" si="28"/>
        <v>5.2782128992691748E-4</v>
      </c>
      <c r="C298" s="136">
        <v>925.0277727880059</v>
      </c>
      <c r="D298" s="136">
        <f t="shared" si="29"/>
        <v>-24.41250921521214</v>
      </c>
      <c r="E298" s="140">
        <v>2.8654624820115713E-3</v>
      </c>
      <c r="F298" s="141">
        <v>-2.3376411920846538E-3</v>
      </c>
      <c r="G298" s="137">
        <v>949.1982108220011</v>
      </c>
      <c r="H298" s="137">
        <f t="shared" si="30"/>
        <v>-0.24207118121694293</v>
      </c>
      <c r="I298" s="139">
        <v>5.2782128992715893E-4</v>
      </c>
      <c r="J298" s="142">
        <f t="shared" si="31"/>
        <v>2.4145182381252184E-16</v>
      </c>
      <c r="K298" s="136">
        <v>949.44028200321782</v>
      </c>
      <c r="L298" s="136">
        <f t="shared" si="32"/>
        <v>0</v>
      </c>
      <c r="M298" s="140">
        <f t="shared" si="33"/>
        <v>5.2782128992691758E-4</v>
      </c>
      <c r="N298" s="141">
        <f t="shared" si="34"/>
        <v>0</v>
      </c>
    </row>
    <row r="299" spans="1:14">
      <c r="A299" s="137">
        <v>949.54476465086418</v>
      </c>
      <c r="B299" s="139">
        <f t="shared" si="28"/>
        <v>1.1004657125531835E-4</v>
      </c>
      <c r="C299" s="136">
        <v>926.01072152038898</v>
      </c>
      <c r="D299" s="136">
        <f t="shared" si="29"/>
        <v>-23.534043130475197</v>
      </c>
      <c r="E299" s="140">
        <v>1.0626153736125145E-3</v>
      </c>
      <c r="F299" s="141">
        <v>-9.5256880235719608E-4</v>
      </c>
      <c r="G299" s="137">
        <v>949.30266683054367</v>
      </c>
      <c r="H299" s="137">
        <f t="shared" si="30"/>
        <v>-0.24209782032050953</v>
      </c>
      <c r="I299" s="139">
        <v>1.1004657125524044E-4</v>
      </c>
      <c r="J299" s="142">
        <f t="shared" si="31"/>
        <v>-7.7913478620239562E-17</v>
      </c>
      <c r="K299" s="136">
        <v>949.54476465086395</v>
      </c>
      <c r="L299" s="136">
        <f t="shared" si="32"/>
        <v>0</v>
      </c>
      <c r="M299" s="140">
        <f t="shared" si="33"/>
        <v>1.1004657125531838E-4</v>
      </c>
      <c r="N299" s="141">
        <f t="shared" si="34"/>
        <v>0</v>
      </c>
    </row>
    <row r="300" spans="1:14">
      <c r="A300" s="137">
        <v>943.85423034659902</v>
      </c>
      <c r="B300" s="139">
        <f t="shared" si="28"/>
        <v>-5.9929078818706299E-3</v>
      </c>
      <c r="C300" s="136">
        <v>917.99381344932499</v>
      </c>
      <c r="D300" s="136">
        <f t="shared" si="29"/>
        <v>-25.860416897274035</v>
      </c>
      <c r="E300" s="140">
        <v>-8.6574678724035455E-3</v>
      </c>
      <c r="F300" s="141">
        <v>2.6645599905329156E-3</v>
      </c>
      <c r="G300" s="137">
        <v>943.61358339621404</v>
      </c>
      <c r="H300" s="137">
        <f t="shared" si="30"/>
        <v>-0.24064695038498485</v>
      </c>
      <c r="I300" s="139">
        <v>-5.9929078818706915E-3</v>
      </c>
      <c r="J300" s="142">
        <f t="shared" si="31"/>
        <v>-6.1582683397176652E-17</v>
      </c>
      <c r="K300" s="136">
        <v>943.8542303465988</v>
      </c>
      <c r="L300" s="136">
        <f t="shared" si="32"/>
        <v>0</v>
      </c>
      <c r="M300" s="140">
        <f t="shared" si="33"/>
        <v>-5.9929078818706316E-3</v>
      </c>
      <c r="N300" s="141">
        <f t="shared" si="34"/>
        <v>0</v>
      </c>
    </row>
    <row r="301" spans="1:14">
      <c r="A301" s="137">
        <v>935.12185071292913</v>
      </c>
      <c r="B301" s="139">
        <f t="shared" si="28"/>
        <v>-9.2518307943200272E-3</v>
      </c>
      <c r="C301" s="136">
        <v>910.32613412170895</v>
      </c>
      <c r="D301" s="136">
        <f t="shared" si="29"/>
        <v>-24.795716591220184</v>
      </c>
      <c r="E301" s="140">
        <v>-8.3526481499968334E-3</v>
      </c>
      <c r="F301" s="141">
        <v>-8.9918264432319386E-4</v>
      </c>
      <c r="G301" s="137">
        <v>934.88343018741034</v>
      </c>
      <c r="H301" s="137">
        <f t="shared" si="30"/>
        <v>-0.23842052551879078</v>
      </c>
      <c r="I301" s="139">
        <v>-9.2518307943199613E-3</v>
      </c>
      <c r="J301" s="142">
        <f t="shared" si="31"/>
        <v>6.591949208711867E-17</v>
      </c>
      <c r="K301" s="136">
        <v>935.12185071292902</v>
      </c>
      <c r="L301" s="136">
        <f t="shared" si="32"/>
        <v>0</v>
      </c>
      <c r="M301" s="140">
        <f t="shared" si="33"/>
        <v>-9.2518307943199093E-3</v>
      </c>
      <c r="N301" s="141">
        <f t="shared" si="34"/>
        <v>1.1796119636642288E-16</v>
      </c>
    </row>
    <row r="302" spans="1:14">
      <c r="A302" s="137">
        <v>931.18274718260591</v>
      </c>
      <c r="B302" s="139">
        <f t="shared" si="28"/>
        <v>-4.2123959859563572E-3</v>
      </c>
      <c r="C302" s="136">
        <v>906.37219401366667</v>
      </c>
      <c r="D302" s="136">
        <f t="shared" si="29"/>
        <v>-24.810553168939236</v>
      </c>
      <c r="E302" s="140">
        <v>-4.3434324906612429E-3</v>
      </c>
      <c r="F302" s="141">
        <v>1.310365047048857E-4</v>
      </c>
      <c r="G302" s="137">
        <v>930.94533097875171</v>
      </c>
      <c r="H302" s="137">
        <f t="shared" si="30"/>
        <v>-0.23741620385419537</v>
      </c>
      <c r="I302" s="139">
        <v>-4.2123959859564318E-3</v>
      </c>
      <c r="J302" s="142">
        <f t="shared" si="31"/>
        <v>-7.4593109467002705E-17</v>
      </c>
      <c r="K302" s="136">
        <v>931.18274718260568</v>
      </c>
      <c r="L302" s="136">
        <f t="shared" si="32"/>
        <v>0</v>
      </c>
      <c r="M302" s="140">
        <f t="shared" si="33"/>
        <v>-4.2123959859564795E-3</v>
      </c>
      <c r="N302" s="141">
        <f t="shared" si="34"/>
        <v>-1.222980050563649E-16</v>
      </c>
    </row>
    <row r="303" spans="1:14">
      <c r="A303" s="137">
        <v>950.77378218657623</v>
      </c>
      <c r="B303" s="139">
        <f t="shared" si="28"/>
        <v>2.1038872405277173E-2</v>
      </c>
      <c r="C303" s="136">
        <v>925.15894582149497</v>
      </c>
      <c r="D303" s="136">
        <f t="shared" si="29"/>
        <v>-25.61483636508126</v>
      </c>
      <c r="E303" s="140">
        <v>2.0727414115205105E-2</v>
      </c>
      <c r="F303" s="141">
        <v>3.1145829007206763E-4</v>
      </c>
      <c r="G303" s="137">
        <v>950.53137101350205</v>
      </c>
      <c r="H303" s="137">
        <f t="shared" si="30"/>
        <v>-0.24241117307417426</v>
      </c>
      <c r="I303" s="139">
        <v>2.1038872405277017E-2</v>
      </c>
      <c r="J303" s="142">
        <f t="shared" si="31"/>
        <v>-1.5612511283791264E-16</v>
      </c>
      <c r="K303" s="136">
        <v>950.77378218657577</v>
      </c>
      <c r="L303" s="136">
        <f t="shared" si="32"/>
        <v>0</v>
      </c>
      <c r="M303" s="140">
        <f t="shared" si="33"/>
        <v>2.1038872405276934E-2</v>
      </c>
      <c r="N303" s="141">
        <f t="shared" si="34"/>
        <v>-2.3939183968479938E-16</v>
      </c>
    </row>
    <row r="304" spans="1:14">
      <c r="A304" s="137">
        <v>939.35285937224262</v>
      </c>
      <c r="B304" s="139">
        <f t="shared" si="28"/>
        <v>-1.2012239954774446E-2</v>
      </c>
      <c r="C304" s="136">
        <v>914.95723555692155</v>
      </c>
      <c r="D304" s="136">
        <f t="shared" si="29"/>
        <v>-24.395623815321073</v>
      </c>
      <c r="E304" s="140">
        <v>-1.1026981158912982E-2</v>
      </c>
      <c r="F304" s="141">
        <v>-9.8525879586146455E-4</v>
      </c>
      <c r="G304" s="137">
        <v>939.11336010034756</v>
      </c>
      <c r="H304" s="137">
        <f t="shared" si="30"/>
        <v>-0.23949927189505615</v>
      </c>
      <c r="I304" s="139">
        <v>-1.2012239954773992E-2</v>
      </c>
      <c r="J304" s="142">
        <f t="shared" si="31"/>
        <v>4.5449755070592346E-16</v>
      </c>
      <c r="K304" s="136">
        <v>939.35285937224251</v>
      </c>
      <c r="L304" s="136">
        <f t="shared" si="32"/>
        <v>0</v>
      </c>
      <c r="M304" s="140">
        <f t="shared" si="33"/>
        <v>-1.2012239954774094E-2</v>
      </c>
      <c r="N304" s="141">
        <f t="shared" si="34"/>
        <v>3.5214886562329184E-16</v>
      </c>
    </row>
    <row r="305" spans="1:14">
      <c r="A305" s="137">
        <v>935.60117832326387</v>
      </c>
      <c r="B305" s="139">
        <f t="shared" si="28"/>
        <v>-3.9938996422344986E-3</v>
      </c>
      <c r="C305" s="136">
        <v>910.6975080436664</v>
      </c>
      <c r="D305" s="136">
        <f t="shared" si="29"/>
        <v>-24.903670279597463</v>
      </c>
      <c r="E305" s="140">
        <v>-4.6556574971094765E-3</v>
      </c>
      <c r="F305" s="141">
        <v>6.617578548749779E-4</v>
      </c>
      <c r="G305" s="137">
        <v>935.36263558742496</v>
      </c>
      <c r="H305" s="137">
        <f t="shared" si="30"/>
        <v>-0.23854273583890517</v>
      </c>
      <c r="I305" s="139">
        <v>-3.9938996422346964E-3</v>
      </c>
      <c r="J305" s="142">
        <f t="shared" si="31"/>
        <v>-1.9775847626135601E-16</v>
      </c>
      <c r="K305" s="136">
        <v>935.60117832326375</v>
      </c>
      <c r="L305" s="136">
        <f t="shared" si="32"/>
        <v>0</v>
      </c>
      <c r="M305" s="140">
        <f t="shared" si="33"/>
        <v>-3.9938996422344995E-3</v>
      </c>
      <c r="N305" s="141">
        <f t="shared" si="34"/>
        <v>0</v>
      </c>
    </row>
    <row r="306" spans="1:14">
      <c r="A306" s="137">
        <v>931.45310949764848</v>
      </c>
      <c r="B306" s="139">
        <f t="shared" si="28"/>
        <v>-4.4335865769743231E-3</v>
      </c>
      <c r="C306" s="136">
        <v>904.77767047085774</v>
      </c>
      <c r="D306" s="136">
        <f t="shared" si="29"/>
        <v>-26.675439026790741</v>
      </c>
      <c r="E306" s="140">
        <v>-6.5003335580938191E-3</v>
      </c>
      <c r="F306" s="141">
        <v>2.0667469811194959E-3</v>
      </c>
      <c r="G306" s="137">
        <v>931.21562436168142</v>
      </c>
      <c r="H306" s="137">
        <f t="shared" si="30"/>
        <v>-0.23748513596706289</v>
      </c>
      <c r="I306" s="139">
        <v>-4.4335865769741176E-3</v>
      </c>
      <c r="J306" s="142">
        <f t="shared" si="31"/>
        <v>2.0556473190325164E-16</v>
      </c>
      <c r="K306" s="136">
        <v>931.45310949764848</v>
      </c>
      <c r="L306" s="136">
        <f t="shared" si="32"/>
        <v>0</v>
      </c>
      <c r="M306" s="140">
        <f t="shared" si="33"/>
        <v>-4.4335865769742017E-3</v>
      </c>
      <c r="N306" s="141">
        <f t="shared" si="34"/>
        <v>1.214306433183765E-16</v>
      </c>
    </row>
    <row r="307" spans="1:14">
      <c r="A307" s="137">
        <v>921.65759199566344</v>
      </c>
      <c r="B307" s="139">
        <f t="shared" si="28"/>
        <v>-1.0516382845367243E-2</v>
      </c>
      <c r="C307" s="136">
        <v>895.38429456694359</v>
      </c>
      <c r="D307" s="136">
        <f t="shared" si="29"/>
        <v>-26.273297428719843</v>
      </c>
      <c r="E307" s="140">
        <v>-1.0381971406329819E-2</v>
      </c>
      <c r="F307" s="141">
        <v>-1.3441143903742368E-4</v>
      </c>
      <c r="G307" s="137">
        <v>921.42260434430602</v>
      </c>
      <c r="H307" s="137">
        <f t="shared" si="30"/>
        <v>-0.23498765135741451</v>
      </c>
      <c r="I307" s="139">
        <v>-1.0516382845367527E-2</v>
      </c>
      <c r="J307" s="142">
        <f t="shared" si="31"/>
        <v>-2.8449465006019636E-16</v>
      </c>
      <c r="K307" s="136">
        <v>921.65759199566321</v>
      </c>
      <c r="L307" s="136">
        <f t="shared" si="32"/>
        <v>0</v>
      </c>
      <c r="M307" s="140">
        <f t="shared" si="33"/>
        <v>-1.0516382845367486E-2</v>
      </c>
      <c r="N307" s="141">
        <f t="shared" si="34"/>
        <v>-2.4286128663675299E-16</v>
      </c>
    </row>
    <row r="308" spans="1:14">
      <c r="A308" s="137">
        <v>928.57714383564064</v>
      </c>
      <c r="B308" s="139">
        <f t="shared" si="28"/>
        <v>7.5077251031961988E-3</v>
      </c>
      <c r="C308" s="136">
        <v>902.54942693911346</v>
      </c>
      <c r="D308" s="136">
        <f t="shared" si="29"/>
        <v>-26.027716896527181</v>
      </c>
      <c r="E308" s="140">
        <v>8.0022984718927988E-3</v>
      </c>
      <c r="F308" s="141">
        <v>-4.9457336869660005E-4</v>
      </c>
      <c r="G308" s="137">
        <v>928.34039196159438</v>
      </c>
      <c r="H308" s="137">
        <f t="shared" si="30"/>
        <v>-0.23675187404626286</v>
      </c>
      <c r="I308" s="139">
        <v>7.5077251031964044E-3</v>
      </c>
      <c r="J308" s="142">
        <f t="shared" si="31"/>
        <v>2.0556473190325164E-16</v>
      </c>
      <c r="K308" s="136">
        <v>928.57714383564053</v>
      </c>
      <c r="L308" s="136">
        <f t="shared" si="32"/>
        <v>0</v>
      </c>
      <c r="M308" s="140">
        <f t="shared" si="33"/>
        <v>7.5077251031963246E-3</v>
      </c>
      <c r="N308" s="141">
        <f t="shared" si="34"/>
        <v>1.2576745200831851E-16</v>
      </c>
    </row>
    <row r="309" spans="1:14">
      <c r="A309" s="137">
        <v>925.01288526800602</v>
      </c>
      <c r="B309" s="139">
        <f t="shared" si="28"/>
        <v>-3.8384086785852472E-3</v>
      </c>
      <c r="C309" s="136">
        <v>897.98391202064545</v>
      </c>
      <c r="D309" s="136">
        <f t="shared" si="29"/>
        <v>-27.028973247360568</v>
      </c>
      <c r="E309" s="140">
        <v>-5.0584652565249522E-3</v>
      </c>
      <c r="F309" s="141">
        <v>1.220056577939705E-3</v>
      </c>
      <c r="G309" s="137">
        <v>924.77704214440757</v>
      </c>
      <c r="H309" s="137">
        <f t="shared" si="30"/>
        <v>-0.23584312359844262</v>
      </c>
      <c r="I309" s="139">
        <v>-3.8384086785854519E-3</v>
      </c>
      <c r="J309" s="142">
        <f t="shared" si="31"/>
        <v>-2.0469737016526324E-16</v>
      </c>
      <c r="K309" s="136">
        <v>925.0128852680059</v>
      </c>
      <c r="L309" s="136">
        <f t="shared" si="32"/>
        <v>0</v>
      </c>
      <c r="M309" s="140">
        <f t="shared" si="33"/>
        <v>-3.8384086785852476E-3</v>
      </c>
      <c r="N309" s="141">
        <f t="shared" si="34"/>
        <v>0</v>
      </c>
    </row>
    <row r="310" spans="1:14">
      <c r="A310" s="137">
        <v>941.01811889039425</v>
      </c>
      <c r="B310" s="139">
        <f t="shared" si="28"/>
        <v>1.7302714240300558E-2</v>
      </c>
      <c r="C310" s="136">
        <v>909.93346404002591</v>
      </c>
      <c r="D310" s="136">
        <f t="shared" si="29"/>
        <v>-31.084654850368338</v>
      </c>
      <c r="E310" s="140">
        <v>1.3307089202179082E-2</v>
      </c>
      <c r="F310" s="141">
        <v>3.9956250381214756E-3</v>
      </c>
      <c r="G310" s="137">
        <v>940.77819504062268</v>
      </c>
      <c r="H310" s="137">
        <f t="shared" si="30"/>
        <v>-0.23992384977157144</v>
      </c>
      <c r="I310" s="139">
        <v>1.7302714240300592E-2</v>
      </c>
      <c r="J310" s="142">
        <f t="shared" si="31"/>
        <v>3.4694469519536142E-17</v>
      </c>
      <c r="K310" s="136">
        <v>941.01811889039402</v>
      </c>
      <c r="L310" s="136">
        <f t="shared" si="32"/>
        <v>0</v>
      </c>
      <c r="M310" s="140">
        <f t="shared" si="33"/>
        <v>1.7302714240300436E-2</v>
      </c>
      <c r="N310" s="141">
        <f t="shared" si="34"/>
        <v>-1.214306433183765E-16</v>
      </c>
    </row>
    <row r="311" spans="1:14">
      <c r="A311" s="137">
        <v>945.22758473575993</v>
      </c>
      <c r="B311" s="139">
        <f t="shared" si="28"/>
        <v>4.4733100892141112E-3</v>
      </c>
      <c r="C311" s="136">
        <v>912.29288060525926</v>
      </c>
      <c r="D311" s="136">
        <f t="shared" si="29"/>
        <v>-32.934704130500677</v>
      </c>
      <c r="E311" s="140">
        <v>2.5929550439410596E-3</v>
      </c>
      <c r="F311" s="141">
        <v>1.8803550452730516E-3</v>
      </c>
      <c r="G311" s="137">
        <v>944.98658763221067</v>
      </c>
      <c r="H311" s="137">
        <f t="shared" si="30"/>
        <v>-0.24099710354926174</v>
      </c>
      <c r="I311" s="139">
        <v>4.4733100892142561E-3</v>
      </c>
      <c r="J311" s="142">
        <f t="shared" si="31"/>
        <v>1.4484941024406339E-16</v>
      </c>
      <c r="K311" s="136">
        <v>945.22758473575982</v>
      </c>
      <c r="L311" s="136">
        <f t="shared" si="32"/>
        <v>0</v>
      </c>
      <c r="M311" s="140">
        <f t="shared" si="33"/>
        <v>4.4733100892142335E-3</v>
      </c>
      <c r="N311" s="141">
        <f t="shared" si="34"/>
        <v>1.222980050563649E-16</v>
      </c>
    </row>
    <row r="312" spans="1:14">
      <c r="A312" s="137">
        <v>931.41002386975333</v>
      </c>
      <c r="B312" s="139">
        <f t="shared" si="28"/>
        <v>-1.4618237014178258E-2</v>
      </c>
      <c r="C312" s="136">
        <v>900.23430073089912</v>
      </c>
      <c r="D312" s="136">
        <f t="shared" si="29"/>
        <v>-31.17572313885421</v>
      </c>
      <c r="E312" s="140">
        <v>-1.3217882251103274E-2</v>
      </c>
      <c r="F312" s="141">
        <v>-1.4003547630749846E-3</v>
      </c>
      <c r="G312" s="137">
        <v>931.17254971898319</v>
      </c>
      <c r="H312" s="137">
        <f t="shared" si="30"/>
        <v>-0.23747415077014011</v>
      </c>
      <c r="I312" s="139">
        <v>-1.4618237014178567E-2</v>
      </c>
      <c r="J312" s="142">
        <f t="shared" si="31"/>
        <v>-3.0878077872387166E-16</v>
      </c>
      <c r="K312" s="136">
        <v>931.41002386975299</v>
      </c>
      <c r="L312" s="136">
        <f t="shared" si="32"/>
        <v>0</v>
      </c>
      <c r="M312" s="140">
        <f t="shared" si="33"/>
        <v>-1.4618237014178501E-2</v>
      </c>
      <c r="N312" s="141">
        <f t="shared" si="34"/>
        <v>-2.4286128663675299E-16</v>
      </c>
    </row>
    <row r="313" spans="1:14">
      <c r="A313" s="137">
        <v>915.25722197182415</v>
      </c>
      <c r="B313" s="139">
        <f t="shared" si="28"/>
        <v>-1.7342310565671943E-2</v>
      </c>
      <c r="C313" s="136">
        <v>882.75843023917662</v>
      </c>
      <c r="D313" s="136">
        <f t="shared" si="29"/>
        <v>-32.498791732647533</v>
      </c>
      <c r="E313" s="140">
        <v>-1.9412580122234697E-2</v>
      </c>
      <c r="F313" s="141">
        <v>2.0702695565627538E-3</v>
      </c>
      <c r="G313" s="137">
        <v>915.0238661715282</v>
      </c>
      <c r="H313" s="137">
        <f t="shared" si="30"/>
        <v>-0.23335580029595349</v>
      </c>
      <c r="I313" s="139">
        <v>-1.7342310565671717E-2</v>
      </c>
      <c r="J313" s="142">
        <f t="shared" si="31"/>
        <v>2.2551405187698492E-16</v>
      </c>
      <c r="K313" s="136">
        <v>915.25722197182404</v>
      </c>
      <c r="L313" s="136">
        <f t="shared" si="32"/>
        <v>0</v>
      </c>
      <c r="M313" s="140">
        <f t="shared" si="33"/>
        <v>-1.7342310565671707E-2</v>
      </c>
      <c r="N313" s="141">
        <f t="shared" si="34"/>
        <v>2.3592239273284576E-16</v>
      </c>
    </row>
    <row r="314" spans="1:14">
      <c r="A314" s="137">
        <v>892.45523054896034</v>
      </c>
      <c r="B314" s="139">
        <f t="shared" si="28"/>
        <v>-2.4913205681938621E-2</v>
      </c>
      <c r="C314" s="136">
        <v>856.52290383247521</v>
      </c>
      <c r="D314" s="136">
        <f t="shared" si="29"/>
        <v>-35.932326716485136</v>
      </c>
      <c r="E314" s="140">
        <v>-2.9719938669510181E-2</v>
      </c>
      <c r="F314" s="141">
        <v>4.8067329875715603E-3</v>
      </c>
      <c r="G314" s="137">
        <v>892.22768838971422</v>
      </c>
      <c r="H314" s="137">
        <f t="shared" si="30"/>
        <v>-0.22754215924612708</v>
      </c>
      <c r="I314" s="139">
        <v>-2.4913205681938642E-2</v>
      </c>
      <c r="J314" s="142">
        <f t="shared" si="31"/>
        <v>0</v>
      </c>
      <c r="K314" s="136">
        <v>892.45523054896023</v>
      </c>
      <c r="L314" s="136">
        <f t="shared" si="32"/>
        <v>0</v>
      </c>
      <c r="M314" s="140">
        <f t="shared" si="33"/>
        <v>-2.4913205681938624E-2</v>
      </c>
      <c r="N314" s="141">
        <f t="shared" si="34"/>
        <v>0</v>
      </c>
    </row>
    <row r="315" spans="1:14">
      <c r="A315" s="137">
        <v>881.40915269731556</v>
      </c>
      <c r="B315" s="139">
        <f t="shared" si="28"/>
        <v>-1.2377178679148086E-2</v>
      </c>
      <c r="C315" s="136">
        <v>845.70961875747616</v>
      </c>
      <c r="D315" s="136">
        <f t="shared" si="29"/>
        <v>-35.699533939839398</v>
      </c>
      <c r="E315" s="140">
        <v>-1.2624630382463167E-2</v>
      </c>
      <c r="F315" s="141">
        <v>2.4745170331508075E-4</v>
      </c>
      <c r="G315" s="137">
        <v>881.18442686803144</v>
      </c>
      <c r="H315" s="137">
        <f t="shared" si="30"/>
        <v>-0.22472582928412521</v>
      </c>
      <c r="I315" s="139">
        <v>-1.2377178679148115E-2</v>
      </c>
      <c r="J315" s="142">
        <f t="shared" si="31"/>
        <v>-2.9490299091605721E-17</v>
      </c>
      <c r="K315" s="136">
        <v>881.40915269731533</v>
      </c>
      <c r="L315" s="136">
        <f t="shared" si="32"/>
        <v>0</v>
      </c>
      <c r="M315" s="140">
        <f t="shared" si="33"/>
        <v>-1.2377178679148216E-2</v>
      </c>
      <c r="N315" s="141">
        <f t="shared" si="34"/>
        <v>-1.3010426069826053E-16</v>
      </c>
    </row>
    <row r="316" spans="1:14">
      <c r="A316" s="137">
        <v>880.74240260563647</v>
      </c>
      <c r="B316" s="139">
        <f t="shared" si="28"/>
        <v>-7.5645923307998577E-4</v>
      </c>
      <c r="C316" s="136">
        <v>845.64403224073169</v>
      </c>
      <c r="D316" s="136">
        <f t="shared" si="29"/>
        <v>-35.098370364904781</v>
      </c>
      <c r="E316" s="140">
        <v>-7.7552052489168494E-5</v>
      </c>
      <c r="F316" s="141">
        <v>-6.7890718059081734E-4</v>
      </c>
      <c r="G316" s="137">
        <v>880.51784677228102</v>
      </c>
      <c r="H316" s="137">
        <f t="shared" si="30"/>
        <v>-0.22455583335545271</v>
      </c>
      <c r="I316" s="139">
        <v>-7.5645923307975994E-4</v>
      </c>
      <c r="J316" s="142">
        <f t="shared" si="31"/>
        <v>2.2583931252873057E-16</v>
      </c>
      <c r="K316" s="136">
        <v>880.74240260563647</v>
      </c>
      <c r="L316" s="136">
        <f t="shared" si="32"/>
        <v>0</v>
      </c>
      <c r="M316" s="140">
        <f t="shared" si="33"/>
        <v>-7.5645923307972795E-4</v>
      </c>
      <c r="N316" s="141">
        <f t="shared" si="34"/>
        <v>2.5782327661705295E-16</v>
      </c>
    </row>
    <row r="317" spans="1:14">
      <c r="A317" s="137">
        <v>887.07814418763314</v>
      </c>
      <c r="B317" s="139">
        <f t="shared" si="28"/>
        <v>7.1936375076897255E-3</v>
      </c>
      <c r="C317" s="136">
        <v>851.45484195856079</v>
      </c>
      <c r="D317" s="136">
        <f t="shared" si="29"/>
        <v>-35.623302229072351</v>
      </c>
      <c r="E317" s="140">
        <v>6.8714606811946652E-3</v>
      </c>
      <c r="F317" s="141">
        <v>3.221768264950603E-4</v>
      </c>
      <c r="G317" s="137">
        <v>886.85197298101218</v>
      </c>
      <c r="H317" s="137">
        <f t="shared" si="30"/>
        <v>-0.22617120662096113</v>
      </c>
      <c r="I317" s="139">
        <v>7.1936375076895988E-3</v>
      </c>
      <c r="J317" s="142">
        <f t="shared" si="31"/>
        <v>-1.2663481374630692E-16</v>
      </c>
      <c r="K317" s="136">
        <v>887.07814418763314</v>
      </c>
      <c r="L317" s="136">
        <f t="shared" si="32"/>
        <v>0</v>
      </c>
      <c r="M317" s="140">
        <f t="shared" si="33"/>
        <v>7.1936375076897255E-3</v>
      </c>
      <c r="N317" s="141">
        <f t="shared" si="34"/>
        <v>0</v>
      </c>
    </row>
    <row r="318" spans="1:14">
      <c r="A318" s="137">
        <v>913.79769632687248</v>
      </c>
      <c r="B318" s="139">
        <f t="shared" si="28"/>
        <v>3.0120854982520762E-2</v>
      </c>
      <c r="C318" s="136">
        <v>879.37262360332511</v>
      </c>
      <c r="D318" s="136">
        <f t="shared" si="29"/>
        <v>-34.425072723547373</v>
      </c>
      <c r="E318" s="140">
        <v>3.2788329185545979E-2</v>
      </c>
      <c r="F318" s="141">
        <v>-2.6674742030252177E-3</v>
      </c>
      <c r="G318" s="137">
        <v>913.56471265013545</v>
      </c>
      <c r="H318" s="137">
        <f t="shared" si="30"/>
        <v>-0.23298367673703524</v>
      </c>
      <c r="I318" s="139">
        <v>3.0120854982520512E-2</v>
      </c>
      <c r="J318" s="142">
        <f t="shared" si="31"/>
        <v>-2.4980018054066022E-16</v>
      </c>
      <c r="K318" s="136">
        <v>913.79769632687226</v>
      </c>
      <c r="L318" s="136">
        <f t="shared" si="32"/>
        <v>0</v>
      </c>
      <c r="M318" s="140">
        <f t="shared" si="33"/>
        <v>3.0120854982520505E-2</v>
      </c>
      <c r="N318" s="141">
        <f t="shared" si="34"/>
        <v>-2.5673907444456745E-16</v>
      </c>
    </row>
    <row r="319" spans="1:14">
      <c r="A319" s="137">
        <v>930.70018815017909</v>
      </c>
      <c r="B319" s="139">
        <f t="shared" si="28"/>
        <v>1.8496973554702915E-2</v>
      </c>
      <c r="C319" s="136">
        <v>895.62534447419591</v>
      </c>
      <c r="D319" s="136">
        <f t="shared" si="29"/>
        <v>-35.074843675983175</v>
      </c>
      <c r="E319" s="140">
        <v>1.8482177446317933E-2</v>
      </c>
      <c r="F319" s="141">
        <v>1.4796108384982493E-5</v>
      </c>
      <c r="G319" s="137">
        <v>930.46289498053488</v>
      </c>
      <c r="H319" s="137">
        <f t="shared" si="30"/>
        <v>-0.23729316964420377</v>
      </c>
      <c r="I319" s="139">
        <v>1.849697355470304E-2</v>
      </c>
      <c r="J319" s="142">
        <f t="shared" si="31"/>
        <v>1.2490009027033011E-16</v>
      </c>
      <c r="K319" s="136">
        <v>930.70018815017897</v>
      </c>
      <c r="L319" s="136">
        <f t="shared" si="32"/>
        <v>0</v>
      </c>
      <c r="M319" s="140">
        <f t="shared" si="33"/>
        <v>1.8496973554703044E-2</v>
      </c>
      <c r="N319" s="141">
        <f t="shared" si="34"/>
        <v>1.2836953722228372E-16</v>
      </c>
    </row>
    <row r="320" spans="1:14">
      <c r="A320" s="137">
        <v>931.55436072320242</v>
      </c>
      <c r="B320" s="139">
        <f t="shared" si="28"/>
        <v>9.1777414885995843E-4</v>
      </c>
      <c r="C320" s="136">
        <v>895.38514358572752</v>
      </c>
      <c r="D320" s="136">
        <f t="shared" si="29"/>
        <v>-36.169217137474902</v>
      </c>
      <c r="E320" s="140">
        <v>-2.6819349178803213E-4</v>
      </c>
      <c r="F320" s="141">
        <v>1.1859676406479906E-3</v>
      </c>
      <c r="G320" s="137">
        <v>931.31684977202144</v>
      </c>
      <c r="H320" s="137">
        <f t="shared" si="30"/>
        <v>-0.23751095118097965</v>
      </c>
      <c r="I320" s="139">
        <v>9.1777414885998488E-4</v>
      </c>
      <c r="J320" s="142">
        <f t="shared" si="31"/>
        <v>2.6454533008646308E-17</v>
      </c>
      <c r="K320" s="136">
        <v>931.55436072320219</v>
      </c>
      <c r="L320" s="136">
        <f t="shared" si="32"/>
        <v>0</v>
      </c>
      <c r="M320" s="140">
        <f t="shared" si="33"/>
        <v>9.1777414885983646E-4</v>
      </c>
      <c r="N320" s="141">
        <f t="shared" si="34"/>
        <v>-1.2197274440461925E-16</v>
      </c>
    </row>
    <row r="321" spans="1:14">
      <c r="A321" s="137">
        <v>929.34514515287344</v>
      </c>
      <c r="B321" s="139">
        <f t="shared" si="28"/>
        <v>-2.3715369316868185E-3</v>
      </c>
      <c r="C321" s="136">
        <v>893.22248657072771</v>
      </c>
      <c r="D321" s="136">
        <f t="shared" si="29"/>
        <v>-36.122658582145732</v>
      </c>
      <c r="E321" s="140">
        <v>-2.4153371657911005E-3</v>
      </c>
      <c r="F321" s="141">
        <v>4.3800234104282056E-5</v>
      </c>
      <c r="G321" s="137">
        <v>929.10819746768482</v>
      </c>
      <c r="H321" s="137">
        <f t="shared" si="30"/>
        <v>-0.23694768518862475</v>
      </c>
      <c r="I321" s="139">
        <v>-2.3715369316868731E-3</v>
      </c>
      <c r="J321" s="142">
        <f t="shared" si="31"/>
        <v>-5.4643789493269423E-17</v>
      </c>
      <c r="K321" s="136">
        <v>929.34514515287322</v>
      </c>
      <c r="L321" s="136">
        <f t="shared" si="32"/>
        <v>0</v>
      </c>
      <c r="M321" s="140">
        <f t="shared" si="33"/>
        <v>-2.3715369316868189E-3</v>
      </c>
      <c r="N321" s="141">
        <f t="shared" si="34"/>
        <v>0</v>
      </c>
    </row>
    <row r="322" spans="1:14">
      <c r="A322" s="137">
        <v>936.1817571591522</v>
      </c>
      <c r="B322" s="139">
        <f t="shared" si="28"/>
        <v>7.3563756607930219E-3</v>
      </c>
      <c r="C322" s="136">
        <v>901.67635508049352</v>
      </c>
      <c r="D322" s="136">
        <f t="shared" si="29"/>
        <v>-34.505402078658676</v>
      </c>
      <c r="E322" s="140">
        <v>9.464460016251966E-3</v>
      </c>
      <c r="F322" s="141">
        <v>-2.108084355458944E-3</v>
      </c>
      <c r="G322" s="137">
        <v>935.9430663977796</v>
      </c>
      <c r="H322" s="137">
        <f t="shared" si="30"/>
        <v>-0.23869076137259526</v>
      </c>
      <c r="I322" s="139">
        <v>7.3563756607932717E-3</v>
      </c>
      <c r="J322" s="142">
        <f t="shared" si="31"/>
        <v>2.4980018054066022E-16</v>
      </c>
      <c r="K322" s="136">
        <v>936.1817571591522</v>
      </c>
      <c r="L322" s="136">
        <f t="shared" si="32"/>
        <v>0</v>
      </c>
      <c r="M322" s="140">
        <f t="shared" si="33"/>
        <v>7.3563756607932683E-3</v>
      </c>
      <c r="N322" s="141">
        <f t="shared" si="34"/>
        <v>2.4633073358870661E-16</v>
      </c>
    </row>
    <row r="323" spans="1:14">
      <c r="A323" s="137">
        <v>958.69184345302574</v>
      </c>
      <c r="B323" s="139">
        <f t="shared" si="28"/>
        <v>2.4044568398961866E-2</v>
      </c>
      <c r="C323" s="136">
        <v>927.23472016002472</v>
      </c>
      <c r="D323" s="136">
        <f t="shared" si="29"/>
        <v>-31.457123293001018</v>
      </c>
      <c r="E323" s="140">
        <v>2.8345386829234952E-2</v>
      </c>
      <c r="F323" s="141">
        <v>-4.3008184302730859E-3</v>
      </c>
      <c r="G323" s="137">
        <v>958.44741347531499</v>
      </c>
      <c r="H323" s="137">
        <f t="shared" si="30"/>
        <v>-0.2444299777107517</v>
      </c>
      <c r="I323" s="139">
        <v>2.4044568398961724E-2</v>
      </c>
      <c r="J323" s="142">
        <f t="shared" si="31"/>
        <v>-1.4224732503009818E-16</v>
      </c>
      <c r="K323" s="136">
        <v>958.69184345302563</v>
      </c>
      <c r="L323" s="136">
        <f t="shared" si="32"/>
        <v>0</v>
      </c>
      <c r="M323" s="140">
        <f t="shared" si="33"/>
        <v>2.4044568398961744E-2</v>
      </c>
      <c r="N323" s="141">
        <f t="shared" si="34"/>
        <v>-1.214306433183765E-16</v>
      </c>
    </row>
    <row r="324" spans="1:14">
      <c r="A324" s="137">
        <v>961.67229176267949</v>
      </c>
      <c r="B324" s="139">
        <f t="shared" si="28"/>
        <v>3.1088699982246061E-3</v>
      </c>
      <c r="C324" s="136">
        <v>930.44591242415208</v>
      </c>
      <c r="D324" s="136">
        <f t="shared" si="29"/>
        <v>-31.226379338527408</v>
      </c>
      <c r="E324" s="140">
        <v>3.4631924304702115E-3</v>
      </c>
      <c r="F324" s="141">
        <v>-3.5432243224560542E-4</v>
      </c>
      <c r="G324" s="137">
        <v>961.42710188394437</v>
      </c>
      <c r="H324" s="137">
        <f t="shared" si="30"/>
        <v>-0.24518987873511833</v>
      </c>
      <c r="I324" s="139">
        <v>3.1088699982246113E-3</v>
      </c>
      <c r="J324" s="142">
        <f t="shared" si="31"/>
        <v>5.2041704279304213E-18</v>
      </c>
      <c r="K324" s="136">
        <v>961.67229176267938</v>
      </c>
      <c r="L324" s="136">
        <f t="shared" si="32"/>
        <v>0</v>
      </c>
      <c r="M324" s="140">
        <f t="shared" si="33"/>
        <v>3.1088699982246065E-3</v>
      </c>
      <c r="N324" s="141">
        <f t="shared" si="34"/>
        <v>0</v>
      </c>
    </row>
    <row r="325" spans="1:14">
      <c r="A325" s="137">
        <v>969.86394676626423</v>
      </c>
      <c r="B325" s="139">
        <f t="shared" si="28"/>
        <v>8.5181356203681401E-3</v>
      </c>
      <c r="C325" s="136">
        <v>941.30263883738621</v>
      </c>
      <c r="D325" s="136">
        <f t="shared" si="29"/>
        <v>-28.561307928878023</v>
      </c>
      <c r="E325" s="140">
        <v>1.1668304700214526E-2</v>
      </c>
      <c r="F325" s="141">
        <v>-3.150169079846386E-3</v>
      </c>
      <c r="G325" s="137">
        <v>969.61666832688911</v>
      </c>
      <c r="H325" s="137">
        <f t="shared" si="30"/>
        <v>-0.24727843937512262</v>
      </c>
      <c r="I325" s="139">
        <v>8.5181356203679337E-3</v>
      </c>
      <c r="J325" s="142">
        <f t="shared" si="31"/>
        <v>-2.0643209364124004E-16</v>
      </c>
      <c r="K325" s="136">
        <v>969.86394676626389</v>
      </c>
      <c r="L325" s="136">
        <f t="shared" si="32"/>
        <v>0</v>
      </c>
      <c r="M325" s="140">
        <f t="shared" si="33"/>
        <v>8.5181356203679042E-3</v>
      </c>
      <c r="N325" s="141">
        <f t="shared" si="34"/>
        <v>-2.3592239273284576E-16</v>
      </c>
    </row>
    <row r="326" spans="1:14">
      <c r="A326" s="137">
        <v>971.86419704130094</v>
      </c>
      <c r="B326" s="139">
        <f t="shared" si="28"/>
        <v>2.0624029604419999E-3</v>
      </c>
      <c r="C326" s="136">
        <v>941.49939838761952</v>
      </c>
      <c r="D326" s="136">
        <f t="shared" si="29"/>
        <v>-30.364798653681419</v>
      </c>
      <c r="E326" s="140">
        <v>2.0902900099837148E-4</v>
      </c>
      <c r="F326" s="141">
        <v>1.8533739594436285E-3</v>
      </c>
      <c r="G326" s="137">
        <v>971.61640861414071</v>
      </c>
      <c r="H326" s="137">
        <f t="shared" si="30"/>
        <v>-0.24778842716023064</v>
      </c>
      <c r="I326" s="139">
        <v>2.0624029604423225E-3</v>
      </c>
      <c r="J326" s="142">
        <f t="shared" si="31"/>
        <v>3.2265856653168612E-16</v>
      </c>
      <c r="K326" s="136">
        <v>971.86419704130094</v>
      </c>
      <c r="L326" s="136">
        <f t="shared" si="32"/>
        <v>0</v>
      </c>
      <c r="M326" s="140">
        <f t="shared" si="33"/>
        <v>2.0624029604423525E-3</v>
      </c>
      <c r="N326" s="141">
        <f t="shared" si="34"/>
        <v>3.5258254649228604E-16</v>
      </c>
    </row>
    <row r="327" spans="1:14">
      <c r="A327" s="137">
        <v>960.0253436363837</v>
      </c>
      <c r="B327" s="139">
        <f t="shared" si="28"/>
        <v>-1.2181592285176171E-2</v>
      </c>
      <c r="C327" s="136">
        <v>927.36589319351344</v>
      </c>
      <c r="D327" s="136">
        <f t="shared" si="29"/>
        <v>-32.659450442870252</v>
      </c>
      <c r="E327" s="140">
        <v>-1.5011698593021566E-2</v>
      </c>
      <c r="F327" s="141">
        <v>2.8301063078453956E-3</v>
      </c>
      <c r="G327" s="137">
        <v>959.78057366681594</v>
      </c>
      <c r="H327" s="137">
        <f t="shared" si="30"/>
        <v>-0.24476996956775565</v>
      </c>
      <c r="I327" s="139">
        <v>-1.2181592285176351E-2</v>
      </c>
      <c r="J327" s="142">
        <f t="shared" si="31"/>
        <v>-1.8041124150158794E-16</v>
      </c>
      <c r="K327" s="136">
        <v>960.02534363638347</v>
      </c>
      <c r="L327" s="136">
        <f t="shared" si="32"/>
        <v>0</v>
      </c>
      <c r="M327" s="140">
        <f t="shared" si="33"/>
        <v>-1.2181592285176405E-2</v>
      </c>
      <c r="N327" s="141">
        <f t="shared" si="34"/>
        <v>-2.3418766925686896E-16</v>
      </c>
    </row>
    <row r="328" spans="1:14">
      <c r="A328" s="137">
        <v>973.19769722465901</v>
      </c>
      <c r="B328" s="139">
        <f t="shared" si="28"/>
        <v>1.3720839429489514E-2</v>
      </c>
      <c r="C328" s="136">
        <v>941.63057142110858</v>
      </c>
      <c r="D328" s="136">
        <f t="shared" si="29"/>
        <v>-31.567125803550425</v>
      </c>
      <c r="E328" s="140">
        <v>1.5381931050399899E-2</v>
      </c>
      <c r="F328" s="141">
        <v>-1.6610916209103856E-3</v>
      </c>
      <c r="G328" s="137">
        <v>972.94956880564177</v>
      </c>
      <c r="H328" s="137">
        <f t="shared" si="30"/>
        <v>-0.24812841901723459</v>
      </c>
      <c r="I328" s="139">
        <v>1.372083942948964E-2</v>
      </c>
      <c r="J328" s="142">
        <f t="shared" si="31"/>
        <v>1.2663481374630692E-16</v>
      </c>
      <c r="K328" s="136">
        <v>973.1976972246589</v>
      </c>
      <c r="L328" s="136">
        <f t="shared" si="32"/>
        <v>0</v>
      </c>
      <c r="M328" s="140">
        <f t="shared" si="33"/>
        <v>1.3720839429489637E-2</v>
      </c>
      <c r="N328" s="141">
        <f t="shared" si="34"/>
        <v>1.231653667943533E-16</v>
      </c>
    </row>
    <row r="329" spans="1:14">
      <c r="A329" s="137">
        <v>972.53094713297992</v>
      </c>
      <c r="B329" s="139">
        <f t="shared" si="28"/>
        <v>-6.8511268941604843E-4</v>
      </c>
      <c r="C329" s="136">
        <v>941.564984904364</v>
      </c>
      <c r="D329" s="136">
        <f t="shared" si="29"/>
        <v>-30.965962228615922</v>
      </c>
      <c r="E329" s="140">
        <v>-6.9652068162575685E-5</v>
      </c>
      <c r="F329" s="141">
        <v>-6.1546062125347278E-4</v>
      </c>
      <c r="G329" s="137">
        <v>972.28298870989113</v>
      </c>
      <c r="H329" s="137">
        <f t="shared" si="30"/>
        <v>-0.24795842308878946</v>
      </c>
      <c r="I329" s="139">
        <v>-6.8511268941607759E-4</v>
      </c>
      <c r="J329" s="142">
        <f t="shared" si="31"/>
        <v>-2.9165038439860069E-17</v>
      </c>
      <c r="K329" s="136">
        <v>972.5309471329798</v>
      </c>
      <c r="L329" s="136">
        <f t="shared" si="32"/>
        <v>0</v>
      </c>
      <c r="M329" s="140">
        <f t="shared" si="33"/>
        <v>-6.8511268941604854E-4</v>
      </c>
      <c r="N329" s="141">
        <f t="shared" si="34"/>
        <v>0</v>
      </c>
    </row>
    <row r="330" spans="1:14">
      <c r="A330" s="137">
        <v>946.12484293667853</v>
      </c>
      <c r="B330" s="139">
        <f t="shared" si="28"/>
        <v>-2.7151942335764789E-2</v>
      </c>
      <c r="C330" s="136">
        <v>916.59604945674948</v>
      </c>
      <c r="D330" s="136">
        <f t="shared" si="29"/>
        <v>-29.52879347992905</v>
      </c>
      <c r="E330" s="140">
        <v>-2.6518547150678761E-2</v>
      </c>
      <c r="F330" s="141">
        <v>-6.3339518508602824E-4</v>
      </c>
      <c r="G330" s="137">
        <v>945.88361706639512</v>
      </c>
      <c r="H330" s="137">
        <f t="shared" si="30"/>
        <v>-0.24122587028341513</v>
      </c>
      <c r="I330" s="139">
        <v>-2.7151942335764789E-2</v>
      </c>
      <c r="J330" s="142">
        <f t="shared" si="31"/>
        <v>0</v>
      </c>
      <c r="K330" s="136">
        <v>946.12484293667842</v>
      </c>
      <c r="L330" s="136">
        <f t="shared" si="32"/>
        <v>0</v>
      </c>
      <c r="M330" s="140">
        <f t="shared" si="33"/>
        <v>-2.7151942335764793E-2</v>
      </c>
      <c r="N330" s="141">
        <f t="shared" si="34"/>
        <v>0</v>
      </c>
    </row>
    <row r="331" spans="1:14">
      <c r="A331" s="137">
        <v>979.51512741480008</v>
      </c>
      <c r="B331" s="139">
        <f t="shared" si="28"/>
        <v>3.5291626393068154E-2</v>
      </c>
      <c r="C331" s="136">
        <v>955.54517188647185</v>
      </c>
      <c r="D331" s="136">
        <f t="shared" si="29"/>
        <v>-23.969955528328228</v>
      </c>
      <c r="E331" s="140">
        <v>4.2493225290253907E-2</v>
      </c>
      <c r="F331" s="141">
        <v>-7.2015988971857528E-3</v>
      </c>
      <c r="G331" s="137">
        <v>979.26538829122615</v>
      </c>
      <c r="H331" s="137">
        <f t="shared" si="30"/>
        <v>-0.24973912357393147</v>
      </c>
      <c r="I331" s="139">
        <v>3.5291626393068015E-2</v>
      </c>
      <c r="J331" s="142">
        <f t="shared" si="31"/>
        <v>-1.3877787807814457E-16</v>
      </c>
      <c r="K331" s="136">
        <v>979.51512741479985</v>
      </c>
      <c r="L331" s="136">
        <f t="shared" si="32"/>
        <v>0</v>
      </c>
      <c r="M331" s="140">
        <f t="shared" si="33"/>
        <v>3.5291626393068036E-2</v>
      </c>
      <c r="N331" s="141">
        <f t="shared" si="34"/>
        <v>-1.1796119636642288E-16</v>
      </c>
    </row>
    <row r="332" spans="1:14">
      <c r="A332" s="137">
        <v>986.24725677343281</v>
      </c>
      <c r="B332" s="139">
        <f t="shared" si="28"/>
        <v>6.872920254330942E-3</v>
      </c>
      <c r="C332" s="136">
        <v>963.01609166385424</v>
      </c>
      <c r="D332" s="136">
        <f t="shared" si="29"/>
        <v>-23.231165109578569</v>
      </c>
      <c r="E332" s="140">
        <v>7.8184893788255262E-3</v>
      </c>
      <c r="F332" s="141">
        <v>-9.4556912449458418E-4</v>
      </c>
      <c r="G332" s="137">
        <v>985.99580121277825</v>
      </c>
      <c r="H332" s="137">
        <f t="shared" si="30"/>
        <v>-0.25145556065456276</v>
      </c>
      <c r="I332" s="139">
        <v>6.8729202543310226E-3</v>
      </c>
      <c r="J332" s="142">
        <f t="shared" si="31"/>
        <v>8.066464163292153E-17</v>
      </c>
      <c r="K332" s="136">
        <v>986.2472567734327</v>
      </c>
      <c r="L332" s="136">
        <f t="shared" si="32"/>
        <v>0</v>
      </c>
      <c r="M332" s="140">
        <f t="shared" si="33"/>
        <v>6.8729202543310599E-3</v>
      </c>
      <c r="N332" s="141">
        <f t="shared" si="34"/>
        <v>1.1796119636642288E-16</v>
      </c>
    </row>
    <row r="333" spans="1:14">
      <c r="A333" s="137">
        <v>987.3103946417483</v>
      </c>
      <c r="B333" s="139">
        <f t="shared" si="28"/>
        <v>1.0779628141056766E-3</v>
      </c>
      <c r="C333" s="136">
        <v>964.74178824015246</v>
      </c>
      <c r="D333" s="136">
        <f t="shared" si="29"/>
        <v>-22.568606401595844</v>
      </c>
      <c r="E333" s="140">
        <v>1.7919706547339629E-3</v>
      </c>
      <c r="F333" s="141">
        <v>-7.1400784062828639E-4</v>
      </c>
      <c r="G333" s="137">
        <v>987.05866802134983</v>
      </c>
      <c r="H333" s="137">
        <f t="shared" si="30"/>
        <v>-0.25172662039847182</v>
      </c>
      <c r="I333" s="139">
        <v>1.0779628141055517E-3</v>
      </c>
      <c r="J333" s="142">
        <f t="shared" si="31"/>
        <v>-1.2490009027033011E-16</v>
      </c>
      <c r="K333" s="136">
        <v>987.31039464174796</v>
      </c>
      <c r="L333" s="136">
        <f t="shared" si="32"/>
        <v>0</v>
      </c>
      <c r="M333" s="140">
        <f t="shared" si="33"/>
        <v>1.0779628141054463E-3</v>
      </c>
      <c r="N333" s="141">
        <f t="shared" si="34"/>
        <v>-2.3028454143592114E-16</v>
      </c>
    </row>
    <row r="334" spans="1:14">
      <c r="A334" s="137">
        <v>974.24252370111901</v>
      </c>
      <c r="B334" s="139">
        <f t="shared" si="28"/>
        <v>-1.3235828379352827E-2</v>
      </c>
      <c r="C334" s="136">
        <v>951.43496759516268</v>
      </c>
      <c r="D334" s="136">
        <f t="shared" si="29"/>
        <v>-22.807556105956337</v>
      </c>
      <c r="E334" s="140">
        <v>-1.3793142172542988E-2</v>
      </c>
      <c r="F334" s="141">
        <v>5.5731379319016137E-4</v>
      </c>
      <c r="G334" s="137">
        <v>973.99412889106634</v>
      </c>
      <c r="H334" s="137">
        <f t="shared" si="30"/>
        <v>-0.24839481005267317</v>
      </c>
      <c r="I334" s="139">
        <v>-1.3235828379353141E-2</v>
      </c>
      <c r="J334" s="142">
        <f t="shared" si="31"/>
        <v>-3.1398494915180208E-16</v>
      </c>
      <c r="K334" s="136">
        <v>974.24252370111867</v>
      </c>
      <c r="L334" s="136">
        <f t="shared" si="32"/>
        <v>0</v>
      </c>
      <c r="M334" s="140">
        <f t="shared" si="33"/>
        <v>-1.323582837935283E-2</v>
      </c>
      <c r="N334" s="141">
        <f t="shared" si="34"/>
        <v>0</v>
      </c>
    </row>
    <row r="335" spans="1:14">
      <c r="A335" s="137">
        <v>957.02658393487422</v>
      </c>
      <c r="B335" s="139">
        <f t="shared" ref="B335:B391" si="35">(A335-A334)/A334</f>
        <v>-1.7671102777203702E-2</v>
      </c>
      <c r="C335" s="136">
        <v>932.11693729199101</v>
      </c>
      <c r="D335" s="136">
        <f t="shared" ref="D335:D391" si="36">C335-A335</f>
        <v>-24.909646642883217</v>
      </c>
      <c r="E335" s="140">
        <v>-2.0304099556062907E-2</v>
      </c>
      <c r="F335" s="141">
        <v>2.6329967788592049E-3</v>
      </c>
      <c r="G335" s="137">
        <v>956.78257853503953</v>
      </c>
      <c r="H335" s="137">
        <f t="shared" ref="H335:H391" si="37">G335-A335</f>
        <v>-0.24400539983469116</v>
      </c>
      <c r="I335" s="139">
        <v>-1.767110277720348E-2</v>
      </c>
      <c r="J335" s="142">
        <f t="shared" ref="J335:J391" si="38">I335-B335</f>
        <v>2.2204460492503131E-16</v>
      </c>
      <c r="K335" s="136">
        <v>957.02658393487411</v>
      </c>
      <c r="L335" s="136">
        <f t="shared" ref="L335:L391" si="39">K335-A335</f>
        <v>0</v>
      </c>
      <c r="M335" s="140">
        <f t="shared" ref="M335:M391" si="40">(K335-K334)/K334</f>
        <v>-1.7671102777203473E-2</v>
      </c>
      <c r="N335" s="141">
        <f t="shared" ref="N335:N391" si="41">M335-B335</f>
        <v>2.2898349882893854E-16</v>
      </c>
    </row>
    <row r="336" spans="1:14">
      <c r="A336" s="137">
        <v>960.19445472587245</v>
      </c>
      <c r="B336" s="139">
        <f t="shared" si="35"/>
        <v>3.3101178631562405E-3</v>
      </c>
      <c r="C336" s="136">
        <v>935.013038811304</v>
      </c>
      <c r="D336" s="136">
        <f t="shared" si="36"/>
        <v>-25.181415914568447</v>
      </c>
      <c r="E336" s="140">
        <v>3.1070152289334185E-3</v>
      </c>
      <c r="F336" s="141">
        <v>2.0310263422282197E-4</v>
      </c>
      <c r="G336" s="137">
        <v>959.94964163940494</v>
      </c>
      <c r="H336" s="137">
        <f t="shared" si="37"/>
        <v>-0.24481308646750222</v>
      </c>
      <c r="I336" s="139">
        <v>3.3101178631561238E-3</v>
      </c>
      <c r="J336" s="142">
        <f t="shared" si="38"/>
        <v>-1.1666015375944028E-16</v>
      </c>
      <c r="K336" s="136">
        <v>960.19445472587233</v>
      </c>
      <c r="L336" s="136">
        <f t="shared" si="39"/>
        <v>0</v>
      </c>
      <c r="M336" s="140">
        <f t="shared" si="40"/>
        <v>3.3101178631562409E-3</v>
      </c>
      <c r="N336" s="141">
        <f t="shared" si="41"/>
        <v>0</v>
      </c>
    </row>
    <row r="337" spans="1:14">
      <c r="A337" s="137">
        <v>982.66145539185084</v>
      </c>
      <c r="B337" s="139">
        <f t="shared" si="35"/>
        <v>2.3398386186673545E-2</v>
      </c>
      <c r="C337" s="136">
        <v>955.98209623206014</v>
      </c>
      <c r="D337" s="136">
        <f t="shared" si="36"/>
        <v>-26.679359159790693</v>
      </c>
      <c r="E337" s="140">
        <v>2.2426486637463813E-2</v>
      </c>
      <c r="F337" s="141">
        <v>9.7189954920973154E-4</v>
      </c>
      <c r="G337" s="137">
        <v>982.41091407424256</v>
      </c>
      <c r="H337" s="137">
        <f t="shared" si="37"/>
        <v>-0.25054131760828113</v>
      </c>
      <c r="I337" s="139">
        <v>2.3398386186673479E-2</v>
      </c>
      <c r="J337" s="142">
        <f t="shared" si="38"/>
        <v>-6.591949208711867E-17</v>
      </c>
      <c r="K337" s="136">
        <v>982.66145539185061</v>
      </c>
      <c r="L337" s="136">
        <f t="shared" si="39"/>
        <v>0</v>
      </c>
      <c r="M337" s="140">
        <f t="shared" si="40"/>
        <v>2.3398386186673427E-2</v>
      </c>
      <c r="N337" s="141">
        <f t="shared" si="41"/>
        <v>-1.1796119636642288E-16</v>
      </c>
    </row>
    <row r="338" spans="1:14">
      <c r="A338" s="137">
        <v>969.78100693256579</v>
      </c>
      <c r="B338" s="139">
        <f t="shared" si="35"/>
        <v>-1.3107717198644755E-2</v>
      </c>
      <c r="C338" s="136">
        <v>942.34555459046271</v>
      </c>
      <c r="D338" s="136">
        <f t="shared" si="36"/>
        <v>-27.435452342103076</v>
      </c>
      <c r="E338" s="140">
        <v>-1.4264432038366571E-2</v>
      </c>
      <c r="F338" s="141">
        <v>1.156714839721816E-3</v>
      </c>
      <c r="G338" s="137">
        <v>969.53374963969532</v>
      </c>
      <c r="H338" s="137">
        <f t="shared" si="37"/>
        <v>-0.24725729287047216</v>
      </c>
      <c r="I338" s="139">
        <v>-1.3107717198644731E-2</v>
      </c>
      <c r="J338" s="142">
        <f t="shared" si="38"/>
        <v>2.4286128663675299E-17</v>
      </c>
      <c r="K338" s="136">
        <v>969.78100693256556</v>
      </c>
      <c r="L338" s="136">
        <f t="shared" si="39"/>
        <v>0</v>
      </c>
      <c r="M338" s="140">
        <f t="shared" si="40"/>
        <v>-1.3107717198644758E-2</v>
      </c>
      <c r="N338" s="141">
        <f t="shared" si="41"/>
        <v>0</v>
      </c>
    </row>
    <row r="339" spans="1:14">
      <c r="A339" s="137">
        <v>957.75473104630407</v>
      </c>
      <c r="B339" s="139">
        <f t="shared" si="35"/>
        <v>-1.2401022292961826E-2</v>
      </c>
      <c r="C339" s="136">
        <v>928.41619674460867</v>
      </c>
      <c r="D339" s="136">
        <f t="shared" si="36"/>
        <v>-29.338534301695404</v>
      </c>
      <c r="E339" s="140">
        <v>-1.4781581743554413E-2</v>
      </c>
      <c r="F339" s="141">
        <v>2.3805594505925867E-3</v>
      </c>
      <c r="G339" s="137">
        <v>957.51053999663452</v>
      </c>
      <c r="H339" s="137">
        <f t="shared" si="37"/>
        <v>-0.24419104966955274</v>
      </c>
      <c r="I339" s="139">
        <v>-1.2401022292961892E-2</v>
      </c>
      <c r="J339" s="142">
        <f t="shared" si="38"/>
        <v>-6.591949208711867E-17</v>
      </c>
      <c r="K339" s="136">
        <v>957.75473104630373</v>
      </c>
      <c r="L339" s="136">
        <f t="shared" si="39"/>
        <v>0</v>
      </c>
      <c r="M339" s="140">
        <f t="shared" si="40"/>
        <v>-1.2401022292961946E-2</v>
      </c>
      <c r="N339" s="141">
        <f t="shared" si="41"/>
        <v>-1.1969591984239969E-16</v>
      </c>
    </row>
    <row r="340" spans="1:14">
      <c r="A340" s="137">
        <v>945.74999797398993</v>
      </c>
      <c r="B340" s="139">
        <f t="shared" si="35"/>
        <v>-1.2534245650971106E-2</v>
      </c>
      <c r="C340" s="136">
        <v>916.86869545970728</v>
      </c>
      <c r="D340" s="136">
        <f t="shared" si="36"/>
        <v>-28.881302514282652</v>
      </c>
      <c r="E340" s="140">
        <v>-1.2437849883911391E-2</v>
      </c>
      <c r="F340" s="141">
        <v>-9.6395767059715212E-5</v>
      </c>
      <c r="G340" s="137">
        <v>945.50886767492307</v>
      </c>
      <c r="H340" s="137">
        <f t="shared" si="37"/>
        <v>-0.24113029906686734</v>
      </c>
      <c r="I340" s="139">
        <v>-1.2534245650970732E-2</v>
      </c>
      <c r="J340" s="142">
        <f t="shared" si="38"/>
        <v>3.7470027081099033E-16</v>
      </c>
      <c r="K340" s="136">
        <v>945.74999797398993</v>
      </c>
      <c r="L340" s="136">
        <f t="shared" si="39"/>
        <v>0</v>
      </c>
      <c r="M340" s="140">
        <f t="shared" si="40"/>
        <v>-1.2534245650970754E-2</v>
      </c>
      <c r="N340" s="141">
        <f t="shared" si="41"/>
        <v>3.5214886562329184E-16</v>
      </c>
    </row>
    <row r="341" spans="1:14">
      <c r="A341" s="137">
        <v>943.93717018029724</v>
      </c>
      <c r="B341" s="139">
        <f t="shared" si="35"/>
        <v>-1.9168150119758681E-3</v>
      </c>
      <c r="C341" s="136">
        <v>916.42826008604823</v>
      </c>
      <c r="D341" s="136">
        <f t="shared" si="36"/>
        <v>-27.508910094249018</v>
      </c>
      <c r="E341" s="140">
        <v>-4.8036908211619912E-4</v>
      </c>
      <c r="F341" s="141">
        <v>-1.436445929859669E-3</v>
      </c>
      <c r="G341" s="137">
        <v>943.69650208340727</v>
      </c>
      <c r="H341" s="137">
        <f t="shared" si="37"/>
        <v>-0.24066809688997637</v>
      </c>
      <c r="I341" s="139">
        <v>-1.9168150119760823E-3</v>
      </c>
      <c r="J341" s="142">
        <f t="shared" si="38"/>
        <v>-2.1423834928313568E-16</v>
      </c>
      <c r="K341" s="136">
        <v>943.93717018029702</v>
      </c>
      <c r="L341" s="136">
        <f t="shared" si="39"/>
        <v>0</v>
      </c>
      <c r="M341" s="140">
        <f t="shared" si="40"/>
        <v>-1.9168150119761084E-3</v>
      </c>
      <c r="N341" s="141">
        <f t="shared" si="41"/>
        <v>-2.4025920142278778E-16</v>
      </c>
    </row>
    <row r="342" spans="1:14">
      <c r="A342" s="137">
        <v>938.18523885628133</v>
      </c>
      <c r="B342" s="139">
        <f t="shared" si="35"/>
        <v>-6.093553157692967E-3</v>
      </c>
      <c r="C342" s="136">
        <v>912.02875061855298</v>
      </c>
      <c r="D342" s="136">
        <f t="shared" si="36"/>
        <v>-26.156488237728354</v>
      </c>
      <c r="E342" s="140">
        <v>-4.800713442732721E-3</v>
      </c>
      <c r="F342" s="141">
        <v>-1.292839714960246E-3</v>
      </c>
      <c r="G342" s="137">
        <v>937.94603728323307</v>
      </c>
      <c r="H342" s="137">
        <f t="shared" si="37"/>
        <v>-0.23920157304826262</v>
      </c>
      <c r="I342" s="139">
        <v>-6.0935531576930156E-3</v>
      </c>
      <c r="J342" s="142">
        <f t="shared" si="38"/>
        <v>-4.8572257327350599E-17</v>
      </c>
      <c r="K342" s="136">
        <v>938.1852388562811</v>
      </c>
      <c r="L342" s="136">
        <f t="shared" si="39"/>
        <v>0</v>
      </c>
      <c r="M342" s="140">
        <f t="shared" si="40"/>
        <v>-6.0935531576929679E-3</v>
      </c>
      <c r="N342" s="141">
        <f t="shared" si="41"/>
        <v>0</v>
      </c>
    </row>
    <row r="343" spans="1:14">
      <c r="A343" s="137">
        <v>932.18448803117042</v>
      </c>
      <c r="B343" s="139">
        <f t="shared" si="35"/>
        <v>-6.3961258145846349E-3</v>
      </c>
      <c r="C343" s="136">
        <v>911.69660748739807</v>
      </c>
      <c r="D343" s="136">
        <f t="shared" si="36"/>
        <v>-20.487880543772349</v>
      </c>
      <c r="E343" s="140">
        <v>-3.6418054905576464E-4</v>
      </c>
      <c r="F343" s="141">
        <v>-6.0319452655288701E-3</v>
      </c>
      <c r="G343" s="137">
        <v>931.9468164214785</v>
      </c>
      <c r="H343" s="137">
        <f t="shared" si="37"/>
        <v>-0.23767160969191536</v>
      </c>
      <c r="I343" s="139">
        <v>-6.3961258145845456E-3</v>
      </c>
      <c r="J343" s="142">
        <f t="shared" si="38"/>
        <v>8.9338259012805565E-17</v>
      </c>
      <c r="K343" s="136">
        <v>932.1844880311703</v>
      </c>
      <c r="L343" s="136">
        <f t="shared" si="39"/>
        <v>0</v>
      </c>
      <c r="M343" s="140">
        <f t="shared" si="40"/>
        <v>-6.3961258145845152E-3</v>
      </c>
      <c r="N343" s="141">
        <f t="shared" si="41"/>
        <v>1.1969591984239969E-16</v>
      </c>
    </row>
    <row r="344" spans="1:14">
      <c r="A344" s="137">
        <v>915.23891057996866</v>
      </c>
      <c r="B344" s="139">
        <f t="shared" si="35"/>
        <v>-1.8178351676921629E-2</v>
      </c>
      <c r="C344" s="136">
        <v>890.69306740883883</v>
      </c>
      <c r="D344" s="136">
        <f t="shared" si="36"/>
        <v>-24.545843171129832</v>
      </c>
      <c r="E344" s="140">
        <v>-2.3037861396067071E-2</v>
      </c>
      <c r="F344" s="141">
        <v>4.8595097191454426E-3</v>
      </c>
      <c r="G344" s="137">
        <v>915.00555944838129</v>
      </c>
      <c r="H344" s="137">
        <f t="shared" si="37"/>
        <v>-0.23335113158736931</v>
      </c>
      <c r="I344" s="139">
        <v>-1.8178351676921688E-2</v>
      </c>
      <c r="J344" s="142">
        <f t="shared" si="38"/>
        <v>-5.8980598183211441E-17</v>
      </c>
      <c r="K344" s="136">
        <v>915.23891057996843</v>
      </c>
      <c r="L344" s="136">
        <f t="shared" si="39"/>
        <v>0</v>
      </c>
      <c r="M344" s="140">
        <f t="shared" si="40"/>
        <v>-1.8178351676921754E-2</v>
      </c>
      <c r="N344" s="141">
        <f t="shared" si="41"/>
        <v>-1.2490009027033011E-16</v>
      </c>
    </row>
    <row r="345" spans="1:14">
      <c r="A345" s="137">
        <v>895.3344276330605</v>
      </c>
      <c r="B345" s="139">
        <f t="shared" si="35"/>
        <v>-2.1747854813444378E-2</v>
      </c>
      <c r="C345" s="136">
        <v>868.84556137531217</v>
      </c>
      <c r="D345" s="136">
        <f t="shared" si="36"/>
        <v>-26.488866257748327</v>
      </c>
      <c r="E345" s="140">
        <v>-2.4528658449183133E-2</v>
      </c>
      <c r="F345" s="141">
        <v>2.7808036357387551E-3</v>
      </c>
      <c r="G345" s="137">
        <v>895.10615138800347</v>
      </c>
      <c r="H345" s="137">
        <f t="shared" si="37"/>
        <v>-0.2282762450570317</v>
      </c>
      <c r="I345" s="139">
        <v>-2.1747854813444354E-2</v>
      </c>
      <c r="J345" s="142">
        <f t="shared" si="38"/>
        <v>0</v>
      </c>
      <c r="K345" s="136">
        <v>895.33442763306027</v>
      </c>
      <c r="L345" s="136">
        <f t="shared" si="39"/>
        <v>0</v>
      </c>
      <c r="M345" s="140">
        <f t="shared" si="40"/>
        <v>-2.1747854813444385E-2</v>
      </c>
      <c r="N345" s="141">
        <f t="shared" si="41"/>
        <v>0</v>
      </c>
    </row>
    <row r="346" spans="1:14">
      <c r="A346" s="137">
        <v>897.83554833237963</v>
      </c>
      <c r="B346" s="139">
        <f t="shared" si="35"/>
        <v>2.7935044404929082E-3</v>
      </c>
      <c r="C346" s="136">
        <v>871.70475810227492</v>
      </c>
      <c r="D346" s="136">
        <f t="shared" si="36"/>
        <v>-26.130790230104708</v>
      </c>
      <c r="E346" s="140">
        <v>3.2907997163924892E-3</v>
      </c>
      <c r="F346" s="141">
        <v>-4.9729527589958099E-4</v>
      </c>
      <c r="G346" s="137">
        <v>897.60663439661846</v>
      </c>
      <c r="H346" s="137">
        <f t="shared" si="37"/>
        <v>-0.22891393576117025</v>
      </c>
      <c r="I346" s="139">
        <v>2.7935044404930058E-3</v>
      </c>
      <c r="J346" s="142">
        <f t="shared" si="38"/>
        <v>9.7578195523695399E-17</v>
      </c>
      <c r="K346" s="136">
        <v>897.83554833237952</v>
      </c>
      <c r="L346" s="136">
        <f t="shared" si="39"/>
        <v>0</v>
      </c>
      <c r="M346" s="140">
        <f t="shared" si="40"/>
        <v>2.7935044404930357E-3</v>
      </c>
      <c r="N346" s="141">
        <f t="shared" si="41"/>
        <v>1.2750217548429532E-16</v>
      </c>
    </row>
    <row r="347" spans="1:14">
      <c r="A347" s="137">
        <v>898.12745346137001</v>
      </c>
      <c r="B347" s="139">
        <f t="shared" si="35"/>
        <v>3.2512093058974711E-4</v>
      </c>
      <c r="C347" s="136">
        <v>872.40110488784012</v>
      </c>
      <c r="D347" s="136">
        <f t="shared" si="36"/>
        <v>-25.72634857352989</v>
      </c>
      <c r="E347" s="140">
        <v>7.9883329658675146E-4</v>
      </c>
      <c r="F347" s="141">
        <v>-4.7371236599700434E-4</v>
      </c>
      <c r="G347" s="137">
        <v>897.89846510089683</v>
      </c>
      <c r="H347" s="137">
        <f t="shared" si="37"/>
        <v>-0.22898836047318127</v>
      </c>
      <c r="I347" s="139">
        <v>3.251209305895339E-4</v>
      </c>
      <c r="J347" s="142">
        <f t="shared" si="38"/>
        <v>-2.1320835721927445E-16</v>
      </c>
      <c r="K347" s="136">
        <v>898.12745346136978</v>
      </c>
      <c r="L347" s="136">
        <f t="shared" si="39"/>
        <v>0</v>
      </c>
      <c r="M347" s="140">
        <f t="shared" si="40"/>
        <v>3.2512093058962053E-4</v>
      </c>
      <c r="N347" s="141">
        <f t="shared" si="41"/>
        <v>-1.2658060363768264E-16</v>
      </c>
    </row>
    <row r="348" spans="1:14">
      <c r="A348" s="137">
        <v>889.79146160433652</v>
      </c>
      <c r="B348" s="139">
        <f t="shared" si="35"/>
        <v>-9.2815243815415078E-3</v>
      </c>
      <c r="C348" s="136">
        <v>866.4981874721625</v>
      </c>
      <c r="D348" s="136">
        <f t="shared" si="36"/>
        <v>-23.29327413217402</v>
      </c>
      <c r="E348" s="140">
        <v>-6.766288330683083E-3</v>
      </c>
      <c r="F348" s="141">
        <v>-2.5152360508584248E-3</v>
      </c>
      <c r="G348" s="137">
        <v>889.56459860491429</v>
      </c>
      <c r="H348" s="137">
        <f t="shared" si="37"/>
        <v>-0.22686299942222377</v>
      </c>
      <c r="I348" s="139">
        <v>-9.2815243815413551E-3</v>
      </c>
      <c r="J348" s="142">
        <f t="shared" si="38"/>
        <v>1.5265566588595902E-16</v>
      </c>
      <c r="K348" s="136">
        <v>889.7914616043364</v>
      </c>
      <c r="L348" s="136">
        <f t="shared" si="39"/>
        <v>0</v>
      </c>
      <c r="M348" s="140">
        <f t="shared" si="40"/>
        <v>-9.2815243815413829E-3</v>
      </c>
      <c r="N348" s="141">
        <f t="shared" si="41"/>
        <v>1.2490009027033011E-16</v>
      </c>
    </row>
    <row r="349" spans="1:14">
      <c r="A349" s="137">
        <v>883.93504763267458</v>
      </c>
      <c r="B349" s="139">
        <f t="shared" si="35"/>
        <v>-6.5817826135379431E-3</v>
      </c>
      <c r="C349" s="136">
        <v>861.07454006994419</v>
      </c>
      <c r="D349" s="136">
        <f t="shared" si="36"/>
        <v>-22.86050756273039</v>
      </c>
      <c r="E349" s="140">
        <v>-6.2592714914277304E-3</v>
      </c>
      <c r="F349" s="141">
        <v>-3.2251112211021272E-4</v>
      </c>
      <c r="G349" s="137">
        <v>883.70967779619764</v>
      </c>
      <c r="H349" s="137">
        <f t="shared" si="37"/>
        <v>-0.22536983647694342</v>
      </c>
      <c r="I349" s="139">
        <v>-6.5817826135379119E-3</v>
      </c>
      <c r="J349" s="142">
        <f t="shared" si="38"/>
        <v>3.1225022567582528E-17</v>
      </c>
      <c r="K349" s="136">
        <v>883.93504763267458</v>
      </c>
      <c r="L349" s="136">
        <f t="shared" si="39"/>
        <v>0</v>
      </c>
      <c r="M349" s="140">
        <f t="shared" si="40"/>
        <v>-6.5817826135378165E-3</v>
      </c>
      <c r="N349" s="141">
        <f t="shared" si="41"/>
        <v>1.2663481374630692E-16</v>
      </c>
    </row>
    <row r="350" spans="1:14">
      <c r="A350" s="137">
        <v>872.84588415313465</v>
      </c>
      <c r="B350" s="139">
        <f t="shared" si="35"/>
        <v>-1.2545224345655897E-2</v>
      </c>
      <c r="C350" s="136">
        <v>845.46334452367569</v>
      </c>
      <c r="D350" s="136">
        <f t="shared" si="36"/>
        <v>-27.382539629458961</v>
      </c>
      <c r="E350" s="140">
        <v>-1.8129900281339664E-2</v>
      </c>
      <c r="F350" s="141">
        <v>5.5846759356837673E-3</v>
      </c>
      <c r="G350" s="137">
        <v>872.6233416318172</v>
      </c>
      <c r="H350" s="137">
        <f t="shared" si="37"/>
        <v>-0.22254252131745034</v>
      </c>
      <c r="I350" s="139">
        <v>-1.2545224345655732E-2</v>
      </c>
      <c r="J350" s="142">
        <f t="shared" si="38"/>
        <v>1.6479873021779667E-16</v>
      </c>
      <c r="K350" s="136">
        <v>872.84588415313465</v>
      </c>
      <c r="L350" s="136">
        <f t="shared" si="39"/>
        <v>0</v>
      </c>
      <c r="M350" s="140">
        <f t="shared" si="40"/>
        <v>-1.2545224345655897E-2</v>
      </c>
      <c r="N350" s="141">
        <f t="shared" si="41"/>
        <v>0</v>
      </c>
    </row>
    <row r="351" spans="1:14">
      <c r="A351" s="137">
        <v>866.3625742955968</v>
      </c>
      <c r="B351" s="139">
        <f t="shared" si="35"/>
        <v>-7.4277830430834642E-3</v>
      </c>
      <c r="C351" s="136">
        <v>833.8447253777324</v>
      </c>
      <c r="D351" s="136">
        <f t="shared" si="36"/>
        <v>-32.517848917864399</v>
      </c>
      <c r="E351" s="140">
        <v>-1.3742309730162319E-2</v>
      </c>
      <c r="F351" s="141">
        <v>6.3145266870788547E-3</v>
      </c>
      <c r="G351" s="137">
        <v>866.14168477184546</v>
      </c>
      <c r="H351" s="137">
        <f t="shared" si="37"/>
        <v>-0.22088952375133886</v>
      </c>
      <c r="I351" s="139">
        <v>-7.4277830430835735E-3</v>
      </c>
      <c r="J351" s="142">
        <f t="shared" si="38"/>
        <v>-1.0928757898653885E-16</v>
      </c>
      <c r="K351" s="136">
        <v>866.3625742955968</v>
      </c>
      <c r="L351" s="136">
        <f t="shared" si="39"/>
        <v>0</v>
      </c>
      <c r="M351" s="140">
        <f t="shared" si="40"/>
        <v>-7.4277830430834642E-3</v>
      </c>
      <c r="N351" s="141">
        <f t="shared" si="41"/>
        <v>0</v>
      </c>
    </row>
    <row r="352" spans="1:14">
      <c r="A352" s="137">
        <v>878.47179001555685</v>
      </c>
      <c r="B352" s="139">
        <f t="shared" si="35"/>
        <v>1.3977076202542042E-2</v>
      </c>
      <c r="C352" s="136">
        <v>846.4237277894166</v>
      </c>
      <c r="D352" s="136">
        <f t="shared" si="36"/>
        <v>-32.048062226140246</v>
      </c>
      <c r="E352" s="140">
        <v>1.5085545340573931E-2</v>
      </c>
      <c r="F352" s="141">
        <v>-1.1084691380318888E-3</v>
      </c>
      <c r="G352" s="137">
        <v>878.24781310209983</v>
      </c>
      <c r="H352" s="137">
        <f t="shared" si="37"/>
        <v>-0.22397691345702242</v>
      </c>
      <c r="I352" s="139">
        <v>1.3977076202542195E-2</v>
      </c>
      <c r="J352" s="142">
        <f t="shared" si="38"/>
        <v>1.5265566588595902E-16</v>
      </c>
      <c r="K352" s="136">
        <v>878.47179001555696</v>
      </c>
      <c r="L352" s="136">
        <f t="shared" si="39"/>
        <v>0</v>
      </c>
      <c r="M352" s="140">
        <f t="shared" si="40"/>
        <v>1.3977076202542174E-2</v>
      </c>
      <c r="N352" s="141">
        <f t="shared" si="41"/>
        <v>1.3183898417423734E-16</v>
      </c>
    </row>
    <row r="353" spans="1:14">
      <c r="A353" s="137">
        <v>871.82260049062234</v>
      </c>
      <c r="B353" s="139">
        <f t="shared" si="35"/>
        <v>-7.5690416021404203E-3</v>
      </c>
      <c r="C353" s="136">
        <v>837.53666517270278</v>
      </c>
      <c r="D353" s="136">
        <f t="shared" si="36"/>
        <v>-34.285935317919552</v>
      </c>
      <c r="E353" s="140">
        <v>-1.0499543343289697E-2</v>
      </c>
      <c r="F353" s="141">
        <v>2.9305017411492768E-3</v>
      </c>
      <c r="G353" s="137">
        <v>871.60031886774129</v>
      </c>
      <c r="H353" s="137">
        <f t="shared" si="37"/>
        <v>-0.22228162288104159</v>
      </c>
      <c r="I353" s="139">
        <v>-7.5690416021403006E-3</v>
      </c>
      <c r="J353" s="142">
        <f t="shared" si="38"/>
        <v>1.1969591984239969E-16</v>
      </c>
      <c r="K353" s="136">
        <v>871.82260049062245</v>
      </c>
      <c r="L353" s="136">
        <f t="shared" si="39"/>
        <v>0</v>
      </c>
      <c r="M353" s="140">
        <f t="shared" si="40"/>
        <v>-7.5690416021404194E-3</v>
      </c>
      <c r="N353" s="141">
        <f t="shared" si="41"/>
        <v>0</v>
      </c>
    </row>
    <row r="354" spans="1:14">
      <c r="A354" s="137">
        <v>862.04862580258487</v>
      </c>
      <c r="B354" s="139">
        <f t="shared" si="35"/>
        <v>-1.1210967325849454E-2</v>
      </c>
      <c r="C354" s="136">
        <v>830.55136129403422</v>
      </c>
      <c r="D354" s="136">
        <f t="shared" si="36"/>
        <v>-31.497264508550643</v>
      </c>
      <c r="E354" s="140">
        <v>-8.3402962152446993E-3</v>
      </c>
      <c r="F354" s="141">
        <v>-2.8706711106047545E-3</v>
      </c>
      <c r="G354" s="137">
        <v>861.82883617171501</v>
      </c>
      <c r="H354" s="137">
        <f t="shared" si="37"/>
        <v>-0.21978963086985459</v>
      </c>
      <c r="I354" s="139">
        <v>-1.1210967325849534E-2</v>
      </c>
      <c r="J354" s="142">
        <f t="shared" si="38"/>
        <v>-7.9797279894933126E-17</v>
      </c>
      <c r="K354" s="136">
        <v>862.04862580258498</v>
      </c>
      <c r="L354" s="136">
        <f t="shared" si="39"/>
        <v>0</v>
      </c>
      <c r="M354" s="140">
        <f t="shared" si="40"/>
        <v>-1.1210967325849454E-2</v>
      </c>
      <c r="N354" s="141">
        <f t="shared" si="41"/>
        <v>0</v>
      </c>
    </row>
    <row r="355" spans="1:14">
      <c r="A355" s="137">
        <v>844.06145329701553</v>
      </c>
      <c r="B355" s="139">
        <f t="shared" si="35"/>
        <v>-2.0865612411159414E-2</v>
      </c>
      <c r="C355" s="136">
        <v>810.15043792489587</v>
      </c>
      <c r="D355" s="136">
        <f t="shared" si="36"/>
        <v>-33.911015372119664</v>
      </c>
      <c r="E355" s="140">
        <v>-2.4563108700890998E-2</v>
      </c>
      <c r="F355" s="141">
        <v>3.697496289731584E-3</v>
      </c>
      <c r="G355" s="137">
        <v>843.84624971139522</v>
      </c>
      <c r="H355" s="137">
        <f t="shared" si="37"/>
        <v>-0.21520358562031561</v>
      </c>
      <c r="I355" s="139">
        <v>-2.0865612411159629E-2</v>
      </c>
      <c r="J355" s="142">
        <f t="shared" si="38"/>
        <v>-2.1510571102112408E-16</v>
      </c>
      <c r="K355" s="136">
        <v>844.06145329701542</v>
      </c>
      <c r="L355" s="136">
        <f t="shared" si="39"/>
        <v>0</v>
      </c>
      <c r="M355" s="140">
        <f t="shared" si="40"/>
        <v>-2.0865612411159678E-2</v>
      </c>
      <c r="N355" s="141">
        <f t="shared" si="41"/>
        <v>-2.6367796834847468E-16</v>
      </c>
    </row>
    <row r="356" spans="1:14">
      <c r="A356" s="137">
        <v>873.11624646817734</v>
      </c>
      <c r="B356" s="139">
        <f t="shared" si="35"/>
        <v>3.4422604014991968E-2</v>
      </c>
      <c r="C356" s="136">
        <v>843.76428328506722</v>
      </c>
      <c r="D356" s="136">
        <f t="shared" si="36"/>
        <v>-29.351963183110115</v>
      </c>
      <c r="E356" s="140">
        <v>4.1490868592590317E-2</v>
      </c>
      <c r="F356" s="141">
        <v>-7.0682645775983488E-3</v>
      </c>
      <c r="G356" s="137">
        <v>872.89363501474668</v>
      </c>
      <c r="H356" s="137">
        <f t="shared" si="37"/>
        <v>-0.22261145343065891</v>
      </c>
      <c r="I356" s="139">
        <v>3.4422604014992059E-2</v>
      </c>
      <c r="J356" s="142">
        <f t="shared" si="38"/>
        <v>9.0205620750793969E-17</v>
      </c>
      <c r="K356" s="136">
        <v>873.11624646817745</v>
      </c>
      <c r="L356" s="136">
        <f t="shared" si="39"/>
        <v>0</v>
      </c>
      <c r="M356" s="140">
        <f t="shared" si="40"/>
        <v>3.4422604014992246E-2</v>
      </c>
      <c r="N356" s="141">
        <f t="shared" si="41"/>
        <v>2.7755575615628914E-16</v>
      </c>
    </row>
    <row r="357" spans="1:14">
      <c r="A357" s="137">
        <v>864.67577196349782</v>
      </c>
      <c r="B357" s="139">
        <f t="shared" si="35"/>
        <v>-9.6670684331231788E-3</v>
      </c>
      <c r="C357" s="136">
        <v>836.84427214367713</v>
      </c>
      <c r="D357" s="136">
        <f t="shared" si="36"/>
        <v>-27.831499819820692</v>
      </c>
      <c r="E357" s="140">
        <v>-8.2013558507692298E-3</v>
      </c>
      <c r="F357" s="141">
        <v>-1.465712582353949E-3</v>
      </c>
      <c r="G357" s="137">
        <v>864.45531251022157</v>
      </c>
      <c r="H357" s="137">
        <f t="shared" si="37"/>
        <v>-0.2204594532762485</v>
      </c>
      <c r="I357" s="139">
        <v>-9.6670684331230643E-3</v>
      </c>
      <c r="J357" s="142">
        <f t="shared" si="38"/>
        <v>1.1449174941446927E-16</v>
      </c>
      <c r="K357" s="136">
        <v>864.67577196349794</v>
      </c>
      <c r="L357" s="136">
        <f t="shared" si="39"/>
        <v>0</v>
      </c>
      <c r="M357" s="140">
        <f t="shared" si="40"/>
        <v>-9.6670684331231771E-3</v>
      </c>
      <c r="N357" s="141">
        <f t="shared" si="41"/>
        <v>0</v>
      </c>
    </row>
    <row r="358" spans="1:14">
      <c r="A358" s="137">
        <v>873.11624646817734</v>
      </c>
      <c r="B358" s="139">
        <f t="shared" si="35"/>
        <v>9.7614328727089941E-3</v>
      </c>
      <c r="C358" s="136">
        <v>843.76428328506722</v>
      </c>
      <c r="D358" s="136">
        <f t="shared" si="36"/>
        <v>-29.351963183110115</v>
      </c>
      <c r="E358" s="140">
        <v>8.2691742917277208E-3</v>
      </c>
      <c r="F358" s="141">
        <v>1.4922585809812733E-3</v>
      </c>
      <c r="G358" s="137">
        <v>872.89363501474668</v>
      </c>
      <c r="H358" s="137">
        <f t="shared" si="37"/>
        <v>-0.22261145343065891</v>
      </c>
      <c r="I358" s="139">
        <v>9.7614328727088796E-3</v>
      </c>
      <c r="J358" s="142">
        <f t="shared" si="38"/>
        <v>-1.1449174941446927E-16</v>
      </c>
      <c r="K358" s="136">
        <v>873.11624646817745</v>
      </c>
      <c r="L358" s="136">
        <f t="shared" si="39"/>
        <v>0</v>
      </c>
      <c r="M358" s="140">
        <f t="shared" si="40"/>
        <v>9.7614328727089941E-3</v>
      </c>
      <c r="N358" s="141">
        <f t="shared" si="41"/>
        <v>0</v>
      </c>
    </row>
    <row r="359" spans="1:14">
      <c r="A359" s="137">
        <v>882.64140165511969</v>
      </c>
      <c r="B359" s="139">
        <f t="shared" si="35"/>
        <v>1.0909378018645678E-2</v>
      </c>
      <c r="C359" s="136">
        <v>854.84692195757998</v>
      </c>
      <c r="D359" s="136">
        <f t="shared" si="36"/>
        <v>-27.794479697539714</v>
      </c>
      <c r="E359" s="140">
        <v>1.313475681782144E-2</v>
      </c>
      <c r="F359" s="141">
        <v>-2.2253787991757621E-3</v>
      </c>
      <c r="G359" s="137">
        <v>882.41636164919237</v>
      </c>
      <c r="H359" s="137">
        <f t="shared" si="37"/>
        <v>-0.22504000592732609</v>
      </c>
      <c r="I359" s="139">
        <v>1.090937801864578E-2</v>
      </c>
      <c r="J359" s="142">
        <f t="shared" si="38"/>
        <v>1.0234868508263162E-16</v>
      </c>
      <c r="K359" s="136">
        <v>882.64140165511969</v>
      </c>
      <c r="L359" s="136">
        <f t="shared" si="39"/>
        <v>0</v>
      </c>
      <c r="M359" s="140">
        <f t="shared" si="40"/>
        <v>1.0909378018645548E-2</v>
      </c>
      <c r="N359" s="141">
        <f t="shared" si="41"/>
        <v>-1.3010426069826053E-16</v>
      </c>
    </row>
    <row r="360" spans="1:14">
      <c r="A360" s="137">
        <v>902.60728162177872</v>
      </c>
      <c r="B360" s="139">
        <f t="shared" si="35"/>
        <v>2.2620602125868135E-2</v>
      </c>
      <c r="C360" s="136">
        <v>872.94751087740042</v>
      </c>
      <c r="D360" s="136">
        <f t="shared" si="36"/>
        <v>-29.659770744378307</v>
      </c>
      <c r="E360" s="140">
        <v>2.117407041528617E-2</v>
      </c>
      <c r="F360" s="141">
        <v>1.4465317105819657E-3</v>
      </c>
      <c r="G360" s="137">
        <v>902.37715107541487</v>
      </c>
      <c r="H360" s="137">
        <f t="shared" si="37"/>
        <v>-0.23013054636385277</v>
      </c>
      <c r="I360" s="139">
        <v>2.2620602125868087E-2</v>
      </c>
      <c r="J360" s="142">
        <f t="shared" si="38"/>
        <v>-4.8572257327350599E-17</v>
      </c>
      <c r="K360" s="136">
        <v>902.60728162177872</v>
      </c>
      <c r="L360" s="136">
        <f t="shared" si="39"/>
        <v>0</v>
      </c>
      <c r="M360" s="140">
        <f t="shared" si="40"/>
        <v>2.2620602125868135E-2</v>
      </c>
      <c r="N360" s="141">
        <f t="shared" si="41"/>
        <v>0</v>
      </c>
    </row>
    <row r="361" spans="1:14">
      <c r="A361" s="137">
        <v>905.50479009773426</v>
      </c>
      <c r="B361" s="139">
        <f t="shared" si="35"/>
        <v>3.2101541112646171E-3</v>
      </c>
      <c r="C361" s="136">
        <v>877.54136048843463</v>
      </c>
      <c r="D361" s="136">
        <f t="shared" si="36"/>
        <v>-27.963429609299624</v>
      </c>
      <c r="E361" s="140">
        <v>5.2624579986681359E-3</v>
      </c>
      <c r="F361" s="141">
        <v>-2.0523038874035188E-3</v>
      </c>
      <c r="G361" s="137">
        <v>905.2739207968508</v>
      </c>
      <c r="H361" s="137">
        <f t="shared" si="37"/>
        <v>-0.23086930088345525</v>
      </c>
      <c r="I361" s="139">
        <v>3.2101541112645451E-3</v>
      </c>
      <c r="J361" s="142">
        <f t="shared" si="38"/>
        <v>-7.1991024253037494E-17</v>
      </c>
      <c r="K361" s="136">
        <v>905.50479009773426</v>
      </c>
      <c r="L361" s="136">
        <f t="shared" si="39"/>
        <v>0</v>
      </c>
      <c r="M361" s="140">
        <f t="shared" si="40"/>
        <v>3.2101541112646171E-3</v>
      </c>
      <c r="N361" s="141">
        <f t="shared" si="41"/>
        <v>0</v>
      </c>
    </row>
    <row r="362" spans="1:14">
      <c r="A362" s="137">
        <v>911.06929894040582</v>
      </c>
      <c r="B362" s="139">
        <f t="shared" si="35"/>
        <v>6.1452008907329587E-3</v>
      </c>
      <c r="C362" s="136">
        <v>882.26579557402601</v>
      </c>
      <c r="D362" s="136">
        <f t="shared" si="36"/>
        <v>-28.8035033663798</v>
      </c>
      <c r="E362" s="140">
        <v>5.3837178488792669E-3</v>
      </c>
      <c r="F362" s="141">
        <v>7.6148304185369182E-4</v>
      </c>
      <c r="G362" s="137">
        <v>910.83701090128898</v>
      </c>
      <c r="H362" s="137">
        <f t="shared" si="37"/>
        <v>-0.23228803911683826</v>
      </c>
      <c r="I362" s="139">
        <v>6.1452008907330125E-3</v>
      </c>
      <c r="J362" s="142">
        <f t="shared" si="38"/>
        <v>5.377642775528102E-17</v>
      </c>
      <c r="K362" s="136">
        <v>911.06929894040593</v>
      </c>
      <c r="L362" s="136">
        <f t="shared" si="39"/>
        <v>0</v>
      </c>
      <c r="M362" s="140">
        <f t="shared" si="40"/>
        <v>6.1452008907330845E-3</v>
      </c>
      <c r="N362" s="141">
        <f t="shared" si="41"/>
        <v>1.2576745200831851E-16</v>
      </c>
    </row>
    <row r="363" spans="1:14">
      <c r="A363" s="137">
        <v>915.19582495207328</v>
      </c>
      <c r="B363" s="139">
        <f t="shared" si="35"/>
        <v>4.5293217721930797E-3</v>
      </c>
      <c r="C363" s="136">
        <v>885.89244263171804</v>
      </c>
      <c r="D363" s="136">
        <f t="shared" si="36"/>
        <v>-29.30338232035524</v>
      </c>
      <c r="E363" s="140">
        <v>4.1106059827837153E-3</v>
      </c>
      <c r="F363" s="141">
        <v>4.1871578940936433E-4</v>
      </c>
      <c r="G363" s="137">
        <v>914.9624848056834</v>
      </c>
      <c r="H363" s="137">
        <f t="shared" si="37"/>
        <v>-0.2333401463898781</v>
      </c>
      <c r="I363" s="139">
        <v>4.5293217721930268E-3</v>
      </c>
      <c r="J363" s="142">
        <f t="shared" si="38"/>
        <v>-5.2909066017292616E-17</v>
      </c>
      <c r="K363" s="136">
        <v>915.19582495207328</v>
      </c>
      <c r="L363" s="136">
        <f t="shared" si="39"/>
        <v>0</v>
      </c>
      <c r="M363" s="140">
        <f t="shared" si="40"/>
        <v>4.5293217721929539E-3</v>
      </c>
      <c r="N363" s="141">
        <f t="shared" si="41"/>
        <v>-1.2576745200831851E-16</v>
      </c>
    </row>
    <row r="364" spans="1:14">
      <c r="A364" s="137">
        <v>925.9499976747278</v>
      </c>
      <c r="B364" s="139">
        <f t="shared" si="35"/>
        <v>1.1750679395000177E-2</v>
      </c>
      <c r="C364" s="136">
        <v>896.00787875088838</v>
      </c>
      <c r="D364" s="136">
        <f t="shared" si="36"/>
        <v>-29.942118923839416</v>
      </c>
      <c r="E364" s="140">
        <v>1.141835693859228E-2</v>
      </c>
      <c r="F364" s="141">
        <v>3.3232245640789707E-4</v>
      </c>
      <c r="G364" s="137">
        <v>925.71391562308759</v>
      </c>
      <c r="H364" s="137">
        <f t="shared" si="37"/>
        <v>-0.23608205164021001</v>
      </c>
      <c r="I364" s="139">
        <v>1.1750679395000043E-2</v>
      </c>
      <c r="J364" s="142">
        <f t="shared" si="38"/>
        <v>-1.3357370765021415E-16</v>
      </c>
      <c r="K364" s="136">
        <v>925.94999767472768</v>
      </c>
      <c r="L364" s="136">
        <f t="shared" si="39"/>
        <v>0</v>
      </c>
      <c r="M364" s="140">
        <f t="shared" si="40"/>
        <v>1.1750679395000053E-2</v>
      </c>
      <c r="N364" s="141">
        <f t="shared" si="41"/>
        <v>-1.231653667943533E-16</v>
      </c>
    </row>
    <row r="365" spans="1:14">
      <c r="A365" s="137">
        <v>935.18324773267989</v>
      </c>
      <c r="B365" s="139">
        <f t="shared" si="35"/>
        <v>9.9716508247085622E-3</v>
      </c>
      <c r="C365" s="136">
        <v>906.39130510677398</v>
      </c>
      <c r="D365" s="136">
        <f t="shared" si="36"/>
        <v>-28.791942625905904</v>
      </c>
      <c r="E365" s="140">
        <v>1.1588543585532962E-2</v>
      </c>
      <c r="F365" s="141">
        <v>-1.6168927608244E-3</v>
      </c>
      <c r="G365" s="137">
        <v>934.94481155325491</v>
      </c>
      <c r="H365" s="137">
        <f t="shared" si="37"/>
        <v>-0.23843617942497985</v>
      </c>
      <c r="I365" s="139">
        <v>9.9716508247087426E-3</v>
      </c>
      <c r="J365" s="142">
        <f t="shared" si="38"/>
        <v>1.8041124150158794E-16</v>
      </c>
      <c r="K365" s="136">
        <v>935.18324773267989</v>
      </c>
      <c r="L365" s="136">
        <f t="shared" si="39"/>
        <v>0</v>
      </c>
      <c r="M365" s="140">
        <f t="shared" si="40"/>
        <v>9.9716508247086871E-3</v>
      </c>
      <c r="N365" s="141">
        <f t="shared" si="41"/>
        <v>1.2490009027033011E-16</v>
      </c>
    </row>
    <row r="366" spans="1:14">
      <c r="A366" s="137">
        <v>937.78885107964504</v>
      </c>
      <c r="B366" s="139">
        <f t="shared" si="35"/>
        <v>2.786195489795557E-3</v>
      </c>
      <c r="C366" s="136">
        <v>910.28594240118139</v>
      </c>
      <c r="D366" s="136">
        <f t="shared" si="36"/>
        <v>-27.502908678463655</v>
      </c>
      <c r="E366" s="140">
        <v>4.2968608287218841E-3</v>
      </c>
      <c r="F366" s="141">
        <v>-1.5106653389263271E-3</v>
      </c>
      <c r="G366" s="137">
        <v>937.54975057041236</v>
      </c>
      <c r="H366" s="137">
        <f t="shared" si="37"/>
        <v>-0.239100509232685</v>
      </c>
      <c r="I366" s="139">
        <v>2.7861954897955708E-3</v>
      </c>
      <c r="J366" s="142">
        <f t="shared" si="38"/>
        <v>1.3877787807814457E-17</v>
      </c>
      <c r="K366" s="136">
        <v>937.78885107964504</v>
      </c>
      <c r="L366" s="136">
        <f t="shared" si="39"/>
        <v>0</v>
      </c>
      <c r="M366" s="140">
        <f t="shared" si="40"/>
        <v>2.786195489795557E-3</v>
      </c>
      <c r="N366" s="141">
        <f t="shared" si="41"/>
        <v>0</v>
      </c>
    </row>
    <row r="367" spans="1:14">
      <c r="A367" s="137">
        <v>937.14364380191375</v>
      </c>
      <c r="B367" s="139">
        <f t="shared" si="35"/>
        <v>-6.8800911525924221E-4</v>
      </c>
      <c r="C367" s="136">
        <v>912.65156958777766</v>
      </c>
      <c r="D367" s="136">
        <f t="shared" si="36"/>
        <v>-24.492074214136096</v>
      </c>
      <c r="E367" s="140">
        <v>2.5987737219759144E-3</v>
      </c>
      <c r="F367" s="141">
        <v>-3.2867828372351564E-3</v>
      </c>
      <c r="G367" s="137">
        <v>936.90470779601071</v>
      </c>
      <c r="H367" s="137">
        <f t="shared" si="37"/>
        <v>-0.23893600590304231</v>
      </c>
      <c r="I367" s="139">
        <v>-6.880091152594262E-4</v>
      </c>
      <c r="J367" s="142">
        <f t="shared" si="38"/>
        <v>-1.839891086707901E-16</v>
      </c>
      <c r="K367" s="136">
        <v>937.14364380191375</v>
      </c>
      <c r="L367" s="136">
        <f t="shared" si="39"/>
        <v>0</v>
      </c>
      <c r="M367" s="140">
        <f t="shared" si="40"/>
        <v>-6.8800911525924221E-4</v>
      </c>
      <c r="N367" s="141">
        <f t="shared" si="41"/>
        <v>0</v>
      </c>
    </row>
    <row r="368" spans="1:14">
      <c r="A368" s="137">
        <v>924.53355765767139</v>
      </c>
      <c r="B368" s="139">
        <f t="shared" si="35"/>
        <v>-1.3455873309970166E-2</v>
      </c>
      <c r="C368" s="136">
        <v>897.30836427822453</v>
      </c>
      <c r="D368" s="136">
        <f t="shared" si="36"/>
        <v>-27.225193379446864</v>
      </c>
      <c r="E368" s="140">
        <v>-1.6811679090721642E-2</v>
      </c>
      <c r="F368" s="141">
        <v>3.3558057807514755E-3</v>
      </c>
      <c r="G368" s="137">
        <v>924.29783674439329</v>
      </c>
      <c r="H368" s="137">
        <f t="shared" si="37"/>
        <v>-0.23572091327810085</v>
      </c>
      <c r="I368" s="139">
        <v>-1.3455873309969824E-2</v>
      </c>
      <c r="J368" s="142">
        <f t="shared" si="38"/>
        <v>3.41740524767431E-16</v>
      </c>
      <c r="K368" s="136">
        <v>924.53355765767151</v>
      </c>
      <c r="L368" s="136">
        <f t="shared" si="39"/>
        <v>0</v>
      </c>
      <c r="M368" s="140">
        <f t="shared" si="40"/>
        <v>-1.3455873309970045E-2</v>
      </c>
      <c r="N368" s="141">
        <f t="shared" si="41"/>
        <v>1.214306433183765E-16</v>
      </c>
    </row>
    <row r="369" spans="1:14">
      <c r="A369" s="137">
        <v>933.57938523427924</v>
      </c>
      <c r="B369" s="139">
        <f t="shared" si="35"/>
        <v>9.7842068594304749E-3</v>
      </c>
      <c r="C369" s="136">
        <v>908.02507360810421</v>
      </c>
      <c r="D369" s="136">
        <f t="shared" si="36"/>
        <v>-25.554311626175036</v>
      </c>
      <c r="E369" s="140">
        <v>1.1943173335400663E-2</v>
      </c>
      <c r="F369" s="141">
        <v>-2.1589664759701886E-3</v>
      </c>
      <c r="G369" s="137">
        <v>933.34135797882425</v>
      </c>
      <c r="H369" s="137">
        <f t="shared" si="37"/>
        <v>-0.2380272554549947</v>
      </c>
      <c r="I369" s="139">
        <v>9.7842068594301643E-3</v>
      </c>
      <c r="J369" s="142">
        <f t="shared" si="38"/>
        <v>-3.1051550219984847E-16</v>
      </c>
      <c r="K369" s="136">
        <v>933.57938523427924</v>
      </c>
      <c r="L369" s="136">
        <f t="shared" si="39"/>
        <v>0</v>
      </c>
      <c r="M369" s="140">
        <f t="shared" si="40"/>
        <v>9.78420685943035E-3</v>
      </c>
      <c r="N369" s="141">
        <f t="shared" si="41"/>
        <v>-1.2490009027033011E-16</v>
      </c>
    </row>
    <row r="370" spans="1:14">
      <c r="A370" s="137">
        <v>945.39669582524903</v>
      </c>
      <c r="B370" s="139">
        <f t="shared" si="35"/>
        <v>1.2658067195864934E-2</v>
      </c>
      <c r="C370" s="136">
        <v>919.90486370316171</v>
      </c>
      <c r="D370" s="136">
        <f t="shared" si="36"/>
        <v>-25.491832122087317</v>
      </c>
      <c r="E370" s="140">
        <v>1.3083107989355717E-2</v>
      </c>
      <c r="F370" s="141">
        <v>-4.2504079349078329E-4</v>
      </c>
      <c r="G370" s="137">
        <v>945.15565560480002</v>
      </c>
      <c r="H370" s="137">
        <f t="shared" si="37"/>
        <v>-0.2410402204490083</v>
      </c>
      <c r="I370" s="139">
        <v>1.2658067195864917E-2</v>
      </c>
      <c r="J370" s="142">
        <f t="shared" si="38"/>
        <v>-1.7347234759768071E-17</v>
      </c>
      <c r="K370" s="136">
        <v>945.39669582524891</v>
      </c>
      <c r="L370" s="136">
        <f t="shared" si="39"/>
        <v>0</v>
      </c>
      <c r="M370" s="140">
        <f t="shared" si="40"/>
        <v>1.2658067195864812E-2</v>
      </c>
      <c r="N370" s="141">
        <f t="shared" si="41"/>
        <v>-1.214306433183765E-16</v>
      </c>
    </row>
    <row r="371" spans="1:14">
      <c r="A371" s="137">
        <v>963.73717047955938</v>
      </c>
      <c r="B371" s="139">
        <f t="shared" si="35"/>
        <v>1.9399765976864047E-2</v>
      </c>
      <c r="C371" s="136">
        <v>937.24094756907664</v>
      </c>
      <c r="D371" s="136">
        <f t="shared" si="36"/>
        <v>-26.496222910482743</v>
      </c>
      <c r="E371" s="140">
        <v>1.8845518216010868E-2</v>
      </c>
      <c r="F371" s="141">
        <v>5.5424776085317984E-4</v>
      </c>
      <c r="G371" s="137">
        <v>963.49145413524286</v>
      </c>
      <c r="H371" s="137">
        <f t="shared" si="37"/>
        <v>-0.24571634431652001</v>
      </c>
      <c r="I371" s="139">
        <v>1.9399765976864273E-2</v>
      </c>
      <c r="J371" s="142">
        <f t="shared" si="38"/>
        <v>2.2551405187698492E-16</v>
      </c>
      <c r="K371" s="136">
        <v>963.7371704795595</v>
      </c>
      <c r="L371" s="136">
        <f t="shared" si="39"/>
        <v>0</v>
      </c>
      <c r="M371" s="140">
        <f t="shared" si="40"/>
        <v>1.939976597686429E-2</v>
      </c>
      <c r="N371" s="141">
        <f t="shared" si="41"/>
        <v>2.4286128663675299E-16</v>
      </c>
    </row>
    <row r="372" spans="1:14">
      <c r="A372" s="137">
        <v>971.42795505886158</v>
      </c>
      <c r="B372" s="139">
        <f t="shared" si="35"/>
        <v>7.9801680529508253E-3</v>
      </c>
      <c r="C372" s="136">
        <v>945.49409060644211</v>
      </c>
      <c r="D372" s="136">
        <f t="shared" si="36"/>
        <v>-25.933864452419471</v>
      </c>
      <c r="E372" s="140">
        <v>8.8057858107583389E-3</v>
      </c>
      <c r="F372" s="141">
        <v>-8.2561775780751363E-4</v>
      </c>
      <c r="G372" s="137">
        <v>971.18027785682409</v>
      </c>
      <c r="H372" s="137">
        <f t="shared" si="37"/>
        <v>-0.24767720203749377</v>
      </c>
      <c r="I372" s="139">
        <v>7.9801680529508548E-3</v>
      </c>
      <c r="J372" s="142">
        <f t="shared" si="38"/>
        <v>2.9490299091605721E-17</v>
      </c>
      <c r="K372" s="136">
        <v>971.4279550588617</v>
      </c>
      <c r="L372" s="136">
        <f t="shared" si="39"/>
        <v>0</v>
      </c>
      <c r="M372" s="140">
        <f t="shared" si="40"/>
        <v>7.9801680529508253E-3</v>
      </c>
      <c r="N372" s="141">
        <f t="shared" si="41"/>
        <v>0</v>
      </c>
    </row>
    <row r="373" spans="1:14">
      <c r="A373" s="137">
        <v>969.59358445122143</v>
      </c>
      <c r="B373" s="139">
        <f t="shared" si="35"/>
        <v>-1.8883238824736143E-3</v>
      </c>
      <c r="C373" s="136">
        <v>942.66459497129506</v>
      </c>
      <c r="D373" s="136">
        <f t="shared" si="36"/>
        <v>-26.928989479926372</v>
      </c>
      <c r="E373" s="140">
        <v>-2.9926105972087141E-3</v>
      </c>
      <c r="F373" s="141">
        <v>1.1042867147350998E-3</v>
      </c>
      <c r="G373" s="137">
        <v>969.34637494395952</v>
      </c>
      <c r="H373" s="137">
        <f t="shared" si="37"/>
        <v>-0.24720950726191404</v>
      </c>
      <c r="I373" s="139">
        <v>-1.8883238824737912E-3</v>
      </c>
      <c r="J373" s="142">
        <f t="shared" si="38"/>
        <v>-1.7694179454963432E-16</v>
      </c>
      <c r="K373" s="136">
        <v>969.59358445122132</v>
      </c>
      <c r="L373" s="136">
        <f t="shared" si="39"/>
        <v>0</v>
      </c>
      <c r="M373" s="140">
        <f t="shared" si="40"/>
        <v>-1.888323882473848E-3</v>
      </c>
      <c r="N373" s="141">
        <f t="shared" si="41"/>
        <v>-2.3375398838787476E-16</v>
      </c>
    </row>
    <row r="374" spans="1:14">
      <c r="A374" s="137">
        <v>957.67179121260563</v>
      </c>
      <c r="B374" s="139">
        <f t="shared" si="35"/>
        <v>-1.2295660191855951E-2</v>
      </c>
      <c r="C374" s="136">
        <v>929.75230958561656</v>
      </c>
      <c r="D374" s="136">
        <f t="shared" si="36"/>
        <v>-27.919481626989068</v>
      </c>
      <c r="E374" s="140">
        <v>-1.3697645434611546E-2</v>
      </c>
      <c r="F374" s="141">
        <v>1.4019852427555948E-3</v>
      </c>
      <c r="G374" s="137">
        <v>957.42762130944129</v>
      </c>
      <c r="H374" s="137">
        <f t="shared" si="37"/>
        <v>-0.24416990316433385</v>
      </c>
      <c r="I374" s="139">
        <v>-1.2295660191855858E-2</v>
      </c>
      <c r="J374" s="142">
        <f t="shared" si="38"/>
        <v>9.3675067702747583E-17</v>
      </c>
      <c r="K374" s="136">
        <v>957.67179121260563</v>
      </c>
      <c r="L374" s="136">
        <f t="shared" si="39"/>
        <v>0</v>
      </c>
      <c r="M374" s="140">
        <f t="shared" si="40"/>
        <v>-1.2295660191855837E-2</v>
      </c>
      <c r="N374" s="141">
        <f t="shared" si="41"/>
        <v>1.1449174941446927E-16</v>
      </c>
    </row>
    <row r="375" spans="1:14">
      <c r="A375" s="137">
        <v>957.37988608361536</v>
      </c>
      <c r="B375" s="139">
        <f t="shared" si="35"/>
        <v>-3.0480706612508098E-4</v>
      </c>
      <c r="C375" s="136">
        <v>929.05309726898952</v>
      </c>
      <c r="D375" s="136">
        <f t="shared" si="36"/>
        <v>-28.326788814625843</v>
      </c>
      <c r="E375" s="140">
        <v>-7.520414947274225E-4</v>
      </c>
      <c r="F375" s="141">
        <v>4.4723442860234152E-4</v>
      </c>
      <c r="G375" s="137">
        <v>957.13579060516258</v>
      </c>
      <c r="H375" s="137">
        <f t="shared" si="37"/>
        <v>-0.24409547845277757</v>
      </c>
      <c r="I375" s="139">
        <v>-3.0480706612535599E-4</v>
      </c>
      <c r="J375" s="142">
        <f t="shared" si="38"/>
        <v>-2.750078810509482E-16</v>
      </c>
      <c r="K375" s="136">
        <v>957.37988608361525</v>
      </c>
      <c r="L375" s="136">
        <f t="shared" si="39"/>
        <v>0</v>
      </c>
      <c r="M375" s="140">
        <f t="shared" si="40"/>
        <v>-3.048070661251997E-4</v>
      </c>
      <c r="N375" s="141">
        <f t="shared" si="41"/>
        <v>-1.1872013788716274E-16</v>
      </c>
    </row>
    <row r="376" spans="1:14">
      <c r="A376" s="137">
        <v>964.59134305258272</v>
      </c>
      <c r="B376" s="139">
        <f t="shared" si="35"/>
        <v>7.5324926643983436E-3</v>
      </c>
      <c r="C376" s="136">
        <v>936.94031096372203</v>
      </c>
      <c r="D376" s="136">
        <f t="shared" si="36"/>
        <v>-27.651032088860688</v>
      </c>
      <c r="E376" s="140">
        <v>8.4895187561587968E-3</v>
      </c>
      <c r="F376" s="141">
        <v>-9.5702609176045311E-4</v>
      </c>
      <c r="G376" s="137">
        <v>964.34540892672942</v>
      </c>
      <c r="H376" s="137">
        <f t="shared" si="37"/>
        <v>-0.24593412585329588</v>
      </c>
      <c r="I376" s="139">
        <v>7.5324926643986984E-3</v>
      </c>
      <c r="J376" s="142">
        <f t="shared" si="38"/>
        <v>3.5475095083725705E-16</v>
      </c>
      <c r="K376" s="136">
        <v>964.59134305258272</v>
      </c>
      <c r="L376" s="136">
        <f t="shared" si="39"/>
        <v>0</v>
      </c>
      <c r="M376" s="140">
        <f t="shared" si="40"/>
        <v>7.5324926643984633E-3</v>
      </c>
      <c r="N376" s="141">
        <f t="shared" si="41"/>
        <v>1.1969591984239969E-16</v>
      </c>
    </row>
    <row r="377" spans="1:14">
      <c r="A377" s="137">
        <v>956.00330027236214</v>
      </c>
      <c r="B377" s="139">
        <f t="shared" si="35"/>
        <v>-8.9032965535876842E-3</v>
      </c>
      <c r="C377" s="136">
        <v>924.19125742124004</v>
      </c>
      <c r="D377" s="136">
        <f t="shared" si="36"/>
        <v>-31.812042851122101</v>
      </c>
      <c r="E377" s="140">
        <v>-1.3607113914619079E-2</v>
      </c>
      <c r="F377" s="141">
        <v>4.7038173610313948E-3</v>
      </c>
      <c r="G377" s="137">
        <v>955.75955577096374</v>
      </c>
      <c r="H377" s="137">
        <f t="shared" si="37"/>
        <v>-0.2437445013983961</v>
      </c>
      <c r="I377" s="139">
        <v>-8.9032965535879131E-3</v>
      </c>
      <c r="J377" s="142">
        <f t="shared" si="38"/>
        <v>-2.2898349882893854E-16</v>
      </c>
      <c r="K377" s="136">
        <v>956.00330027236203</v>
      </c>
      <c r="L377" s="136">
        <f t="shared" si="39"/>
        <v>0</v>
      </c>
      <c r="M377" s="140">
        <f t="shared" si="40"/>
        <v>-8.9032965535878021E-3</v>
      </c>
      <c r="N377" s="141">
        <f t="shared" si="41"/>
        <v>-1.1796119636642288E-16</v>
      </c>
    </row>
    <row r="378" spans="1:14">
      <c r="A378" s="137">
        <v>964.54825742468768</v>
      </c>
      <c r="B378" s="139">
        <f t="shared" si="35"/>
        <v>8.9382088428890446E-3</v>
      </c>
      <c r="C378" s="136">
        <v>932.1437638532509</v>
      </c>
      <c r="D378" s="136">
        <f t="shared" si="36"/>
        <v>-32.404493571436774</v>
      </c>
      <c r="E378" s="140">
        <v>8.6048275918565263E-3</v>
      </c>
      <c r="F378" s="141">
        <v>3.3338125103251834E-4</v>
      </c>
      <c r="G378" s="137">
        <v>964.30233428403153</v>
      </c>
      <c r="H378" s="137">
        <f t="shared" si="37"/>
        <v>-0.24592314065614573</v>
      </c>
      <c r="I378" s="139">
        <v>8.9382088428891018E-3</v>
      </c>
      <c r="J378" s="142">
        <f t="shared" si="38"/>
        <v>5.7245874707234634E-17</v>
      </c>
      <c r="K378" s="136">
        <v>964.54825742468768</v>
      </c>
      <c r="L378" s="136">
        <f t="shared" si="39"/>
        <v>0</v>
      </c>
      <c r="M378" s="140">
        <f t="shared" si="40"/>
        <v>8.9382088428891643E-3</v>
      </c>
      <c r="N378" s="141">
        <f t="shared" si="41"/>
        <v>1.1969591984239969E-16</v>
      </c>
    </row>
    <row r="379" spans="1:14">
      <c r="A379" s="137">
        <v>968.30518711815103</v>
      </c>
      <c r="B379" s="139">
        <f t="shared" si="35"/>
        <v>3.8950147538436572E-3</v>
      </c>
      <c r="C379" s="136">
        <v>936.37168412165192</v>
      </c>
      <c r="D379" s="136">
        <f t="shared" si="36"/>
        <v>-31.933502996499101</v>
      </c>
      <c r="E379" s="140">
        <v>4.5356954928538586E-3</v>
      </c>
      <c r="F379" s="141">
        <v>-6.4068073901020137E-4</v>
      </c>
      <c r="G379" s="137">
        <v>968.05830610323369</v>
      </c>
      <c r="H379" s="137">
        <f t="shared" si="37"/>
        <v>-0.24688101491733505</v>
      </c>
      <c r="I379" s="139">
        <v>3.8950147538436342E-3</v>
      </c>
      <c r="J379" s="142">
        <f t="shared" si="38"/>
        <v>-2.2985086056692694E-17</v>
      </c>
      <c r="K379" s="136">
        <v>968.30518711815103</v>
      </c>
      <c r="L379" s="136">
        <f t="shared" si="39"/>
        <v>0</v>
      </c>
      <c r="M379" s="140">
        <f t="shared" si="40"/>
        <v>3.8950147538436572E-3</v>
      </c>
      <c r="N379" s="141">
        <f t="shared" si="41"/>
        <v>0</v>
      </c>
    </row>
    <row r="380" spans="1:14">
      <c r="A380" s="137">
        <v>956.98346677397376</v>
      </c>
      <c r="B380" s="139">
        <f t="shared" si="35"/>
        <v>-1.1692305788294622E-2</v>
      </c>
      <c r="C380" s="136">
        <v>925.22375271186093</v>
      </c>
      <c r="D380" s="136">
        <f t="shared" si="36"/>
        <v>-31.759714062112835</v>
      </c>
      <c r="E380" s="140">
        <v>-1.1905455492546353E-2</v>
      </c>
      <c r="F380" s="141">
        <v>2.1314970425173087E-4</v>
      </c>
      <c r="G380" s="137">
        <v>956.73947236737627</v>
      </c>
      <c r="H380" s="137">
        <f t="shared" si="37"/>
        <v>-0.24399440659749416</v>
      </c>
      <c r="I380" s="139">
        <v>-1.1692305788294517E-2</v>
      </c>
      <c r="J380" s="142">
        <f t="shared" si="38"/>
        <v>1.0581813203458523E-16</v>
      </c>
      <c r="K380" s="136">
        <v>956.98346677397387</v>
      </c>
      <c r="L380" s="136">
        <f t="shared" si="39"/>
        <v>0</v>
      </c>
      <c r="M380" s="140">
        <f t="shared" si="40"/>
        <v>-1.1692305788294506E-2</v>
      </c>
      <c r="N380" s="141">
        <f t="shared" si="41"/>
        <v>1.1622647289044608E-16</v>
      </c>
    </row>
    <row r="381" spans="1:14">
      <c r="A381" s="137">
        <v>952.82208292690768</v>
      </c>
      <c r="B381" s="139">
        <f t="shared" si="35"/>
        <v>-4.3484386006105765E-3</v>
      </c>
      <c r="C381" s="136">
        <v>921.86509589088428</v>
      </c>
      <c r="D381" s="136">
        <f t="shared" si="36"/>
        <v>-30.956987036023406</v>
      </c>
      <c r="E381" s="140">
        <v>-3.630102244059684E-3</v>
      </c>
      <c r="F381" s="141">
        <v>-7.1833635655089252E-4</v>
      </c>
      <c r="G381" s="137">
        <v>952.57914951500607</v>
      </c>
      <c r="H381" s="137">
        <f t="shared" si="37"/>
        <v>-0.24293341190161755</v>
      </c>
      <c r="I381" s="139">
        <v>-4.3484386006106867E-3</v>
      </c>
      <c r="J381" s="142">
        <f t="shared" si="38"/>
        <v>-1.1015494072452725E-16</v>
      </c>
      <c r="K381" s="136">
        <v>952.82208292690768</v>
      </c>
      <c r="L381" s="136">
        <f t="shared" si="39"/>
        <v>0</v>
      </c>
      <c r="M381" s="140">
        <f t="shared" si="40"/>
        <v>-4.3484386006106945E-3</v>
      </c>
      <c r="N381" s="141">
        <f t="shared" si="41"/>
        <v>-1.1796119636642288E-16</v>
      </c>
    </row>
    <row r="382" spans="1:14">
      <c r="A382" s="137">
        <v>950.70693750140117</v>
      </c>
      <c r="B382" s="139">
        <f t="shared" si="35"/>
        <v>-2.2198744796186336E-3</v>
      </c>
      <c r="C382" s="136">
        <v>919.10089299301546</v>
      </c>
      <c r="D382" s="136">
        <f t="shared" si="36"/>
        <v>-31.606044508385708</v>
      </c>
      <c r="E382" s="140">
        <v>-2.9984895948332937E-3</v>
      </c>
      <c r="F382" s="141">
        <v>7.7861511521466016E-4</v>
      </c>
      <c r="G382" s="137">
        <v>950.46454337118087</v>
      </c>
      <c r="H382" s="137">
        <f t="shared" si="37"/>
        <v>-0.24239413022030476</v>
      </c>
      <c r="I382" s="139">
        <v>-2.2198744796186488E-3</v>
      </c>
      <c r="J382" s="142">
        <f t="shared" si="38"/>
        <v>-1.5178830414797062E-17</v>
      </c>
      <c r="K382" s="136">
        <v>950.70693750140117</v>
      </c>
      <c r="L382" s="136">
        <f t="shared" si="39"/>
        <v>0</v>
      </c>
      <c r="M382" s="140">
        <f t="shared" si="40"/>
        <v>-2.2198744796186336E-3</v>
      </c>
      <c r="N382" s="141">
        <f t="shared" si="41"/>
        <v>0</v>
      </c>
    </row>
    <row r="383" spans="1:14">
      <c r="A383" s="137">
        <v>960.50671184535565</v>
      </c>
      <c r="B383" s="139">
        <f t="shared" si="35"/>
        <v>1.0307881385308644E-2</v>
      </c>
      <c r="C383" s="136">
        <v>929.41902661162283</v>
      </c>
      <c r="D383" s="136">
        <f t="shared" si="36"/>
        <v>-31.087685233732827</v>
      </c>
      <c r="E383" s="140">
        <v>1.1226334015416709E-2</v>
      </c>
      <c r="F383" s="141">
        <v>-9.1845263010806484E-4</v>
      </c>
      <c r="G383" s="137">
        <v>960.2618191451927</v>
      </c>
      <c r="H383" s="137">
        <f t="shared" si="37"/>
        <v>-0.24489270016294995</v>
      </c>
      <c r="I383" s="139">
        <v>1.0307881385308814E-2</v>
      </c>
      <c r="J383" s="142">
        <f t="shared" si="38"/>
        <v>1.700029006457271E-16</v>
      </c>
      <c r="K383" s="136">
        <v>960.50671184535577</v>
      </c>
      <c r="L383" s="136">
        <f t="shared" si="39"/>
        <v>0</v>
      </c>
      <c r="M383" s="140">
        <f t="shared" si="40"/>
        <v>1.0307881385308764E-2</v>
      </c>
      <c r="N383" s="141">
        <f t="shared" si="41"/>
        <v>1.1969591984239969E-16</v>
      </c>
    </row>
    <row r="384" spans="1:14">
      <c r="A384" s="137">
        <v>944.61316158712305</v>
      </c>
      <c r="B384" s="139">
        <f t="shared" si="35"/>
        <v>-1.6547047576270884E-2</v>
      </c>
      <c r="C384" s="136">
        <v>914.54650903822187</v>
      </c>
      <c r="D384" s="136">
        <f t="shared" si="36"/>
        <v>-30.066652548901175</v>
      </c>
      <c r="E384" s="140">
        <v>-1.6001950839786012E-2</v>
      </c>
      <c r="F384" s="141">
        <v>-5.4509673648487147E-4</v>
      </c>
      <c r="G384" s="137">
        <v>944.3723211381207</v>
      </c>
      <c r="H384" s="137">
        <f t="shared" si="37"/>
        <v>-0.24084044900234858</v>
      </c>
      <c r="I384" s="139">
        <v>-1.6547047576270964E-2</v>
      </c>
      <c r="J384" s="142">
        <f t="shared" si="38"/>
        <v>-7.9797279894933126E-17</v>
      </c>
      <c r="K384" s="136">
        <v>944.61316158712316</v>
      </c>
      <c r="L384" s="136">
        <f t="shared" si="39"/>
        <v>0</v>
      </c>
      <c r="M384" s="140">
        <f t="shared" si="40"/>
        <v>-1.654704757627088E-2</v>
      </c>
      <c r="N384" s="141">
        <f t="shared" si="41"/>
        <v>0</v>
      </c>
    </row>
    <row r="385" spans="1:14">
      <c r="A385" s="137">
        <v>912.34071608633519</v>
      </c>
      <c r="B385" s="139">
        <f t="shared" si="35"/>
        <v>-3.4164721404648053E-2</v>
      </c>
      <c r="C385" s="136">
        <v>881.03060278396822</v>
      </c>
      <c r="D385" s="136">
        <f t="shared" si="36"/>
        <v>-31.310113302366972</v>
      </c>
      <c r="E385" s="140">
        <v>-3.6647568956881676E-2</v>
      </c>
      <c r="F385" s="141">
        <v>2.4828475522336232E-3</v>
      </c>
      <c r="G385" s="137">
        <v>912.10810388417588</v>
      </c>
      <c r="H385" s="137">
        <f t="shared" si="37"/>
        <v>-0.23261220215931644</v>
      </c>
      <c r="I385" s="139">
        <v>-3.4164721404648164E-2</v>
      </c>
      <c r="J385" s="142">
        <f t="shared" si="38"/>
        <v>-1.1102230246251565E-16</v>
      </c>
      <c r="K385" s="136">
        <v>912.34071608633508</v>
      </c>
      <c r="L385" s="136">
        <f t="shared" si="39"/>
        <v>0</v>
      </c>
      <c r="M385" s="140">
        <f t="shared" si="40"/>
        <v>-3.4164721404648289E-2</v>
      </c>
      <c r="N385" s="141">
        <f t="shared" si="41"/>
        <v>-2.3592239273284576E-16</v>
      </c>
    </row>
    <row r="386" spans="1:14">
      <c r="A386" s="137">
        <v>906.17803316810978</v>
      </c>
      <c r="B386" s="139">
        <f t="shared" si="35"/>
        <v>-6.7548042190437949E-3</v>
      </c>
      <c r="C386" s="136">
        <v>874.30646985441388</v>
      </c>
      <c r="D386" s="136">
        <f t="shared" si="36"/>
        <v>-31.871563313695901</v>
      </c>
      <c r="E386" s="140">
        <v>-7.6321218676249827E-3</v>
      </c>
      <c r="F386" s="141">
        <v>8.7731764858118774E-4</v>
      </c>
      <c r="G386" s="137">
        <v>905.94699221583528</v>
      </c>
      <c r="H386" s="137">
        <f t="shared" si="37"/>
        <v>-0.23104095227449761</v>
      </c>
      <c r="I386" s="139">
        <v>-6.7548042190434966E-3</v>
      </c>
      <c r="J386" s="142">
        <f t="shared" si="38"/>
        <v>2.9837243786801082E-16</v>
      </c>
      <c r="K386" s="136">
        <v>906.17803316811001</v>
      </c>
      <c r="L386" s="136">
        <f t="shared" si="39"/>
        <v>0</v>
      </c>
      <c r="M386" s="140">
        <f t="shared" si="40"/>
        <v>-6.754804219043422E-3</v>
      </c>
      <c r="N386" s="141">
        <f t="shared" si="41"/>
        <v>3.7296554733501353E-16</v>
      </c>
    </row>
    <row r="387" spans="1:14">
      <c r="A387" s="137">
        <v>918.55433026834714</v>
      </c>
      <c r="B387" s="139">
        <f t="shared" si="35"/>
        <v>1.3657688276737752E-2</v>
      </c>
      <c r="C387" s="136">
        <v>886.21890631811038</v>
      </c>
      <c r="D387" s="136">
        <f t="shared" si="36"/>
        <v>-32.335423950236759</v>
      </c>
      <c r="E387" s="140">
        <v>1.3625012366293161E-2</v>
      </c>
      <c r="F387" s="141">
        <v>3.2675910444590617E-5</v>
      </c>
      <c r="G387" s="137">
        <v>918.32013383076719</v>
      </c>
      <c r="H387" s="137">
        <f t="shared" si="37"/>
        <v>-0.23419643757995345</v>
      </c>
      <c r="I387" s="139">
        <v>1.3657688276737608E-2</v>
      </c>
      <c r="J387" s="142">
        <f t="shared" si="38"/>
        <v>-1.4398204850607499E-16</v>
      </c>
      <c r="K387" s="136">
        <v>918.55433026834714</v>
      </c>
      <c r="L387" s="136">
        <f t="shared" si="39"/>
        <v>0</v>
      </c>
      <c r="M387" s="140">
        <f t="shared" si="40"/>
        <v>1.3657688276737497E-2</v>
      </c>
      <c r="N387" s="141">
        <f t="shared" si="41"/>
        <v>-2.5500435096859064E-16</v>
      </c>
    </row>
    <row r="388" spans="1:14">
      <c r="A388" s="137">
        <v>910.92662452707282</v>
      </c>
      <c r="B388" s="139">
        <f t="shared" si="35"/>
        <v>-8.3040332944116241E-3</v>
      </c>
      <c r="C388" s="136">
        <v>878.36433899201734</v>
      </c>
      <c r="D388" s="136">
        <f t="shared" si="36"/>
        <v>-32.56228553505548</v>
      </c>
      <c r="E388" s="140">
        <v>-8.8630103353647387E-3</v>
      </c>
      <c r="F388" s="141">
        <v>5.589770409531146E-4</v>
      </c>
      <c r="G388" s="137">
        <v>910.69437286450807</v>
      </c>
      <c r="H388" s="137">
        <f t="shared" si="37"/>
        <v>-0.23225166256474949</v>
      </c>
      <c r="I388" s="139">
        <v>-8.3040332944115079E-3</v>
      </c>
      <c r="J388" s="142">
        <f t="shared" si="38"/>
        <v>1.1622647289044608E-16</v>
      </c>
      <c r="K388" s="136">
        <v>910.92662452707293</v>
      </c>
      <c r="L388" s="136">
        <f t="shared" si="39"/>
        <v>0</v>
      </c>
      <c r="M388" s="140">
        <f t="shared" si="40"/>
        <v>-8.304033294411501E-3</v>
      </c>
      <c r="N388" s="141">
        <f t="shared" si="41"/>
        <v>1.231653667943533E-16</v>
      </c>
    </row>
    <row r="389" spans="1:14">
      <c r="A389" s="137">
        <v>898.076966269286</v>
      </c>
      <c r="B389" s="139">
        <f t="shared" si="35"/>
        <v>-1.4106139739255058E-2</v>
      </c>
      <c r="C389" s="136">
        <v>865.15141700098457</v>
      </c>
      <c r="D389" s="136">
        <f t="shared" si="36"/>
        <v>-32.925549268301438</v>
      </c>
      <c r="E389" s="140">
        <v>-1.5042643928595162E-2</v>
      </c>
      <c r="F389" s="141">
        <v>9.3650418934010382E-4</v>
      </c>
      <c r="G389" s="137">
        <v>897.84799078112803</v>
      </c>
      <c r="H389" s="137">
        <f t="shared" si="37"/>
        <v>-0.22897548815797109</v>
      </c>
      <c r="I389" s="139">
        <v>-1.4106139739255097E-2</v>
      </c>
      <c r="J389" s="142">
        <f t="shared" si="38"/>
        <v>-3.8163916471489756E-17</v>
      </c>
      <c r="K389" s="136">
        <v>898.076966269286</v>
      </c>
      <c r="L389" s="136">
        <f t="shared" si="39"/>
        <v>0</v>
      </c>
      <c r="M389" s="140">
        <f t="shared" si="40"/>
        <v>-1.4106139739255182E-2</v>
      </c>
      <c r="N389" s="141">
        <f t="shared" si="41"/>
        <v>-1.231653667943533E-16</v>
      </c>
    </row>
    <row r="390" spans="1:14">
      <c r="A390" s="137">
        <v>915.4415312639544</v>
      </c>
      <c r="B390" s="139">
        <f t="shared" si="35"/>
        <v>1.933527486714505E-2</v>
      </c>
      <c r="C390" s="136">
        <v>882.38956176098179</v>
      </c>
      <c r="D390" s="136">
        <f t="shared" si="36"/>
        <v>-33.051969502972611</v>
      </c>
      <c r="E390" s="140">
        <v>1.9925003208978862E-2</v>
      </c>
      <c r="F390" s="141">
        <v>-5.8972834183381243E-4</v>
      </c>
      <c r="G390" s="137">
        <v>915.20812847179491</v>
      </c>
      <c r="H390" s="137">
        <f t="shared" si="37"/>
        <v>-0.23340279215949522</v>
      </c>
      <c r="I390" s="139">
        <v>1.9335274867144883E-2</v>
      </c>
      <c r="J390" s="142">
        <f t="shared" si="38"/>
        <v>-1.6653345369377348E-16</v>
      </c>
      <c r="K390" s="136">
        <v>915.4415312639544</v>
      </c>
      <c r="L390" s="136">
        <f t="shared" si="39"/>
        <v>0</v>
      </c>
      <c r="M390" s="140">
        <f t="shared" si="40"/>
        <v>1.933527486714505E-2</v>
      </c>
      <c r="N390" s="141">
        <f t="shared" si="41"/>
        <v>0</v>
      </c>
    </row>
    <row r="391" spans="1:14">
      <c r="A391" s="137">
        <v>897.60959702512287</v>
      </c>
      <c r="B391" s="139">
        <f t="shared" si="35"/>
        <v>-1.9479053145219336E-2</v>
      </c>
      <c r="C391" s="136">
        <v>865.08612426370587</v>
      </c>
      <c r="D391" s="136">
        <f t="shared" si="36"/>
        <v>-32.523472761416997</v>
      </c>
      <c r="E391" s="140">
        <v>-1.9609748627061625E-2</v>
      </c>
      <c r="F391" s="141">
        <v>1.3069548184228841E-4</v>
      </c>
      <c r="G391" s="137">
        <v>897.38074069835648</v>
      </c>
      <c r="H391" s="137">
        <f t="shared" si="37"/>
        <v>-0.22885632676639034</v>
      </c>
      <c r="I391" s="139">
        <v>-1.9479053145218913E-2</v>
      </c>
      <c r="J391" s="142">
        <f t="shared" si="38"/>
        <v>4.2327252813834093E-16</v>
      </c>
      <c r="K391" s="136">
        <v>897.60959702512321</v>
      </c>
      <c r="L391" s="136">
        <f t="shared" si="39"/>
        <v>0</v>
      </c>
      <c r="M391" s="140">
        <f t="shared" si="40"/>
        <v>-1.9479053145218965E-2</v>
      </c>
      <c r="N391" s="141">
        <f t="shared" si="41"/>
        <v>3.7123082385903672E-16</v>
      </c>
    </row>
  </sheetData>
  <mergeCells count="5">
    <mergeCell ref="A11:B11"/>
    <mergeCell ref="C11:F11"/>
    <mergeCell ref="G11:J11"/>
    <mergeCell ref="K11:N11"/>
    <mergeCell ref="A1:N10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2"/>
  <sheetViews>
    <sheetView workbookViewId="0">
      <selection activeCell="J22" sqref="J22"/>
    </sheetView>
  </sheetViews>
  <sheetFormatPr defaultRowHeight="13.5"/>
  <cols>
    <col min="1" max="4" width="9.125" style="16" bestFit="1" customWidth="1"/>
    <col min="5" max="5" width="13.25" style="16" bestFit="1" customWidth="1"/>
    <col min="6" max="6" width="13.25" style="79" customWidth="1"/>
    <col min="7" max="8" width="15.875" style="16" bestFit="1" customWidth="1"/>
    <col min="9" max="9" width="14.125" style="16" bestFit="1" customWidth="1"/>
    <col min="10" max="10" width="12.25" style="16" bestFit="1" customWidth="1"/>
    <col min="11" max="12" width="13" style="16" bestFit="1" customWidth="1"/>
    <col min="13" max="13" width="25.75" style="16" bestFit="1" customWidth="1"/>
    <col min="14" max="15" width="15.875" style="16" bestFit="1" customWidth="1"/>
    <col min="16" max="16" width="11.25" style="16" bestFit="1" customWidth="1"/>
    <col min="17" max="17" width="12.25" style="16" bestFit="1" customWidth="1"/>
    <col min="18" max="19" width="12.375" style="16" bestFit="1" customWidth="1"/>
    <col min="20" max="16384" width="9" style="16"/>
  </cols>
  <sheetData>
    <row r="1" spans="1:19" ht="17.25">
      <c r="B1" s="253" t="s">
        <v>218</v>
      </c>
      <c r="C1" s="254"/>
      <c r="D1" s="254"/>
      <c r="E1" s="255"/>
      <c r="F1" s="184"/>
      <c r="G1" s="253" t="s">
        <v>219</v>
      </c>
      <c r="H1" s="254"/>
      <c r="I1" s="254"/>
      <c r="J1" s="254"/>
      <c r="K1" s="254"/>
      <c r="L1" s="255"/>
      <c r="N1" s="253" t="s">
        <v>220</v>
      </c>
      <c r="O1" s="254"/>
      <c r="P1" s="254"/>
      <c r="Q1" s="254"/>
      <c r="R1" s="254"/>
      <c r="S1" s="255"/>
    </row>
    <row r="2" spans="1:19">
      <c r="B2" s="174"/>
      <c r="C2" s="175"/>
      <c r="D2" s="175"/>
      <c r="E2" s="176"/>
      <c r="F2" s="185"/>
      <c r="G2" s="174"/>
      <c r="H2" s="175"/>
      <c r="I2" s="175"/>
      <c r="J2" s="175"/>
      <c r="K2" s="175"/>
      <c r="L2" s="176"/>
      <c r="N2" s="174"/>
      <c r="O2" s="175"/>
      <c r="P2" s="175"/>
      <c r="Q2" s="175"/>
      <c r="R2" s="175"/>
      <c r="S2" s="176"/>
    </row>
    <row r="3" spans="1:19">
      <c r="A3" s="170" t="s">
        <v>91</v>
      </c>
      <c r="B3" s="177" t="s">
        <v>180</v>
      </c>
      <c r="C3" s="168" t="s">
        <v>181</v>
      </c>
      <c r="D3" s="168" t="s">
        <v>179</v>
      </c>
      <c r="E3" s="178" t="s">
        <v>182</v>
      </c>
      <c r="F3" s="186"/>
      <c r="G3" s="190" t="s">
        <v>180</v>
      </c>
      <c r="H3" s="167" t="s">
        <v>181</v>
      </c>
      <c r="I3" s="167" t="s">
        <v>179</v>
      </c>
      <c r="J3" s="167" t="s">
        <v>182</v>
      </c>
      <c r="K3" s="167" t="s">
        <v>216</v>
      </c>
      <c r="L3" s="191" t="s">
        <v>217</v>
      </c>
      <c r="M3" s="169"/>
      <c r="N3" s="190" t="s">
        <v>180</v>
      </c>
      <c r="O3" s="167" t="s">
        <v>181</v>
      </c>
      <c r="P3" s="167" t="s">
        <v>179</v>
      </c>
      <c r="Q3" s="167" t="s">
        <v>182</v>
      </c>
      <c r="R3" s="167" t="s">
        <v>216</v>
      </c>
      <c r="S3" s="191" t="s">
        <v>217</v>
      </c>
    </row>
    <row r="4" spans="1:19">
      <c r="A4" s="171">
        <v>20171228</v>
      </c>
      <c r="B4" s="179">
        <v>428439</v>
      </c>
      <c r="C4" s="112">
        <v>428439</v>
      </c>
      <c r="D4" s="112">
        <v>1000</v>
      </c>
      <c r="E4" s="180"/>
      <c r="F4" s="187"/>
      <c r="G4" s="192">
        <v>358670266316400</v>
      </c>
      <c r="H4" s="149">
        <v>358670266316400</v>
      </c>
      <c r="I4" s="82">
        <v>1000</v>
      </c>
      <c r="J4" s="82"/>
      <c r="K4" s="82"/>
      <c r="L4" s="193"/>
      <c r="N4" s="192">
        <v>35781784900764</v>
      </c>
      <c r="O4" s="149">
        <v>35781784900764</v>
      </c>
      <c r="P4" s="82">
        <v>1000</v>
      </c>
      <c r="Q4" s="82"/>
      <c r="R4" s="82"/>
      <c r="S4" s="193"/>
    </row>
    <row r="5" spans="1:19">
      <c r="A5" s="201">
        <v>20180102</v>
      </c>
      <c r="B5" s="179">
        <v>428439</v>
      </c>
      <c r="C5" s="112">
        <v>432270.81167424738</v>
      </c>
      <c r="D5" s="112">
        <v>1008.9436574967436</v>
      </c>
      <c r="E5" s="180">
        <v>8.94365749674364E-3</v>
      </c>
      <c r="F5" s="187"/>
      <c r="G5" s="192">
        <v>358670266316400</v>
      </c>
      <c r="H5" s="149">
        <v>361878350547357</v>
      </c>
      <c r="I5" s="82">
        <v>1008.9443829952913</v>
      </c>
      <c r="J5" s="82">
        <v>8.9443829952913344E-3</v>
      </c>
      <c r="K5" s="150">
        <f t="shared" ref="K5:K68" si="0">(I5-D5)/I5</f>
        <v>7.1906693760557398E-7</v>
      </c>
      <c r="L5" s="194">
        <f>(J5-E5)</f>
        <v>7.2549854769447808E-7</v>
      </c>
      <c r="N5" s="192">
        <v>35781784900764</v>
      </c>
      <c r="O5" s="149">
        <v>36101804929538.594</v>
      </c>
      <c r="P5" s="82">
        <v>1008.9436574967439</v>
      </c>
      <c r="Q5" s="82">
        <v>8.9436574967438672E-3</v>
      </c>
      <c r="R5" s="150">
        <f>(P5-D5)/P5</f>
        <v>2.2535814934142235E-16</v>
      </c>
      <c r="S5" s="194">
        <f>Q5-E5</f>
        <v>2.2724877535296173E-16</v>
      </c>
    </row>
    <row r="6" spans="1:19">
      <c r="A6" s="171">
        <v>20180103</v>
      </c>
      <c r="B6" s="179">
        <v>428439</v>
      </c>
      <c r="C6" s="112">
        <v>437420.2705572003</v>
      </c>
      <c r="D6" s="112">
        <v>1020.9627754644192</v>
      </c>
      <c r="E6" s="180">
        <v>1.191257596831107E-2</v>
      </c>
      <c r="F6" s="187"/>
      <c r="G6" s="192">
        <v>358670266316400</v>
      </c>
      <c r="H6" s="149">
        <v>366189360100483.19</v>
      </c>
      <c r="I6" s="82">
        <v>1020.9638057297179</v>
      </c>
      <c r="J6" s="82">
        <v>1.1912869467337817E-2</v>
      </c>
      <c r="K6" s="150">
        <f t="shared" si="0"/>
        <v>1.0091105021817533E-6</v>
      </c>
      <c r="L6" s="194">
        <f t="shared" ref="L6:L69" si="1">(J6-E6)</f>
        <v>2.9349902674717654E-7</v>
      </c>
      <c r="N6" s="192">
        <v>35781784900764</v>
      </c>
      <c r="O6" s="149">
        <v>36531870423354.867</v>
      </c>
      <c r="P6" s="82">
        <v>1020.9627754644192</v>
      </c>
      <c r="Q6" s="82">
        <v>1.1912575968310843E-2</v>
      </c>
      <c r="R6" s="150">
        <f t="shared" ref="R6:R69" si="2">(P6-D6)/P6</f>
        <v>0</v>
      </c>
      <c r="S6" s="194">
        <f t="shared" ref="S6:S69" si="3">Q6-E6</f>
        <v>-2.2724877535296173E-16</v>
      </c>
    </row>
    <row r="7" spans="1:19">
      <c r="A7" s="171">
        <v>20180104</v>
      </c>
      <c r="B7" s="179">
        <v>428439</v>
      </c>
      <c r="C7" s="112">
        <v>437855.93006888335</v>
      </c>
      <c r="D7" s="112">
        <v>1021.9796285326111</v>
      </c>
      <c r="E7" s="180">
        <v>9.9597467471748496E-4</v>
      </c>
      <c r="F7" s="187"/>
      <c r="G7" s="192">
        <v>358670266316400</v>
      </c>
      <c r="H7" s="149">
        <v>366554036639842.37</v>
      </c>
      <c r="I7" s="82">
        <v>1021.9805516760838</v>
      </c>
      <c r="J7" s="82">
        <v>9.9586874741279942E-4</v>
      </c>
      <c r="K7" s="150">
        <f t="shared" si="0"/>
        <v>9.0328868902505327E-7</v>
      </c>
      <c r="L7" s="194">
        <f t="shared" si="1"/>
        <v>-1.059273046855394E-7</v>
      </c>
      <c r="N7" s="192">
        <v>35781784900764</v>
      </c>
      <c r="O7" s="149">
        <v>36568255241116.578</v>
      </c>
      <c r="P7" s="82">
        <v>1021.9796285326108</v>
      </c>
      <c r="Q7" s="82">
        <v>9.9597467471726226E-4</v>
      </c>
      <c r="R7" s="150">
        <f t="shared" si="2"/>
        <v>-2.2248356923679785E-16</v>
      </c>
      <c r="S7" s="194">
        <f t="shared" si="3"/>
        <v>-2.2269512622852261E-16</v>
      </c>
    </row>
    <row r="8" spans="1:19">
      <c r="A8" s="171">
        <v>20180105</v>
      </c>
      <c r="B8" s="179">
        <v>428439</v>
      </c>
      <c r="C8" s="112">
        <v>448880.53397366195</v>
      </c>
      <c r="D8" s="112">
        <v>1047.7116555067628</v>
      </c>
      <c r="E8" s="180">
        <v>2.5178610469074162E-2</v>
      </c>
      <c r="F8" s="187"/>
      <c r="G8" s="192">
        <v>358670266316400</v>
      </c>
      <c r="H8" s="149">
        <v>375783696238546.5</v>
      </c>
      <c r="I8" s="82">
        <v>1047.7135450839125</v>
      </c>
      <c r="J8" s="82">
        <v>2.5179533373336459E-2</v>
      </c>
      <c r="K8" s="150">
        <f t="shared" si="0"/>
        <v>1.8035245975720307E-6</v>
      </c>
      <c r="L8" s="194">
        <f t="shared" si="1"/>
        <v>9.2290426229740818E-7</v>
      </c>
      <c r="N8" s="192">
        <v>35781784900764</v>
      </c>
      <c r="O8" s="149">
        <v>37488993095366.336</v>
      </c>
      <c r="P8" s="82">
        <v>1047.7116555067628</v>
      </c>
      <c r="Q8" s="82">
        <v>2.5178610469074388E-2</v>
      </c>
      <c r="R8" s="150">
        <f t="shared" si="2"/>
        <v>0</v>
      </c>
      <c r="S8" s="194">
        <f t="shared" si="3"/>
        <v>2.2551405187698492E-16</v>
      </c>
    </row>
    <row r="9" spans="1:19">
      <c r="A9" s="171">
        <v>20180108</v>
      </c>
      <c r="B9" s="179">
        <v>428439</v>
      </c>
      <c r="C9" s="112">
        <v>458866.14286763384</v>
      </c>
      <c r="D9" s="112">
        <v>1071.0186114420812</v>
      </c>
      <c r="E9" s="180">
        <v>2.2245582372609211E-2</v>
      </c>
      <c r="F9" s="187"/>
      <c r="G9" s="192">
        <v>358670266316400</v>
      </c>
      <c r="H9" s="149">
        <v>384143039794364.37</v>
      </c>
      <c r="I9" s="82">
        <v>1071.0200311265658</v>
      </c>
      <c r="J9" s="82">
        <v>2.2245093758701536E-2</v>
      </c>
      <c r="K9" s="150">
        <f t="shared" si="0"/>
        <v>1.325544287928989E-6</v>
      </c>
      <c r="L9" s="194">
        <f t="shared" si="1"/>
        <v>-4.8861390767457324E-7</v>
      </c>
      <c r="N9" s="192">
        <v>35781784900764</v>
      </c>
      <c r="O9" s="149">
        <v>38322957579335.484</v>
      </c>
      <c r="P9" s="82">
        <v>1071.0186114420812</v>
      </c>
      <c r="Q9" s="82">
        <v>2.2245582372609211E-2</v>
      </c>
      <c r="R9" s="150">
        <f t="shared" si="2"/>
        <v>0</v>
      </c>
      <c r="S9" s="194">
        <f t="shared" si="3"/>
        <v>0</v>
      </c>
    </row>
    <row r="10" spans="1:19">
      <c r="A10" s="171">
        <v>20180109</v>
      </c>
      <c r="B10" s="179">
        <v>428439</v>
      </c>
      <c r="C10" s="112">
        <v>449037.09823197359</v>
      </c>
      <c r="D10" s="112">
        <v>1048.0770850272118</v>
      </c>
      <c r="E10" s="180">
        <v>-2.1420287350543507E-2</v>
      </c>
      <c r="F10" s="187"/>
      <c r="G10" s="192">
        <v>358670266316400</v>
      </c>
      <c r="H10" s="149">
        <v>375914144642773.62</v>
      </c>
      <c r="I10" s="82">
        <v>1048.0772451630044</v>
      </c>
      <c r="J10" s="82">
        <v>-2.1421434984207285E-2</v>
      </c>
      <c r="K10" s="150">
        <f t="shared" si="0"/>
        <v>1.5279006709765584E-7</v>
      </c>
      <c r="L10" s="194">
        <f t="shared" si="1"/>
        <v>-1.147633663777653E-6</v>
      </c>
      <c r="N10" s="192">
        <v>35781784900764</v>
      </c>
      <c r="O10" s="149">
        <v>37502068815863.437</v>
      </c>
      <c r="P10" s="82">
        <v>1048.0770850272118</v>
      </c>
      <c r="Q10" s="82">
        <v>-2.1420287350543507E-2</v>
      </c>
      <c r="R10" s="150">
        <f t="shared" si="2"/>
        <v>0</v>
      </c>
      <c r="S10" s="194">
        <f t="shared" si="3"/>
        <v>0</v>
      </c>
    </row>
    <row r="11" spans="1:19">
      <c r="A11" s="171">
        <v>20180110</v>
      </c>
      <c r="B11" s="179">
        <v>428439</v>
      </c>
      <c r="C11" s="112">
        <v>448087.22054651612</v>
      </c>
      <c r="D11" s="112">
        <v>1045.8600186876454</v>
      </c>
      <c r="E11" s="180">
        <v>-2.1153657218913528E-3</v>
      </c>
      <c r="F11" s="187"/>
      <c r="G11" s="192">
        <v>358670266316400</v>
      </c>
      <c r="H11" s="149">
        <v>375118848722321.56</v>
      </c>
      <c r="I11" s="82">
        <v>1045.8598996087717</v>
      </c>
      <c r="J11" s="82">
        <v>-2.1156318052567031E-3</v>
      </c>
      <c r="K11" s="150">
        <f t="shared" si="0"/>
        <v>-1.1385738542938029E-7</v>
      </c>
      <c r="L11" s="194">
        <f t="shared" si="1"/>
        <v>-2.6608336535028157E-7</v>
      </c>
      <c r="N11" s="192">
        <v>35781784900764</v>
      </c>
      <c r="O11" s="149">
        <v>37422738224990.352</v>
      </c>
      <c r="P11" s="82">
        <v>1045.8600186876456</v>
      </c>
      <c r="Q11" s="82">
        <v>-2.1153657218911355E-3</v>
      </c>
      <c r="R11" s="150">
        <f t="shared" si="2"/>
        <v>2.1740354481524456E-16</v>
      </c>
      <c r="S11" s="194">
        <f t="shared" si="3"/>
        <v>2.1727411536609509E-16</v>
      </c>
    </row>
    <row r="12" spans="1:19">
      <c r="A12" s="171">
        <v>20180111</v>
      </c>
      <c r="B12" s="179">
        <v>428439</v>
      </c>
      <c r="C12" s="112">
        <v>454462.64282282593</v>
      </c>
      <c r="D12" s="112">
        <v>1060.7406020993092</v>
      </c>
      <c r="E12" s="180">
        <v>1.4228083248020211E-2</v>
      </c>
      <c r="F12" s="187"/>
      <c r="G12" s="192">
        <v>358670266316400</v>
      </c>
      <c r="H12" s="149">
        <v>380456631125812.31</v>
      </c>
      <c r="I12" s="82">
        <v>1060.7420431951655</v>
      </c>
      <c r="J12" s="82">
        <v>1.4229576630637439E-2</v>
      </c>
      <c r="K12" s="150">
        <f t="shared" si="0"/>
        <v>1.358573336045696E-6</v>
      </c>
      <c r="L12" s="194">
        <f t="shared" si="1"/>
        <v>1.493382617227812E-6</v>
      </c>
      <c r="N12" s="192">
        <v>35781784900764</v>
      </c>
      <c r="O12" s="149">
        <v>37955192059824.383</v>
      </c>
      <c r="P12" s="82">
        <v>1060.7406020993094</v>
      </c>
      <c r="Q12" s="82">
        <v>1.4228083248020208E-2</v>
      </c>
      <c r="R12" s="150">
        <f t="shared" si="2"/>
        <v>2.143537024916717E-16</v>
      </c>
      <c r="S12" s="194">
        <f t="shared" si="3"/>
        <v>0</v>
      </c>
    </row>
    <row r="13" spans="1:19">
      <c r="A13" s="171">
        <v>20180112</v>
      </c>
      <c r="B13" s="179">
        <v>428439</v>
      </c>
      <c r="C13" s="112">
        <v>471130.47205420211</v>
      </c>
      <c r="D13" s="112">
        <v>1099.6442248586195</v>
      </c>
      <c r="E13" s="180">
        <v>3.6675906137953303E-2</v>
      </c>
      <c r="F13" s="187"/>
      <c r="G13" s="192">
        <v>358670266316400</v>
      </c>
      <c r="H13" s="149">
        <v>394410120770875.44</v>
      </c>
      <c r="I13" s="82">
        <v>1099.6454342913041</v>
      </c>
      <c r="J13" s="82">
        <v>3.6675637913770175E-2</v>
      </c>
      <c r="K13" s="150">
        <f t="shared" si="0"/>
        <v>1.0998387724836063E-6</v>
      </c>
      <c r="L13" s="194">
        <f t="shared" si="1"/>
        <v>-2.6822418312810736E-7</v>
      </c>
      <c r="N13" s="192">
        <v>35781784900764</v>
      </c>
      <c r="O13" s="149">
        <v>39347233121258.484</v>
      </c>
      <c r="P13" s="82">
        <v>1099.6442248586195</v>
      </c>
      <c r="Q13" s="82">
        <v>3.6675906137953081E-2</v>
      </c>
      <c r="R13" s="150">
        <f t="shared" si="2"/>
        <v>0</v>
      </c>
      <c r="S13" s="194">
        <f t="shared" si="3"/>
        <v>-2.2204460492503131E-16</v>
      </c>
    </row>
    <row r="14" spans="1:19">
      <c r="A14" s="171">
        <v>20180115</v>
      </c>
      <c r="B14" s="179">
        <v>428439</v>
      </c>
      <c r="C14" s="112">
        <v>515903.36762621591</v>
      </c>
      <c r="D14" s="112">
        <v>1204.1466057623511</v>
      </c>
      <c r="E14" s="180">
        <v>9.503290113415308E-2</v>
      </c>
      <c r="F14" s="187"/>
      <c r="G14" s="192">
        <v>358670266316400</v>
      </c>
      <c r="H14" s="149">
        <v>431891751046678.81</v>
      </c>
      <c r="I14" s="82">
        <v>1204.1470721347353</v>
      </c>
      <c r="J14" s="82">
        <v>9.5032120886110891E-2</v>
      </c>
      <c r="K14" s="150">
        <f t="shared" si="0"/>
        <v>3.8730516806917314E-7</v>
      </c>
      <c r="L14" s="194">
        <f t="shared" si="1"/>
        <v>-7.802480421897906E-7</v>
      </c>
      <c r="N14" s="192">
        <v>35781784900764</v>
      </c>
      <c r="O14" s="149">
        <v>43086514836373.516</v>
      </c>
      <c r="P14" s="82">
        <v>1204.1466057623511</v>
      </c>
      <c r="Q14" s="82">
        <v>9.503290113415308E-2</v>
      </c>
      <c r="R14" s="150">
        <f t="shared" si="2"/>
        <v>0</v>
      </c>
      <c r="S14" s="194">
        <f t="shared" si="3"/>
        <v>0</v>
      </c>
    </row>
    <row r="15" spans="1:19">
      <c r="A15" s="202">
        <v>20180116</v>
      </c>
      <c r="B15" s="179">
        <v>428439</v>
      </c>
      <c r="C15" s="112">
        <v>516201.3680959522</v>
      </c>
      <c r="D15" s="112">
        <v>1204.8421551164861</v>
      </c>
      <c r="E15" s="180">
        <v>5.7762846384857495E-4</v>
      </c>
      <c r="F15" s="187"/>
      <c r="G15" s="203">
        <v>358670266316400</v>
      </c>
      <c r="H15" s="88">
        <v>432141554441899.44</v>
      </c>
      <c r="I15" s="84">
        <v>1204.843543012531</v>
      </c>
      <c r="J15" s="84">
        <v>5.7839353174774693E-4</v>
      </c>
      <c r="K15" s="204">
        <f t="shared" si="0"/>
        <v>1.1519305165706218E-6</v>
      </c>
      <c r="L15" s="194">
        <f t="shared" si="1"/>
        <v>7.6506789917197247E-7</v>
      </c>
      <c r="N15" s="192">
        <v>35781784900764</v>
      </c>
      <c r="O15" s="149">
        <v>43111402833751.047</v>
      </c>
      <c r="P15" s="82">
        <v>1204.8421551164863</v>
      </c>
      <c r="Q15" s="82">
        <v>5.7762846384876371E-4</v>
      </c>
      <c r="R15" s="150">
        <f t="shared" si="2"/>
        <v>1.8871656712679443E-16</v>
      </c>
      <c r="S15" s="194">
        <f t="shared" si="3"/>
        <v>1.8875959822972632E-16</v>
      </c>
    </row>
    <row r="16" spans="1:19">
      <c r="A16" s="171">
        <v>20180117</v>
      </c>
      <c r="B16" s="179">
        <v>428439</v>
      </c>
      <c r="C16" s="112">
        <v>521217.24949578766</v>
      </c>
      <c r="D16" s="112">
        <v>1216.5494959510868</v>
      </c>
      <c r="E16" s="180">
        <v>9.7169083808067921E-3</v>
      </c>
      <c r="F16" s="187"/>
      <c r="G16" s="192">
        <v>358670266316400</v>
      </c>
      <c r="H16" s="149">
        <v>436340317153107.75</v>
      </c>
      <c r="I16" s="82">
        <v>1216.5500130088603</v>
      </c>
      <c r="J16" s="82">
        <v>9.7161744063956092E-3</v>
      </c>
      <c r="K16" s="150">
        <f t="shared" si="0"/>
        <v>4.2501974273215262E-7</v>
      </c>
      <c r="L16" s="194">
        <f t="shared" si="1"/>
        <v>-7.3397441118297491E-7</v>
      </c>
      <c r="N16" s="192">
        <v>35781784900764</v>
      </c>
      <c r="O16" s="149">
        <v>43530312385254.656</v>
      </c>
      <c r="P16" s="82">
        <v>1216.549495951087</v>
      </c>
      <c r="Q16" s="82">
        <v>9.7169083808067904E-3</v>
      </c>
      <c r="R16" s="150">
        <f t="shared" si="2"/>
        <v>1.8690047236053758E-16</v>
      </c>
      <c r="S16" s="194">
        <f t="shared" si="3"/>
        <v>0</v>
      </c>
    </row>
    <row r="17" spans="1:19">
      <c r="A17" s="171">
        <v>20180118</v>
      </c>
      <c r="B17" s="179">
        <v>428439</v>
      </c>
      <c r="C17" s="112">
        <v>525460.13032863324</v>
      </c>
      <c r="D17" s="112">
        <v>1226.4526112903661</v>
      </c>
      <c r="E17" s="180">
        <v>8.1403308062999759E-3</v>
      </c>
      <c r="F17" s="187"/>
      <c r="G17" s="192">
        <v>358670266316400</v>
      </c>
      <c r="H17" s="149">
        <v>439892212245297.62</v>
      </c>
      <c r="I17" s="82">
        <v>1226.4529668518658</v>
      </c>
      <c r="J17" s="82">
        <v>8.1401945971072125E-3</v>
      </c>
      <c r="K17" s="150">
        <f t="shared" si="0"/>
        <v>2.8991042400790174E-7</v>
      </c>
      <c r="L17" s="194">
        <f t="shared" si="1"/>
        <v>-1.362091927633452E-7</v>
      </c>
      <c r="N17" s="192">
        <v>35781784900764</v>
      </c>
      <c r="O17" s="149">
        <v>43884663528172.203</v>
      </c>
      <c r="P17" s="82">
        <v>1226.4526112903661</v>
      </c>
      <c r="Q17" s="82">
        <v>8.1403308062997868E-3</v>
      </c>
      <c r="R17" s="150">
        <f t="shared" si="2"/>
        <v>0</v>
      </c>
      <c r="S17" s="194">
        <f t="shared" si="3"/>
        <v>-1.8908485888147197E-16</v>
      </c>
    </row>
    <row r="18" spans="1:19">
      <c r="A18" s="171">
        <v>20180119</v>
      </c>
      <c r="B18" s="179">
        <v>428439</v>
      </c>
      <c r="C18" s="112">
        <v>502979.02808786498</v>
      </c>
      <c r="D18" s="112">
        <v>1173.980492177101</v>
      </c>
      <c r="E18" s="180">
        <v>-4.2783649877885216E-2</v>
      </c>
      <c r="F18" s="187"/>
      <c r="G18" s="192">
        <v>358670266316400</v>
      </c>
      <c r="H18" s="149">
        <v>421072282739165.25</v>
      </c>
      <c r="I18" s="82">
        <v>1173.9815710503237</v>
      </c>
      <c r="J18" s="82">
        <v>-4.2783047715420193E-2</v>
      </c>
      <c r="K18" s="150">
        <f t="shared" si="0"/>
        <v>9.1898650651763346E-7</v>
      </c>
      <c r="L18" s="194">
        <f t="shared" si="1"/>
        <v>6.0216246502292625E-7</v>
      </c>
      <c r="N18" s="192">
        <v>35781784900764</v>
      </c>
      <c r="O18" s="149">
        <v>42007117448774.086</v>
      </c>
      <c r="P18" s="82">
        <v>1173.980492177101</v>
      </c>
      <c r="Q18" s="82">
        <v>-4.2783649877885216E-2</v>
      </c>
      <c r="R18" s="150">
        <f t="shared" si="2"/>
        <v>0</v>
      </c>
      <c r="S18" s="194">
        <f t="shared" si="3"/>
        <v>0</v>
      </c>
    </row>
    <row r="19" spans="1:19">
      <c r="A19" s="171">
        <v>20180122</v>
      </c>
      <c r="B19" s="179">
        <v>428439</v>
      </c>
      <c r="C19" s="112">
        <v>498658.25816163735</v>
      </c>
      <c r="D19" s="112">
        <v>1163.8955794445355</v>
      </c>
      <c r="E19" s="180">
        <v>-8.5903580168214047E-3</v>
      </c>
      <c r="F19" s="187"/>
      <c r="G19" s="192">
        <v>358670266316400</v>
      </c>
      <c r="H19" s="149">
        <v>417455289640283.25</v>
      </c>
      <c r="I19" s="82">
        <v>1163.8971190102113</v>
      </c>
      <c r="J19" s="82">
        <v>-8.5899577035865853E-3</v>
      </c>
      <c r="K19" s="150">
        <f t="shared" si="0"/>
        <v>1.3227678380146487E-6</v>
      </c>
      <c r="L19" s="194">
        <f t="shared" si="1"/>
        <v>4.0031323481938552E-7</v>
      </c>
      <c r="N19" s="192">
        <v>35781784900764</v>
      </c>
      <c r="O19" s="149">
        <v>41646261270634.453</v>
      </c>
      <c r="P19" s="82">
        <v>1163.8955794445355</v>
      </c>
      <c r="Q19" s="82">
        <v>-8.5903580168214047E-3</v>
      </c>
      <c r="R19" s="150">
        <f t="shared" si="2"/>
        <v>0</v>
      </c>
      <c r="S19" s="194">
        <f t="shared" si="3"/>
        <v>0</v>
      </c>
    </row>
    <row r="20" spans="1:19">
      <c r="A20" s="171">
        <v>20180123</v>
      </c>
      <c r="B20" s="179">
        <v>428439</v>
      </c>
      <c r="C20" s="112">
        <v>511384.81500313431</v>
      </c>
      <c r="D20" s="112">
        <v>1193.6000574250579</v>
      </c>
      <c r="E20" s="180">
        <v>2.5521600481289493E-2</v>
      </c>
      <c r="F20" s="187"/>
      <c r="G20" s="192">
        <v>358670266316400</v>
      </c>
      <c r="H20" s="149">
        <v>428109307118537.25</v>
      </c>
      <c r="I20" s="82">
        <v>1193.6013305905926</v>
      </c>
      <c r="J20" s="82">
        <v>2.5521337835806339E-2</v>
      </c>
      <c r="K20" s="150">
        <f t="shared" si="0"/>
        <v>1.0666589438891632E-6</v>
      </c>
      <c r="L20" s="194">
        <f t="shared" si="1"/>
        <v>-2.6264548315391156E-7</v>
      </c>
      <c r="N20" s="192">
        <v>35781784900764</v>
      </c>
      <c r="O20" s="149">
        <v>42709140512322.977</v>
      </c>
      <c r="P20" s="82">
        <v>1193.6000574250579</v>
      </c>
      <c r="Q20" s="82">
        <v>2.5521600481289493E-2</v>
      </c>
      <c r="R20" s="150">
        <f t="shared" si="2"/>
        <v>0</v>
      </c>
      <c r="S20" s="194">
        <f t="shared" si="3"/>
        <v>0</v>
      </c>
    </row>
    <row r="21" spans="1:19">
      <c r="A21" s="171">
        <v>20180124</v>
      </c>
      <c r="B21" s="179">
        <v>428439</v>
      </c>
      <c r="C21" s="112">
        <v>539608.10118911532</v>
      </c>
      <c r="D21" s="112">
        <v>1259.4747471381347</v>
      </c>
      <c r="E21" s="180">
        <v>5.5189918351032631E-2</v>
      </c>
      <c r="F21" s="187"/>
      <c r="G21" s="192">
        <v>358670266316400</v>
      </c>
      <c r="H21" s="149">
        <v>451736282489873.31</v>
      </c>
      <c r="I21" s="82">
        <v>1259.4751361167343</v>
      </c>
      <c r="J21" s="82">
        <v>5.5189118709801907E-2</v>
      </c>
      <c r="K21" s="150">
        <f t="shared" si="0"/>
        <v>3.088418250399393E-7</v>
      </c>
      <c r="L21" s="194">
        <f t="shared" si="1"/>
        <v>-7.9964123072401305E-7</v>
      </c>
      <c r="N21" s="192">
        <v>35781784900764</v>
      </c>
      <c r="O21" s="149">
        <v>45066254490040.859</v>
      </c>
      <c r="P21" s="82">
        <v>1259.4747471381345</v>
      </c>
      <c r="Q21" s="82">
        <v>5.5189918351032437E-2</v>
      </c>
      <c r="R21" s="150">
        <f t="shared" si="2"/>
        <v>-1.8053055526511051E-16</v>
      </c>
      <c r="S21" s="194">
        <f t="shared" si="3"/>
        <v>-1.9428902930940239E-16</v>
      </c>
    </row>
    <row r="22" spans="1:19">
      <c r="A22" s="171">
        <v>20180125</v>
      </c>
      <c r="B22" s="179">
        <v>428439</v>
      </c>
      <c r="C22" s="112">
        <v>536122.10523512401</v>
      </c>
      <c r="D22" s="112">
        <v>1251.3382423988573</v>
      </c>
      <c r="E22" s="180">
        <v>-6.4602365055478062E-3</v>
      </c>
      <c r="F22" s="187"/>
      <c r="G22" s="192">
        <v>358670266316400</v>
      </c>
      <c r="H22" s="149">
        <v>448817780387855.75</v>
      </c>
      <c r="I22" s="82">
        <v>1251.3381301363086</v>
      </c>
      <c r="J22" s="82">
        <v>-6.4606324865722521E-3</v>
      </c>
      <c r="K22" s="150">
        <f t="shared" si="0"/>
        <v>-8.9713999820459183E-8</v>
      </c>
      <c r="L22" s="194">
        <f t="shared" si="1"/>
        <v>-3.9598102444596273E-7</v>
      </c>
      <c r="N22" s="192">
        <v>35781784900764</v>
      </c>
      <c r="O22" s="149">
        <v>44775115827616</v>
      </c>
      <c r="P22" s="82">
        <v>1251.3382423988576</v>
      </c>
      <c r="Q22" s="82">
        <v>-6.4602365055474462E-3</v>
      </c>
      <c r="R22" s="150">
        <f t="shared" si="2"/>
        <v>1.8170440871953939E-16</v>
      </c>
      <c r="S22" s="194">
        <f t="shared" si="3"/>
        <v>3.5995512126518747E-16</v>
      </c>
    </row>
    <row r="23" spans="1:19">
      <c r="A23" s="171">
        <v>20180126</v>
      </c>
      <c r="B23" s="179">
        <v>428439</v>
      </c>
      <c r="C23" s="112">
        <v>538590.23540388176</v>
      </c>
      <c r="D23" s="112">
        <v>1257.0989928645192</v>
      </c>
      <c r="E23" s="180">
        <v>4.6036717095917518E-3</v>
      </c>
      <c r="F23" s="187"/>
      <c r="G23" s="192">
        <v>358670266316400</v>
      </c>
      <c r="H23" s="149">
        <v>450884702499158.62</v>
      </c>
      <c r="I23" s="82">
        <v>1257.100866290968</v>
      </c>
      <c r="J23" s="82">
        <v>4.6052589750715436E-3</v>
      </c>
      <c r="K23" s="150">
        <f t="shared" si="0"/>
        <v>1.4902753621813635E-6</v>
      </c>
      <c r="L23" s="194">
        <f t="shared" si="1"/>
        <v>1.5872654797917385E-6</v>
      </c>
      <c r="N23" s="192">
        <v>35781784900764</v>
      </c>
      <c r="O23" s="149">
        <v>44981245761645.281</v>
      </c>
      <c r="P23" s="82">
        <v>1257.098992864519</v>
      </c>
      <c r="Q23" s="82">
        <v>4.6036717095913875E-3</v>
      </c>
      <c r="R23" s="150">
        <f t="shared" si="2"/>
        <v>-1.8087173463175046E-16</v>
      </c>
      <c r="S23" s="194">
        <f t="shared" si="3"/>
        <v>-3.6429192995512949E-16</v>
      </c>
    </row>
    <row r="24" spans="1:19">
      <c r="A24" s="171">
        <v>20180129</v>
      </c>
      <c r="B24" s="179">
        <v>428439</v>
      </c>
      <c r="C24" s="112">
        <v>559650.21832596697</v>
      </c>
      <c r="D24" s="112">
        <v>1306.254141957121</v>
      </c>
      <c r="E24" s="180">
        <v>3.9102051128521831E-2</v>
      </c>
      <c r="F24" s="187"/>
      <c r="G24" s="192">
        <v>358670266316400</v>
      </c>
      <c r="H24" s="149">
        <v>468514601677999.37</v>
      </c>
      <c r="I24" s="82">
        <v>1306.2543669697461</v>
      </c>
      <c r="J24" s="82">
        <v>3.9100681573630405E-2</v>
      </c>
      <c r="K24" s="150">
        <f t="shared" si="0"/>
        <v>1.7225789313382479E-7</v>
      </c>
      <c r="L24" s="194">
        <f t="shared" si="1"/>
        <v>-1.3695548914255395E-6</v>
      </c>
      <c r="N24" s="192">
        <v>35781784900764</v>
      </c>
      <c r="O24" s="149">
        <v>46740104733241.75</v>
      </c>
      <c r="P24" s="82">
        <v>1306.2541419571212</v>
      </c>
      <c r="Q24" s="82">
        <v>3.9102051128522199E-2</v>
      </c>
      <c r="R24" s="150">
        <f t="shared" si="2"/>
        <v>1.7406541969127457E-16</v>
      </c>
      <c r="S24" s="194">
        <f t="shared" si="3"/>
        <v>3.677613769070831E-16</v>
      </c>
    </row>
    <row r="25" spans="1:19">
      <c r="A25" s="171">
        <v>20180130</v>
      </c>
      <c r="B25" s="179">
        <v>428439</v>
      </c>
      <c r="C25" s="112">
        <v>557601.17184810049</v>
      </c>
      <c r="D25" s="112">
        <v>1301.4715556896092</v>
      </c>
      <c r="E25" s="180">
        <v>-3.6612984517286635E-3</v>
      </c>
      <c r="F25" s="187"/>
      <c r="G25" s="192">
        <v>358670266316400</v>
      </c>
      <c r="H25" s="149">
        <v>466799461903632.06</v>
      </c>
      <c r="I25" s="82">
        <v>1301.4724267437496</v>
      </c>
      <c r="J25" s="82">
        <v>-3.660803245458014E-3</v>
      </c>
      <c r="K25" s="150">
        <f t="shared" si="0"/>
        <v>6.6928359177070572E-7</v>
      </c>
      <c r="L25" s="194">
        <f t="shared" si="1"/>
        <v>4.952062706495286E-7</v>
      </c>
      <c r="N25" s="192">
        <v>35781784900764</v>
      </c>
      <c r="O25" s="149">
        <v>46568975260148.297</v>
      </c>
      <c r="P25" s="82">
        <v>1301.4715556896092</v>
      </c>
      <c r="Q25" s="82">
        <v>-3.6612984517288365E-3</v>
      </c>
      <c r="R25" s="150">
        <f t="shared" si="2"/>
        <v>0</v>
      </c>
      <c r="S25" s="194">
        <f t="shared" si="3"/>
        <v>-1.7303866672868651E-16</v>
      </c>
    </row>
    <row r="26" spans="1:19">
      <c r="A26" s="171">
        <v>20180131</v>
      </c>
      <c r="B26" s="179">
        <v>428439</v>
      </c>
      <c r="C26" s="112">
        <v>536219.64540427714</v>
      </c>
      <c r="D26" s="112">
        <v>1251.5659064750807</v>
      </c>
      <c r="E26" s="180">
        <v>-3.834555507291515E-2</v>
      </c>
      <c r="F26" s="187"/>
      <c r="G26" s="192">
        <v>358670266316400</v>
      </c>
      <c r="H26" s="149">
        <v>448899968654677.25</v>
      </c>
      <c r="I26" s="82">
        <v>1251.5672772793532</v>
      </c>
      <c r="J26" s="82">
        <v>-3.834514542060468E-2</v>
      </c>
      <c r="K26" s="150">
        <f t="shared" si="0"/>
        <v>1.0952701443767143E-6</v>
      </c>
      <c r="L26" s="194">
        <f t="shared" si="1"/>
        <v>4.0965231046935502E-7</v>
      </c>
      <c r="N26" s="192">
        <v>35781784900764</v>
      </c>
      <c r="O26" s="149">
        <v>44783262054621.055</v>
      </c>
      <c r="P26" s="82">
        <v>1251.5659064750807</v>
      </c>
      <c r="Q26" s="82">
        <v>-3.834555507291515E-2</v>
      </c>
      <c r="R26" s="150">
        <f t="shared" si="2"/>
        <v>0</v>
      </c>
      <c r="S26" s="194">
        <f t="shared" si="3"/>
        <v>0</v>
      </c>
    </row>
    <row r="27" spans="1:19">
      <c r="A27" s="171">
        <v>20180201</v>
      </c>
      <c r="B27" s="179">
        <v>428439</v>
      </c>
      <c r="C27" s="112">
        <v>514496.47825000191</v>
      </c>
      <c r="D27" s="112">
        <v>1200.8628492037417</v>
      </c>
      <c r="E27" s="180">
        <v>-4.0511695795660899E-2</v>
      </c>
      <c r="F27" s="187"/>
      <c r="G27" s="192">
        <v>358670266316400</v>
      </c>
      <c r="H27" s="149">
        <v>430713944049195.69</v>
      </c>
      <c r="I27" s="82">
        <v>1200.8632565857649</v>
      </c>
      <c r="J27" s="82">
        <v>-4.0512421197051653E-2</v>
      </c>
      <c r="K27" s="150">
        <f t="shared" si="0"/>
        <v>3.3924097602827132E-7</v>
      </c>
      <c r="L27" s="194">
        <f t="shared" si="1"/>
        <v>-7.2540139075399912E-7</v>
      </c>
      <c r="N27" s="192">
        <v>35781784900764</v>
      </c>
      <c r="O27" s="149">
        <v>42969016165526.891</v>
      </c>
      <c r="P27" s="82">
        <v>1200.8628492037419</v>
      </c>
      <c r="Q27" s="82">
        <v>-4.0511695795660718E-2</v>
      </c>
      <c r="R27" s="150">
        <f t="shared" si="2"/>
        <v>1.8934191826651737E-16</v>
      </c>
      <c r="S27" s="194">
        <f t="shared" si="3"/>
        <v>1.8041124150158794E-16</v>
      </c>
    </row>
    <row r="28" spans="1:19">
      <c r="A28" s="171">
        <v>20180202</v>
      </c>
      <c r="B28" s="179">
        <v>428439</v>
      </c>
      <c r="C28" s="112">
        <v>518506.1979828754</v>
      </c>
      <c r="D28" s="112">
        <v>1210.2217538153047</v>
      </c>
      <c r="E28" s="180">
        <v>7.7934833422223645E-3</v>
      </c>
      <c r="F28" s="187"/>
      <c r="G28" s="192">
        <v>358670266316400</v>
      </c>
      <c r="H28" s="149">
        <v>434070545121309.12</v>
      </c>
      <c r="I28" s="82">
        <v>1210.221715837451</v>
      </c>
      <c r="J28" s="82">
        <v>7.7931098319167563E-3</v>
      </c>
      <c r="K28" s="150">
        <f t="shared" si="0"/>
        <v>-3.1380905838225751E-8</v>
      </c>
      <c r="L28" s="194">
        <f t="shared" si="1"/>
        <v>-3.7351030560822673E-7</v>
      </c>
      <c r="N28" s="192">
        <v>35781784900764</v>
      </c>
      <c r="O28" s="149">
        <v>43303894477244.602</v>
      </c>
      <c r="P28" s="82">
        <v>1210.2217538153047</v>
      </c>
      <c r="Q28" s="82">
        <v>7.7934833422221737E-3</v>
      </c>
      <c r="R28" s="150">
        <f t="shared" si="2"/>
        <v>0</v>
      </c>
      <c r="S28" s="194">
        <f t="shared" si="3"/>
        <v>-1.9081958235744878E-16</v>
      </c>
    </row>
    <row r="29" spans="1:19">
      <c r="A29" s="171">
        <v>20180205</v>
      </c>
      <c r="B29" s="179">
        <v>428439</v>
      </c>
      <c r="C29" s="112">
        <v>484948.87355067593</v>
      </c>
      <c r="D29" s="112">
        <v>1131.8971278307436</v>
      </c>
      <c r="E29" s="180">
        <v>-6.4719234915119953E-2</v>
      </c>
      <c r="F29" s="187"/>
      <c r="G29" s="192">
        <v>358670266316400</v>
      </c>
      <c r="H29" s="149">
        <v>405977917781160.62</v>
      </c>
      <c r="I29" s="82">
        <v>1131.8973327524961</v>
      </c>
      <c r="J29" s="82">
        <v>-6.4719036239368644E-2</v>
      </c>
      <c r="K29" s="150">
        <f t="shared" si="0"/>
        <v>1.8104270295024663E-7</v>
      </c>
      <c r="L29" s="194">
        <f t="shared" si="1"/>
        <v>1.98675751308941E-7</v>
      </c>
      <c r="N29" s="192">
        <v>35781784900764</v>
      </c>
      <c r="O29" s="149">
        <v>40501299557832.234</v>
      </c>
      <c r="P29" s="82">
        <v>1131.8971278307436</v>
      </c>
      <c r="Q29" s="82">
        <v>-6.4719234915119953E-2</v>
      </c>
      <c r="R29" s="150">
        <f t="shared" si="2"/>
        <v>0</v>
      </c>
      <c r="S29" s="194">
        <f t="shared" si="3"/>
        <v>0</v>
      </c>
    </row>
    <row r="30" spans="1:19">
      <c r="A30" s="171">
        <v>20180206</v>
      </c>
      <c r="B30" s="179">
        <v>428439</v>
      </c>
      <c r="C30" s="112">
        <v>495758.402488188</v>
      </c>
      <c r="D30" s="112">
        <v>1157.127158097624</v>
      </c>
      <c r="E30" s="180">
        <v>2.2290038243345741E-2</v>
      </c>
      <c r="F30" s="187"/>
      <c r="G30" s="192">
        <v>358670266316400</v>
      </c>
      <c r="H30" s="149">
        <v>415027583474208.37</v>
      </c>
      <c r="I30" s="82">
        <v>1157.1284894524624</v>
      </c>
      <c r="J30" s="82">
        <v>2.2291029380385855E-2</v>
      </c>
      <c r="K30" s="150">
        <f t="shared" si="0"/>
        <v>1.1505678500879772E-6</v>
      </c>
      <c r="L30" s="194">
        <f t="shared" si="1"/>
        <v>9.9113704011416504E-7</v>
      </c>
      <c r="N30" s="192">
        <v>35781784900764</v>
      </c>
      <c r="O30" s="149">
        <v>41404075073881.531</v>
      </c>
      <c r="P30" s="82">
        <v>1157.1271580976243</v>
      </c>
      <c r="Q30" s="82">
        <v>2.2290038243345942E-2</v>
      </c>
      <c r="R30" s="150">
        <f t="shared" si="2"/>
        <v>1.9649843481078252E-16</v>
      </c>
      <c r="S30" s="194">
        <f t="shared" si="3"/>
        <v>2.0122792321330962E-16</v>
      </c>
    </row>
    <row r="31" spans="1:19">
      <c r="A31" s="171">
        <v>20180207</v>
      </c>
      <c r="B31" s="179">
        <v>428439</v>
      </c>
      <c r="C31" s="112">
        <v>468832.12929631083</v>
      </c>
      <c r="D31" s="112">
        <v>1094.2797674728743</v>
      </c>
      <c r="E31" s="180">
        <v>-5.431329667179715E-2</v>
      </c>
      <c r="F31" s="187"/>
      <c r="G31" s="192">
        <v>358670266316400</v>
      </c>
      <c r="H31" s="149">
        <v>392486310606794.62</v>
      </c>
      <c r="I31" s="82">
        <v>1094.2817051373975</v>
      </c>
      <c r="J31" s="82">
        <v>-5.4312710202825618E-2</v>
      </c>
      <c r="K31" s="150">
        <f t="shared" si="0"/>
        <v>1.770718192687076E-6</v>
      </c>
      <c r="L31" s="194">
        <f t="shared" si="1"/>
        <v>5.8646897153208366E-7</v>
      </c>
      <c r="N31" s="192">
        <v>35781784900764</v>
      </c>
      <c r="O31" s="149">
        <v>39155283260972.445</v>
      </c>
      <c r="P31" s="82">
        <v>1094.2797674728745</v>
      </c>
      <c r="Q31" s="82">
        <v>-5.4313296671797143E-2</v>
      </c>
      <c r="R31" s="150">
        <f t="shared" si="2"/>
        <v>2.0778386131393798E-16</v>
      </c>
      <c r="S31" s="194">
        <f t="shared" si="3"/>
        <v>0</v>
      </c>
    </row>
    <row r="32" spans="1:19">
      <c r="A32" s="173">
        <v>20180208</v>
      </c>
      <c r="B32" s="179">
        <v>428439</v>
      </c>
      <c r="C32" s="112">
        <v>482061.39884896751</v>
      </c>
      <c r="D32" s="112">
        <v>1125.1576043473342</v>
      </c>
      <c r="E32" s="180">
        <v>2.8217497748102491E-2</v>
      </c>
      <c r="F32" s="187"/>
      <c r="G32" s="192">
        <v>300433232923985.75</v>
      </c>
      <c r="H32" s="149">
        <v>338035140055275.75</v>
      </c>
      <c r="I32" s="82">
        <v>1125.158947182131</v>
      </c>
      <c r="J32" s="82">
        <v>2.8216904202795375E-2</v>
      </c>
      <c r="K32" s="150">
        <f t="shared" si="0"/>
        <v>1.1934623105032843E-6</v>
      </c>
      <c r="L32" s="194">
        <f t="shared" si="1"/>
        <v>-5.9354530711555609E-7</v>
      </c>
      <c r="N32" s="192">
        <v>36572137565308.719</v>
      </c>
      <c r="O32" s="149">
        <v>41149418688843.906</v>
      </c>
      <c r="P32" s="82">
        <v>1125.1576043473342</v>
      </c>
      <c r="Q32" s="82">
        <v>2.8217497748102276E-2</v>
      </c>
      <c r="R32" s="150">
        <f t="shared" si="2"/>
        <v>0</v>
      </c>
      <c r="S32" s="194">
        <f t="shared" si="3"/>
        <v>-2.1510571102112408E-16</v>
      </c>
    </row>
    <row r="33" spans="1:19" s="80" customFormat="1">
      <c r="A33" s="172">
        <v>20180209</v>
      </c>
      <c r="B33" s="181">
        <v>428439</v>
      </c>
      <c r="C33" s="91">
        <v>471945.3098225845</v>
      </c>
      <c r="D33" s="91">
        <v>1101.5461006644691</v>
      </c>
      <c r="E33" s="182">
        <v>-2.0985063418347789E-2</v>
      </c>
      <c r="F33" s="183"/>
      <c r="G33" s="195">
        <v>295172618371615.62</v>
      </c>
      <c r="H33" s="92">
        <v>325125310268615.56</v>
      </c>
      <c r="I33" s="91">
        <v>1101.4751709092818</v>
      </c>
      <c r="J33" s="91">
        <v>-2.1049271600393226E-2</v>
      </c>
      <c r="K33" s="151">
        <f t="shared" si="0"/>
        <v>-6.4395237460281929E-5</v>
      </c>
      <c r="L33" s="205">
        <f t="shared" si="1"/>
        <v>-6.4208182045437379E-5</v>
      </c>
      <c r="M33" s="81" t="s">
        <v>221</v>
      </c>
      <c r="N33" s="195">
        <v>36572137565308.719</v>
      </c>
      <c r="O33" s="92">
        <v>40285895528030.367</v>
      </c>
      <c r="P33" s="91">
        <v>1101.5461006644691</v>
      </c>
      <c r="Q33" s="91">
        <v>-2.0985063418347789E-2</v>
      </c>
      <c r="R33" s="151">
        <f t="shared" si="2"/>
        <v>0</v>
      </c>
      <c r="S33" s="205">
        <f t="shared" si="3"/>
        <v>0</v>
      </c>
    </row>
    <row r="34" spans="1:19">
      <c r="A34" s="171">
        <v>20180212</v>
      </c>
      <c r="B34" s="179">
        <v>428439</v>
      </c>
      <c r="C34" s="112">
        <v>487363.24665944069</v>
      </c>
      <c r="D34" s="112">
        <v>1137.5324063856015</v>
      </c>
      <c r="E34" s="180">
        <v>3.2668905731158104E-2</v>
      </c>
      <c r="F34" s="187"/>
      <c r="G34" s="192">
        <v>295172618371615.62</v>
      </c>
      <c r="H34" s="149">
        <v>335746651349554.37</v>
      </c>
      <c r="I34" s="82">
        <v>1137.4586613140957</v>
      </c>
      <c r="J34" s="82">
        <v>3.2668453502323669E-2</v>
      </c>
      <c r="K34" s="150">
        <f t="shared" si="0"/>
        <v>-6.4833188241371174E-5</v>
      </c>
      <c r="L34" s="194">
        <f t="shared" si="1"/>
        <v>-4.5222883443551964E-7</v>
      </c>
      <c r="N34" s="192">
        <v>36572137565308.719</v>
      </c>
      <c r="O34" s="149">
        <v>41601991651330.883</v>
      </c>
      <c r="P34" s="82">
        <v>1137.5324063856017</v>
      </c>
      <c r="Q34" s="82">
        <v>3.2668905731158313E-2</v>
      </c>
      <c r="R34" s="150">
        <f t="shared" si="2"/>
        <v>1.9988325094463878E-16</v>
      </c>
      <c r="S34" s="194">
        <f t="shared" si="3"/>
        <v>2.0816681711721685E-16</v>
      </c>
    </row>
    <row r="35" spans="1:19">
      <c r="A35" s="171">
        <v>20180213</v>
      </c>
      <c r="B35" s="179">
        <v>428439</v>
      </c>
      <c r="C35" s="112">
        <v>474358.7194238886</v>
      </c>
      <c r="D35" s="112">
        <v>1107.1791303403486</v>
      </c>
      <c r="E35" s="180">
        <v>-2.6683438533146895E-2</v>
      </c>
      <c r="F35" s="187"/>
      <c r="G35" s="192">
        <v>295172618371615.62</v>
      </c>
      <c r="H35" s="149">
        <v>326787500809550.37</v>
      </c>
      <c r="I35" s="82">
        <v>1107.1064200071985</v>
      </c>
      <c r="J35" s="82">
        <v>-2.6684258812387559E-2</v>
      </c>
      <c r="K35" s="150">
        <f t="shared" si="0"/>
        <v>-6.5676010757507555E-5</v>
      </c>
      <c r="L35" s="194">
        <f t="shared" si="1"/>
        <v>-8.2027924066391256E-7</v>
      </c>
      <c r="N35" s="192">
        <v>36572137565308.719</v>
      </c>
      <c r="O35" s="149">
        <v>40491907464246.102</v>
      </c>
      <c r="P35" s="82">
        <v>1107.1791303403486</v>
      </c>
      <c r="Q35" s="82">
        <v>-2.6683438533147089E-2</v>
      </c>
      <c r="R35" s="150">
        <f t="shared" si="2"/>
        <v>0</v>
      </c>
      <c r="S35" s="194">
        <f t="shared" si="3"/>
        <v>-1.9428902930940239E-16</v>
      </c>
    </row>
    <row r="36" spans="1:19">
      <c r="A36" s="171">
        <v>20180214</v>
      </c>
      <c r="B36" s="179">
        <v>428439</v>
      </c>
      <c r="C36" s="112">
        <v>485827.07254212641</v>
      </c>
      <c r="D36" s="112">
        <v>1133.9468921879809</v>
      </c>
      <c r="E36" s="180">
        <v>2.4176541188419845E-2</v>
      </c>
      <c r="F36" s="187"/>
      <c r="G36" s="192">
        <v>295172618371615.62</v>
      </c>
      <c r="H36" s="149">
        <v>334687541886382.94</v>
      </c>
      <c r="I36" s="82">
        <v>1133.8705593112261</v>
      </c>
      <c r="J36" s="82">
        <v>2.4174856924642864E-2</v>
      </c>
      <c r="K36" s="150">
        <f t="shared" si="0"/>
        <v>-6.7320626792861875E-5</v>
      </c>
      <c r="L36" s="194">
        <f t="shared" si="1"/>
        <v>-1.6842637769812208E-6</v>
      </c>
      <c r="N36" s="192">
        <v>36572137565308.719</v>
      </c>
      <c r="O36" s="149">
        <v>41470861732853.141</v>
      </c>
      <c r="P36" s="82">
        <v>1133.9468921879811</v>
      </c>
      <c r="Q36" s="82">
        <v>2.417654118842005E-2</v>
      </c>
      <c r="R36" s="150">
        <f t="shared" si="2"/>
        <v>2.0051527722299977E-16</v>
      </c>
      <c r="S36" s="194">
        <f t="shared" si="3"/>
        <v>2.0469737016526324E-16</v>
      </c>
    </row>
    <row r="37" spans="1:19">
      <c r="A37" s="171">
        <v>20180219</v>
      </c>
      <c r="B37" s="179">
        <v>428439</v>
      </c>
      <c r="C37" s="112">
        <v>497148.4545619745</v>
      </c>
      <c r="D37" s="112">
        <v>1160.3716154737886</v>
      </c>
      <c r="E37" s="180">
        <v>2.3303316467335123E-2</v>
      </c>
      <c r="F37" s="187"/>
      <c r="G37" s="192">
        <v>295172618371615.62</v>
      </c>
      <c r="H37" s="149">
        <v>342487055511988.94</v>
      </c>
      <c r="I37" s="82">
        <v>1160.2941268786847</v>
      </c>
      <c r="J37" s="82">
        <v>2.330386599287812E-2</v>
      </c>
      <c r="K37" s="150">
        <f t="shared" si="0"/>
        <v>-6.6783579532837464E-5</v>
      </c>
      <c r="L37" s="194">
        <f t="shared" si="1"/>
        <v>5.4952554299700362E-7</v>
      </c>
      <c r="N37" s="192">
        <v>36572137565308.719</v>
      </c>
      <c r="O37" s="149">
        <v>42437270347986.906</v>
      </c>
      <c r="P37" s="82">
        <v>1160.3716154737886</v>
      </c>
      <c r="Q37" s="82">
        <v>2.3303316467334915E-2</v>
      </c>
      <c r="R37" s="150">
        <f t="shared" si="2"/>
        <v>0</v>
      </c>
      <c r="S37" s="194">
        <f t="shared" si="3"/>
        <v>-2.0816681711721685E-16</v>
      </c>
    </row>
    <row r="38" spans="1:19">
      <c r="A38" s="171">
        <v>20180220</v>
      </c>
      <c r="B38" s="179">
        <v>428439</v>
      </c>
      <c r="C38" s="112">
        <v>488737.39554835076</v>
      </c>
      <c r="D38" s="112">
        <v>1140.7397448606471</v>
      </c>
      <c r="E38" s="180">
        <v>-1.6918606376911099E-2</v>
      </c>
      <c r="F38" s="187"/>
      <c r="G38" s="192">
        <v>295172618371615.62</v>
      </c>
      <c r="H38" s="149">
        <v>336693168037199.19</v>
      </c>
      <c r="I38" s="82">
        <v>1140.665316094158</v>
      </c>
      <c r="J38" s="82">
        <v>-1.6917099147377615E-2</v>
      </c>
      <c r="K38" s="150">
        <f t="shared" si="0"/>
        <v>-6.5250310883406976E-5</v>
      </c>
      <c r="L38" s="194">
        <f t="shared" si="1"/>
        <v>1.5072295334837837E-6</v>
      </c>
      <c r="N38" s="192">
        <v>36572137565308.719</v>
      </c>
      <c r="O38" s="149">
        <v>41719290875258.758</v>
      </c>
      <c r="P38" s="82">
        <v>1140.7397448606471</v>
      </c>
      <c r="Q38" s="82">
        <v>-1.6918606376911099E-2</v>
      </c>
      <c r="R38" s="150">
        <f t="shared" si="2"/>
        <v>0</v>
      </c>
      <c r="S38" s="194">
        <f t="shared" si="3"/>
        <v>0</v>
      </c>
    </row>
    <row r="39" spans="1:19">
      <c r="A39" s="171">
        <v>20180221</v>
      </c>
      <c r="B39" s="179">
        <v>428439</v>
      </c>
      <c r="C39" s="112">
        <v>494483.88944671385</v>
      </c>
      <c r="D39" s="112">
        <v>1154.1523751262464</v>
      </c>
      <c r="E39" s="180">
        <v>1.1757835497559356E-2</v>
      </c>
      <c r="F39" s="187"/>
      <c r="G39" s="192">
        <v>295172618371615.62</v>
      </c>
      <c r="H39" s="149">
        <v>340651573940833.37</v>
      </c>
      <c r="I39" s="82">
        <v>1154.0757940899543</v>
      </c>
      <c r="J39" s="82">
        <v>1.1756715845201817E-2</v>
      </c>
      <c r="K39" s="150">
        <f t="shared" si="0"/>
        <v>-6.6357024975506596E-5</v>
      </c>
      <c r="L39" s="194">
        <f t="shared" si="1"/>
        <v>-1.1196523575385947E-6</v>
      </c>
      <c r="N39" s="192">
        <v>36572137565308.719</v>
      </c>
      <c r="O39" s="149">
        <v>42209819434444.875</v>
      </c>
      <c r="P39" s="82">
        <v>1154.1523751262464</v>
      </c>
      <c r="Q39" s="82">
        <v>1.1757835497559356E-2</v>
      </c>
      <c r="R39" s="150">
        <f t="shared" si="2"/>
        <v>0</v>
      </c>
      <c r="S39" s="194">
        <f t="shared" si="3"/>
        <v>0</v>
      </c>
    </row>
    <row r="40" spans="1:19">
      <c r="A40" s="171">
        <v>20180222</v>
      </c>
      <c r="B40" s="179">
        <v>428439</v>
      </c>
      <c r="C40" s="112">
        <v>492332.32045972766</v>
      </c>
      <c r="D40" s="112">
        <v>1149.1304957292114</v>
      </c>
      <c r="E40" s="180">
        <v>-4.3511407204665847E-3</v>
      </c>
      <c r="F40" s="187"/>
      <c r="G40" s="192">
        <v>295172618371615.62</v>
      </c>
      <c r="H40" s="149">
        <v>339169476652179.06</v>
      </c>
      <c r="I40" s="82">
        <v>1149.0546735780633</v>
      </c>
      <c r="J40" s="82">
        <v>-4.3507718796324066E-3</v>
      </c>
      <c r="K40" s="150">
        <f t="shared" si="0"/>
        <v>-6.5986547804489963E-5</v>
      </c>
      <c r="L40" s="194">
        <f t="shared" si="1"/>
        <v>3.688408341780483E-7</v>
      </c>
      <c r="N40" s="192">
        <v>36572137565308.719</v>
      </c>
      <c r="O40" s="149">
        <v>42026158570300.125</v>
      </c>
      <c r="P40" s="82">
        <v>1149.1304957292114</v>
      </c>
      <c r="Q40" s="82">
        <v>-4.3511407204665847E-3</v>
      </c>
      <c r="R40" s="150">
        <f t="shared" si="2"/>
        <v>0</v>
      </c>
      <c r="S40" s="194">
        <f t="shared" si="3"/>
        <v>0</v>
      </c>
    </row>
    <row r="41" spans="1:19">
      <c r="A41" s="171">
        <v>20180223</v>
      </c>
      <c r="B41" s="179">
        <v>428439</v>
      </c>
      <c r="C41" s="112">
        <v>498640.85543235624</v>
      </c>
      <c r="D41" s="112">
        <v>1163.8549605249668</v>
      </c>
      <c r="E41" s="180">
        <v>1.2813570652314527E-2</v>
      </c>
      <c r="F41" s="187"/>
      <c r="G41" s="192">
        <v>295172618371615.62</v>
      </c>
      <c r="H41" s="149">
        <v>343514720330212.56</v>
      </c>
      <c r="I41" s="82">
        <v>1163.7756992003076</v>
      </c>
      <c r="J41" s="82">
        <v>1.2811423129592421E-2</v>
      </c>
      <c r="K41" s="150">
        <f t="shared" si="0"/>
        <v>-6.8107045639200823E-5</v>
      </c>
      <c r="L41" s="194">
        <f t="shared" si="1"/>
        <v>-2.1475227221061377E-6</v>
      </c>
      <c r="N41" s="192">
        <v>36572137565308.719</v>
      </c>
      <c r="O41" s="149">
        <v>42564663722386.031</v>
      </c>
      <c r="P41" s="82">
        <v>1163.8549605249666</v>
      </c>
      <c r="Q41" s="82">
        <v>1.2813570652314329E-2</v>
      </c>
      <c r="R41" s="150">
        <f t="shared" si="2"/>
        <v>-1.9536255216945009E-16</v>
      </c>
      <c r="S41" s="194">
        <f t="shared" si="3"/>
        <v>-1.9775847626135601E-16</v>
      </c>
    </row>
    <row r="42" spans="1:19">
      <c r="A42" s="171">
        <v>20180226</v>
      </c>
      <c r="B42" s="179">
        <v>428439</v>
      </c>
      <c r="C42" s="112">
        <v>502572.21336554678</v>
      </c>
      <c r="D42" s="112">
        <v>1173.0309644209485</v>
      </c>
      <c r="E42" s="180">
        <v>7.884147258214012E-3</v>
      </c>
      <c r="F42" s="187"/>
      <c r="G42" s="192">
        <v>295172618371615.62</v>
      </c>
      <c r="H42" s="149">
        <v>346222879056963.19</v>
      </c>
      <c r="I42" s="82">
        <v>1172.9505296493201</v>
      </c>
      <c r="J42" s="82">
        <v>7.8836759139385513E-3</v>
      </c>
      <c r="K42" s="150">
        <f t="shared" si="0"/>
        <v>-6.8574734905920377E-5</v>
      </c>
      <c r="L42" s="194">
        <f t="shared" si="1"/>
        <v>-4.7134427546072222E-7</v>
      </c>
      <c r="N42" s="192">
        <v>36572137565308.719</v>
      </c>
      <c r="O42" s="149">
        <v>42900249799169.687</v>
      </c>
      <c r="P42" s="82">
        <v>1173.0309644209485</v>
      </c>
      <c r="Q42" s="82">
        <v>7.884147258214208E-3</v>
      </c>
      <c r="R42" s="150">
        <f t="shared" si="2"/>
        <v>0</v>
      </c>
      <c r="S42" s="194">
        <f t="shared" si="3"/>
        <v>1.960237527853792E-16</v>
      </c>
    </row>
    <row r="43" spans="1:19">
      <c r="A43" s="171">
        <v>20180227</v>
      </c>
      <c r="B43" s="179">
        <v>428439</v>
      </c>
      <c r="C43" s="112">
        <v>510401.92820770782</v>
      </c>
      <c r="D43" s="112">
        <v>1191.3059460219724</v>
      </c>
      <c r="E43" s="180">
        <v>1.5579283203359526E-2</v>
      </c>
      <c r="F43" s="187"/>
      <c r="G43" s="192">
        <v>295172618371615.62</v>
      </c>
      <c r="H43" s="149">
        <v>351615303450365.87</v>
      </c>
      <c r="I43" s="82">
        <v>1191.2192444886273</v>
      </c>
      <c r="J43" s="82">
        <v>1.5575008815392295E-2</v>
      </c>
      <c r="K43" s="150">
        <f t="shared" si="0"/>
        <v>-7.2783858845706234E-5</v>
      </c>
      <c r="L43" s="194">
        <f t="shared" si="1"/>
        <v>-4.2743879672315493E-6</v>
      </c>
      <c r="N43" s="192">
        <v>36572137565308.719</v>
      </c>
      <c r="O43" s="149">
        <v>43568604940285.82</v>
      </c>
      <c r="P43" s="82">
        <v>1191.3059460219724</v>
      </c>
      <c r="Q43" s="82">
        <v>1.5579283203359526E-2</v>
      </c>
      <c r="R43" s="150">
        <f t="shared" si="2"/>
        <v>0</v>
      </c>
      <c r="S43" s="194">
        <f t="shared" si="3"/>
        <v>0</v>
      </c>
    </row>
    <row r="44" spans="1:19">
      <c r="A44" s="171">
        <v>20180228</v>
      </c>
      <c r="B44" s="179">
        <v>428439</v>
      </c>
      <c r="C44" s="112">
        <v>517506.10246155993</v>
      </c>
      <c r="D44" s="112">
        <v>1207.8874763071522</v>
      </c>
      <c r="E44" s="180">
        <v>1.3918784121366162E-2</v>
      </c>
      <c r="F44" s="187"/>
      <c r="G44" s="192">
        <v>295172618371615.62</v>
      </c>
      <c r="H44" s="149">
        <v>356509561143031.25</v>
      </c>
      <c r="I44" s="82">
        <v>1207.8002462077759</v>
      </c>
      <c r="J44" s="82">
        <v>1.3919353465672555E-2</v>
      </c>
      <c r="K44" s="150">
        <f t="shared" si="0"/>
        <v>-7.2222289778578521E-5</v>
      </c>
      <c r="L44" s="194">
        <f t="shared" si="1"/>
        <v>5.6934430639303535E-7</v>
      </c>
      <c r="N44" s="192">
        <v>36572137565308.719</v>
      </c>
      <c r="O44" s="149">
        <v>44175026946918.734</v>
      </c>
      <c r="P44" s="82">
        <v>1207.8874763071519</v>
      </c>
      <c r="Q44" s="82">
        <v>1.3918784121365971E-2</v>
      </c>
      <c r="R44" s="150">
        <f t="shared" si="2"/>
        <v>-1.8824077565434874E-16</v>
      </c>
      <c r="S44" s="194">
        <f t="shared" si="3"/>
        <v>-1.9081958235744878E-16</v>
      </c>
    </row>
    <row r="45" spans="1:19">
      <c r="A45" s="171">
        <v>20180302</v>
      </c>
      <c r="B45" s="179">
        <v>428439</v>
      </c>
      <c r="C45" s="112">
        <v>525652.56304791279</v>
      </c>
      <c r="D45" s="112">
        <v>1226.901759755561</v>
      </c>
      <c r="E45" s="180">
        <v>1.5741767193862118E-2</v>
      </c>
      <c r="F45" s="187"/>
      <c r="G45" s="192">
        <v>295172618371615.62</v>
      </c>
      <c r="H45" s="149">
        <v>362120695455693.5</v>
      </c>
      <c r="I45" s="82">
        <v>1226.8099170357048</v>
      </c>
      <c r="J45" s="82">
        <v>1.5739085074386261E-2</v>
      </c>
      <c r="K45" s="150">
        <f t="shared" si="0"/>
        <v>-7.4863039971300051E-5</v>
      </c>
      <c r="L45" s="194">
        <f t="shared" si="1"/>
        <v>-2.6821194758566702E-6</v>
      </c>
      <c r="N45" s="192">
        <v>36572137565308.719</v>
      </c>
      <c r="O45" s="149">
        <v>44870419936899.727</v>
      </c>
      <c r="P45" s="82">
        <v>1226.901759755561</v>
      </c>
      <c r="Q45" s="82">
        <v>1.5741767193862308E-2</v>
      </c>
      <c r="R45" s="150">
        <f t="shared" si="2"/>
        <v>0</v>
      </c>
      <c r="S45" s="194">
        <f t="shared" si="3"/>
        <v>1.9081958235744878E-16</v>
      </c>
    </row>
    <row r="46" spans="1:19">
      <c r="A46" s="171">
        <v>20180305</v>
      </c>
      <c r="B46" s="179">
        <v>428439</v>
      </c>
      <c r="C46" s="112">
        <v>517104.7782305954</v>
      </c>
      <c r="D46" s="112">
        <v>1206.9507636573594</v>
      </c>
      <c r="E46" s="180">
        <v>-1.6261282486200426E-2</v>
      </c>
      <c r="F46" s="187"/>
      <c r="G46" s="192">
        <v>295172618371615.62</v>
      </c>
      <c r="H46" s="149">
        <v>356231647329628.87</v>
      </c>
      <c r="I46" s="82">
        <v>1206.8587164177313</v>
      </c>
      <c r="J46" s="82">
        <v>-1.6262666563847783E-2</v>
      </c>
      <c r="K46" s="150">
        <f t="shared" si="0"/>
        <v>-7.6270103845537882E-5</v>
      </c>
      <c r="L46" s="194">
        <f t="shared" si="1"/>
        <v>-1.3840776473574012E-6</v>
      </c>
      <c r="N46" s="192">
        <v>36572137565308.719</v>
      </c>
      <c r="O46" s="149">
        <v>44140769363031.359</v>
      </c>
      <c r="P46" s="82">
        <v>1206.9507636573594</v>
      </c>
      <c r="Q46" s="82">
        <v>-1.6261282486200426E-2</v>
      </c>
      <c r="R46" s="150">
        <f t="shared" si="2"/>
        <v>0</v>
      </c>
      <c r="S46" s="194">
        <f t="shared" si="3"/>
        <v>0</v>
      </c>
    </row>
    <row r="47" spans="1:19">
      <c r="A47" s="171">
        <v>20180306</v>
      </c>
      <c r="B47" s="179">
        <v>428439</v>
      </c>
      <c r="C47" s="112">
        <v>524522.11973244604</v>
      </c>
      <c r="D47" s="112">
        <v>1224.2632433845799</v>
      </c>
      <c r="E47" s="180">
        <v>1.4343981750141521E-2</v>
      </c>
      <c r="F47" s="187"/>
      <c r="G47" s="192">
        <v>295172618371615.62</v>
      </c>
      <c r="H47" s="149">
        <v>361341965336975.44</v>
      </c>
      <c r="I47" s="82">
        <v>1224.1716976676141</v>
      </c>
      <c r="J47" s="82">
        <v>1.4345491327495401E-2</v>
      </c>
      <c r="K47" s="150">
        <f t="shared" si="0"/>
        <v>-7.4781762346108049E-5</v>
      </c>
      <c r="L47" s="194">
        <f t="shared" si="1"/>
        <v>1.5095773538802149E-6</v>
      </c>
      <c r="N47" s="192">
        <v>36572137565308.719</v>
      </c>
      <c r="O47" s="149">
        <v>44773923753211.891</v>
      </c>
      <c r="P47" s="82">
        <v>1224.2632433845802</v>
      </c>
      <c r="Q47" s="82">
        <v>1.4343981750141708E-2</v>
      </c>
      <c r="R47" s="150">
        <f t="shared" si="2"/>
        <v>1.85722863666672E-16</v>
      </c>
      <c r="S47" s="194">
        <f t="shared" si="3"/>
        <v>1.8735013540549517E-16</v>
      </c>
    </row>
    <row r="48" spans="1:19">
      <c r="A48" s="171">
        <v>20180307</v>
      </c>
      <c r="B48" s="179">
        <v>428439</v>
      </c>
      <c r="C48" s="112">
        <v>503227.78960821813</v>
      </c>
      <c r="D48" s="112">
        <v>1174.5611151370863</v>
      </c>
      <c r="E48" s="180">
        <v>-4.0597582681717932E-2</v>
      </c>
      <c r="F48" s="187"/>
      <c r="G48" s="192">
        <v>295172618371615.62</v>
      </c>
      <c r="H48" s="149">
        <v>346674608717904.44</v>
      </c>
      <c r="I48" s="82">
        <v>1174.4809211315428</v>
      </c>
      <c r="J48" s="82">
        <v>-4.0591345667234428E-2</v>
      </c>
      <c r="K48" s="150">
        <f t="shared" si="0"/>
        <v>-6.8280381656798305E-5</v>
      </c>
      <c r="L48" s="194">
        <f t="shared" si="1"/>
        <v>6.2370144835038888E-6</v>
      </c>
      <c r="N48" s="192">
        <v>36572137565308.719</v>
      </c>
      <c r="O48" s="149">
        <v>42956210681655.93</v>
      </c>
      <c r="P48" s="82">
        <v>1174.5611151370863</v>
      </c>
      <c r="Q48" s="82">
        <v>-4.0597582681718113E-2</v>
      </c>
      <c r="R48" s="150">
        <f t="shared" si="2"/>
        <v>0</v>
      </c>
      <c r="S48" s="194">
        <f t="shared" si="3"/>
        <v>-1.8041124150158794E-16</v>
      </c>
    </row>
    <row r="49" spans="1:19">
      <c r="A49" s="171">
        <v>20180308</v>
      </c>
      <c r="B49" s="179">
        <v>428439</v>
      </c>
      <c r="C49" s="112">
        <v>520731.99418928486</v>
      </c>
      <c r="D49" s="112">
        <v>1215.4168835920279</v>
      </c>
      <c r="E49" s="180">
        <v>3.4783859203591345E-2</v>
      </c>
      <c r="F49" s="187"/>
      <c r="G49" s="192">
        <v>295172618371615.62</v>
      </c>
      <c r="H49" s="149">
        <v>358731728983782.19</v>
      </c>
      <c r="I49" s="82">
        <v>1215.3286133476888</v>
      </c>
      <c r="J49" s="82">
        <v>3.4779357826257136E-2</v>
      </c>
      <c r="K49" s="150">
        <f t="shared" si="0"/>
        <v>-7.2630762881475264E-5</v>
      </c>
      <c r="L49" s="194">
        <f t="shared" si="1"/>
        <v>-4.501377334209522E-6</v>
      </c>
      <c r="N49" s="192">
        <v>36572137565308.719</v>
      </c>
      <c r="O49" s="149">
        <v>44450393465926.461</v>
      </c>
      <c r="P49" s="82">
        <v>1215.4168835920279</v>
      </c>
      <c r="Q49" s="82">
        <v>3.4783859203591345E-2</v>
      </c>
      <c r="R49" s="150">
        <f t="shared" si="2"/>
        <v>0</v>
      </c>
      <c r="S49" s="194">
        <f t="shared" si="3"/>
        <v>0</v>
      </c>
    </row>
    <row r="50" spans="1:19">
      <c r="A50" s="171">
        <v>20180309</v>
      </c>
      <c r="B50" s="179">
        <v>428439</v>
      </c>
      <c r="C50" s="112">
        <v>520279.29621929163</v>
      </c>
      <c r="D50" s="112">
        <v>1214.3602618325867</v>
      </c>
      <c r="E50" s="180">
        <v>-8.6934925267656885E-4</v>
      </c>
      <c r="F50" s="187"/>
      <c r="G50" s="192">
        <v>295172618371615.62</v>
      </c>
      <c r="H50" s="149">
        <v>358422041171754.37</v>
      </c>
      <c r="I50" s="82">
        <v>1214.2794380761604</v>
      </c>
      <c r="J50" s="82">
        <v>-8.6328525470849679E-4</v>
      </c>
      <c r="K50" s="150">
        <f t="shared" si="0"/>
        <v>-6.6561084616858024E-5</v>
      </c>
      <c r="L50" s="194">
        <f t="shared" si="1"/>
        <v>6.0639979680720581E-6</v>
      </c>
      <c r="N50" s="192">
        <v>36572137565308.719</v>
      </c>
      <c r="O50" s="149">
        <v>44411750549585.672</v>
      </c>
      <c r="P50" s="82">
        <v>1214.3602618325865</v>
      </c>
      <c r="Q50" s="82">
        <v>-8.6934925267675588E-4</v>
      </c>
      <c r="R50" s="150">
        <f t="shared" si="2"/>
        <v>-1.8723741429096446E-16</v>
      </c>
      <c r="S50" s="194">
        <f t="shared" si="3"/>
        <v>-1.8702487475374951E-16</v>
      </c>
    </row>
    <row r="51" spans="1:19">
      <c r="A51" s="171">
        <v>20180312</v>
      </c>
      <c r="B51" s="179">
        <v>428439</v>
      </c>
      <c r="C51" s="112">
        <v>528639.94920305768</v>
      </c>
      <c r="D51" s="112">
        <v>1233.8744820220795</v>
      </c>
      <c r="E51" s="180">
        <v>1.6069547730460109E-2</v>
      </c>
      <c r="F51" s="187"/>
      <c r="G51" s="192">
        <v>295172618371615.62</v>
      </c>
      <c r="H51" s="149">
        <v>364182724933692.56</v>
      </c>
      <c r="I51" s="82">
        <v>1233.7957597245513</v>
      </c>
      <c r="J51" s="82">
        <v>1.6072347959141517E-2</v>
      </c>
      <c r="K51" s="150">
        <f t="shared" si="0"/>
        <v>-6.380496683322775E-5</v>
      </c>
      <c r="L51" s="194">
        <f t="shared" si="1"/>
        <v>2.8002286814078625E-6</v>
      </c>
      <c r="N51" s="192">
        <v>36572137565308.719</v>
      </c>
      <c r="O51" s="149">
        <v>45125427294835.523</v>
      </c>
      <c r="P51" s="82">
        <v>1233.8744820220793</v>
      </c>
      <c r="Q51" s="82">
        <v>1.6069547730460113E-2</v>
      </c>
      <c r="R51" s="150">
        <f t="shared" si="2"/>
        <v>-1.842761794300268E-16</v>
      </c>
      <c r="S51" s="194">
        <f t="shared" si="3"/>
        <v>0</v>
      </c>
    </row>
    <row r="52" spans="1:19">
      <c r="A52" s="171">
        <v>20180313</v>
      </c>
      <c r="B52" s="179">
        <v>428439</v>
      </c>
      <c r="C52" s="112">
        <v>528414.96490433568</v>
      </c>
      <c r="D52" s="112">
        <v>1233.3493563945758</v>
      </c>
      <c r="E52" s="180">
        <v>-4.2559079967610138E-4</v>
      </c>
      <c r="F52" s="187"/>
      <c r="G52" s="192">
        <v>295172618371615.62</v>
      </c>
      <c r="H52" s="149">
        <v>364028506159546.75</v>
      </c>
      <c r="I52" s="82">
        <v>1233.2732899406108</v>
      </c>
      <c r="J52" s="82">
        <v>-4.2346537489899768E-4</v>
      </c>
      <c r="K52" s="150">
        <f t="shared" si="0"/>
        <v>-6.167850596091615E-5</v>
      </c>
      <c r="L52" s="194">
        <f t="shared" si="1"/>
        <v>2.1254247771036934E-6</v>
      </c>
      <c r="N52" s="192">
        <v>36572137565308.719</v>
      </c>
      <c r="O52" s="149">
        <v>45106222328147.398</v>
      </c>
      <c r="P52" s="82">
        <v>1233.3493563945758</v>
      </c>
      <c r="Q52" s="82">
        <v>-4.2559079967591717E-4</v>
      </c>
      <c r="R52" s="150">
        <f t="shared" si="2"/>
        <v>0</v>
      </c>
      <c r="S52" s="194">
        <f t="shared" si="3"/>
        <v>1.842059491052872E-16</v>
      </c>
    </row>
    <row r="53" spans="1:19">
      <c r="A53" s="171">
        <v>20180314</v>
      </c>
      <c r="B53" s="179">
        <v>428439</v>
      </c>
      <c r="C53" s="112">
        <v>517394.54014860676</v>
      </c>
      <c r="D53" s="112">
        <v>1207.6270837823045</v>
      </c>
      <c r="E53" s="180">
        <v>-2.0855625763218245E-2</v>
      </c>
      <c r="F53" s="187"/>
      <c r="G53" s="192">
        <v>295172618371615.62</v>
      </c>
      <c r="H53" s="149">
        <v>356436278428950.44</v>
      </c>
      <c r="I53" s="82">
        <v>1207.5519755027049</v>
      </c>
      <c r="J53" s="82">
        <v>-2.0856135171097828E-2</v>
      </c>
      <c r="K53" s="150">
        <f t="shared" si="0"/>
        <v>-6.2198796510040273E-5</v>
      </c>
      <c r="L53" s="194">
        <f t="shared" si="1"/>
        <v>-5.0940787958350664E-7</v>
      </c>
      <c r="N53" s="192">
        <v>36572137565308.719</v>
      </c>
      <c r="O53" s="149">
        <v>44165503835679.031</v>
      </c>
      <c r="P53" s="82">
        <v>1207.6270837823042</v>
      </c>
      <c r="Q53" s="82">
        <v>-2.0855625763218429E-2</v>
      </c>
      <c r="R53" s="150">
        <f t="shared" si="2"/>
        <v>-1.8828136474969959E-16</v>
      </c>
      <c r="S53" s="194">
        <f t="shared" si="3"/>
        <v>-1.8388068845354155E-16</v>
      </c>
    </row>
    <row r="54" spans="1:19">
      <c r="A54" s="171">
        <v>20180315</v>
      </c>
      <c r="B54" s="179">
        <v>428439</v>
      </c>
      <c r="C54" s="112">
        <v>519012.94318878604</v>
      </c>
      <c r="D54" s="112">
        <v>1211.4045247719887</v>
      </c>
      <c r="E54" s="180">
        <v>3.1279863133354385E-3</v>
      </c>
      <c r="F54" s="187"/>
      <c r="G54" s="192">
        <v>295172618371615.62</v>
      </c>
      <c r="H54" s="149">
        <v>357550073449426.94</v>
      </c>
      <c r="I54" s="82">
        <v>1211.3253438680397</v>
      </c>
      <c r="J54" s="82">
        <v>3.1248082417023597E-3</v>
      </c>
      <c r="K54" s="150">
        <f t="shared" si="0"/>
        <v>-6.5367165270534359E-5</v>
      </c>
      <c r="L54" s="194">
        <f t="shared" si="1"/>
        <v>-3.1780716330787571E-6</v>
      </c>
      <c r="N54" s="192">
        <v>36572137565308.719</v>
      </c>
      <c r="O54" s="149">
        <v>44303652927198.602</v>
      </c>
      <c r="P54" s="82">
        <v>1211.4045247719887</v>
      </c>
      <c r="Q54" s="82">
        <v>3.1279863133356271E-3</v>
      </c>
      <c r="R54" s="150">
        <f t="shared" si="2"/>
        <v>0</v>
      </c>
      <c r="S54" s="194">
        <f t="shared" si="3"/>
        <v>1.8865117801247777E-16</v>
      </c>
    </row>
    <row r="55" spans="1:19">
      <c r="A55" s="171">
        <v>20180316</v>
      </c>
      <c r="B55" s="179">
        <v>428439</v>
      </c>
      <c r="C55" s="112">
        <v>519731.89384252601</v>
      </c>
      <c r="D55" s="112">
        <v>1213.082594821027</v>
      </c>
      <c r="E55" s="180">
        <v>1.3852268294557875E-3</v>
      </c>
      <c r="F55" s="187"/>
      <c r="G55" s="192">
        <v>295172618371615.62</v>
      </c>
      <c r="H55" s="149">
        <v>358045071978571.87</v>
      </c>
      <c r="I55" s="82">
        <v>1213.0023237040275</v>
      </c>
      <c r="J55" s="82">
        <v>1.3844173610970947E-3</v>
      </c>
      <c r="K55" s="150">
        <f t="shared" si="0"/>
        <v>-6.6175567375969662E-5</v>
      </c>
      <c r="L55" s="194">
        <f t="shared" si="1"/>
        <v>-8.0946835869281052E-7</v>
      </c>
      <c r="N55" s="192">
        <v>36572137565308.719</v>
      </c>
      <c r="O55" s="149">
        <v>44365023535876.258</v>
      </c>
      <c r="P55" s="82">
        <v>1213.082594821027</v>
      </c>
      <c r="Q55" s="82">
        <v>1.3852268294557875E-3</v>
      </c>
      <c r="R55" s="150">
        <f t="shared" si="2"/>
        <v>0</v>
      </c>
      <c r="S55" s="194">
        <f t="shared" si="3"/>
        <v>0</v>
      </c>
    </row>
    <row r="56" spans="1:19">
      <c r="A56" s="171">
        <v>20180319</v>
      </c>
      <c r="B56" s="179">
        <v>428439</v>
      </c>
      <c r="C56" s="112">
        <v>511477.43846056308</v>
      </c>
      <c r="D56" s="112">
        <v>1193.8162456278797</v>
      </c>
      <c r="E56" s="180">
        <v>-1.5882141311235127E-2</v>
      </c>
      <c r="F56" s="187"/>
      <c r="G56" s="192">
        <v>295172618371615.62</v>
      </c>
      <c r="H56" s="149">
        <v>352358526677676.25</v>
      </c>
      <c r="I56" s="82">
        <v>1193.7371719014427</v>
      </c>
      <c r="J56" s="82">
        <v>-1.5882205191294831E-2</v>
      </c>
      <c r="K56" s="150">
        <f t="shared" si="0"/>
        <v>-6.6240482660846487E-5</v>
      </c>
      <c r="L56" s="194">
        <f t="shared" si="1"/>
        <v>-6.3880059703730341E-8</v>
      </c>
      <c r="N56" s="192">
        <v>36572137565308.719</v>
      </c>
      <c r="O56" s="149">
        <v>43660411962803.187</v>
      </c>
      <c r="P56" s="82">
        <v>1193.8162456278794</v>
      </c>
      <c r="Q56" s="82">
        <v>-1.5882141311235314E-2</v>
      </c>
      <c r="R56" s="150">
        <f t="shared" si="2"/>
        <v>-1.9045952530462209E-16</v>
      </c>
      <c r="S56" s="194">
        <f t="shared" si="3"/>
        <v>-1.8735013540549517E-16</v>
      </c>
    </row>
    <row r="57" spans="1:19">
      <c r="A57" s="171">
        <v>20180320</v>
      </c>
      <c r="B57" s="179">
        <v>428439</v>
      </c>
      <c r="C57" s="112">
        <v>519056.5664249229</v>
      </c>
      <c r="D57" s="112">
        <v>1211.5063437850497</v>
      </c>
      <c r="E57" s="180">
        <v>1.4818108081504664E-2</v>
      </c>
      <c r="F57" s="187"/>
      <c r="G57" s="192">
        <v>295172618371615.62</v>
      </c>
      <c r="H57" s="149">
        <v>357580027814438.69</v>
      </c>
      <c r="I57" s="82">
        <v>1211.4268247072075</v>
      </c>
      <c r="J57" s="82">
        <v>1.4818716566887054E-2</v>
      </c>
      <c r="K57" s="150">
        <f t="shared" si="0"/>
        <v>-6.5640842864279092E-5</v>
      </c>
      <c r="L57" s="194">
        <f t="shared" si="1"/>
        <v>6.0848538238969518E-7</v>
      </c>
      <c r="N57" s="192">
        <v>36572137565308.719</v>
      </c>
      <c r="O57" s="149">
        <v>44307376666151.039</v>
      </c>
      <c r="P57" s="82">
        <v>1211.5063437850497</v>
      </c>
      <c r="Q57" s="82">
        <v>1.4818108081504858E-2</v>
      </c>
      <c r="R57" s="150">
        <f t="shared" si="2"/>
        <v>0</v>
      </c>
      <c r="S57" s="194">
        <f t="shared" si="3"/>
        <v>1.9428902930940239E-16</v>
      </c>
    </row>
    <row r="58" spans="1:19">
      <c r="A58" s="171">
        <v>20180321</v>
      </c>
      <c r="B58" s="179">
        <v>428439</v>
      </c>
      <c r="C58" s="112">
        <v>515997.91003615723</v>
      </c>
      <c r="D58" s="112">
        <v>1204.3672729050279</v>
      </c>
      <c r="E58" s="180">
        <v>-5.8927226560923675E-3</v>
      </c>
      <c r="F58" s="187"/>
      <c r="G58" s="192">
        <v>295172618371615.62</v>
      </c>
      <c r="H58" s="149">
        <v>355473327131623.25</v>
      </c>
      <c r="I58" s="82">
        <v>1204.2896427611397</v>
      </c>
      <c r="J58" s="82">
        <v>-5.8915501956074102E-3</v>
      </c>
      <c r="K58" s="150">
        <f t="shared" si="0"/>
        <v>-6.4461356414403177E-5</v>
      </c>
      <c r="L58" s="194">
        <f t="shared" si="1"/>
        <v>1.172460484957262E-6</v>
      </c>
      <c r="N58" s="192">
        <v>36572137565308.719</v>
      </c>
      <c r="O58" s="149">
        <v>44046285583838.391</v>
      </c>
      <c r="P58" s="82">
        <v>1204.3672729050279</v>
      </c>
      <c r="Q58" s="82">
        <v>-5.8927226560923675E-3</v>
      </c>
      <c r="R58" s="150">
        <f t="shared" si="2"/>
        <v>0</v>
      </c>
      <c r="S58" s="194">
        <f t="shared" si="3"/>
        <v>0</v>
      </c>
    </row>
    <row r="59" spans="1:19">
      <c r="A59" s="171">
        <v>20180322</v>
      </c>
      <c r="B59" s="179">
        <v>428439</v>
      </c>
      <c r="C59" s="112">
        <v>506304.11950886098</v>
      </c>
      <c r="D59" s="112">
        <v>1181.741436958029</v>
      </c>
      <c r="E59" s="180">
        <v>-1.8786491841831288E-2</v>
      </c>
      <c r="F59" s="187"/>
      <c r="G59" s="192">
        <v>295172618371615.62</v>
      </c>
      <c r="H59" s="149">
        <v>348795045798299.75</v>
      </c>
      <c r="I59" s="82">
        <v>1181.6646399063163</v>
      </c>
      <c r="J59" s="82">
        <v>-1.8787011073972053E-2</v>
      </c>
      <c r="K59" s="150">
        <f t="shared" si="0"/>
        <v>-6.4990564259215456E-5</v>
      </c>
      <c r="L59" s="194">
        <f t="shared" si="1"/>
        <v>-5.1923214076585178E-7</v>
      </c>
      <c r="N59" s="192">
        <v>36572137565308.719</v>
      </c>
      <c r="O59" s="149">
        <v>43218810399054.641</v>
      </c>
      <c r="P59" s="82">
        <v>1181.741436958029</v>
      </c>
      <c r="Q59" s="82">
        <v>-1.8786491841831288E-2</v>
      </c>
      <c r="R59" s="150">
        <f t="shared" si="2"/>
        <v>0</v>
      </c>
      <c r="S59" s="194">
        <f t="shared" si="3"/>
        <v>0</v>
      </c>
    </row>
    <row r="60" spans="1:19">
      <c r="A60" s="171">
        <v>20180323</v>
      </c>
      <c r="B60" s="179">
        <v>428439</v>
      </c>
      <c r="C60" s="112">
        <v>479875.08969885437</v>
      </c>
      <c r="D60" s="112">
        <v>1120.0546395142701</v>
      </c>
      <c r="E60" s="180">
        <v>-5.2199910669587353E-2</v>
      </c>
      <c r="F60" s="187"/>
      <c r="G60" s="192">
        <v>295172618371615.62</v>
      </c>
      <c r="H60" s="149">
        <v>330587581733742.44</v>
      </c>
      <c r="I60" s="82">
        <v>1119.9805170191639</v>
      </c>
      <c r="J60" s="82">
        <v>-5.2201039790818131E-2</v>
      </c>
      <c r="K60" s="150">
        <f t="shared" si="0"/>
        <v>-6.618195047128525E-5</v>
      </c>
      <c r="L60" s="194">
        <f t="shared" si="1"/>
        <v>-1.1291212307779075E-6</v>
      </c>
      <c r="N60" s="192">
        <v>36572137565308.719</v>
      </c>
      <c r="O60" s="149">
        <v>40962792356978.156</v>
      </c>
      <c r="P60" s="82">
        <v>1120.0546395142701</v>
      </c>
      <c r="Q60" s="82">
        <v>-5.2199910669587353E-2</v>
      </c>
      <c r="R60" s="150">
        <f t="shared" si="2"/>
        <v>0</v>
      </c>
      <c r="S60" s="194">
        <f t="shared" si="3"/>
        <v>0</v>
      </c>
    </row>
    <row r="61" spans="1:19">
      <c r="A61" s="171">
        <v>20180326</v>
      </c>
      <c r="B61" s="179">
        <v>428439</v>
      </c>
      <c r="C61" s="112">
        <v>486169.88671089616</v>
      </c>
      <c r="D61" s="112">
        <v>1134.747039160525</v>
      </c>
      <c r="E61" s="180">
        <v>1.3117574025340849E-2</v>
      </c>
      <c r="F61" s="187"/>
      <c r="G61" s="192">
        <v>295172618371615.62</v>
      </c>
      <c r="H61" s="149">
        <v>334924207636717.69</v>
      </c>
      <c r="I61" s="82">
        <v>1134.6723469283852</v>
      </c>
      <c r="J61" s="82">
        <v>1.3117933469346126E-2</v>
      </c>
      <c r="K61" s="150">
        <f t="shared" si="0"/>
        <v>-6.582713709556036E-5</v>
      </c>
      <c r="L61" s="194">
        <f t="shared" si="1"/>
        <v>3.5944400527711251E-7</v>
      </c>
      <c r="N61" s="192">
        <v>36572137565308.719</v>
      </c>
      <c r="O61" s="149">
        <v>41500124818005.484</v>
      </c>
      <c r="P61" s="82">
        <v>1134.7470391605252</v>
      </c>
      <c r="Q61" s="82">
        <v>1.3117574025341052E-2</v>
      </c>
      <c r="R61" s="150">
        <f t="shared" si="2"/>
        <v>2.003738873920666E-16</v>
      </c>
      <c r="S61" s="194">
        <f t="shared" si="3"/>
        <v>2.0296264668928643E-16</v>
      </c>
    </row>
    <row r="62" spans="1:19">
      <c r="A62" s="171">
        <v>20180327</v>
      </c>
      <c r="B62" s="179">
        <v>428439</v>
      </c>
      <c r="C62" s="112">
        <v>488461.45774568047</v>
      </c>
      <c r="D62" s="112">
        <v>1140.0956909750989</v>
      </c>
      <c r="E62" s="180">
        <v>4.7135190751683501E-3</v>
      </c>
      <c r="F62" s="187"/>
      <c r="G62" s="192">
        <v>295172618371615.62</v>
      </c>
      <c r="H62" s="149">
        <v>336503209716244.56</v>
      </c>
      <c r="I62" s="82">
        <v>1140.0217661537788</v>
      </c>
      <c r="J62" s="82">
        <v>4.7145056807586343E-3</v>
      </c>
      <c r="K62" s="150">
        <f t="shared" si="0"/>
        <v>-6.4845096396310171E-5</v>
      </c>
      <c r="L62" s="194">
        <f t="shared" si="1"/>
        <v>9.8660559028421191E-7</v>
      </c>
      <c r="N62" s="192">
        <v>36572137565308.719</v>
      </c>
      <c r="O62" s="149">
        <v>41695736447957.016</v>
      </c>
      <c r="P62" s="82">
        <v>1140.0956909750989</v>
      </c>
      <c r="Q62" s="82">
        <v>4.7135190751681488E-3</v>
      </c>
      <c r="R62" s="150">
        <f t="shared" si="2"/>
        <v>0</v>
      </c>
      <c r="S62" s="194">
        <f t="shared" si="3"/>
        <v>-2.0122792321330962E-16</v>
      </c>
    </row>
    <row r="63" spans="1:19">
      <c r="A63" s="171">
        <v>20180328</v>
      </c>
      <c r="B63" s="179">
        <v>428439</v>
      </c>
      <c r="C63" s="112">
        <v>483801.18992671662</v>
      </c>
      <c r="D63" s="112">
        <v>1129.2183716391753</v>
      </c>
      <c r="E63" s="180">
        <v>-9.5407073476617543E-3</v>
      </c>
      <c r="F63" s="187"/>
      <c r="G63" s="192">
        <v>295172618371615.62</v>
      </c>
      <c r="H63" s="149">
        <v>333293265709017.69</v>
      </c>
      <c r="I63" s="82">
        <v>1129.1469633860449</v>
      </c>
      <c r="J63" s="82">
        <v>-9.5391185419410138E-3</v>
      </c>
      <c r="K63" s="150">
        <f t="shared" si="0"/>
        <v>-6.324088488554316E-5</v>
      </c>
      <c r="L63" s="194">
        <f t="shared" si="1"/>
        <v>1.5888057207404105E-6</v>
      </c>
      <c r="N63" s="192">
        <v>36572137565308.719</v>
      </c>
      <c r="O63" s="149">
        <v>41297929628861.828</v>
      </c>
      <c r="P63" s="82">
        <v>1129.2183716391755</v>
      </c>
      <c r="Q63" s="82">
        <v>-9.5407073476615548E-3</v>
      </c>
      <c r="R63" s="150">
        <f t="shared" si="2"/>
        <v>2.0135492049529446E-16</v>
      </c>
      <c r="S63" s="194">
        <f t="shared" si="3"/>
        <v>1.9949319973733282E-16</v>
      </c>
    </row>
    <row r="64" spans="1:19">
      <c r="A64" s="171">
        <v>20180329</v>
      </c>
      <c r="B64" s="179">
        <v>428439</v>
      </c>
      <c r="C64" s="112">
        <v>499306.64303245477</v>
      </c>
      <c r="D64" s="112">
        <v>1165.4089451064324</v>
      </c>
      <c r="E64" s="180">
        <v>3.2049224823293289E-2</v>
      </c>
      <c r="F64" s="187"/>
      <c r="G64" s="192">
        <v>295172618371615.62</v>
      </c>
      <c r="H64" s="149">
        <v>343973973604666.87</v>
      </c>
      <c r="I64" s="82">
        <v>1165.3315795424203</v>
      </c>
      <c r="J64" s="82">
        <v>3.2045975705293689E-2</v>
      </c>
      <c r="K64" s="150">
        <f t="shared" si="0"/>
        <v>-6.638931388307199E-5</v>
      </c>
      <c r="L64" s="194">
        <f t="shared" si="1"/>
        <v>-3.2491179995999819E-6</v>
      </c>
      <c r="N64" s="192">
        <v>36572137565308.719</v>
      </c>
      <c r="O64" s="149">
        <v>42621496260273.758</v>
      </c>
      <c r="P64" s="82">
        <v>1165.4089451064322</v>
      </c>
      <c r="Q64" s="82">
        <v>3.2049224823292879E-2</v>
      </c>
      <c r="R64" s="150">
        <f t="shared" si="2"/>
        <v>-1.9510205099933134E-16</v>
      </c>
      <c r="S64" s="194">
        <f t="shared" si="3"/>
        <v>-4.0939474033052647E-16</v>
      </c>
    </row>
    <row r="65" spans="1:19">
      <c r="A65" s="171">
        <v>20180330</v>
      </c>
      <c r="B65" s="179">
        <v>428439</v>
      </c>
      <c r="C65" s="112">
        <v>500423.97384733532</v>
      </c>
      <c r="D65" s="112">
        <v>1168.0168561856772</v>
      </c>
      <c r="E65" s="180">
        <v>2.2377647693502265E-3</v>
      </c>
      <c r="F65" s="187"/>
      <c r="G65" s="192">
        <v>295172618371615.62</v>
      </c>
      <c r="H65" s="149">
        <v>344743852724852.94</v>
      </c>
      <c r="I65" s="82">
        <v>1167.9398130717811</v>
      </c>
      <c r="J65" s="82">
        <v>2.2381900354790092E-3</v>
      </c>
      <c r="K65" s="150">
        <f t="shared" si="0"/>
        <v>-6.5964969285013805E-5</v>
      </c>
      <c r="L65" s="194">
        <f t="shared" si="1"/>
        <v>4.2526612878271766E-7</v>
      </c>
      <c r="N65" s="192">
        <v>36572137565308.719</v>
      </c>
      <c r="O65" s="149">
        <v>42716873143021.992</v>
      </c>
      <c r="P65" s="82">
        <v>1168.0168561856772</v>
      </c>
      <c r="Q65" s="82">
        <v>2.2377647693504221E-3</v>
      </c>
      <c r="R65" s="150">
        <f t="shared" si="2"/>
        <v>0</v>
      </c>
      <c r="S65" s="194">
        <f t="shared" si="3"/>
        <v>1.95590071916385E-16</v>
      </c>
    </row>
    <row r="66" spans="1:19">
      <c r="A66" s="171">
        <v>20180402</v>
      </c>
      <c r="B66" s="179">
        <v>428439</v>
      </c>
      <c r="C66" s="112">
        <v>497259.42777579324</v>
      </c>
      <c r="D66" s="112">
        <v>1160.6306330091174</v>
      </c>
      <c r="E66" s="180">
        <v>-6.3237299508505998E-3</v>
      </c>
      <c r="F66" s="187"/>
      <c r="G66" s="192">
        <v>295172618371615.62</v>
      </c>
      <c r="H66" s="149">
        <v>342564021400833.19</v>
      </c>
      <c r="I66" s="82">
        <v>1160.554875620451</v>
      </c>
      <c r="J66" s="82">
        <v>-6.3230462466273615E-3</v>
      </c>
      <c r="K66" s="150">
        <f t="shared" si="0"/>
        <v>-6.5276869071777003E-5</v>
      </c>
      <c r="L66" s="194">
        <f t="shared" si="1"/>
        <v>6.8370422323833779E-7</v>
      </c>
      <c r="N66" s="192">
        <v>36572137565308.719</v>
      </c>
      <c r="O66" s="149">
        <v>42446743172920.789</v>
      </c>
      <c r="P66" s="82">
        <v>1160.6306330091177</v>
      </c>
      <c r="Q66" s="82">
        <v>-6.3237299508504055E-3</v>
      </c>
      <c r="R66" s="150">
        <f t="shared" si="2"/>
        <v>1.9590528543411782E-16</v>
      </c>
      <c r="S66" s="194">
        <f t="shared" si="3"/>
        <v>1.9428902930940239E-16</v>
      </c>
    </row>
    <row r="67" spans="1:19">
      <c r="A67" s="171">
        <v>20180403</v>
      </c>
      <c r="B67" s="179">
        <v>428439</v>
      </c>
      <c r="C67" s="112">
        <v>505744.68492335686</v>
      </c>
      <c r="D67" s="112">
        <v>1180.4356861148422</v>
      </c>
      <c r="E67" s="180">
        <v>1.7064044789492583E-2</v>
      </c>
      <c r="F67" s="187"/>
      <c r="G67" s="192">
        <v>295172618371615.62</v>
      </c>
      <c r="H67" s="149">
        <v>348410332268738.44</v>
      </c>
      <c r="I67" s="82">
        <v>1180.3612888987477</v>
      </c>
      <c r="J67" s="82">
        <v>1.7066330678855612E-2</v>
      </c>
      <c r="K67" s="150">
        <f t="shared" si="0"/>
        <v>-6.3029190125212038E-5</v>
      </c>
      <c r="L67" s="194">
        <f t="shared" si="1"/>
        <v>2.2858893630288424E-6</v>
      </c>
      <c r="N67" s="192">
        <v>36572137565308.719</v>
      </c>
      <c r="O67" s="149">
        <v>43171056299591.594</v>
      </c>
      <c r="P67" s="82">
        <v>1180.4356861148422</v>
      </c>
      <c r="Q67" s="82">
        <v>1.7064044789492385E-2</v>
      </c>
      <c r="R67" s="150">
        <f t="shared" si="2"/>
        <v>0</v>
      </c>
      <c r="S67" s="194">
        <f t="shared" si="3"/>
        <v>-1.9775847626135601E-16</v>
      </c>
    </row>
    <row r="68" spans="1:19">
      <c r="A68" s="202">
        <v>20180404</v>
      </c>
      <c r="B68" s="179">
        <v>428439</v>
      </c>
      <c r="C68" s="112">
        <v>506162.70924882102</v>
      </c>
      <c r="D68" s="112">
        <v>1181.4113776962904</v>
      </c>
      <c r="E68" s="180">
        <v>8.2655208828829186E-4</v>
      </c>
      <c r="F68" s="187"/>
      <c r="G68" s="203">
        <v>295172618371615.62</v>
      </c>
      <c r="H68" s="88">
        <v>348698570805036.19</v>
      </c>
      <c r="I68" s="84">
        <v>1181.3377972818353</v>
      </c>
      <c r="J68" s="84">
        <v>8.2729617810374826E-4</v>
      </c>
      <c r="K68" s="204">
        <f t="shared" si="0"/>
        <v>-6.2285668522957062E-5</v>
      </c>
      <c r="L68" s="194">
        <f t="shared" si="1"/>
        <v>7.4408981545640105E-7</v>
      </c>
      <c r="N68" s="192">
        <v>36572137565308.719</v>
      </c>
      <c r="O68" s="149">
        <v>43206739426329.633</v>
      </c>
      <c r="P68" s="82">
        <v>1181.4113776962904</v>
      </c>
      <c r="Q68" s="82">
        <v>8.2655208828829186E-4</v>
      </c>
      <c r="R68" s="150">
        <f t="shared" si="2"/>
        <v>0</v>
      </c>
      <c r="S68" s="194">
        <f t="shared" si="3"/>
        <v>0</v>
      </c>
    </row>
    <row r="69" spans="1:19">
      <c r="A69" s="202">
        <v>20180405</v>
      </c>
      <c r="B69" s="179">
        <v>428439</v>
      </c>
      <c r="C69" s="112">
        <v>507803.65041469387</v>
      </c>
      <c r="D69" s="112">
        <v>1185.2414239009377</v>
      </c>
      <c r="E69" s="180">
        <v>3.2419242585217966E-3</v>
      </c>
      <c r="F69" s="187"/>
      <c r="G69" s="203">
        <v>295172618371615.62</v>
      </c>
      <c r="H69" s="88">
        <v>349829314379171.87</v>
      </c>
      <c r="I69" s="84">
        <v>1185.1685847728081</v>
      </c>
      <c r="J69" s="84">
        <v>3.2427536812816718E-3</v>
      </c>
      <c r="K69" s="204">
        <f t="shared" ref="K69:K132" si="4">(I69-D69)/I69</f>
        <v>-6.145887518905791E-5</v>
      </c>
      <c r="L69" s="194">
        <f t="shared" si="1"/>
        <v>8.294227598752181E-7</v>
      </c>
      <c r="N69" s="192">
        <v>36572137565308.719</v>
      </c>
      <c r="O69" s="149">
        <v>43346812403007.484</v>
      </c>
      <c r="P69" s="82">
        <v>1185.2414239009379</v>
      </c>
      <c r="Q69" s="82">
        <v>3.2419242585219887E-3</v>
      </c>
      <c r="R69" s="150">
        <f t="shared" si="2"/>
        <v>1.9183743569718153E-16</v>
      </c>
      <c r="S69" s="194">
        <f t="shared" si="3"/>
        <v>1.9212062496443139E-16</v>
      </c>
    </row>
    <row r="70" spans="1:19">
      <c r="A70" s="202">
        <v>20180406</v>
      </c>
      <c r="B70" s="179">
        <v>428439</v>
      </c>
      <c r="C70" s="112">
        <v>507447.78843181685</v>
      </c>
      <c r="D70" s="112">
        <v>1184.4108226184285</v>
      </c>
      <c r="E70" s="180">
        <v>-7.0078657880134974E-4</v>
      </c>
      <c r="F70" s="187"/>
      <c r="G70" s="203">
        <v>295172618371615.62</v>
      </c>
      <c r="H70" s="88">
        <v>349584090308994.06</v>
      </c>
      <c r="I70" s="84">
        <v>1184.3378028678651</v>
      </c>
      <c r="J70" s="84">
        <v>-7.0098205066942531E-4</v>
      </c>
      <c r="K70" s="204">
        <f t="shared" si="4"/>
        <v>-6.165449619743018E-5</v>
      </c>
      <c r="L70" s="194">
        <f t="shared" ref="L70:L133" si="5">(J70-E70)</f>
        <v>-1.9547186807557237E-7</v>
      </c>
      <c r="N70" s="192">
        <v>36572137565308.719</v>
      </c>
      <c r="O70" s="149">
        <v>43316435538641.633</v>
      </c>
      <c r="P70" s="82">
        <v>1184.4108226184287</v>
      </c>
      <c r="Q70" s="82">
        <v>-7.0078657880134963E-4</v>
      </c>
      <c r="R70" s="150">
        <f t="shared" ref="R70:R133" si="6">(P70-D70)/P70</f>
        <v>1.9197196707521394E-16</v>
      </c>
      <c r="S70" s="194">
        <f t="shared" ref="S70:S133" si="7">Q70-E70</f>
        <v>0</v>
      </c>
    </row>
    <row r="71" spans="1:19">
      <c r="A71" s="202">
        <v>20180409</v>
      </c>
      <c r="B71" s="179">
        <v>428439</v>
      </c>
      <c r="C71" s="112">
        <v>523151.21456031722</v>
      </c>
      <c r="D71" s="112">
        <v>1221.0634759214668</v>
      </c>
      <c r="E71" s="180">
        <v>3.0945895295019902E-2</v>
      </c>
      <c r="F71" s="187"/>
      <c r="G71" s="203">
        <v>295172618371615.62</v>
      </c>
      <c r="H71" s="88">
        <v>360402235917434</v>
      </c>
      <c r="I71" s="84">
        <v>1220.9880371210304</v>
      </c>
      <c r="J71" s="84">
        <v>3.0945760714905023E-2</v>
      </c>
      <c r="K71" s="204">
        <f t="shared" si="4"/>
        <v>-6.1785044687445387E-5</v>
      </c>
      <c r="L71" s="194">
        <f t="shared" si="5"/>
        <v>-1.3458011487860189E-7</v>
      </c>
      <c r="N71" s="192">
        <v>36572137565308.719</v>
      </c>
      <c r="O71" s="149">
        <v>44656901417373.906</v>
      </c>
      <c r="P71" s="82">
        <v>1221.0634759214668</v>
      </c>
      <c r="Q71" s="82">
        <v>3.0945895295019704E-2</v>
      </c>
      <c r="R71" s="150">
        <f t="shared" si="6"/>
        <v>0</v>
      </c>
      <c r="S71" s="194">
        <f t="shared" si="7"/>
        <v>-1.9775847626135601E-16</v>
      </c>
    </row>
    <row r="72" spans="1:19">
      <c r="A72" s="202">
        <v>20180410</v>
      </c>
      <c r="B72" s="179">
        <v>428439</v>
      </c>
      <c r="C72" s="112">
        <v>525889.96204944863</v>
      </c>
      <c r="D72" s="112">
        <v>1227.4558619767308</v>
      </c>
      <c r="E72" s="180">
        <v>5.2350972585107425E-3</v>
      </c>
      <c r="F72" s="187"/>
      <c r="G72" s="203">
        <v>295172618371615.62</v>
      </c>
      <c r="H72" s="88">
        <v>362289219945996.12</v>
      </c>
      <c r="I72" s="84">
        <v>1227.3808524132214</v>
      </c>
      <c r="J72" s="84">
        <v>5.2357722580678567E-3</v>
      </c>
      <c r="K72" s="204">
        <f t="shared" si="4"/>
        <v>-6.1113519379034459E-5</v>
      </c>
      <c r="L72" s="194">
        <f t="shared" si="5"/>
        <v>6.74999557114149E-7</v>
      </c>
      <c r="N72" s="192">
        <v>36572137565308.719</v>
      </c>
      <c r="O72" s="149">
        <v>44890684639557.602</v>
      </c>
      <c r="P72" s="82">
        <v>1227.4558619767311</v>
      </c>
      <c r="Q72" s="82">
        <v>5.235097258510929E-3</v>
      </c>
      <c r="R72" s="150">
        <f t="shared" si="6"/>
        <v>1.8523979760629666E-16</v>
      </c>
      <c r="S72" s="194">
        <f t="shared" si="7"/>
        <v>1.8648277366750676E-16</v>
      </c>
    </row>
    <row r="73" spans="1:19">
      <c r="A73" s="202">
        <v>20180411</v>
      </c>
      <c r="B73" s="179">
        <v>428439</v>
      </c>
      <c r="C73" s="112">
        <v>521499.01735390746</v>
      </c>
      <c r="D73" s="112">
        <v>1217.2071575041196</v>
      </c>
      <c r="E73" s="180">
        <v>-8.3495503097817843E-3</v>
      </c>
      <c r="F73" s="187"/>
      <c r="G73" s="203">
        <v>295172618371615.62</v>
      </c>
      <c r="H73" s="88">
        <v>359264569557891.31</v>
      </c>
      <c r="I73" s="84">
        <v>1217.1337962845369</v>
      </c>
      <c r="J73" s="84">
        <v>-8.3487176034539382E-3</v>
      </c>
      <c r="K73" s="204">
        <f t="shared" si="4"/>
        <v>-6.0273751173978153E-5</v>
      </c>
      <c r="L73" s="194">
        <f t="shared" si="5"/>
        <v>8.3270632784612775E-7</v>
      </c>
      <c r="N73" s="192">
        <v>36572137565308.719</v>
      </c>
      <c r="O73" s="149">
        <v>44515867609719.055</v>
      </c>
      <c r="P73" s="82">
        <v>1217.2071575041196</v>
      </c>
      <c r="Q73" s="82">
        <v>-8.3495503097819682E-3</v>
      </c>
      <c r="R73" s="150">
        <f t="shared" si="6"/>
        <v>0</v>
      </c>
      <c r="S73" s="194">
        <f t="shared" si="7"/>
        <v>-1.8388068845354155E-16</v>
      </c>
    </row>
    <row r="74" spans="1:19">
      <c r="A74" s="202">
        <v>20180412</v>
      </c>
      <c r="B74" s="179">
        <v>428439</v>
      </c>
      <c r="C74" s="112">
        <v>502616.40775151982</v>
      </c>
      <c r="D74" s="112">
        <v>1173.134116528887</v>
      </c>
      <c r="E74" s="180">
        <v>-3.6208332085069385E-2</v>
      </c>
      <c r="F74" s="187"/>
      <c r="G74" s="203">
        <v>295172618371615.62</v>
      </c>
      <c r="H74" s="88">
        <v>346255043440447.44</v>
      </c>
      <c r="I74" s="84">
        <v>1173.0594976954137</v>
      </c>
      <c r="J74" s="84">
        <v>-3.6211547755608968E-2</v>
      </c>
      <c r="K74" s="204">
        <f t="shared" si="4"/>
        <v>-6.361044228354919E-5</v>
      </c>
      <c r="L74" s="194">
        <f t="shared" si="5"/>
        <v>-3.2156705395830487E-6</v>
      </c>
      <c r="N74" s="192">
        <v>36572137565308.719</v>
      </c>
      <c r="O74" s="149">
        <v>42904022292251.367</v>
      </c>
      <c r="P74" s="82">
        <v>1173.134116528887</v>
      </c>
      <c r="Q74" s="82">
        <v>-3.6208332085069385E-2</v>
      </c>
      <c r="R74" s="150">
        <f t="shared" si="6"/>
        <v>0</v>
      </c>
      <c r="S74" s="194">
        <f t="shared" si="7"/>
        <v>0</v>
      </c>
    </row>
    <row r="75" spans="1:19">
      <c r="A75" s="202">
        <v>20180413</v>
      </c>
      <c r="B75" s="179">
        <v>428439</v>
      </c>
      <c r="C75" s="112">
        <v>504223.99573887163</v>
      </c>
      <c r="D75" s="112">
        <v>1176.8863145952437</v>
      </c>
      <c r="E75" s="180">
        <v>3.1984391328237767E-3</v>
      </c>
      <c r="F75" s="187"/>
      <c r="G75" s="203">
        <v>295172618371615.62</v>
      </c>
      <c r="H75" s="88">
        <v>347363421968603.62</v>
      </c>
      <c r="I75" s="84">
        <v>1176.8145158074281</v>
      </c>
      <c r="J75" s="84">
        <v>3.201046596009349E-3</v>
      </c>
      <c r="K75" s="204">
        <f t="shared" si="4"/>
        <v>-6.1011133743843693E-5</v>
      </c>
      <c r="L75" s="194">
        <f t="shared" si="5"/>
        <v>2.6074631855723188E-6</v>
      </c>
      <c r="N75" s="192">
        <v>36572137565308.719</v>
      </c>
      <c r="O75" s="149">
        <v>43041248196106.453</v>
      </c>
      <c r="P75" s="82">
        <v>1176.8863145952439</v>
      </c>
      <c r="Q75" s="82">
        <v>3.1984391328239705E-3</v>
      </c>
      <c r="R75" s="150">
        <f t="shared" si="6"/>
        <v>1.9319935377227211E-16</v>
      </c>
      <c r="S75" s="194">
        <f t="shared" si="7"/>
        <v>1.9385534844040819E-16</v>
      </c>
    </row>
    <row r="76" spans="1:19">
      <c r="A76" s="171">
        <v>20180416</v>
      </c>
      <c r="B76" s="179">
        <v>428439</v>
      </c>
      <c r="C76" s="112">
        <v>499655.72103956703</v>
      </c>
      <c r="D76" s="112">
        <v>1166.2237122193987</v>
      </c>
      <c r="E76" s="180">
        <v>-9.0600105070573651E-3</v>
      </c>
      <c r="F76" s="187"/>
      <c r="G76" s="192">
        <v>295172618371615.62</v>
      </c>
      <c r="H76" s="149">
        <v>344215877456026.06</v>
      </c>
      <c r="I76" s="82">
        <v>1166.1511130502834</v>
      </c>
      <c r="J76" s="82">
        <v>-9.0612433938481746E-3</v>
      </c>
      <c r="K76" s="150">
        <f t="shared" si="4"/>
        <v>-6.225537008278086E-5</v>
      </c>
      <c r="L76" s="194">
        <f t="shared" si="5"/>
        <v>-1.2328867908095037E-6</v>
      </c>
      <c r="N76" s="192">
        <v>36572137565308.719</v>
      </c>
      <c r="O76" s="149">
        <v>42651294035212.867</v>
      </c>
      <c r="P76" s="82">
        <v>1166.223712219399</v>
      </c>
      <c r="Q76" s="82">
        <v>-9.0600105070573634E-3</v>
      </c>
      <c r="R76" s="150">
        <f t="shared" si="6"/>
        <v>1.9496574547478998E-16</v>
      </c>
      <c r="S76" s="194">
        <f t="shared" si="7"/>
        <v>0</v>
      </c>
    </row>
    <row r="77" spans="1:19">
      <c r="A77" s="171">
        <v>20180417</v>
      </c>
      <c r="B77" s="179">
        <v>428439</v>
      </c>
      <c r="C77" s="112">
        <v>502955.19941672054</v>
      </c>
      <c r="D77" s="112">
        <v>1173.9248747586485</v>
      </c>
      <c r="E77" s="180">
        <v>6.603503649050233E-3</v>
      </c>
      <c r="F77" s="187"/>
      <c r="G77" s="192">
        <v>311919514228355.12</v>
      </c>
      <c r="H77" s="149">
        <v>366147917943368</v>
      </c>
      <c r="I77" s="82">
        <v>1173.8538348559766</v>
      </c>
      <c r="J77" s="82">
        <v>6.6052518575790602E-3</v>
      </c>
      <c r="K77" s="150">
        <f t="shared" si="4"/>
        <v>-6.0518525017677254E-5</v>
      </c>
      <c r="L77" s="194">
        <f t="shared" si="5"/>
        <v>1.7482085288272192E-6</v>
      </c>
      <c r="N77" s="192">
        <v>39737814684938.055</v>
      </c>
      <c r="O77" s="149">
        <v>46649209127198.281</v>
      </c>
      <c r="P77" s="82">
        <v>1173.9248747586485</v>
      </c>
      <c r="Q77" s="82">
        <v>6.6035036490500361E-3</v>
      </c>
      <c r="R77" s="150">
        <f t="shared" si="6"/>
        <v>0</v>
      </c>
      <c r="S77" s="194">
        <f t="shared" si="7"/>
        <v>-1.9689111452336761E-16</v>
      </c>
    </row>
    <row r="78" spans="1:19">
      <c r="A78" s="171">
        <v>20180418</v>
      </c>
      <c r="B78" s="179">
        <v>428439</v>
      </c>
      <c r="C78" s="112">
        <v>502625.12747007876</v>
      </c>
      <c r="D78" s="112">
        <v>1173.1544688277181</v>
      </c>
      <c r="E78" s="180">
        <v>-6.5626510477404107E-4</v>
      </c>
      <c r="F78" s="187"/>
      <c r="G78" s="192">
        <v>311919514228355.12</v>
      </c>
      <c r="H78" s="149">
        <v>365907669645313.37</v>
      </c>
      <c r="I78" s="82">
        <v>1173.0836095667735</v>
      </c>
      <c r="J78" s="82">
        <v>-6.5615093321874684E-4</v>
      </c>
      <c r="K78" s="150">
        <f t="shared" si="4"/>
        <v>-6.040427158539267E-5</v>
      </c>
      <c r="L78" s="194">
        <f t="shared" si="5"/>
        <v>1.1417155529422785E-7</v>
      </c>
      <c r="N78" s="192">
        <v>39737814684938.055</v>
      </c>
      <c r="O78" s="149">
        <v>46618594879082.797</v>
      </c>
      <c r="P78" s="82">
        <v>1173.1544688277181</v>
      </c>
      <c r="Q78" s="82">
        <v>-6.5626510477404107E-4</v>
      </c>
      <c r="R78" s="150">
        <f t="shared" si="6"/>
        <v>0</v>
      </c>
      <c r="S78" s="194">
        <f t="shared" si="7"/>
        <v>0</v>
      </c>
    </row>
    <row r="79" spans="1:19">
      <c r="A79" s="171">
        <v>20180419</v>
      </c>
      <c r="B79" s="179">
        <v>428439</v>
      </c>
      <c r="C79" s="112">
        <v>491076.23030504887</v>
      </c>
      <c r="D79" s="112">
        <v>1146.1987127806965</v>
      </c>
      <c r="E79" s="180">
        <v>-2.2977158390708199E-2</v>
      </c>
      <c r="F79" s="187"/>
      <c r="G79" s="192">
        <v>311919514228355.12</v>
      </c>
      <c r="H79" s="149">
        <v>357501547509576.56</v>
      </c>
      <c r="I79" s="82">
        <v>1146.1339582872363</v>
      </c>
      <c r="J79" s="82">
        <v>-2.2973342274801585E-2</v>
      </c>
      <c r="K79" s="150">
        <f t="shared" si="4"/>
        <v>-5.6498189406220742E-5</v>
      </c>
      <c r="L79" s="194">
        <f t="shared" si="5"/>
        <v>3.8161159066144035E-6</v>
      </c>
      <c r="N79" s="192">
        <v>39737814684938.055</v>
      </c>
      <c r="O79" s="149">
        <v>45547432040593.859</v>
      </c>
      <c r="P79" s="82">
        <v>1146.1987127806965</v>
      </c>
      <c r="Q79" s="82">
        <v>-2.2977158390708199E-2</v>
      </c>
      <c r="R79" s="150">
        <f t="shared" si="6"/>
        <v>0</v>
      </c>
      <c r="S79" s="194">
        <f t="shared" si="7"/>
        <v>0</v>
      </c>
    </row>
    <row r="80" spans="1:19">
      <c r="A80" s="171">
        <v>20180420</v>
      </c>
      <c r="B80" s="179">
        <v>428439</v>
      </c>
      <c r="C80" s="112">
        <v>491127.56721849414</v>
      </c>
      <c r="D80" s="112">
        <v>1146.3185359374245</v>
      </c>
      <c r="E80" s="180">
        <v>1.0453960154718386E-4</v>
      </c>
      <c r="F80" s="187"/>
      <c r="G80" s="192">
        <v>311919514228355.12</v>
      </c>
      <c r="H80" s="149">
        <v>357538387494084.81</v>
      </c>
      <c r="I80" s="82">
        <v>1146.2520656284823</v>
      </c>
      <c r="J80" s="82">
        <v>1.0304846164976808E-4</v>
      </c>
      <c r="K80" s="150">
        <f t="shared" si="4"/>
        <v>-5.7989259897820513E-5</v>
      </c>
      <c r="L80" s="194">
        <f t="shared" si="5"/>
        <v>-1.491139897415785E-6</v>
      </c>
      <c r="N80" s="192">
        <v>39737814684938.055</v>
      </c>
      <c r="O80" s="149">
        <v>45552193550990.859</v>
      </c>
      <c r="P80" s="82">
        <v>1146.318535937424</v>
      </c>
      <c r="Q80" s="82">
        <v>1.0453960154678711E-4</v>
      </c>
      <c r="R80" s="150">
        <f t="shared" si="6"/>
        <v>-3.967024318546727E-16</v>
      </c>
      <c r="S80" s="194">
        <f t="shared" si="7"/>
        <v>-3.9675023249391428E-16</v>
      </c>
    </row>
    <row r="81" spans="1:19">
      <c r="A81" s="171">
        <v>20180423</v>
      </c>
      <c r="B81" s="179">
        <v>428439</v>
      </c>
      <c r="C81" s="112">
        <v>478075.14851524832</v>
      </c>
      <c r="D81" s="112">
        <v>1115.8534785937982</v>
      </c>
      <c r="E81" s="180">
        <v>-2.6576432630667456E-2</v>
      </c>
      <c r="F81" s="187"/>
      <c r="G81" s="192">
        <v>311919514228355.12</v>
      </c>
      <c r="H81" s="149">
        <v>348037131501673.81</v>
      </c>
      <c r="I81" s="82">
        <v>1115.7914642264964</v>
      </c>
      <c r="J81" s="82">
        <v>-2.6574086377139591E-2</v>
      </c>
      <c r="K81" s="150">
        <f t="shared" si="4"/>
        <v>-5.5578814939931119E-5</v>
      </c>
      <c r="L81" s="194">
        <f t="shared" si="5"/>
        <v>2.3462535278656604E-6</v>
      </c>
      <c r="N81" s="192">
        <v>39737814684938.055</v>
      </c>
      <c r="O81" s="149">
        <v>44341578747903.844</v>
      </c>
      <c r="P81" s="82">
        <v>1115.8534785937982</v>
      </c>
      <c r="Q81" s="82">
        <v>-2.6576432630667071E-2</v>
      </c>
      <c r="R81" s="150">
        <f t="shared" si="6"/>
        <v>0</v>
      </c>
      <c r="S81" s="194">
        <f t="shared" si="7"/>
        <v>3.8510861166685117E-16</v>
      </c>
    </row>
    <row r="82" spans="1:19">
      <c r="A82" s="171">
        <v>20180424</v>
      </c>
      <c r="B82" s="179">
        <v>428439</v>
      </c>
      <c r="C82" s="112">
        <v>471663.62012523343</v>
      </c>
      <c r="D82" s="112">
        <v>1100.8886215429347</v>
      </c>
      <c r="E82" s="180">
        <v>-1.3411130885859841E-2</v>
      </c>
      <c r="F82" s="187"/>
      <c r="G82" s="192">
        <v>311919514228355.12</v>
      </c>
      <c r="H82" s="149">
        <v>343369496180918.12</v>
      </c>
      <c r="I82" s="82">
        <v>1100.8272343279511</v>
      </c>
      <c r="J82" s="82">
        <v>-1.3411314191150339E-2</v>
      </c>
      <c r="K82" s="150">
        <f t="shared" si="4"/>
        <v>-5.5764622339738489E-5</v>
      </c>
      <c r="L82" s="194">
        <f t="shared" si="5"/>
        <v>-1.8330529049856437E-7</v>
      </c>
      <c r="N82" s="192">
        <v>39737814684938.055</v>
      </c>
      <c r="O82" s="149">
        <v>43746908031630.047</v>
      </c>
      <c r="P82" s="82">
        <v>1100.8886215429347</v>
      </c>
      <c r="Q82" s="82">
        <v>-1.3411130885859841E-2</v>
      </c>
      <c r="R82" s="150">
        <f t="shared" si="6"/>
        <v>0</v>
      </c>
      <c r="S82" s="194">
        <f t="shared" si="7"/>
        <v>0</v>
      </c>
    </row>
    <row r="83" spans="1:19">
      <c r="A83" s="171">
        <v>20180425</v>
      </c>
      <c r="B83" s="179">
        <v>428439</v>
      </c>
      <c r="C83" s="112">
        <v>477115.55364826147</v>
      </c>
      <c r="D83" s="112">
        <v>1113.61373182241</v>
      </c>
      <c r="E83" s="180">
        <v>1.1558944320489574E-2</v>
      </c>
      <c r="F83" s="187"/>
      <c r="G83" s="192">
        <v>311919514228355.12</v>
      </c>
      <c r="H83" s="149">
        <v>347338734373606.87</v>
      </c>
      <c r="I83" s="82">
        <v>1113.5524342966289</v>
      </c>
      <c r="J83" s="82">
        <v>1.1559670375021593E-2</v>
      </c>
      <c r="K83" s="150">
        <f t="shared" si="4"/>
        <v>-5.5046824822260766E-5</v>
      </c>
      <c r="L83" s="194">
        <f t="shared" si="5"/>
        <v>7.2605453201902981E-7</v>
      </c>
      <c r="N83" s="192">
        <v>39737814684938.055</v>
      </c>
      <c r="O83" s="149">
        <v>44252576105761.219</v>
      </c>
      <c r="P83" s="82">
        <v>1113.6137318224098</v>
      </c>
      <c r="Q83" s="82">
        <v>1.1558944320489367E-2</v>
      </c>
      <c r="R83" s="150">
        <f t="shared" si="6"/>
        <v>-2.0417642935413426E-16</v>
      </c>
      <c r="S83" s="194">
        <f t="shared" si="7"/>
        <v>-2.0643209364124004E-16</v>
      </c>
    </row>
    <row r="84" spans="1:19">
      <c r="A84" s="171">
        <v>20180426</v>
      </c>
      <c r="B84" s="179">
        <v>428439</v>
      </c>
      <c r="C84" s="112">
        <v>483966.12618995563</v>
      </c>
      <c r="D84" s="112">
        <v>1129.6033418758695</v>
      </c>
      <c r="E84" s="180">
        <v>1.4358308986808895E-2</v>
      </c>
      <c r="F84" s="187"/>
      <c r="G84" s="192">
        <v>311919514228355.12</v>
      </c>
      <c r="H84" s="149">
        <v>352325711879143.44</v>
      </c>
      <c r="I84" s="82">
        <v>1129.540460944701</v>
      </c>
      <c r="J84" s="82">
        <v>1.435767742555456E-2</v>
      </c>
      <c r="K84" s="150">
        <f t="shared" si="4"/>
        <v>-5.566948094626173E-5</v>
      </c>
      <c r="L84" s="194">
        <f t="shared" si="5"/>
        <v>-6.3156125433561083E-7</v>
      </c>
      <c r="N84" s="192">
        <v>39737814684938.055</v>
      </c>
      <c r="O84" s="149">
        <v>44887968266950.016</v>
      </c>
      <c r="P84" s="82">
        <v>1129.6033418758691</v>
      </c>
      <c r="Q84" s="82">
        <v>1.4358308986808694E-2</v>
      </c>
      <c r="R84" s="150">
        <f t="shared" si="6"/>
        <v>-4.0257259697133212E-16</v>
      </c>
      <c r="S84" s="194">
        <f t="shared" si="7"/>
        <v>-2.0122792321330962E-16</v>
      </c>
    </row>
    <row r="85" spans="1:19">
      <c r="A85" s="171">
        <v>20180427</v>
      </c>
      <c r="B85" s="179">
        <v>428439</v>
      </c>
      <c r="C85" s="112">
        <v>494103.24656682764</v>
      </c>
      <c r="D85" s="112">
        <v>1153.2639338781662</v>
      </c>
      <c r="E85" s="180">
        <v>2.0945929535765025E-2</v>
      </c>
      <c r="F85" s="187"/>
      <c r="G85" s="192">
        <v>311919514228355.12</v>
      </c>
      <c r="H85" s="149">
        <v>359704293956122.81</v>
      </c>
      <c r="I85" s="82">
        <v>1153.195864792174</v>
      </c>
      <c r="J85" s="82">
        <v>2.0942502429429268E-2</v>
      </c>
      <c r="K85" s="150">
        <f t="shared" si="4"/>
        <v>-5.9026474227307129E-5</v>
      </c>
      <c r="L85" s="194">
        <f t="shared" si="5"/>
        <v>-3.4271063357564635E-6</v>
      </c>
      <c r="N85" s="192">
        <v>39737814684938.055</v>
      </c>
      <c r="O85" s="149">
        <v>45828188487273.219</v>
      </c>
      <c r="P85" s="82">
        <v>1153.263933878166</v>
      </c>
      <c r="Q85" s="82">
        <v>2.0945929535765236E-2</v>
      </c>
      <c r="R85" s="150">
        <f t="shared" si="6"/>
        <v>-1.9715666879360891E-16</v>
      </c>
      <c r="S85" s="194">
        <f t="shared" si="7"/>
        <v>2.1163626406917047E-16</v>
      </c>
    </row>
    <row r="86" spans="1:19">
      <c r="A86" s="171">
        <v>20180430</v>
      </c>
      <c r="B86" s="179">
        <v>428439</v>
      </c>
      <c r="C86" s="112">
        <v>487388.26751259423</v>
      </c>
      <c r="D86" s="112">
        <v>1137.5908064219043</v>
      </c>
      <c r="E86" s="180">
        <v>-1.3590234633937368E-2</v>
      </c>
      <c r="F86" s="187"/>
      <c r="G86" s="192">
        <v>311919514228355.12</v>
      </c>
      <c r="H86" s="149">
        <v>354816146656413.87</v>
      </c>
      <c r="I86" s="82">
        <v>1137.5246833599974</v>
      </c>
      <c r="J86" s="82">
        <v>-1.3589349312313743E-2</v>
      </c>
      <c r="K86" s="150">
        <f t="shared" si="4"/>
        <v>-5.812890293646351E-5</v>
      </c>
      <c r="L86" s="194">
        <f t="shared" si="5"/>
        <v>8.8532162362438271E-7</v>
      </c>
      <c r="N86" s="192">
        <v>39737814684938.055</v>
      </c>
      <c r="O86" s="149">
        <v>45205372652882.859</v>
      </c>
      <c r="P86" s="82">
        <v>1137.5908064219041</v>
      </c>
      <c r="Q86" s="82">
        <v>-1.3590234633937371E-2</v>
      </c>
      <c r="R86" s="150">
        <f t="shared" si="6"/>
        <v>-1.9987298961952478E-16</v>
      </c>
      <c r="S86" s="194">
        <f t="shared" si="7"/>
        <v>0</v>
      </c>
    </row>
    <row r="87" spans="1:19">
      <c r="A87" s="171">
        <v>20180502</v>
      </c>
      <c r="B87" s="179">
        <v>428439</v>
      </c>
      <c r="C87" s="112">
        <v>482484.04310331447</v>
      </c>
      <c r="D87" s="112">
        <v>1126.1440790948407</v>
      </c>
      <c r="E87" s="180">
        <v>-1.0062253722907038E-2</v>
      </c>
      <c r="F87" s="187"/>
      <c r="G87" s="192">
        <v>311919514228355.12</v>
      </c>
      <c r="H87" s="149">
        <v>351246255465828.44</v>
      </c>
      <c r="I87" s="82">
        <v>1126.0797720038843</v>
      </c>
      <c r="J87" s="82">
        <v>-1.0061242207340421E-2</v>
      </c>
      <c r="K87" s="150">
        <f t="shared" si="4"/>
        <v>-5.7107047435861846E-5</v>
      </c>
      <c r="L87" s="194">
        <f t="shared" si="5"/>
        <v>1.0115155666175907E-6</v>
      </c>
      <c r="N87" s="192">
        <v>39737814684938.055</v>
      </c>
      <c r="O87" s="149">
        <v>44750504723611</v>
      </c>
      <c r="P87" s="82">
        <v>1126.1440790948407</v>
      </c>
      <c r="Q87" s="82">
        <v>-1.006225372290684E-2</v>
      </c>
      <c r="R87" s="150">
        <f t="shared" si="6"/>
        <v>0</v>
      </c>
      <c r="S87" s="194">
        <f t="shared" si="7"/>
        <v>1.9775847626135601E-16</v>
      </c>
    </row>
    <row r="88" spans="1:19">
      <c r="A88" s="171">
        <v>20180503</v>
      </c>
      <c r="B88" s="179">
        <v>428439</v>
      </c>
      <c r="C88" s="112">
        <v>477845.94738857832</v>
      </c>
      <c r="D88" s="112">
        <v>1115.31851065981</v>
      </c>
      <c r="E88" s="180">
        <v>-9.612951518363326E-3</v>
      </c>
      <c r="F88" s="187"/>
      <c r="G88" s="192">
        <v>311919514228355.12</v>
      </c>
      <c r="H88" s="149">
        <v>347869652242039.56</v>
      </c>
      <c r="I88" s="82">
        <v>1115.2545332170705</v>
      </c>
      <c r="J88" s="82">
        <v>-9.6132077459752385E-3</v>
      </c>
      <c r="K88" s="150">
        <f t="shared" si="4"/>
        <v>-5.7365776900267389E-5</v>
      </c>
      <c r="L88" s="194">
        <f t="shared" si="5"/>
        <v>-2.5622761191251842E-7</v>
      </c>
      <c r="N88" s="192">
        <v>39737814684938.055</v>
      </c>
      <c r="O88" s="149">
        <v>44320320291280.625</v>
      </c>
      <c r="P88" s="82">
        <v>1115.3185106598096</v>
      </c>
      <c r="Q88" s="82">
        <v>-9.6129515183637302E-3</v>
      </c>
      <c r="R88" s="150">
        <f t="shared" si="6"/>
        <v>-4.0772868605708053E-16</v>
      </c>
      <c r="S88" s="194">
        <f t="shared" si="7"/>
        <v>-4.0419056990259605E-16</v>
      </c>
    </row>
    <row r="89" spans="1:19">
      <c r="A89" s="171">
        <v>20180504</v>
      </c>
      <c r="B89" s="179">
        <v>428439</v>
      </c>
      <c r="C89" s="112">
        <v>467067.92580437392</v>
      </c>
      <c r="D89" s="112">
        <v>1090.1620202744707</v>
      </c>
      <c r="E89" s="180">
        <v>-2.2555431605324149E-2</v>
      </c>
      <c r="F89" s="187"/>
      <c r="G89" s="192">
        <v>311919514228355.12</v>
      </c>
      <c r="H89" s="149">
        <v>340023544640204.94</v>
      </c>
      <c r="I89" s="82">
        <v>1090.1002634650006</v>
      </c>
      <c r="J89" s="82">
        <v>-2.2554734370377093E-2</v>
      </c>
      <c r="K89" s="150">
        <f t="shared" si="4"/>
        <v>-5.6652412204566283E-5</v>
      </c>
      <c r="L89" s="194">
        <f t="shared" si="5"/>
        <v>6.9723494705575817E-7</v>
      </c>
      <c r="N89" s="192">
        <v>336836451286209.81</v>
      </c>
      <c r="O89" s="149">
        <v>367206306236257.69</v>
      </c>
      <c r="P89" s="82">
        <v>1090.1620202744705</v>
      </c>
      <c r="Q89" s="82">
        <v>-2.2555431605323955E-2</v>
      </c>
      <c r="R89" s="150">
        <f t="shared" si="6"/>
        <v>-2.0856870007816462E-16</v>
      </c>
      <c r="S89" s="194">
        <f t="shared" si="7"/>
        <v>1.9428902930940239E-16</v>
      </c>
    </row>
    <row r="90" spans="1:19">
      <c r="A90" s="171">
        <v>20180508</v>
      </c>
      <c r="B90" s="179">
        <v>428439</v>
      </c>
      <c r="C90" s="112">
        <v>459394.63432329276</v>
      </c>
      <c r="D90" s="112">
        <v>1072.2521393320701</v>
      </c>
      <c r="E90" s="180">
        <v>-1.6428641439821416E-2</v>
      </c>
      <c r="F90" s="187"/>
      <c r="G90" s="192">
        <v>311919514228355.12</v>
      </c>
      <c r="H90" s="149">
        <v>334438453672899.44</v>
      </c>
      <c r="I90" s="82">
        <v>1072.194711832163</v>
      </c>
      <c r="J90" s="82">
        <v>-1.6425600683668214E-2</v>
      </c>
      <c r="K90" s="150">
        <f t="shared" si="4"/>
        <v>-5.3560700564362031E-5</v>
      </c>
      <c r="L90" s="194">
        <f t="shared" si="5"/>
        <v>3.0407561532018457E-6</v>
      </c>
      <c r="N90" s="192">
        <v>336836451286209.81</v>
      </c>
      <c r="O90" s="149">
        <v>361173605496661</v>
      </c>
      <c r="P90" s="82">
        <v>1072.2521393320699</v>
      </c>
      <c r="Q90" s="82">
        <v>-1.642864143982142E-2</v>
      </c>
      <c r="R90" s="150">
        <f t="shared" si="6"/>
        <v>-2.1205243347415309E-16</v>
      </c>
      <c r="S90" s="194">
        <f t="shared" si="7"/>
        <v>0</v>
      </c>
    </row>
    <row r="91" spans="1:19">
      <c r="A91" s="171">
        <v>20180509</v>
      </c>
      <c r="B91" s="179">
        <v>428439</v>
      </c>
      <c r="C91" s="112">
        <v>469760.56324130867</v>
      </c>
      <c r="D91" s="112">
        <v>1096.4467829523192</v>
      </c>
      <c r="E91" s="180">
        <v>2.2564323010183445E-2</v>
      </c>
      <c r="F91" s="187"/>
      <c r="G91" s="192">
        <v>311919514228355.12</v>
      </c>
      <c r="H91" s="149">
        <v>341983393213330.5</v>
      </c>
      <c r="I91" s="82">
        <v>1096.383450260716</v>
      </c>
      <c r="J91" s="82">
        <v>2.2560023997151984E-2</v>
      </c>
      <c r="K91" s="150">
        <f t="shared" si="4"/>
        <v>-5.7765092667238087E-5</v>
      </c>
      <c r="L91" s="194">
        <f t="shared" si="5"/>
        <v>-4.2990130314606023E-6</v>
      </c>
      <c r="N91" s="192">
        <v>336836451286209.81</v>
      </c>
      <c r="O91" s="149">
        <v>369323243393840.25</v>
      </c>
      <c r="P91" s="82">
        <v>1096.4467829523189</v>
      </c>
      <c r="Q91" s="82">
        <v>2.2564323010183449E-2</v>
      </c>
      <c r="R91" s="150">
        <f t="shared" si="6"/>
        <v>-2.0737319765853136E-16</v>
      </c>
      <c r="S91" s="194">
        <f t="shared" si="7"/>
        <v>0</v>
      </c>
    </row>
    <row r="92" spans="1:19">
      <c r="A92" s="171">
        <v>20180510</v>
      </c>
      <c r="B92" s="179">
        <v>428439</v>
      </c>
      <c r="C92" s="112">
        <v>468046.34704075893</v>
      </c>
      <c r="D92" s="112">
        <v>1092.4457088191293</v>
      </c>
      <c r="E92" s="180">
        <v>-3.6491275230125099E-3</v>
      </c>
      <c r="F92" s="187"/>
      <c r="G92" s="192">
        <v>311919514228355.12</v>
      </c>
      <c r="H92" s="149">
        <v>340735084403242.31</v>
      </c>
      <c r="I92" s="82">
        <v>1092.3814280942725</v>
      </c>
      <c r="J92" s="82">
        <v>-3.650203006522855E-3</v>
      </c>
      <c r="K92" s="150">
        <f t="shared" si="4"/>
        <v>-5.8844578645952688E-5</v>
      </c>
      <c r="L92" s="194">
        <f t="shared" si="5"/>
        <v>-1.075483510345164E-6</v>
      </c>
      <c r="N92" s="192">
        <v>336836451286209.81</v>
      </c>
      <c r="O92" s="149">
        <v>367975535781483.5</v>
      </c>
      <c r="P92" s="82">
        <v>1092.4457088191291</v>
      </c>
      <c r="Q92" s="82">
        <v>-3.6491275230125107E-3</v>
      </c>
      <c r="R92" s="150">
        <f t="shared" si="6"/>
        <v>-2.081327004240878E-16</v>
      </c>
      <c r="S92" s="194">
        <f t="shared" si="7"/>
        <v>0</v>
      </c>
    </row>
    <row r="93" spans="1:19">
      <c r="A93" s="171">
        <v>20180511</v>
      </c>
      <c r="B93" s="179">
        <v>428439</v>
      </c>
      <c r="C93" s="112">
        <v>468037.14461289707</v>
      </c>
      <c r="D93" s="112">
        <v>1092.4242298504503</v>
      </c>
      <c r="E93" s="180">
        <v>-1.9661360290632398E-5</v>
      </c>
      <c r="F93" s="187"/>
      <c r="G93" s="192">
        <v>311919514228355.12</v>
      </c>
      <c r="H93" s="149">
        <v>340728484687387.69</v>
      </c>
      <c r="I93" s="82">
        <v>1092.3602697006691</v>
      </c>
      <c r="J93" s="82">
        <v>-1.9369052841105569E-5</v>
      </c>
      <c r="K93" s="150">
        <f t="shared" si="4"/>
        <v>-5.8552248333555892E-5</v>
      </c>
      <c r="L93" s="194">
        <f t="shared" si="5"/>
        <v>2.9230744952682904E-7</v>
      </c>
      <c r="N93" s="192">
        <v>336836451286209.81</v>
      </c>
      <c r="O93" s="149">
        <v>367968300881896.37</v>
      </c>
      <c r="P93" s="82">
        <v>1092.42422985045</v>
      </c>
      <c r="Q93" s="82">
        <v>-1.9661360290632402E-5</v>
      </c>
      <c r="R93" s="150">
        <f t="shared" si="6"/>
        <v>-2.0813679267655836E-16</v>
      </c>
      <c r="S93" s="194">
        <f t="shared" si="7"/>
        <v>0</v>
      </c>
    </row>
    <row r="94" spans="1:19">
      <c r="A94" s="171">
        <v>20180514</v>
      </c>
      <c r="B94" s="179">
        <v>428439</v>
      </c>
      <c r="C94" s="112">
        <v>456412.61556783773</v>
      </c>
      <c r="D94" s="112">
        <v>1065.2919448692526</v>
      </c>
      <c r="E94" s="180">
        <v>-2.4836766010684356E-2</v>
      </c>
      <c r="F94" s="187"/>
      <c r="G94" s="192">
        <v>311919514228355.12</v>
      </c>
      <c r="H94" s="149">
        <v>332265712529630.62</v>
      </c>
      <c r="I94" s="82">
        <v>1065.2290009863893</v>
      </c>
      <c r="J94" s="82">
        <v>-2.4837289918750234E-2</v>
      </c>
      <c r="K94" s="150">
        <f t="shared" si="4"/>
        <v>-5.9089531739139749E-5</v>
      </c>
      <c r="L94" s="194">
        <f t="shared" si="5"/>
        <v>-5.2390806587823691E-7</v>
      </c>
      <c r="N94" s="192">
        <v>336836451286209.81</v>
      </c>
      <c r="O94" s="149">
        <v>358829158293543.56</v>
      </c>
      <c r="P94" s="82">
        <v>1065.2919448692521</v>
      </c>
      <c r="Q94" s="82">
        <v>-2.4836766010684571E-2</v>
      </c>
      <c r="R94" s="150">
        <f t="shared" si="6"/>
        <v>-4.2687579970603948E-16</v>
      </c>
      <c r="S94" s="194">
        <f t="shared" si="7"/>
        <v>-2.1510571102112408E-16</v>
      </c>
    </row>
    <row r="95" spans="1:19">
      <c r="A95" s="171">
        <v>20180515</v>
      </c>
      <c r="B95" s="179">
        <v>428439</v>
      </c>
      <c r="C95" s="112">
        <v>466297.85086670029</v>
      </c>
      <c r="D95" s="112">
        <v>1088.3646233575848</v>
      </c>
      <c r="E95" s="180">
        <v>2.1658549658107155E-2</v>
      </c>
      <c r="F95" s="187"/>
      <c r="G95" s="192">
        <v>334744184026919.94</v>
      </c>
      <c r="H95" s="149">
        <v>364301279731969.44</v>
      </c>
      <c r="I95" s="82">
        <v>1088.2975630808048</v>
      </c>
      <c r="J95" s="82">
        <v>2.1655965123982046E-2</v>
      </c>
      <c r="K95" s="150">
        <f t="shared" si="4"/>
        <v>-6.1619431169334307E-5</v>
      </c>
      <c r="L95" s="194">
        <f t="shared" si="5"/>
        <v>-2.5845341251086451E-6</v>
      </c>
      <c r="N95" s="192">
        <v>334145375062595.5</v>
      </c>
      <c r="O95" s="149">
        <v>363672005276680.5</v>
      </c>
      <c r="P95" s="82">
        <v>1088.3646233575844</v>
      </c>
      <c r="Q95" s="82">
        <v>2.1658549658107165E-2</v>
      </c>
      <c r="R95" s="150">
        <f t="shared" si="6"/>
        <v>-4.1782628829259178E-16</v>
      </c>
      <c r="S95" s="194">
        <f t="shared" si="7"/>
        <v>0</v>
      </c>
    </row>
    <row r="96" spans="1:19">
      <c r="A96" s="171">
        <v>20180516</v>
      </c>
      <c r="B96" s="179">
        <v>428439</v>
      </c>
      <c r="C96" s="112">
        <v>474031.20514442865</v>
      </c>
      <c r="D96" s="112">
        <v>1106.4146941441575</v>
      </c>
      <c r="E96" s="180">
        <v>1.6584580570883033E-2</v>
      </c>
      <c r="F96" s="187"/>
      <c r="G96" s="192">
        <v>334744184026919.94</v>
      </c>
      <c r="H96" s="149">
        <v>370343913055639.25</v>
      </c>
      <c r="I96" s="82">
        <v>1106.3490591545467</v>
      </c>
      <c r="J96" s="82">
        <v>1.6586912151710452E-2</v>
      </c>
      <c r="K96" s="150">
        <f t="shared" si="4"/>
        <v>-5.932575173058714E-5</v>
      </c>
      <c r="L96" s="194">
        <f t="shared" si="5"/>
        <v>2.3315808274186611E-6</v>
      </c>
      <c r="N96" s="192">
        <v>334145375062595.5</v>
      </c>
      <c r="O96" s="149">
        <v>369703352949566.19</v>
      </c>
      <c r="P96" s="82">
        <v>1106.4146941441568</v>
      </c>
      <c r="Q96" s="82">
        <v>1.6584580570882832E-2</v>
      </c>
      <c r="R96" s="150">
        <f t="shared" si="6"/>
        <v>-6.165147931782813E-16</v>
      </c>
      <c r="S96" s="194">
        <f t="shared" si="7"/>
        <v>-2.0122792321330962E-16</v>
      </c>
    </row>
    <row r="97" spans="1:19">
      <c r="A97" s="171">
        <v>20180517</v>
      </c>
      <c r="B97" s="179">
        <v>428439</v>
      </c>
      <c r="C97" s="112">
        <v>479076.95771183085</v>
      </c>
      <c r="D97" s="112">
        <v>1118.1917559135159</v>
      </c>
      <c r="E97" s="180">
        <v>1.0644346854475104E-2</v>
      </c>
      <c r="F97" s="187"/>
      <c r="G97" s="192">
        <v>334744184026919.94</v>
      </c>
      <c r="H97" s="149">
        <v>374285719186469.62</v>
      </c>
      <c r="I97" s="82">
        <v>1118.1246368013665</v>
      </c>
      <c r="J97" s="82">
        <v>1.0643636878779001E-2</v>
      </c>
      <c r="K97" s="150">
        <f t="shared" si="4"/>
        <v>-6.0028291963401618E-5</v>
      </c>
      <c r="L97" s="194">
        <f t="shared" si="5"/>
        <v>-7.0997569610355138E-7</v>
      </c>
      <c r="N97" s="192">
        <v>334145375062595.5</v>
      </c>
      <c r="O97" s="149">
        <v>373638603671623.87</v>
      </c>
      <c r="P97" s="82">
        <v>1118.1917559135154</v>
      </c>
      <c r="Q97" s="82">
        <v>1.0644346854475316E-2</v>
      </c>
      <c r="R97" s="150">
        <f t="shared" si="6"/>
        <v>-4.0668100840625026E-16</v>
      </c>
      <c r="S97" s="194">
        <f t="shared" si="7"/>
        <v>2.1163626406917047E-16</v>
      </c>
    </row>
    <row r="98" spans="1:19">
      <c r="A98" s="171">
        <v>20180518</v>
      </c>
      <c r="B98" s="179">
        <v>428439</v>
      </c>
      <c r="C98" s="112">
        <v>485517.46403820207</v>
      </c>
      <c r="D98" s="112">
        <v>1133.2242490487611</v>
      </c>
      <c r="E98" s="180">
        <v>1.3443573569333183E-2</v>
      </c>
      <c r="F98" s="187"/>
      <c r="G98" s="192">
        <v>334744184026919.94</v>
      </c>
      <c r="H98" s="149">
        <v>379318017947487.56</v>
      </c>
      <c r="I98" s="82">
        <v>1133.1579039980661</v>
      </c>
      <c r="J98" s="82">
        <v>1.3445072849575595E-2</v>
      </c>
      <c r="K98" s="150">
        <f t="shared" si="4"/>
        <v>-5.8548813418572085E-5</v>
      </c>
      <c r="L98" s="194">
        <f t="shared" si="5"/>
        <v>1.4992802424111662E-6</v>
      </c>
      <c r="N98" s="192">
        <v>334145375062595.5</v>
      </c>
      <c r="O98" s="149">
        <v>378661641728426.19</v>
      </c>
      <c r="P98" s="82">
        <v>1133.2242490487606</v>
      </c>
      <c r="Q98" s="82">
        <v>1.3443573569333189E-2</v>
      </c>
      <c r="R98" s="150">
        <f t="shared" si="6"/>
        <v>-4.0128628668878508E-16</v>
      </c>
      <c r="S98" s="194">
        <f t="shared" si="7"/>
        <v>0</v>
      </c>
    </row>
    <row r="99" spans="1:19">
      <c r="A99" s="171">
        <v>20180521</v>
      </c>
      <c r="B99" s="179">
        <v>428439</v>
      </c>
      <c r="C99" s="112">
        <v>489454.00362019707</v>
      </c>
      <c r="D99" s="112">
        <v>1142.4123471957432</v>
      </c>
      <c r="E99" s="180">
        <v>8.1079258184730257E-3</v>
      </c>
      <c r="F99" s="187"/>
      <c r="G99" s="192">
        <v>334744184026919.94</v>
      </c>
      <c r="H99" s="149">
        <v>382393514591057.12</v>
      </c>
      <c r="I99" s="82">
        <v>1142.3455069209067</v>
      </c>
      <c r="J99" s="82">
        <v>8.107963497782986E-3</v>
      </c>
      <c r="K99" s="150">
        <f t="shared" si="4"/>
        <v>-5.8511434965665166E-5</v>
      </c>
      <c r="L99" s="194">
        <f t="shared" si="5"/>
        <v>3.7679309960320095E-8</v>
      </c>
      <c r="N99" s="192">
        <v>334145375062595.5</v>
      </c>
      <c r="O99" s="149">
        <v>381731802229861.56</v>
      </c>
      <c r="P99" s="82">
        <v>1142.4123471957428</v>
      </c>
      <c r="Q99" s="82">
        <v>8.1079258184730291E-3</v>
      </c>
      <c r="R99" s="150">
        <f t="shared" si="6"/>
        <v>-3.9805885502088939E-16</v>
      </c>
      <c r="S99" s="194">
        <f t="shared" si="7"/>
        <v>0</v>
      </c>
    </row>
    <row r="100" spans="1:19">
      <c r="A100" s="171">
        <v>20180523</v>
      </c>
      <c r="B100" s="179">
        <v>428439</v>
      </c>
      <c r="C100" s="112">
        <v>513041.10146735504</v>
      </c>
      <c r="D100" s="112">
        <v>1197.4659203932299</v>
      </c>
      <c r="E100" s="180">
        <v>4.8190632158892181E-2</v>
      </c>
      <c r="F100" s="187"/>
      <c r="G100" s="192">
        <v>334744184026919.94</v>
      </c>
      <c r="H100" s="149">
        <v>400823674356569.19</v>
      </c>
      <c r="I100" s="82">
        <v>1197.4029527107039</v>
      </c>
      <c r="J100" s="82">
        <v>4.8196841897859548E-2</v>
      </c>
      <c r="K100" s="150">
        <f t="shared" si="4"/>
        <v>-5.2586877611670226E-5</v>
      </c>
      <c r="L100" s="194">
        <f t="shared" si="5"/>
        <v>6.2097389673665404E-6</v>
      </c>
      <c r="N100" s="192">
        <v>334145375062595.5</v>
      </c>
      <c r="O100" s="149">
        <v>400127699094471.75</v>
      </c>
      <c r="P100" s="82">
        <v>1197.4659203932295</v>
      </c>
      <c r="Q100" s="82">
        <v>4.8190632158892202E-2</v>
      </c>
      <c r="R100" s="150">
        <f t="shared" si="6"/>
        <v>-3.7975807339647049E-16</v>
      </c>
      <c r="S100" s="194">
        <f t="shared" si="7"/>
        <v>0</v>
      </c>
    </row>
    <row r="101" spans="1:19">
      <c r="A101" s="171">
        <v>20180524</v>
      </c>
      <c r="B101" s="179">
        <v>428439</v>
      </c>
      <c r="C101" s="112">
        <v>513784.45640230761</v>
      </c>
      <c r="D101" s="112">
        <v>1199.2009513660232</v>
      </c>
      <c r="E101" s="180">
        <v>1.4489188738027322E-3</v>
      </c>
      <c r="F101" s="187"/>
      <c r="G101" s="192">
        <v>334744184026919.94</v>
      </c>
      <c r="H101" s="149">
        <v>401403695495054.56</v>
      </c>
      <c r="I101" s="82">
        <v>1199.1356822581088</v>
      </c>
      <c r="J101" s="82">
        <v>1.4470730537972439E-3</v>
      </c>
      <c r="K101" s="150">
        <f t="shared" si="4"/>
        <v>-5.4430127366018264E-5</v>
      </c>
      <c r="L101" s="194">
        <f t="shared" si="5"/>
        <v>-1.8458200054883092E-6</v>
      </c>
      <c r="N101" s="192">
        <v>334145375062595.5</v>
      </c>
      <c r="O101" s="149">
        <v>400707451669621</v>
      </c>
      <c r="P101" s="82">
        <v>1199.2009513660228</v>
      </c>
      <c r="Q101" s="82">
        <v>1.4489188738027329E-3</v>
      </c>
      <c r="R101" s="150">
        <f t="shared" si="6"/>
        <v>-3.7920863085411706E-16</v>
      </c>
      <c r="S101" s="194">
        <f t="shared" si="7"/>
        <v>0</v>
      </c>
    </row>
    <row r="102" spans="1:19">
      <c r="A102" s="171">
        <v>20180525</v>
      </c>
      <c r="B102" s="179">
        <v>428439</v>
      </c>
      <c r="C102" s="112">
        <v>522254.31446558551</v>
      </c>
      <c r="D102" s="112">
        <v>1218.9700621689096</v>
      </c>
      <c r="E102" s="180">
        <v>1.6485236090220911E-2</v>
      </c>
      <c r="F102" s="187"/>
      <c r="G102" s="192">
        <v>334744184026919.94</v>
      </c>
      <c r="H102" s="149">
        <v>408020083858573.5</v>
      </c>
      <c r="I102" s="82">
        <v>1218.9011888127702</v>
      </c>
      <c r="J102" s="82">
        <v>1.6483127678629951E-2</v>
      </c>
      <c r="K102" s="150">
        <f t="shared" si="4"/>
        <v>-5.6504462192299542E-5</v>
      </c>
      <c r="L102" s="194">
        <f t="shared" si="5"/>
        <v>-2.1084115909598966E-6</v>
      </c>
      <c r="N102" s="192">
        <v>334145375062595.5</v>
      </c>
      <c r="O102" s="149">
        <v>407313208613505.56</v>
      </c>
      <c r="P102" s="82">
        <v>1218.9700621689092</v>
      </c>
      <c r="Q102" s="82">
        <v>1.6485236090220918E-2</v>
      </c>
      <c r="R102" s="150">
        <f t="shared" si="6"/>
        <v>-3.7305867059387311E-16</v>
      </c>
      <c r="S102" s="194">
        <f t="shared" si="7"/>
        <v>0</v>
      </c>
    </row>
    <row r="103" spans="1:19">
      <c r="A103" s="171">
        <v>20180528</v>
      </c>
      <c r="B103" s="179">
        <v>428439</v>
      </c>
      <c r="C103" s="112">
        <v>521531.15906648268</v>
      </c>
      <c r="D103" s="112">
        <v>1217.2821780147995</v>
      </c>
      <c r="E103" s="180">
        <v>-1.384680564760493E-3</v>
      </c>
      <c r="F103" s="187"/>
      <c r="G103" s="192">
        <v>334744184026919.94</v>
      </c>
      <c r="H103" s="149">
        <v>407455850047946.44</v>
      </c>
      <c r="I103" s="82">
        <v>1217.2156216317685</v>
      </c>
      <c r="J103" s="82">
        <v>-1.3828579350582846E-3</v>
      </c>
      <c r="K103" s="150">
        <f t="shared" si="4"/>
        <v>-5.4679205432586188E-5</v>
      </c>
      <c r="L103" s="194">
        <f t="shared" si="5"/>
        <v>1.8226297022084104E-6</v>
      </c>
      <c r="N103" s="192">
        <v>334145375062595.5</v>
      </c>
      <c r="O103" s="149">
        <v>406749209929768.19</v>
      </c>
      <c r="P103" s="82">
        <v>1217.282178014799</v>
      </c>
      <c r="Q103" s="82">
        <v>-1.3846805647604937E-3</v>
      </c>
      <c r="R103" s="150">
        <f t="shared" si="6"/>
        <v>-3.7357595395677892E-16</v>
      </c>
      <c r="S103" s="194">
        <f t="shared" si="7"/>
        <v>0</v>
      </c>
    </row>
    <row r="104" spans="1:19">
      <c r="A104" s="171">
        <v>20180529</v>
      </c>
      <c r="B104" s="179">
        <v>428439</v>
      </c>
      <c r="C104" s="112">
        <v>510680.02814015711</v>
      </c>
      <c r="D104" s="112">
        <v>1191.9550464363822</v>
      </c>
      <c r="E104" s="180">
        <v>-2.0806294576432502E-2</v>
      </c>
      <c r="F104" s="187"/>
      <c r="G104" s="192">
        <v>334744184026919.94</v>
      </c>
      <c r="H104" s="149">
        <v>398977486664741.06</v>
      </c>
      <c r="I104" s="82">
        <v>1191.8877330895029</v>
      </c>
      <c r="J104" s="82">
        <v>-2.0808054129564678E-2</v>
      </c>
      <c r="K104" s="150">
        <f t="shared" si="4"/>
        <v>-5.6476247729106325E-5</v>
      </c>
      <c r="L104" s="194">
        <f t="shared" si="5"/>
        <v>-1.7595531321759617E-6</v>
      </c>
      <c r="N104" s="192">
        <v>334145375062595.5</v>
      </c>
      <c r="O104" s="149">
        <v>398286266049238.19</v>
      </c>
      <c r="P104" s="82">
        <v>1191.9550464363817</v>
      </c>
      <c r="Q104" s="82">
        <v>-2.0806294576432509E-2</v>
      </c>
      <c r="R104" s="150">
        <f t="shared" si="6"/>
        <v>-3.8151384336685668E-16</v>
      </c>
      <c r="S104" s="194">
        <f t="shared" si="7"/>
        <v>0</v>
      </c>
    </row>
    <row r="105" spans="1:19">
      <c r="A105" s="171">
        <v>20180530</v>
      </c>
      <c r="B105" s="179">
        <v>428439</v>
      </c>
      <c r="C105" s="112">
        <v>517879.17830366024</v>
      </c>
      <c r="D105" s="112">
        <v>1208.7582556762111</v>
      </c>
      <c r="E105" s="180">
        <v>1.4097183689993912E-2</v>
      </c>
      <c r="F105" s="187"/>
      <c r="G105" s="192">
        <v>334744184026919.94</v>
      </c>
      <c r="H105" s="149">
        <v>404602430820451.44</v>
      </c>
      <c r="I105" s="82">
        <v>1208.6914429793753</v>
      </c>
      <c r="J105" s="82">
        <v>1.409839989401966E-2</v>
      </c>
      <c r="K105" s="150">
        <f t="shared" si="4"/>
        <v>-5.5276884124436013E-5</v>
      </c>
      <c r="L105" s="194">
        <f t="shared" si="5"/>
        <v>1.2162040257477497E-6</v>
      </c>
      <c r="N105" s="192">
        <v>334145375062595.5</v>
      </c>
      <c r="O105" s="149">
        <v>403900980702936.12</v>
      </c>
      <c r="P105" s="82">
        <v>1208.7582556762106</v>
      </c>
      <c r="Q105" s="82">
        <v>1.4097183689993917E-2</v>
      </c>
      <c r="R105" s="150">
        <f t="shared" si="6"/>
        <v>-3.762103371381457E-16</v>
      </c>
      <c r="S105" s="194">
        <f t="shared" si="7"/>
        <v>0</v>
      </c>
    </row>
    <row r="106" spans="1:19">
      <c r="A106" s="171">
        <v>20180531</v>
      </c>
      <c r="B106" s="179">
        <v>428439</v>
      </c>
      <c r="C106" s="112">
        <v>521063.67897223344</v>
      </c>
      <c r="D106" s="112">
        <v>1216.1910539708883</v>
      </c>
      <c r="E106" s="180">
        <v>6.1491189489490915E-3</v>
      </c>
      <c r="F106" s="187"/>
      <c r="G106" s="192">
        <v>334744184026919.94</v>
      </c>
      <c r="H106" s="149">
        <v>407090608452362.87</v>
      </c>
      <c r="I106" s="82">
        <v>1216.1245150106174</v>
      </c>
      <c r="J106" s="82">
        <v>6.1496853265709155E-3</v>
      </c>
      <c r="K106" s="150">
        <f t="shared" si="4"/>
        <v>-5.471393714182088E-5</v>
      </c>
      <c r="L106" s="194">
        <f t="shared" si="5"/>
        <v>5.6637762182402268E-7</v>
      </c>
      <c r="N106" s="192">
        <v>334145375062595.5</v>
      </c>
      <c r="O106" s="149">
        <v>406384615876875.62</v>
      </c>
      <c r="P106" s="82">
        <v>1216.1910539708879</v>
      </c>
      <c r="Q106" s="82">
        <v>6.1491189489490941E-3</v>
      </c>
      <c r="R106" s="150">
        <f t="shared" si="6"/>
        <v>-3.7391111322658146E-16</v>
      </c>
      <c r="S106" s="194">
        <f t="shared" si="7"/>
        <v>0</v>
      </c>
    </row>
    <row r="107" spans="1:19">
      <c r="A107" s="171">
        <v>20180601</v>
      </c>
      <c r="B107" s="179">
        <v>428439</v>
      </c>
      <c r="C107" s="112">
        <v>522964.86789781833</v>
      </c>
      <c r="D107" s="112">
        <v>1220.6285326448301</v>
      </c>
      <c r="E107" s="180">
        <v>3.6486690635104666E-3</v>
      </c>
      <c r="F107" s="187"/>
      <c r="G107" s="192">
        <v>334744184026919.94</v>
      </c>
      <c r="H107" s="149">
        <v>408575478753830.69</v>
      </c>
      <c r="I107" s="82">
        <v>1220.5603510081396</v>
      </c>
      <c r="J107" s="82">
        <v>3.6475179496595076E-3</v>
      </c>
      <c r="K107" s="150">
        <f t="shared" si="4"/>
        <v>-5.5860930296630722E-5</v>
      </c>
      <c r="L107" s="194">
        <f t="shared" si="5"/>
        <v>-1.1511138509590589E-6</v>
      </c>
      <c r="N107" s="192">
        <v>334145375062595.5</v>
      </c>
      <c r="O107" s="149">
        <v>407867378852712.19</v>
      </c>
      <c r="P107" s="82">
        <v>1220.6285326448296</v>
      </c>
      <c r="Q107" s="82">
        <v>3.6486690635104679E-3</v>
      </c>
      <c r="R107" s="150">
        <f t="shared" si="6"/>
        <v>-3.7255179501754568E-16</v>
      </c>
      <c r="S107" s="194">
        <f t="shared" si="7"/>
        <v>0</v>
      </c>
    </row>
    <row r="108" spans="1:19">
      <c r="A108" s="171">
        <v>20180604</v>
      </c>
      <c r="B108" s="179">
        <v>428439</v>
      </c>
      <c r="C108" s="112">
        <v>512413.08528812998</v>
      </c>
      <c r="D108" s="112">
        <v>1196.0000963687478</v>
      </c>
      <c r="E108" s="180">
        <v>-2.017684792499318E-2</v>
      </c>
      <c r="F108" s="187"/>
      <c r="G108" s="192">
        <v>334744184026919.94</v>
      </c>
      <c r="H108" s="149">
        <v>400332208681370.62</v>
      </c>
      <c r="I108" s="82">
        <v>1195.9347698455492</v>
      </c>
      <c r="J108" s="82">
        <v>-2.017563583992428E-2</v>
      </c>
      <c r="K108" s="150">
        <f t="shared" si="4"/>
        <v>-5.4623817992181079E-5</v>
      </c>
      <c r="L108" s="194">
        <f t="shared" si="5"/>
        <v>1.212085068900276E-6</v>
      </c>
      <c r="N108" s="192">
        <v>334145375062595.5</v>
      </c>
      <c r="O108" s="149">
        <v>399637900776035.44</v>
      </c>
      <c r="P108" s="82">
        <v>1196.0000963687473</v>
      </c>
      <c r="Q108" s="82">
        <v>-2.0176847924993187E-2</v>
      </c>
      <c r="R108" s="150">
        <f t="shared" si="6"/>
        <v>-3.8022350689364636E-16</v>
      </c>
      <c r="S108" s="194">
        <f t="shared" si="7"/>
        <v>0</v>
      </c>
    </row>
    <row r="109" spans="1:19">
      <c r="A109" s="171">
        <v>20180605</v>
      </c>
      <c r="B109" s="179">
        <v>428439</v>
      </c>
      <c r="C109" s="112">
        <v>506513.79504017404</v>
      </c>
      <c r="D109" s="112">
        <v>1182.230831087212</v>
      </c>
      <c r="E109" s="180">
        <v>-1.1512762685673316E-2</v>
      </c>
      <c r="F109" s="187"/>
      <c r="G109" s="192">
        <v>334744184026919.94</v>
      </c>
      <c r="H109" s="149">
        <v>395723085278323</v>
      </c>
      <c r="I109" s="82">
        <v>1182.1656780346009</v>
      </c>
      <c r="J109" s="82">
        <v>-1.1513246506518552E-2</v>
      </c>
      <c r="K109" s="150">
        <f t="shared" si="4"/>
        <v>-5.5113300801808286E-5</v>
      </c>
      <c r="L109" s="194">
        <f t="shared" si="5"/>
        <v>-4.8382084523630742E-7</v>
      </c>
      <c r="N109" s="192">
        <v>334145375062595.5</v>
      </c>
      <c r="O109" s="149">
        <v>395036964464200.25</v>
      </c>
      <c r="P109" s="82">
        <v>1182.2308310872113</v>
      </c>
      <c r="Q109" s="82">
        <v>-1.151276268567351E-2</v>
      </c>
      <c r="R109" s="150">
        <f t="shared" si="6"/>
        <v>-5.7697786962838661E-16</v>
      </c>
      <c r="S109" s="194">
        <f t="shared" si="7"/>
        <v>-1.9428902930940239E-16</v>
      </c>
    </row>
    <row r="110" spans="1:19">
      <c r="A110" s="171">
        <v>20180607</v>
      </c>
      <c r="B110" s="179">
        <v>428439</v>
      </c>
      <c r="C110" s="112">
        <v>516317.89519886975</v>
      </c>
      <c r="D110" s="112">
        <v>1205.1141357319705</v>
      </c>
      <c r="E110" s="180">
        <v>1.9356037791464435E-2</v>
      </c>
      <c r="F110" s="187"/>
      <c r="G110" s="192">
        <v>334744184026919.94</v>
      </c>
      <c r="H110" s="149">
        <v>403382464515901.94</v>
      </c>
      <c r="I110" s="82">
        <v>1205.0469694895794</v>
      </c>
      <c r="J110" s="82">
        <v>1.935540159905471E-2</v>
      </c>
      <c r="K110" s="150">
        <f t="shared" si="4"/>
        <v>-5.5737447661079171E-5</v>
      </c>
      <c r="L110" s="194">
        <f t="shared" si="5"/>
        <v>-6.3619240972534463E-7</v>
      </c>
      <c r="N110" s="192">
        <v>334145375062595.5</v>
      </c>
      <c r="O110" s="149">
        <v>402683314877394.81</v>
      </c>
      <c r="P110" s="82">
        <v>1205.1141357319702</v>
      </c>
      <c r="Q110" s="82">
        <v>1.9356037791464831E-2</v>
      </c>
      <c r="R110" s="150">
        <f t="shared" si="6"/>
        <v>-1.8867397593434445E-16</v>
      </c>
      <c r="S110" s="194">
        <f t="shared" si="7"/>
        <v>3.9551695252271202E-16</v>
      </c>
    </row>
    <row r="111" spans="1:19">
      <c r="A111" s="171">
        <v>20180608</v>
      </c>
      <c r="B111" s="179">
        <v>428439</v>
      </c>
      <c r="C111" s="112">
        <v>507757.3837593816</v>
      </c>
      <c r="D111" s="112">
        <v>1185.1334350033064</v>
      </c>
      <c r="E111" s="180">
        <v>-1.6579923955939675E-2</v>
      </c>
      <c r="F111" s="187"/>
      <c r="G111" s="192">
        <v>334744184026919.94</v>
      </c>
      <c r="H111" s="149">
        <v>396694228957502.87</v>
      </c>
      <c r="I111" s="82">
        <v>1185.0668297962152</v>
      </c>
      <c r="J111" s="82">
        <v>-1.6580382507270383E-2</v>
      </c>
      <c r="K111" s="150">
        <f t="shared" si="4"/>
        <v>-5.6203756122932174E-5</v>
      </c>
      <c r="L111" s="194">
        <f t="shared" si="5"/>
        <v>-4.5855133070857312E-7</v>
      </c>
      <c r="N111" s="192">
        <v>334145375062595.5</v>
      </c>
      <c r="O111" s="149">
        <v>396006856138401.75</v>
      </c>
      <c r="P111" s="82">
        <v>1185.1334350033057</v>
      </c>
      <c r="Q111" s="82">
        <v>-1.6579923955940053E-2</v>
      </c>
      <c r="R111" s="150">
        <f t="shared" si="6"/>
        <v>-5.755647475491175E-16</v>
      </c>
      <c r="S111" s="194">
        <f t="shared" si="7"/>
        <v>-3.7816971776294395E-16</v>
      </c>
    </row>
    <row r="112" spans="1:19">
      <c r="A112" s="171">
        <v>20180611</v>
      </c>
      <c r="B112" s="179">
        <v>428439</v>
      </c>
      <c r="C112" s="112">
        <v>504893.81021432241</v>
      </c>
      <c r="D112" s="112">
        <v>1178.4496981234724</v>
      </c>
      <c r="E112" s="180">
        <v>-5.6396492432224223E-3</v>
      </c>
      <c r="F112" s="187"/>
      <c r="G112" s="192">
        <v>334744184026919.94</v>
      </c>
      <c r="H112" s="149">
        <v>394457152724004.37</v>
      </c>
      <c r="I112" s="82">
        <v>1178.3838869991609</v>
      </c>
      <c r="J112" s="82">
        <v>-5.6392961384324975E-3</v>
      </c>
      <c r="K112" s="150">
        <f t="shared" si="4"/>
        <v>-5.5848628819159467E-5</v>
      </c>
      <c r="L112" s="194">
        <f t="shared" si="5"/>
        <v>3.5310478992481298E-7</v>
      </c>
      <c r="N112" s="192">
        <v>334145375062595.5</v>
      </c>
      <c r="O112" s="149">
        <v>393773516371869.94</v>
      </c>
      <c r="P112" s="82">
        <v>1178.4496981234718</v>
      </c>
      <c r="Q112" s="82">
        <v>-5.6396492432224258E-3</v>
      </c>
      <c r="R112" s="150">
        <f t="shared" si="6"/>
        <v>-5.7882914087541062E-16</v>
      </c>
      <c r="S112" s="194">
        <f t="shared" si="7"/>
        <v>0</v>
      </c>
    </row>
    <row r="113" spans="1:19">
      <c r="A113" s="171">
        <v>20180612</v>
      </c>
      <c r="B113" s="179">
        <v>428439</v>
      </c>
      <c r="C113" s="112">
        <v>507042.35646951653</v>
      </c>
      <c r="D113" s="112">
        <v>1183.464522299596</v>
      </c>
      <c r="E113" s="180">
        <v>4.2554418606996674E-3</v>
      </c>
      <c r="F113" s="187"/>
      <c r="G113" s="192">
        <v>334744184026919.94</v>
      </c>
      <c r="H113" s="149">
        <v>396135523514666</v>
      </c>
      <c r="I113" s="82">
        <v>1183.3977778171316</v>
      </c>
      <c r="J113" s="82">
        <v>4.254887455003172E-3</v>
      </c>
      <c r="K113" s="150">
        <f t="shared" si="4"/>
        <v>-5.6400716407898054E-5</v>
      </c>
      <c r="L113" s="194">
        <f t="shared" si="5"/>
        <v>-5.5440569649532756E-7</v>
      </c>
      <c r="N113" s="192">
        <v>334145375062595.5</v>
      </c>
      <c r="O113" s="149">
        <v>395449196677073.69</v>
      </c>
      <c r="P113" s="82">
        <v>1183.4645222995953</v>
      </c>
      <c r="Q113" s="82">
        <v>4.25544186069967E-3</v>
      </c>
      <c r="R113" s="150">
        <f t="shared" si="6"/>
        <v>-5.7637640459577423E-16</v>
      </c>
      <c r="S113" s="194">
        <f t="shared" si="7"/>
        <v>0</v>
      </c>
    </row>
    <row r="114" spans="1:19">
      <c r="A114" s="171">
        <v>20180614</v>
      </c>
      <c r="B114" s="179">
        <v>428439</v>
      </c>
      <c r="C114" s="112">
        <v>499378.05680762255</v>
      </c>
      <c r="D114" s="112">
        <v>1165.5756287537376</v>
      </c>
      <c r="E114" s="180">
        <v>-1.5115699041909857E-2</v>
      </c>
      <c r="F114" s="187"/>
      <c r="G114" s="192">
        <v>334744184026919.94</v>
      </c>
      <c r="H114" s="149">
        <v>390146652509921.12</v>
      </c>
      <c r="I114" s="82">
        <v>1165.5068889219172</v>
      </c>
      <c r="J114" s="82">
        <v>-1.5118237697062036E-2</v>
      </c>
      <c r="K114" s="150">
        <f t="shared" si="4"/>
        <v>-5.8978486076627005E-5</v>
      </c>
      <c r="L114" s="194">
        <f t="shared" si="5"/>
        <v>-2.5386551521788814E-6</v>
      </c>
      <c r="N114" s="192">
        <v>334145375062595.5</v>
      </c>
      <c r="O114" s="149">
        <v>389471705633738</v>
      </c>
      <c r="P114" s="82">
        <v>1165.575628753737</v>
      </c>
      <c r="Q114" s="82">
        <v>-1.5115699041909866E-2</v>
      </c>
      <c r="R114" s="150">
        <f t="shared" si="6"/>
        <v>-5.8522245103823702E-16</v>
      </c>
      <c r="S114" s="194">
        <f t="shared" si="7"/>
        <v>0</v>
      </c>
    </row>
    <row r="115" spans="1:19">
      <c r="A115" s="171">
        <v>20180615</v>
      </c>
      <c r="B115" s="179">
        <v>428439</v>
      </c>
      <c r="C115" s="112">
        <v>501385.51410782384</v>
      </c>
      <c r="D115" s="112">
        <v>1170.2611436116317</v>
      </c>
      <c r="E115" s="180">
        <v>4.0199149178367305E-3</v>
      </c>
      <c r="F115" s="187"/>
      <c r="G115" s="192">
        <v>334744184026919.94</v>
      </c>
      <c r="H115" s="149">
        <v>391713646833224.06</v>
      </c>
      <c r="I115" s="82">
        <v>1170.1880585973756</v>
      </c>
      <c r="J115" s="82">
        <v>4.0164238581107958E-3</v>
      </c>
      <c r="K115" s="150">
        <f t="shared" si="4"/>
        <v>-6.2455785392047104E-5</v>
      </c>
      <c r="L115" s="194">
        <f t="shared" si="5"/>
        <v>-3.491059725934699E-6</v>
      </c>
      <c r="N115" s="192">
        <v>334145375062595.5</v>
      </c>
      <c r="O115" s="149">
        <v>391037348753290.37</v>
      </c>
      <c r="P115" s="82">
        <v>1170.261143611631</v>
      </c>
      <c r="Q115" s="82">
        <v>4.0199149178367331E-3</v>
      </c>
      <c r="R115" s="150">
        <f t="shared" si="6"/>
        <v>-5.8287932574139065E-16</v>
      </c>
      <c r="S115" s="194">
        <f t="shared" si="7"/>
        <v>0</v>
      </c>
    </row>
    <row r="116" spans="1:19">
      <c r="A116" s="171">
        <v>20180618</v>
      </c>
      <c r="B116" s="179">
        <v>428439</v>
      </c>
      <c r="C116" s="112">
        <v>491089.5270865066</v>
      </c>
      <c r="D116" s="112">
        <v>1146.2297481940407</v>
      </c>
      <c r="E116" s="180">
        <v>-2.0535070782087102E-2</v>
      </c>
      <c r="F116" s="187"/>
      <c r="G116" s="192">
        <v>334744184026919.94</v>
      </c>
      <c r="H116" s="149">
        <v>383668195261181.62</v>
      </c>
      <c r="I116" s="82">
        <v>1146.1534316913694</v>
      </c>
      <c r="J116" s="82">
        <v>-2.0539114828102834E-2</v>
      </c>
      <c r="K116" s="150">
        <f t="shared" si="4"/>
        <v>-6.6584892180309298E-5</v>
      </c>
      <c r="L116" s="194">
        <f t="shared" si="5"/>
        <v>-4.0440460157310787E-6</v>
      </c>
      <c r="N116" s="192">
        <v>334145375062595.5</v>
      </c>
      <c r="O116" s="149">
        <v>383007369118202</v>
      </c>
      <c r="P116" s="82">
        <v>1146.2297481940402</v>
      </c>
      <c r="Q116" s="82">
        <v>-2.0535070782086919E-2</v>
      </c>
      <c r="R116" s="150">
        <f t="shared" si="6"/>
        <v>-3.9673316069745028E-16</v>
      </c>
      <c r="S116" s="194">
        <f t="shared" si="7"/>
        <v>1.8388068845354155E-16</v>
      </c>
    </row>
    <row r="117" spans="1:19">
      <c r="A117" s="171">
        <v>20180619</v>
      </c>
      <c r="B117" s="179">
        <v>428439</v>
      </c>
      <c r="C117" s="112">
        <v>489182.92733336752</v>
      </c>
      <c r="D117" s="112">
        <v>1141.7796403533935</v>
      </c>
      <c r="E117" s="180">
        <v>-3.8823873203942226E-3</v>
      </c>
      <c r="F117" s="187"/>
      <c r="G117" s="192">
        <v>334744184026919.94</v>
      </c>
      <c r="H117" s="149">
        <v>382180419289812.44</v>
      </c>
      <c r="I117" s="82">
        <v>1141.7089154238381</v>
      </c>
      <c r="J117" s="82">
        <v>-3.8777672732459227E-3</v>
      </c>
      <c r="K117" s="150">
        <f t="shared" si="4"/>
        <v>-6.1946550999033325E-5</v>
      </c>
      <c r="L117" s="194">
        <f t="shared" si="5"/>
        <v>4.6200471482999057E-6</v>
      </c>
      <c r="N117" s="192">
        <v>334145375062595.5</v>
      </c>
      <c r="O117" s="149">
        <v>381520386164719.94</v>
      </c>
      <c r="P117" s="82">
        <v>1141.779640353393</v>
      </c>
      <c r="Q117" s="82">
        <v>-3.8823873203942243E-3</v>
      </c>
      <c r="R117" s="150">
        <f t="shared" si="6"/>
        <v>-3.9827943572869713E-16</v>
      </c>
      <c r="S117" s="194">
        <f t="shared" si="7"/>
        <v>0</v>
      </c>
    </row>
    <row r="118" spans="1:19">
      <c r="A118" s="171">
        <v>20180620</v>
      </c>
      <c r="B118" s="179">
        <v>428439</v>
      </c>
      <c r="C118" s="112">
        <v>501468.30300676113</v>
      </c>
      <c r="D118" s="112">
        <v>1170.4543774183983</v>
      </c>
      <c r="E118" s="180">
        <v>2.5114072848706315E-2</v>
      </c>
      <c r="F118" s="187"/>
      <c r="G118" s="192">
        <v>334744184026919.94</v>
      </c>
      <c r="H118" s="149">
        <v>391778104095997.06</v>
      </c>
      <c r="I118" s="82">
        <v>1170.3806153790874</v>
      </c>
      <c r="J118" s="82">
        <v>2.5112968435221067E-2</v>
      </c>
      <c r="K118" s="150">
        <f t="shared" si="4"/>
        <v>-6.3023975569655532E-5</v>
      </c>
      <c r="L118" s="194">
        <f t="shared" si="5"/>
        <v>-1.1044134852478127E-6</v>
      </c>
      <c r="N118" s="192">
        <v>334145375062595.5</v>
      </c>
      <c r="O118" s="149">
        <v>391101916936127.25</v>
      </c>
      <c r="P118" s="82">
        <v>1170.4543774183978</v>
      </c>
      <c r="Q118" s="82">
        <v>2.5114072848706325E-2</v>
      </c>
      <c r="R118" s="150">
        <f t="shared" si="6"/>
        <v>-3.8852206430247501E-16</v>
      </c>
      <c r="S118" s="194">
        <f t="shared" si="7"/>
        <v>0</v>
      </c>
    </row>
    <row r="119" spans="1:19">
      <c r="A119" s="171">
        <v>20180621</v>
      </c>
      <c r="B119" s="179">
        <v>428439</v>
      </c>
      <c r="C119" s="112">
        <v>497401.72968020034</v>
      </c>
      <c r="D119" s="112">
        <v>1160.9627734174535</v>
      </c>
      <c r="E119" s="180">
        <v>-8.109332737837982E-3</v>
      </c>
      <c r="F119" s="187"/>
      <c r="G119" s="192">
        <v>334744184026919.94</v>
      </c>
      <c r="H119" s="149">
        <v>388601422197094.75</v>
      </c>
      <c r="I119" s="82">
        <v>1160.8907360907087</v>
      </c>
      <c r="J119" s="82">
        <v>-8.1083701863131994E-3</v>
      </c>
      <c r="K119" s="150">
        <f t="shared" si="4"/>
        <v>-6.2053494360144248E-5</v>
      </c>
      <c r="L119" s="194">
        <f t="shared" si="5"/>
        <v>9.6255152478262607E-7</v>
      </c>
      <c r="N119" s="192">
        <v>334145375062595.5</v>
      </c>
      <c r="O119" s="149">
        <v>387930341357285.94</v>
      </c>
      <c r="P119" s="82">
        <v>1160.962773417453</v>
      </c>
      <c r="Q119" s="82">
        <v>-8.1093327378379838E-3</v>
      </c>
      <c r="R119" s="150">
        <f t="shared" si="6"/>
        <v>-3.9169847759015819E-16</v>
      </c>
      <c r="S119" s="194">
        <f t="shared" si="7"/>
        <v>0</v>
      </c>
    </row>
    <row r="120" spans="1:19">
      <c r="A120" s="171">
        <v>20180622</v>
      </c>
      <c r="B120" s="179">
        <v>428439</v>
      </c>
      <c r="C120" s="112">
        <v>499458.69706931186</v>
      </c>
      <c r="D120" s="112">
        <v>1165.763847523946</v>
      </c>
      <c r="E120" s="180">
        <v>4.1354246806379995E-3</v>
      </c>
      <c r="F120" s="187"/>
      <c r="G120" s="192">
        <v>334744184026919.94</v>
      </c>
      <c r="H120" s="149">
        <v>390208001209870.25</v>
      </c>
      <c r="I120" s="82">
        <v>1165.6901593202585</v>
      </c>
      <c r="J120" s="82">
        <v>4.1342592203912534E-3</v>
      </c>
      <c r="K120" s="150">
        <f t="shared" si="4"/>
        <v>-6.3214228153383605E-5</v>
      </c>
      <c r="L120" s="194">
        <f t="shared" si="5"/>
        <v>-1.1654602467461167E-6</v>
      </c>
      <c r="N120" s="192">
        <v>334145375062595.5</v>
      </c>
      <c r="O120" s="149">
        <v>389534598065303.12</v>
      </c>
      <c r="P120" s="82">
        <v>1165.7638475239453</v>
      </c>
      <c r="Q120" s="82">
        <v>4.1354246806378052E-3</v>
      </c>
      <c r="R120" s="150">
        <f t="shared" si="6"/>
        <v>-5.8512796376256219E-16</v>
      </c>
      <c r="S120" s="194">
        <f t="shared" si="7"/>
        <v>-1.9428902930940239E-16</v>
      </c>
    </row>
    <row r="121" spans="1:19">
      <c r="A121" s="171">
        <v>20180625</v>
      </c>
      <c r="B121" s="179">
        <v>428439</v>
      </c>
      <c r="C121" s="112">
        <v>497981.39764395345</v>
      </c>
      <c r="D121" s="112">
        <v>1162.3157500693296</v>
      </c>
      <c r="E121" s="180">
        <v>-2.9578009833981559E-3</v>
      </c>
      <c r="F121" s="187"/>
      <c r="G121" s="192">
        <v>334744184026919.94</v>
      </c>
      <c r="H121" s="149">
        <v>389053862331636.75</v>
      </c>
      <c r="I121" s="82">
        <v>1162.2423357782648</v>
      </c>
      <c r="J121" s="82">
        <v>-2.9577529795776023E-3</v>
      </c>
      <c r="K121" s="150">
        <f t="shared" si="4"/>
        <v>-6.3166078884662526E-5</v>
      </c>
      <c r="L121" s="194">
        <f t="shared" si="5"/>
        <v>4.8003820553570858E-8</v>
      </c>
      <c r="N121" s="192">
        <v>334145375062595.5</v>
      </c>
      <c r="O121" s="149">
        <v>388382432248078</v>
      </c>
      <c r="P121" s="82">
        <v>1162.3157500693292</v>
      </c>
      <c r="Q121" s="82">
        <v>-2.9578009833979625E-3</v>
      </c>
      <c r="R121" s="150">
        <f t="shared" si="6"/>
        <v>-3.9124252670527748E-16</v>
      </c>
      <c r="S121" s="194">
        <f t="shared" si="7"/>
        <v>1.9342166757141399E-16</v>
      </c>
    </row>
    <row r="122" spans="1:19">
      <c r="A122" s="171">
        <v>20180626</v>
      </c>
      <c r="B122" s="179">
        <v>428439</v>
      </c>
      <c r="C122" s="112">
        <v>494287.44329692377</v>
      </c>
      <c r="D122" s="112">
        <v>1153.6938590952825</v>
      </c>
      <c r="E122" s="180">
        <v>-7.4178560976506103E-3</v>
      </c>
      <c r="F122" s="187"/>
      <c r="G122" s="192">
        <v>334744184026919.94</v>
      </c>
      <c r="H122" s="149">
        <v>386167571568763.12</v>
      </c>
      <c r="I122" s="82">
        <v>1153.619958152007</v>
      </c>
      <c r="J122" s="82">
        <v>-7.4187433728990643E-3</v>
      </c>
      <c r="K122" s="150">
        <f t="shared" si="4"/>
        <v>-6.4060042263708829E-5</v>
      </c>
      <c r="L122" s="194">
        <f t="shared" si="5"/>
        <v>-8.872752484540003E-7</v>
      </c>
      <c r="N122" s="192">
        <v>334145375062595.5</v>
      </c>
      <c r="O122" s="149">
        <v>385501467254806.25</v>
      </c>
      <c r="P122" s="82">
        <v>1153.6938590952821</v>
      </c>
      <c r="Q122" s="82">
        <v>-7.4178560976506129E-3</v>
      </c>
      <c r="R122" s="150">
        <f t="shared" si="6"/>
        <v>-3.9416639631164678E-16</v>
      </c>
      <c r="S122" s="194">
        <f t="shared" si="7"/>
        <v>0</v>
      </c>
    </row>
    <row r="123" spans="1:19">
      <c r="A123" s="171">
        <v>20180627</v>
      </c>
      <c r="B123" s="179">
        <v>428439</v>
      </c>
      <c r="C123" s="112">
        <v>498373.81211199949</v>
      </c>
      <c r="D123" s="112">
        <v>1163.2316668463875</v>
      </c>
      <c r="E123" s="180">
        <v>8.267191227475601E-3</v>
      </c>
      <c r="F123" s="187"/>
      <c r="G123" s="192">
        <v>334744184026919.94</v>
      </c>
      <c r="H123" s="149">
        <v>389360009689422.12</v>
      </c>
      <c r="I123" s="82">
        <v>1163.1569068817937</v>
      </c>
      <c r="J123" s="82">
        <v>8.2669761929777871E-3</v>
      </c>
      <c r="K123" s="150">
        <f t="shared" si="4"/>
        <v>-6.4273327314208018E-5</v>
      </c>
      <c r="L123" s="194">
        <f t="shared" si="5"/>
        <v>-2.1503449781391792E-7</v>
      </c>
      <c r="N123" s="192">
        <v>334145375062595.5</v>
      </c>
      <c r="O123" s="149">
        <v>388688481603074.25</v>
      </c>
      <c r="P123" s="82">
        <v>1163.2316668463873</v>
      </c>
      <c r="Q123" s="82">
        <v>8.2671912274758022E-3</v>
      </c>
      <c r="R123" s="150">
        <f t="shared" si="6"/>
        <v>-1.9546723316057928E-16</v>
      </c>
      <c r="S123" s="194">
        <f t="shared" si="7"/>
        <v>2.0122792321330962E-16</v>
      </c>
    </row>
    <row r="124" spans="1:19">
      <c r="A124" s="171">
        <v>20180628</v>
      </c>
      <c r="B124" s="179">
        <v>428439</v>
      </c>
      <c r="C124" s="112">
        <v>496154.6329461491</v>
      </c>
      <c r="D124" s="112">
        <v>1158.05198160333</v>
      </c>
      <c r="E124" s="180">
        <v>-4.4528406427414872E-3</v>
      </c>
      <c r="F124" s="187"/>
      <c r="G124" s="192">
        <v>334744184026919.94</v>
      </c>
      <c r="H124" s="149">
        <v>387626316762584.69</v>
      </c>
      <c r="I124" s="82">
        <v>1157.9777491560899</v>
      </c>
      <c r="J124" s="82">
        <v>-4.4526733195336225E-3</v>
      </c>
      <c r="K124" s="150">
        <f t="shared" si="4"/>
        <v>-6.4105244936002819E-5</v>
      </c>
      <c r="L124" s="194">
        <f t="shared" si="5"/>
        <v>1.6732320786468774E-7</v>
      </c>
      <c r="N124" s="192">
        <v>334145375062595.5</v>
      </c>
      <c r="O124" s="149">
        <v>386957713734826.5</v>
      </c>
      <c r="P124" s="82">
        <v>1158.0519816033295</v>
      </c>
      <c r="Q124" s="82">
        <v>-4.4528406427416841E-3</v>
      </c>
      <c r="R124" s="150">
        <f t="shared" si="6"/>
        <v>-3.9268302123784099E-16</v>
      </c>
      <c r="S124" s="194">
        <f t="shared" si="7"/>
        <v>-1.9689111452336761E-16</v>
      </c>
    </row>
    <row r="125" spans="1:19">
      <c r="A125" s="202">
        <v>20180629</v>
      </c>
      <c r="B125" s="179">
        <v>428439</v>
      </c>
      <c r="C125" s="112">
        <v>503860.23970327526</v>
      </c>
      <c r="D125" s="112">
        <v>1176.0372881630178</v>
      </c>
      <c r="E125" s="180">
        <v>1.5530655657431782E-2</v>
      </c>
      <c r="F125" s="187"/>
      <c r="G125" s="203">
        <v>334744184026919.94</v>
      </c>
      <c r="H125" s="88">
        <v>393646799064986.62</v>
      </c>
      <c r="I125" s="84">
        <v>1175.9630722466256</v>
      </c>
      <c r="J125" s="84">
        <v>1.5531665529534645E-2</v>
      </c>
      <c r="K125" s="204">
        <f t="shared" si="4"/>
        <v>-6.311075419263865E-5</v>
      </c>
      <c r="L125" s="194">
        <f t="shared" si="5"/>
        <v>1.0098721028636154E-6</v>
      </c>
      <c r="N125" s="192">
        <v>334145375062595.5</v>
      </c>
      <c r="O125" s="149">
        <v>392967420740829.12</v>
      </c>
      <c r="P125" s="82">
        <v>1176.0372881630171</v>
      </c>
      <c r="Q125" s="82">
        <v>1.5530655657431591E-2</v>
      </c>
      <c r="R125" s="150">
        <f t="shared" si="6"/>
        <v>-5.8001649539121037E-16</v>
      </c>
      <c r="S125" s="194">
        <f t="shared" si="7"/>
        <v>-1.9081958235744878E-16</v>
      </c>
    </row>
    <row r="126" spans="1:19">
      <c r="A126" s="201">
        <v>20180702</v>
      </c>
      <c r="B126" s="179">
        <v>489810.14955722401</v>
      </c>
      <c r="C126" s="112">
        <v>565415.6873607653</v>
      </c>
      <c r="D126" s="112">
        <v>1154.3568214580421</v>
      </c>
      <c r="E126" s="180">
        <v>-1.8435186471715409E-2</v>
      </c>
      <c r="F126" s="187"/>
      <c r="G126" s="203">
        <v>290211960499322.75</v>
      </c>
      <c r="H126" s="88">
        <v>334987041113469.31</v>
      </c>
      <c r="I126" s="84">
        <v>1154.2840637481274</v>
      </c>
      <c r="J126" s="84">
        <v>-1.8435109919805064E-2</v>
      </c>
      <c r="K126" s="204">
        <f t="shared" si="4"/>
        <v>-6.3032759612382871E-5</v>
      </c>
      <c r="L126" s="194">
        <f t="shared" si="5"/>
        <v>7.655191034544595E-8</v>
      </c>
      <c r="N126" s="192">
        <v>289566287547134.87</v>
      </c>
      <c r="O126" s="149">
        <v>334262819294315.87</v>
      </c>
      <c r="P126" s="82">
        <v>1154.3568214580416</v>
      </c>
      <c r="Q126" s="82">
        <v>-1.8435186471715225E-2</v>
      </c>
      <c r="R126" s="150">
        <f t="shared" si="6"/>
        <v>-3.9394002134633135E-16</v>
      </c>
      <c r="S126" s="194">
        <f t="shared" si="7"/>
        <v>1.8388068845354155E-16</v>
      </c>
    </row>
    <row r="127" spans="1:19">
      <c r="A127" s="202">
        <v>20180703</v>
      </c>
      <c r="B127" s="179">
        <v>489810.14955722401</v>
      </c>
      <c r="C127" s="112">
        <v>564991.53371153167</v>
      </c>
      <c r="D127" s="112">
        <v>1153.4908662514849</v>
      </c>
      <c r="E127" s="180">
        <v>-7.5016250647990941E-4</v>
      </c>
      <c r="F127" s="187"/>
      <c r="G127" s="203">
        <v>290211960499322.75</v>
      </c>
      <c r="H127" s="88">
        <v>334735446691403.75</v>
      </c>
      <c r="I127" s="84">
        <v>1153.4171304155636</v>
      </c>
      <c r="J127" s="84">
        <v>-7.5105717889645425E-4</v>
      </c>
      <c r="K127" s="204">
        <f t="shared" si="4"/>
        <v>-6.3928160920179324E-5</v>
      </c>
      <c r="L127" s="194">
        <f t="shared" si="5"/>
        <v>-8.9467241654484376E-7</v>
      </c>
      <c r="N127" s="192">
        <v>289566287547134.87</v>
      </c>
      <c r="O127" s="149">
        <v>334012067859971</v>
      </c>
      <c r="P127" s="82">
        <v>1153.4908662514842</v>
      </c>
      <c r="Q127" s="82">
        <v>-7.5016250648010663E-4</v>
      </c>
      <c r="R127" s="150">
        <f t="shared" si="6"/>
        <v>-5.9135364335080923E-16</v>
      </c>
      <c r="S127" s="194">
        <f t="shared" si="7"/>
        <v>-1.9721637517511326E-16</v>
      </c>
    </row>
    <row r="128" spans="1:19">
      <c r="A128" s="202">
        <v>20180704</v>
      </c>
      <c r="B128" s="179">
        <v>489810.14955722401</v>
      </c>
      <c r="C128" s="112">
        <v>557134.72640850756</v>
      </c>
      <c r="D128" s="112">
        <v>1137.4503507372056</v>
      </c>
      <c r="E128" s="180">
        <v>-1.3906062010188654E-2</v>
      </c>
      <c r="F128" s="187"/>
      <c r="G128" s="203">
        <v>290211960499322.75</v>
      </c>
      <c r="H128" s="88">
        <v>330080787093214.37</v>
      </c>
      <c r="I128" s="84">
        <v>1137.3783028283724</v>
      </c>
      <c r="J128" s="84">
        <v>-1.390548758488841E-2</v>
      </c>
      <c r="K128" s="204">
        <f t="shared" si="4"/>
        <v>-6.3345598077606087E-5</v>
      </c>
      <c r="L128" s="194">
        <f t="shared" si="5"/>
        <v>5.7442530024438831E-7</v>
      </c>
      <c r="N128" s="192">
        <v>289566287547134.87</v>
      </c>
      <c r="O128" s="149">
        <v>329367275332158.87</v>
      </c>
      <c r="P128" s="82">
        <v>1137.4503507372049</v>
      </c>
      <c r="Q128" s="82">
        <v>-1.3906062010188663E-2</v>
      </c>
      <c r="R128" s="150">
        <f t="shared" si="6"/>
        <v>-5.9969301155659191E-16</v>
      </c>
      <c r="S128" s="194">
        <f t="shared" si="7"/>
        <v>0</v>
      </c>
    </row>
    <row r="129" spans="1:19">
      <c r="A129" s="202">
        <v>20180705</v>
      </c>
      <c r="B129" s="179">
        <v>489810.14955722401</v>
      </c>
      <c r="C129" s="112">
        <v>549253.24075422133</v>
      </c>
      <c r="D129" s="112">
        <v>1121.3594517196764</v>
      </c>
      <c r="E129" s="180">
        <v>-1.4146462750748049E-2</v>
      </c>
      <c r="F129" s="187"/>
      <c r="G129" s="203">
        <v>290211960499322.75</v>
      </c>
      <c r="H129" s="88">
        <v>325411439948738.44</v>
      </c>
      <c r="I129" s="84">
        <v>1121.2888655204058</v>
      </c>
      <c r="J129" s="84">
        <v>-1.4146073710001525E-2</v>
      </c>
      <c r="K129" s="204">
        <f t="shared" si="4"/>
        <v>-6.2950949965783295E-5</v>
      </c>
      <c r="L129" s="194">
        <f t="shared" si="5"/>
        <v>3.8904074652415521E-7</v>
      </c>
      <c r="N129" s="192">
        <v>289566287547134.87</v>
      </c>
      <c r="O129" s="149">
        <v>324707893440357.06</v>
      </c>
      <c r="P129" s="82">
        <v>1121.3594517196755</v>
      </c>
      <c r="Q129" s="82">
        <v>-1.4146462750748257E-2</v>
      </c>
      <c r="R129" s="150">
        <f t="shared" si="6"/>
        <v>-8.1106437403114649E-16</v>
      </c>
      <c r="S129" s="194">
        <f t="shared" si="7"/>
        <v>-2.0816681711721685E-16</v>
      </c>
    </row>
    <row r="130" spans="1:19">
      <c r="A130" s="202">
        <v>20180706</v>
      </c>
      <c r="B130" s="179">
        <v>489810.14955722401</v>
      </c>
      <c r="C130" s="112">
        <v>555238.57559515489</v>
      </c>
      <c r="D130" s="112">
        <v>1133.5791553055333</v>
      </c>
      <c r="E130" s="180">
        <v>1.0897222623055621E-2</v>
      </c>
      <c r="F130" s="187"/>
      <c r="G130" s="203">
        <v>290211960499322.75</v>
      </c>
      <c r="H130" s="88">
        <v>328957314340648.94</v>
      </c>
      <c r="I130" s="84">
        <v>1133.507088318011</v>
      </c>
      <c r="J130" s="84">
        <v>1.0896588000929247E-2</v>
      </c>
      <c r="K130" s="204">
        <f t="shared" si="4"/>
        <v>-6.357877093577524E-5</v>
      </c>
      <c r="L130" s="194">
        <f t="shared" si="5"/>
        <v>-6.3462212637407922E-7</v>
      </c>
      <c r="N130" s="192">
        <v>289566287547134.87</v>
      </c>
      <c r="O130" s="149">
        <v>328246307642640.12</v>
      </c>
      <c r="P130" s="82">
        <v>1133.5791553055326</v>
      </c>
      <c r="Q130" s="82">
        <v>1.0897222623055832E-2</v>
      </c>
      <c r="R130" s="150">
        <f t="shared" si="6"/>
        <v>-6.0174097515567382E-16</v>
      </c>
      <c r="S130" s="194">
        <f t="shared" si="7"/>
        <v>2.1163626406917047E-16</v>
      </c>
    </row>
    <row r="131" spans="1:19">
      <c r="A131" s="202">
        <v>20180709</v>
      </c>
      <c r="B131" s="179">
        <v>489810.14955722401</v>
      </c>
      <c r="C131" s="112">
        <v>563477.78702616622</v>
      </c>
      <c r="D131" s="112">
        <v>1150.4003898970568</v>
      </c>
      <c r="E131" s="180">
        <v>1.4839047200889745E-2</v>
      </c>
      <c r="F131" s="187"/>
      <c r="G131" s="203">
        <v>290211960499322.75</v>
      </c>
      <c r="H131" s="88">
        <v>333838728981517</v>
      </c>
      <c r="I131" s="84">
        <v>1150.3272587633276</v>
      </c>
      <c r="J131" s="84">
        <v>1.4839051840668818E-2</v>
      </c>
      <c r="K131" s="204">
        <f t="shared" si="4"/>
        <v>-6.3574198709216573E-5</v>
      </c>
      <c r="L131" s="194">
        <f t="shared" si="5"/>
        <v>4.6397790730984267E-9</v>
      </c>
      <c r="N131" s="192">
        <v>289566287547134.87</v>
      </c>
      <c r="O131" s="149">
        <v>333117170095267.06</v>
      </c>
      <c r="P131" s="82">
        <v>1150.4003898970564</v>
      </c>
      <c r="Q131" s="82">
        <v>1.4839047200889953E-2</v>
      </c>
      <c r="R131" s="150">
        <f t="shared" si="6"/>
        <v>-3.9529485114930918E-16</v>
      </c>
      <c r="S131" s="194">
        <f t="shared" si="7"/>
        <v>2.0816681711721685E-16</v>
      </c>
    </row>
    <row r="132" spans="1:19">
      <c r="A132" s="202">
        <v>20180710</v>
      </c>
      <c r="B132" s="179">
        <v>489810.14955722401</v>
      </c>
      <c r="C132" s="112">
        <v>565607.27576134191</v>
      </c>
      <c r="D132" s="112">
        <v>1154.7479697442704</v>
      </c>
      <c r="E132" s="180">
        <v>3.7791884333442196E-3</v>
      </c>
      <c r="F132" s="187"/>
      <c r="G132" s="203">
        <v>290211960499322.75</v>
      </c>
      <c r="H132" s="88">
        <v>335100365727107</v>
      </c>
      <c r="I132" s="84">
        <v>1154.6745528700874</v>
      </c>
      <c r="J132" s="84">
        <v>3.7791802929484837E-3</v>
      </c>
      <c r="K132" s="204">
        <f t="shared" si="4"/>
        <v>-6.3582308972325063E-5</v>
      </c>
      <c r="L132" s="194">
        <f t="shared" si="5"/>
        <v>-8.1403957359615919E-9</v>
      </c>
      <c r="N132" s="192">
        <v>289566287547134.87</v>
      </c>
      <c r="O132" s="149">
        <v>334376082651439.5</v>
      </c>
      <c r="P132" s="82">
        <v>1154.74796974427</v>
      </c>
      <c r="Q132" s="82">
        <v>3.7791884333442209E-3</v>
      </c>
      <c r="R132" s="150">
        <f t="shared" si="6"/>
        <v>-3.9380658187013076E-16</v>
      </c>
      <c r="S132" s="194">
        <f t="shared" si="7"/>
        <v>0</v>
      </c>
    </row>
    <row r="133" spans="1:19">
      <c r="A133" s="202">
        <v>20180711</v>
      </c>
      <c r="B133" s="179">
        <v>489810.14955722401</v>
      </c>
      <c r="C133" s="112">
        <v>560836.86807891761</v>
      </c>
      <c r="D133" s="112">
        <v>1145.0086703713673</v>
      </c>
      <c r="E133" s="180">
        <v>-8.4341342250291995E-3</v>
      </c>
      <c r="F133" s="187"/>
      <c r="G133" s="203">
        <v>290211960499322.75</v>
      </c>
      <c r="H133" s="88">
        <v>332273875780913.37</v>
      </c>
      <c r="I133" s="84">
        <v>1144.9351543238301</v>
      </c>
      <c r="J133" s="84">
        <v>-8.4347563753342843E-3</v>
      </c>
      <c r="K133" s="204">
        <f t="shared" ref="K133:K196" si="8">(I133-D133)/I133</f>
        <v>-6.4209791497392958E-5</v>
      </c>
      <c r="L133" s="194">
        <f t="shared" si="5"/>
        <v>-6.2215030508482039E-7</v>
      </c>
      <c r="N133" s="192">
        <v>289566287547134.87</v>
      </c>
      <c r="O133" s="149">
        <v>331555909888717.75</v>
      </c>
      <c r="P133" s="82">
        <v>1145.0086703713666</v>
      </c>
      <c r="Q133" s="82">
        <v>-8.434134225029399E-3</v>
      </c>
      <c r="R133" s="150">
        <f t="shared" si="6"/>
        <v>-5.9573437649905337E-16</v>
      </c>
      <c r="S133" s="194">
        <f t="shared" si="7"/>
        <v>-1.9949319973733282E-16</v>
      </c>
    </row>
    <row r="134" spans="1:19">
      <c r="A134" s="202">
        <v>20180712</v>
      </c>
      <c r="B134" s="179">
        <v>489810.14955722401</v>
      </c>
      <c r="C134" s="112">
        <v>564064.41967545834</v>
      </c>
      <c r="D134" s="112">
        <v>1151.5980634238763</v>
      </c>
      <c r="E134" s="180">
        <v>5.7548848519826416E-3</v>
      </c>
      <c r="F134" s="187"/>
      <c r="G134" s="203">
        <v>290211960499322.75</v>
      </c>
      <c r="H134" s="88">
        <v>334186396269824.75</v>
      </c>
      <c r="I134" s="84">
        <v>1151.5252358822222</v>
      </c>
      <c r="J134" s="84">
        <v>5.755855721177496E-3</v>
      </c>
      <c r="K134" s="204">
        <f t="shared" si="8"/>
        <v>-6.3244416522302793E-5</v>
      </c>
      <c r="L134" s="194">
        <f t="shared" ref="L134:L197" si="9">(J134-E134)</f>
        <v>9.7086919485442347E-7</v>
      </c>
      <c r="N134" s="192">
        <v>289566287547134.87</v>
      </c>
      <c r="O134" s="149">
        <v>333463975972121.62</v>
      </c>
      <c r="P134" s="82">
        <v>1151.5980634238756</v>
      </c>
      <c r="Q134" s="82">
        <v>5.7548848519826451E-3</v>
      </c>
      <c r="R134" s="150">
        <f t="shared" ref="R134:R197" si="10">(P134-D134)/P134</f>
        <v>-5.923256108139388E-16</v>
      </c>
      <c r="S134" s="194">
        <f t="shared" ref="S134:S197" si="11">Q134-E134</f>
        <v>0</v>
      </c>
    </row>
    <row r="135" spans="1:19">
      <c r="A135" s="171">
        <v>20180713</v>
      </c>
      <c r="B135" s="179">
        <v>489810.14955722401</v>
      </c>
      <c r="C135" s="112">
        <v>571271.14746957459</v>
      </c>
      <c r="D135" s="112">
        <v>1166.3113718365967</v>
      </c>
      <c r="E135" s="180">
        <v>1.2776426845470264E-2</v>
      </c>
      <c r="F135" s="187"/>
      <c r="G135" s="192">
        <v>290211960499322.75</v>
      </c>
      <c r="H135" s="149">
        <v>338456081015096.81</v>
      </c>
      <c r="I135" s="82">
        <v>1166.2375335350337</v>
      </c>
      <c r="J135" s="82">
        <v>1.2776357125634222E-2</v>
      </c>
      <c r="K135" s="150">
        <f t="shared" si="8"/>
        <v>-6.3313261183753995E-5</v>
      </c>
      <c r="L135" s="194">
        <f t="shared" si="9"/>
        <v>-6.9719836041579053E-8</v>
      </c>
      <c r="N135" s="192">
        <v>289566287547134.87</v>
      </c>
      <c r="O135" s="149">
        <v>337724454066729.19</v>
      </c>
      <c r="P135" s="82">
        <v>1166.3113718365962</v>
      </c>
      <c r="Q135" s="82">
        <v>1.2776426845470468E-2</v>
      </c>
      <c r="R135" s="150">
        <f t="shared" si="10"/>
        <v>-3.8990218381423412E-16</v>
      </c>
      <c r="S135" s="194">
        <f t="shared" si="11"/>
        <v>2.0469737016526324E-16</v>
      </c>
    </row>
    <row r="136" spans="1:19">
      <c r="A136" s="171">
        <v>20180716</v>
      </c>
      <c r="B136" s="179">
        <v>489810.14955722401</v>
      </c>
      <c r="C136" s="112">
        <v>578898.29967846069</v>
      </c>
      <c r="D136" s="112">
        <v>1181.8830218233945</v>
      </c>
      <c r="E136" s="180">
        <v>1.3351194511871308E-2</v>
      </c>
      <c r="F136" s="187"/>
      <c r="G136" s="192">
        <v>290211960499322.75</v>
      </c>
      <c r="H136" s="149">
        <v>342974875553894.87</v>
      </c>
      <c r="I136" s="82">
        <v>1181.8082030933224</v>
      </c>
      <c r="J136" s="82">
        <v>1.3351199143018308E-2</v>
      </c>
      <c r="K136" s="150">
        <f t="shared" si="8"/>
        <v>-6.330869076412244E-5</v>
      </c>
      <c r="L136" s="194">
        <f t="shared" si="9"/>
        <v>4.6311470006110689E-9</v>
      </c>
      <c r="N136" s="192">
        <v>289566287547134.87</v>
      </c>
      <c r="O136" s="149">
        <v>342233478944389.56</v>
      </c>
      <c r="P136" s="82">
        <v>1181.8830218233941</v>
      </c>
      <c r="Q136" s="82">
        <v>1.3351194511871313E-2</v>
      </c>
      <c r="R136" s="150">
        <f t="shared" si="10"/>
        <v>-3.8476510998938433E-16</v>
      </c>
      <c r="S136" s="194">
        <f t="shared" si="11"/>
        <v>0</v>
      </c>
    </row>
    <row r="137" spans="1:19">
      <c r="A137" s="171">
        <v>20180717</v>
      </c>
      <c r="B137" s="179">
        <v>489810.14955722401</v>
      </c>
      <c r="C137" s="112">
        <v>572422.8065150138</v>
      </c>
      <c r="D137" s="112">
        <v>1168.6626074050723</v>
      </c>
      <c r="E137" s="180">
        <v>-1.1185890798165385E-2</v>
      </c>
      <c r="F137" s="187"/>
      <c r="G137" s="192">
        <v>290211960499322.75</v>
      </c>
      <c r="H137" s="149">
        <v>339138203245662.62</v>
      </c>
      <c r="I137" s="82">
        <v>1168.5879612341273</v>
      </c>
      <c r="J137" s="82">
        <v>-1.1186452949464878E-2</v>
      </c>
      <c r="K137" s="150">
        <f t="shared" si="8"/>
        <v>-6.3877237675958313E-5</v>
      </c>
      <c r="L137" s="194">
        <f t="shared" si="9"/>
        <v>-5.6215129949285791E-7</v>
      </c>
      <c r="N137" s="192">
        <v>289566287547134.87</v>
      </c>
      <c r="O137" s="149">
        <v>338405292621441.37</v>
      </c>
      <c r="P137" s="82">
        <v>1168.6626074050716</v>
      </c>
      <c r="Q137" s="82">
        <v>-1.1185890798165581E-2</v>
      </c>
      <c r="R137" s="150">
        <f t="shared" si="10"/>
        <v>-5.8367660778014893E-16</v>
      </c>
      <c r="S137" s="194">
        <f t="shared" si="11"/>
        <v>-1.960237527853792E-16</v>
      </c>
    </row>
    <row r="138" spans="1:19">
      <c r="A138" s="171">
        <v>20180718</v>
      </c>
      <c r="B138" s="179">
        <v>489810.14955722401</v>
      </c>
      <c r="C138" s="112">
        <v>573546.85824125772</v>
      </c>
      <c r="D138" s="112">
        <v>1170.957479667846</v>
      </c>
      <c r="E138" s="180">
        <v>1.9636739023157789E-3</v>
      </c>
      <c r="F138" s="187"/>
      <c r="G138" s="192">
        <v>290211960499322.75</v>
      </c>
      <c r="H138" s="149">
        <v>339804335303194.25</v>
      </c>
      <c r="I138" s="82">
        <v>1170.883290676737</v>
      </c>
      <c r="J138" s="82">
        <v>1.9641905605339849E-3</v>
      </c>
      <c r="K138" s="150">
        <f t="shared" si="8"/>
        <v>-6.3361559345561302E-5</v>
      </c>
      <c r="L138" s="194">
        <f t="shared" si="9"/>
        <v>5.1665821820595301E-7</v>
      </c>
      <c r="N138" s="192">
        <v>289566287547134.87</v>
      </c>
      <c r="O138" s="149">
        <v>339069810262967.62</v>
      </c>
      <c r="P138" s="82">
        <v>1170.9574796678453</v>
      </c>
      <c r="Q138" s="82">
        <v>1.9636739023157802E-3</v>
      </c>
      <c r="R138" s="150">
        <f t="shared" si="10"/>
        <v>-5.8253270351301497E-16</v>
      </c>
      <c r="S138" s="194">
        <f t="shared" si="11"/>
        <v>0</v>
      </c>
    </row>
    <row r="139" spans="1:19">
      <c r="A139" s="171">
        <v>20180719</v>
      </c>
      <c r="B139" s="179">
        <v>489810.14955722401</v>
      </c>
      <c r="C139" s="112">
        <v>569367.17711866042</v>
      </c>
      <c r="D139" s="112">
        <v>1162.4242119795883</v>
      </c>
      <c r="E139" s="180">
        <v>-7.2874274569544456E-3</v>
      </c>
      <c r="F139" s="187"/>
      <c r="G139" s="192">
        <v>290211960499322.75</v>
      </c>
      <c r="H139" s="149">
        <v>337328012390334</v>
      </c>
      <c r="I139" s="82">
        <v>1162.3504827642043</v>
      </c>
      <c r="J139" s="82">
        <v>-7.2874965254658055E-3</v>
      </c>
      <c r="K139" s="150">
        <f t="shared" si="8"/>
        <v>-6.3431139296862561E-5</v>
      </c>
      <c r="L139" s="194">
        <f t="shared" si="9"/>
        <v>-6.906851135989045E-8</v>
      </c>
      <c r="N139" s="192">
        <v>289566287547134.87</v>
      </c>
      <c r="O139" s="149">
        <v>336598863617833</v>
      </c>
      <c r="P139" s="82">
        <v>1162.4242119795879</v>
      </c>
      <c r="Q139" s="82">
        <v>-7.2874274569542557E-3</v>
      </c>
      <c r="R139" s="150">
        <f t="shared" si="10"/>
        <v>-3.9120602117538261E-16</v>
      </c>
      <c r="S139" s="194">
        <f t="shared" si="11"/>
        <v>1.8995222061946038E-16</v>
      </c>
    </row>
    <row r="140" spans="1:19">
      <c r="A140" s="171">
        <v>20180720</v>
      </c>
      <c r="B140" s="179">
        <v>489810.14955722401</v>
      </c>
      <c r="C140" s="112">
        <v>564177.38067816175</v>
      </c>
      <c r="D140" s="112">
        <v>1151.8286854369267</v>
      </c>
      <c r="E140" s="180">
        <v>-9.115025679495849E-3</v>
      </c>
      <c r="F140" s="187"/>
      <c r="G140" s="192">
        <v>290211960499322.75</v>
      </c>
      <c r="H140" s="149">
        <v>334253219272455.25</v>
      </c>
      <c r="I140" s="82">
        <v>1151.7554917356181</v>
      </c>
      <c r="J140" s="82">
        <v>-9.1151431394342827E-3</v>
      </c>
      <c r="K140" s="150">
        <f t="shared" si="8"/>
        <v>-6.3549687267637519E-5</v>
      </c>
      <c r="L140" s="194">
        <f t="shared" si="9"/>
        <v>-1.1745993843369218E-7</v>
      </c>
      <c r="N140" s="192">
        <v>289566287547134.87</v>
      </c>
      <c r="O140" s="149">
        <v>333530756332267.31</v>
      </c>
      <c r="P140" s="82">
        <v>1151.8286854369262</v>
      </c>
      <c r="Q140" s="82">
        <v>-9.1150256794958525E-3</v>
      </c>
      <c r="R140" s="150">
        <f t="shared" si="10"/>
        <v>-3.9480467593491443E-16</v>
      </c>
      <c r="S140" s="194">
        <f t="shared" si="11"/>
        <v>0</v>
      </c>
    </row>
    <row r="141" spans="1:19">
      <c r="A141" s="171">
        <v>20180723</v>
      </c>
      <c r="B141" s="179">
        <v>489810.14955722401</v>
      </c>
      <c r="C141" s="112">
        <v>546364.52060677577</v>
      </c>
      <c r="D141" s="112">
        <v>1115.4618194430545</v>
      </c>
      <c r="E141" s="180">
        <v>-3.1573155325678462E-2</v>
      </c>
      <c r="F141" s="187"/>
      <c r="G141" s="192">
        <v>290211960499322.75</v>
      </c>
      <c r="H141" s="149">
        <v>323699620893285.25</v>
      </c>
      <c r="I141" s="82">
        <v>1115.3903524043099</v>
      </c>
      <c r="J141" s="82">
        <v>-3.1573662632603042E-2</v>
      </c>
      <c r="K141" s="150">
        <f t="shared" si="8"/>
        <v>-6.407356724095124E-5</v>
      </c>
      <c r="L141" s="194">
        <f t="shared" si="9"/>
        <v>-5.0730692457978677E-7</v>
      </c>
      <c r="N141" s="192">
        <v>289566287547134.87</v>
      </c>
      <c r="O141" s="149">
        <v>323000137956697.56</v>
      </c>
      <c r="P141" s="82">
        <v>1115.4618194430539</v>
      </c>
      <c r="Q141" s="82">
        <v>-3.157315532567867E-2</v>
      </c>
      <c r="R141" s="150">
        <f t="shared" si="10"/>
        <v>-6.1151445476661564E-16</v>
      </c>
      <c r="S141" s="194">
        <f t="shared" si="11"/>
        <v>-2.0816681711721685E-16</v>
      </c>
    </row>
    <row r="142" spans="1:19">
      <c r="A142" s="171">
        <v>20180724</v>
      </c>
      <c r="B142" s="179">
        <v>489810.14955722401</v>
      </c>
      <c r="C142" s="112">
        <v>541190.16923286312</v>
      </c>
      <c r="D142" s="112">
        <v>1104.8978256618107</v>
      </c>
      <c r="E142" s="180">
        <v>-9.4705113138865114E-3</v>
      </c>
      <c r="F142" s="187"/>
      <c r="G142" s="192">
        <v>290211960499322.75</v>
      </c>
      <c r="H142" s="149">
        <v>320634127637207.37</v>
      </c>
      <c r="I142" s="82">
        <v>1104.8274064430077</v>
      </c>
      <c r="J142" s="82">
        <v>-9.4701787033865809E-3</v>
      </c>
      <c r="K142" s="150">
        <f t="shared" si="8"/>
        <v>-6.3737755229722689E-5</v>
      </c>
      <c r="L142" s="194">
        <f t="shared" si="9"/>
        <v>3.3261049993058012E-7</v>
      </c>
      <c r="N142" s="192">
        <v>289566287547134.87</v>
      </c>
      <c r="O142" s="149">
        <v>319941161495791.81</v>
      </c>
      <c r="P142" s="82">
        <v>1104.89782566181</v>
      </c>
      <c r="Q142" s="82">
        <v>-9.4705113138865166E-3</v>
      </c>
      <c r="R142" s="150">
        <f t="shared" si="10"/>
        <v>-6.1736118081427162E-16</v>
      </c>
      <c r="S142" s="194">
        <f t="shared" si="11"/>
        <v>0</v>
      </c>
    </row>
    <row r="143" spans="1:19">
      <c r="A143" s="171">
        <v>20180725</v>
      </c>
      <c r="B143" s="179">
        <v>489810.14955722401</v>
      </c>
      <c r="C143" s="112">
        <v>529355.86092195124</v>
      </c>
      <c r="D143" s="112">
        <v>1080.7368148668938</v>
      </c>
      <c r="E143" s="180">
        <v>-2.1867190100084484E-2</v>
      </c>
      <c r="F143" s="187"/>
      <c r="G143" s="192">
        <v>290211960499322.75</v>
      </c>
      <c r="H143" s="149">
        <v>313622879667067.12</v>
      </c>
      <c r="I143" s="82">
        <v>1080.6683471193428</v>
      </c>
      <c r="J143" s="82">
        <v>-2.186681755247637E-2</v>
      </c>
      <c r="K143" s="150">
        <f t="shared" si="8"/>
        <v>-6.3356854795968784E-5</v>
      </c>
      <c r="L143" s="194">
        <f t="shared" si="9"/>
        <v>3.7254760811358811E-7</v>
      </c>
      <c r="N143" s="192">
        <v>289566287547134.87</v>
      </c>
      <c r="O143" s="149">
        <v>312944947296521.5</v>
      </c>
      <c r="P143" s="82">
        <v>1080.7368148668932</v>
      </c>
      <c r="Q143" s="82">
        <v>-2.1867190100084498E-2</v>
      </c>
      <c r="R143" s="150">
        <f t="shared" si="10"/>
        <v>-6.3116294082542959E-16</v>
      </c>
      <c r="S143" s="194">
        <f t="shared" si="11"/>
        <v>0</v>
      </c>
    </row>
    <row r="144" spans="1:19">
      <c r="A144" s="171">
        <v>20180726</v>
      </c>
      <c r="B144" s="179">
        <v>489810.14955722401</v>
      </c>
      <c r="C144" s="112">
        <v>535262.66851275438</v>
      </c>
      <c r="D144" s="112">
        <v>1092.7961966419405</v>
      </c>
      <c r="E144" s="180">
        <v>1.115848151849245E-2</v>
      </c>
      <c r="F144" s="187"/>
      <c r="G144" s="192">
        <v>290211960499322.75</v>
      </c>
      <c r="H144" s="149">
        <v>317122161749053.44</v>
      </c>
      <c r="I144" s="82">
        <v>1092.7260241219228</v>
      </c>
      <c r="J144" s="82">
        <v>1.1157610967991498E-2</v>
      </c>
      <c r="K144" s="150">
        <f t="shared" si="8"/>
        <v>-6.4217853760770426E-5</v>
      </c>
      <c r="L144" s="194">
        <f t="shared" si="9"/>
        <v>-8.7055050095215247E-7</v>
      </c>
      <c r="N144" s="192">
        <v>289566287547134.87</v>
      </c>
      <c r="O144" s="149">
        <v>316436937707235.25</v>
      </c>
      <c r="P144" s="82">
        <v>1092.7961966419398</v>
      </c>
      <c r="Q144" s="82">
        <v>1.1158481518492457E-2</v>
      </c>
      <c r="R144" s="150">
        <f t="shared" si="10"/>
        <v>-6.2419784075547677E-16</v>
      </c>
      <c r="S144" s="194">
        <f t="shared" si="11"/>
        <v>0</v>
      </c>
    </row>
    <row r="145" spans="1:19">
      <c r="A145" s="171">
        <v>20180727</v>
      </c>
      <c r="B145" s="179">
        <v>489810.14955722401</v>
      </c>
      <c r="C145" s="112">
        <v>536638.55429826688</v>
      </c>
      <c r="D145" s="112">
        <v>1095.6052151703564</v>
      </c>
      <c r="E145" s="180">
        <v>2.5704871018472973E-3</v>
      </c>
      <c r="F145" s="187"/>
      <c r="G145" s="192">
        <v>290211960499322.75</v>
      </c>
      <c r="H145" s="149">
        <v>317937526367026.25</v>
      </c>
      <c r="I145" s="82">
        <v>1095.5355727586157</v>
      </c>
      <c r="J145" s="82">
        <v>2.5711372976135621E-3</v>
      </c>
      <c r="K145" s="150">
        <f t="shared" si="8"/>
        <v>-6.3569283802738174E-5</v>
      </c>
      <c r="L145" s="194">
        <f t="shared" si="9"/>
        <v>6.5019576626478698E-7</v>
      </c>
      <c r="N145" s="192">
        <v>289566287547134.87</v>
      </c>
      <c r="O145" s="149">
        <v>317250334774159.87</v>
      </c>
      <c r="P145" s="82">
        <v>1095.6052151703559</v>
      </c>
      <c r="Q145" s="82">
        <v>2.5704871018475068E-3</v>
      </c>
      <c r="R145" s="150">
        <f t="shared" si="10"/>
        <v>-4.1506497467315848E-16</v>
      </c>
      <c r="S145" s="194">
        <f t="shared" si="11"/>
        <v>2.0946785972419946E-16</v>
      </c>
    </row>
    <row r="146" spans="1:19">
      <c r="A146" s="171">
        <v>20180730</v>
      </c>
      <c r="B146" s="179">
        <v>489810.14955722401</v>
      </c>
      <c r="C146" s="112">
        <v>531043.24174826534</v>
      </c>
      <c r="D146" s="112">
        <v>1084.1817839591829</v>
      </c>
      <c r="E146" s="180">
        <v>-1.0426594409188923E-2</v>
      </c>
      <c r="F146" s="187"/>
      <c r="G146" s="192">
        <v>290211960499322.75</v>
      </c>
      <c r="H146" s="149">
        <v>314622720510960.62</v>
      </c>
      <c r="I146" s="82">
        <v>1084.1135560699774</v>
      </c>
      <c r="J146" s="82">
        <v>-1.0425966050446897E-2</v>
      </c>
      <c r="K146" s="150">
        <f t="shared" si="8"/>
        <v>-6.293426442593211E-5</v>
      </c>
      <c r="L146" s="194">
        <f t="shared" si="9"/>
        <v>6.283587420264497E-7</v>
      </c>
      <c r="N146" s="192">
        <v>289566287547134.87</v>
      </c>
      <c r="O146" s="149">
        <v>313942494207290.25</v>
      </c>
      <c r="P146" s="82">
        <v>1084.1817839591822</v>
      </c>
      <c r="Q146" s="82">
        <v>-1.0426594409189135E-2</v>
      </c>
      <c r="R146" s="150">
        <f t="shared" si="10"/>
        <v>-6.2915743136611946E-16</v>
      </c>
      <c r="S146" s="194">
        <f t="shared" si="11"/>
        <v>-2.1163626406917047E-16</v>
      </c>
    </row>
    <row r="147" spans="1:19">
      <c r="A147" s="171">
        <v>20180731</v>
      </c>
      <c r="B147" s="179">
        <v>489810.14955722401</v>
      </c>
      <c r="C147" s="112">
        <v>539778.07284828578</v>
      </c>
      <c r="D147" s="112">
        <v>1102.0148793083024</v>
      </c>
      <c r="E147" s="180">
        <v>1.6448436611798747E-2</v>
      </c>
      <c r="F147" s="187"/>
      <c r="G147" s="192">
        <v>290211960499322.75</v>
      </c>
      <c r="H147" s="149">
        <v>319797771361079.62</v>
      </c>
      <c r="I147" s="82">
        <v>1101.9455256456458</v>
      </c>
      <c r="J147" s="82">
        <v>1.6448433354445909E-2</v>
      </c>
      <c r="K147" s="150">
        <f t="shared" si="8"/>
        <v>-6.293746926912025E-5</v>
      </c>
      <c r="L147" s="194">
        <f t="shared" si="9"/>
        <v>-3.2573528388479822E-9</v>
      </c>
      <c r="N147" s="192">
        <v>289566287547134.87</v>
      </c>
      <c r="O147" s="149">
        <v>319106357423008.81</v>
      </c>
      <c r="P147" s="82">
        <v>1102.0148793083015</v>
      </c>
      <c r="Q147" s="82">
        <v>1.6448436611798546E-2</v>
      </c>
      <c r="R147" s="150">
        <f t="shared" si="10"/>
        <v>-8.253016532261236E-16</v>
      </c>
      <c r="S147" s="194">
        <f t="shared" si="11"/>
        <v>-2.0122792321330962E-16</v>
      </c>
    </row>
    <row r="148" spans="1:19">
      <c r="A148" s="171">
        <v>20180801</v>
      </c>
      <c r="B148" s="179">
        <v>489810.14955722401</v>
      </c>
      <c r="C148" s="112">
        <v>548470.98576614936</v>
      </c>
      <c r="D148" s="112">
        <v>1119.762394188755</v>
      </c>
      <c r="E148" s="180">
        <v>1.6104605494611964E-2</v>
      </c>
      <c r="F148" s="187"/>
      <c r="G148" s="192">
        <v>290211960499322.75</v>
      </c>
      <c r="H148" s="149">
        <v>324947717564336.12</v>
      </c>
      <c r="I148" s="82">
        <v>1119.6909906995184</v>
      </c>
      <c r="J148" s="82">
        <v>1.6103758889056876E-2</v>
      </c>
      <c r="K148" s="150">
        <f t="shared" si="8"/>
        <v>-6.3770709802767839E-5</v>
      </c>
      <c r="L148" s="194">
        <f t="shared" si="9"/>
        <v>-8.4660555508750401E-7</v>
      </c>
      <c r="N148" s="192">
        <v>289566287547134.87</v>
      </c>
      <c r="O148" s="149">
        <v>324245439420129.06</v>
      </c>
      <c r="P148" s="82">
        <v>1119.7623941887543</v>
      </c>
      <c r="Q148" s="82">
        <v>1.6104605494612182E-2</v>
      </c>
      <c r="R148" s="150">
        <f t="shared" si="10"/>
        <v>-6.091658639991025E-16</v>
      </c>
      <c r="S148" s="194">
        <f t="shared" si="11"/>
        <v>2.1857515797307769E-16</v>
      </c>
    </row>
    <row r="149" spans="1:19">
      <c r="A149" s="171">
        <v>20180802</v>
      </c>
      <c r="B149" s="179">
        <v>489810.14955722401</v>
      </c>
      <c r="C149" s="112">
        <v>540374.91338748613</v>
      </c>
      <c r="D149" s="112">
        <v>1103.2333933381565</v>
      </c>
      <c r="E149" s="180">
        <v>-1.4761168026698622E-2</v>
      </c>
      <c r="F149" s="187"/>
      <c r="G149" s="192">
        <v>290211960499322.75</v>
      </c>
      <c r="H149" s="149">
        <v>320151399916280</v>
      </c>
      <c r="I149" s="82">
        <v>1103.1640438438344</v>
      </c>
      <c r="J149" s="82">
        <v>-1.4760274926708897E-2</v>
      </c>
      <c r="K149" s="150">
        <f t="shared" si="8"/>
        <v>-6.2864172113903411E-5</v>
      </c>
      <c r="L149" s="194">
        <f t="shared" si="9"/>
        <v>8.9309998972490756E-7</v>
      </c>
      <c r="N149" s="192">
        <v>289566287547134.87</v>
      </c>
      <c r="O149" s="149">
        <v>319459198006957.75</v>
      </c>
      <c r="P149" s="82">
        <v>1103.2333933381558</v>
      </c>
      <c r="Q149" s="82">
        <v>-1.4761168026698631E-2</v>
      </c>
      <c r="R149" s="150">
        <f t="shared" si="10"/>
        <v>-6.1829258473199325E-16</v>
      </c>
      <c r="S149" s="194">
        <f t="shared" si="11"/>
        <v>0</v>
      </c>
    </row>
    <row r="150" spans="1:19">
      <c r="A150" s="171">
        <v>20180803</v>
      </c>
      <c r="B150" s="179">
        <v>489810.14955722401</v>
      </c>
      <c r="C150" s="112">
        <v>547355.46007882804</v>
      </c>
      <c r="D150" s="112">
        <v>1117.484928749687</v>
      </c>
      <c r="E150" s="180">
        <v>1.2917969577052355E-2</v>
      </c>
      <c r="F150" s="187"/>
      <c r="G150" s="192">
        <v>290211960499322.75</v>
      </c>
      <c r="H150" s="149">
        <v>324287113229804.37</v>
      </c>
      <c r="I150" s="82">
        <v>1117.414708449141</v>
      </c>
      <c r="J150" s="82">
        <v>1.2917992283044313E-2</v>
      </c>
      <c r="K150" s="150">
        <f t="shared" si="8"/>
        <v>-6.2841754287856584E-5</v>
      </c>
      <c r="L150" s="194">
        <f t="shared" si="9"/>
        <v>2.2705991958166249E-8</v>
      </c>
      <c r="N150" s="192">
        <v>289566287547134.87</v>
      </c>
      <c r="O150" s="149">
        <v>323585962207921.25</v>
      </c>
      <c r="P150" s="82">
        <v>1117.4849287496863</v>
      </c>
      <c r="Q150" s="82">
        <v>1.2917969577052364E-2</v>
      </c>
      <c r="R150" s="150">
        <f t="shared" si="10"/>
        <v>-6.1040736101282086E-16</v>
      </c>
      <c r="S150" s="194">
        <f t="shared" si="11"/>
        <v>0</v>
      </c>
    </row>
    <row r="151" spans="1:19">
      <c r="A151" s="171">
        <v>20180806</v>
      </c>
      <c r="B151" s="179">
        <v>489810.14955722401</v>
      </c>
      <c r="C151" s="112">
        <v>538996.30929388548</v>
      </c>
      <c r="D151" s="112">
        <v>1100.418825091976</v>
      </c>
      <c r="E151" s="180">
        <v>-1.5271887090956672E-2</v>
      </c>
      <c r="F151" s="187"/>
      <c r="G151" s="192">
        <v>290211960499322.75</v>
      </c>
      <c r="H151" s="149">
        <v>319334529865097.87</v>
      </c>
      <c r="I151" s="82">
        <v>1100.3493078495744</v>
      </c>
      <c r="J151" s="82">
        <v>-1.5272217620306481E-2</v>
      </c>
      <c r="K151" s="150">
        <f t="shared" si="8"/>
        <v>-6.3177430935522423E-5</v>
      </c>
      <c r="L151" s="194">
        <f t="shared" si="9"/>
        <v>-3.305293498085532E-7</v>
      </c>
      <c r="N151" s="192">
        <v>289566287547134.87</v>
      </c>
      <c r="O151" s="149">
        <v>318644193928863.31</v>
      </c>
      <c r="P151" s="82">
        <v>1100.4188250919756</v>
      </c>
      <c r="Q151" s="82">
        <v>-1.5271887090956478E-2</v>
      </c>
      <c r="R151" s="150">
        <f t="shared" si="10"/>
        <v>-4.1324933790409783E-16</v>
      </c>
      <c r="S151" s="194">
        <f t="shared" si="11"/>
        <v>1.9428902930940239E-16</v>
      </c>
    </row>
    <row r="152" spans="1:19">
      <c r="A152" s="171">
        <v>20180807</v>
      </c>
      <c r="B152" s="179">
        <v>489810.14955722401</v>
      </c>
      <c r="C152" s="112">
        <v>545646.91041335231</v>
      </c>
      <c r="D152" s="112">
        <v>1113.9967411998371</v>
      </c>
      <c r="E152" s="180">
        <v>1.2338862075288606E-2</v>
      </c>
      <c r="F152" s="187"/>
      <c r="G152" s="192">
        <v>290211960499322.75</v>
      </c>
      <c r="H152" s="149">
        <v>323274618812715.62</v>
      </c>
      <c r="I152" s="82">
        <v>1113.9258983554885</v>
      </c>
      <c r="J152" s="82">
        <v>1.2338436902774943E-2</v>
      </c>
      <c r="K152" s="150">
        <f t="shared" si="8"/>
        <v>-6.3597447956975178E-5</v>
      </c>
      <c r="L152" s="194">
        <f t="shared" si="9"/>
        <v>-4.2517251366315512E-7</v>
      </c>
      <c r="N152" s="192">
        <v>289566287547134.87</v>
      </c>
      <c r="O152" s="149">
        <v>322575900688843</v>
      </c>
      <c r="P152" s="82">
        <v>1113.9967411998364</v>
      </c>
      <c r="Q152" s="82">
        <v>1.2338862075288405E-2</v>
      </c>
      <c r="R152" s="150">
        <f t="shared" si="10"/>
        <v>-6.123186909819987E-16</v>
      </c>
      <c r="S152" s="194">
        <f t="shared" si="11"/>
        <v>-2.0122792321330962E-16</v>
      </c>
    </row>
    <row r="153" spans="1:19">
      <c r="A153" s="171">
        <v>20180808</v>
      </c>
      <c r="B153" s="179">
        <v>489810.14955722401</v>
      </c>
      <c r="C153" s="112">
        <v>541637.67203769053</v>
      </c>
      <c r="D153" s="112">
        <v>1105.8114506759757</v>
      </c>
      <c r="E153" s="180">
        <v>-7.3476790560853189E-3</v>
      </c>
      <c r="F153" s="187"/>
      <c r="G153" s="192">
        <v>290211960499322.75</v>
      </c>
      <c r="H153" s="149">
        <v>320899600988649.37</v>
      </c>
      <c r="I153" s="82">
        <v>1105.7421631986745</v>
      </c>
      <c r="J153" s="82">
        <v>-7.3467500566203056E-3</v>
      </c>
      <c r="K153" s="150">
        <f t="shared" si="8"/>
        <v>-6.2661513332208733E-5</v>
      </c>
      <c r="L153" s="194">
        <f t="shared" si="9"/>
        <v>9.2899946501322217E-7</v>
      </c>
      <c r="N153" s="192">
        <v>289566287547134.87</v>
      </c>
      <c r="O153" s="149">
        <v>320205716499353.81</v>
      </c>
      <c r="P153" s="82">
        <v>1105.8114506759753</v>
      </c>
      <c r="Q153" s="82">
        <v>-7.3476790560851194E-3</v>
      </c>
      <c r="R153" s="150">
        <f t="shared" si="10"/>
        <v>-4.1123407666693999E-16</v>
      </c>
      <c r="S153" s="194">
        <f t="shared" si="11"/>
        <v>1.9949319973733282E-16</v>
      </c>
    </row>
    <row r="154" spans="1:19">
      <c r="A154" s="171">
        <v>20180809</v>
      </c>
      <c r="B154" s="179">
        <v>489810.14955722401</v>
      </c>
      <c r="C154" s="112">
        <v>545417.24067452992</v>
      </c>
      <c r="D154" s="112">
        <v>1113.5278457736601</v>
      </c>
      <c r="E154" s="180">
        <v>6.9780386999677398E-3</v>
      </c>
      <c r="F154" s="187"/>
      <c r="G154" s="192">
        <v>290211960499322.75</v>
      </c>
      <c r="H154" s="149">
        <v>323138706408796.5</v>
      </c>
      <c r="I154" s="82">
        <v>1113.4575771888303</v>
      </c>
      <c r="J154" s="82">
        <v>6.9775886702527759E-3</v>
      </c>
      <c r="K154" s="150">
        <f t="shared" si="8"/>
        <v>-6.310845268773271E-5</v>
      </c>
      <c r="L154" s="194">
        <f t="shared" si="9"/>
        <v>-4.5002971496392596E-7</v>
      </c>
      <c r="N154" s="192">
        <v>289566287547134.87</v>
      </c>
      <c r="O154" s="149">
        <v>322440124381037.12</v>
      </c>
      <c r="P154" s="82">
        <v>1113.5278457736595</v>
      </c>
      <c r="Q154" s="82">
        <v>6.9780386999675368E-3</v>
      </c>
      <c r="R154" s="150">
        <f t="shared" si="10"/>
        <v>-6.1257653225166592E-16</v>
      </c>
      <c r="S154" s="194">
        <f t="shared" si="11"/>
        <v>-2.0296264668928643E-16</v>
      </c>
    </row>
    <row r="155" spans="1:19">
      <c r="A155" s="171">
        <v>20180810</v>
      </c>
      <c r="B155" s="179">
        <v>489810.14955722401</v>
      </c>
      <c r="C155" s="112">
        <v>540473.43321820465</v>
      </c>
      <c r="D155" s="112">
        <v>1103.4345321483822</v>
      </c>
      <c r="E155" s="180">
        <v>-9.0642669274833016E-3</v>
      </c>
      <c r="F155" s="187"/>
      <c r="G155" s="192">
        <v>290211960499322.75</v>
      </c>
      <c r="H155" s="149">
        <v>320209591328572.06</v>
      </c>
      <c r="I155" s="82">
        <v>1103.364557331259</v>
      </c>
      <c r="J155" s="82">
        <v>-9.0645751255772067E-3</v>
      </c>
      <c r="K155" s="150">
        <f t="shared" si="8"/>
        <v>-6.3419489649448954E-5</v>
      </c>
      <c r="L155" s="194">
        <f t="shared" si="9"/>
        <v>-3.081980939050738E-7</v>
      </c>
      <c r="N155" s="192">
        <v>289566287547134.87</v>
      </c>
      <c r="O155" s="149">
        <v>319517441025516.5</v>
      </c>
      <c r="P155" s="82">
        <v>1103.4345321483815</v>
      </c>
      <c r="Q155" s="82">
        <v>-9.0642669274833085E-3</v>
      </c>
      <c r="R155" s="150">
        <f t="shared" si="10"/>
        <v>-6.1817987969037904E-16</v>
      </c>
      <c r="S155" s="194">
        <f t="shared" si="11"/>
        <v>0</v>
      </c>
    </row>
    <row r="156" spans="1:19">
      <c r="A156" s="171">
        <v>20180813</v>
      </c>
      <c r="B156" s="179">
        <v>489810.14955722401</v>
      </c>
      <c r="C156" s="112">
        <v>532076.8712752338</v>
      </c>
      <c r="D156" s="112">
        <v>1086.2920495955789</v>
      </c>
      <c r="E156" s="180">
        <v>-1.5535568312718127E-2</v>
      </c>
      <c r="F156" s="187"/>
      <c r="G156" s="192">
        <v>290211960499322.75</v>
      </c>
      <c r="H156" s="149">
        <v>315234946411463.31</v>
      </c>
      <c r="I156" s="82">
        <v>1086.2231379750419</v>
      </c>
      <c r="J156" s="82">
        <v>-1.5535589975517723E-2</v>
      </c>
      <c r="K156" s="150">
        <f t="shared" si="8"/>
        <v>-6.3441495699864854E-5</v>
      </c>
      <c r="L156" s="194">
        <f t="shared" si="9"/>
        <v>-2.1662799595811855E-8</v>
      </c>
      <c r="N156" s="192">
        <v>289566287547134.87</v>
      </c>
      <c r="O156" s="149">
        <v>314553555993359.62</v>
      </c>
      <c r="P156" s="82">
        <v>1086.292049595578</v>
      </c>
      <c r="Q156" s="82">
        <v>-1.5535568312718342E-2</v>
      </c>
      <c r="R156" s="150">
        <f t="shared" si="10"/>
        <v>-8.3724694672259582E-16</v>
      </c>
      <c r="S156" s="194">
        <f t="shared" si="11"/>
        <v>-2.1510571102112408E-16</v>
      </c>
    </row>
    <row r="157" spans="1:19">
      <c r="A157" s="171">
        <v>20180814</v>
      </c>
      <c r="B157" s="179">
        <v>489810.14955722401</v>
      </c>
      <c r="C157" s="112">
        <v>533504.86740899552</v>
      </c>
      <c r="D157" s="112">
        <v>1089.2074569938382</v>
      </c>
      <c r="E157" s="180">
        <v>2.6838154613620414E-3</v>
      </c>
      <c r="F157" s="187"/>
      <c r="G157" s="192">
        <v>290211960499322.75</v>
      </c>
      <c r="H157" s="149">
        <v>316080865821798.31</v>
      </c>
      <c r="I157" s="82">
        <v>1089.1379710125211</v>
      </c>
      <c r="J157" s="82">
        <v>2.6834569579442689E-3</v>
      </c>
      <c r="K157" s="150">
        <f t="shared" si="8"/>
        <v>-6.3799062346923553E-5</v>
      </c>
      <c r="L157" s="194">
        <f t="shared" si="9"/>
        <v>-3.5850341777252798E-7</v>
      </c>
      <c r="N157" s="192">
        <v>289566287547134.87</v>
      </c>
      <c r="O157" s="149">
        <v>315397759690361.12</v>
      </c>
      <c r="P157" s="82">
        <v>1089.2074569938377</v>
      </c>
      <c r="Q157" s="82">
        <v>2.6838154613624625E-3</v>
      </c>
      <c r="R157" s="150">
        <f t="shared" si="10"/>
        <v>-4.1750297242872887E-16</v>
      </c>
      <c r="S157" s="194">
        <f t="shared" si="11"/>
        <v>4.2110412379336992E-16</v>
      </c>
    </row>
    <row r="158" spans="1:19">
      <c r="A158" s="171">
        <v>20180816</v>
      </c>
      <c r="B158" s="179">
        <v>489810.14955722401</v>
      </c>
      <c r="C158" s="112">
        <v>528045.02478256938</v>
      </c>
      <c r="D158" s="112">
        <v>1078.0606021739418</v>
      </c>
      <c r="E158" s="180">
        <v>-1.0233913427898448E-2</v>
      </c>
      <c r="F158" s="187"/>
      <c r="G158" s="192">
        <v>290211960499322.75</v>
      </c>
      <c r="H158" s="149">
        <v>312846390507927.12</v>
      </c>
      <c r="I158" s="82">
        <v>1077.9927538812005</v>
      </c>
      <c r="J158" s="82">
        <v>-1.0233062686226417E-2</v>
      </c>
      <c r="K158" s="150">
        <f t="shared" si="8"/>
        <v>-6.2939470137406153E-5</v>
      </c>
      <c r="L158" s="194">
        <f t="shared" si="9"/>
        <v>8.5074167203123829E-7</v>
      </c>
      <c r="N158" s="192">
        <v>289566287547134.87</v>
      </c>
      <c r="O158" s="149">
        <v>312170006322336.81</v>
      </c>
      <c r="P158" s="82">
        <v>1078.0606021739411</v>
      </c>
      <c r="Q158" s="82">
        <v>-1.0233913427898662E-2</v>
      </c>
      <c r="R158" s="150">
        <f t="shared" si="10"/>
        <v>-6.3272976023256849E-16</v>
      </c>
      <c r="S158" s="194">
        <f t="shared" si="11"/>
        <v>-2.1337098754514727E-16</v>
      </c>
    </row>
    <row r="159" spans="1:19">
      <c r="A159" s="171">
        <v>20180817</v>
      </c>
      <c r="B159" s="179">
        <v>489810.14955722401</v>
      </c>
      <c r="C159" s="112">
        <v>534696.57497654203</v>
      </c>
      <c r="D159" s="112">
        <v>1091.6404559192868</v>
      </c>
      <c r="E159" s="180">
        <v>1.2596558781538605E-2</v>
      </c>
      <c r="F159" s="187"/>
      <c r="G159" s="192">
        <v>290211960499322.75</v>
      </c>
      <c r="H159" s="149">
        <v>316786960343965.44</v>
      </c>
      <c r="I159" s="82">
        <v>1091.5710014119309</v>
      </c>
      <c r="J159" s="82">
        <v>1.2595861597254024E-2</v>
      </c>
      <c r="K159" s="150">
        <f t="shared" si="8"/>
        <v>-6.3628025356158492E-5</v>
      </c>
      <c r="L159" s="194">
        <f t="shared" si="9"/>
        <v>-6.9718428458154236E-7</v>
      </c>
      <c r="N159" s="192">
        <v>289566287547134.87</v>
      </c>
      <c r="O159" s="149">
        <v>316102274156809.44</v>
      </c>
      <c r="P159" s="82">
        <v>1091.6404559192863</v>
      </c>
      <c r="Q159" s="82">
        <v>1.2596558781538824E-2</v>
      </c>
      <c r="R159" s="150">
        <f t="shared" si="10"/>
        <v>-4.1657246066747753E-16</v>
      </c>
      <c r="S159" s="194">
        <f t="shared" si="11"/>
        <v>2.1857515797307769E-16</v>
      </c>
    </row>
    <row r="160" spans="1:19">
      <c r="A160" s="171">
        <v>20180820</v>
      </c>
      <c r="B160" s="179">
        <v>489810.14955722401</v>
      </c>
      <c r="C160" s="112">
        <v>533370.65924705216</v>
      </c>
      <c r="D160" s="112">
        <v>1088.9334566243795</v>
      </c>
      <c r="E160" s="180">
        <v>-2.479753549100273E-3</v>
      </c>
      <c r="F160" s="187"/>
      <c r="G160" s="192">
        <v>290211960499322.75</v>
      </c>
      <c r="H160" s="149">
        <v>316001451706986.44</v>
      </c>
      <c r="I160" s="82">
        <v>1088.8643292416059</v>
      </c>
      <c r="J160" s="82">
        <v>-2.4796116485541701E-3</v>
      </c>
      <c r="K160" s="150">
        <f t="shared" si="8"/>
        <v>-6.3485763025872838E-5</v>
      </c>
      <c r="L160" s="194">
        <f t="shared" si="9"/>
        <v>1.4190054610290978E-7</v>
      </c>
      <c r="N160" s="192">
        <v>289566287547134.87</v>
      </c>
      <c r="O160" s="149">
        <v>315318418420590.37</v>
      </c>
      <c r="P160" s="82">
        <v>1088.9334566243788</v>
      </c>
      <c r="Q160" s="82">
        <v>-2.479753549100482E-3</v>
      </c>
      <c r="R160" s="150">
        <f t="shared" si="10"/>
        <v>-6.264120384768285E-16</v>
      </c>
      <c r="S160" s="194">
        <f t="shared" si="11"/>
        <v>-2.0903417885520525E-16</v>
      </c>
    </row>
    <row r="161" spans="1:19">
      <c r="A161" s="171">
        <v>20180821</v>
      </c>
      <c r="B161" s="179">
        <v>489810.14955722401</v>
      </c>
      <c r="C161" s="112">
        <v>549147.85483639641</v>
      </c>
      <c r="D161" s="112">
        <v>1121.1442950555684</v>
      </c>
      <c r="E161" s="180">
        <v>2.9580171529526092E-2</v>
      </c>
      <c r="F161" s="187"/>
      <c r="G161" s="192">
        <v>290211960499322.75</v>
      </c>
      <c r="H161" s="149">
        <v>325348934736346.37</v>
      </c>
      <c r="I161" s="82">
        <v>1121.07348772452</v>
      </c>
      <c r="J161" s="82">
        <v>2.9580506604847404E-2</v>
      </c>
      <c r="K161" s="150">
        <f t="shared" si="8"/>
        <v>-6.3160293971557233E-5</v>
      </c>
      <c r="L161" s="194">
        <f t="shared" si="9"/>
        <v>3.3507532131230033E-7</v>
      </c>
      <c r="N161" s="192">
        <v>289566287547134.87</v>
      </c>
      <c r="O161" s="149">
        <v>324645591323890.31</v>
      </c>
      <c r="P161" s="82">
        <v>1121.1442950555677</v>
      </c>
      <c r="Q161" s="82">
        <v>2.9580171529526109E-2</v>
      </c>
      <c r="R161" s="150">
        <f t="shared" si="10"/>
        <v>-6.0841501788660302E-16</v>
      </c>
      <c r="S161" s="194">
        <f t="shared" si="11"/>
        <v>0</v>
      </c>
    </row>
    <row r="162" spans="1:19">
      <c r="A162" s="171">
        <v>20180822</v>
      </c>
      <c r="B162" s="179">
        <v>489810.14955722401</v>
      </c>
      <c r="C162" s="112">
        <v>551482.47090633656</v>
      </c>
      <c r="D162" s="112">
        <v>1125.9106643765197</v>
      </c>
      <c r="E162" s="180">
        <v>4.2513433301777257E-3</v>
      </c>
      <c r="F162" s="187"/>
      <c r="G162" s="192">
        <v>290211960499322.75</v>
      </c>
      <c r="H162" s="149">
        <v>326732044495489.06</v>
      </c>
      <c r="I162" s="82">
        <v>1125.8393483622517</v>
      </c>
      <c r="J162" s="82">
        <v>4.2511580997291925E-3</v>
      </c>
      <c r="K162" s="150">
        <f t="shared" si="8"/>
        <v>-6.334475195923168E-5</v>
      </c>
      <c r="L162" s="194">
        <f t="shared" si="9"/>
        <v>-1.8523044853328841E-7</v>
      </c>
      <c r="N162" s="192">
        <v>289566287547134.87</v>
      </c>
      <c r="O162" s="149">
        <v>326025771193236.75</v>
      </c>
      <c r="P162" s="82">
        <v>1125.910664376519</v>
      </c>
      <c r="Q162" s="82">
        <v>4.2513433301777283E-3</v>
      </c>
      <c r="R162" s="150">
        <f t="shared" si="10"/>
        <v>-6.0583938665100532E-16</v>
      </c>
      <c r="S162" s="194">
        <f t="shared" si="11"/>
        <v>0</v>
      </c>
    </row>
    <row r="163" spans="1:19">
      <c r="A163" s="171">
        <v>20180823</v>
      </c>
      <c r="B163" s="179">
        <v>489810.14955722401</v>
      </c>
      <c r="C163" s="112">
        <v>553527.1108060237</v>
      </c>
      <c r="D163" s="112">
        <v>1130.0850162178103</v>
      </c>
      <c r="E163" s="180">
        <v>3.7075337976323784E-3</v>
      </c>
      <c r="F163" s="187"/>
      <c r="G163" s="192">
        <v>290211960499322.75</v>
      </c>
      <c r="H163" s="149">
        <v>327943299373864.69</v>
      </c>
      <c r="I163" s="82">
        <v>1130.013038779048</v>
      </c>
      <c r="J163" s="82">
        <v>3.7071811558795592E-3</v>
      </c>
      <c r="K163" s="150">
        <f t="shared" si="8"/>
        <v>-6.3696113489212543E-5</v>
      </c>
      <c r="L163" s="194">
        <f t="shared" si="9"/>
        <v>-3.5264175281919316E-7</v>
      </c>
      <c r="N163" s="192">
        <v>289566287547134.87</v>
      </c>
      <c r="O163" s="149">
        <v>327234522758834.87</v>
      </c>
      <c r="P163" s="82">
        <v>1130.0850162178099</v>
      </c>
      <c r="Q163" s="82">
        <v>3.7075337976325826E-3</v>
      </c>
      <c r="R163" s="150">
        <f t="shared" si="10"/>
        <v>-4.024010090925913E-16</v>
      </c>
      <c r="S163" s="194">
        <f t="shared" si="11"/>
        <v>2.0426368929626904E-16</v>
      </c>
    </row>
    <row r="164" spans="1:19">
      <c r="A164" s="171">
        <v>20180824</v>
      </c>
      <c r="B164" s="179">
        <v>489810.14955722401</v>
      </c>
      <c r="C164" s="112">
        <v>557641.11255640828</v>
      </c>
      <c r="D164" s="112">
        <v>1138.4841924172085</v>
      </c>
      <c r="E164" s="180">
        <v>7.4323401150018942E-3</v>
      </c>
      <c r="F164" s="187"/>
      <c r="G164" s="192">
        <v>290211960499322.75</v>
      </c>
      <c r="H164" s="149">
        <v>330380559137916.56</v>
      </c>
      <c r="I164" s="82">
        <v>1138.4112445589144</v>
      </c>
      <c r="J164" s="82">
        <v>7.4319547577437603E-3</v>
      </c>
      <c r="K164" s="150">
        <f t="shared" si="8"/>
        <v>-6.4078652282104325E-5</v>
      </c>
      <c r="L164" s="194">
        <f t="shared" si="9"/>
        <v>-3.8535725813398231E-7</v>
      </c>
      <c r="N164" s="192">
        <v>289566287547134.87</v>
      </c>
      <c r="O164" s="149">
        <v>329666641029348.87</v>
      </c>
      <c r="P164" s="82">
        <v>1138.4841924172081</v>
      </c>
      <c r="Q164" s="82">
        <v>7.4323401150018977E-3</v>
      </c>
      <c r="R164" s="150">
        <f t="shared" si="10"/>
        <v>-3.9943229244224566E-16</v>
      </c>
      <c r="S164" s="194">
        <f t="shared" si="11"/>
        <v>0</v>
      </c>
    </row>
    <row r="165" spans="1:19">
      <c r="A165" s="171">
        <v>20180827</v>
      </c>
      <c r="B165" s="179">
        <v>489810.14955722401</v>
      </c>
      <c r="C165" s="112">
        <v>557271.31749183661</v>
      </c>
      <c r="D165" s="112">
        <v>1137.729216096473</v>
      </c>
      <c r="E165" s="180">
        <v>-6.631416806346436E-4</v>
      </c>
      <c r="F165" s="187"/>
      <c r="G165" s="192">
        <v>290211960499322.75</v>
      </c>
      <c r="H165" s="149">
        <v>330161786213804.94</v>
      </c>
      <c r="I165" s="82">
        <v>1137.6574061446215</v>
      </c>
      <c r="J165" s="82">
        <v>-6.6218461728649418E-4</v>
      </c>
      <c r="K165" s="150">
        <f t="shared" si="8"/>
        <v>-6.3120893393422181E-5</v>
      </c>
      <c r="L165" s="194">
        <f t="shared" si="9"/>
        <v>9.5706334814942354E-7</v>
      </c>
      <c r="N165" s="192">
        <v>289566287547134.87</v>
      </c>
      <c r="O165" s="149">
        <v>329448025338967.44</v>
      </c>
      <c r="P165" s="82">
        <v>1137.7292160964723</v>
      </c>
      <c r="Q165" s="82">
        <v>-6.6314168063484364E-4</v>
      </c>
      <c r="R165" s="150">
        <f t="shared" si="10"/>
        <v>-5.9954602262042689E-16</v>
      </c>
      <c r="S165" s="194">
        <f t="shared" si="11"/>
        <v>-2.0003530082357557E-16</v>
      </c>
    </row>
    <row r="166" spans="1:19">
      <c r="A166" s="171">
        <v>20180828</v>
      </c>
      <c r="B166" s="179">
        <v>489810.14955722401</v>
      </c>
      <c r="C166" s="112">
        <v>555318.62500225392</v>
      </c>
      <c r="D166" s="112">
        <v>1133.7425847631944</v>
      </c>
      <c r="E166" s="180">
        <v>-3.5040247511237276E-3</v>
      </c>
      <c r="F166" s="187"/>
      <c r="G166" s="192">
        <v>290211960499322.75</v>
      </c>
      <c r="H166" s="149">
        <v>329004995958378.87</v>
      </c>
      <c r="I166" s="82">
        <v>1133.6713876034294</v>
      </c>
      <c r="J166" s="82">
        <v>-3.5037072845157048E-3</v>
      </c>
      <c r="K166" s="150">
        <f t="shared" si="8"/>
        <v>-6.2802290455187733E-5</v>
      </c>
      <c r="L166" s="194">
        <f t="shared" si="9"/>
        <v>3.1746660802273174E-7</v>
      </c>
      <c r="N166" s="192">
        <v>289566287547134.87</v>
      </c>
      <c r="O166" s="149">
        <v>328293631303970.87</v>
      </c>
      <c r="P166" s="82">
        <v>1133.7425847631937</v>
      </c>
      <c r="Q166" s="82">
        <v>-3.5040247511237297E-3</v>
      </c>
      <c r="R166" s="150">
        <f t="shared" si="10"/>
        <v>-6.0165423394779834E-16</v>
      </c>
      <c r="S166" s="194">
        <f t="shared" si="11"/>
        <v>0</v>
      </c>
    </row>
    <row r="167" spans="1:19">
      <c r="A167" s="171">
        <v>20180829</v>
      </c>
      <c r="B167" s="179">
        <v>489810.14955722401</v>
      </c>
      <c r="C167" s="112">
        <v>557758.12932497927</v>
      </c>
      <c r="D167" s="112">
        <v>1138.723094711652</v>
      </c>
      <c r="E167" s="180">
        <v>4.3929812775780567E-3</v>
      </c>
      <c r="F167" s="187"/>
      <c r="G167" s="192">
        <v>290211960499322.75</v>
      </c>
      <c r="H167" s="149">
        <v>330450084385100.87</v>
      </c>
      <c r="I167" s="82">
        <v>1138.6508116913813</v>
      </c>
      <c r="J167" s="82">
        <v>4.3922993403567676E-3</v>
      </c>
      <c r="K167" s="150">
        <f t="shared" si="8"/>
        <v>-6.3481288142602034E-5</v>
      </c>
      <c r="L167" s="194">
        <f t="shared" si="9"/>
        <v>-6.8193722128906398E-7</v>
      </c>
      <c r="N167" s="192">
        <v>289566287547134.87</v>
      </c>
      <c r="O167" s="149">
        <v>329735819079837.37</v>
      </c>
      <c r="P167" s="82">
        <v>1138.7230947116516</v>
      </c>
      <c r="Q167" s="82">
        <v>4.3929812775782597E-3</v>
      </c>
      <c r="R167" s="150">
        <f t="shared" si="10"/>
        <v>-3.9934849218247885E-16</v>
      </c>
      <c r="S167" s="194">
        <f t="shared" si="11"/>
        <v>2.0296264668928643E-16</v>
      </c>
    </row>
    <row r="168" spans="1:19">
      <c r="A168" s="171">
        <v>20180830</v>
      </c>
      <c r="B168" s="179">
        <v>489810.14955722401</v>
      </c>
      <c r="C168" s="112">
        <v>559432.22828372964</v>
      </c>
      <c r="D168" s="112">
        <v>1142.1409474455404</v>
      </c>
      <c r="E168" s="180">
        <v>3.0014783662167112E-3</v>
      </c>
      <c r="F168" s="187"/>
      <c r="G168" s="192">
        <v>290211960499322.75</v>
      </c>
      <c r="H168" s="149">
        <v>331441759717524</v>
      </c>
      <c r="I168" s="82">
        <v>1142.0678842707362</v>
      </c>
      <c r="J168" s="82">
        <v>3.000983746965499E-3</v>
      </c>
      <c r="K168" s="150">
        <f t="shared" si="8"/>
        <v>-6.3974458795766956E-5</v>
      </c>
      <c r="L168" s="194">
        <f t="shared" si="9"/>
        <v>-4.9461925121212919E-7</v>
      </c>
      <c r="N168" s="192">
        <v>289566287547134.87</v>
      </c>
      <c r="O168" s="149">
        <v>330725514007372.19</v>
      </c>
      <c r="P168" s="82">
        <v>1142.1409474455395</v>
      </c>
      <c r="Q168" s="82">
        <v>3.001478366216313E-3</v>
      </c>
      <c r="R168" s="150">
        <f t="shared" si="10"/>
        <v>-7.9630688647234191E-16</v>
      </c>
      <c r="S168" s="194">
        <f t="shared" si="11"/>
        <v>-3.9811903773667723E-16</v>
      </c>
    </row>
    <row r="169" spans="1:19">
      <c r="A169" s="171">
        <v>20180831</v>
      </c>
      <c r="B169" s="179">
        <v>489810.14955722401</v>
      </c>
      <c r="C169" s="112">
        <v>570931.91835197725</v>
      </c>
      <c r="D169" s="112">
        <v>1165.6187991777738</v>
      </c>
      <c r="E169" s="180">
        <v>2.05560021158009E-2</v>
      </c>
      <c r="F169" s="187"/>
      <c r="G169" s="192">
        <v>290211960499322.75</v>
      </c>
      <c r="H169" s="149">
        <v>338255148844207.44</v>
      </c>
      <c r="I169" s="82">
        <v>1165.5451700275353</v>
      </c>
      <c r="J169" s="82">
        <v>2.0556821604164506E-2</v>
      </c>
      <c r="K169" s="150">
        <f t="shared" si="8"/>
        <v>-6.3171425811634117E-5</v>
      </c>
      <c r="L169" s="194">
        <f t="shared" si="9"/>
        <v>8.1948836360562494E-7</v>
      </c>
      <c r="N169" s="192">
        <v>289566287547134.87</v>
      </c>
      <c r="O169" s="149">
        <v>337523908373057.12</v>
      </c>
      <c r="P169" s="82">
        <v>1165.6187991777731</v>
      </c>
      <c r="Q169" s="82">
        <v>2.0556002115801119E-2</v>
      </c>
      <c r="R169" s="150">
        <f t="shared" si="10"/>
        <v>-5.8520077645527332E-16</v>
      </c>
      <c r="S169" s="194">
        <f t="shared" si="11"/>
        <v>2.1857515797307769E-16</v>
      </c>
    </row>
    <row r="170" spans="1:19">
      <c r="A170" s="171">
        <v>20180903</v>
      </c>
      <c r="B170" s="179">
        <v>489810.14955722401</v>
      </c>
      <c r="C170" s="112">
        <v>566685.75576711295</v>
      </c>
      <c r="D170" s="112">
        <v>1156.9498024477086</v>
      </c>
      <c r="E170" s="180">
        <v>-7.4372485551710788E-3</v>
      </c>
      <c r="F170" s="187"/>
      <c r="G170" s="192">
        <v>290211960499322.75</v>
      </c>
      <c r="H170" s="149">
        <v>335739188893198.37</v>
      </c>
      <c r="I170" s="82">
        <v>1156.8757824989154</v>
      </c>
      <c r="J170" s="82">
        <v>-7.4380536692670845E-3</v>
      </c>
      <c r="K170" s="150">
        <f t="shared" si="8"/>
        <v>-6.3982624507279438E-5</v>
      </c>
      <c r="L170" s="194">
        <f t="shared" si="9"/>
        <v>-8.051140960056366E-7</v>
      </c>
      <c r="N170" s="192">
        <v>289566287547134.87</v>
      </c>
      <c r="O170" s="149">
        <v>335013659173173.87</v>
      </c>
      <c r="P170" s="82">
        <v>1156.949802447708</v>
      </c>
      <c r="Q170" s="82">
        <v>-7.4372485551710832E-3</v>
      </c>
      <c r="R170" s="150">
        <f t="shared" si="10"/>
        <v>-5.8958567163982624E-16</v>
      </c>
      <c r="S170" s="194">
        <f t="shared" si="11"/>
        <v>0</v>
      </c>
    </row>
    <row r="171" spans="1:19">
      <c r="A171" s="202">
        <v>20180904</v>
      </c>
      <c r="B171" s="179">
        <v>489810.14955722401</v>
      </c>
      <c r="C171" s="112">
        <v>572957.67856871884</v>
      </c>
      <c r="D171" s="112">
        <v>1169.7546061196529</v>
      </c>
      <c r="E171" s="180">
        <v>1.1067726227061588E-2</v>
      </c>
      <c r="F171" s="187"/>
      <c r="G171" s="203">
        <v>290211960499322.75</v>
      </c>
      <c r="H171" s="88">
        <v>339455085004177.06</v>
      </c>
      <c r="I171" s="84">
        <v>1169.6798588870331</v>
      </c>
      <c r="J171" s="84">
        <v>1.1067805707247285E-2</v>
      </c>
      <c r="K171" s="204">
        <f t="shared" si="8"/>
        <v>-6.3904009333698992E-5</v>
      </c>
      <c r="L171" s="206">
        <f t="shared" si="9"/>
        <v>7.9480185696811922E-8</v>
      </c>
      <c r="N171" s="192">
        <v>289566287547134.87</v>
      </c>
      <c r="O171" s="149">
        <v>338721498635228.69</v>
      </c>
      <c r="P171" s="82">
        <v>1169.7546061196522</v>
      </c>
      <c r="Q171" s="82">
        <v>1.1067726227061595E-2</v>
      </c>
      <c r="R171" s="150">
        <f t="shared" si="10"/>
        <v>-5.8313172930555929E-16</v>
      </c>
      <c r="S171" s="194">
        <f t="shared" si="11"/>
        <v>0</v>
      </c>
    </row>
    <row r="172" spans="1:19">
      <c r="A172" s="202">
        <v>20180905</v>
      </c>
      <c r="B172" s="179">
        <v>489810.14955722401</v>
      </c>
      <c r="C172" s="112">
        <v>566806.54376908252</v>
      </c>
      <c r="D172" s="112">
        <v>1157.1964041199662</v>
      </c>
      <c r="E172" s="180">
        <v>-1.0735757682840064E-2</v>
      </c>
      <c r="F172" s="187"/>
      <c r="G172" s="203">
        <v>290211960499322.75</v>
      </c>
      <c r="H172" s="88">
        <v>335810730694984.87</v>
      </c>
      <c r="I172" s="84">
        <v>1157.1222981892524</v>
      </c>
      <c r="J172" s="84">
        <v>-1.0735895469491429E-2</v>
      </c>
      <c r="K172" s="204">
        <f t="shared" si="8"/>
        <v>-6.4043300202389365E-5</v>
      </c>
      <c r="L172" s="206">
        <f t="shared" si="9"/>
        <v>-1.3778665136458812E-7</v>
      </c>
      <c r="N172" s="192">
        <v>289566287547134.87</v>
      </c>
      <c r="O172" s="149">
        <v>335085066703912.44</v>
      </c>
      <c r="P172" s="82">
        <v>1157.1964041199656</v>
      </c>
      <c r="Q172" s="82">
        <v>-1.0735757682840071E-2</v>
      </c>
      <c r="R172" s="150">
        <f t="shared" si="10"/>
        <v>-5.8946002934431973E-16</v>
      </c>
      <c r="S172" s="194">
        <f t="shared" si="11"/>
        <v>0</v>
      </c>
    </row>
    <row r="173" spans="1:19">
      <c r="A173" s="202">
        <v>20180906</v>
      </c>
      <c r="B173" s="179">
        <v>489810.14955722401</v>
      </c>
      <c r="C173" s="112">
        <v>559472.48108310893</v>
      </c>
      <c r="D173" s="112">
        <v>1142.2231278564927</v>
      </c>
      <c r="E173" s="180">
        <v>-1.2939269608999954E-2</v>
      </c>
      <c r="F173" s="187"/>
      <c r="G173" s="203">
        <v>290211960499322.75</v>
      </c>
      <c r="H173" s="88">
        <v>331465870052570.06</v>
      </c>
      <c r="I173" s="84">
        <v>1142.1509626352688</v>
      </c>
      <c r="J173" s="84">
        <v>-1.2938421096380088E-2</v>
      </c>
      <c r="K173" s="204">
        <f t="shared" si="8"/>
        <v>-6.3183610209840158E-5</v>
      </c>
      <c r="L173" s="206">
        <f t="shared" si="9"/>
        <v>8.4851261986616799E-7</v>
      </c>
      <c r="N173" s="192">
        <v>289566287547134.87</v>
      </c>
      <c r="O173" s="149">
        <v>330749310683880.81</v>
      </c>
      <c r="P173" s="82">
        <v>1142.2231278564923</v>
      </c>
      <c r="Q173" s="82">
        <v>-1.2939269608999765E-2</v>
      </c>
      <c r="R173" s="150">
        <f t="shared" si="10"/>
        <v>-3.9812479698239668E-16</v>
      </c>
      <c r="S173" s="194">
        <f t="shared" si="11"/>
        <v>1.8908485888147197E-16</v>
      </c>
    </row>
    <row r="174" spans="1:19">
      <c r="A174" s="202">
        <v>20180907</v>
      </c>
      <c r="B174" s="179">
        <v>489810.14955722401</v>
      </c>
      <c r="C174" s="112">
        <v>558186.24013713701</v>
      </c>
      <c r="D174" s="112">
        <v>1139.5971288911087</v>
      </c>
      <c r="E174" s="180">
        <v>-2.299024508733261E-3</v>
      </c>
      <c r="F174" s="187"/>
      <c r="G174" s="203">
        <v>290211960499322.75</v>
      </c>
      <c r="H174" s="88">
        <v>330703665128796.25</v>
      </c>
      <c r="I174" s="84">
        <v>1139.524589406328</v>
      </c>
      <c r="J174" s="84">
        <v>-2.299497452491743E-3</v>
      </c>
      <c r="K174" s="204">
        <f t="shared" si="8"/>
        <v>-6.3657673958999724E-5</v>
      </c>
      <c r="L174" s="206">
        <f t="shared" si="9"/>
        <v>-4.7294375848201328E-7</v>
      </c>
      <c r="N174" s="192">
        <v>289566287547134.87</v>
      </c>
      <c r="O174" s="149">
        <v>329988909912371.87</v>
      </c>
      <c r="P174" s="82">
        <v>1139.597128891108</v>
      </c>
      <c r="Q174" s="82">
        <v>-2.2990245087334609E-3</v>
      </c>
      <c r="R174" s="150">
        <f t="shared" si="10"/>
        <v>-5.9856330718684619E-16</v>
      </c>
      <c r="S174" s="194">
        <f t="shared" si="11"/>
        <v>-1.9992688060632702E-16</v>
      </c>
    </row>
    <row r="175" spans="1:19">
      <c r="A175" s="202">
        <v>20180910</v>
      </c>
      <c r="B175" s="179">
        <v>489810.14955722401</v>
      </c>
      <c r="C175" s="112">
        <v>555384.68631915294</v>
      </c>
      <c r="D175" s="112">
        <v>1133.8774560331317</v>
      </c>
      <c r="E175" s="180">
        <v>-5.0190305968413253E-3</v>
      </c>
      <c r="F175" s="187"/>
      <c r="G175" s="203">
        <v>290211960499322.75</v>
      </c>
      <c r="H175" s="88">
        <v>329043778723225.37</v>
      </c>
      <c r="I175" s="84">
        <v>1133.805023600994</v>
      </c>
      <c r="J175" s="84">
        <v>-5.019256151649879E-3</v>
      </c>
      <c r="K175" s="204">
        <f t="shared" si="8"/>
        <v>-6.3884381026691251E-5</v>
      </c>
      <c r="L175" s="206">
        <f t="shared" si="9"/>
        <v>-2.2555480855366433E-7</v>
      </c>
      <c r="N175" s="192">
        <v>289566287547134.87</v>
      </c>
      <c r="O175" s="149">
        <v>328332685476903.37</v>
      </c>
      <c r="P175" s="82">
        <v>1133.8774560331308</v>
      </c>
      <c r="Q175" s="82">
        <v>-5.0190305968415283E-3</v>
      </c>
      <c r="R175" s="150">
        <f t="shared" si="10"/>
        <v>-8.0211022534551012E-16</v>
      </c>
      <c r="S175" s="194">
        <f t="shared" si="11"/>
        <v>-2.0296264668928643E-16</v>
      </c>
    </row>
    <row r="176" spans="1:19">
      <c r="A176" s="202">
        <v>20180911</v>
      </c>
      <c r="B176" s="179">
        <v>489810.14955722401</v>
      </c>
      <c r="C176" s="112">
        <v>555426.98724640277</v>
      </c>
      <c r="D176" s="112">
        <v>1133.9638179169924</v>
      </c>
      <c r="E176" s="180">
        <v>7.6165094738592812E-5</v>
      </c>
      <c r="F176" s="187"/>
      <c r="G176" s="203">
        <v>290211960499322.75</v>
      </c>
      <c r="H176" s="88">
        <v>329068868253601.75</v>
      </c>
      <c r="I176" s="84">
        <v>1133.8914760350467</v>
      </c>
      <c r="J176" s="84">
        <v>7.6249824487584022E-5</v>
      </c>
      <c r="K176" s="204">
        <f t="shared" si="8"/>
        <v>-6.3799652325341073E-5</v>
      </c>
      <c r="L176" s="206">
        <f t="shared" si="9"/>
        <v>8.472974899120995E-8</v>
      </c>
      <c r="N176" s="192">
        <v>289566287547134.87</v>
      </c>
      <c r="O176" s="149">
        <v>328357692966998.5</v>
      </c>
      <c r="P176" s="82">
        <v>1133.9638179169917</v>
      </c>
      <c r="Q176" s="82">
        <v>7.6165094738793403E-5</v>
      </c>
      <c r="R176" s="150">
        <f t="shared" si="10"/>
        <v>-6.0153685289774276E-16</v>
      </c>
      <c r="S176" s="194">
        <f t="shared" si="11"/>
        <v>2.0059095443697439E-16</v>
      </c>
    </row>
    <row r="177" spans="1:19">
      <c r="A177" s="202">
        <v>20180912</v>
      </c>
      <c r="B177" s="179">
        <v>489810.14955722401</v>
      </c>
      <c r="C177" s="112">
        <v>562844.78506981581</v>
      </c>
      <c r="D177" s="112">
        <v>1149.1080484522693</v>
      </c>
      <c r="E177" s="180">
        <v>1.3355126765063525E-2</v>
      </c>
      <c r="F177" s="187"/>
      <c r="G177" s="203">
        <v>290211960499322.75</v>
      </c>
      <c r="H177" s="88">
        <v>333463565111793.44</v>
      </c>
      <c r="I177" s="84">
        <v>1149.0345350965354</v>
      </c>
      <c r="J177" s="84">
        <v>1.3354945672967217E-2</v>
      </c>
      <c r="K177" s="204">
        <f t="shared" si="8"/>
        <v>-6.3978369220832757E-5</v>
      </c>
      <c r="L177" s="206">
        <f t="shared" si="9"/>
        <v>-1.8109209630814971E-7</v>
      </c>
      <c r="N177" s="192">
        <v>289566287547134.87</v>
      </c>
      <c r="O177" s="149">
        <v>332742951580856.62</v>
      </c>
      <c r="P177" s="82">
        <v>1149.1080484522686</v>
      </c>
      <c r="Q177" s="82">
        <v>1.3355126765063534E-2</v>
      </c>
      <c r="R177" s="150">
        <f t="shared" si="10"/>
        <v>-5.9360912774777239E-16</v>
      </c>
      <c r="S177" s="194">
        <f t="shared" si="11"/>
        <v>0</v>
      </c>
    </row>
    <row r="178" spans="1:19">
      <c r="A178" s="202">
        <v>20180913</v>
      </c>
      <c r="B178" s="179">
        <v>489810.14955722401</v>
      </c>
      <c r="C178" s="112">
        <v>565952.03183594742</v>
      </c>
      <c r="D178" s="112">
        <v>1155.4518262791282</v>
      </c>
      <c r="E178" s="180">
        <v>5.5206103859453308E-3</v>
      </c>
      <c r="F178" s="187"/>
      <c r="G178" s="203">
        <v>290211960499322.75</v>
      </c>
      <c r="H178" s="88">
        <v>335304636492904.62</v>
      </c>
      <c r="I178" s="84">
        <v>1155.3784203655766</v>
      </c>
      <c r="J178" s="84">
        <v>5.5210570920814737E-3</v>
      </c>
      <c r="K178" s="204">
        <f t="shared" si="8"/>
        <v>-6.3534087410399901E-5</v>
      </c>
      <c r="L178" s="206">
        <f t="shared" si="9"/>
        <v>4.4670613614291449E-7</v>
      </c>
      <c r="N178" s="192">
        <v>289566287547134.87</v>
      </c>
      <c r="O178" s="149">
        <v>334579895775204</v>
      </c>
      <c r="P178" s="82">
        <v>1155.4518262791275</v>
      </c>
      <c r="Q178" s="82">
        <v>5.5206103859453343E-3</v>
      </c>
      <c r="R178" s="150">
        <f t="shared" si="10"/>
        <v>-5.9035003521203764E-16</v>
      </c>
      <c r="S178" s="194">
        <f t="shared" si="11"/>
        <v>0</v>
      </c>
    </row>
    <row r="179" spans="1:19">
      <c r="A179" s="202">
        <v>20180914</v>
      </c>
      <c r="B179" s="179">
        <v>489810.14955722401</v>
      </c>
      <c r="C179" s="112">
        <v>574442.29953656276</v>
      </c>
      <c r="D179" s="112">
        <v>1172.7856191952005</v>
      </c>
      <c r="E179" s="180">
        <v>1.5001744358215146E-2</v>
      </c>
      <c r="F179" s="187"/>
      <c r="G179" s="203">
        <v>290211960499322.75</v>
      </c>
      <c r="H179" s="88">
        <v>340334725228293.12</v>
      </c>
      <c r="I179" s="84">
        <v>1172.710885666917</v>
      </c>
      <c r="J179" s="84">
        <v>1.5001548406846754E-2</v>
      </c>
      <c r="K179" s="204">
        <f t="shared" si="8"/>
        <v>-6.3727154916839171E-5</v>
      </c>
      <c r="L179" s="206">
        <f t="shared" si="9"/>
        <v>-1.959513683917613E-7</v>
      </c>
      <c r="N179" s="192">
        <v>289566287547134.87</v>
      </c>
      <c r="O179" s="149">
        <v>339599177839021.87</v>
      </c>
      <c r="P179" s="82">
        <v>1172.7856191952001</v>
      </c>
      <c r="Q179" s="82">
        <v>1.5001744358215351E-2</v>
      </c>
      <c r="R179" s="150">
        <f t="shared" si="10"/>
        <v>-3.8774976725799649E-16</v>
      </c>
      <c r="S179" s="194">
        <f t="shared" si="11"/>
        <v>2.0469737016526324E-16</v>
      </c>
    </row>
    <row r="180" spans="1:19">
      <c r="A180" s="202">
        <v>20180917</v>
      </c>
      <c r="B180" s="179">
        <v>489810.14955722401</v>
      </c>
      <c r="C180" s="112">
        <v>577152.91607041145</v>
      </c>
      <c r="D180" s="112">
        <v>1178.3196338257651</v>
      </c>
      <c r="E180" s="180">
        <v>4.7186924361863952E-3</v>
      </c>
      <c r="F180" s="187"/>
      <c r="G180" s="203">
        <v>290211960499322.75</v>
      </c>
      <c r="H180" s="88">
        <v>341940860938769.06</v>
      </c>
      <c r="I180" s="84">
        <v>1178.2452396188096</v>
      </c>
      <c r="J180" s="84">
        <v>4.7192824928415809E-3</v>
      </c>
      <c r="K180" s="204">
        <f t="shared" si="8"/>
        <v>-6.3139832399892863E-5</v>
      </c>
      <c r="L180" s="206">
        <f t="shared" si="9"/>
        <v>5.9005665518571671E-7</v>
      </c>
      <c r="N180" s="192">
        <v>289566287547134.87</v>
      </c>
      <c r="O180" s="149">
        <v>341201641910826</v>
      </c>
      <c r="P180" s="82">
        <v>1178.3196338257644</v>
      </c>
      <c r="Q180" s="82">
        <v>4.7186924361862026E-3</v>
      </c>
      <c r="R180" s="150">
        <f t="shared" si="10"/>
        <v>-5.7889303271217486E-16</v>
      </c>
      <c r="S180" s="194">
        <f t="shared" si="11"/>
        <v>-1.9255430583342559E-16</v>
      </c>
    </row>
    <row r="181" spans="1:19">
      <c r="A181" s="202">
        <v>20180918</v>
      </c>
      <c r="B181" s="179">
        <v>489810.14955722401</v>
      </c>
      <c r="C181" s="112">
        <v>578479.50432532479</v>
      </c>
      <c r="D181" s="112">
        <v>1181.0280061535182</v>
      </c>
      <c r="E181" s="180">
        <v>2.2985039457923077E-3</v>
      </c>
      <c r="F181" s="187"/>
      <c r="G181" s="203">
        <v>290211960499322.75</v>
      </c>
      <c r="H181" s="88">
        <v>342726354459261.87</v>
      </c>
      <c r="I181" s="84">
        <v>1180.9518597013912</v>
      </c>
      <c r="J181" s="84">
        <v>2.2971619078700884E-3</v>
      </c>
      <c r="K181" s="204">
        <f t="shared" si="8"/>
        <v>-6.4478879051201284E-5</v>
      </c>
      <c r="L181" s="206">
        <f t="shared" si="9"/>
        <v>-1.3420379222192809E-6</v>
      </c>
      <c r="N181" s="192">
        <v>289566287547134.87</v>
      </c>
      <c r="O181" s="149">
        <v>341985895231068.81</v>
      </c>
      <c r="P181" s="82">
        <v>1181.0280061535175</v>
      </c>
      <c r="Q181" s="82">
        <v>2.298503945792309E-3</v>
      </c>
      <c r="R181" s="150">
        <f t="shared" si="10"/>
        <v>-5.7756549614034287E-16</v>
      </c>
      <c r="S181" s="194">
        <f t="shared" si="11"/>
        <v>0</v>
      </c>
    </row>
    <row r="182" spans="1:19">
      <c r="A182" s="202">
        <v>20180919</v>
      </c>
      <c r="B182" s="179">
        <v>489810.14955722401</v>
      </c>
      <c r="C182" s="112">
        <v>581249.11912219331</v>
      </c>
      <c r="D182" s="112">
        <v>1186.6824720713275</v>
      </c>
      <c r="E182" s="180">
        <v>4.7877492221588937E-3</v>
      </c>
      <c r="F182" s="187"/>
      <c r="G182" s="203">
        <v>290211960499322.75</v>
      </c>
      <c r="H182" s="88">
        <v>344367330524296.94</v>
      </c>
      <c r="I182" s="84">
        <v>1186.606265061569</v>
      </c>
      <c r="J182" s="84">
        <v>4.7880066521996945E-3</v>
      </c>
      <c r="K182" s="204">
        <f t="shared" si="8"/>
        <v>-6.4222659193980335E-5</v>
      </c>
      <c r="L182" s="206">
        <f t="shared" si="9"/>
        <v>2.5743004080074766E-7</v>
      </c>
      <c r="N182" s="192">
        <v>289566287547134.87</v>
      </c>
      <c r="O182" s="149">
        <v>343623237934950.75</v>
      </c>
      <c r="P182" s="82">
        <v>1186.6824720713271</v>
      </c>
      <c r="Q182" s="82">
        <v>4.7877492221590889E-3</v>
      </c>
      <c r="R182" s="150">
        <f t="shared" si="10"/>
        <v>-3.8320895571391819E-16</v>
      </c>
      <c r="S182" s="194">
        <f t="shared" si="11"/>
        <v>1.951563910473908E-16</v>
      </c>
    </row>
    <row r="183" spans="1:19">
      <c r="A183" s="202">
        <v>20180920</v>
      </c>
      <c r="B183" s="179">
        <v>489810.14955722401</v>
      </c>
      <c r="C183" s="112">
        <v>582855.67731079285</v>
      </c>
      <c r="D183" s="112">
        <v>1189.9624330726499</v>
      </c>
      <c r="E183" s="180">
        <v>2.7639752659338302E-3</v>
      </c>
      <c r="F183" s="187"/>
      <c r="G183" s="203">
        <v>290211960499322.75</v>
      </c>
      <c r="H183" s="88">
        <v>345319198547084.75</v>
      </c>
      <c r="I183" s="84">
        <v>1189.8861713106087</v>
      </c>
      <c r="J183" s="84">
        <v>2.7641066338626296E-3</v>
      </c>
      <c r="K183" s="204">
        <f t="shared" si="8"/>
        <v>-6.4091644965680927E-5</v>
      </c>
      <c r="L183" s="206">
        <f t="shared" si="9"/>
        <v>1.313679287994092E-7</v>
      </c>
      <c r="N183" s="192">
        <v>289566287547134.87</v>
      </c>
      <c r="O183" s="149">
        <v>344573004065403</v>
      </c>
      <c r="P183" s="82">
        <v>1189.9624330726492</v>
      </c>
      <c r="Q183" s="82">
        <v>2.7639752659336398E-3</v>
      </c>
      <c r="R183" s="150">
        <f t="shared" si="10"/>
        <v>-5.732290426752082E-16</v>
      </c>
      <c r="S183" s="194">
        <f t="shared" si="11"/>
        <v>-1.9038590148845458E-16</v>
      </c>
    </row>
    <row r="184" spans="1:19">
      <c r="A184" s="202">
        <v>20180921</v>
      </c>
      <c r="B184" s="179">
        <v>489810.14955722401</v>
      </c>
      <c r="C184" s="112">
        <v>584034.25810613297</v>
      </c>
      <c r="D184" s="112">
        <v>1192.3686322835188</v>
      </c>
      <c r="E184" s="180">
        <v>2.0220799783197516E-3</v>
      </c>
      <c r="F184" s="187"/>
      <c r="G184" s="203">
        <v>290211960499322.75</v>
      </c>
      <c r="H184" s="88">
        <v>346017809257594.5</v>
      </c>
      <c r="I184" s="84">
        <v>1192.2934143108894</v>
      </c>
      <c r="J184" s="84">
        <v>2.0230867946210451E-3</v>
      </c>
      <c r="K184" s="204">
        <f t="shared" si="8"/>
        <v>-6.3086797030463071E-5</v>
      </c>
      <c r="L184" s="206">
        <f t="shared" si="9"/>
        <v>1.0068163012934978E-6</v>
      </c>
      <c r="N184" s="192">
        <v>289566287547134.87</v>
      </c>
      <c r="O184" s="149">
        <v>345269758237993.12</v>
      </c>
      <c r="P184" s="82">
        <v>1192.3686322835181</v>
      </c>
      <c r="Q184" s="82">
        <v>2.0220799783197529E-3</v>
      </c>
      <c r="R184" s="150">
        <f t="shared" si="10"/>
        <v>-5.7207226679836318E-16</v>
      </c>
      <c r="S184" s="194">
        <f t="shared" si="11"/>
        <v>0</v>
      </c>
    </row>
    <row r="185" spans="1:19">
      <c r="A185" s="202">
        <v>20180927</v>
      </c>
      <c r="B185" s="179">
        <v>489810.14955722401</v>
      </c>
      <c r="C185" s="112">
        <v>586433.27091060136</v>
      </c>
      <c r="D185" s="112">
        <v>1197.2664744508097</v>
      </c>
      <c r="E185" s="180">
        <v>4.1076576779037139E-3</v>
      </c>
      <c r="F185" s="187"/>
      <c r="G185" s="203">
        <v>290211960499322.75</v>
      </c>
      <c r="H185" s="88">
        <v>347438972737243</v>
      </c>
      <c r="I185" s="84">
        <v>1197.1903988362801</v>
      </c>
      <c r="J185" s="84">
        <v>4.1071974956945045E-3</v>
      </c>
      <c r="K185" s="204">
        <f t="shared" si="8"/>
        <v>-6.3545125824220376E-5</v>
      </c>
      <c r="L185" s="206">
        <f t="shared" si="9"/>
        <v>-4.6018220920939629E-7</v>
      </c>
      <c r="N185" s="192">
        <v>289566287547134.87</v>
      </c>
      <c r="O185" s="149">
        <v>346688008211367.37</v>
      </c>
      <c r="P185" s="82">
        <v>1197.266474450809</v>
      </c>
      <c r="Q185" s="82">
        <v>4.1076576779037165E-3</v>
      </c>
      <c r="R185" s="150">
        <f t="shared" si="10"/>
        <v>-5.6973200276286682E-16</v>
      </c>
      <c r="S185" s="194">
        <f t="shared" si="11"/>
        <v>0</v>
      </c>
    </row>
    <row r="186" spans="1:19">
      <c r="A186" s="202">
        <v>20180928</v>
      </c>
      <c r="B186" s="179">
        <v>489810.14955722401</v>
      </c>
      <c r="C186" s="112">
        <v>577628.85991906351</v>
      </c>
      <c r="D186" s="112">
        <v>1179.2913242839606</v>
      </c>
      <c r="E186" s="180">
        <v>-1.5013491608118674E-2</v>
      </c>
      <c r="F186" s="187"/>
      <c r="G186" s="203">
        <v>290211960499322.75</v>
      </c>
      <c r="H186" s="88">
        <v>342222451687276.19</v>
      </c>
      <c r="I186" s="84">
        <v>1179.2155330141013</v>
      </c>
      <c r="J186" s="84">
        <v>-1.5014208132349818E-2</v>
      </c>
      <c r="K186" s="204">
        <f t="shared" si="8"/>
        <v>-6.4272618310592529E-5</v>
      </c>
      <c r="L186" s="206">
        <f t="shared" si="9"/>
        <v>-7.1652423114416941E-7</v>
      </c>
      <c r="N186" s="192">
        <v>289566287547134.87</v>
      </c>
      <c r="O186" s="149">
        <v>341483010709450.69</v>
      </c>
      <c r="P186" s="82">
        <v>1179.2913242839602</v>
      </c>
      <c r="Q186" s="82">
        <v>-1.5013491608118492E-2</v>
      </c>
      <c r="R186" s="150">
        <f t="shared" si="10"/>
        <v>-3.8561069815601056E-16</v>
      </c>
      <c r="S186" s="194">
        <f t="shared" si="11"/>
        <v>1.8214596497756474E-16</v>
      </c>
    </row>
    <row r="187" spans="1:19">
      <c r="A187" s="202">
        <v>20181001</v>
      </c>
      <c r="B187" s="179">
        <v>489810.14955722401</v>
      </c>
      <c r="C187" s="112">
        <v>576899.95338968444</v>
      </c>
      <c r="D187" s="112">
        <v>1177.8031833582611</v>
      </c>
      <c r="E187" s="180">
        <v>-1.2618942368656191E-3</v>
      </c>
      <c r="F187" s="187"/>
      <c r="G187" s="203">
        <v>290211960499322.75</v>
      </c>
      <c r="H187" s="88">
        <v>341790836872973.19</v>
      </c>
      <c r="I187" s="84">
        <v>1177.7282930893223</v>
      </c>
      <c r="J187" s="84">
        <v>-1.2612112740557394E-3</v>
      </c>
      <c r="K187" s="204">
        <f t="shared" si="8"/>
        <v>-6.3588749101348214E-5</v>
      </c>
      <c r="L187" s="206">
        <f t="shared" si="9"/>
        <v>6.8296280987967944E-7</v>
      </c>
      <c r="N187" s="192">
        <v>289566287547134.87</v>
      </c>
      <c r="O187" s="149">
        <v>341052095266248.87</v>
      </c>
      <c r="P187" s="82">
        <v>1177.8031833582604</v>
      </c>
      <c r="Q187" s="82">
        <v>-1.2618942368658125E-3</v>
      </c>
      <c r="R187" s="150">
        <f t="shared" si="10"/>
        <v>-5.7914686933072314E-16</v>
      </c>
      <c r="S187" s="194">
        <f t="shared" si="11"/>
        <v>-1.9342166757141399E-16</v>
      </c>
    </row>
    <row r="188" spans="1:19">
      <c r="A188" s="202">
        <v>20181002</v>
      </c>
      <c r="B188" s="179">
        <v>489810.14955722401</v>
      </c>
      <c r="C188" s="112">
        <v>569565.43118333863</v>
      </c>
      <c r="D188" s="112">
        <v>1162.8289689346195</v>
      </c>
      <c r="E188" s="180">
        <v>-1.2713681398742451E-2</v>
      </c>
      <c r="F188" s="187"/>
      <c r="G188" s="203">
        <v>290211960499322.75</v>
      </c>
      <c r="H188" s="88">
        <v>337445247186217.62</v>
      </c>
      <c r="I188" s="84">
        <v>1162.7544454254328</v>
      </c>
      <c r="J188" s="84">
        <v>-1.2714178432965474E-2</v>
      </c>
      <c r="K188" s="204">
        <f t="shared" si="8"/>
        <v>-6.4092216099401945E-5</v>
      </c>
      <c r="L188" s="206">
        <f t="shared" si="9"/>
        <v>-4.9703422302233013E-7</v>
      </c>
      <c r="N188" s="192">
        <v>289566287547134.87</v>
      </c>
      <c r="O188" s="149">
        <v>336716067586660.25</v>
      </c>
      <c r="P188" s="82">
        <v>1162.8289689346188</v>
      </c>
      <c r="Q188" s="82">
        <v>-1.271368139874246E-2</v>
      </c>
      <c r="R188" s="150">
        <f t="shared" si="10"/>
        <v>-5.8660477555409879E-16</v>
      </c>
      <c r="S188" s="194">
        <f t="shared" si="11"/>
        <v>0</v>
      </c>
    </row>
    <row r="189" spans="1:19">
      <c r="A189" s="171">
        <v>20181004</v>
      </c>
      <c r="B189" s="179">
        <v>489810.14955722401</v>
      </c>
      <c r="C189" s="112">
        <v>565861.74980862031</v>
      </c>
      <c r="D189" s="112">
        <v>1155.2675058288298</v>
      </c>
      <c r="E189" s="180">
        <v>-6.5026442476037458E-3</v>
      </c>
      <c r="F189" s="187"/>
      <c r="G189" s="192">
        <v>290211960499322.75</v>
      </c>
      <c r="H189" s="149">
        <v>335251166181771.44</v>
      </c>
      <c r="I189" s="82">
        <v>1155.194174647236</v>
      </c>
      <c r="J189" s="82">
        <v>-6.5020355827843171E-3</v>
      </c>
      <c r="K189" s="150">
        <f t="shared" si="8"/>
        <v>-6.3479528553068629E-5</v>
      </c>
      <c r="L189" s="194">
        <f t="shared" si="9"/>
        <v>6.0866481942870726E-7</v>
      </c>
      <c r="N189" s="192">
        <v>289566287547134.87</v>
      </c>
      <c r="O189" s="149">
        <v>334526522786692.06</v>
      </c>
      <c r="P189" s="82">
        <v>1155.2675058288291</v>
      </c>
      <c r="Q189" s="82">
        <v>-6.5026442476037501E-3</v>
      </c>
      <c r="R189" s="150">
        <f t="shared" si="10"/>
        <v>-5.9044422429272675E-16</v>
      </c>
      <c r="S189" s="194">
        <f t="shared" si="11"/>
        <v>0</v>
      </c>
    </row>
    <row r="190" spans="1:19">
      <c r="A190" s="171">
        <v>20181005</v>
      </c>
      <c r="B190" s="179">
        <v>489810.14955722401</v>
      </c>
      <c r="C190" s="112">
        <v>557439.44940609694</v>
      </c>
      <c r="D190" s="112">
        <v>1138.072475447902</v>
      </c>
      <c r="E190" s="180">
        <v>-1.488402495021404E-2</v>
      </c>
      <c r="F190" s="187"/>
      <c r="G190" s="192">
        <v>290211960499322.75</v>
      </c>
      <c r="H190" s="149">
        <v>330261398179414.06</v>
      </c>
      <c r="I190" s="82">
        <v>1138.0006448086579</v>
      </c>
      <c r="J190" s="82">
        <v>-1.488367082861073E-2</v>
      </c>
      <c r="K190" s="150">
        <f t="shared" si="8"/>
        <v>-6.3120033869755747E-5</v>
      </c>
      <c r="L190" s="194">
        <f t="shared" si="9"/>
        <v>3.5412160331003972E-7</v>
      </c>
      <c r="N190" s="192">
        <v>289566287547134.87</v>
      </c>
      <c r="O190" s="149">
        <v>329547421675026.5</v>
      </c>
      <c r="P190" s="82">
        <v>1138.0724754479011</v>
      </c>
      <c r="Q190" s="82">
        <v>-1.4884024950214245E-2</v>
      </c>
      <c r="R190" s="150">
        <f t="shared" si="10"/>
        <v>-7.9915358766144179E-16</v>
      </c>
      <c r="S190" s="194">
        <f t="shared" si="11"/>
        <v>-2.0469737016526324E-16</v>
      </c>
    </row>
    <row r="191" spans="1:19">
      <c r="A191" s="171">
        <v>20181008</v>
      </c>
      <c r="B191" s="179">
        <v>489810.14955722401</v>
      </c>
      <c r="C191" s="112">
        <v>555767.20438358025</v>
      </c>
      <c r="D191" s="112">
        <v>1134.6584077238492</v>
      </c>
      <c r="E191" s="180">
        <v>-2.9998684597912885E-3</v>
      </c>
      <c r="F191" s="187"/>
      <c r="G191" s="192">
        <v>290211960499322.75</v>
      </c>
      <c r="H191" s="149">
        <v>329270344080859.25</v>
      </c>
      <c r="I191" s="82">
        <v>1134.5857128504792</v>
      </c>
      <c r="J191" s="82">
        <v>-3.0008172436077978E-3</v>
      </c>
      <c r="K191" s="150">
        <f t="shared" si="8"/>
        <v>-6.4071733450042891E-5</v>
      </c>
      <c r="L191" s="194">
        <f t="shared" si="9"/>
        <v>-9.4878381650927504E-7</v>
      </c>
      <c r="N191" s="192">
        <v>289566287547134.87</v>
      </c>
      <c r="O191" s="149">
        <v>328558822758738.12</v>
      </c>
      <c r="P191" s="82">
        <v>1134.6584077238485</v>
      </c>
      <c r="Q191" s="82">
        <v>-2.9998684597910912E-3</v>
      </c>
      <c r="R191" s="150">
        <f t="shared" si="10"/>
        <v>-6.0116861752079814E-16</v>
      </c>
      <c r="S191" s="194">
        <f t="shared" si="11"/>
        <v>1.9732479539236181E-16</v>
      </c>
    </row>
    <row r="192" spans="1:19">
      <c r="A192" s="171">
        <v>20181010</v>
      </c>
      <c r="B192" s="179">
        <v>489810.14955722401</v>
      </c>
      <c r="C192" s="112">
        <v>556885.3610524073</v>
      </c>
      <c r="D192" s="112">
        <v>1136.9412445940893</v>
      </c>
      <c r="E192" s="180">
        <v>2.0119155286739666E-3</v>
      </c>
      <c r="F192" s="187"/>
      <c r="G192" s="192">
        <v>290211960499322.75</v>
      </c>
      <c r="H192" s="149">
        <v>329933200004496.62</v>
      </c>
      <c r="I192" s="82">
        <v>1136.8697535305978</v>
      </c>
      <c r="J192" s="82">
        <v>2.0131054483140242E-3</v>
      </c>
      <c r="K192" s="150">
        <f t="shared" si="8"/>
        <v>-6.2884128344080565E-5</v>
      </c>
      <c r="L192" s="194">
        <f t="shared" si="9"/>
        <v>1.1899196400576469E-6</v>
      </c>
      <c r="N192" s="192">
        <v>289566287547134.87</v>
      </c>
      <c r="O192" s="149">
        <v>329219855356329.31</v>
      </c>
      <c r="P192" s="82">
        <v>1136.9412445940886</v>
      </c>
      <c r="Q192" s="82">
        <v>2.0119155286739679E-3</v>
      </c>
      <c r="R192" s="150">
        <f t="shared" si="10"/>
        <v>-5.9996154557065735E-16</v>
      </c>
      <c r="S192" s="194">
        <f t="shared" si="11"/>
        <v>0</v>
      </c>
    </row>
    <row r="193" spans="1:19">
      <c r="A193" s="171">
        <v>20181011</v>
      </c>
      <c r="B193" s="179">
        <v>489810.14955722401</v>
      </c>
      <c r="C193" s="112">
        <v>542379.03000682197</v>
      </c>
      <c r="D193" s="112">
        <v>1107.3250125525551</v>
      </c>
      <c r="E193" s="180">
        <v>-2.604904359161303E-2</v>
      </c>
      <c r="F193" s="187"/>
      <c r="G193" s="192">
        <v>290211960499322.75</v>
      </c>
      <c r="H193" s="149">
        <v>321338591497203.56</v>
      </c>
      <c r="I193" s="82">
        <v>1107.2548179762339</v>
      </c>
      <c r="J193" s="82">
        <v>-2.6049541262218874E-2</v>
      </c>
      <c r="K193" s="150">
        <f t="shared" si="8"/>
        <v>-6.3395141914599997E-5</v>
      </c>
      <c r="L193" s="194">
        <f t="shared" si="9"/>
        <v>-4.9767060584376965E-7</v>
      </c>
      <c r="N193" s="192">
        <v>289566287547134.87</v>
      </c>
      <c r="O193" s="149">
        <v>320643992992927.75</v>
      </c>
      <c r="P193" s="82">
        <v>1107.3250125525547</v>
      </c>
      <c r="Q193" s="82">
        <v>-2.6049043591612846E-2</v>
      </c>
      <c r="R193" s="150">
        <f t="shared" si="10"/>
        <v>-4.1067197591626822E-16</v>
      </c>
      <c r="S193" s="194">
        <f t="shared" si="11"/>
        <v>1.8388068845354155E-16</v>
      </c>
    </row>
    <row r="194" spans="1:19">
      <c r="A194" s="171">
        <v>20181012</v>
      </c>
      <c r="B194" s="179">
        <v>489810.14955722401</v>
      </c>
      <c r="C194" s="112">
        <v>553041.94347960595</v>
      </c>
      <c r="D194" s="112">
        <v>1129.0944950396431</v>
      </c>
      <c r="E194" s="180">
        <v>1.9659523843777338E-2</v>
      </c>
      <c r="F194" s="187"/>
      <c r="G194" s="192">
        <v>290211960499322.75</v>
      </c>
      <c r="H194" s="149">
        <v>327655902513465.19</v>
      </c>
      <c r="I194" s="82">
        <v>1129.0227389309471</v>
      </c>
      <c r="J194" s="82">
        <v>1.9659359888358072E-2</v>
      </c>
      <c r="K194" s="150">
        <f t="shared" si="8"/>
        <v>-6.3555946414312747E-5</v>
      </c>
      <c r="L194" s="194">
        <f t="shared" si="9"/>
        <v>-1.6395541926547685E-7</v>
      </c>
      <c r="N194" s="192">
        <v>289566287547134.87</v>
      </c>
      <c r="O194" s="149">
        <v>326947701218536.19</v>
      </c>
      <c r="P194" s="82">
        <v>1129.0944950396427</v>
      </c>
      <c r="Q194" s="82">
        <v>1.9659523843777348E-2</v>
      </c>
      <c r="R194" s="150">
        <f t="shared" si="10"/>
        <v>-4.0275402358639424E-16</v>
      </c>
      <c r="S194" s="194">
        <f t="shared" si="11"/>
        <v>0</v>
      </c>
    </row>
    <row r="195" spans="1:19">
      <c r="A195" s="171">
        <v>20181015</v>
      </c>
      <c r="B195" s="179">
        <v>489810.14955722401</v>
      </c>
      <c r="C195" s="112">
        <v>540021.5549846231</v>
      </c>
      <c r="D195" s="112">
        <v>1102.5119742267261</v>
      </c>
      <c r="E195" s="180">
        <v>-2.3543220633613714E-2</v>
      </c>
      <c r="F195" s="187"/>
      <c r="G195" s="192">
        <v>290211960499322.75</v>
      </c>
      <c r="H195" s="149">
        <v>319942006426538.56</v>
      </c>
      <c r="I195" s="82">
        <v>1102.4425246845924</v>
      </c>
      <c r="J195" s="82">
        <v>-2.3542673969102725E-2</v>
      </c>
      <c r="K195" s="150">
        <f t="shared" si="8"/>
        <v>-6.2996066079358244E-5</v>
      </c>
      <c r="L195" s="194">
        <f t="shared" si="9"/>
        <v>5.4666451098847602E-7</v>
      </c>
      <c r="N195" s="192">
        <v>289566287547134.87</v>
      </c>
      <c r="O195" s="149">
        <v>319250299353095.37</v>
      </c>
      <c r="P195" s="82">
        <v>1102.5119742267254</v>
      </c>
      <c r="Q195" s="82">
        <v>-2.3543220633613925E-2</v>
      </c>
      <c r="R195" s="150">
        <f t="shared" si="10"/>
        <v>-6.1869715910171314E-16</v>
      </c>
      <c r="S195" s="194">
        <f t="shared" si="11"/>
        <v>-2.1163626406917047E-16</v>
      </c>
    </row>
    <row r="196" spans="1:19">
      <c r="A196" s="171">
        <v>20181016</v>
      </c>
      <c r="B196" s="179">
        <v>489810.14955722401</v>
      </c>
      <c r="C196" s="112">
        <v>544194.95984950976</v>
      </c>
      <c r="D196" s="112">
        <v>1111.03242826113</v>
      </c>
      <c r="E196" s="180">
        <v>7.7282190430447827E-3</v>
      </c>
      <c r="F196" s="187"/>
      <c r="G196" s="192">
        <v>290211960499322.75</v>
      </c>
      <c r="H196" s="149">
        <v>322414261700149.75</v>
      </c>
      <c r="I196" s="82">
        <v>1110.9613164992286</v>
      </c>
      <c r="J196" s="82">
        <v>7.7271981295110193E-3</v>
      </c>
      <c r="K196" s="150">
        <f t="shared" si="8"/>
        <v>-6.4009215123260951E-5</v>
      </c>
      <c r="L196" s="194">
        <f t="shared" si="9"/>
        <v>-1.0209135337634068E-6</v>
      </c>
      <c r="N196" s="192">
        <v>289566287547134.87</v>
      </c>
      <c r="O196" s="149">
        <v>321717535596053.62</v>
      </c>
      <c r="P196" s="82">
        <v>1111.0324282611293</v>
      </c>
      <c r="Q196" s="82">
        <v>7.7282190430447871E-3</v>
      </c>
      <c r="R196" s="150">
        <f t="shared" si="10"/>
        <v>-6.1395240046888641E-16</v>
      </c>
      <c r="S196" s="194">
        <f t="shared" si="11"/>
        <v>0</v>
      </c>
    </row>
    <row r="197" spans="1:19">
      <c r="A197" s="171">
        <v>20181017</v>
      </c>
      <c r="B197" s="179">
        <v>489810.14955722401</v>
      </c>
      <c r="C197" s="112">
        <v>547310.42977434839</v>
      </c>
      <c r="D197" s="112">
        <v>1117.3929945492212</v>
      </c>
      <c r="E197" s="180">
        <v>5.7249150666520438E-3</v>
      </c>
      <c r="F197" s="187"/>
      <c r="G197" s="192">
        <v>290211960499322.75</v>
      </c>
      <c r="H197" s="149">
        <v>324260006837892</v>
      </c>
      <c r="I197" s="82">
        <v>1117.3213063995986</v>
      </c>
      <c r="J197" s="82">
        <v>5.7247626950784353E-3</v>
      </c>
      <c r="K197" s="150">
        <f t="shared" ref="K197:K260" si="12">(I197-D197)/I197</f>
        <v>-6.4160729068672318E-5</v>
      </c>
      <c r="L197" s="194">
        <f t="shared" si="9"/>
        <v>-1.5237157360847853E-7</v>
      </c>
      <c r="N197" s="192">
        <v>289566287547134.87</v>
      </c>
      <c r="O197" s="149">
        <v>323559341162793.69</v>
      </c>
      <c r="P197" s="82">
        <v>1117.3929945492205</v>
      </c>
      <c r="Q197" s="82">
        <v>5.7249150666520473E-3</v>
      </c>
      <c r="R197" s="150">
        <f t="shared" si="10"/>
        <v>-6.1045758265638488E-16</v>
      </c>
      <c r="S197" s="194">
        <f t="shared" si="11"/>
        <v>0</v>
      </c>
    </row>
    <row r="198" spans="1:19">
      <c r="A198" s="171">
        <v>20181018</v>
      </c>
      <c r="B198" s="179">
        <v>489810.14955722401</v>
      </c>
      <c r="C198" s="112">
        <v>542914.38523208746</v>
      </c>
      <c r="D198" s="112">
        <v>1108.4179977137435</v>
      </c>
      <c r="E198" s="180">
        <v>-8.0320861856650206E-3</v>
      </c>
      <c r="F198" s="187"/>
      <c r="G198" s="192">
        <v>290211960499322.75</v>
      </c>
      <c r="H198" s="149">
        <v>321655565949704.25</v>
      </c>
      <c r="I198" s="82">
        <v>1108.3470350301254</v>
      </c>
      <c r="J198" s="82">
        <v>-8.0319522397647846E-3</v>
      </c>
      <c r="K198" s="150">
        <f t="shared" si="12"/>
        <v>-6.4025689946591895E-5</v>
      </c>
      <c r="L198" s="194">
        <f t="shared" ref="L198:L261" si="13">(J198-E198)</f>
        <v>1.3394590023599329E-7</v>
      </c>
      <c r="N198" s="192">
        <v>289566287547134.87</v>
      </c>
      <c r="O198" s="149">
        <v>320960484648397.12</v>
      </c>
      <c r="P198" s="82">
        <v>1108.4179977137428</v>
      </c>
      <c r="Q198" s="82">
        <v>-8.0320861856650258E-3</v>
      </c>
      <c r="R198" s="150">
        <f t="shared" ref="R198:R261" si="14">(P198-D198)/P198</f>
        <v>-6.154005327743325E-16</v>
      </c>
      <c r="S198" s="194">
        <f t="shared" ref="S198:S261" si="15">Q198-E198</f>
        <v>0</v>
      </c>
    </row>
    <row r="199" spans="1:19">
      <c r="A199" s="171">
        <v>20181019</v>
      </c>
      <c r="B199" s="179">
        <v>489810.14955722401</v>
      </c>
      <c r="C199" s="112">
        <v>553896.77476116503</v>
      </c>
      <c r="D199" s="112">
        <v>1130.8397248645699</v>
      </c>
      <c r="E199" s="180">
        <v>2.0228584520527601E-2</v>
      </c>
      <c r="F199" s="187"/>
      <c r="G199" s="192">
        <v>290211960499322.75</v>
      </c>
      <c r="H199" s="149">
        <v>328162289913990.5</v>
      </c>
      <c r="I199" s="82">
        <v>1130.7676270453239</v>
      </c>
      <c r="J199" s="82">
        <v>2.0228855499747969E-2</v>
      </c>
      <c r="K199" s="150">
        <f t="shared" si="12"/>
        <v>-6.3760066632233544E-5</v>
      </c>
      <c r="L199" s="194">
        <f t="shared" si="13"/>
        <v>2.7097922036811717E-7</v>
      </c>
      <c r="N199" s="192">
        <v>289566287547134.87</v>
      </c>
      <c r="O199" s="149">
        <v>327453060939856.75</v>
      </c>
      <c r="P199" s="82">
        <v>1130.8397248645692</v>
      </c>
      <c r="Q199" s="82">
        <v>2.0228584520527611E-2</v>
      </c>
      <c r="R199" s="150">
        <f t="shared" si="14"/>
        <v>-6.0319867734694931E-16</v>
      </c>
      <c r="S199" s="194">
        <f t="shared" si="15"/>
        <v>0</v>
      </c>
    </row>
    <row r="200" spans="1:19">
      <c r="A200" s="171">
        <v>20181022</v>
      </c>
      <c r="B200" s="179">
        <v>489810.14955722401</v>
      </c>
      <c r="C200" s="112">
        <v>552187.12684273138</v>
      </c>
      <c r="D200" s="112">
        <v>1127.3492951134119</v>
      </c>
      <c r="E200" s="180">
        <v>-3.0865821870345116E-3</v>
      </c>
      <c r="F200" s="187"/>
      <c r="G200" s="192">
        <v>290211960499322.75</v>
      </c>
      <c r="H200" s="149">
        <v>327149562457467.69</v>
      </c>
      <c r="I200" s="82">
        <v>1127.2780139543254</v>
      </c>
      <c r="J200" s="82">
        <v>-3.086056770228596E-3</v>
      </c>
      <c r="K200" s="150">
        <f t="shared" si="12"/>
        <v>-6.3232989736484549E-5</v>
      </c>
      <c r="L200" s="194">
        <f t="shared" si="13"/>
        <v>5.2541680591565443E-7</v>
      </c>
      <c r="N200" s="192">
        <v>289566287547134.87</v>
      </c>
      <c r="O200" s="149">
        <v>326442350154869.87</v>
      </c>
      <c r="P200" s="82">
        <v>1127.3492951134115</v>
      </c>
      <c r="Q200" s="82">
        <v>-3.0865821870343126E-3</v>
      </c>
      <c r="R200" s="150">
        <f t="shared" si="14"/>
        <v>-4.0337750939979653E-16</v>
      </c>
      <c r="S200" s="194">
        <f t="shared" si="15"/>
        <v>1.9905951886833861E-16</v>
      </c>
    </row>
    <row r="201" spans="1:19">
      <c r="A201" s="171">
        <v>20181023</v>
      </c>
      <c r="B201" s="179">
        <v>489810.14955722401</v>
      </c>
      <c r="C201" s="112">
        <v>538690.22629014542</v>
      </c>
      <c r="D201" s="112">
        <v>1099.7939237827306</v>
      </c>
      <c r="E201" s="180">
        <v>-2.4442620800955217E-2</v>
      </c>
      <c r="F201" s="187"/>
      <c r="G201" s="192">
        <v>290211960499322.75</v>
      </c>
      <c r="H201" s="149">
        <v>319152850572786.37</v>
      </c>
      <c r="I201" s="82">
        <v>1099.723285090213</v>
      </c>
      <c r="J201" s="82">
        <v>-2.444359645359747E-2</v>
      </c>
      <c r="K201" s="150">
        <f t="shared" si="12"/>
        <v>-6.4233151625783875E-5</v>
      </c>
      <c r="L201" s="194">
        <f t="shared" si="13"/>
        <v>-9.7565264225302206E-7</v>
      </c>
      <c r="N201" s="192">
        <v>289566287547134.87</v>
      </c>
      <c r="O201" s="149">
        <v>318463243576661.69</v>
      </c>
      <c r="P201" s="82">
        <v>1099.79392378273</v>
      </c>
      <c r="Q201" s="82">
        <v>-2.4442620800955429E-2</v>
      </c>
      <c r="R201" s="150">
        <f t="shared" si="14"/>
        <v>-6.2022621836602611E-16</v>
      </c>
      <c r="S201" s="194">
        <f t="shared" si="15"/>
        <v>-2.1163626406917047E-16</v>
      </c>
    </row>
    <row r="202" spans="1:19">
      <c r="A202" s="171">
        <v>20181024</v>
      </c>
      <c r="B202" s="179">
        <v>489810.14955722401</v>
      </c>
      <c r="C202" s="112">
        <v>532372.10284239147</v>
      </c>
      <c r="D202" s="112">
        <v>1086.8947965321715</v>
      </c>
      <c r="E202" s="180">
        <v>-1.172867659260444E-2</v>
      </c>
      <c r="F202" s="187"/>
      <c r="G202" s="192">
        <v>290211960499322.75</v>
      </c>
      <c r="H202" s="149">
        <v>315409723147867.5</v>
      </c>
      <c r="I202" s="82">
        <v>1086.8253762015559</v>
      </c>
      <c r="J202" s="82">
        <v>-1.1728322082040062E-2</v>
      </c>
      <c r="K202" s="150">
        <f t="shared" si="12"/>
        <v>-6.3874410862864163E-5</v>
      </c>
      <c r="L202" s="194">
        <f t="shared" si="13"/>
        <v>3.5451056437825479E-7</v>
      </c>
      <c r="N202" s="192">
        <v>289566287547134.87</v>
      </c>
      <c r="O202" s="149">
        <v>314728091186119.25</v>
      </c>
      <c r="P202" s="82">
        <v>1086.8947965321709</v>
      </c>
      <c r="Q202" s="82">
        <v>-1.1728676592604447E-2</v>
      </c>
      <c r="R202" s="150">
        <f t="shared" si="14"/>
        <v>-6.2758698312482552E-16</v>
      </c>
      <c r="S202" s="194">
        <f t="shared" si="15"/>
        <v>0</v>
      </c>
    </row>
    <row r="203" spans="1:19">
      <c r="A203" s="171">
        <v>20181025</v>
      </c>
      <c r="B203" s="179">
        <v>489810.14955722401</v>
      </c>
      <c r="C203" s="112">
        <v>522583.76732989721</v>
      </c>
      <c r="D203" s="112">
        <v>1066.9108588343865</v>
      </c>
      <c r="E203" s="180">
        <v>-1.8386266786394979E-2</v>
      </c>
      <c r="F203" s="187"/>
      <c r="G203" s="192">
        <v>290211960499322.75</v>
      </c>
      <c r="H203" s="149">
        <v>309610659604902.44</v>
      </c>
      <c r="I203" s="82">
        <v>1066.8432102943082</v>
      </c>
      <c r="J203" s="82">
        <v>-1.8385810954364323E-2</v>
      </c>
      <c r="K203" s="150">
        <f t="shared" si="12"/>
        <v>-6.341001135463787E-5</v>
      </c>
      <c r="L203" s="194">
        <f t="shared" si="13"/>
        <v>4.5583203065607814E-7</v>
      </c>
      <c r="N203" s="192">
        <v>289566287547134.87</v>
      </c>
      <c r="O203" s="149">
        <v>308941416536398.44</v>
      </c>
      <c r="P203" s="82">
        <v>1066.9108588343861</v>
      </c>
      <c r="Q203" s="82">
        <v>-1.8386266786394781E-2</v>
      </c>
      <c r="R203" s="150">
        <f t="shared" si="14"/>
        <v>-4.2622806499812131E-16</v>
      </c>
      <c r="S203" s="194">
        <f t="shared" si="15"/>
        <v>1.9775847626135601E-16</v>
      </c>
    </row>
    <row r="204" spans="1:19">
      <c r="A204" s="202">
        <v>20181026</v>
      </c>
      <c r="B204" s="179">
        <v>489810.14955722401</v>
      </c>
      <c r="C204" s="112">
        <v>514222.85073571</v>
      </c>
      <c r="D204" s="112">
        <v>1049.8411500875482</v>
      </c>
      <c r="E204" s="180">
        <v>-1.5999189253249571E-2</v>
      </c>
      <c r="F204" s="187"/>
      <c r="G204" s="203">
        <v>290211960499322.75</v>
      </c>
      <c r="H204" s="88">
        <v>304656974117907.12</v>
      </c>
      <c r="I204" s="84">
        <v>1049.774012048749</v>
      </c>
      <c r="J204" s="84">
        <v>-1.5999725246271489E-2</v>
      </c>
      <c r="K204" s="204">
        <f t="shared" si="12"/>
        <v>-6.395475409810379E-5</v>
      </c>
      <c r="L204" s="194">
        <f t="shared" si="13"/>
        <v>-5.3599302191759124E-7</v>
      </c>
      <c r="N204" s="192">
        <v>289566287547134.87</v>
      </c>
      <c r="O204" s="149">
        <v>303998604345065.56</v>
      </c>
      <c r="P204" s="82">
        <v>1049.8411500875475</v>
      </c>
      <c r="Q204" s="82">
        <v>-1.599918925324979E-2</v>
      </c>
      <c r="R204" s="150">
        <f t="shared" si="14"/>
        <v>-6.4973736862268481E-16</v>
      </c>
      <c r="S204" s="194">
        <f t="shared" si="15"/>
        <v>-2.1857515797307769E-16</v>
      </c>
    </row>
    <row r="205" spans="1:19">
      <c r="A205" s="202">
        <v>20181029</v>
      </c>
      <c r="B205" s="179">
        <v>489810.14955722401</v>
      </c>
      <c r="C205" s="112">
        <v>502507.79352948989</v>
      </c>
      <c r="D205" s="112">
        <v>1025.9236032241149</v>
      </c>
      <c r="E205" s="180">
        <v>-2.2782062659135353E-2</v>
      </c>
      <c r="F205" s="187"/>
      <c r="G205" s="203">
        <v>290211960499322.75</v>
      </c>
      <c r="H205" s="88">
        <v>297716398866698.56</v>
      </c>
      <c r="I205" s="84">
        <v>1025.8584737667741</v>
      </c>
      <c r="J205" s="84">
        <v>-2.2781606333825258E-2</v>
      </c>
      <c r="K205" s="204">
        <f t="shared" si="12"/>
        <v>-6.3487760745106406E-5</v>
      </c>
      <c r="L205" s="194">
        <f t="shared" si="13"/>
        <v>4.5632531009420774E-7</v>
      </c>
      <c r="N205" s="192">
        <v>289566287547134.87</v>
      </c>
      <c r="O205" s="149">
        <v>297072889092586.62</v>
      </c>
      <c r="P205" s="82">
        <v>1025.9236032241145</v>
      </c>
      <c r="Q205" s="82">
        <v>-2.2782062659135151E-2</v>
      </c>
      <c r="R205" s="150">
        <f t="shared" si="14"/>
        <v>-4.4325654411045255E-16</v>
      </c>
      <c r="S205" s="194">
        <f t="shared" si="15"/>
        <v>2.0122792321330962E-16</v>
      </c>
    </row>
    <row r="206" spans="1:19">
      <c r="A206" s="202">
        <v>20181030</v>
      </c>
      <c r="B206" s="179">
        <v>489810.14955722401</v>
      </c>
      <c r="C206" s="112">
        <v>512783.96934884251</v>
      </c>
      <c r="D206" s="112">
        <v>1046.9035192765732</v>
      </c>
      <c r="E206" s="180">
        <v>2.0449783966881976E-2</v>
      </c>
      <c r="F206" s="187"/>
      <c r="G206" s="203">
        <v>290211960499322.75</v>
      </c>
      <c r="H206" s="88">
        <v>303804642785231.31</v>
      </c>
      <c r="I206" s="84">
        <v>1046.837085082647</v>
      </c>
      <c r="J206" s="84">
        <v>2.0449810429350113E-2</v>
      </c>
      <c r="K206" s="204">
        <f t="shared" si="12"/>
        <v>-6.3461826938358238E-5</v>
      </c>
      <c r="L206" s="194">
        <f t="shared" si="13"/>
        <v>2.6462468136895234E-8</v>
      </c>
      <c r="N206" s="192">
        <v>289566287547134.87</v>
      </c>
      <c r="O206" s="149">
        <v>303147965496947.5</v>
      </c>
      <c r="P206" s="82">
        <v>1046.9035192765728</v>
      </c>
      <c r="Q206" s="82">
        <v>2.0449783966881987E-2</v>
      </c>
      <c r="R206" s="150">
        <f t="shared" si="14"/>
        <v>-4.3437369586903468E-16</v>
      </c>
      <c r="S206" s="194">
        <f t="shared" si="15"/>
        <v>0</v>
      </c>
    </row>
    <row r="207" spans="1:19">
      <c r="A207" s="202">
        <v>20181031</v>
      </c>
      <c r="B207" s="179">
        <v>489810.14955722401</v>
      </c>
      <c r="C207" s="112">
        <v>507518.3258216338</v>
      </c>
      <c r="D207" s="112">
        <v>1036.1531427644313</v>
      </c>
      <c r="E207" s="180">
        <v>-1.026873662586459E-2</v>
      </c>
      <c r="F207" s="187"/>
      <c r="G207" s="203">
        <v>290211960499322.75</v>
      </c>
      <c r="H207" s="88">
        <v>300684965290165.62</v>
      </c>
      <c r="I207" s="84">
        <v>1036.0874333808422</v>
      </c>
      <c r="J207" s="84">
        <v>-1.0268695917432246E-2</v>
      </c>
      <c r="K207" s="204">
        <f t="shared" si="12"/>
        <v>-6.3420693536183533E-5</v>
      </c>
      <c r="L207" s="194">
        <f t="shared" si="13"/>
        <v>4.0708432343800061E-8</v>
      </c>
      <c r="N207" s="192">
        <v>289566287547134.87</v>
      </c>
      <c r="O207" s="149">
        <v>300035018880592.62</v>
      </c>
      <c r="P207" s="82">
        <v>1036.1531427644306</v>
      </c>
      <c r="Q207" s="82">
        <v>-1.0268736625864812E-2</v>
      </c>
      <c r="R207" s="150">
        <f t="shared" si="14"/>
        <v>-6.5832066533120226E-16</v>
      </c>
      <c r="S207" s="194">
        <f t="shared" si="15"/>
        <v>-2.2204460492503131E-16</v>
      </c>
    </row>
    <row r="208" spans="1:19">
      <c r="A208" s="202">
        <v>20181101</v>
      </c>
      <c r="B208" s="179">
        <v>489810.14955722401</v>
      </c>
      <c r="C208" s="112">
        <v>507481.92741350527</v>
      </c>
      <c r="D208" s="112">
        <v>1036.0788315069749</v>
      </c>
      <c r="E208" s="180">
        <v>-7.171841148709801E-5</v>
      </c>
      <c r="F208" s="187"/>
      <c r="G208" s="203">
        <v>290211960499322.75</v>
      </c>
      <c r="H208" s="88">
        <v>300663274820642.25</v>
      </c>
      <c r="I208" s="84">
        <v>1036.012693285754</v>
      </c>
      <c r="J208" s="84">
        <v>-7.213686092520423E-5</v>
      </c>
      <c r="K208" s="204">
        <f t="shared" si="12"/>
        <v>-6.383919970236441E-5</v>
      </c>
      <c r="L208" s="194">
        <f t="shared" si="13"/>
        <v>-4.184494381062197E-7</v>
      </c>
      <c r="N208" s="192">
        <v>289566287547134.87</v>
      </c>
      <c r="O208" s="149">
        <v>300013500845648</v>
      </c>
      <c r="P208" s="82">
        <v>1036.0788315069742</v>
      </c>
      <c r="Q208" s="82">
        <v>-7.1718411487098064E-5</v>
      </c>
      <c r="R208" s="150">
        <f t="shared" si="14"/>
        <v>-6.5836788242990426E-16</v>
      </c>
      <c r="S208" s="194">
        <f t="shared" si="15"/>
        <v>0</v>
      </c>
    </row>
    <row r="209" spans="1:19">
      <c r="A209" s="202">
        <v>20181102</v>
      </c>
      <c r="B209" s="179">
        <v>489810.14955722401</v>
      </c>
      <c r="C209" s="112">
        <v>524677.36250496388</v>
      </c>
      <c r="D209" s="112">
        <v>1071.1851581255696</v>
      </c>
      <c r="E209" s="180">
        <v>3.3883837359684907E-2</v>
      </c>
      <c r="F209" s="187"/>
      <c r="G209" s="203">
        <v>290211960499322.75</v>
      </c>
      <c r="H209" s="88">
        <v>310851056843351</v>
      </c>
      <c r="I209" s="84">
        <v>1071.1173182129287</v>
      </c>
      <c r="J209" s="84">
        <v>3.3884357937583744E-2</v>
      </c>
      <c r="K209" s="204">
        <f t="shared" si="12"/>
        <v>-6.3335650994893533E-5</v>
      </c>
      <c r="L209" s="194">
        <f t="shared" si="13"/>
        <v>5.2057789883680483E-7</v>
      </c>
      <c r="N209" s="192">
        <v>289566287547134.87</v>
      </c>
      <c r="O209" s="149">
        <v>310179109514011.62</v>
      </c>
      <c r="P209" s="82">
        <v>1071.1851581255689</v>
      </c>
      <c r="Q209" s="82">
        <v>3.3883837359684928E-2</v>
      </c>
      <c r="R209" s="150">
        <f t="shared" si="14"/>
        <v>-6.3679096107279617E-16</v>
      </c>
      <c r="S209" s="194">
        <f t="shared" si="15"/>
        <v>0</v>
      </c>
    </row>
    <row r="210" spans="1:19">
      <c r="A210" s="202">
        <v>20181105</v>
      </c>
      <c r="B210" s="179">
        <v>489810.14955722401</v>
      </c>
      <c r="C210" s="112">
        <v>529499.70925079635</v>
      </c>
      <c r="D210" s="112">
        <v>1081.0304966719261</v>
      </c>
      <c r="E210" s="180">
        <v>9.1910707235568299E-3</v>
      </c>
      <c r="F210" s="187"/>
      <c r="G210" s="203">
        <v>290211960499322.75</v>
      </c>
      <c r="H210" s="88">
        <v>313708179159407</v>
      </c>
      <c r="I210" s="84">
        <v>1080.9622684732149</v>
      </c>
      <c r="J210" s="84">
        <v>9.1912903403631452E-3</v>
      </c>
      <c r="K210" s="204">
        <f t="shared" si="12"/>
        <v>-6.3118020583304037E-5</v>
      </c>
      <c r="L210" s="194">
        <f t="shared" si="13"/>
        <v>2.19616806315312E-7</v>
      </c>
      <c r="N210" s="192">
        <v>289566287547134.87</v>
      </c>
      <c r="O210" s="149">
        <v>313029987646524.81</v>
      </c>
      <c r="P210" s="82">
        <v>1081.0304966719254</v>
      </c>
      <c r="Q210" s="82">
        <v>9.1910707235568351E-3</v>
      </c>
      <c r="R210" s="150">
        <f t="shared" si="14"/>
        <v>-6.3099147381103758E-16</v>
      </c>
      <c r="S210" s="194">
        <f t="shared" si="15"/>
        <v>0</v>
      </c>
    </row>
    <row r="211" spans="1:19">
      <c r="A211" s="202">
        <v>20181106</v>
      </c>
      <c r="B211" s="179">
        <v>489810.14955722401</v>
      </c>
      <c r="C211" s="112">
        <v>529104.93779252085</v>
      </c>
      <c r="D211" s="112">
        <v>1080.224528362302</v>
      </c>
      <c r="E211" s="180">
        <v>-7.4555557137882876E-4</v>
      </c>
      <c r="F211" s="187"/>
      <c r="G211" s="203">
        <v>290211960499322.75</v>
      </c>
      <c r="H211" s="88">
        <v>313474330494574.5</v>
      </c>
      <c r="I211" s="84">
        <v>1080.1564827143161</v>
      </c>
      <c r="J211" s="84">
        <v>-7.4543375138975173E-4</v>
      </c>
      <c r="K211" s="204">
        <f t="shared" si="12"/>
        <v>-6.299610202298055E-5</v>
      </c>
      <c r="L211" s="194">
        <f t="shared" si="13"/>
        <v>1.2181998907702645E-7</v>
      </c>
      <c r="N211" s="192">
        <v>289566287547134.87</v>
      </c>
      <c r="O211" s="149">
        <v>312796606395226.31</v>
      </c>
      <c r="P211" s="82">
        <v>1080.2245283623013</v>
      </c>
      <c r="Q211" s="82">
        <v>-7.455555713788293E-4</v>
      </c>
      <c r="R211" s="150">
        <f t="shared" si="14"/>
        <v>-6.3146226402009325E-16</v>
      </c>
      <c r="S211" s="194">
        <f t="shared" si="15"/>
        <v>0</v>
      </c>
    </row>
    <row r="212" spans="1:19">
      <c r="A212" s="202">
        <v>20181107</v>
      </c>
      <c r="B212" s="179">
        <v>489810.14955722401</v>
      </c>
      <c r="C212" s="112">
        <v>525819.20466769917</v>
      </c>
      <c r="D212" s="112">
        <v>1073.5163514741914</v>
      </c>
      <c r="E212" s="180">
        <v>-6.2099838616705063E-3</v>
      </c>
      <c r="F212" s="187"/>
      <c r="G212" s="203">
        <v>290211960499322.75</v>
      </c>
      <c r="H212" s="88">
        <v>311527590884972.31</v>
      </c>
      <c r="I212" s="84">
        <v>1073.4484903688156</v>
      </c>
      <c r="J212" s="84">
        <v>-6.210204218414804E-3</v>
      </c>
      <c r="K212" s="204">
        <f t="shared" si="12"/>
        <v>-6.3217849747548599E-5</v>
      </c>
      <c r="L212" s="194">
        <f t="shared" si="13"/>
        <v>-2.2035674429772556E-7</v>
      </c>
      <c r="N212" s="192">
        <v>289566287547134.87</v>
      </c>
      <c r="O212" s="149">
        <v>310854144517526.69</v>
      </c>
      <c r="P212" s="82">
        <v>1073.516351474191</v>
      </c>
      <c r="Q212" s="82">
        <v>-6.2099838616702999E-3</v>
      </c>
      <c r="R212" s="150">
        <f t="shared" si="14"/>
        <v>-4.2360542553635893E-16</v>
      </c>
      <c r="S212" s="194">
        <f t="shared" si="15"/>
        <v>2.0643209364124004E-16</v>
      </c>
    </row>
    <row r="213" spans="1:19">
      <c r="A213" s="202">
        <v>20181108</v>
      </c>
      <c r="B213" s="179">
        <v>489810.14955722401</v>
      </c>
      <c r="C213" s="112">
        <v>528581.91428118199</v>
      </c>
      <c r="D213" s="112">
        <v>1079.1567197188681</v>
      </c>
      <c r="E213" s="180">
        <v>5.2541055727107532E-3</v>
      </c>
      <c r="F213" s="187"/>
      <c r="G213" s="203">
        <v>290211960499322.75</v>
      </c>
      <c r="H213" s="88">
        <v>313164576888258.44</v>
      </c>
      <c r="I213" s="84">
        <v>1079.0891469443391</v>
      </c>
      <c r="J213" s="84">
        <v>5.2547063283730462E-3</v>
      </c>
      <c r="K213" s="204">
        <f t="shared" si="12"/>
        <v>-6.2620196598559149E-5</v>
      </c>
      <c r="L213" s="194">
        <f t="shared" si="13"/>
        <v>6.007556622930621E-7</v>
      </c>
      <c r="N213" s="192">
        <v>289566287547134.87</v>
      </c>
      <c r="O213" s="149">
        <v>312487405010536.31</v>
      </c>
      <c r="P213" s="82">
        <v>1079.1567197188672</v>
      </c>
      <c r="Q213" s="82">
        <v>5.2541055727103325E-3</v>
      </c>
      <c r="R213" s="150">
        <f t="shared" si="14"/>
        <v>-8.4278278136456593E-16</v>
      </c>
      <c r="S213" s="194">
        <f t="shared" si="15"/>
        <v>-4.2067044292437572E-16</v>
      </c>
    </row>
    <row r="214" spans="1:19">
      <c r="A214" s="202">
        <v>20181109</v>
      </c>
      <c r="B214" s="179">
        <v>489810.14955722401</v>
      </c>
      <c r="C214" s="112">
        <v>519808.25624527538</v>
      </c>
      <c r="D214" s="112">
        <v>1061.2443550121795</v>
      </c>
      <c r="E214" s="180">
        <v>-1.6598483222487751E-2</v>
      </c>
      <c r="F214" s="187"/>
      <c r="G214" s="203">
        <v>290211960499322.75</v>
      </c>
      <c r="H214" s="88">
        <v>307966330135406.75</v>
      </c>
      <c r="I214" s="84">
        <v>1061.1772499160159</v>
      </c>
      <c r="J214" s="84">
        <v>-1.6599089221724081E-2</v>
      </c>
      <c r="K214" s="204">
        <f t="shared" si="12"/>
        <v>-6.323646324777261E-5</v>
      </c>
      <c r="L214" s="194">
        <f t="shared" si="13"/>
        <v>-6.0599923632984054E-7</v>
      </c>
      <c r="N214" s="192">
        <v>289566287547134.87</v>
      </c>
      <c r="O214" s="149">
        <v>307300588061230.25</v>
      </c>
      <c r="P214" s="82">
        <v>1061.2443550121789</v>
      </c>
      <c r="Q214" s="82">
        <v>-1.6598483222487557E-2</v>
      </c>
      <c r="R214" s="150">
        <f t="shared" si="14"/>
        <v>-6.4275585835447685E-16</v>
      </c>
      <c r="S214" s="194">
        <f t="shared" si="15"/>
        <v>1.9428902930940239E-16</v>
      </c>
    </row>
    <row r="215" spans="1:19">
      <c r="A215" s="202">
        <v>20181112</v>
      </c>
      <c r="B215" s="179">
        <v>489810.14955722401</v>
      </c>
      <c r="C215" s="112">
        <v>504404.38067769434</v>
      </c>
      <c r="D215" s="112">
        <v>1029.7956894802264</v>
      </c>
      <c r="E215" s="180">
        <v>-2.9633764724800053E-2</v>
      </c>
      <c r="F215" s="187"/>
      <c r="G215" s="203">
        <v>290211960499322.75</v>
      </c>
      <c r="H215" s="88">
        <v>298839966615253.25</v>
      </c>
      <c r="I215" s="84">
        <v>1029.7300156102651</v>
      </c>
      <c r="J215" s="84">
        <v>-2.9634289943776627E-2</v>
      </c>
      <c r="K215" s="204">
        <f t="shared" si="12"/>
        <v>-6.3777756271754581E-5</v>
      </c>
      <c r="L215" s="194">
        <f t="shared" si="13"/>
        <v>-5.2521897657420435E-7</v>
      </c>
      <c r="N215" s="192">
        <v>289566287547134.87</v>
      </c>
      <c r="O215" s="149">
        <v>298194114734831.12</v>
      </c>
      <c r="P215" s="82">
        <v>1029.795689480226</v>
      </c>
      <c r="Q215" s="82">
        <v>-2.9633764724799859E-2</v>
      </c>
      <c r="R215" s="150">
        <f t="shared" si="14"/>
        <v>-4.415898760617177E-16</v>
      </c>
      <c r="S215" s="194">
        <f t="shared" si="15"/>
        <v>1.9428902930940239E-16</v>
      </c>
    </row>
    <row r="216" spans="1:19">
      <c r="A216" s="202">
        <v>20181113</v>
      </c>
      <c r="B216" s="179">
        <v>489810.14955722401</v>
      </c>
      <c r="C216" s="112">
        <v>506054.56180623209</v>
      </c>
      <c r="D216" s="112">
        <v>1033.1647113962269</v>
      </c>
      <c r="E216" s="180">
        <v>3.2715440066572641E-3</v>
      </c>
      <c r="F216" s="187"/>
      <c r="G216" s="203">
        <v>290211960499322.75</v>
      </c>
      <c r="H216" s="88">
        <v>299817808367758.37</v>
      </c>
      <c r="I216" s="84">
        <v>1033.0994210297476</v>
      </c>
      <c r="J216" s="84">
        <v>3.2721250894931471E-3</v>
      </c>
      <c r="K216" s="204">
        <f t="shared" si="12"/>
        <v>-6.3198531671060693E-5</v>
      </c>
      <c r="L216" s="194">
        <f t="shared" si="13"/>
        <v>5.810828358830504E-7</v>
      </c>
      <c r="N216" s="192">
        <v>289566287547134.87</v>
      </c>
      <c r="O216" s="149">
        <v>299169669903712.31</v>
      </c>
      <c r="P216" s="82">
        <v>1033.1647113962263</v>
      </c>
      <c r="Q216" s="82">
        <v>3.2715440066570451E-3</v>
      </c>
      <c r="R216" s="150">
        <f t="shared" si="14"/>
        <v>-6.6022485941072536E-16</v>
      </c>
      <c r="S216" s="194">
        <f t="shared" si="15"/>
        <v>-2.190088388420719E-16</v>
      </c>
    </row>
    <row r="217" spans="1:19">
      <c r="A217" s="202">
        <v>20181114</v>
      </c>
      <c r="B217" s="179">
        <v>489810.14955722401</v>
      </c>
      <c r="C217" s="112">
        <v>507302.28770303726</v>
      </c>
      <c r="D217" s="112">
        <v>1035.7120777542598</v>
      </c>
      <c r="E217" s="180">
        <v>2.4655955918106232E-3</v>
      </c>
      <c r="F217" s="187"/>
      <c r="G217" s="203">
        <v>290211960499322.75</v>
      </c>
      <c r="H217" s="88">
        <v>300556987660285.87</v>
      </c>
      <c r="I217" s="84">
        <v>1035.6464535202617</v>
      </c>
      <c r="J217" s="84">
        <v>2.4654282430778204E-3</v>
      </c>
      <c r="K217" s="204">
        <f t="shared" si="12"/>
        <v>-6.3365479382455052E-5</v>
      </c>
      <c r="L217" s="194">
        <f t="shared" si="13"/>
        <v>-1.673487328027537E-7</v>
      </c>
      <c r="N217" s="192">
        <v>289566287547134.87</v>
      </c>
      <c r="O217" s="149">
        <v>299907301323030.37</v>
      </c>
      <c r="P217" s="82">
        <v>1035.7120777542596</v>
      </c>
      <c r="Q217" s="82">
        <v>2.4655955918110651E-3</v>
      </c>
      <c r="R217" s="150">
        <f t="shared" si="14"/>
        <v>-2.19533671883259E-16</v>
      </c>
      <c r="S217" s="194">
        <f t="shared" si="15"/>
        <v>4.4192080550509161E-16</v>
      </c>
    </row>
    <row r="218" spans="1:19">
      <c r="A218" s="202">
        <v>20181115</v>
      </c>
      <c r="B218" s="179">
        <v>489810.14955722401</v>
      </c>
      <c r="C218" s="112">
        <v>511816.19047892781</v>
      </c>
      <c r="D218" s="112">
        <v>1044.9276948254271</v>
      </c>
      <c r="E218" s="180">
        <v>8.8978561408201567E-3</v>
      </c>
      <c r="F218" s="187"/>
      <c r="G218" s="203">
        <v>301401587845917.44</v>
      </c>
      <c r="H218" s="88">
        <v>314923017051901.37</v>
      </c>
      <c r="I218" s="84">
        <v>1044.861837997006</v>
      </c>
      <c r="J218" s="84">
        <v>8.8981953691052301E-3</v>
      </c>
      <c r="K218" s="204">
        <f t="shared" si="12"/>
        <v>-6.3029221688672339E-5</v>
      </c>
      <c r="L218" s="194">
        <f t="shared" si="13"/>
        <v>3.3922828507337854E-7</v>
      </c>
      <c r="N218" s="192">
        <v>300887136944433.87</v>
      </c>
      <c r="O218" s="149">
        <v>314405302409969.75</v>
      </c>
      <c r="P218" s="82">
        <v>1044.9276948254267</v>
      </c>
      <c r="Q218" s="82">
        <v>8.8978561408199399E-3</v>
      </c>
      <c r="R218" s="150">
        <f t="shared" si="14"/>
        <v>-4.3519504089939694E-16</v>
      </c>
      <c r="S218" s="194">
        <f t="shared" si="15"/>
        <v>-2.1684043449710089E-16</v>
      </c>
    </row>
    <row r="219" spans="1:19">
      <c r="A219" s="202">
        <v>20181116</v>
      </c>
      <c r="B219" s="179">
        <v>489810.14955722401</v>
      </c>
      <c r="C219" s="112">
        <v>515340.00989250909</v>
      </c>
      <c r="D219" s="112">
        <v>1052.1219504299031</v>
      </c>
      <c r="E219" s="180">
        <v>6.8849315030145757E-3</v>
      </c>
      <c r="F219" s="187"/>
      <c r="G219" s="203">
        <v>301401587845917.44</v>
      </c>
      <c r="H219" s="88">
        <v>317090919568764.5</v>
      </c>
      <c r="I219" s="84">
        <v>1052.0545755414792</v>
      </c>
      <c r="J219" s="84">
        <v>6.8839125738017299E-3</v>
      </c>
      <c r="K219" s="204">
        <f t="shared" si="12"/>
        <v>-6.4041248420291112E-5</v>
      </c>
      <c r="L219" s="194">
        <f t="shared" si="13"/>
        <v>-1.0189292128457567E-6</v>
      </c>
      <c r="N219" s="192">
        <v>300887136944433.87</v>
      </c>
      <c r="O219" s="149">
        <v>316569961381247</v>
      </c>
      <c r="P219" s="82">
        <v>1052.1219504299027</v>
      </c>
      <c r="Q219" s="82">
        <v>6.8849315030145792E-3</v>
      </c>
      <c r="R219" s="150">
        <f t="shared" si="14"/>
        <v>-4.3221924103061619E-16</v>
      </c>
      <c r="S219" s="194">
        <f t="shared" si="15"/>
        <v>0</v>
      </c>
    </row>
    <row r="220" spans="1:19">
      <c r="A220" s="202">
        <v>20181119</v>
      </c>
      <c r="B220" s="179">
        <v>489810.14955722401</v>
      </c>
      <c r="C220" s="112">
        <v>524403.29326687509</v>
      </c>
      <c r="D220" s="112">
        <v>1070.6256163554847</v>
      </c>
      <c r="E220" s="180">
        <v>1.7586997322906216E-2</v>
      </c>
      <c r="F220" s="187"/>
      <c r="G220" s="203">
        <v>301401587845917.44</v>
      </c>
      <c r="H220" s="88">
        <v>322667832794623.75</v>
      </c>
      <c r="I220" s="84">
        <v>1070.5578397933923</v>
      </c>
      <c r="J220" s="84">
        <v>1.7587741816901235E-2</v>
      </c>
      <c r="K220" s="204">
        <f t="shared" si="12"/>
        <v>-6.3309575226179961E-5</v>
      </c>
      <c r="L220" s="194">
        <f t="shared" si="13"/>
        <v>7.4449399501894109E-7</v>
      </c>
      <c r="N220" s="192">
        <v>300887136944433.87</v>
      </c>
      <c r="O220" s="149">
        <v>322137476444571.5</v>
      </c>
      <c r="P220" s="82">
        <v>1070.6256163554842</v>
      </c>
      <c r="Q220" s="82">
        <v>1.7586997322906223E-2</v>
      </c>
      <c r="R220" s="150">
        <f t="shared" si="14"/>
        <v>-4.2474917836775587E-16</v>
      </c>
      <c r="S220" s="194">
        <f t="shared" si="15"/>
        <v>0</v>
      </c>
    </row>
    <row r="221" spans="1:19">
      <c r="A221" s="202">
        <v>20181120</v>
      </c>
      <c r="B221" s="179">
        <v>489810.14955722401</v>
      </c>
      <c r="C221" s="112">
        <v>516900.76510346279</v>
      </c>
      <c r="D221" s="112">
        <v>1055.3083997355466</v>
      </c>
      <c r="E221" s="180">
        <v>-1.430679070810899E-2</v>
      </c>
      <c r="F221" s="187"/>
      <c r="G221" s="203">
        <v>301401587845917.44</v>
      </c>
      <c r="H221" s="88">
        <v>318051446889471.12</v>
      </c>
      <c r="I221" s="84">
        <v>1055.2414443551818</v>
      </c>
      <c r="J221" s="84">
        <v>-1.4306929405296254E-2</v>
      </c>
      <c r="K221" s="204">
        <f t="shared" si="12"/>
        <v>-6.34502944543678E-5</v>
      </c>
      <c r="L221" s="194">
        <f t="shared" si="13"/>
        <v>-1.3869718726473856E-7</v>
      </c>
      <c r="N221" s="192">
        <v>300887136944433.87</v>
      </c>
      <c r="O221" s="149">
        <v>317528722989840.62</v>
      </c>
      <c r="P221" s="82">
        <v>1055.3083997355461</v>
      </c>
      <c r="Q221" s="82">
        <v>-1.4306790708108995E-2</v>
      </c>
      <c r="R221" s="150">
        <f t="shared" si="14"/>
        <v>-4.3091417731576954E-16</v>
      </c>
      <c r="S221" s="194">
        <f t="shared" si="15"/>
        <v>0</v>
      </c>
    </row>
    <row r="222" spans="1:19">
      <c r="A222" s="202">
        <v>20181121</v>
      </c>
      <c r="B222" s="179">
        <v>489810.14955722401</v>
      </c>
      <c r="C222" s="112">
        <v>512618.86762938951</v>
      </c>
      <c r="D222" s="112">
        <v>1046.5664463931259</v>
      </c>
      <c r="E222" s="180">
        <v>-8.2837901646677942E-3</v>
      </c>
      <c r="F222" s="187"/>
      <c r="G222" s="203">
        <v>301401587845917.44</v>
      </c>
      <c r="H222" s="88">
        <v>315416647295958.25</v>
      </c>
      <c r="I222" s="84">
        <v>1046.4996204904055</v>
      </c>
      <c r="J222" s="84">
        <v>-8.2841930740486392E-3</v>
      </c>
      <c r="K222" s="204">
        <f t="shared" si="12"/>
        <v>-6.3856595274370872E-5</v>
      </c>
      <c r="L222" s="194">
        <f t="shared" si="13"/>
        <v>-4.0290938084497352E-7</v>
      </c>
      <c r="N222" s="192">
        <v>300887136944433.87</v>
      </c>
      <c r="O222" s="149">
        <v>314898381677337.94</v>
      </c>
      <c r="P222" s="82">
        <v>1046.5664463931257</v>
      </c>
      <c r="Q222" s="82">
        <v>-8.2837901646675826E-3</v>
      </c>
      <c r="R222" s="150">
        <f t="shared" si="14"/>
        <v>-2.1725679838757493E-16</v>
      </c>
      <c r="S222" s="194">
        <f t="shared" si="15"/>
        <v>2.1163626406917047E-16</v>
      </c>
    </row>
    <row r="223" spans="1:19">
      <c r="A223" s="202">
        <v>20181122</v>
      </c>
      <c r="B223" s="179">
        <v>489810.14955722401</v>
      </c>
      <c r="C223" s="112">
        <v>515484.85370263876</v>
      </c>
      <c r="D223" s="112">
        <v>1052.4176646168398</v>
      </c>
      <c r="E223" s="180">
        <v>5.5908712188121974E-3</v>
      </c>
      <c r="F223" s="187"/>
      <c r="G223" s="203">
        <v>301401587845917.44</v>
      </c>
      <c r="H223" s="88">
        <v>317180200216130.87</v>
      </c>
      <c r="I223" s="84">
        <v>1052.3507937797588</v>
      </c>
      <c r="J223" s="84">
        <v>5.5911852950422548E-3</v>
      </c>
      <c r="K223" s="204">
        <f t="shared" si="12"/>
        <v>-6.3544245394529702E-5</v>
      </c>
      <c r="L223" s="194">
        <f t="shared" si="13"/>
        <v>3.1407623005737934E-7</v>
      </c>
      <c r="N223" s="192">
        <v>300887136944433.87</v>
      </c>
      <c r="O223" s="149">
        <v>316658937976308.25</v>
      </c>
      <c r="P223" s="82">
        <v>1052.4176646168396</v>
      </c>
      <c r="Q223" s="82">
        <v>5.5908712188121983E-3</v>
      </c>
      <c r="R223" s="150">
        <f t="shared" si="14"/>
        <v>-2.1604889682844067E-16</v>
      </c>
      <c r="S223" s="194">
        <f t="shared" si="15"/>
        <v>0</v>
      </c>
    </row>
    <row r="224" spans="1:19">
      <c r="A224" s="202">
        <v>20181123</v>
      </c>
      <c r="B224" s="179">
        <v>489810.14955722401</v>
      </c>
      <c r="C224" s="112">
        <v>510641.75123123813</v>
      </c>
      <c r="D224" s="112">
        <v>1042.5299510286695</v>
      </c>
      <c r="E224" s="180">
        <v>-9.395237195842945E-3</v>
      </c>
      <c r="F224" s="187"/>
      <c r="G224" s="203">
        <v>301401587845917.44</v>
      </c>
      <c r="H224" s="88">
        <v>314200339420896.75</v>
      </c>
      <c r="I224" s="84">
        <v>1042.4641146267693</v>
      </c>
      <c r="J224" s="84">
        <v>-9.394851233474345E-3</v>
      </c>
      <c r="K224" s="204">
        <f t="shared" si="12"/>
        <v>-6.3154597819238325E-5</v>
      </c>
      <c r="L224" s="194">
        <f t="shared" si="13"/>
        <v>3.8596236860005684E-7</v>
      </c>
      <c r="N224" s="192">
        <v>300887136944433.87</v>
      </c>
      <c r="O224" s="149">
        <v>313683852143837.12</v>
      </c>
      <c r="P224" s="82">
        <v>1042.5299510286691</v>
      </c>
      <c r="Q224" s="82">
        <v>-9.3952371958431636E-3</v>
      </c>
      <c r="R224" s="150">
        <f t="shared" si="14"/>
        <v>-4.361959581475456E-16</v>
      </c>
      <c r="S224" s="194">
        <f t="shared" si="15"/>
        <v>-2.1857515797307769E-16</v>
      </c>
    </row>
    <row r="225" spans="1:19">
      <c r="A225" s="202">
        <v>20181126</v>
      </c>
      <c r="B225" s="179">
        <v>489810.14955722401</v>
      </c>
      <c r="C225" s="112">
        <v>520598.38275985408</v>
      </c>
      <c r="D225" s="112">
        <v>1062.8574831094493</v>
      </c>
      <c r="E225" s="180">
        <v>1.9498271546752655E-2</v>
      </c>
      <c r="F225" s="187"/>
      <c r="G225" s="203">
        <v>301401587845917.44</v>
      </c>
      <c r="H225" s="88">
        <v>320326446560299.87</v>
      </c>
      <c r="I225" s="84">
        <v>1062.7895123235289</v>
      </c>
      <c r="J225" s="84">
        <v>1.9497455511009783E-2</v>
      </c>
      <c r="K225" s="204">
        <f t="shared" si="12"/>
        <v>-6.395507777617254E-5</v>
      </c>
      <c r="L225" s="194">
        <f t="shared" si="13"/>
        <v>-8.1603574287117397E-7</v>
      </c>
      <c r="N225" s="192">
        <v>300887136944433.87</v>
      </c>
      <c r="O225" s="149">
        <v>319800145072769</v>
      </c>
      <c r="P225" s="82">
        <v>1062.8574831094486</v>
      </c>
      <c r="Q225" s="82">
        <v>1.9498271546752446E-2</v>
      </c>
      <c r="R225" s="150">
        <f t="shared" si="14"/>
        <v>-6.417803300722061E-16</v>
      </c>
      <c r="S225" s="194">
        <f t="shared" si="15"/>
        <v>-2.0816681711721685E-16</v>
      </c>
    </row>
    <row r="226" spans="1:19">
      <c r="A226" s="202">
        <v>20181127</v>
      </c>
      <c r="B226" s="179">
        <v>489810.14955722401</v>
      </c>
      <c r="C226" s="112">
        <v>526661.42426191201</v>
      </c>
      <c r="D226" s="112">
        <v>1075.2358331855733</v>
      </c>
      <c r="E226" s="180">
        <v>1.1646293386306525E-2</v>
      </c>
      <c r="F226" s="187"/>
      <c r="G226" s="203">
        <v>301401587845917.44</v>
      </c>
      <c r="H226" s="88">
        <v>324057057697167.37</v>
      </c>
      <c r="I226" s="84">
        <v>1075.16705539996</v>
      </c>
      <c r="J226" s="84">
        <v>1.1646278903684863E-2</v>
      </c>
      <c r="K226" s="204">
        <f t="shared" si="12"/>
        <v>-6.3969394586506668E-5</v>
      </c>
      <c r="L226" s="194">
        <f t="shared" si="13"/>
        <v>-1.4482621662689765E-8</v>
      </c>
      <c r="N226" s="192">
        <v>300887136944433.87</v>
      </c>
      <c r="O226" s="149">
        <v>323524631387269.87</v>
      </c>
      <c r="P226" s="82">
        <v>1075.2358331855728</v>
      </c>
      <c r="Q226" s="82">
        <v>1.1646293386306747E-2</v>
      </c>
      <c r="R226" s="150">
        <f t="shared" si="14"/>
        <v>-4.2292800969922678E-16</v>
      </c>
      <c r="S226" s="194">
        <f t="shared" si="15"/>
        <v>2.2204460492503131E-16</v>
      </c>
    </row>
    <row r="227" spans="1:19">
      <c r="A227" s="202">
        <v>20181128</v>
      </c>
      <c r="B227" s="179">
        <v>489810.14955722401</v>
      </c>
      <c r="C227" s="112">
        <v>523489.345226807</v>
      </c>
      <c r="D227" s="112">
        <v>1068.7596933220516</v>
      </c>
      <c r="E227" s="180">
        <v>-6.0229948292691987E-3</v>
      </c>
      <c r="F227" s="187"/>
      <c r="G227" s="203">
        <v>301401587845917.44</v>
      </c>
      <c r="H227" s="88">
        <v>322105656492621.12</v>
      </c>
      <c r="I227" s="84">
        <v>1068.6926329574881</v>
      </c>
      <c r="J227" s="84">
        <v>-6.0217827638547137E-3</v>
      </c>
      <c r="K227" s="204">
        <f t="shared" si="12"/>
        <v>-6.2749908154554167E-5</v>
      </c>
      <c r="L227" s="194">
        <f t="shared" si="13"/>
        <v>1.2120654144850279E-6</v>
      </c>
      <c r="N227" s="192">
        <v>300887136944433.87</v>
      </c>
      <c r="O227" s="149">
        <v>321576044205283.12</v>
      </c>
      <c r="P227" s="82">
        <v>1068.7596933220511</v>
      </c>
      <c r="Q227" s="82">
        <v>-6.0229948292692013E-3</v>
      </c>
      <c r="R227" s="150">
        <f t="shared" si="14"/>
        <v>-4.2549073821540006E-16</v>
      </c>
      <c r="S227" s="194">
        <f t="shared" si="15"/>
        <v>0</v>
      </c>
    </row>
    <row r="228" spans="1:19">
      <c r="A228" s="171">
        <v>20181129</v>
      </c>
      <c r="B228" s="179">
        <v>489810.14955722401</v>
      </c>
      <c r="C228" s="112">
        <v>521721.03335292439</v>
      </c>
      <c r="D228" s="112">
        <v>1065.1494948084417</v>
      </c>
      <c r="E228" s="180">
        <v>-3.3779328844150765E-3</v>
      </c>
      <c r="F228" s="187"/>
      <c r="G228" s="192">
        <v>301401587845917.44</v>
      </c>
      <c r="H228" s="149">
        <v>321017133581728.25</v>
      </c>
      <c r="I228" s="82">
        <v>1065.0810962078897</v>
      </c>
      <c r="J228" s="82">
        <v>-3.3793970672407886E-3</v>
      </c>
      <c r="K228" s="150">
        <f t="shared" si="12"/>
        <v>-6.4219148002437443E-5</v>
      </c>
      <c r="L228" s="194">
        <f t="shared" si="13"/>
        <v>-1.4641828257121008E-6</v>
      </c>
      <c r="N228" s="192">
        <v>300887136944433.87</v>
      </c>
      <c r="O228" s="149">
        <v>320489781910722</v>
      </c>
      <c r="P228" s="82">
        <v>1065.1494948084412</v>
      </c>
      <c r="Q228" s="82">
        <v>-3.3779328844150778E-3</v>
      </c>
      <c r="R228" s="150">
        <f t="shared" si="14"/>
        <v>-4.2693288886011901E-16</v>
      </c>
      <c r="S228" s="194">
        <f t="shared" si="15"/>
        <v>0</v>
      </c>
    </row>
    <row r="229" spans="1:19">
      <c r="A229" s="171">
        <v>20181130</v>
      </c>
      <c r="B229" s="179">
        <v>489810.14955722401</v>
      </c>
      <c r="C229" s="112">
        <v>520831.33793658391</v>
      </c>
      <c r="D229" s="112">
        <v>1063.3330861097963</v>
      </c>
      <c r="E229" s="180">
        <v>-1.7053086984489295E-3</v>
      </c>
      <c r="F229" s="187"/>
      <c r="G229" s="192">
        <v>301401587845917.44</v>
      </c>
      <c r="H229" s="149">
        <v>320469953405924.12</v>
      </c>
      <c r="I229" s="82">
        <v>1063.2656440076714</v>
      </c>
      <c r="J229" s="82">
        <v>-1.7045201597155266E-3</v>
      </c>
      <c r="K229" s="150">
        <f t="shared" si="12"/>
        <v>-6.3429212168194477E-5</v>
      </c>
      <c r="L229" s="194">
        <f t="shared" si="13"/>
        <v>7.8853873340298773E-7</v>
      </c>
      <c r="N229" s="192">
        <v>300887136944433.87</v>
      </c>
      <c r="O229" s="149">
        <v>319943247897865.62</v>
      </c>
      <c r="P229" s="82">
        <v>1063.3330861097959</v>
      </c>
      <c r="Q229" s="82">
        <v>-1.7053086984489302E-3</v>
      </c>
      <c r="R229" s="150">
        <f t="shared" si="14"/>
        <v>-4.2766218490403353E-16</v>
      </c>
      <c r="S229" s="194">
        <f t="shared" si="15"/>
        <v>0</v>
      </c>
    </row>
    <row r="230" spans="1:19">
      <c r="A230" s="171">
        <v>20181203</v>
      </c>
      <c r="B230" s="179">
        <v>489810.14955722401</v>
      </c>
      <c r="C230" s="112">
        <v>530236.96227214555</v>
      </c>
      <c r="D230" s="112">
        <v>1082.5356778569542</v>
      </c>
      <c r="E230" s="180">
        <v>1.8058867910722608E-2</v>
      </c>
      <c r="F230" s="187"/>
      <c r="G230" s="192">
        <v>301401587845917.44</v>
      </c>
      <c r="H230" s="149">
        <v>326257418854860.25</v>
      </c>
      <c r="I230" s="82">
        <v>1082.4674852796384</v>
      </c>
      <c r="J230" s="82">
        <v>1.8059307549514316E-2</v>
      </c>
      <c r="K230" s="150">
        <f t="shared" si="12"/>
        <v>-6.2997344717653355E-5</v>
      </c>
      <c r="L230" s="194">
        <f t="shared" si="13"/>
        <v>4.3963879170841325E-7</v>
      </c>
      <c r="N230" s="192">
        <v>300887136944433.87</v>
      </c>
      <c r="O230" s="149">
        <v>325721060750580.75</v>
      </c>
      <c r="P230" s="82">
        <v>1082.5356778569537</v>
      </c>
      <c r="Q230" s="82">
        <v>1.8058867910722615E-2</v>
      </c>
      <c r="R230" s="150">
        <f t="shared" si="14"/>
        <v>-4.2007608634821775E-16</v>
      </c>
      <c r="S230" s="194">
        <f t="shared" si="15"/>
        <v>0</v>
      </c>
    </row>
    <row r="231" spans="1:19">
      <c r="A231" s="171">
        <v>20181204</v>
      </c>
      <c r="B231" s="179">
        <v>489810.14955722401</v>
      </c>
      <c r="C231" s="112">
        <v>528760.82275996916</v>
      </c>
      <c r="D231" s="112">
        <v>1079.5219805836109</v>
      </c>
      <c r="E231" s="180">
        <v>-2.7839242022113723E-3</v>
      </c>
      <c r="F231" s="187"/>
      <c r="G231" s="192">
        <v>301401587845917.44</v>
      </c>
      <c r="H231" s="149">
        <v>325348779010600.37</v>
      </c>
      <c r="I231" s="82">
        <v>1079.4527704244385</v>
      </c>
      <c r="J231" s="82">
        <v>-2.7850396397089221E-3</v>
      </c>
      <c r="K231" s="150">
        <f t="shared" si="12"/>
        <v>-6.4115967894693516E-5</v>
      </c>
      <c r="L231" s="194">
        <f t="shared" si="13"/>
        <v>-1.1154374975497899E-6</v>
      </c>
      <c r="N231" s="192">
        <v>300887136944433.87</v>
      </c>
      <c r="O231" s="149">
        <v>324814278006387.37</v>
      </c>
      <c r="P231" s="82">
        <v>1079.5219805836107</v>
      </c>
      <c r="Q231" s="82">
        <v>-2.7839242022111637E-3</v>
      </c>
      <c r="R231" s="150">
        <f t="shared" si="14"/>
        <v>-2.1062440555430784E-16</v>
      </c>
      <c r="S231" s="194">
        <f t="shared" si="15"/>
        <v>2.0860049798621105E-16</v>
      </c>
    </row>
    <row r="232" spans="1:19">
      <c r="A232" s="171">
        <v>20181205</v>
      </c>
      <c r="B232" s="179">
        <v>489810.14955722401</v>
      </c>
      <c r="C232" s="112">
        <v>523883.02743862831</v>
      </c>
      <c r="D232" s="112">
        <v>1069.5634378181126</v>
      </c>
      <c r="E232" s="180">
        <v>-9.2249559940544845E-3</v>
      </c>
      <c r="F232" s="187"/>
      <c r="G232" s="192">
        <v>301401587845917.44</v>
      </c>
      <c r="H232" s="149">
        <v>322347569519213.25</v>
      </c>
      <c r="I232" s="82">
        <v>1069.4952598723662</v>
      </c>
      <c r="J232" s="82">
        <v>-9.2245912233446421E-3</v>
      </c>
      <c r="K232" s="150">
        <f t="shared" si="12"/>
        <v>-6.374777739032957E-5</v>
      </c>
      <c r="L232" s="194">
        <f t="shared" si="13"/>
        <v>3.6477070984239357E-7</v>
      </c>
      <c r="N232" s="192">
        <v>300887136944433.87</v>
      </c>
      <c r="O232" s="149">
        <v>321817880585537.75</v>
      </c>
      <c r="P232" s="82">
        <v>1069.5634378181121</v>
      </c>
      <c r="Q232" s="82">
        <v>-9.2249559940546979E-3</v>
      </c>
      <c r="R232" s="150">
        <f t="shared" si="14"/>
        <v>-4.2517099482583246E-16</v>
      </c>
      <c r="S232" s="194">
        <f t="shared" si="15"/>
        <v>-2.1337098754514727E-16</v>
      </c>
    </row>
    <row r="233" spans="1:19">
      <c r="A233" s="171">
        <v>20181206</v>
      </c>
      <c r="B233" s="179">
        <v>489810.14955722401</v>
      </c>
      <c r="C233" s="112">
        <v>515138.11440589337</v>
      </c>
      <c r="D233" s="112">
        <v>1051.7097591210904</v>
      </c>
      <c r="E233" s="180">
        <v>-1.669249159586389E-2</v>
      </c>
      <c r="F233" s="187"/>
      <c r="G233" s="192">
        <v>301401587845917.44</v>
      </c>
      <c r="H233" s="149">
        <v>316967002696028.62</v>
      </c>
      <c r="I233" s="82">
        <v>1051.6434401071187</v>
      </c>
      <c r="J233" s="82">
        <v>-1.6691817565772003E-2</v>
      </c>
      <c r="K233" s="150">
        <f t="shared" si="12"/>
        <v>-6.3062261829849658E-5</v>
      </c>
      <c r="L233" s="194">
        <f t="shared" si="13"/>
        <v>6.7403009188643503E-7</v>
      </c>
      <c r="N233" s="192">
        <v>300887136944433.87</v>
      </c>
      <c r="O233" s="149">
        <v>316445938318465</v>
      </c>
      <c r="P233" s="82">
        <v>1051.70975912109</v>
      </c>
      <c r="Q233" s="82">
        <v>-1.6692491595863897E-2</v>
      </c>
      <c r="R233" s="150">
        <f t="shared" si="14"/>
        <v>-4.3238863854082215E-16</v>
      </c>
      <c r="S233" s="194">
        <f t="shared" si="15"/>
        <v>0</v>
      </c>
    </row>
    <row r="234" spans="1:19">
      <c r="A234" s="171">
        <v>20181207</v>
      </c>
      <c r="B234" s="179">
        <v>489810.14955722401</v>
      </c>
      <c r="C234" s="112">
        <v>521605.54105078994</v>
      </c>
      <c r="D234" s="112">
        <v>1064.9137048758753</v>
      </c>
      <c r="E234" s="180">
        <v>1.255474301752162E-2</v>
      </c>
      <c r="F234" s="187"/>
      <c r="G234" s="192">
        <v>301401587845917.44</v>
      </c>
      <c r="H234" s="149">
        <v>320946620884028.69</v>
      </c>
      <c r="I234" s="82">
        <v>1064.8471468839875</v>
      </c>
      <c r="J234" s="82">
        <v>1.2555307505673097E-2</v>
      </c>
      <c r="K234" s="150">
        <f t="shared" si="12"/>
        <v>-6.2504737964048549E-5</v>
      </c>
      <c r="L234" s="194">
        <f t="shared" si="13"/>
        <v>5.6448815147734643E-7</v>
      </c>
      <c r="N234" s="192">
        <v>300887136944433.87</v>
      </c>
      <c r="O234" s="149">
        <v>320418835752991.75</v>
      </c>
      <c r="P234" s="82">
        <v>1064.9137048758748</v>
      </c>
      <c r="Q234" s="82">
        <v>1.2554743017521625E-2</v>
      </c>
      <c r="R234" s="150">
        <f t="shared" si="14"/>
        <v>-4.2702741903342203E-16</v>
      </c>
      <c r="S234" s="194">
        <f t="shared" si="15"/>
        <v>0</v>
      </c>
    </row>
    <row r="235" spans="1:19">
      <c r="A235" s="171">
        <v>20181210</v>
      </c>
      <c r="B235" s="179">
        <v>489810.14955722401</v>
      </c>
      <c r="C235" s="112">
        <v>517731.41692913615</v>
      </c>
      <c r="D235" s="112">
        <v>1057.0042646056891</v>
      </c>
      <c r="E235" s="180">
        <v>-7.4273063009440152E-3</v>
      </c>
      <c r="F235" s="187"/>
      <c r="G235" s="192">
        <v>301401587845917.44</v>
      </c>
      <c r="H235" s="149">
        <v>318562732184087.81</v>
      </c>
      <c r="I235" s="82">
        <v>1056.9378033500723</v>
      </c>
      <c r="J235" s="82">
        <v>-7.4276796975603536E-3</v>
      </c>
      <c r="K235" s="150">
        <f t="shared" si="12"/>
        <v>-6.2880952319172421E-5</v>
      </c>
      <c r="L235" s="194">
        <f t="shared" si="13"/>
        <v>-3.733966163384228E-7</v>
      </c>
      <c r="N235" s="192">
        <v>300887136944433.87</v>
      </c>
      <c r="O235" s="149">
        <v>318038986915262.44</v>
      </c>
      <c r="P235" s="82">
        <v>1057.0042646056886</v>
      </c>
      <c r="Q235" s="82">
        <v>-7.4273063009440178E-3</v>
      </c>
      <c r="R235" s="150">
        <f t="shared" si="14"/>
        <v>-4.3022281566300574E-16</v>
      </c>
      <c r="S235" s="194">
        <f t="shared" si="15"/>
        <v>0</v>
      </c>
    </row>
    <row r="236" spans="1:19">
      <c r="A236" s="171">
        <v>20181211</v>
      </c>
      <c r="B236" s="179">
        <v>489810.14955722401</v>
      </c>
      <c r="C236" s="112">
        <v>510923.00920167507</v>
      </c>
      <c r="D236" s="112">
        <v>1043.1041693675327</v>
      </c>
      <c r="E236" s="180">
        <v>-1.3150462778257335E-2</v>
      </c>
      <c r="F236" s="187"/>
      <c r="G236" s="192">
        <v>301401587845917.44</v>
      </c>
      <c r="H236" s="149">
        <v>314373063593682.25</v>
      </c>
      <c r="I236" s="82">
        <v>1043.0371845101099</v>
      </c>
      <c r="J236" s="82">
        <v>-1.3151785086977617E-2</v>
      </c>
      <c r="K236" s="150">
        <f t="shared" si="12"/>
        <v>-6.4220967782877632E-5</v>
      </c>
      <c r="L236" s="194">
        <f t="shared" si="13"/>
        <v>-1.3223087202817591E-6</v>
      </c>
      <c r="N236" s="192">
        <v>300887136944433.87</v>
      </c>
      <c r="O236" s="149">
        <v>313856627055798.62</v>
      </c>
      <c r="P236" s="82">
        <v>1043.1041693675322</v>
      </c>
      <c r="Q236" s="82">
        <v>-1.3150462778257342E-2</v>
      </c>
      <c r="R236" s="150">
        <f t="shared" si="14"/>
        <v>-4.3595583666604662E-16</v>
      </c>
      <c r="S236" s="194">
        <f t="shared" si="15"/>
        <v>0</v>
      </c>
    </row>
    <row r="237" spans="1:19">
      <c r="A237" s="173">
        <v>20181212</v>
      </c>
      <c r="B237" s="179">
        <v>489810.14955722401</v>
      </c>
      <c r="C237" s="112">
        <v>518718.25394981739</v>
      </c>
      <c r="D237" s="112">
        <v>1059.0189983174616</v>
      </c>
      <c r="E237" s="180">
        <v>1.5257180842809429E-2</v>
      </c>
      <c r="F237" s="187"/>
      <c r="G237" s="192">
        <v>259820123506702.56</v>
      </c>
      <c r="H237" s="149">
        <v>275136915815920.87</v>
      </c>
      <c r="I237" s="82">
        <v>1058.9515242410512</v>
      </c>
      <c r="J237" s="82">
        <v>1.5257691640606136E-2</v>
      </c>
      <c r="K237" s="150">
        <f t="shared" si="12"/>
        <v>-6.3717814145289813E-5</v>
      </c>
      <c r="L237" s="194">
        <f t="shared" si="13"/>
        <v>5.1079779670760994E-7</v>
      </c>
      <c r="N237" s="192">
        <v>259283493085305.62</v>
      </c>
      <c r="O237" s="149">
        <v>274586145127452.69</v>
      </c>
      <c r="P237" s="82">
        <v>1059.018998317461</v>
      </c>
      <c r="Q237" s="82">
        <v>1.5257180842809217E-2</v>
      </c>
      <c r="R237" s="150">
        <f t="shared" si="14"/>
        <v>-6.441065055616854E-16</v>
      </c>
      <c r="S237" s="194">
        <f t="shared" si="15"/>
        <v>-2.1163626406917047E-16</v>
      </c>
    </row>
    <row r="238" spans="1:19">
      <c r="A238" s="171">
        <v>20181213</v>
      </c>
      <c r="B238" s="179">
        <v>489810.14955722401</v>
      </c>
      <c r="C238" s="112">
        <v>517303.19119703176</v>
      </c>
      <c r="D238" s="112">
        <v>1056.1299958048251</v>
      </c>
      <c r="E238" s="180">
        <v>-2.7279987584987071E-3</v>
      </c>
      <c r="F238" s="187"/>
      <c r="G238" s="192">
        <v>259820123506702.56</v>
      </c>
      <c r="H238" s="149">
        <v>274386200634544.66</v>
      </c>
      <c r="I238" s="82">
        <v>1056.0621592017153</v>
      </c>
      <c r="J238" s="82">
        <v>-2.7285149255596702E-3</v>
      </c>
      <c r="K238" s="150">
        <f t="shared" si="12"/>
        <v>-6.4235426408074388E-5</v>
      </c>
      <c r="L238" s="194">
        <f t="shared" si="13"/>
        <v>-5.161670609630381E-7</v>
      </c>
      <c r="N238" s="192">
        <v>259283493085305.62</v>
      </c>
      <c r="O238" s="149">
        <v>273837074464444.12</v>
      </c>
      <c r="P238" s="82">
        <v>1056.1299958048246</v>
      </c>
      <c r="Q238" s="82">
        <v>-2.7279987584984942E-3</v>
      </c>
      <c r="R238" s="150">
        <f t="shared" si="14"/>
        <v>-4.3057895589824961E-16</v>
      </c>
      <c r="S238" s="194">
        <f t="shared" si="15"/>
        <v>2.1293730667615307E-16</v>
      </c>
    </row>
    <row r="239" spans="1:19">
      <c r="A239" s="171">
        <v>20181214</v>
      </c>
      <c r="B239" s="179">
        <v>489810.14955722401</v>
      </c>
      <c r="C239" s="112">
        <v>508178.75838137732</v>
      </c>
      <c r="D239" s="112">
        <v>1037.5014867306406</v>
      </c>
      <c r="E239" s="180">
        <v>-1.7638462261445897E-2</v>
      </c>
      <c r="F239" s="187"/>
      <c r="G239" s="192">
        <v>259820123506702.56</v>
      </c>
      <c r="H239" s="149">
        <v>269546822229457.66</v>
      </c>
      <c r="I239" s="82">
        <v>1037.4362793438677</v>
      </c>
      <c r="J239" s="82">
        <v>-1.7637105633940196E-2</v>
      </c>
      <c r="K239" s="150">
        <f t="shared" si="12"/>
        <v>-6.2854353632393596E-5</v>
      </c>
      <c r="L239" s="194">
        <f t="shared" si="13"/>
        <v>1.3566275057011468E-6</v>
      </c>
      <c r="N239" s="192">
        <v>259283493085305.62</v>
      </c>
      <c r="O239" s="149">
        <v>269007009560718.25</v>
      </c>
      <c r="P239" s="82">
        <v>1037.5014867306402</v>
      </c>
      <c r="Q239" s="82">
        <v>-1.7638462261445907E-2</v>
      </c>
      <c r="R239" s="150">
        <f t="shared" si="14"/>
        <v>-4.3831007155416948E-16</v>
      </c>
      <c r="S239" s="194">
        <f t="shared" si="15"/>
        <v>0</v>
      </c>
    </row>
    <row r="240" spans="1:19">
      <c r="A240" s="171">
        <v>20181217</v>
      </c>
      <c r="B240" s="179">
        <v>489810.14955722401</v>
      </c>
      <c r="C240" s="112">
        <v>512160.66034874553</v>
      </c>
      <c r="D240" s="112">
        <v>1045.6309670424876</v>
      </c>
      <c r="E240" s="180">
        <v>7.8356324456598288E-3</v>
      </c>
      <c r="F240" s="187"/>
      <c r="G240" s="192">
        <v>259820123506702.56</v>
      </c>
      <c r="H240" s="149">
        <v>271658595251833.16</v>
      </c>
      <c r="I240" s="82">
        <v>1045.5641063723274</v>
      </c>
      <c r="J240" s="82">
        <v>7.8345313252397488E-3</v>
      </c>
      <c r="K240" s="150">
        <f t="shared" si="12"/>
        <v>-6.3946983023495531E-5</v>
      </c>
      <c r="L240" s="194">
        <f t="shared" si="13"/>
        <v>-1.1011204200800373E-6</v>
      </c>
      <c r="N240" s="192">
        <v>259283493085305.62</v>
      </c>
      <c r="O240" s="149">
        <v>271114849612942.06</v>
      </c>
      <c r="P240" s="82">
        <v>1045.6309670424869</v>
      </c>
      <c r="Q240" s="82">
        <v>7.8356324456596137E-3</v>
      </c>
      <c r="R240" s="150">
        <f t="shared" si="14"/>
        <v>-6.5235350504111435E-16</v>
      </c>
      <c r="S240" s="194">
        <f t="shared" si="15"/>
        <v>-2.1510571102112408E-16</v>
      </c>
    </row>
    <row r="241" spans="1:19">
      <c r="A241" s="171">
        <v>20181218</v>
      </c>
      <c r="B241" s="179">
        <v>489810.14955722401</v>
      </c>
      <c r="C241" s="112">
        <v>522371.29819817038</v>
      </c>
      <c r="D241" s="112">
        <v>1066.47708029403</v>
      </c>
      <c r="E241" s="180">
        <v>1.9936396213000997E-2</v>
      </c>
      <c r="F241" s="187"/>
      <c r="G241" s="192">
        <v>259820123506702.56</v>
      </c>
      <c r="H241" s="149">
        <v>277074747673609</v>
      </c>
      <c r="I241" s="82">
        <v>1066.4098836303622</v>
      </c>
      <c r="J241" s="82">
        <v>1.9937349733973715E-2</v>
      </c>
      <c r="K241" s="150">
        <f t="shared" si="12"/>
        <v>-6.3012041335404933E-5</v>
      </c>
      <c r="L241" s="194">
        <f t="shared" si="13"/>
        <v>9.5352097271780845E-7</v>
      </c>
      <c r="N241" s="192">
        <v>259283493085305.62</v>
      </c>
      <c r="O241" s="149">
        <v>276519902674053.94</v>
      </c>
      <c r="P241" s="82">
        <v>1066.4770802940295</v>
      </c>
      <c r="Q241" s="82">
        <v>1.9936396213001226E-2</v>
      </c>
      <c r="R241" s="150">
        <f t="shared" si="14"/>
        <v>-4.2640142886248385E-16</v>
      </c>
      <c r="S241" s="194">
        <f t="shared" si="15"/>
        <v>2.2898349882893854E-16</v>
      </c>
    </row>
    <row r="242" spans="1:19">
      <c r="A242" s="171">
        <v>20181219</v>
      </c>
      <c r="B242" s="179">
        <v>489810.14955722401</v>
      </c>
      <c r="C242" s="112">
        <v>525982.00396779343</v>
      </c>
      <c r="D242" s="112">
        <v>1073.8487237213599</v>
      </c>
      <c r="E242" s="180">
        <v>6.9121442584565646E-3</v>
      </c>
      <c r="F242" s="187"/>
      <c r="G242" s="192">
        <v>259820123506702.56</v>
      </c>
      <c r="H242" s="149">
        <v>278989685134671.87</v>
      </c>
      <c r="I242" s="82">
        <v>1073.7801266862796</v>
      </c>
      <c r="J242" s="82">
        <v>6.9112666424536486E-3</v>
      </c>
      <c r="K242" s="150">
        <f t="shared" si="12"/>
        <v>-6.3883688453049016E-5</v>
      </c>
      <c r="L242" s="194">
        <f t="shared" si="13"/>
        <v>-8.776160029160332E-7</v>
      </c>
      <c r="N242" s="192">
        <v>259283493085305.62</v>
      </c>
      <c r="O242" s="149">
        <v>278431248131671.37</v>
      </c>
      <c r="P242" s="82">
        <v>1073.8487237213594</v>
      </c>
      <c r="Q242" s="82">
        <v>6.9121442584565681E-3</v>
      </c>
      <c r="R242" s="150">
        <f t="shared" si="14"/>
        <v>-4.2347431331907158E-16</v>
      </c>
      <c r="S242" s="194">
        <f t="shared" si="15"/>
        <v>0</v>
      </c>
    </row>
    <row r="243" spans="1:19">
      <c r="A243" s="171">
        <v>20181220</v>
      </c>
      <c r="B243" s="179">
        <v>489810.14955722401</v>
      </c>
      <c r="C243" s="112">
        <v>530442.42797596764</v>
      </c>
      <c r="D243" s="112">
        <v>1082.9551581474459</v>
      </c>
      <c r="E243" s="180">
        <v>8.4801836840930536E-3</v>
      </c>
      <c r="F243" s="187"/>
      <c r="G243" s="192">
        <v>259820123506702.56</v>
      </c>
      <c r="H243" s="149">
        <v>281355714609742.56</v>
      </c>
      <c r="I243" s="82">
        <v>1082.8865401662565</v>
      </c>
      <c r="J243" s="82">
        <v>8.4807059226171613E-3</v>
      </c>
      <c r="K243" s="150">
        <f t="shared" si="12"/>
        <v>-6.3365808553549662E-5</v>
      </c>
      <c r="L243" s="194">
        <f t="shared" si="13"/>
        <v>5.2223852410777927E-7</v>
      </c>
      <c r="N243" s="192">
        <v>259283493085305.62</v>
      </c>
      <c r="O243" s="149">
        <v>280792396259219.25</v>
      </c>
      <c r="P243" s="82">
        <v>1082.9551581474454</v>
      </c>
      <c r="Q243" s="82">
        <v>8.480183684093057E-3</v>
      </c>
      <c r="R243" s="150">
        <f t="shared" si="14"/>
        <v>-4.1991337080325332E-16</v>
      </c>
      <c r="S243" s="194">
        <f t="shared" si="15"/>
        <v>0</v>
      </c>
    </row>
    <row r="244" spans="1:19">
      <c r="A244" s="202">
        <v>20181221</v>
      </c>
      <c r="B244" s="179">
        <v>489810.14955722401</v>
      </c>
      <c r="C244" s="112">
        <v>532090.72479977144</v>
      </c>
      <c r="D244" s="112">
        <v>1086.3203330530573</v>
      </c>
      <c r="E244" s="180">
        <v>3.1074000435697062E-3</v>
      </c>
      <c r="F244" s="187"/>
      <c r="G244" s="203">
        <v>259820123506702.56</v>
      </c>
      <c r="H244" s="88">
        <v>282230097783766.19</v>
      </c>
      <c r="I244" s="84">
        <v>1086.2518806265041</v>
      </c>
      <c r="J244" s="84">
        <v>3.1077498292026943E-3</v>
      </c>
      <c r="K244" s="204">
        <f t="shared" si="12"/>
        <v>-6.301708450321978E-5</v>
      </c>
      <c r="L244" s="206">
        <f t="shared" si="13"/>
        <v>3.497856329881012E-7</v>
      </c>
      <c r="N244" s="192">
        <v>259283493085305.62</v>
      </c>
      <c r="O244" s="149">
        <v>281664930563589.19</v>
      </c>
      <c r="P244" s="82">
        <v>1086.3203330530569</v>
      </c>
      <c r="Q244" s="82">
        <v>3.1074000435697075E-3</v>
      </c>
      <c r="R244" s="150">
        <f t="shared" si="14"/>
        <v>-4.1861257407234212E-16</v>
      </c>
      <c r="S244" s="194">
        <f t="shared" si="15"/>
        <v>0</v>
      </c>
    </row>
    <row r="245" spans="1:19">
      <c r="A245" s="202">
        <v>20181224</v>
      </c>
      <c r="B245" s="179">
        <v>489810.14955722401</v>
      </c>
      <c r="C245" s="112">
        <v>528637.82610381045</v>
      </c>
      <c r="D245" s="112">
        <v>1079.2708697067337</v>
      </c>
      <c r="E245" s="180">
        <v>-6.4893044269100381E-3</v>
      </c>
      <c r="F245" s="187"/>
      <c r="G245" s="203">
        <v>259820123506702.56</v>
      </c>
      <c r="H245" s="88">
        <v>280398212045601.19</v>
      </c>
      <c r="I245" s="84">
        <v>1079.2012884189387</v>
      </c>
      <c r="J245" s="84">
        <v>-6.4907525899968099E-3</v>
      </c>
      <c r="K245" s="204">
        <f t="shared" si="12"/>
        <v>-6.447480052303876E-5</v>
      </c>
      <c r="L245" s="206">
        <f t="shared" si="13"/>
        <v>-1.4481630867717657E-6</v>
      </c>
      <c r="N245" s="192">
        <v>259283493085305.62</v>
      </c>
      <c r="O245" s="149">
        <v>279837121082777.56</v>
      </c>
      <c r="P245" s="82">
        <v>1079.2708697067333</v>
      </c>
      <c r="Q245" s="82">
        <v>-6.4893044269100407E-3</v>
      </c>
      <c r="R245" s="150">
        <f t="shared" si="14"/>
        <v>-4.2134682186875953E-16</v>
      </c>
      <c r="S245" s="194">
        <f t="shared" si="15"/>
        <v>0</v>
      </c>
    </row>
    <row r="246" spans="1:19">
      <c r="A246" s="202">
        <v>20181226</v>
      </c>
      <c r="B246" s="179">
        <v>489810.14955722401</v>
      </c>
      <c r="C246" s="112">
        <v>537333.83853005595</v>
      </c>
      <c r="D246" s="112">
        <v>1097.0247125662711</v>
      </c>
      <c r="E246" s="180">
        <v>1.6449849021091024E-2</v>
      </c>
      <c r="F246" s="187"/>
      <c r="G246" s="203">
        <v>259820123506702.56</v>
      </c>
      <c r="H246" s="88">
        <v>285010897364087.56</v>
      </c>
      <c r="I246" s="84">
        <v>1096.9546681657828</v>
      </c>
      <c r="J246" s="84">
        <v>1.6450480496417209E-2</v>
      </c>
      <c r="K246" s="204">
        <f t="shared" si="12"/>
        <v>-6.3853505090994366E-5</v>
      </c>
      <c r="L246" s="206">
        <f t="shared" si="13"/>
        <v>6.3147532618559876E-7</v>
      </c>
      <c r="N246" s="192">
        <v>259283493085305.62</v>
      </c>
      <c r="O246" s="149">
        <v>284440399475086</v>
      </c>
      <c r="P246" s="82">
        <v>1097.0247125662706</v>
      </c>
      <c r="Q246" s="82">
        <v>1.6449849021091031E-2</v>
      </c>
      <c r="R246" s="150">
        <f t="shared" si="14"/>
        <v>-4.1452790049065835E-16</v>
      </c>
      <c r="S246" s="194">
        <f t="shared" si="15"/>
        <v>0</v>
      </c>
    </row>
    <row r="247" spans="1:19">
      <c r="A247" s="202">
        <v>20181227</v>
      </c>
      <c r="B247" s="179">
        <v>489810.14955722401</v>
      </c>
      <c r="C247" s="112">
        <v>544560.26562046655</v>
      </c>
      <c r="D247" s="112">
        <v>1111.778239207038</v>
      </c>
      <c r="E247" s="180">
        <v>1.3448673007788502E-2</v>
      </c>
      <c r="F247" s="187"/>
      <c r="G247" s="203">
        <v>237715236880774.12</v>
      </c>
      <c r="H247" s="88">
        <v>264269866754508.81</v>
      </c>
      <c r="I247" s="84">
        <v>1111.7077315790789</v>
      </c>
      <c r="J247" s="84">
        <v>1.3449109467727314E-2</v>
      </c>
      <c r="K247" s="204">
        <f t="shared" si="12"/>
        <v>-6.3422809751453123E-5</v>
      </c>
      <c r="L247" s="206">
        <f t="shared" si="13"/>
        <v>4.3645993881222256E-7</v>
      </c>
      <c r="N247" s="192">
        <v>259283493085305.62</v>
      </c>
      <c r="O247" s="149">
        <v>288265745397831.25</v>
      </c>
      <c r="P247" s="82">
        <v>1111.7782392070378</v>
      </c>
      <c r="Q247" s="82">
        <v>1.3448673007788715E-2</v>
      </c>
      <c r="R247" s="150">
        <f t="shared" si="14"/>
        <v>-2.0451351485832601E-16</v>
      </c>
      <c r="S247" s="194">
        <f t="shared" si="15"/>
        <v>2.1337098754514727E-16</v>
      </c>
    </row>
    <row r="248" spans="1:19">
      <c r="A248" s="202">
        <v>20181228</v>
      </c>
      <c r="B248" s="179">
        <v>489810.14955722401</v>
      </c>
      <c r="C248" s="112">
        <v>552877.79443789274</v>
      </c>
      <c r="D248" s="112">
        <v>1128.7593671500688</v>
      </c>
      <c r="E248" s="180">
        <v>1.527384449900937E-2</v>
      </c>
      <c r="F248" s="187"/>
      <c r="G248" s="203">
        <v>237715236880774.12</v>
      </c>
      <c r="H248" s="88">
        <v>268305983833335.31</v>
      </c>
      <c r="I248" s="84">
        <v>1128.6865215455414</v>
      </c>
      <c r="J248" s="84">
        <v>1.5272710159482013E-2</v>
      </c>
      <c r="K248" s="204">
        <f t="shared" si="12"/>
        <v>-6.4540156311649797E-5</v>
      </c>
      <c r="L248" s="206">
        <f t="shared" si="13"/>
        <v>-1.1343395273574752E-6</v>
      </c>
      <c r="N248" s="192">
        <v>259283493085305.62</v>
      </c>
      <c r="O248" s="149">
        <v>292668671567428.75</v>
      </c>
      <c r="P248" s="82">
        <v>1128.7593671500686</v>
      </c>
      <c r="Q248" s="82">
        <v>1.5273844499009374E-2</v>
      </c>
      <c r="R248" s="150">
        <f t="shared" si="14"/>
        <v>-2.0143680049124477E-16</v>
      </c>
      <c r="S248" s="194">
        <f t="shared" si="15"/>
        <v>0</v>
      </c>
    </row>
    <row r="249" spans="1:19">
      <c r="A249" s="201">
        <v>20190102</v>
      </c>
      <c r="B249" s="179">
        <v>461131.9428641327</v>
      </c>
      <c r="C249" s="112">
        <v>517445.37417098857</v>
      </c>
      <c r="D249" s="112">
        <v>1122.1199966263191</v>
      </c>
      <c r="E249" s="180">
        <v>-5.8820070220218781E-3</v>
      </c>
      <c r="F249" s="187"/>
      <c r="G249" s="203">
        <v>233564362899024.09</v>
      </c>
      <c r="H249" s="88">
        <v>262070390504129.69</v>
      </c>
      <c r="I249" s="84">
        <v>1122.0478469030375</v>
      </c>
      <c r="J249" s="84">
        <v>-5.881770106914549E-3</v>
      </c>
      <c r="K249" s="204">
        <f t="shared" si="12"/>
        <v>-6.4301824098495384E-5</v>
      </c>
      <c r="L249" s="206">
        <f t="shared" si="13"/>
        <v>2.369151073291359E-7</v>
      </c>
      <c r="N249" s="192">
        <v>233482383410317.81</v>
      </c>
      <c r="O249" s="149">
        <v>261995251284690.69</v>
      </c>
      <c r="P249" s="82">
        <v>1122.1199966263187</v>
      </c>
      <c r="Q249" s="82">
        <v>-5.8820070220220811E-3</v>
      </c>
      <c r="R249" s="150">
        <f t="shared" si="14"/>
        <v>-4.0525732742814778E-16</v>
      </c>
      <c r="S249" s="194">
        <f t="shared" si="15"/>
        <v>-2.0296264668928643E-16</v>
      </c>
    </row>
    <row r="250" spans="1:19">
      <c r="A250" s="202">
        <v>20190103</v>
      </c>
      <c r="B250" s="179">
        <v>461131.9428641327</v>
      </c>
      <c r="C250" s="112">
        <v>505234.71527184884</v>
      </c>
      <c r="D250" s="112">
        <v>1095.6402458996654</v>
      </c>
      <c r="E250" s="180">
        <v>-2.3597967067930107E-2</v>
      </c>
      <c r="F250" s="187"/>
      <c r="G250" s="203">
        <v>233564362899024.09</v>
      </c>
      <c r="H250" s="88">
        <v>255886228166813.37</v>
      </c>
      <c r="I250" s="84">
        <v>1095.5705099473569</v>
      </c>
      <c r="J250" s="84">
        <v>-2.3597333240967078E-2</v>
      </c>
      <c r="K250" s="204">
        <f t="shared" si="12"/>
        <v>-6.3652637302067001E-5</v>
      </c>
      <c r="L250" s="206">
        <f t="shared" si="13"/>
        <v>6.3382696302918817E-7</v>
      </c>
      <c r="N250" s="192">
        <v>233482383410317.81</v>
      </c>
      <c r="O250" s="149">
        <v>255812695972920.53</v>
      </c>
      <c r="P250" s="82">
        <v>1095.6402458996652</v>
      </c>
      <c r="Q250" s="82">
        <v>-2.3597967067929913E-2</v>
      </c>
      <c r="R250" s="150">
        <f t="shared" si="14"/>
        <v>-2.0752585193375064E-16</v>
      </c>
      <c r="S250" s="194">
        <f t="shared" si="15"/>
        <v>1.9428902930940239E-16</v>
      </c>
    </row>
    <row r="251" spans="1:19">
      <c r="A251" s="202">
        <v>20190104</v>
      </c>
      <c r="B251" s="179">
        <v>461131.9428641327</v>
      </c>
      <c r="C251" s="112">
        <v>512461.101962029</v>
      </c>
      <c r="D251" s="112">
        <v>1111.3112199061427</v>
      </c>
      <c r="E251" s="180">
        <v>1.4303028813631585E-2</v>
      </c>
      <c r="F251" s="187"/>
      <c r="G251" s="203">
        <v>233564362899024.09</v>
      </c>
      <c r="H251" s="88">
        <v>259546032612625.47</v>
      </c>
      <c r="I251" s="84">
        <v>1111.2398714903006</v>
      </c>
      <c r="J251" s="84">
        <v>1.4302467436529199E-2</v>
      </c>
      <c r="K251" s="204">
        <f t="shared" si="12"/>
        <v>-6.4206133772342529E-5</v>
      </c>
      <c r="L251" s="206">
        <f t="shared" si="13"/>
        <v>-5.6137710238539362E-7</v>
      </c>
      <c r="N251" s="192">
        <v>233482383410317.81</v>
      </c>
      <c r="O251" s="149">
        <v>259471592334313.94</v>
      </c>
      <c r="P251" s="82">
        <v>1111.3112199061422</v>
      </c>
      <c r="Q251" s="82">
        <v>1.430302881363138E-2</v>
      </c>
      <c r="R251" s="150">
        <f t="shared" si="14"/>
        <v>-4.0919891992530283E-16</v>
      </c>
      <c r="S251" s="194">
        <f t="shared" si="15"/>
        <v>-2.0469737016526324E-16</v>
      </c>
    </row>
    <row r="252" spans="1:19">
      <c r="A252" s="202">
        <v>20190107</v>
      </c>
      <c r="B252" s="179">
        <v>461131.9428641327</v>
      </c>
      <c r="C252" s="112">
        <v>517839.18275809818</v>
      </c>
      <c r="D252" s="112">
        <v>1122.9740007637545</v>
      </c>
      <c r="E252" s="180">
        <v>1.0494612713976536E-2</v>
      </c>
      <c r="F252" s="187"/>
      <c r="G252" s="203">
        <v>233564362899024.09</v>
      </c>
      <c r="H252" s="88">
        <v>262270069652971.28</v>
      </c>
      <c r="I252" s="84">
        <v>1122.9027682033727</v>
      </c>
      <c r="J252" s="84">
        <v>1.0495390790316765E-2</v>
      </c>
      <c r="K252" s="204">
        <f t="shared" si="12"/>
        <v>-6.3436089391541865E-5</v>
      </c>
      <c r="L252" s="206">
        <f t="shared" si="13"/>
        <v>7.7807634022916683E-7</v>
      </c>
      <c r="N252" s="192">
        <v>233482383410317.81</v>
      </c>
      <c r="O252" s="149">
        <v>262194646206141.41</v>
      </c>
      <c r="P252" s="82">
        <v>1122.9740007637542</v>
      </c>
      <c r="Q252" s="82">
        <v>1.0494612713976744E-2</v>
      </c>
      <c r="R252" s="150">
        <f t="shared" si="14"/>
        <v>-2.0247456778927318E-16</v>
      </c>
      <c r="S252" s="194">
        <f t="shared" si="15"/>
        <v>2.0816681711721685E-16</v>
      </c>
    </row>
    <row r="253" spans="1:19">
      <c r="A253" s="202">
        <v>20190108</v>
      </c>
      <c r="B253" s="179">
        <v>461131.9428641327</v>
      </c>
      <c r="C253" s="112">
        <v>517215.6322844387</v>
      </c>
      <c r="D253" s="112">
        <v>1121.6217837176168</v>
      </c>
      <c r="E253" s="180">
        <v>-1.2041392278164698E-3</v>
      </c>
      <c r="F253" s="187"/>
      <c r="G253" s="203">
        <v>233564362899024.09</v>
      </c>
      <c r="H253" s="88">
        <v>261953946544607</v>
      </c>
      <c r="I253" s="84">
        <v>1121.5492949917898</v>
      </c>
      <c r="J253" s="84">
        <v>-1.2053342906514152E-3</v>
      </c>
      <c r="K253" s="204">
        <f t="shared" si="12"/>
        <v>-6.463267031662076E-5</v>
      </c>
      <c r="L253" s="206">
        <f t="shared" si="13"/>
        <v>-1.195062834945422E-6</v>
      </c>
      <c r="N253" s="192">
        <v>233482383410317.81</v>
      </c>
      <c r="O253" s="149">
        <v>261878927347321.12</v>
      </c>
      <c r="P253" s="82">
        <v>1121.6217837176166</v>
      </c>
      <c r="Q253" s="82">
        <v>-1.20413922781647E-3</v>
      </c>
      <c r="R253" s="150">
        <f t="shared" si="14"/>
        <v>-2.0271866929117743E-16</v>
      </c>
      <c r="S253" s="194">
        <f t="shared" si="15"/>
        <v>0</v>
      </c>
    </row>
    <row r="254" spans="1:19">
      <c r="A254" s="202">
        <v>20190109</v>
      </c>
      <c r="B254" s="179">
        <v>461131.9428641327</v>
      </c>
      <c r="C254" s="112">
        <v>515185.35380610882</v>
      </c>
      <c r="D254" s="112">
        <v>1117.2189690574144</v>
      </c>
      <c r="E254" s="180">
        <v>-3.9254004550529778E-3</v>
      </c>
      <c r="F254" s="187"/>
      <c r="G254" s="203">
        <v>233564362899024.09</v>
      </c>
      <c r="H254" s="88">
        <v>260925673932364.69</v>
      </c>
      <c r="I254" s="84">
        <v>1117.1467714240703</v>
      </c>
      <c r="J254" s="84">
        <v>-3.9253946191921555E-3</v>
      </c>
      <c r="K254" s="204">
        <f t="shared" si="12"/>
        <v>-6.4626811078789879E-5</v>
      </c>
      <c r="L254" s="206">
        <f t="shared" si="13"/>
        <v>5.8358608223674224E-9</v>
      </c>
      <c r="N254" s="192">
        <v>233482383410317.81</v>
      </c>
      <c r="O254" s="149">
        <v>260850947686743.12</v>
      </c>
      <c r="P254" s="82">
        <v>1117.2189690574139</v>
      </c>
      <c r="Q254" s="82">
        <v>-3.9254004550531817E-3</v>
      </c>
      <c r="R254" s="150">
        <f t="shared" si="14"/>
        <v>-4.0703511440566548E-16</v>
      </c>
      <c r="S254" s="194">
        <f t="shared" si="15"/>
        <v>-2.0383000842727483E-16</v>
      </c>
    </row>
    <row r="255" spans="1:19">
      <c r="A255" s="202">
        <v>20190110</v>
      </c>
      <c r="B255" s="179">
        <v>461131.9428641327</v>
      </c>
      <c r="C255" s="112">
        <v>519493.67600837251</v>
      </c>
      <c r="D255" s="112">
        <v>1126.5618963235333</v>
      </c>
      <c r="E255" s="180">
        <v>8.3626643700845001E-3</v>
      </c>
      <c r="F255" s="187"/>
      <c r="G255" s="203">
        <v>233564362899024.09</v>
      </c>
      <c r="H255" s="88">
        <v>263107914311985.25</v>
      </c>
      <c r="I255" s="84">
        <v>1126.4899792342617</v>
      </c>
      <c r="J255" s="84">
        <v>8.3634559479425132E-3</v>
      </c>
      <c r="K255" s="204">
        <f t="shared" si="12"/>
        <v>-6.3841747904895527E-5</v>
      </c>
      <c r="L255" s="206">
        <f t="shared" si="13"/>
        <v>7.9157785801316216E-7</v>
      </c>
      <c r="N255" s="192">
        <v>233482383410317.81</v>
      </c>
      <c r="O255" s="149">
        <v>263032356612865.81</v>
      </c>
      <c r="P255" s="82">
        <v>1126.5618963235329</v>
      </c>
      <c r="Q255" s="82">
        <v>8.3626643700845035E-3</v>
      </c>
      <c r="R255" s="150">
        <f t="shared" si="14"/>
        <v>-4.0365944593945952E-16</v>
      </c>
      <c r="S255" s="194">
        <f t="shared" si="15"/>
        <v>0</v>
      </c>
    </row>
    <row r="256" spans="1:19">
      <c r="A256" s="202">
        <v>20190111</v>
      </c>
      <c r="B256" s="179">
        <v>461131.9428641327</v>
      </c>
      <c r="C256" s="112">
        <v>522921.72114505788</v>
      </c>
      <c r="D256" s="112">
        <v>1133.9958752307273</v>
      </c>
      <c r="E256" s="180">
        <v>6.5988197643238895E-3</v>
      </c>
      <c r="F256" s="187"/>
      <c r="G256" s="203">
        <v>233564362899024.09</v>
      </c>
      <c r="H256" s="88">
        <v>264844172014096.97</v>
      </c>
      <c r="I256" s="84">
        <v>1133.9237233233048</v>
      </c>
      <c r="J256" s="84">
        <v>6.599032593344714E-3</v>
      </c>
      <c r="K256" s="204">
        <f t="shared" si="12"/>
        <v>-6.3630300644060481E-5</v>
      </c>
      <c r="L256" s="206">
        <f t="shared" si="13"/>
        <v>2.1282902082451344E-7</v>
      </c>
      <c r="N256" s="192">
        <v>233482383410317.81</v>
      </c>
      <c r="O256" s="149">
        <v>264768059726339.53</v>
      </c>
      <c r="P256" s="82">
        <v>1133.9958752307271</v>
      </c>
      <c r="Q256" s="82">
        <v>6.5988197643240942E-3</v>
      </c>
      <c r="R256" s="150">
        <f t="shared" si="14"/>
        <v>-2.0050661594952431E-16</v>
      </c>
      <c r="S256" s="194">
        <f t="shared" si="15"/>
        <v>2.0469737016526324E-16</v>
      </c>
    </row>
    <row r="257" spans="1:19">
      <c r="A257" s="202">
        <v>20190114</v>
      </c>
      <c r="B257" s="179">
        <v>461131.9428641327</v>
      </c>
      <c r="C257" s="112">
        <v>516242.44887679443</v>
      </c>
      <c r="D257" s="112">
        <v>1119.5113608273703</v>
      </c>
      <c r="E257" s="180">
        <v>-1.2772986850953006E-2</v>
      </c>
      <c r="F257" s="187"/>
      <c r="G257" s="203">
        <v>233564362899024.09</v>
      </c>
      <c r="H257" s="88">
        <v>261461103746018.06</v>
      </c>
      <c r="I257" s="84">
        <v>1119.4392008298564</v>
      </c>
      <c r="J257" s="84">
        <v>-1.2773806734545701E-2</v>
      </c>
      <c r="K257" s="204">
        <f t="shared" si="12"/>
        <v>-6.4460845627295173E-5</v>
      </c>
      <c r="L257" s="206">
        <f t="shared" si="13"/>
        <v>-8.198835926946646E-7</v>
      </c>
      <c r="N257" s="192">
        <v>233482383410317.81</v>
      </c>
      <c r="O257" s="149">
        <v>261386180780902.69</v>
      </c>
      <c r="P257" s="82">
        <v>1119.51136082737</v>
      </c>
      <c r="Q257" s="82">
        <v>-1.2772986850953008E-2</v>
      </c>
      <c r="R257" s="150">
        <f t="shared" si="14"/>
        <v>-2.0310082005348523E-16</v>
      </c>
      <c r="S257" s="194">
        <f t="shared" si="15"/>
        <v>0</v>
      </c>
    </row>
    <row r="258" spans="1:19">
      <c r="A258" s="202">
        <v>20190115</v>
      </c>
      <c r="B258" s="179">
        <v>461131.9428641327</v>
      </c>
      <c r="C258" s="112">
        <v>521131.10450279404</v>
      </c>
      <c r="D258" s="112">
        <v>1130.1127856508942</v>
      </c>
      <c r="E258" s="180">
        <v>9.469689361338008E-3</v>
      </c>
      <c r="F258" s="187"/>
      <c r="G258" s="203">
        <v>233564362899024.09</v>
      </c>
      <c r="H258" s="88">
        <v>263937220243046.03</v>
      </c>
      <c r="I258" s="84">
        <v>1130.04063191418</v>
      </c>
      <c r="J258" s="84">
        <v>9.4703053783221341E-3</v>
      </c>
      <c r="K258" s="204">
        <f t="shared" si="12"/>
        <v>-6.3850568445470525E-5</v>
      </c>
      <c r="L258" s="206">
        <f t="shared" si="13"/>
        <v>6.1601698412606931E-7</v>
      </c>
      <c r="N258" s="192">
        <v>233482383410317.81</v>
      </c>
      <c r="O258" s="149">
        <v>263861426716244.37</v>
      </c>
      <c r="P258" s="82">
        <v>1130.1127856508942</v>
      </c>
      <c r="Q258" s="82">
        <v>9.4696893613382144E-3</v>
      </c>
      <c r="R258" s="150">
        <f t="shared" si="14"/>
        <v>0</v>
      </c>
      <c r="S258" s="194">
        <f t="shared" si="15"/>
        <v>2.0643209364124004E-16</v>
      </c>
    </row>
    <row r="259" spans="1:19">
      <c r="A259" s="202">
        <v>20190116</v>
      </c>
      <c r="B259" s="179">
        <v>461131.9428641327</v>
      </c>
      <c r="C259" s="112">
        <v>523375.77202356537</v>
      </c>
      <c r="D259" s="112">
        <v>1134.9805193993514</v>
      </c>
      <c r="E259" s="180">
        <v>4.3072990680779848E-3</v>
      </c>
      <c r="F259" s="187"/>
      <c r="G259" s="203">
        <v>233564362899024.09</v>
      </c>
      <c r="H259" s="88">
        <v>265074034406365.09</v>
      </c>
      <c r="I259" s="84">
        <v>1134.9078734282912</v>
      </c>
      <c r="J259" s="84">
        <v>4.3071385016187338E-3</v>
      </c>
      <c r="K259" s="204">
        <f t="shared" si="12"/>
        <v>-6.401045649699875E-5</v>
      </c>
      <c r="L259" s="206">
        <f t="shared" si="13"/>
        <v>-1.6056645925095064E-7</v>
      </c>
      <c r="N259" s="192">
        <v>233482383410317.81</v>
      </c>
      <c r="O259" s="149">
        <v>264997956793640.94</v>
      </c>
      <c r="P259" s="82">
        <v>1134.9805193993509</v>
      </c>
      <c r="Q259" s="82">
        <v>4.3072990680775832E-3</v>
      </c>
      <c r="R259" s="150">
        <f t="shared" si="14"/>
        <v>-4.0066533576023261E-16</v>
      </c>
      <c r="S259" s="194">
        <f t="shared" si="15"/>
        <v>-4.0158848468863084E-16</v>
      </c>
    </row>
    <row r="260" spans="1:19">
      <c r="A260" s="202">
        <v>20190117</v>
      </c>
      <c r="B260" s="179">
        <v>461131.9428641327</v>
      </c>
      <c r="C260" s="112">
        <v>525938.12379972858</v>
      </c>
      <c r="D260" s="112">
        <v>1140.5371758310187</v>
      </c>
      <c r="E260" s="180">
        <v>4.8958165683830168E-3</v>
      </c>
      <c r="F260" s="187"/>
      <c r="G260" s="203">
        <v>233564362899024.09</v>
      </c>
      <c r="H260" s="88">
        <v>266371806679954.56</v>
      </c>
      <c r="I260" s="84">
        <v>1140.4642530809119</v>
      </c>
      <c r="J260" s="84">
        <v>4.8958860738504174E-3</v>
      </c>
      <c r="K260" s="204">
        <f t="shared" si="12"/>
        <v>-6.3941285235139669E-5</v>
      </c>
      <c r="L260" s="206">
        <f t="shared" si="13"/>
        <v>6.9505467400685084E-8</v>
      </c>
      <c r="N260" s="192">
        <v>233482383410317.81</v>
      </c>
      <c r="O260" s="149">
        <v>266295338181098.87</v>
      </c>
      <c r="P260" s="82">
        <v>1140.5371758310184</v>
      </c>
      <c r="Q260" s="82">
        <v>4.8958165683832197E-3</v>
      </c>
      <c r="R260" s="150">
        <f t="shared" si="14"/>
        <v>-1.9935665426912805E-16</v>
      </c>
      <c r="S260" s="194">
        <f t="shared" si="15"/>
        <v>2.0296264668928643E-16</v>
      </c>
    </row>
    <row r="261" spans="1:19">
      <c r="A261" s="202">
        <v>20190118</v>
      </c>
      <c r="B261" s="179">
        <v>461131.9428641327</v>
      </c>
      <c r="C261" s="112">
        <v>533445.56490698643</v>
      </c>
      <c r="D261" s="112">
        <v>1156.8176379057743</v>
      </c>
      <c r="E261" s="180">
        <v>1.4274380896785198E-2</v>
      </c>
      <c r="F261" s="187"/>
      <c r="G261" s="203">
        <v>233564362899024.09</v>
      </c>
      <c r="H261" s="88">
        <v>270174116143203.28</v>
      </c>
      <c r="I261" s="84">
        <v>1156.7437463051954</v>
      </c>
      <c r="J261" s="84">
        <v>1.4274444096169727E-2</v>
      </c>
      <c r="K261" s="204">
        <f t="shared" ref="K261:K324" si="16">(I261-D261)/I261</f>
        <v>-6.3878971306253595E-5</v>
      </c>
      <c r="L261" s="206">
        <f t="shared" si="13"/>
        <v>6.3199384529519231E-8</v>
      </c>
      <c r="N261" s="192">
        <v>233482383410317.81</v>
      </c>
      <c r="O261" s="149">
        <v>270096539269334.12</v>
      </c>
      <c r="P261" s="82">
        <v>1156.8176379057741</v>
      </c>
      <c r="Q261" s="82">
        <v>1.4274380896785201E-2</v>
      </c>
      <c r="R261" s="150">
        <f t="shared" si="14"/>
        <v>-1.965510102827048E-16</v>
      </c>
      <c r="S261" s="194">
        <f t="shared" si="15"/>
        <v>0</v>
      </c>
    </row>
    <row r="262" spans="1:19">
      <c r="A262" s="202">
        <v>20190121</v>
      </c>
      <c r="B262" s="179">
        <v>461131.9428641327</v>
      </c>
      <c r="C262" s="112">
        <v>531567.72457740374</v>
      </c>
      <c r="D262" s="112">
        <v>1152.7453970674596</v>
      </c>
      <c r="E262" s="180">
        <v>-3.520209845422801E-3</v>
      </c>
      <c r="F262" s="187"/>
      <c r="G262" s="203">
        <v>233564362899024.09</v>
      </c>
      <c r="H262" s="88">
        <v>269222899792716.5</v>
      </c>
      <c r="I262" s="84">
        <v>1152.6711372021618</v>
      </c>
      <c r="J262" s="84">
        <v>-3.5207530760741289E-3</v>
      </c>
      <c r="K262" s="204">
        <f t="shared" si="16"/>
        <v>-6.4424156119705358E-5</v>
      </c>
      <c r="L262" s="206">
        <f t="shared" ref="L262:L325" si="17">(J262-E262)</f>
        <v>-5.432306513278827E-7</v>
      </c>
      <c r="N262" s="192">
        <v>233482383410317.81</v>
      </c>
      <c r="O262" s="149">
        <v>269145742772583.56</v>
      </c>
      <c r="P262" s="82">
        <v>1152.7453970674592</v>
      </c>
      <c r="Q262" s="82">
        <v>-3.5202098454229984E-3</v>
      </c>
      <c r="R262" s="150">
        <f t="shared" ref="R262:R325" si="18">(P262-D262)/P262</f>
        <v>-3.9449071064896396E-16</v>
      </c>
      <c r="S262" s="194">
        <f t="shared" ref="S262:S325" si="19">Q262-E262</f>
        <v>-1.9732479539236181E-16</v>
      </c>
    </row>
    <row r="263" spans="1:19">
      <c r="A263" s="202">
        <v>20190122</v>
      </c>
      <c r="B263" s="179">
        <v>461131.9428641327</v>
      </c>
      <c r="C263" s="112">
        <v>529979.88880925509</v>
      </c>
      <c r="D263" s="112">
        <v>1149.3020533721901</v>
      </c>
      <c r="E263" s="180">
        <v>-2.9870808454574966E-3</v>
      </c>
      <c r="F263" s="187"/>
      <c r="G263" s="203">
        <v>233564362899024.09</v>
      </c>
      <c r="H263" s="88">
        <v>268418752663182.41</v>
      </c>
      <c r="I263" s="84">
        <v>1149.2282013040954</v>
      </c>
      <c r="J263" s="84">
        <v>-2.986919501101934E-3</v>
      </c>
      <c r="K263" s="204">
        <f t="shared" si="16"/>
        <v>-6.4262317972150064E-5</v>
      </c>
      <c r="L263" s="206">
        <f t="shared" si="17"/>
        <v>1.6134435556255239E-7</v>
      </c>
      <c r="N263" s="192">
        <v>233482383410317.81</v>
      </c>
      <c r="O263" s="149">
        <v>268341782679711.12</v>
      </c>
      <c r="P263" s="82">
        <v>1149.3020533721897</v>
      </c>
      <c r="Q263" s="82">
        <v>-2.9870808454574974E-3</v>
      </c>
      <c r="R263" s="150">
        <f t="shared" si="18"/>
        <v>-3.9567261674351054E-16</v>
      </c>
      <c r="S263" s="194">
        <f t="shared" si="19"/>
        <v>0</v>
      </c>
    </row>
    <row r="264" spans="1:19">
      <c r="A264" s="202">
        <v>20190123</v>
      </c>
      <c r="B264" s="179">
        <v>461131.9428641327</v>
      </c>
      <c r="C264" s="112">
        <v>527206.32549928688</v>
      </c>
      <c r="D264" s="112">
        <v>1143.2873685235513</v>
      </c>
      <c r="E264" s="180">
        <v>-5.2333369030282345E-3</v>
      </c>
      <c r="F264" s="187"/>
      <c r="G264" s="203">
        <v>233564362899024.09</v>
      </c>
      <c r="H264" s="88">
        <v>267013994313012.25</v>
      </c>
      <c r="I264" s="84">
        <v>1143.2137634303797</v>
      </c>
      <c r="J264" s="84">
        <v>-5.2334583043565667E-3</v>
      </c>
      <c r="K264" s="204">
        <f t="shared" si="16"/>
        <v>-6.4384365834411849E-5</v>
      </c>
      <c r="L264" s="206">
        <f t="shared" si="17"/>
        <v>-1.214013283321741E-7</v>
      </c>
      <c r="N264" s="192">
        <v>233482383410317.81</v>
      </c>
      <c r="O264" s="149">
        <v>266937459725789.06</v>
      </c>
      <c r="P264" s="82">
        <v>1143.2873685235509</v>
      </c>
      <c r="Q264" s="82">
        <v>-5.2333369030282363E-3</v>
      </c>
      <c r="R264" s="150">
        <f t="shared" si="18"/>
        <v>-3.9775419846869115E-16</v>
      </c>
      <c r="S264" s="194">
        <f t="shared" si="19"/>
        <v>0</v>
      </c>
    </row>
    <row r="265" spans="1:19">
      <c r="A265" s="171">
        <v>20190124</v>
      </c>
      <c r="B265" s="179">
        <v>461131.9428641327</v>
      </c>
      <c r="C265" s="112">
        <v>540644.8992703628</v>
      </c>
      <c r="D265" s="112">
        <v>1172.4299468658967</v>
      </c>
      <c r="E265" s="180">
        <v>2.5490160343484135E-2</v>
      </c>
      <c r="F265" s="187"/>
      <c r="G265" s="192">
        <v>233564362899024.09</v>
      </c>
      <c r="H265" s="149">
        <v>273820345944536.44</v>
      </c>
      <c r="I265" s="82">
        <v>1172.3549883460435</v>
      </c>
      <c r="J265" s="82">
        <v>2.549061763236761E-2</v>
      </c>
      <c r="K265" s="150">
        <f t="shared" si="16"/>
        <v>-6.3938415069122746E-5</v>
      </c>
      <c r="L265" s="194">
        <f t="shared" si="17"/>
        <v>4.5728888347501551E-7</v>
      </c>
      <c r="N265" s="192">
        <v>233482383410317.81</v>
      </c>
      <c r="O265" s="149">
        <v>273741738375881.75</v>
      </c>
      <c r="P265" s="82">
        <v>1172.4299468658962</v>
      </c>
      <c r="Q265" s="82">
        <v>2.5490160343484145E-2</v>
      </c>
      <c r="R265" s="150">
        <f t="shared" si="18"/>
        <v>-3.8786739634387608E-16</v>
      </c>
      <c r="S265" s="194">
        <f t="shared" si="19"/>
        <v>0</v>
      </c>
    </row>
    <row r="266" spans="1:19">
      <c r="A266" s="171">
        <v>20190125</v>
      </c>
      <c r="B266" s="179">
        <v>461131.9428641327</v>
      </c>
      <c r="C266" s="112">
        <v>547847.83883212158</v>
      </c>
      <c r="D266" s="112">
        <v>1188.0500739753325</v>
      </c>
      <c r="E266" s="180">
        <v>1.3322866028107699E-2</v>
      </c>
      <c r="F266" s="187"/>
      <c r="G266" s="192">
        <v>233564362899024.09</v>
      </c>
      <c r="H266" s="149">
        <v>277468443264640.69</v>
      </c>
      <c r="I266" s="82">
        <v>1187.9742261219767</v>
      </c>
      <c r="J266" s="82">
        <v>1.3322959283833338E-2</v>
      </c>
      <c r="K266" s="150">
        <f t="shared" si="16"/>
        <v>-6.3846379566121872E-5</v>
      </c>
      <c r="L266" s="194">
        <f t="shared" si="17"/>
        <v>9.3255725638202724E-8</v>
      </c>
      <c r="N266" s="192">
        <v>233482383410317.81</v>
      </c>
      <c r="O266" s="149">
        <v>277388762882564.94</v>
      </c>
      <c r="P266" s="82">
        <v>1188.0500739753322</v>
      </c>
      <c r="Q266" s="82">
        <v>1.3322866028107899E-2</v>
      </c>
      <c r="R266" s="150">
        <f t="shared" si="18"/>
        <v>-1.913839159004615E-16</v>
      </c>
      <c r="S266" s="194">
        <f t="shared" si="19"/>
        <v>1.9949319973733282E-16</v>
      </c>
    </row>
    <row r="267" spans="1:19">
      <c r="A267" s="171">
        <v>20190128</v>
      </c>
      <c r="B267" s="179">
        <v>461131.9428641327</v>
      </c>
      <c r="C267" s="112">
        <v>551946.17000378063</v>
      </c>
      <c r="D267" s="112">
        <v>1196.937619579317</v>
      </c>
      <c r="E267" s="180">
        <v>7.4807836796356242E-3</v>
      </c>
      <c r="F267" s="187"/>
      <c r="G267" s="192">
        <v>233564362899024.09</v>
      </c>
      <c r="H267" s="149">
        <v>279544211664054.22</v>
      </c>
      <c r="I267" s="82">
        <v>1196.8615768018874</v>
      </c>
      <c r="J267" s="82">
        <v>7.4810972195268628E-3</v>
      </c>
      <c r="K267" s="150">
        <f t="shared" si="16"/>
        <v>-6.3535148010025481E-5</v>
      </c>
      <c r="L267" s="194">
        <f t="shared" si="17"/>
        <v>3.1353989123853593E-7</v>
      </c>
      <c r="N267" s="192">
        <v>233482383410317.81</v>
      </c>
      <c r="O267" s="149">
        <v>279463848212851.19</v>
      </c>
      <c r="P267" s="82">
        <v>1196.9376195793168</v>
      </c>
      <c r="Q267" s="82">
        <v>7.480783679635626E-3</v>
      </c>
      <c r="R267" s="150">
        <f t="shared" si="18"/>
        <v>-1.8996284495022075E-16</v>
      </c>
      <c r="S267" s="194">
        <f t="shared" si="19"/>
        <v>0</v>
      </c>
    </row>
    <row r="268" spans="1:19">
      <c r="A268" s="202">
        <v>20190129</v>
      </c>
      <c r="B268" s="179">
        <v>461131.9428641327</v>
      </c>
      <c r="C268" s="112">
        <v>557105.04059158568</v>
      </c>
      <c r="D268" s="112">
        <v>1208.1250262806677</v>
      </c>
      <c r="E268" s="180">
        <v>9.3466915220550128E-3</v>
      </c>
      <c r="F268" s="187"/>
      <c r="G268" s="203">
        <v>233564362899024.09</v>
      </c>
      <c r="H268" s="88">
        <v>282156970588310.94</v>
      </c>
      <c r="I268" s="84">
        <v>1208.0480390336545</v>
      </c>
      <c r="J268" s="84">
        <v>9.3464962436660866E-3</v>
      </c>
      <c r="K268" s="204">
        <f t="shared" si="16"/>
        <v>-6.3728630423344113E-5</v>
      </c>
      <c r="L268" s="194">
        <f t="shared" si="17"/>
        <v>-1.9527838892620386E-7</v>
      </c>
      <c r="N268" s="192">
        <v>233482383410317.81</v>
      </c>
      <c r="O268" s="149">
        <v>282075910593663</v>
      </c>
      <c r="P268" s="82">
        <v>1208.125026280667</v>
      </c>
      <c r="Q268" s="82">
        <v>9.3466915220546346E-3</v>
      </c>
      <c r="R268" s="150">
        <f t="shared" si="18"/>
        <v>-5.6461128731822858E-16</v>
      </c>
      <c r="S268" s="194">
        <f t="shared" si="19"/>
        <v>-3.7816971776294395E-16</v>
      </c>
    </row>
    <row r="269" spans="1:19">
      <c r="A269" s="202">
        <v>20190130</v>
      </c>
      <c r="B269" s="179">
        <v>461131.9428641327</v>
      </c>
      <c r="C269" s="112">
        <v>565719.97248211433</v>
      </c>
      <c r="D269" s="112">
        <v>1226.8071670949007</v>
      </c>
      <c r="E269" s="180">
        <v>1.5463747880256893E-2</v>
      </c>
      <c r="F269" s="187"/>
      <c r="G269" s="203">
        <v>233564362899024.09</v>
      </c>
      <c r="H269" s="88">
        <v>286520145321914.31</v>
      </c>
      <c r="I269" s="84">
        <v>1226.728862937812</v>
      </c>
      <c r="J269" s="84">
        <v>1.5463643249734257E-2</v>
      </c>
      <c r="K269" s="204">
        <f t="shared" si="16"/>
        <v>-6.3831674182017741E-5</v>
      </c>
      <c r="L269" s="194">
        <f t="shared" si="17"/>
        <v>-1.0463052263660899E-7</v>
      </c>
      <c r="N269" s="192">
        <v>233482383410317.81</v>
      </c>
      <c r="O269" s="149">
        <v>286437861358177.44</v>
      </c>
      <c r="P269" s="82">
        <v>1226.8071670949007</v>
      </c>
      <c r="Q269" s="82">
        <v>1.5463747880257468E-2</v>
      </c>
      <c r="R269" s="150">
        <f t="shared" si="18"/>
        <v>0</v>
      </c>
      <c r="S269" s="194">
        <f t="shared" si="19"/>
        <v>5.7419347054832315E-16</v>
      </c>
    </row>
    <row r="270" spans="1:19">
      <c r="A270" s="202">
        <v>20190131</v>
      </c>
      <c r="B270" s="179">
        <v>461131.9428641327</v>
      </c>
      <c r="C270" s="112">
        <v>568674.94924955373</v>
      </c>
      <c r="D270" s="112">
        <v>1233.2152609456234</v>
      </c>
      <c r="E270" s="180">
        <v>5.2233912733793183E-3</v>
      </c>
      <c r="F270" s="187"/>
      <c r="G270" s="203">
        <v>233564362899024.09</v>
      </c>
      <c r="H270" s="88">
        <v>288016565594703</v>
      </c>
      <c r="I270" s="84">
        <v>1233.1357490492674</v>
      </c>
      <c r="J270" s="84">
        <v>5.2227401710529166E-3</v>
      </c>
      <c r="K270" s="204">
        <f t="shared" si="16"/>
        <v>-6.4479434983014076E-5</v>
      </c>
      <c r="L270" s="194">
        <f t="shared" si="17"/>
        <v>-6.5110232640164245E-7</v>
      </c>
      <c r="N270" s="192">
        <v>233482383410317.81</v>
      </c>
      <c r="O270" s="149">
        <v>287934038383561.12</v>
      </c>
      <c r="P270" s="82">
        <v>1233.2152609456232</v>
      </c>
      <c r="Q270" s="82">
        <v>5.2233912733791327E-3</v>
      </c>
      <c r="R270" s="150">
        <f t="shared" si="18"/>
        <v>-1.843746851371942E-16</v>
      </c>
      <c r="S270" s="194">
        <f t="shared" si="19"/>
        <v>-1.8561541192951836E-16</v>
      </c>
    </row>
    <row r="271" spans="1:19">
      <c r="A271" s="202">
        <v>20190201</v>
      </c>
      <c r="B271" s="179">
        <v>461131.9428641327</v>
      </c>
      <c r="C271" s="112">
        <v>568540.81195915851</v>
      </c>
      <c r="D271" s="112">
        <v>1232.9243739392668</v>
      </c>
      <c r="E271" s="180">
        <v>-2.3587691100539847E-4</v>
      </c>
      <c r="F271" s="187"/>
      <c r="G271" s="203">
        <v>233564362899024.09</v>
      </c>
      <c r="H271" s="88">
        <v>287948630889779</v>
      </c>
      <c r="I271" s="84">
        <v>1232.844888302873</v>
      </c>
      <c r="J271" s="84">
        <v>-2.3587082494255069E-4</v>
      </c>
      <c r="K271" s="204">
        <f t="shared" si="16"/>
        <v>-6.4473347091784477E-5</v>
      </c>
      <c r="L271" s="194">
        <f t="shared" si="17"/>
        <v>6.08606284777948E-9</v>
      </c>
      <c r="N271" s="192">
        <v>233482383410317.81</v>
      </c>
      <c r="O271" s="149">
        <v>287866121392013.87</v>
      </c>
      <c r="P271" s="82">
        <v>1232.9243739392666</v>
      </c>
      <c r="Q271" s="82">
        <v>-2.3587691100539849E-4</v>
      </c>
      <c r="R271" s="150">
        <f t="shared" si="18"/>
        <v>-1.8441818512903566E-16</v>
      </c>
      <c r="S271" s="194">
        <f t="shared" si="19"/>
        <v>0</v>
      </c>
    </row>
    <row r="272" spans="1:19">
      <c r="A272" s="202">
        <v>20190207</v>
      </c>
      <c r="B272" s="179">
        <v>461131.9428641327</v>
      </c>
      <c r="C272" s="112">
        <v>573941.28101313114</v>
      </c>
      <c r="D272" s="112">
        <v>1244.6357054519565</v>
      </c>
      <c r="E272" s="180">
        <v>9.4988239021272947E-3</v>
      </c>
      <c r="F272" s="187"/>
      <c r="G272" s="203">
        <v>233564362899024.09</v>
      </c>
      <c r="H272" s="88">
        <v>290683970551860.38</v>
      </c>
      <c r="I272" s="84">
        <v>1244.5561769092767</v>
      </c>
      <c r="J272" s="84">
        <v>9.499401520434117E-3</v>
      </c>
      <c r="K272" s="204">
        <f t="shared" si="16"/>
        <v>-6.3901127289635507E-5</v>
      </c>
      <c r="L272" s="194">
        <f t="shared" si="17"/>
        <v>5.7761830682227788E-7</v>
      </c>
      <c r="N272" s="192">
        <v>233482383410317.81</v>
      </c>
      <c r="O272" s="149">
        <v>290600510986505</v>
      </c>
      <c r="P272" s="82">
        <v>1244.635705451956</v>
      </c>
      <c r="Q272" s="82">
        <v>9.4988239021271126E-3</v>
      </c>
      <c r="R272" s="150">
        <f t="shared" si="18"/>
        <v>-3.6536582463005497E-16</v>
      </c>
      <c r="S272" s="194">
        <f t="shared" si="19"/>
        <v>-1.8214596497756474E-16</v>
      </c>
    </row>
    <row r="273" spans="1:19">
      <c r="A273" s="202">
        <v>20190208</v>
      </c>
      <c r="B273" s="179">
        <v>461131.9428641327</v>
      </c>
      <c r="C273" s="112">
        <v>568515.25589907705</v>
      </c>
      <c r="D273" s="112">
        <v>1232.8689536621055</v>
      </c>
      <c r="E273" s="180">
        <v>-9.4539725465920404E-3</v>
      </c>
      <c r="F273" s="187"/>
      <c r="G273" s="203">
        <v>233564362899024.09</v>
      </c>
      <c r="H273" s="88">
        <v>287935696267228.94</v>
      </c>
      <c r="I273" s="84">
        <v>1232.7895090387183</v>
      </c>
      <c r="J273" s="84">
        <v>-9.4545092370034219E-3</v>
      </c>
      <c r="K273" s="204">
        <f t="shared" si="16"/>
        <v>-6.4442974899370573E-5</v>
      </c>
      <c r="L273" s="194">
        <f t="shared" si="17"/>
        <v>-5.3669041138147688E-7</v>
      </c>
      <c r="N273" s="192">
        <v>233482383410317.81</v>
      </c>
      <c r="O273" s="149">
        <v>287853181733612.94</v>
      </c>
      <c r="P273" s="82">
        <v>1232.868953662105</v>
      </c>
      <c r="Q273" s="82">
        <v>-9.4539725465920439E-3</v>
      </c>
      <c r="R273" s="150">
        <f t="shared" si="18"/>
        <v>-3.6885295029588174E-16</v>
      </c>
      <c r="S273" s="194">
        <f t="shared" si="19"/>
        <v>0</v>
      </c>
    </row>
    <row r="274" spans="1:19">
      <c r="A274" s="202">
        <v>20190211</v>
      </c>
      <c r="B274" s="179">
        <v>461131.9428641327</v>
      </c>
      <c r="C274" s="112">
        <v>568134.34778052568</v>
      </c>
      <c r="D274" s="112">
        <v>1232.0429251805704</v>
      </c>
      <c r="E274" s="180">
        <v>-6.7000509590372517E-4</v>
      </c>
      <c r="F274" s="187"/>
      <c r="G274" s="203">
        <v>233564362899024.09</v>
      </c>
      <c r="H274" s="88">
        <v>287742807381314.87</v>
      </c>
      <c r="I274" s="84">
        <v>1231.9636600799136</v>
      </c>
      <c r="J274" s="84">
        <v>-6.6990264984384236E-4</v>
      </c>
      <c r="K274" s="204">
        <f t="shared" si="16"/>
        <v>-6.4340453558240889E-5</v>
      </c>
      <c r="L274" s="194">
        <f t="shared" si="17"/>
        <v>1.0244605988280354E-7</v>
      </c>
      <c r="N274" s="192">
        <v>233482383410317.81</v>
      </c>
      <c r="O274" s="149">
        <v>287660318634979.31</v>
      </c>
      <c r="P274" s="82">
        <v>1232.0429251805697</v>
      </c>
      <c r="Q274" s="82">
        <v>-6.7000509590390981E-4</v>
      </c>
      <c r="R274" s="150">
        <f t="shared" si="18"/>
        <v>-5.5365037401576227E-16</v>
      </c>
      <c r="S274" s="194">
        <f t="shared" si="19"/>
        <v>-1.8463962997428141E-16</v>
      </c>
    </row>
    <row r="275" spans="1:19">
      <c r="A275" s="202">
        <v>20190212</v>
      </c>
      <c r="B275" s="179">
        <v>461131.9428641327</v>
      </c>
      <c r="C275" s="112">
        <v>565939.65195910656</v>
      </c>
      <c r="D275" s="112">
        <v>1227.2835588964053</v>
      </c>
      <c r="E275" s="180">
        <v>-3.8629873902059739E-3</v>
      </c>
      <c r="F275" s="187"/>
      <c r="G275" s="203">
        <v>233564362899024.09</v>
      </c>
      <c r="H275" s="88">
        <v>286631382055878.12</v>
      </c>
      <c r="I275" s="84">
        <v>1227.2051202425787</v>
      </c>
      <c r="J275" s="84">
        <v>-3.8625650995470062E-3</v>
      </c>
      <c r="K275" s="204">
        <f t="shared" si="16"/>
        <v>-6.3916498173628003E-5</v>
      </c>
      <c r="L275" s="194">
        <f t="shared" si="17"/>
        <v>4.2229065896773679E-7</v>
      </c>
      <c r="N275" s="192">
        <v>233482383410317.81</v>
      </c>
      <c r="O275" s="149">
        <v>286549090451429.81</v>
      </c>
      <c r="P275" s="82">
        <v>1227.2835588964051</v>
      </c>
      <c r="Q275" s="82">
        <v>-3.862987390205607E-3</v>
      </c>
      <c r="R275" s="150">
        <f t="shared" si="18"/>
        <v>-1.8526580413713881E-16</v>
      </c>
      <c r="S275" s="194">
        <f t="shared" si="19"/>
        <v>3.668940151690947E-16</v>
      </c>
    </row>
    <row r="276" spans="1:19">
      <c r="A276" s="202">
        <v>20190213</v>
      </c>
      <c r="B276" s="179">
        <v>461131.9428641327</v>
      </c>
      <c r="C276" s="112">
        <v>569236.42949664523</v>
      </c>
      <c r="D276" s="112">
        <v>1234.4328739429016</v>
      </c>
      <c r="E276" s="180">
        <v>5.8253164027757378E-3</v>
      </c>
      <c r="F276" s="187"/>
      <c r="G276" s="203">
        <v>233564362899024.09</v>
      </c>
      <c r="H276" s="88">
        <v>288300943491500.5</v>
      </c>
      <c r="I276" s="84">
        <v>1234.3533059285267</v>
      </c>
      <c r="J276" s="84">
        <v>5.824768466199848E-3</v>
      </c>
      <c r="K276" s="204">
        <f t="shared" si="16"/>
        <v>-6.4461296447896292E-5</v>
      </c>
      <c r="L276" s="194">
        <f t="shared" si="17"/>
        <v>-5.4793657588980693E-7</v>
      </c>
      <c r="N276" s="192">
        <v>233482383410317.81</v>
      </c>
      <c r="O276" s="149">
        <v>288218329568237</v>
      </c>
      <c r="P276" s="82">
        <v>1234.4328739429013</v>
      </c>
      <c r="Q276" s="82">
        <v>5.8253164027757386E-3</v>
      </c>
      <c r="R276" s="150">
        <f t="shared" si="18"/>
        <v>-1.8419282266598906E-16</v>
      </c>
      <c r="S276" s="194">
        <f t="shared" si="19"/>
        <v>0</v>
      </c>
    </row>
    <row r="277" spans="1:19">
      <c r="A277" s="202">
        <v>20190214</v>
      </c>
      <c r="B277" s="179">
        <v>461131.9428641327</v>
      </c>
      <c r="C277" s="112">
        <v>571632.37707329891</v>
      </c>
      <c r="D277" s="112">
        <v>1239.6286701000106</v>
      </c>
      <c r="E277" s="180">
        <v>4.2090552404952996E-3</v>
      </c>
      <c r="F277" s="187"/>
      <c r="G277" s="203">
        <v>233564362899024.09</v>
      </c>
      <c r="H277" s="88">
        <v>289514560142222.25</v>
      </c>
      <c r="I277" s="84">
        <v>1239.5493753787555</v>
      </c>
      <c r="J277" s="84">
        <v>4.2095479675652147E-3</v>
      </c>
      <c r="K277" s="204">
        <f t="shared" si="16"/>
        <v>-6.3970603212865656E-5</v>
      </c>
      <c r="L277" s="194">
        <f t="shared" si="17"/>
        <v>4.9272706991506515E-7</v>
      </c>
      <c r="N277" s="192">
        <v>233482383410317.81</v>
      </c>
      <c r="O277" s="149">
        <v>289431456438713</v>
      </c>
      <c r="P277" s="82">
        <v>1239.6286701000104</v>
      </c>
      <c r="Q277" s="82">
        <v>4.2090552404953005E-3</v>
      </c>
      <c r="R277" s="150">
        <f t="shared" si="18"/>
        <v>-1.8342079441006157E-16</v>
      </c>
      <c r="S277" s="194">
        <f t="shared" si="19"/>
        <v>0</v>
      </c>
    </row>
    <row r="278" spans="1:19">
      <c r="A278" s="202">
        <v>20190215</v>
      </c>
      <c r="B278" s="179">
        <v>461131.9428641327</v>
      </c>
      <c r="C278" s="112">
        <v>568414.47370621574</v>
      </c>
      <c r="D278" s="112">
        <v>1232.6503997440329</v>
      </c>
      <c r="E278" s="180">
        <v>-5.6293231386901248E-3</v>
      </c>
      <c r="F278" s="187"/>
      <c r="G278" s="203">
        <v>233564362899024.09</v>
      </c>
      <c r="H278" s="88">
        <v>287884606313086.75</v>
      </c>
      <c r="I278" s="84">
        <v>1232.5707686730732</v>
      </c>
      <c r="J278" s="84">
        <v>-5.6299545982586774E-3</v>
      </c>
      <c r="K278" s="204">
        <f t="shared" si="16"/>
        <v>-6.4605678621987932E-5</v>
      </c>
      <c r="L278" s="194">
        <f t="shared" si="17"/>
        <v>-6.3145956855255314E-7</v>
      </c>
      <c r="N278" s="192">
        <v>233482383410317.81</v>
      </c>
      <c r="O278" s="149">
        <v>287802153243917.75</v>
      </c>
      <c r="P278" s="82">
        <v>1232.6503997440325</v>
      </c>
      <c r="Q278" s="82">
        <v>-5.6293231386903087E-3</v>
      </c>
      <c r="R278" s="150">
        <f t="shared" si="18"/>
        <v>-3.6891834942080515E-16</v>
      </c>
      <c r="S278" s="194">
        <f t="shared" si="19"/>
        <v>-1.8388068845354155E-16</v>
      </c>
    </row>
    <row r="279" spans="1:19">
      <c r="A279" s="202">
        <v>20190218</v>
      </c>
      <c r="B279" s="179">
        <v>461131.9428641327</v>
      </c>
      <c r="C279" s="112">
        <v>567356.8307785975</v>
      </c>
      <c r="D279" s="112">
        <v>1230.3568199042822</v>
      </c>
      <c r="E279" s="180">
        <v>-1.8606896490902585E-3</v>
      </c>
      <c r="F279" s="187"/>
      <c r="G279" s="203">
        <v>233564362899024.09</v>
      </c>
      <c r="H279" s="88">
        <v>287349197190496</v>
      </c>
      <c r="I279" s="84">
        <v>1230.2784278555564</v>
      </c>
      <c r="J279" s="84">
        <v>-1.8598046260537337E-3</v>
      </c>
      <c r="K279" s="204">
        <f t="shared" si="16"/>
        <v>-6.3718949264588256E-5</v>
      </c>
      <c r="L279" s="194">
        <f t="shared" si="17"/>
        <v>8.8502303652489289E-7</v>
      </c>
      <c r="N279" s="192">
        <v>233482383410317.81</v>
      </c>
      <c r="O279" s="149">
        <v>287266642756390.94</v>
      </c>
      <c r="P279" s="82">
        <v>1230.356819904282</v>
      </c>
      <c r="Q279" s="82">
        <v>-1.8606896490900747E-3</v>
      </c>
      <c r="R279" s="150">
        <f t="shared" si="18"/>
        <v>-1.8480303580624768E-16</v>
      </c>
      <c r="S279" s="194">
        <f t="shared" si="19"/>
        <v>1.8388068845354155E-16</v>
      </c>
    </row>
    <row r="280" spans="1:19">
      <c r="A280" s="202">
        <v>20190219</v>
      </c>
      <c r="B280" s="179">
        <v>461131.9428641327</v>
      </c>
      <c r="C280" s="112">
        <v>572977.42072697647</v>
      </c>
      <c r="D280" s="112">
        <v>1242.5455004660082</v>
      </c>
      <c r="E280" s="180">
        <v>9.9066225053917288E-3</v>
      </c>
      <c r="F280" s="187"/>
      <c r="G280" s="203">
        <v>233564362899024.09</v>
      </c>
      <c r="H280" s="88">
        <v>290195891350921.87</v>
      </c>
      <c r="I280" s="84">
        <v>1242.4664779719888</v>
      </c>
      <c r="J280" s="84">
        <v>9.9067413038175425E-3</v>
      </c>
      <c r="K280" s="204">
        <f t="shared" si="16"/>
        <v>-6.3601308703667395E-5</v>
      </c>
      <c r="L280" s="194">
        <f t="shared" si="17"/>
        <v>1.1879842581365152E-7</v>
      </c>
      <c r="N280" s="192">
        <v>233482383410317.81</v>
      </c>
      <c r="O280" s="149">
        <v>290112484944569.69</v>
      </c>
      <c r="P280" s="82">
        <v>1242.545500466008</v>
      </c>
      <c r="Q280" s="82">
        <v>9.9066225053917305E-3</v>
      </c>
      <c r="R280" s="150">
        <f t="shared" si="18"/>
        <v>-1.8299022076693139E-16</v>
      </c>
      <c r="S280" s="194">
        <f t="shared" si="19"/>
        <v>0</v>
      </c>
    </row>
    <row r="281" spans="1:19">
      <c r="A281" s="202">
        <v>20190220</v>
      </c>
      <c r="B281" s="179">
        <v>461131.9428641327</v>
      </c>
      <c r="C281" s="112">
        <v>578166.96702390898</v>
      </c>
      <c r="D281" s="112">
        <v>1253.7994297962987</v>
      </c>
      <c r="E281" s="180">
        <v>9.0571567206752315E-3</v>
      </c>
      <c r="F281" s="187"/>
      <c r="G281" s="203">
        <v>246741026849186</v>
      </c>
      <c r="H281" s="88">
        <v>309343793937981.94</v>
      </c>
      <c r="I281" s="84">
        <v>1253.7185156770067</v>
      </c>
      <c r="J281" s="84">
        <v>9.056210291793208E-3</v>
      </c>
      <c r="K281" s="204">
        <f t="shared" si="16"/>
        <v>-6.4539303105253556E-5</v>
      </c>
      <c r="L281" s="194">
        <f t="shared" si="17"/>
        <v>-9.4642888202357833E-7</v>
      </c>
      <c r="N281" s="192">
        <v>246656336931384.97</v>
      </c>
      <c r="O281" s="149">
        <v>309257574600214.19</v>
      </c>
      <c r="P281" s="82">
        <v>1253.7994297962987</v>
      </c>
      <c r="Q281" s="82">
        <v>9.0571567206754154E-3</v>
      </c>
      <c r="R281" s="150">
        <f t="shared" si="18"/>
        <v>0</v>
      </c>
      <c r="S281" s="194">
        <f t="shared" si="19"/>
        <v>1.8388068845354155E-16</v>
      </c>
    </row>
    <row r="282" spans="1:19">
      <c r="A282" s="202">
        <v>20190221</v>
      </c>
      <c r="B282" s="179">
        <v>461131.9428641327</v>
      </c>
      <c r="C282" s="112">
        <v>574175.65813123097</v>
      </c>
      <c r="D282" s="112">
        <v>1245.1439702159287</v>
      </c>
      <c r="E282" s="180">
        <v>-6.903384524410125E-3</v>
      </c>
      <c r="F282" s="187"/>
      <c r="G282" s="203">
        <v>246741026849186</v>
      </c>
      <c r="H282" s="88">
        <v>307208393806601.12</v>
      </c>
      <c r="I282" s="84">
        <v>1245.0640970801107</v>
      </c>
      <c r="J282" s="84">
        <v>-6.9029997472938465E-3</v>
      </c>
      <c r="K282" s="204">
        <f t="shared" si="16"/>
        <v>-6.4151826404158704E-5</v>
      </c>
      <c r="L282" s="194">
        <f t="shared" si="17"/>
        <v>3.8477711627842026E-7</v>
      </c>
      <c r="N282" s="192">
        <v>246656336931384.97</v>
      </c>
      <c r="O282" s="149">
        <v>307122650645662.37</v>
      </c>
      <c r="P282" s="82">
        <v>1245.1439702159284</v>
      </c>
      <c r="Q282" s="82">
        <v>-6.9033845244103062E-3</v>
      </c>
      <c r="R282" s="150">
        <f t="shared" si="18"/>
        <v>-1.826083415910545E-16</v>
      </c>
      <c r="S282" s="194">
        <f t="shared" si="19"/>
        <v>-1.8127860323957634E-16</v>
      </c>
    </row>
    <row r="283" spans="1:19">
      <c r="A283" s="202">
        <v>20190222</v>
      </c>
      <c r="B283" s="179">
        <v>461131.9428641327</v>
      </c>
      <c r="C283" s="112">
        <v>574173.12838870171</v>
      </c>
      <c r="D283" s="112">
        <v>1245.1384842751509</v>
      </c>
      <c r="E283" s="212">
        <v>-4.4058686457481454E-6</v>
      </c>
      <c r="F283" s="188"/>
      <c r="G283" s="203">
        <v>246741026849186</v>
      </c>
      <c r="H283" s="88">
        <v>307207177656122.94</v>
      </c>
      <c r="I283" s="84">
        <v>1245.0591682261875</v>
      </c>
      <c r="J283" s="207">
        <v>-3.9587150049815186E-6</v>
      </c>
      <c r="K283" s="204">
        <f t="shared" si="16"/>
        <v>-6.3704642307394946E-5</v>
      </c>
      <c r="L283" s="194">
        <f t="shared" si="17"/>
        <v>4.4715364076662676E-7</v>
      </c>
      <c r="N283" s="192">
        <v>246656336931384.97</v>
      </c>
      <c r="O283" s="149">
        <v>307121297503605.56</v>
      </c>
      <c r="P283" s="82">
        <v>1245.1384842751506</v>
      </c>
      <c r="Q283" s="82">
        <v>-4.4058686457481462E-6</v>
      </c>
      <c r="R283" s="150">
        <f t="shared" si="18"/>
        <v>-1.8260914614296593E-16</v>
      </c>
      <c r="S283" s="194">
        <f t="shared" si="19"/>
        <v>0</v>
      </c>
    </row>
    <row r="284" spans="1:19">
      <c r="A284" s="202">
        <v>20190225</v>
      </c>
      <c r="B284" s="179">
        <v>461131.9428641327</v>
      </c>
      <c r="C284" s="112">
        <v>571898.08286226599</v>
      </c>
      <c r="D284" s="112">
        <v>1240.2048734905559</v>
      </c>
      <c r="E284" s="180">
        <v>-3.9622988502094562E-3</v>
      </c>
      <c r="F284" s="187"/>
      <c r="G284" s="203">
        <v>246741026849186</v>
      </c>
      <c r="H284" s="88">
        <v>305989882541833.5</v>
      </c>
      <c r="I284" s="84">
        <v>1240.1256752848881</v>
      </c>
      <c r="J284" s="84">
        <v>-3.9624566182891105E-3</v>
      </c>
      <c r="K284" s="204">
        <f t="shared" si="16"/>
        <v>-6.3863048113743941E-5</v>
      </c>
      <c r="L284" s="194">
        <f t="shared" si="17"/>
        <v>-1.5776807965432738E-7</v>
      </c>
      <c r="N284" s="192">
        <v>246656336931384.97</v>
      </c>
      <c r="O284" s="149">
        <v>305904391139632.19</v>
      </c>
      <c r="P284" s="82">
        <v>1240.2048734905557</v>
      </c>
      <c r="Q284" s="82">
        <v>-3.962298850209457E-3</v>
      </c>
      <c r="R284" s="150">
        <f t="shared" si="18"/>
        <v>-1.8333557648688238E-16</v>
      </c>
      <c r="S284" s="194">
        <f t="shared" si="19"/>
        <v>0</v>
      </c>
    </row>
    <row r="285" spans="1:19">
      <c r="A285" s="202">
        <v>20190226</v>
      </c>
      <c r="B285" s="179">
        <v>461131.9428641327</v>
      </c>
      <c r="C285" s="112">
        <v>569215.11944909161</v>
      </c>
      <c r="D285" s="112">
        <v>1234.3866614696965</v>
      </c>
      <c r="E285" s="180">
        <v>-4.691331364054422E-3</v>
      </c>
      <c r="F285" s="187"/>
      <c r="G285" s="203">
        <v>246741026849186</v>
      </c>
      <c r="H285" s="88">
        <v>304554367085891.87</v>
      </c>
      <c r="I285" s="84">
        <v>1234.3077718973861</v>
      </c>
      <c r="J285" s="84">
        <v>-4.6913820941296208E-3</v>
      </c>
      <c r="K285" s="204">
        <f t="shared" si="16"/>
        <v>-6.3914020559941484E-5</v>
      </c>
      <c r="L285" s="194">
        <f t="shared" si="17"/>
        <v>-5.0730075198783531E-8</v>
      </c>
      <c r="N285" s="192">
        <v>246656336931384.97</v>
      </c>
      <c r="O285" s="149">
        <v>304469292275076.81</v>
      </c>
      <c r="P285" s="82">
        <v>1234.386661469696</v>
      </c>
      <c r="Q285" s="82">
        <v>-4.6913313640546059E-3</v>
      </c>
      <c r="R285" s="150">
        <f t="shared" si="18"/>
        <v>-3.6839943680615353E-16</v>
      </c>
      <c r="S285" s="194">
        <f t="shared" si="19"/>
        <v>-1.8388068845354155E-16</v>
      </c>
    </row>
    <row r="286" spans="1:19">
      <c r="A286" s="202">
        <v>20190227</v>
      </c>
      <c r="B286" s="179">
        <v>461131.9428641327</v>
      </c>
      <c r="C286" s="112">
        <v>565931.10540278058</v>
      </c>
      <c r="D286" s="112">
        <v>1227.265025033249</v>
      </c>
      <c r="E286" s="180">
        <v>-5.7693724816892155E-3</v>
      </c>
      <c r="F286" s="187"/>
      <c r="G286" s="203">
        <v>246741026849186</v>
      </c>
      <c r="H286" s="88">
        <v>302797368485731.37</v>
      </c>
      <c r="I286" s="84">
        <v>1227.1869512434523</v>
      </c>
      <c r="J286" s="84">
        <v>-5.7690803023849237E-3</v>
      </c>
      <c r="K286" s="204">
        <f t="shared" si="16"/>
        <v>-6.3620127086245096E-5</v>
      </c>
      <c r="L286" s="194">
        <f t="shared" si="17"/>
        <v>2.9217930429172728E-7</v>
      </c>
      <c r="N286" s="192">
        <v>246656336931384.97</v>
      </c>
      <c r="O286" s="149">
        <v>302712695518705.62</v>
      </c>
      <c r="P286" s="82">
        <v>1227.2650250332488</v>
      </c>
      <c r="Q286" s="82">
        <v>-5.7693724816890333E-3</v>
      </c>
      <c r="R286" s="150">
        <f t="shared" si="18"/>
        <v>-1.8526860197704412E-16</v>
      </c>
      <c r="S286" s="194">
        <f t="shared" si="19"/>
        <v>1.8214596497756474E-16</v>
      </c>
    </row>
    <row r="287" spans="1:19">
      <c r="A287" s="202">
        <v>20190228</v>
      </c>
      <c r="B287" s="179">
        <v>461131.9428641327</v>
      </c>
      <c r="C287" s="112">
        <v>560604.76037071215</v>
      </c>
      <c r="D287" s="112">
        <v>1215.7144371494733</v>
      </c>
      <c r="E287" s="180">
        <v>-9.4116491940791722E-3</v>
      </c>
      <c r="F287" s="187"/>
      <c r="G287" s="203">
        <v>246741026849186</v>
      </c>
      <c r="H287" s="88">
        <v>299947442271790.25</v>
      </c>
      <c r="I287" s="84">
        <v>1215.6366782696632</v>
      </c>
      <c r="J287" s="84">
        <v>-9.4119913531395868E-3</v>
      </c>
      <c r="K287" s="204">
        <f t="shared" si="16"/>
        <v>-6.3965559118160463E-5</v>
      </c>
      <c r="L287" s="194">
        <f t="shared" si="17"/>
        <v>-3.4215906041454303E-7</v>
      </c>
      <c r="N287" s="192">
        <v>246656336931384.97</v>
      </c>
      <c r="O287" s="149">
        <v>299863669821889.44</v>
      </c>
      <c r="P287" s="82">
        <v>1215.714437149473</v>
      </c>
      <c r="Q287" s="82">
        <v>-9.411649194079174E-3</v>
      </c>
      <c r="R287" s="150">
        <f t="shared" si="18"/>
        <v>-1.8702885192049116E-16</v>
      </c>
      <c r="S287" s="194">
        <f t="shared" si="19"/>
        <v>0</v>
      </c>
    </row>
    <row r="288" spans="1:19">
      <c r="A288" s="202">
        <v>20190304</v>
      </c>
      <c r="B288" s="179">
        <v>461131.9428641327</v>
      </c>
      <c r="C288" s="112">
        <v>568004.73778157495</v>
      </c>
      <c r="D288" s="112">
        <v>1231.7618559530827</v>
      </c>
      <c r="E288" s="180">
        <v>1.319999032111218E-2</v>
      </c>
      <c r="F288" s="187"/>
      <c r="G288" s="203">
        <v>246741026849186</v>
      </c>
      <c r="H288" s="88">
        <v>303906662837061.19</v>
      </c>
      <c r="I288" s="84">
        <v>1231.6827352056705</v>
      </c>
      <c r="J288" s="84">
        <v>1.3199714374238232E-2</v>
      </c>
      <c r="K288" s="204">
        <f t="shared" si="16"/>
        <v>-6.4237928445875454E-5</v>
      </c>
      <c r="L288" s="194">
        <f t="shared" si="17"/>
        <v>-2.75946873948274E-7</v>
      </c>
      <c r="N288" s="192">
        <v>246656336931384.97</v>
      </c>
      <c r="O288" s="149">
        <v>303821867361191.5</v>
      </c>
      <c r="P288" s="82">
        <v>1231.761855953082</v>
      </c>
      <c r="Q288" s="82">
        <v>1.3199990321111809E-2</v>
      </c>
      <c r="R288" s="150">
        <f t="shared" si="18"/>
        <v>-5.5377670856831458E-16</v>
      </c>
      <c r="S288" s="194">
        <f t="shared" si="19"/>
        <v>-3.7123082385903672E-16</v>
      </c>
    </row>
    <row r="289" spans="1:19">
      <c r="A289" s="202">
        <v>20190305</v>
      </c>
      <c r="B289" s="179">
        <v>461131.9428641327</v>
      </c>
      <c r="C289" s="112">
        <v>570231.61695308005</v>
      </c>
      <c r="D289" s="112">
        <v>1236.591014301285</v>
      </c>
      <c r="E289" s="180">
        <v>3.9205292198837725E-3</v>
      </c>
      <c r="F289" s="187"/>
      <c r="G289" s="203">
        <v>246741026849186</v>
      </c>
      <c r="H289" s="88">
        <v>305098082534010.5</v>
      </c>
      <c r="I289" s="84">
        <v>1236.5113594201491</v>
      </c>
      <c r="J289" s="84">
        <v>3.9203474047822253E-3</v>
      </c>
      <c r="K289" s="204">
        <f t="shared" si="16"/>
        <v>-6.4419045186305118E-5</v>
      </c>
      <c r="L289" s="194">
        <f t="shared" si="17"/>
        <v>-1.8181510154716141E-7</v>
      </c>
      <c r="N289" s="192">
        <v>246656336931384.97</v>
      </c>
      <c r="O289" s="149">
        <v>305013009869820.75</v>
      </c>
      <c r="P289" s="82">
        <v>1236.5910143012845</v>
      </c>
      <c r="Q289" s="82">
        <v>3.920529219883959E-3</v>
      </c>
      <c r="R289" s="150">
        <f t="shared" si="18"/>
        <v>-3.67742726275115E-16</v>
      </c>
      <c r="S289" s="194">
        <f t="shared" si="19"/>
        <v>1.8648277366750676E-16</v>
      </c>
    </row>
    <row r="290" spans="1:19">
      <c r="A290" s="202">
        <v>20190306</v>
      </c>
      <c r="B290" s="179">
        <v>461131.9428641327</v>
      </c>
      <c r="C290" s="112">
        <v>569313.52709469455</v>
      </c>
      <c r="D290" s="112">
        <v>1234.6000659998442</v>
      </c>
      <c r="E290" s="180">
        <v>-1.6100297336914735E-3</v>
      </c>
      <c r="F290" s="187"/>
      <c r="G290" s="203">
        <v>246741026849186</v>
      </c>
      <c r="H290" s="88">
        <v>304607017625149.12</v>
      </c>
      <c r="I290" s="84">
        <v>1234.5211557027856</v>
      </c>
      <c r="J290" s="84">
        <v>-1.6095312850961955E-3</v>
      </c>
      <c r="K290" s="204">
        <f t="shared" si="16"/>
        <v>-6.391976086771361E-5</v>
      </c>
      <c r="L290" s="194">
        <f t="shared" si="17"/>
        <v>4.9844859527792967E-7</v>
      </c>
      <c r="N290" s="192">
        <v>246656336931384.97</v>
      </c>
      <c r="O290" s="149">
        <v>304521929854767.56</v>
      </c>
      <c r="P290" s="82">
        <v>1234.6000659998438</v>
      </c>
      <c r="Q290" s="82">
        <v>-1.6100297336914741E-3</v>
      </c>
      <c r="R290" s="150">
        <f t="shared" si="18"/>
        <v>-3.6833575779715021E-16</v>
      </c>
      <c r="S290" s="194">
        <f t="shared" si="19"/>
        <v>0</v>
      </c>
    </row>
    <row r="291" spans="1:19">
      <c r="A291" s="202">
        <v>20190307</v>
      </c>
      <c r="B291" s="179">
        <v>461131.9428641327</v>
      </c>
      <c r="C291" s="112">
        <v>559627.7437317936</v>
      </c>
      <c r="D291" s="112">
        <v>1213.5957016030909</v>
      </c>
      <c r="E291" s="180">
        <v>-1.7013091911462743E-2</v>
      </c>
      <c r="F291" s="187"/>
      <c r="G291" s="203">
        <v>246741026849186</v>
      </c>
      <c r="H291" s="88">
        <v>299424519409337</v>
      </c>
      <c r="I291" s="84">
        <v>1213.5173596094028</v>
      </c>
      <c r="J291" s="84">
        <v>-1.7013719041068836E-2</v>
      </c>
      <c r="K291" s="204">
        <f t="shared" si="16"/>
        <v>-6.4557785735626749E-5</v>
      </c>
      <c r="L291" s="194">
        <f t="shared" si="17"/>
        <v>-6.2712960609279111E-7</v>
      </c>
      <c r="N291" s="192">
        <v>246656336931384.97</v>
      </c>
      <c r="O291" s="149">
        <v>299341070273092.5</v>
      </c>
      <c r="P291" s="82">
        <v>1213.5957016030907</v>
      </c>
      <c r="Q291" s="82">
        <v>-1.7013091911462563E-2</v>
      </c>
      <c r="R291" s="150">
        <f t="shared" si="18"/>
        <v>-1.8735537308090694E-16</v>
      </c>
      <c r="S291" s="194">
        <f t="shared" si="19"/>
        <v>1.8041124150158794E-16</v>
      </c>
    </row>
    <row r="292" spans="1:19">
      <c r="A292" s="202">
        <v>20190308</v>
      </c>
      <c r="B292" s="179">
        <v>461131.9428641327</v>
      </c>
      <c r="C292" s="112">
        <v>554769.20247059676</v>
      </c>
      <c r="D292" s="112">
        <v>1203.0595820902679</v>
      </c>
      <c r="E292" s="180">
        <v>-8.6817376651098805E-3</v>
      </c>
      <c r="F292" s="187"/>
      <c r="G292" s="203">
        <v>246741026849186</v>
      </c>
      <c r="H292" s="88">
        <v>296825190193910.44</v>
      </c>
      <c r="I292" s="84">
        <v>1202.9827142420747</v>
      </c>
      <c r="J292" s="84">
        <v>-8.6810833680359099E-3</v>
      </c>
      <c r="K292" s="204">
        <f t="shared" si="16"/>
        <v>-6.3897716303920341E-5</v>
      </c>
      <c r="L292" s="194">
        <f t="shared" si="17"/>
        <v>6.5429707397056391E-7</v>
      </c>
      <c r="N292" s="192">
        <v>246656336931384.97</v>
      </c>
      <c r="O292" s="149">
        <v>296742269628588.19</v>
      </c>
      <c r="P292" s="82">
        <v>1203.0595820902674</v>
      </c>
      <c r="Q292" s="82">
        <v>-8.6817376651100696E-3</v>
      </c>
      <c r="R292" s="150">
        <f t="shared" si="18"/>
        <v>-3.7799237681674831E-16</v>
      </c>
      <c r="S292" s="194">
        <f t="shared" si="19"/>
        <v>-1.8908485888147197E-16</v>
      </c>
    </row>
    <row r="293" spans="1:19">
      <c r="A293" s="171">
        <v>20190311</v>
      </c>
      <c r="B293" s="179">
        <v>461131.9428641327</v>
      </c>
      <c r="C293" s="112">
        <v>557136.29714565875</v>
      </c>
      <c r="D293" s="112">
        <v>1208.1928085164395</v>
      </c>
      <c r="E293" s="180">
        <v>4.2668098094134762E-3</v>
      </c>
      <c r="F293" s="187"/>
      <c r="G293" s="192">
        <v>246741026849186</v>
      </c>
      <c r="H293" s="149">
        <v>298091691555773.31</v>
      </c>
      <c r="I293" s="82">
        <v>1208.1156318522337</v>
      </c>
      <c r="J293" s="82">
        <v>4.2668257402126673E-3</v>
      </c>
      <c r="K293" s="150">
        <f t="shared" si="16"/>
        <v>-6.3881852176255797E-5</v>
      </c>
      <c r="L293" s="194">
        <f t="shared" si="17"/>
        <v>1.5930799191106459E-8</v>
      </c>
      <c r="N293" s="192">
        <v>246656336931384.97</v>
      </c>
      <c r="O293" s="149">
        <v>298008412455507.06</v>
      </c>
      <c r="P293" s="82">
        <v>1208.1928085164391</v>
      </c>
      <c r="Q293" s="82">
        <v>4.2668098094134771E-3</v>
      </c>
      <c r="R293" s="150">
        <f t="shared" si="18"/>
        <v>-3.7638640760066787E-16</v>
      </c>
      <c r="S293" s="194">
        <f t="shared" si="19"/>
        <v>0</v>
      </c>
    </row>
    <row r="294" spans="1:19">
      <c r="A294" s="171">
        <v>20190312</v>
      </c>
      <c r="B294" s="179">
        <v>461131.9428641327</v>
      </c>
      <c r="C294" s="112">
        <v>571179.9271012363</v>
      </c>
      <c r="D294" s="112">
        <v>1238.6474976198472</v>
      </c>
      <c r="E294" s="180">
        <v>2.5206812098810184E-2</v>
      </c>
      <c r="F294" s="187"/>
      <c r="G294" s="192">
        <v>246741026849186</v>
      </c>
      <c r="H294" s="149">
        <v>305605730530630.62</v>
      </c>
      <c r="I294" s="82">
        <v>1238.5687716109901</v>
      </c>
      <c r="J294" s="82">
        <v>2.5207139909337043E-2</v>
      </c>
      <c r="K294" s="150">
        <f t="shared" si="16"/>
        <v>-6.3562081219500484E-5</v>
      </c>
      <c r="L294" s="194">
        <f t="shared" si="17"/>
        <v>3.2781052685879053E-7</v>
      </c>
      <c r="N294" s="192">
        <v>246656336931384.97</v>
      </c>
      <c r="O294" s="149">
        <v>305520254512137.87</v>
      </c>
      <c r="P294" s="82">
        <v>1238.6474976198472</v>
      </c>
      <c r="Q294" s="82">
        <v>2.5206812098810569E-2</v>
      </c>
      <c r="R294" s="150">
        <f t="shared" si="18"/>
        <v>0</v>
      </c>
      <c r="S294" s="194">
        <f t="shared" si="19"/>
        <v>3.8510861166685117E-16</v>
      </c>
    </row>
    <row r="295" spans="1:19">
      <c r="A295" s="171">
        <v>20190313</v>
      </c>
      <c r="B295" s="179">
        <v>461131.9428641327</v>
      </c>
      <c r="C295" s="112">
        <v>573647.85048496607</v>
      </c>
      <c r="D295" s="112">
        <v>1243.9993788371867</v>
      </c>
      <c r="E295" s="180">
        <v>4.3207459972458119E-3</v>
      </c>
      <c r="F295" s="187"/>
      <c r="G295" s="192">
        <v>246741026849186</v>
      </c>
      <c r="H295" s="149">
        <v>306926045844416</v>
      </c>
      <c r="I295" s="82">
        <v>1243.9197881429607</v>
      </c>
      <c r="J295" s="82">
        <v>4.3203225001471456E-3</v>
      </c>
      <c r="K295" s="150">
        <f t="shared" si="16"/>
        <v>-6.3983783347332517E-5</v>
      </c>
      <c r="L295" s="194">
        <f t="shared" si="17"/>
        <v>-4.2349709866631308E-7</v>
      </c>
      <c r="N295" s="192">
        <v>246656336931384.97</v>
      </c>
      <c r="O295" s="149">
        <v>306840329928898.62</v>
      </c>
      <c r="P295" s="82">
        <v>1243.9993788371864</v>
      </c>
      <c r="Q295" s="82">
        <v>4.3207459972456289E-3</v>
      </c>
      <c r="R295" s="150">
        <f t="shared" si="18"/>
        <v>-1.827763576986404E-16</v>
      </c>
      <c r="S295" s="194">
        <f t="shared" si="19"/>
        <v>-1.8301332671555315E-16</v>
      </c>
    </row>
    <row r="296" spans="1:19">
      <c r="A296" s="171">
        <v>20190314</v>
      </c>
      <c r="B296" s="179">
        <v>461131.9428641327</v>
      </c>
      <c r="C296" s="112">
        <v>569594.5890032188</v>
      </c>
      <c r="D296" s="112">
        <v>1235.2095703138989</v>
      </c>
      <c r="E296" s="180">
        <v>-7.065766006655037E-3</v>
      </c>
      <c r="F296" s="187"/>
      <c r="G296" s="192">
        <v>246741026849186</v>
      </c>
      <c r="H296" s="149">
        <v>304757253013373.12</v>
      </c>
      <c r="I296" s="82">
        <v>1235.1300345347433</v>
      </c>
      <c r="J296" s="82">
        <v>-7.0661739543025417E-3</v>
      </c>
      <c r="K296" s="150">
        <f t="shared" si="16"/>
        <v>-6.4394660425781751E-5</v>
      </c>
      <c r="L296" s="194">
        <f t="shared" si="17"/>
        <v>-4.0794764750474999E-7</v>
      </c>
      <c r="N296" s="192">
        <v>246656336931384.97</v>
      </c>
      <c r="O296" s="149">
        <v>304672267956216.25</v>
      </c>
      <c r="P296" s="82">
        <v>1235.2095703138987</v>
      </c>
      <c r="Q296" s="82">
        <v>-7.0657660066550379E-3</v>
      </c>
      <c r="R296" s="150">
        <f t="shared" si="18"/>
        <v>-1.840770027271166E-16</v>
      </c>
      <c r="S296" s="194">
        <f t="shared" si="19"/>
        <v>0</v>
      </c>
    </row>
    <row r="297" spans="1:19">
      <c r="A297" s="202">
        <v>20190315</v>
      </c>
      <c r="B297" s="179">
        <v>461131.9428641327</v>
      </c>
      <c r="C297" s="112">
        <v>571662.93462397542</v>
      </c>
      <c r="D297" s="112">
        <v>1239.6949364932834</v>
      </c>
      <c r="E297" s="180">
        <v>3.6312592512092335E-3</v>
      </c>
      <c r="F297" s="187"/>
      <c r="G297" s="203">
        <v>246741026849186</v>
      </c>
      <c r="H297" s="88">
        <v>305863980531149.75</v>
      </c>
      <c r="I297" s="84">
        <v>1239.6154155510633</v>
      </c>
      <c r="J297" s="84">
        <v>3.6315050973637088E-3</v>
      </c>
      <c r="K297" s="204">
        <f t="shared" si="16"/>
        <v>-6.4149688058527294E-5</v>
      </c>
      <c r="L297" s="194">
        <f t="shared" si="17"/>
        <v>2.4584615447532585E-7</v>
      </c>
      <c r="N297" s="192">
        <v>246656336931384.97</v>
      </c>
      <c r="O297" s="149">
        <v>305778611947819.19</v>
      </c>
      <c r="P297" s="82">
        <v>1239.6949364932834</v>
      </c>
      <c r="Q297" s="82">
        <v>3.6312592512094182E-3</v>
      </c>
      <c r="R297" s="150">
        <f t="shared" si="18"/>
        <v>0</v>
      </c>
      <c r="S297" s="194">
        <f t="shared" si="19"/>
        <v>1.8474805019152996E-16</v>
      </c>
    </row>
    <row r="298" spans="1:19">
      <c r="A298" s="202">
        <v>20190318</v>
      </c>
      <c r="B298" s="179">
        <v>461131.9428641327</v>
      </c>
      <c r="C298" s="112">
        <v>565787.7457323618</v>
      </c>
      <c r="D298" s="112">
        <v>1226.954138588193</v>
      </c>
      <c r="E298" s="180">
        <v>-1.0277365446962469E-2</v>
      </c>
      <c r="F298" s="187"/>
      <c r="G298" s="203">
        <v>246741026849186</v>
      </c>
      <c r="H298" s="88">
        <v>302720394084644.75</v>
      </c>
      <c r="I298" s="84">
        <v>1226.8749869055002</v>
      </c>
      <c r="J298" s="84">
        <v>-1.0277726854420704E-2</v>
      </c>
      <c r="K298" s="204">
        <f t="shared" si="16"/>
        <v>-6.4514871961342282E-5</v>
      </c>
      <c r="L298" s="194">
        <f t="shared" si="17"/>
        <v>-3.6140745823462495E-7</v>
      </c>
      <c r="N298" s="192">
        <v>246656336931384.97</v>
      </c>
      <c r="O298" s="149">
        <v>302636013406966.5</v>
      </c>
      <c r="P298" s="82">
        <v>1226.9541385881928</v>
      </c>
      <c r="Q298" s="82">
        <v>-1.0277365446962653E-2</v>
      </c>
      <c r="R298" s="150">
        <f t="shared" si="18"/>
        <v>-1.8531554545703059E-16</v>
      </c>
      <c r="S298" s="194">
        <f t="shared" si="19"/>
        <v>-1.8388068845354155E-16</v>
      </c>
    </row>
    <row r="299" spans="1:19">
      <c r="A299" s="202">
        <v>20190319</v>
      </c>
      <c r="B299" s="179">
        <v>461131.9428641327</v>
      </c>
      <c r="C299" s="112">
        <v>561406.05369835265</v>
      </c>
      <c r="D299" s="112">
        <v>1217.4521032123871</v>
      </c>
      <c r="E299" s="180">
        <v>-7.7444095724225918E-3</v>
      </c>
      <c r="F299" s="187"/>
      <c r="G299" s="203">
        <v>246741026849186</v>
      </c>
      <c r="H299" s="88">
        <v>300375964894310.87</v>
      </c>
      <c r="I299" s="84">
        <v>1217.3734085896781</v>
      </c>
      <c r="J299" s="84">
        <v>-7.7445366620340107E-3</v>
      </c>
      <c r="K299" s="204">
        <f t="shared" si="16"/>
        <v>-6.4642961768136359E-5</v>
      </c>
      <c r="L299" s="194">
        <f t="shared" si="17"/>
        <v>-1.2708961141891933E-7</v>
      </c>
      <c r="N299" s="192">
        <v>246656336931384.97</v>
      </c>
      <c r="O299" s="149">
        <v>300292276167777.75</v>
      </c>
      <c r="P299" s="82">
        <v>1217.4521032123869</v>
      </c>
      <c r="Q299" s="82">
        <v>-7.7444095724225935E-3</v>
      </c>
      <c r="R299" s="150">
        <f t="shared" si="18"/>
        <v>-1.8676190615078867E-16</v>
      </c>
      <c r="S299" s="194">
        <f t="shared" si="19"/>
        <v>0</v>
      </c>
    </row>
    <row r="300" spans="1:19">
      <c r="A300" s="202">
        <v>20190320</v>
      </c>
      <c r="B300" s="179">
        <v>461131.9428641327</v>
      </c>
      <c r="C300" s="112">
        <v>564329.87503571727</v>
      </c>
      <c r="D300" s="112">
        <v>1223.7926341224875</v>
      </c>
      <c r="E300" s="180">
        <v>5.2080331483843603E-3</v>
      </c>
      <c r="F300" s="187"/>
      <c r="G300" s="203">
        <v>246741026849186</v>
      </c>
      <c r="H300" s="88">
        <v>301940565680156</v>
      </c>
      <c r="I300" s="84">
        <v>1223.714473169917</v>
      </c>
      <c r="J300" s="84">
        <v>5.2088081894157943E-3</v>
      </c>
      <c r="K300" s="204">
        <f t="shared" si="16"/>
        <v>-6.3871887016236678E-5</v>
      </c>
      <c r="L300" s="194">
        <f t="shared" si="17"/>
        <v>7.7504103143406083E-7</v>
      </c>
      <c r="N300" s="192">
        <v>246656336931384.97</v>
      </c>
      <c r="O300" s="149">
        <v>301856208296263.25</v>
      </c>
      <c r="P300" s="82">
        <v>1223.792634122487</v>
      </c>
      <c r="Q300" s="82">
        <v>5.2080331483841747E-3</v>
      </c>
      <c r="R300" s="150">
        <f t="shared" si="18"/>
        <v>-3.7158856672849473E-16</v>
      </c>
      <c r="S300" s="194">
        <f t="shared" si="19"/>
        <v>-1.8561541192951836E-16</v>
      </c>
    </row>
    <row r="301" spans="1:19">
      <c r="A301" s="202">
        <v>20190321</v>
      </c>
      <c r="B301" s="179">
        <v>461131.9428641327</v>
      </c>
      <c r="C301" s="112">
        <v>562751.34748696757</v>
      </c>
      <c r="D301" s="112">
        <v>1220.3694760151886</v>
      </c>
      <c r="E301" s="180">
        <v>-2.7971716873041856E-3</v>
      </c>
      <c r="F301" s="187"/>
      <c r="G301" s="203">
        <v>246741026849186</v>
      </c>
      <c r="H301" s="88">
        <v>301095900474039.19</v>
      </c>
      <c r="I301" s="84">
        <v>1220.2911867513471</v>
      </c>
      <c r="J301" s="84">
        <v>-2.7974552018676271E-3</v>
      </c>
      <c r="K301" s="204">
        <f t="shared" si="16"/>
        <v>-6.4156215083318831E-5</v>
      </c>
      <c r="L301" s="194">
        <f t="shared" si="17"/>
        <v>-2.8351456344156284E-7</v>
      </c>
      <c r="N301" s="192">
        <v>246656336931384.97</v>
      </c>
      <c r="O301" s="149">
        <v>301011864656780</v>
      </c>
      <c r="P301" s="82">
        <v>1220.3694760151882</v>
      </c>
      <c r="Q301" s="82">
        <v>-2.7971716873041864E-3</v>
      </c>
      <c r="R301" s="150">
        <f t="shared" si="18"/>
        <v>-3.7263087927381473E-16</v>
      </c>
      <c r="S301" s="194">
        <f t="shared" si="19"/>
        <v>0</v>
      </c>
    </row>
    <row r="302" spans="1:19">
      <c r="A302" s="202">
        <v>20190322</v>
      </c>
      <c r="B302" s="179">
        <v>461131.9428641327</v>
      </c>
      <c r="C302" s="112">
        <v>563408.97821109463</v>
      </c>
      <c r="D302" s="112">
        <v>1221.795598699387</v>
      </c>
      <c r="E302" s="180">
        <v>1.168599110537439E-3</v>
      </c>
      <c r="F302" s="187"/>
      <c r="G302" s="203">
        <v>246741026849186</v>
      </c>
      <c r="H302" s="88">
        <v>301447744245618.87</v>
      </c>
      <c r="I302" s="84">
        <v>1221.7171505485828</v>
      </c>
      <c r="J302" s="84">
        <v>1.1685438792948056E-3</v>
      </c>
      <c r="K302" s="204">
        <f t="shared" si="16"/>
        <v>-6.421138540044318E-5</v>
      </c>
      <c r="L302" s="194">
        <f t="shared" si="17"/>
        <v>-5.5231242633438718E-8</v>
      </c>
      <c r="N302" s="192">
        <v>246656336931384.97</v>
      </c>
      <c r="O302" s="149">
        <v>301363626854079.19</v>
      </c>
      <c r="P302" s="82">
        <v>1221.795598699387</v>
      </c>
      <c r="Q302" s="82">
        <v>1.168599110537812E-3</v>
      </c>
      <c r="R302" s="150">
        <f t="shared" si="18"/>
        <v>0</v>
      </c>
      <c r="S302" s="194">
        <f t="shared" si="19"/>
        <v>3.7296554733501353E-16</v>
      </c>
    </row>
    <row r="303" spans="1:19">
      <c r="A303" s="202">
        <v>20190325</v>
      </c>
      <c r="B303" s="179">
        <v>461131.9428641327</v>
      </c>
      <c r="C303" s="112">
        <v>550487.97825809836</v>
      </c>
      <c r="D303" s="112">
        <v>1193.7754188941394</v>
      </c>
      <c r="E303" s="180">
        <v>-2.2933606762927737E-2</v>
      </c>
      <c r="F303" s="187"/>
      <c r="G303" s="203">
        <v>246741026849186</v>
      </c>
      <c r="H303" s="88">
        <v>294534667555808.56</v>
      </c>
      <c r="I303" s="84">
        <v>1193.6996101415887</v>
      </c>
      <c r="J303" s="84">
        <v>-2.2932918961163434E-2</v>
      </c>
      <c r="K303" s="204">
        <f t="shared" si="16"/>
        <v>-6.3507394914675668E-5</v>
      </c>
      <c r="L303" s="194">
        <f t="shared" si="17"/>
        <v>6.8780176430346951E-7</v>
      </c>
      <c r="N303" s="192">
        <v>246656336931384.97</v>
      </c>
      <c r="O303" s="149">
        <v>294452271943158</v>
      </c>
      <c r="P303" s="82">
        <v>1193.7754188941392</v>
      </c>
      <c r="Q303" s="82">
        <v>-2.2933606762927924E-2</v>
      </c>
      <c r="R303" s="150">
        <f t="shared" si="18"/>
        <v>-1.9046603895886965E-16</v>
      </c>
      <c r="S303" s="194">
        <f t="shared" si="19"/>
        <v>-1.8735013540549517E-16</v>
      </c>
    </row>
    <row r="304" spans="1:19">
      <c r="A304" s="202">
        <v>20190326</v>
      </c>
      <c r="B304" s="179">
        <v>461131.9428641327</v>
      </c>
      <c r="C304" s="112">
        <v>557567.5034652903</v>
      </c>
      <c r="D304" s="112">
        <v>1209.1279125063154</v>
      </c>
      <c r="E304" s="180">
        <v>1.2860453791549709E-2</v>
      </c>
      <c r="F304" s="187"/>
      <c r="G304" s="203">
        <v>246741026849186</v>
      </c>
      <c r="H304" s="88">
        <v>298322251320510.37</v>
      </c>
      <c r="I304" s="84">
        <v>1209.0500519107106</v>
      </c>
      <c r="J304" s="84">
        <v>1.2859551631504014E-2</v>
      </c>
      <c r="K304" s="204">
        <f t="shared" si="16"/>
        <v>-6.439815744742336E-5</v>
      </c>
      <c r="L304" s="194">
        <f t="shared" si="17"/>
        <v>-9.0216004569425301E-7</v>
      </c>
      <c r="N304" s="192">
        <v>246656336931384.97</v>
      </c>
      <c r="O304" s="149">
        <v>298239061780299.87</v>
      </c>
      <c r="P304" s="82">
        <v>1209.1279125063152</v>
      </c>
      <c r="Q304" s="82">
        <v>1.286045379154971E-2</v>
      </c>
      <c r="R304" s="150">
        <f t="shared" si="18"/>
        <v>-1.880476607077289E-16</v>
      </c>
      <c r="S304" s="194">
        <f t="shared" si="19"/>
        <v>0</v>
      </c>
    </row>
    <row r="305" spans="1:19">
      <c r="A305" s="202">
        <v>20190327</v>
      </c>
      <c r="B305" s="179">
        <v>461131.9428641327</v>
      </c>
      <c r="C305" s="112">
        <v>542717.24370717956</v>
      </c>
      <c r="D305" s="112">
        <v>1176.9239847847302</v>
      </c>
      <c r="E305" s="180">
        <v>-2.663401232284178E-2</v>
      </c>
      <c r="F305" s="187"/>
      <c r="G305" s="203">
        <v>246741026849186</v>
      </c>
      <c r="H305" s="88">
        <v>290376796083309.75</v>
      </c>
      <c r="I305" s="84">
        <v>1176.8484543950406</v>
      </c>
      <c r="J305" s="84">
        <v>-2.6633800201059162E-2</v>
      </c>
      <c r="K305" s="204">
        <f t="shared" si="16"/>
        <v>-6.4180217433774231E-5</v>
      </c>
      <c r="L305" s="194">
        <f t="shared" si="17"/>
        <v>2.1212178261814651E-7</v>
      </c>
      <c r="N305" s="192">
        <v>246656336931384.97</v>
      </c>
      <c r="O305" s="149">
        <v>290295758933690.5</v>
      </c>
      <c r="P305" s="82">
        <v>1176.9239847847298</v>
      </c>
      <c r="Q305" s="82">
        <v>-2.663401232284197E-2</v>
      </c>
      <c r="R305" s="150">
        <f t="shared" si="18"/>
        <v>-3.8638633995520243E-16</v>
      </c>
      <c r="S305" s="194">
        <f t="shared" si="19"/>
        <v>-1.9081958235744878E-16</v>
      </c>
    </row>
    <row r="306" spans="1:19">
      <c r="A306" s="202">
        <v>20190328</v>
      </c>
      <c r="B306" s="179">
        <v>461131.9428641327</v>
      </c>
      <c r="C306" s="112">
        <v>540432.12480441644</v>
      </c>
      <c r="D306" s="112">
        <v>1171.9685291106557</v>
      </c>
      <c r="E306" s="180">
        <v>-4.2105146450736363E-3</v>
      </c>
      <c r="F306" s="187"/>
      <c r="G306" s="203">
        <v>246741026849186</v>
      </c>
      <c r="H306" s="88">
        <v>289154146123460.75</v>
      </c>
      <c r="I306" s="84">
        <v>1171.8932591627683</v>
      </c>
      <c r="J306" s="84">
        <v>-4.2105635723670449E-3</v>
      </c>
      <c r="K306" s="204">
        <f t="shared" si="16"/>
        <v>-6.4229354763196262E-5</v>
      </c>
      <c r="L306" s="194">
        <f t="shared" si="17"/>
        <v>-4.892729340861407E-8</v>
      </c>
      <c r="N306" s="192">
        <v>246656336931384.97</v>
      </c>
      <c r="O306" s="149">
        <v>289073464389297.37</v>
      </c>
      <c r="P306" s="82">
        <v>1171.968529110655</v>
      </c>
      <c r="Q306" s="82">
        <v>-4.2105146450738314E-3</v>
      </c>
      <c r="R306" s="150">
        <f t="shared" si="18"/>
        <v>-5.8203015643032816E-16</v>
      </c>
      <c r="S306" s="194">
        <f t="shared" si="19"/>
        <v>-1.951563910473908E-16</v>
      </c>
    </row>
    <row r="307" spans="1:19">
      <c r="A307" s="202">
        <v>20190329</v>
      </c>
      <c r="B307" s="179">
        <v>461131.9428641327</v>
      </c>
      <c r="C307" s="112">
        <v>547807.10392486514</v>
      </c>
      <c r="D307" s="112">
        <v>1187.9617372034238</v>
      </c>
      <c r="E307" s="180">
        <v>1.3646448428870774E-2</v>
      </c>
      <c r="F307" s="187"/>
      <c r="G307" s="203">
        <v>246741026849186</v>
      </c>
      <c r="H307" s="88">
        <v>293100064782488.75</v>
      </c>
      <c r="I307" s="84">
        <v>1187.8854057036833</v>
      </c>
      <c r="J307" s="84">
        <v>1.3646419087980919E-2</v>
      </c>
      <c r="K307" s="204">
        <f t="shared" si="16"/>
        <v>-6.4258302504586275E-5</v>
      </c>
      <c r="L307" s="194">
        <f t="shared" si="17"/>
        <v>-2.934088985488692E-8</v>
      </c>
      <c r="N307" s="192">
        <v>246656336931384.97</v>
      </c>
      <c r="O307" s="149">
        <v>293018290513241.06</v>
      </c>
      <c r="P307" s="82">
        <v>1187.9617372034236</v>
      </c>
      <c r="Q307" s="82">
        <v>1.364644842887117E-2</v>
      </c>
      <c r="R307" s="150">
        <f t="shared" si="18"/>
        <v>-1.9139814719831938E-16</v>
      </c>
      <c r="S307" s="194">
        <f t="shared" si="19"/>
        <v>3.9551695252271202E-16</v>
      </c>
    </row>
    <row r="308" spans="1:19">
      <c r="A308" s="202">
        <v>20190401</v>
      </c>
      <c r="B308" s="179">
        <v>461131.9428641327</v>
      </c>
      <c r="C308" s="112">
        <v>548751.96009418787</v>
      </c>
      <c r="D308" s="112">
        <v>1190.0107303038676</v>
      </c>
      <c r="E308" s="180">
        <v>1.7247972188627234E-3</v>
      </c>
      <c r="F308" s="187"/>
      <c r="G308" s="203">
        <v>246741026849186</v>
      </c>
      <c r="H308" s="88">
        <v>293605705348370.56</v>
      </c>
      <c r="I308" s="84">
        <v>1189.9346821144154</v>
      </c>
      <c r="J308" s="84">
        <v>1.7251465510834641E-3</v>
      </c>
      <c r="K308" s="204">
        <f t="shared" si="16"/>
        <v>-6.3909549486416479E-5</v>
      </c>
      <c r="L308" s="194">
        <f t="shared" si="17"/>
        <v>3.4933222074068349E-7</v>
      </c>
      <c r="N308" s="192">
        <v>246656336931384.97</v>
      </c>
      <c r="O308" s="149">
        <v>293523687645794.12</v>
      </c>
      <c r="P308" s="82">
        <v>1190.0107303038671</v>
      </c>
      <c r="Q308" s="82">
        <v>1.7247972188625324E-3</v>
      </c>
      <c r="R308" s="150">
        <f t="shared" si="18"/>
        <v>-3.8213718524230883E-16</v>
      </c>
      <c r="S308" s="194">
        <f t="shared" si="19"/>
        <v>-1.9103642279194588E-16</v>
      </c>
    </row>
    <row r="309" spans="1:19">
      <c r="A309" s="171">
        <v>20190402</v>
      </c>
      <c r="B309" s="179">
        <v>461131.9428641327</v>
      </c>
      <c r="C309" s="112">
        <v>555610.44707448024</v>
      </c>
      <c r="D309" s="112">
        <v>1204.8838855611107</v>
      </c>
      <c r="E309" s="180">
        <v>1.2498337097721152E-2</v>
      </c>
      <c r="F309" s="187"/>
      <c r="G309" s="192">
        <v>246741026849186</v>
      </c>
      <c r="H309" s="149">
        <v>297275242171524.44</v>
      </c>
      <c r="I309" s="82">
        <v>1204.8066994275182</v>
      </c>
      <c r="J309" s="82">
        <v>1.2498179552743554E-2</v>
      </c>
      <c r="K309" s="150">
        <f t="shared" si="16"/>
        <v>-6.4065159688398956E-5</v>
      </c>
      <c r="L309" s="194">
        <f t="shared" si="17"/>
        <v>-1.5754497759840058E-7</v>
      </c>
      <c r="N309" s="192">
        <v>246656336931384.97</v>
      </c>
      <c r="O309" s="149">
        <v>297192245640157.5</v>
      </c>
      <c r="P309" s="82">
        <v>1204.8838855611102</v>
      </c>
      <c r="Q309" s="82">
        <v>1.2498337097721158E-2</v>
      </c>
      <c r="R309" s="150">
        <f t="shared" si="18"/>
        <v>-3.7742006207900265E-16</v>
      </c>
      <c r="S309" s="194">
        <f t="shared" si="19"/>
        <v>0</v>
      </c>
    </row>
    <row r="310" spans="1:19">
      <c r="A310" s="171">
        <v>20190403</v>
      </c>
      <c r="B310" s="179">
        <v>461131.9428641327</v>
      </c>
      <c r="C310" s="112">
        <v>563511.78778532334</v>
      </c>
      <c r="D310" s="112">
        <v>1222.0185491495126</v>
      </c>
      <c r="E310" s="180">
        <v>1.4221008176586579E-2</v>
      </c>
      <c r="F310" s="187"/>
      <c r="G310" s="192">
        <v>246741026849186</v>
      </c>
      <c r="H310" s="149">
        <v>301502933029443.94</v>
      </c>
      <c r="I310" s="82">
        <v>1221.9408214335174</v>
      </c>
      <c r="J310" s="82">
        <v>1.4221469729659306E-2</v>
      </c>
      <c r="K310" s="150">
        <f t="shared" si="16"/>
        <v>-6.3610049383623786E-5</v>
      </c>
      <c r="L310" s="194">
        <f t="shared" si="17"/>
        <v>4.6155307272671697E-7</v>
      </c>
      <c r="N310" s="192">
        <v>246656336931384.97</v>
      </c>
      <c r="O310" s="149">
        <v>301418618995424.25</v>
      </c>
      <c r="P310" s="82">
        <v>1222.018549149512</v>
      </c>
      <c r="Q310" s="82">
        <v>1.4221008176586397E-2</v>
      </c>
      <c r="R310" s="150">
        <f t="shared" si="18"/>
        <v>-5.5819203955981831E-16</v>
      </c>
      <c r="S310" s="194">
        <f t="shared" si="19"/>
        <v>-1.8214596497756474E-16</v>
      </c>
    </row>
    <row r="311" spans="1:19">
      <c r="A311" s="171">
        <v>20190404</v>
      </c>
      <c r="B311" s="179">
        <v>461131.9428641327</v>
      </c>
      <c r="C311" s="112">
        <v>560639.00641092681</v>
      </c>
      <c r="D311" s="112">
        <v>1215.7887023153214</v>
      </c>
      <c r="E311" s="180">
        <v>-5.0979969481862635E-3</v>
      </c>
      <c r="F311" s="187"/>
      <c r="G311" s="192">
        <v>246741026849186</v>
      </c>
      <c r="H311" s="149">
        <v>299965867884271.37</v>
      </c>
      <c r="I311" s="82">
        <v>1215.7113541868239</v>
      </c>
      <c r="J311" s="82">
        <v>-5.0980105889133123E-3</v>
      </c>
      <c r="K311" s="150">
        <f t="shared" si="16"/>
        <v>-6.3623760879711922E-5</v>
      </c>
      <c r="L311" s="194">
        <f t="shared" si="17"/>
        <v>-1.3640727048770673E-8</v>
      </c>
      <c r="N311" s="192">
        <v>246656336931384.97</v>
      </c>
      <c r="O311" s="149">
        <v>299881987795659.12</v>
      </c>
      <c r="P311" s="82">
        <v>1215.7887023153212</v>
      </c>
      <c r="Q311" s="82">
        <v>-5.0979969481858949E-3</v>
      </c>
      <c r="R311" s="150">
        <f t="shared" si="18"/>
        <v>-1.8701742746106017E-16</v>
      </c>
      <c r="S311" s="194">
        <f t="shared" si="19"/>
        <v>3.6862873864507151E-16</v>
      </c>
    </row>
    <row r="312" spans="1:19">
      <c r="A312" s="171">
        <v>20190405</v>
      </c>
      <c r="B312" s="179">
        <v>461131.9428641327</v>
      </c>
      <c r="C312" s="112">
        <v>555466.99663426355</v>
      </c>
      <c r="D312" s="112">
        <v>1204.5728022747833</v>
      </c>
      <c r="E312" s="180">
        <v>-9.2252050205589419E-3</v>
      </c>
      <c r="F312" s="187"/>
      <c r="G312" s="192">
        <v>246741026849186</v>
      </c>
      <c r="H312" s="149">
        <v>297198403946692.25</v>
      </c>
      <c r="I312" s="82">
        <v>1204.4952869890867</v>
      </c>
      <c r="J312" s="82">
        <v>-9.2259294602372779E-3</v>
      </c>
      <c r="K312" s="150">
        <f t="shared" si="16"/>
        <v>-6.4354992945078767E-5</v>
      </c>
      <c r="L312" s="194">
        <f t="shared" si="17"/>
        <v>-7.2443967833596412E-7</v>
      </c>
      <c r="N312" s="192">
        <v>246656336931384.97</v>
      </c>
      <c r="O312" s="149">
        <v>297115514976271.37</v>
      </c>
      <c r="P312" s="82">
        <v>1204.5728022747828</v>
      </c>
      <c r="Q312" s="82">
        <v>-9.225205020559131E-3</v>
      </c>
      <c r="R312" s="150">
        <f t="shared" si="18"/>
        <v>-3.7751753154952005E-16</v>
      </c>
      <c r="S312" s="194">
        <f t="shared" si="19"/>
        <v>-1.8908485888147197E-16</v>
      </c>
    </row>
    <row r="313" spans="1:19">
      <c r="A313" s="171">
        <v>20190408</v>
      </c>
      <c r="B313" s="179">
        <v>461131.9428641327</v>
      </c>
      <c r="C313" s="112">
        <v>559730.50605085678</v>
      </c>
      <c r="D313" s="112">
        <v>1213.8185495767641</v>
      </c>
      <c r="E313" s="180">
        <v>7.6755404775208577E-3</v>
      </c>
      <c r="F313" s="187"/>
      <c r="G313" s="192">
        <v>246741026849186</v>
      </c>
      <c r="H313" s="149">
        <v>299479673672552</v>
      </c>
      <c r="I313" s="82">
        <v>1213.7408905880945</v>
      </c>
      <c r="J313" s="82">
        <v>7.6759151313238851E-3</v>
      </c>
      <c r="K313" s="150">
        <f t="shared" si="16"/>
        <v>-6.3983169119338583E-5</v>
      </c>
      <c r="L313" s="194">
        <f t="shared" si="17"/>
        <v>3.7465380302737633E-7</v>
      </c>
      <c r="N313" s="192">
        <v>246656336931384.97</v>
      </c>
      <c r="O313" s="149">
        <v>299396037137971.25</v>
      </c>
      <c r="P313" s="82">
        <v>1213.8185495767636</v>
      </c>
      <c r="Q313" s="82">
        <v>7.6755404775208603E-3</v>
      </c>
      <c r="R313" s="150">
        <f t="shared" si="18"/>
        <v>-3.7464195208173925E-16</v>
      </c>
      <c r="S313" s="194">
        <f t="shared" si="19"/>
        <v>0</v>
      </c>
    </row>
    <row r="314" spans="1:19">
      <c r="A314" s="171">
        <v>20190409</v>
      </c>
      <c r="B314" s="179">
        <v>461131.9428641327</v>
      </c>
      <c r="C314" s="112">
        <v>564156.07668749802</v>
      </c>
      <c r="D314" s="112">
        <v>1223.4157390691112</v>
      </c>
      <c r="E314" s="180">
        <v>7.9066096787641215E-3</v>
      </c>
      <c r="F314" s="187"/>
      <c r="G314" s="192">
        <v>246741026849186</v>
      </c>
      <c r="H314" s="149">
        <v>301847403871390.75</v>
      </c>
      <c r="I314" s="82">
        <v>1223.3369039834915</v>
      </c>
      <c r="J314" s="82">
        <v>7.9061465835162173E-3</v>
      </c>
      <c r="K314" s="150">
        <f t="shared" si="16"/>
        <v>-6.4442661185911635E-5</v>
      </c>
      <c r="L314" s="194">
        <f t="shared" si="17"/>
        <v>-4.6309524790420775E-7</v>
      </c>
      <c r="N314" s="192">
        <v>246656336931384.97</v>
      </c>
      <c r="O314" s="149">
        <v>301763244742989.87</v>
      </c>
      <c r="P314" s="82">
        <v>1223.4157390691105</v>
      </c>
      <c r="Q314" s="82">
        <v>7.9066096787639359E-3</v>
      </c>
      <c r="R314" s="150">
        <f t="shared" si="18"/>
        <v>-5.575545618276236E-16</v>
      </c>
      <c r="S314" s="194">
        <f t="shared" si="19"/>
        <v>-1.8561541192951836E-16</v>
      </c>
    </row>
    <row r="315" spans="1:19">
      <c r="A315" s="171">
        <v>20190410</v>
      </c>
      <c r="B315" s="179">
        <v>461131.9428641327</v>
      </c>
      <c r="C315" s="112">
        <v>567209.62389551522</v>
      </c>
      <c r="D315" s="112">
        <v>1230.0375904833752</v>
      </c>
      <c r="E315" s="180">
        <v>5.4125929582224857E-3</v>
      </c>
      <c r="F315" s="187"/>
      <c r="G315" s="192">
        <v>246741026849186</v>
      </c>
      <c r="H315" s="149">
        <v>303481415335069.69</v>
      </c>
      <c r="I315" s="82">
        <v>1229.9592783998778</v>
      </c>
      <c r="J315" s="82">
        <v>5.4133692810395522E-3</v>
      </c>
      <c r="K315" s="150">
        <f t="shared" si="16"/>
        <v>-6.3670468504676669E-5</v>
      </c>
      <c r="L315" s="194">
        <f t="shared" si="17"/>
        <v>7.763228170665562E-7</v>
      </c>
      <c r="N315" s="192">
        <v>246656336931384.97</v>
      </c>
      <c r="O315" s="149">
        <v>303396566356536.25</v>
      </c>
      <c r="P315" s="82">
        <v>1230.037590483375</v>
      </c>
      <c r="Q315" s="82">
        <v>5.4125929582228604E-3</v>
      </c>
      <c r="R315" s="150">
        <f t="shared" si="18"/>
        <v>-1.8485099740234745E-16</v>
      </c>
      <c r="S315" s="194">
        <f t="shared" si="19"/>
        <v>3.7470027081099033E-16</v>
      </c>
    </row>
    <row r="316" spans="1:19">
      <c r="A316" s="171">
        <v>20190411</v>
      </c>
      <c r="B316" s="179">
        <v>461131.9428641327</v>
      </c>
      <c r="C316" s="112">
        <v>569400.73192273302</v>
      </c>
      <c r="D316" s="112">
        <v>1234.7891763605292</v>
      </c>
      <c r="E316" s="180">
        <v>3.8629598915645318E-3</v>
      </c>
      <c r="F316" s="187"/>
      <c r="G316" s="192">
        <v>246741026849186</v>
      </c>
      <c r="H316" s="149">
        <v>304653644624229.37</v>
      </c>
      <c r="I316" s="82">
        <v>1234.7101271100771</v>
      </c>
      <c r="J316" s="82">
        <v>3.8626065054608548E-3</v>
      </c>
      <c r="K316" s="150">
        <f t="shared" si="16"/>
        <v>-6.4022517282711936E-5</v>
      </c>
      <c r="L316" s="194">
        <f t="shared" si="17"/>
        <v>-3.5338610367705373E-7</v>
      </c>
      <c r="N316" s="192">
        <v>246656336931384.97</v>
      </c>
      <c r="O316" s="149">
        <v>304568575123609.94</v>
      </c>
      <c r="P316" s="82">
        <v>1234.7891763605287</v>
      </c>
      <c r="Q316" s="82">
        <v>3.8629598915643475E-3</v>
      </c>
      <c r="R316" s="150">
        <f t="shared" si="18"/>
        <v>-3.6827934646042673E-16</v>
      </c>
      <c r="S316" s="194">
        <f t="shared" si="19"/>
        <v>-1.8431436932253575E-16</v>
      </c>
    </row>
    <row r="317" spans="1:19">
      <c r="A317" s="171">
        <v>20190412</v>
      </c>
      <c r="B317" s="179">
        <v>461131.9428641327</v>
      </c>
      <c r="C317" s="112">
        <v>567587.24112941674</v>
      </c>
      <c r="D317" s="112">
        <v>1230.8564824290429</v>
      </c>
      <c r="E317" s="180">
        <v>-3.1849112437781868E-3</v>
      </c>
      <c r="F317" s="187"/>
      <c r="G317" s="192">
        <v>246741026849186</v>
      </c>
      <c r="H317" s="149">
        <v>303683346613398.87</v>
      </c>
      <c r="I317" s="82">
        <v>1230.7776720043294</v>
      </c>
      <c r="J317" s="82">
        <v>-3.1849217232484579E-3</v>
      </c>
      <c r="K317" s="150">
        <f t="shared" si="16"/>
        <v>-6.4033030908981851E-5</v>
      </c>
      <c r="L317" s="194">
        <f t="shared" si="17"/>
        <v>-1.0479470271152619E-8</v>
      </c>
      <c r="N317" s="192">
        <v>246656336931384.97</v>
      </c>
      <c r="O317" s="149">
        <v>303598551244197.25</v>
      </c>
      <c r="P317" s="82">
        <v>1230.8564824290427</v>
      </c>
      <c r="Q317" s="82">
        <v>-3.1849112437780038E-3</v>
      </c>
      <c r="R317" s="150">
        <f t="shared" si="18"/>
        <v>-1.8472801556402402E-16</v>
      </c>
      <c r="S317" s="194">
        <f t="shared" si="19"/>
        <v>1.8301332671555315E-16</v>
      </c>
    </row>
    <row r="318" spans="1:19">
      <c r="A318" s="171">
        <v>20190415</v>
      </c>
      <c r="B318" s="179">
        <v>461131.9428641327</v>
      </c>
      <c r="C318" s="112">
        <v>563385.92428250425</v>
      </c>
      <c r="D318" s="112">
        <v>1221.7456044863488</v>
      </c>
      <c r="E318" s="180">
        <v>-7.4020635815429349E-3</v>
      </c>
      <c r="F318" s="187"/>
      <c r="G318" s="192">
        <v>246741026849186</v>
      </c>
      <c r="H318" s="149">
        <v>301435535702558.87</v>
      </c>
      <c r="I318" s="82">
        <v>1221.667671371099</v>
      </c>
      <c r="J318" s="82">
        <v>-7.4018247490585864E-3</v>
      </c>
      <c r="K318" s="150">
        <f t="shared" si="16"/>
        <v>-6.3792402038738308E-5</v>
      </c>
      <c r="L318" s="194">
        <f t="shared" si="17"/>
        <v>2.3883248434844462E-7</v>
      </c>
      <c r="N318" s="192">
        <v>246656336931384.97</v>
      </c>
      <c r="O318" s="149">
        <v>301351295464623.31</v>
      </c>
      <c r="P318" s="82">
        <v>1221.7456044863482</v>
      </c>
      <c r="Q318" s="82">
        <v>-7.4020635815433061E-3</v>
      </c>
      <c r="R318" s="150">
        <f t="shared" si="18"/>
        <v>-5.5831674272032812E-16</v>
      </c>
      <c r="S318" s="194">
        <f t="shared" si="19"/>
        <v>-3.7123082385903672E-16</v>
      </c>
    </row>
    <row r="319" spans="1:19">
      <c r="A319" s="171">
        <v>20190416</v>
      </c>
      <c r="B319" s="179">
        <v>461131.9428641327</v>
      </c>
      <c r="C319" s="112">
        <v>567927.02596546954</v>
      </c>
      <c r="D319" s="112">
        <v>1231.5933319171577</v>
      </c>
      <c r="E319" s="180">
        <v>8.0603747577623307E-3</v>
      </c>
      <c r="F319" s="187"/>
      <c r="G319" s="192">
        <v>246741026849186</v>
      </c>
      <c r="H319" s="149">
        <v>303865035957923.87</v>
      </c>
      <c r="I319" s="82">
        <v>1231.5140284459196</v>
      </c>
      <c r="J319" s="82">
        <v>8.0597672391296716E-3</v>
      </c>
      <c r="K319" s="150">
        <f t="shared" si="16"/>
        <v>-6.4395101806626032E-5</v>
      </c>
      <c r="L319" s="194">
        <f t="shared" si="17"/>
        <v>-6.0751863265907924E-7</v>
      </c>
      <c r="N319" s="192">
        <v>246656336931384.97</v>
      </c>
      <c r="O319" s="149">
        <v>303780299839805.37</v>
      </c>
      <c r="P319" s="82">
        <v>1231.5933319171572</v>
      </c>
      <c r="Q319" s="82">
        <v>8.0603747577625198E-3</v>
      </c>
      <c r="R319" s="150">
        <f t="shared" si="18"/>
        <v>-3.6923498942510724E-16</v>
      </c>
      <c r="S319" s="194">
        <f t="shared" si="19"/>
        <v>1.8908485888147197E-16</v>
      </c>
    </row>
    <row r="320" spans="1:19">
      <c r="A320" s="171">
        <v>20190417</v>
      </c>
      <c r="B320" s="179">
        <v>461131.9428641327</v>
      </c>
      <c r="C320" s="112">
        <v>565424.36167180981</v>
      </c>
      <c r="D320" s="112">
        <v>1226.1661123710219</v>
      </c>
      <c r="E320" s="180">
        <v>-4.4066652566943747E-3</v>
      </c>
      <c r="F320" s="187"/>
      <c r="G320" s="192">
        <v>246741026849186</v>
      </c>
      <c r="H320" s="149">
        <v>302525986313228.75</v>
      </c>
      <c r="I320" s="82">
        <v>1226.0870848127736</v>
      </c>
      <c r="J320" s="82">
        <v>-4.4067249806276614E-3</v>
      </c>
      <c r="K320" s="150">
        <f t="shared" si="16"/>
        <v>-6.4455093954738783E-5</v>
      </c>
      <c r="L320" s="194">
        <f t="shared" si="17"/>
        <v>-5.9723933286751074E-8</v>
      </c>
      <c r="N320" s="192">
        <v>246656336931384.97</v>
      </c>
      <c r="O320" s="149">
        <v>302441641746833.12</v>
      </c>
      <c r="P320" s="82">
        <v>1226.1661123710214</v>
      </c>
      <c r="Q320" s="82">
        <v>-4.4066652566943764E-3</v>
      </c>
      <c r="R320" s="150">
        <f t="shared" si="18"/>
        <v>-3.7086928622348331E-16</v>
      </c>
      <c r="S320" s="194">
        <f t="shared" si="19"/>
        <v>0</v>
      </c>
    </row>
    <row r="321" spans="1:19">
      <c r="A321" s="171">
        <v>20190418</v>
      </c>
      <c r="B321" s="179">
        <v>461131.9428641327</v>
      </c>
      <c r="C321" s="112">
        <v>551582.0908906199</v>
      </c>
      <c r="D321" s="112">
        <v>1196.1480860872337</v>
      </c>
      <c r="E321" s="180">
        <v>-2.448120689434383E-2</v>
      </c>
      <c r="F321" s="187"/>
      <c r="G321" s="192">
        <v>246741026849186</v>
      </c>
      <c r="H321" s="149">
        <v>295120021887090.12</v>
      </c>
      <c r="I321" s="82">
        <v>1196.071953074405</v>
      </c>
      <c r="J321" s="82">
        <v>-2.4480424033625631E-2</v>
      </c>
      <c r="K321" s="150">
        <f t="shared" si="16"/>
        <v>-6.3652535813571727E-5</v>
      </c>
      <c r="L321" s="194">
        <f t="shared" si="17"/>
        <v>7.8286071819935743E-7</v>
      </c>
      <c r="N321" s="192">
        <v>246656336931384.97</v>
      </c>
      <c r="O321" s="149">
        <v>295037505341763.87</v>
      </c>
      <c r="P321" s="82">
        <v>1196.1480860872334</v>
      </c>
      <c r="Q321" s="82">
        <v>-2.4481206894343653E-2</v>
      </c>
      <c r="R321" s="150">
        <f t="shared" si="18"/>
        <v>-1.9008823245874425E-16</v>
      </c>
      <c r="S321" s="194">
        <f t="shared" si="19"/>
        <v>1.7694179454963432E-16</v>
      </c>
    </row>
    <row r="322" spans="1:19">
      <c r="A322" s="171">
        <v>20190419</v>
      </c>
      <c r="B322" s="179">
        <v>461131.9428641327</v>
      </c>
      <c r="C322" s="112">
        <v>558524.37593619677</v>
      </c>
      <c r="D322" s="112">
        <v>1211.2029638787344</v>
      </c>
      <c r="E322" s="180">
        <v>1.2586132073953612E-2</v>
      </c>
      <c r="F322" s="187"/>
      <c r="G322" s="192">
        <v>246741026849186</v>
      </c>
      <c r="H322" s="149">
        <v>298834258699850.81</v>
      </c>
      <c r="I322" s="82">
        <v>1211.1251319485893</v>
      </c>
      <c r="J322" s="82">
        <v>1.2585512799201925E-2</v>
      </c>
      <c r="K322" s="150">
        <f t="shared" si="16"/>
        <v>-6.4264152474354208E-5</v>
      </c>
      <c r="L322" s="194">
        <f t="shared" si="17"/>
        <v>-6.1927475168699342E-7</v>
      </c>
      <c r="N322" s="192">
        <v>246656336931384.97</v>
      </c>
      <c r="O322" s="149">
        <v>298750886350765.12</v>
      </c>
      <c r="P322" s="82">
        <v>1211.202963878734</v>
      </c>
      <c r="Q322" s="82">
        <v>1.2586132073953425E-2</v>
      </c>
      <c r="R322" s="150">
        <f t="shared" si="18"/>
        <v>-3.7545098918036793E-16</v>
      </c>
      <c r="S322" s="194">
        <f t="shared" si="19"/>
        <v>-1.8735013540549517E-16</v>
      </c>
    </row>
    <row r="323" spans="1:19">
      <c r="A323" s="171">
        <v>20190422</v>
      </c>
      <c r="B323" s="179">
        <v>461131.9428641327</v>
      </c>
      <c r="C323" s="112">
        <v>558150.01332348352</v>
      </c>
      <c r="D323" s="112">
        <v>1210.3911298288353</v>
      </c>
      <c r="E323" s="180">
        <v>-6.7027085807258872E-4</v>
      </c>
      <c r="F323" s="187"/>
      <c r="G323" s="192">
        <v>246741026849186</v>
      </c>
      <c r="H323" s="149">
        <v>298633957012711.12</v>
      </c>
      <c r="I323" s="82">
        <v>1210.3133428039241</v>
      </c>
      <c r="J323" s="82">
        <v>-6.7027685517443781E-4</v>
      </c>
      <c r="K323" s="150">
        <f t="shared" si="16"/>
        <v>-6.4270153984275261E-5</v>
      </c>
      <c r="L323" s="194">
        <f t="shared" si="17"/>
        <v>-5.9971018490827602E-9</v>
      </c>
      <c r="N323" s="192">
        <v>246656336931384.97</v>
      </c>
      <c r="O323" s="149">
        <v>298550642337820.87</v>
      </c>
      <c r="P323" s="82">
        <v>1210.3911298288351</v>
      </c>
      <c r="Q323" s="82">
        <v>-6.7027085807240116E-4</v>
      </c>
      <c r="R323" s="150">
        <f t="shared" si="18"/>
        <v>-1.8785140591321554E-16</v>
      </c>
      <c r="S323" s="194">
        <f t="shared" si="19"/>
        <v>1.8756697583999227E-16</v>
      </c>
    </row>
    <row r="324" spans="1:19">
      <c r="A324" s="171">
        <v>20190423</v>
      </c>
      <c r="B324" s="179">
        <v>461131.9428641327</v>
      </c>
      <c r="C324" s="112">
        <v>558198.29657015193</v>
      </c>
      <c r="D324" s="112">
        <v>1210.4958357539301</v>
      </c>
      <c r="E324" s="180">
        <v>8.6505859564241493E-5</v>
      </c>
      <c r="F324" s="187"/>
      <c r="G324" s="192">
        <v>246741026849186</v>
      </c>
      <c r="H324" s="149">
        <v>298659790592882.87</v>
      </c>
      <c r="I324" s="82">
        <v>1210.4180419717184</v>
      </c>
      <c r="J324" s="82">
        <v>8.6505836209072674E-5</v>
      </c>
      <c r="K324" s="150">
        <f t="shared" si="16"/>
        <v>-6.4270177338924815E-5</v>
      </c>
      <c r="L324" s="194">
        <f t="shared" si="17"/>
        <v>-2.3355168818871286E-11</v>
      </c>
      <c r="N324" s="192">
        <v>246656336931384.97</v>
      </c>
      <c r="O324" s="149">
        <v>298576468717759.75</v>
      </c>
      <c r="P324" s="82">
        <v>1210.4958357539297</v>
      </c>
      <c r="Q324" s="82">
        <v>8.6505859564053669E-5</v>
      </c>
      <c r="R324" s="150">
        <f t="shared" si="18"/>
        <v>-3.7567031414299344E-16</v>
      </c>
      <c r="S324" s="194">
        <f t="shared" si="19"/>
        <v>-1.8782447385595757E-16</v>
      </c>
    </row>
    <row r="325" spans="1:19">
      <c r="A325" s="171">
        <v>20190424</v>
      </c>
      <c r="B325" s="179">
        <v>461131.9428641327</v>
      </c>
      <c r="C325" s="112">
        <v>553327.60031919891</v>
      </c>
      <c r="D325" s="112">
        <v>1199.9333572131882</v>
      </c>
      <c r="E325" s="180">
        <v>-8.7257454579869314E-3</v>
      </c>
      <c r="F325" s="187"/>
      <c r="G325" s="192">
        <v>250328147206004.47</v>
      </c>
      <c r="H325" s="149">
        <v>300357944973417.25</v>
      </c>
      <c r="I325" s="82">
        <v>1199.8568611872536</v>
      </c>
      <c r="J325" s="82">
        <v>-8.7252341077641987E-3</v>
      </c>
      <c r="K325" s="150">
        <f t="shared" ref="K325:K382" si="20">(I325-D325)/I325</f>
        <v>-6.3754293040346559E-5</v>
      </c>
      <c r="L325" s="194">
        <f t="shared" si="17"/>
        <v>5.1135022273267328E-7</v>
      </c>
      <c r="N325" s="192">
        <v>250248366161879.69</v>
      </c>
      <c r="O325" s="149">
        <v>300281362145739.37</v>
      </c>
      <c r="P325" s="82">
        <v>1199.9333572131877</v>
      </c>
      <c r="Q325" s="82">
        <v>-8.7257454579869349E-3</v>
      </c>
      <c r="R325" s="150">
        <f t="shared" si="18"/>
        <v>-3.789771724844806E-16</v>
      </c>
      <c r="S325" s="194">
        <f t="shared" si="19"/>
        <v>0</v>
      </c>
    </row>
    <row r="326" spans="1:19">
      <c r="A326" s="171">
        <v>20190425</v>
      </c>
      <c r="B326" s="179">
        <v>461131.9428641327</v>
      </c>
      <c r="C326" s="112">
        <v>547955.81507668819</v>
      </c>
      <c r="D326" s="112">
        <v>1188.2842287465157</v>
      </c>
      <c r="E326" s="180">
        <v>-9.7081462038251971E-3</v>
      </c>
      <c r="F326" s="187"/>
      <c r="G326" s="192">
        <v>250328147206004.47</v>
      </c>
      <c r="H326" s="149">
        <v>297441885307052.25</v>
      </c>
      <c r="I326" s="82">
        <v>1188.2079128012563</v>
      </c>
      <c r="J326" s="82">
        <v>-9.7086150546913681E-3</v>
      </c>
      <c r="K326" s="150">
        <f t="shared" si="20"/>
        <v>-6.4227770609226082E-5</v>
      </c>
      <c r="L326" s="194">
        <f t="shared" ref="L326:L382" si="21">(J326-E326)</f>
        <v>-4.6885086617091953E-7</v>
      </c>
      <c r="N326" s="192">
        <v>250248366161879.69</v>
      </c>
      <c r="O326" s="149">
        <v>297366186779744.69</v>
      </c>
      <c r="P326" s="82">
        <v>1188.2842287465151</v>
      </c>
      <c r="Q326" s="82">
        <v>-9.7081462038253897E-3</v>
      </c>
      <c r="R326" s="150">
        <f t="shared" ref="R326:R382" si="22">(P326-D326)/P326</f>
        <v>-5.7403860947413646E-16</v>
      </c>
      <c r="S326" s="194">
        <f t="shared" ref="S326:S382" si="23">Q326-E326</f>
        <v>-1.9255430583342559E-16</v>
      </c>
    </row>
    <row r="327" spans="1:19">
      <c r="A327" s="202">
        <v>20190426</v>
      </c>
      <c r="B327" s="179">
        <v>461131.9428641327</v>
      </c>
      <c r="C327" s="112">
        <v>547394.20748563961</v>
      </c>
      <c r="D327" s="112">
        <v>1187.0663395940956</v>
      </c>
      <c r="E327" s="180">
        <v>-1.0249140087510023E-3</v>
      </c>
      <c r="F327" s="187"/>
      <c r="G327" s="203">
        <v>250328147206004.47</v>
      </c>
      <c r="H327" s="88">
        <v>297137033047237.12</v>
      </c>
      <c r="I327" s="84">
        <v>1186.9901022465199</v>
      </c>
      <c r="J327" s="84">
        <v>-1.024913688602984E-3</v>
      </c>
      <c r="K327" s="204">
        <f t="shared" si="20"/>
        <v>-6.4227450112163626E-5</v>
      </c>
      <c r="L327" s="194">
        <f t="shared" si="21"/>
        <v>3.2014801833873952E-10</v>
      </c>
      <c r="N327" s="192">
        <v>250248366161879.69</v>
      </c>
      <c r="O327" s="149">
        <v>297061412009185.31</v>
      </c>
      <c r="P327" s="82">
        <v>1187.0663395940951</v>
      </c>
      <c r="Q327" s="82">
        <v>-1.0249140087508115E-3</v>
      </c>
      <c r="R327" s="150">
        <f t="shared" si="22"/>
        <v>-3.8308503553555415E-16</v>
      </c>
      <c r="S327" s="194">
        <f t="shared" si="23"/>
        <v>1.9081958235744878E-16</v>
      </c>
    </row>
    <row r="328" spans="1:19">
      <c r="A328" s="202">
        <v>20190429</v>
      </c>
      <c r="B328" s="179">
        <v>461131.9428641327</v>
      </c>
      <c r="C328" s="112">
        <v>557424.39797463722</v>
      </c>
      <c r="D328" s="112">
        <v>1208.8175772695843</v>
      </c>
      <c r="E328" s="180">
        <v>1.8323523252227258E-2</v>
      </c>
      <c r="F328" s="187"/>
      <c r="G328" s="203">
        <v>250328147206004.47</v>
      </c>
      <c r="H328" s="88">
        <v>302581539516885</v>
      </c>
      <c r="I328" s="84">
        <v>1208.7395800036791</v>
      </c>
      <c r="J328" s="84">
        <v>1.8323217452273371E-2</v>
      </c>
      <c r="K328" s="204">
        <f t="shared" si="20"/>
        <v>-6.452776693633131E-5</v>
      </c>
      <c r="L328" s="194">
        <f t="shared" si="21"/>
        <v>-3.0579995388690939E-7</v>
      </c>
      <c r="N328" s="192">
        <v>250248366161879.69</v>
      </c>
      <c r="O328" s="149">
        <v>302504623699475.12</v>
      </c>
      <c r="P328" s="82">
        <v>1208.817577269584</v>
      </c>
      <c r="Q328" s="82">
        <v>1.8323523252227459E-2</v>
      </c>
      <c r="R328" s="150">
        <f t="shared" si="22"/>
        <v>-1.8809593748364596E-16</v>
      </c>
      <c r="S328" s="194">
        <f t="shared" si="23"/>
        <v>2.0122792321330962E-16</v>
      </c>
    </row>
    <row r="329" spans="1:19">
      <c r="A329" s="202">
        <v>20190430</v>
      </c>
      <c r="B329" s="179">
        <v>461131.9428641327</v>
      </c>
      <c r="C329" s="112">
        <v>556479.54997718683</v>
      </c>
      <c r="D329" s="112">
        <v>1206.7686018904728</v>
      </c>
      <c r="E329" s="180">
        <v>-1.695024474858768E-3</v>
      </c>
      <c r="F329" s="187"/>
      <c r="G329" s="203">
        <v>250328147206004.47</v>
      </c>
      <c r="H329" s="88">
        <v>302068858963926.5</v>
      </c>
      <c r="I329" s="84">
        <v>1206.6915460183654</v>
      </c>
      <c r="J329" s="84">
        <v>-1.6943550283241237E-3</v>
      </c>
      <c r="K329" s="204">
        <f t="shared" si="20"/>
        <v>-6.3857140925242865E-5</v>
      </c>
      <c r="L329" s="194">
        <f t="shared" si="21"/>
        <v>6.6944653464434678E-7</v>
      </c>
      <c r="N329" s="192">
        <v>250248366161879.69</v>
      </c>
      <c r="O329" s="149">
        <v>301991870958546.56</v>
      </c>
      <c r="P329" s="82">
        <v>1206.7686018904724</v>
      </c>
      <c r="Q329" s="82">
        <v>-1.6950244748589565E-3</v>
      </c>
      <c r="R329" s="150">
        <f t="shared" si="22"/>
        <v>-3.7683061207763962E-16</v>
      </c>
      <c r="S329" s="194">
        <f t="shared" si="23"/>
        <v>-1.8843433757798067E-16</v>
      </c>
    </row>
    <row r="330" spans="1:19">
      <c r="A330" s="202">
        <v>20190502</v>
      </c>
      <c r="B330" s="179">
        <v>461131.9428641327</v>
      </c>
      <c r="C330" s="112">
        <v>548059.95479599957</v>
      </c>
      <c r="D330" s="112">
        <v>1188.5100637183123</v>
      </c>
      <c r="E330" s="180">
        <v>-1.5130107083957532E-2</v>
      </c>
      <c r="F330" s="187"/>
      <c r="G330" s="203">
        <v>250328147206004.47</v>
      </c>
      <c r="H330" s="88">
        <v>297498410760158.69</v>
      </c>
      <c r="I330" s="84">
        <v>1188.4337182240079</v>
      </c>
      <c r="J330" s="84">
        <v>-1.5130484550589287E-2</v>
      </c>
      <c r="K330" s="204">
        <f t="shared" si="20"/>
        <v>-6.4240431025884887E-5</v>
      </c>
      <c r="L330" s="194">
        <f t="shared" si="21"/>
        <v>-3.7746663175512729E-7</v>
      </c>
      <c r="N330" s="192">
        <v>250248366161879.69</v>
      </c>
      <c r="O330" s="149">
        <v>297422701612459.12</v>
      </c>
      <c r="P330" s="82">
        <v>1188.510063718312</v>
      </c>
      <c r="Q330" s="82">
        <v>-1.513010708395735E-2</v>
      </c>
      <c r="R330" s="150">
        <f t="shared" si="22"/>
        <v>-1.913098444718948E-16</v>
      </c>
      <c r="S330" s="194">
        <f t="shared" si="23"/>
        <v>1.8214596497756474E-16</v>
      </c>
    </row>
    <row r="331" spans="1:19">
      <c r="A331" s="202">
        <v>20190503</v>
      </c>
      <c r="B331" s="179">
        <v>461131.9428641327</v>
      </c>
      <c r="C331" s="112">
        <v>545072.6591613295</v>
      </c>
      <c r="D331" s="112">
        <v>1182.0318839242263</v>
      </c>
      <c r="E331" s="180">
        <v>-5.4506730669310558E-3</v>
      </c>
      <c r="F331" s="187"/>
      <c r="G331" s="203">
        <v>250328147206004.47</v>
      </c>
      <c r="H331" s="88">
        <v>295877028618081.19</v>
      </c>
      <c r="I331" s="84">
        <v>1181.9566913288133</v>
      </c>
      <c r="J331" s="84">
        <v>-5.4500531210724687E-3</v>
      </c>
      <c r="K331" s="204">
        <f t="shared" si="20"/>
        <v>-6.3617047870396148E-5</v>
      </c>
      <c r="L331" s="194">
        <f t="shared" si="21"/>
        <v>6.1994585858708012E-7</v>
      </c>
      <c r="N331" s="192">
        <v>250248366161879.69</v>
      </c>
      <c r="O331" s="149">
        <v>295801547703286.12</v>
      </c>
      <c r="P331" s="82">
        <v>1182.0318839242259</v>
      </c>
      <c r="Q331" s="82">
        <v>-5.4506730669312484E-3</v>
      </c>
      <c r="R331" s="150">
        <f t="shared" si="22"/>
        <v>-3.8471665364621897E-16</v>
      </c>
      <c r="S331" s="194">
        <f t="shared" si="23"/>
        <v>-1.9255430583342559E-16</v>
      </c>
    </row>
    <row r="332" spans="1:19">
      <c r="A332" s="202">
        <v>20190507</v>
      </c>
      <c r="B332" s="179">
        <v>461131.9428641327</v>
      </c>
      <c r="C332" s="112">
        <v>535557.80329950876</v>
      </c>
      <c r="D332" s="112">
        <v>1161.3981889285533</v>
      </c>
      <c r="E332" s="180">
        <v>-1.7456123879815565E-2</v>
      </c>
      <c r="F332" s="187"/>
      <c r="G332" s="203">
        <v>250328147206004.47</v>
      </c>
      <c r="H332" s="88">
        <v>290711959142115.37</v>
      </c>
      <c r="I332" s="84">
        <v>1161.3234963261145</v>
      </c>
      <c r="J332" s="84">
        <v>-1.74568113654841E-2</v>
      </c>
      <c r="K332" s="204">
        <f t="shared" si="20"/>
        <v>-6.4316792586249574E-5</v>
      </c>
      <c r="L332" s="194">
        <f t="shared" si="21"/>
        <v>-6.8748566853585324E-7</v>
      </c>
      <c r="N332" s="192">
        <v>250248366161879.69</v>
      </c>
      <c r="O332" s="149">
        <v>290637999242736.44</v>
      </c>
      <c r="P332" s="82">
        <v>1161.3981889285531</v>
      </c>
      <c r="Q332" s="82">
        <v>-1.7456123879815381E-2</v>
      </c>
      <c r="R332" s="150">
        <f t="shared" si="22"/>
        <v>-1.9577581367936819E-16</v>
      </c>
      <c r="S332" s="194">
        <f t="shared" si="23"/>
        <v>1.8388068845354155E-16</v>
      </c>
    </row>
    <row r="333" spans="1:19">
      <c r="A333" s="202">
        <v>20190508</v>
      </c>
      <c r="B333" s="179">
        <v>461131.9428641327</v>
      </c>
      <c r="C333" s="112">
        <v>528684.19796525873</v>
      </c>
      <c r="D333" s="112">
        <v>1146.4922483607465</v>
      </c>
      <c r="E333" s="180">
        <v>-1.2834478915072356E-2</v>
      </c>
      <c r="F333" s="187"/>
      <c r="G333" s="203">
        <v>250328147206004.47</v>
      </c>
      <c r="H333" s="88">
        <v>286980754652746.5</v>
      </c>
      <c r="I333" s="84">
        <v>1146.4182428377869</v>
      </c>
      <c r="J333" s="84">
        <v>-1.283471275271781E-2</v>
      </c>
      <c r="K333" s="204">
        <f t="shared" si="20"/>
        <v>-6.4553685726802547E-5</v>
      </c>
      <c r="L333" s="194">
        <f t="shared" si="21"/>
        <v>-2.3383764545352459E-7</v>
      </c>
      <c r="N333" s="192">
        <v>250248366161879.69</v>
      </c>
      <c r="O333" s="149">
        <v>286907811969536.69</v>
      </c>
      <c r="P333" s="82">
        <v>1146.4922483607461</v>
      </c>
      <c r="Q333" s="82">
        <v>-1.2834478915072554E-2</v>
      </c>
      <c r="R333" s="150">
        <f t="shared" si="22"/>
        <v>-3.9664232491467917E-16</v>
      </c>
      <c r="S333" s="194">
        <f t="shared" si="23"/>
        <v>-1.9775847626135601E-16</v>
      </c>
    </row>
    <row r="334" spans="1:19">
      <c r="A334" s="202">
        <v>20190509</v>
      </c>
      <c r="B334" s="179">
        <v>461131.9428641327</v>
      </c>
      <c r="C334" s="112">
        <v>517095.03008601302</v>
      </c>
      <c r="D334" s="112">
        <v>1121.3602485967215</v>
      </c>
      <c r="E334" s="180">
        <v>-2.1920776001720706E-2</v>
      </c>
      <c r="F334" s="187"/>
      <c r="G334" s="203">
        <v>250328147206004.47</v>
      </c>
      <c r="H334" s="88">
        <v>280690127395688.19</v>
      </c>
      <c r="I334" s="84">
        <v>1121.2887185422969</v>
      </c>
      <c r="J334" s="84">
        <v>-2.1920031761955935E-2</v>
      </c>
      <c r="K334" s="204">
        <f t="shared" si="20"/>
        <v>-6.3792717470258106E-5</v>
      </c>
      <c r="L334" s="194">
        <f t="shared" si="21"/>
        <v>7.4423976477097642E-7</v>
      </c>
      <c r="N334" s="192">
        <v>250248366161879.69</v>
      </c>
      <c r="O334" s="149">
        <v>280618570090208.75</v>
      </c>
      <c r="P334" s="82">
        <v>1121.3602485967212</v>
      </c>
      <c r="Q334" s="82">
        <v>-2.1920776001720516E-2</v>
      </c>
      <c r="R334" s="150">
        <f t="shared" si="22"/>
        <v>-2.0276594941524742E-16</v>
      </c>
      <c r="S334" s="194">
        <f t="shared" si="23"/>
        <v>1.9081958235744878E-16</v>
      </c>
    </row>
    <row r="335" spans="1:19">
      <c r="A335" s="202">
        <v>20190510</v>
      </c>
      <c r="B335" s="179">
        <v>461131.9428641327</v>
      </c>
      <c r="C335" s="112">
        <v>514251.64225296909</v>
      </c>
      <c r="D335" s="112">
        <v>1115.1941439122718</v>
      </c>
      <c r="E335" s="180">
        <v>-5.4987723099387568E-3</v>
      </c>
      <c r="F335" s="187"/>
      <c r="G335" s="203">
        <v>250328147206004.47</v>
      </c>
      <c r="H335" s="88">
        <v>279146489753583.41</v>
      </c>
      <c r="I335" s="84">
        <v>1115.1222619958244</v>
      </c>
      <c r="J335" s="84">
        <v>-5.4994368930145771E-3</v>
      </c>
      <c r="K335" s="204">
        <f t="shared" si="20"/>
        <v>-6.4461018219434484E-5</v>
      </c>
      <c r="L335" s="194">
        <f t="shared" si="21"/>
        <v>-6.6458307582031168E-7</v>
      </c>
      <c r="N335" s="192">
        <v>250248366161879.69</v>
      </c>
      <c r="O335" s="149">
        <v>279075512467342.06</v>
      </c>
      <c r="P335" s="82">
        <v>1115.1941439122716</v>
      </c>
      <c r="Q335" s="82">
        <v>-5.4987723099387577E-3</v>
      </c>
      <c r="R335" s="150">
        <f t="shared" si="22"/>
        <v>-2.0388707803429673E-16</v>
      </c>
      <c r="S335" s="194">
        <f t="shared" si="23"/>
        <v>0</v>
      </c>
    </row>
    <row r="336" spans="1:19">
      <c r="A336" s="171">
        <v>20190513</v>
      </c>
      <c r="B336" s="179">
        <v>461131.9428641327</v>
      </c>
      <c r="C336" s="112">
        <v>508006.60155792208</v>
      </c>
      <c r="D336" s="112">
        <v>1101.6512939933125</v>
      </c>
      <c r="E336" s="180">
        <v>-1.2143939235054536E-2</v>
      </c>
      <c r="F336" s="187"/>
      <c r="G336" s="192">
        <v>250328147206004.47</v>
      </c>
      <c r="H336" s="149">
        <v>275756735959507.75</v>
      </c>
      <c r="I336" s="82">
        <v>1101.5810209012457</v>
      </c>
      <c r="J336" s="82">
        <v>-1.2143279312120319E-2</v>
      </c>
      <c r="K336" s="150">
        <f t="shared" si="20"/>
        <v>-6.3792940086544148E-5</v>
      </c>
      <c r="L336" s="194">
        <f t="shared" si="21"/>
        <v>6.599229342169749E-7</v>
      </c>
      <c r="N336" s="192">
        <v>250248366161879.69</v>
      </c>
      <c r="O336" s="149">
        <v>275686436401947</v>
      </c>
      <c r="P336" s="82">
        <v>1101.6512939933123</v>
      </c>
      <c r="Q336" s="82">
        <v>-1.2143939235054538E-2</v>
      </c>
      <c r="R336" s="150">
        <f t="shared" si="22"/>
        <v>-2.0639350825708046E-16</v>
      </c>
      <c r="S336" s="194">
        <f t="shared" si="23"/>
        <v>0</v>
      </c>
    </row>
    <row r="337" spans="1:19">
      <c r="A337" s="171">
        <v>20190514</v>
      </c>
      <c r="B337" s="179">
        <v>461131.9428641327</v>
      </c>
      <c r="C337" s="112">
        <v>509257.06040398491</v>
      </c>
      <c r="D337" s="112">
        <v>1104.3630099466602</v>
      </c>
      <c r="E337" s="180">
        <v>2.4615011738589052E-3</v>
      </c>
      <c r="F337" s="187"/>
      <c r="G337" s="192">
        <v>250328147206004.47</v>
      </c>
      <c r="H337" s="149">
        <v>276435327034697.5</v>
      </c>
      <c r="I337" s="82">
        <v>1104.2918270281784</v>
      </c>
      <c r="J337" s="82">
        <v>2.4608322724323554E-3</v>
      </c>
      <c r="K337" s="150">
        <f t="shared" si="20"/>
        <v>-6.4460242066036055E-5</v>
      </c>
      <c r="L337" s="194">
        <f t="shared" si="21"/>
        <v>-6.6890142654983317E-7</v>
      </c>
      <c r="N337" s="192">
        <v>250248366161879.69</v>
      </c>
      <c r="O337" s="149">
        <v>276365038888767.31</v>
      </c>
      <c r="P337" s="82">
        <v>1104.36300994666</v>
      </c>
      <c r="Q337" s="82">
        <v>2.4615011738589056E-3</v>
      </c>
      <c r="R337" s="150">
        <f t="shared" si="22"/>
        <v>-2.058867178593876E-16</v>
      </c>
      <c r="S337" s="194">
        <f t="shared" si="23"/>
        <v>0</v>
      </c>
    </row>
    <row r="338" spans="1:19">
      <c r="A338" s="171">
        <v>20190515</v>
      </c>
      <c r="B338" s="179">
        <v>461131.9428641327</v>
      </c>
      <c r="C338" s="112">
        <v>518294.53668520058</v>
      </c>
      <c r="D338" s="112">
        <v>1123.9614706932375</v>
      </c>
      <c r="E338" s="180">
        <v>1.7746393685826086E-2</v>
      </c>
      <c r="F338" s="187"/>
      <c r="G338" s="192">
        <v>250328147206004.47</v>
      </c>
      <c r="H338" s="149">
        <v>281341053170235.62</v>
      </c>
      <c r="I338" s="82">
        <v>1123.8890085289108</v>
      </c>
      <c r="J338" s="82">
        <v>1.7746379191695621E-2</v>
      </c>
      <c r="K338" s="150">
        <f t="shared" si="20"/>
        <v>-6.447448438127159E-5</v>
      </c>
      <c r="L338" s="194">
        <f t="shared" si="21"/>
        <v>-1.4494130465281252E-8</v>
      </c>
      <c r="N338" s="192">
        <v>250248366161879.69</v>
      </c>
      <c r="O338" s="149">
        <v>281269521669886</v>
      </c>
      <c r="P338" s="82">
        <v>1123.9614706932371</v>
      </c>
      <c r="Q338" s="82">
        <v>1.7746393685825885E-2</v>
      </c>
      <c r="R338" s="150">
        <f t="shared" si="22"/>
        <v>-4.0459336262299541E-16</v>
      </c>
      <c r="S338" s="194">
        <f t="shared" si="23"/>
        <v>-2.0122792321330962E-16</v>
      </c>
    </row>
    <row r="339" spans="1:19">
      <c r="A339" s="171">
        <v>20190516</v>
      </c>
      <c r="B339" s="179">
        <v>461131.9428641327</v>
      </c>
      <c r="C339" s="112">
        <v>503851.25609503005</v>
      </c>
      <c r="D339" s="112">
        <v>1092.640108524176</v>
      </c>
      <c r="E339" s="180">
        <v>-2.7866935820978947E-2</v>
      </c>
      <c r="F339" s="187"/>
      <c r="G339" s="192">
        <v>250328147206004.47</v>
      </c>
      <c r="H339" s="149">
        <v>273501066858529.87</v>
      </c>
      <c r="I339" s="82">
        <v>1092.5701720368486</v>
      </c>
      <c r="J339" s="82">
        <v>-2.7866485261793184E-2</v>
      </c>
      <c r="K339" s="150">
        <f t="shared" si="20"/>
        <v>-6.4010979905288224E-5</v>
      </c>
      <c r="L339" s="194">
        <f t="shared" si="21"/>
        <v>4.505591857627278E-7</v>
      </c>
      <c r="N339" s="192">
        <v>250248366161879.69</v>
      </c>
      <c r="O339" s="149">
        <v>273431401961113.81</v>
      </c>
      <c r="P339" s="82">
        <v>1092.6401085241755</v>
      </c>
      <c r="Q339" s="82">
        <v>-2.7866935820978957E-2</v>
      </c>
      <c r="R339" s="150">
        <f t="shared" si="22"/>
        <v>-4.1619133998356464E-16</v>
      </c>
      <c r="S339" s="194">
        <f t="shared" si="23"/>
        <v>0</v>
      </c>
    </row>
    <row r="340" spans="1:19">
      <c r="A340" s="171">
        <v>20190517</v>
      </c>
      <c r="B340" s="179">
        <v>461131.9428641327</v>
      </c>
      <c r="C340" s="112">
        <v>500547.38305279362</v>
      </c>
      <c r="D340" s="112">
        <v>1085.475406331316</v>
      </c>
      <c r="E340" s="180">
        <v>-6.5572388721271708E-3</v>
      </c>
      <c r="F340" s="187"/>
      <c r="G340" s="192">
        <v>253968588404902.56</v>
      </c>
      <c r="H340" s="149">
        <v>275658854082897.25</v>
      </c>
      <c r="I340" s="82">
        <v>1085.4053086416097</v>
      </c>
      <c r="J340" s="82">
        <v>-6.557806151600858E-3</v>
      </c>
      <c r="K340" s="150">
        <f t="shared" si="20"/>
        <v>-6.4582040596403801E-5</v>
      </c>
      <c r="L340" s="194">
        <f t="shared" si="21"/>
        <v>-5.6727947368717668E-7</v>
      </c>
      <c r="N340" s="192">
        <v>253891290457384.94</v>
      </c>
      <c r="O340" s="149">
        <v>275592751673211.97</v>
      </c>
      <c r="P340" s="82">
        <v>1085.4754063313155</v>
      </c>
      <c r="Q340" s="82">
        <v>-6.5572388721271734E-3</v>
      </c>
      <c r="R340" s="150">
        <f t="shared" si="22"/>
        <v>-4.1893841927143883E-16</v>
      </c>
      <c r="S340" s="194">
        <f t="shared" si="23"/>
        <v>0</v>
      </c>
    </row>
    <row r="341" spans="1:19">
      <c r="A341" s="171">
        <v>20190520</v>
      </c>
      <c r="B341" s="179">
        <v>461131.9428641327</v>
      </c>
      <c r="C341" s="112">
        <v>494879.03227956686</v>
      </c>
      <c r="D341" s="112">
        <v>1073.1831527562977</v>
      </c>
      <c r="E341" s="180">
        <v>-1.1324304082175031E-2</v>
      </c>
      <c r="F341" s="187"/>
      <c r="G341" s="192">
        <v>253968588404902.56</v>
      </c>
      <c r="H341" s="149">
        <v>272537388281437.62</v>
      </c>
      <c r="I341" s="82">
        <v>1073.114553233374</v>
      </c>
      <c r="J341" s="82">
        <v>-1.1323655145576655E-2</v>
      </c>
      <c r="K341" s="150">
        <f t="shared" si="20"/>
        <v>-6.392562911108569E-5</v>
      </c>
      <c r="L341" s="194">
        <f t="shared" si="21"/>
        <v>6.4893659837590711E-7</v>
      </c>
      <c r="N341" s="192">
        <v>253891290457384.94</v>
      </c>
      <c r="O341" s="149">
        <v>272471855550421.16</v>
      </c>
      <c r="P341" s="82">
        <v>1073.1831527562972</v>
      </c>
      <c r="Q341" s="82">
        <v>-1.1324304082175034E-2</v>
      </c>
      <c r="R341" s="150">
        <f t="shared" si="22"/>
        <v>-4.2373694529076345E-16</v>
      </c>
      <c r="S341" s="194">
        <f t="shared" si="23"/>
        <v>0</v>
      </c>
    </row>
    <row r="342" spans="1:19">
      <c r="A342" s="171">
        <v>20190521</v>
      </c>
      <c r="B342" s="179">
        <v>461131.9428641327</v>
      </c>
      <c r="C342" s="112">
        <v>497297.23631389346</v>
      </c>
      <c r="D342" s="112">
        <v>1078.427213749572</v>
      </c>
      <c r="E342" s="180">
        <v>4.8864548234901599E-3</v>
      </c>
      <c r="F342" s="187"/>
      <c r="G342" s="192">
        <v>253968588404902.56</v>
      </c>
      <c r="H342" s="149">
        <v>273869178131064.69</v>
      </c>
      <c r="I342" s="82">
        <v>1078.3584688608601</v>
      </c>
      <c r="J342" s="82">
        <v>4.8866317316131778E-3</v>
      </c>
      <c r="K342" s="150">
        <f t="shared" si="20"/>
        <v>-6.3749570015070778E-5</v>
      </c>
      <c r="L342" s="194">
        <f t="shared" si="21"/>
        <v>1.7690812301792563E-7</v>
      </c>
      <c r="N342" s="192">
        <v>253891290457384.94</v>
      </c>
      <c r="O342" s="149">
        <v>273803276963240.87</v>
      </c>
      <c r="P342" s="82">
        <v>1078.4272137495718</v>
      </c>
      <c r="Q342" s="82">
        <v>4.8864548234903741E-3</v>
      </c>
      <c r="R342" s="150">
        <f t="shared" si="22"/>
        <v>-2.1083822120241107E-16</v>
      </c>
      <c r="S342" s="194">
        <f t="shared" si="23"/>
        <v>2.1423834928313568E-16</v>
      </c>
    </row>
    <row r="343" spans="1:19">
      <c r="A343" s="171">
        <v>20190522</v>
      </c>
      <c r="B343" s="179">
        <v>461131.9428641327</v>
      </c>
      <c r="C343" s="112">
        <v>498275.76117365598</v>
      </c>
      <c r="D343" s="112">
        <v>1080.5492199885778</v>
      </c>
      <c r="E343" s="180">
        <v>1.9676861006017576E-3</v>
      </c>
      <c r="F343" s="187"/>
      <c r="G343" s="192">
        <v>253968588404902.56</v>
      </c>
      <c r="H343" s="149">
        <v>274407862680267.37</v>
      </c>
      <c r="I343" s="82">
        <v>1080.4795364802299</v>
      </c>
      <c r="J343" s="82">
        <v>1.9669411245134632E-3</v>
      </c>
      <c r="K343" s="150">
        <f t="shared" si="20"/>
        <v>-6.4493131054483692E-5</v>
      </c>
      <c r="L343" s="194">
        <f t="shared" si="21"/>
        <v>-7.4497608829439746E-7</v>
      </c>
      <c r="N343" s="192">
        <v>253891290457384.94</v>
      </c>
      <c r="O343" s="149">
        <v>274342035865620.59</v>
      </c>
      <c r="P343" s="82">
        <v>1080.5492199885771</v>
      </c>
      <c r="Q343" s="82">
        <v>1.9676861006013365E-3</v>
      </c>
      <c r="R343" s="150">
        <f t="shared" si="22"/>
        <v>-6.3127251744895729E-16</v>
      </c>
      <c r="S343" s="194">
        <f t="shared" si="23"/>
        <v>-4.2110412379336992E-16</v>
      </c>
    </row>
    <row r="344" spans="1:19">
      <c r="A344" s="171">
        <v>20190523</v>
      </c>
      <c r="B344" s="179">
        <v>461131.9428641327</v>
      </c>
      <c r="C344" s="112">
        <v>490815.78568347124</v>
      </c>
      <c r="D344" s="112">
        <v>1064.3716907464043</v>
      </c>
      <c r="E344" s="180">
        <v>-1.497158013990745E-2</v>
      </c>
      <c r="F344" s="187"/>
      <c r="G344" s="192">
        <v>253968588404902.56</v>
      </c>
      <c r="H344" s="149">
        <v>270299534058640.62</v>
      </c>
      <c r="I344" s="82">
        <v>1064.3030138345362</v>
      </c>
      <c r="J344" s="82">
        <v>-1.497161408386348E-2</v>
      </c>
      <c r="K344" s="150">
        <f t="shared" si="20"/>
        <v>-6.4527593152903599E-5</v>
      </c>
      <c r="L344" s="194">
        <f t="shared" si="21"/>
        <v>-3.3943956029638955E-8</v>
      </c>
      <c r="N344" s="192">
        <v>253891290457384.94</v>
      </c>
      <c r="O344" s="149">
        <v>270234702089913.16</v>
      </c>
      <c r="P344" s="82">
        <v>1064.3716907464041</v>
      </c>
      <c r="Q344" s="82">
        <v>-1.4971580139907039E-2</v>
      </c>
      <c r="R344" s="150">
        <f t="shared" si="22"/>
        <v>-2.1362243793216955E-16</v>
      </c>
      <c r="S344" s="194">
        <f t="shared" si="23"/>
        <v>4.1112946380650328E-16</v>
      </c>
    </row>
    <row r="345" spans="1:19">
      <c r="A345" s="171">
        <v>20190524</v>
      </c>
      <c r="B345" s="179">
        <v>461131.9428641327</v>
      </c>
      <c r="C345" s="112">
        <v>492448.81572459044</v>
      </c>
      <c r="D345" s="112">
        <v>1067.9130416902931</v>
      </c>
      <c r="E345" s="180">
        <v>3.3271750598753559E-3</v>
      </c>
      <c r="F345" s="187"/>
      <c r="G345" s="192">
        <v>253968588404902.56</v>
      </c>
      <c r="H345" s="149">
        <v>271198843467462.37</v>
      </c>
      <c r="I345" s="82">
        <v>1067.8440399687915</v>
      </c>
      <c r="J345" s="82">
        <v>3.327084569175054E-3</v>
      </c>
      <c r="K345" s="150">
        <f t="shared" si="20"/>
        <v>-6.4617789601141153E-5</v>
      </c>
      <c r="L345" s="194">
        <f t="shared" si="21"/>
        <v>-9.0490700301905369E-8</v>
      </c>
      <c r="N345" s="192">
        <v>253891290457384.94</v>
      </c>
      <c r="O345" s="149">
        <v>271133820251019.59</v>
      </c>
      <c r="P345" s="82">
        <v>1067.9130416902929</v>
      </c>
      <c r="Q345" s="82">
        <v>3.3271750598753563E-3</v>
      </c>
      <c r="R345" s="150">
        <f t="shared" si="22"/>
        <v>-2.1291403566281482E-16</v>
      </c>
      <c r="S345" s="194">
        <f t="shared" si="23"/>
        <v>0</v>
      </c>
    </row>
    <row r="346" spans="1:19">
      <c r="A346" s="202">
        <v>20190527</v>
      </c>
      <c r="B346" s="179">
        <v>461131.9428641327</v>
      </c>
      <c r="C346" s="112">
        <v>489062.12387934711</v>
      </c>
      <c r="D346" s="112">
        <v>1060.5687405685615</v>
      </c>
      <c r="E346" s="180">
        <v>-6.8772464002378603E-3</v>
      </c>
      <c r="F346" s="187"/>
      <c r="G346" s="203">
        <v>253968588404902.56</v>
      </c>
      <c r="H346" s="88">
        <v>269333742052692.5</v>
      </c>
      <c r="I346" s="84">
        <v>1060.5002128188123</v>
      </c>
      <c r="J346" s="84">
        <v>-6.877246934106465E-3</v>
      </c>
      <c r="K346" s="204">
        <f t="shared" si="20"/>
        <v>-6.4618327201453415E-5</v>
      </c>
      <c r="L346" s="194">
        <f t="shared" si="21"/>
        <v>-5.3386860470600039E-10</v>
      </c>
      <c r="N346" s="192">
        <v>253891290457384.94</v>
      </c>
      <c r="O346" s="149">
        <v>269269166161715.5</v>
      </c>
      <c r="P346" s="82">
        <v>1060.568740568561</v>
      </c>
      <c r="Q346" s="82">
        <v>-6.8772464002380754E-3</v>
      </c>
      <c r="R346" s="150">
        <f t="shared" si="22"/>
        <v>-4.2877687554950779E-16</v>
      </c>
      <c r="S346" s="194">
        <f t="shared" si="23"/>
        <v>-2.1510571102112408E-16</v>
      </c>
    </row>
    <row r="347" spans="1:19">
      <c r="A347" s="202">
        <v>20190528</v>
      </c>
      <c r="B347" s="179">
        <v>461131.9428641327</v>
      </c>
      <c r="C347" s="112">
        <v>498019.59012999065</v>
      </c>
      <c r="D347" s="112">
        <v>1079.9936934248046</v>
      </c>
      <c r="E347" s="180">
        <v>1.83156000296875E-2</v>
      </c>
      <c r="F347" s="187"/>
      <c r="G347" s="203">
        <v>253968588404902.56</v>
      </c>
      <c r="H347" s="88">
        <v>274266804367706.19</v>
      </c>
      <c r="I347" s="84">
        <v>1079.9241201059169</v>
      </c>
      <c r="J347" s="84">
        <v>1.8315797632398222E-2</v>
      </c>
      <c r="K347" s="204">
        <f t="shared" si="20"/>
        <v>-6.4424266105735339E-5</v>
      </c>
      <c r="L347" s="194">
        <f t="shared" si="21"/>
        <v>1.976027107220002E-7</v>
      </c>
      <c r="N347" s="192">
        <v>253891290457384.94</v>
      </c>
      <c r="O347" s="149">
        <v>274200992509460.91</v>
      </c>
      <c r="P347" s="82">
        <v>1079.9936934248042</v>
      </c>
      <c r="Q347" s="82">
        <v>1.8315600029687511E-2</v>
      </c>
      <c r="R347" s="150">
        <f t="shared" si="22"/>
        <v>-4.2106482070686873E-16</v>
      </c>
      <c r="S347" s="194">
        <f t="shared" si="23"/>
        <v>0</v>
      </c>
    </row>
    <row r="348" spans="1:19">
      <c r="A348" s="202">
        <v>20190529</v>
      </c>
      <c r="B348" s="179">
        <v>461131.9428641327</v>
      </c>
      <c r="C348" s="112">
        <v>473866.6578146955</v>
      </c>
      <c r="D348" s="112">
        <v>1027.6162064841276</v>
      </c>
      <c r="E348" s="180">
        <v>-4.8497956293227062E-2</v>
      </c>
      <c r="F348" s="187"/>
      <c r="G348" s="203">
        <v>253968588404902.56</v>
      </c>
      <c r="H348" s="88">
        <v>260965635451131.56</v>
      </c>
      <c r="I348" s="84">
        <v>1027.5508364643647</v>
      </c>
      <c r="J348" s="84">
        <v>-4.8497188521370894E-2</v>
      </c>
      <c r="K348" s="204">
        <f t="shared" si="20"/>
        <v>-6.3617309667931012E-5</v>
      </c>
      <c r="L348" s="194">
        <f t="shared" si="21"/>
        <v>7.6777185616799803E-7</v>
      </c>
      <c r="N348" s="192">
        <v>253891290457384.94</v>
      </c>
      <c r="O348" s="149">
        <v>260902804759177.59</v>
      </c>
      <c r="P348" s="82">
        <v>1027.6162064841271</v>
      </c>
      <c r="Q348" s="82">
        <v>-4.8497956293227083E-2</v>
      </c>
      <c r="R348" s="150">
        <f t="shared" si="22"/>
        <v>-4.4252644909360746E-16</v>
      </c>
      <c r="S348" s="194">
        <f t="shared" si="23"/>
        <v>0</v>
      </c>
    </row>
    <row r="349" spans="1:19">
      <c r="A349" s="202">
        <v>20190530</v>
      </c>
      <c r="B349" s="179">
        <v>461131.9428641327</v>
      </c>
      <c r="C349" s="112">
        <v>475254.73732097365</v>
      </c>
      <c r="D349" s="112">
        <v>1030.62636339856</v>
      </c>
      <c r="E349" s="180">
        <v>2.9292618152951394E-3</v>
      </c>
      <c r="F349" s="187"/>
      <c r="G349" s="203">
        <v>253968588404902.56</v>
      </c>
      <c r="H349" s="88">
        <v>261729816882821.37</v>
      </c>
      <c r="I349" s="84">
        <v>1030.5597968893107</v>
      </c>
      <c r="J349" s="84">
        <v>2.9282837580079219E-3</v>
      </c>
      <c r="K349" s="204">
        <f t="shared" si="20"/>
        <v>-6.4592573327786716E-5</v>
      </c>
      <c r="L349" s="194">
        <f t="shared" si="21"/>
        <v>-9.7805728721750765E-7</v>
      </c>
      <c r="N349" s="192">
        <v>253891290457384.94</v>
      </c>
      <c r="O349" s="149">
        <v>261667057382662.12</v>
      </c>
      <c r="P349" s="82">
        <v>1030.62636339856</v>
      </c>
      <c r="Q349" s="82">
        <v>2.9292618152955831E-3</v>
      </c>
      <c r="R349" s="150">
        <f t="shared" si="22"/>
        <v>0</v>
      </c>
      <c r="S349" s="194">
        <f t="shared" si="23"/>
        <v>4.4365552898106841E-16</v>
      </c>
    </row>
    <row r="350" spans="1:19">
      <c r="A350" s="202">
        <v>20190531</v>
      </c>
      <c r="B350" s="179">
        <v>461131.9428641327</v>
      </c>
      <c r="C350" s="112">
        <v>484625.58497291018</v>
      </c>
      <c r="D350" s="112">
        <v>1050.9477655415851</v>
      </c>
      <c r="E350" s="180">
        <v>1.9717526025643212E-2</v>
      </c>
      <c r="F350" s="187"/>
      <c r="G350" s="203">
        <v>253968588404902.56</v>
      </c>
      <c r="H350" s="88">
        <v>266890538267937.44</v>
      </c>
      <c r="I350" s="84">
        <v>1050.8801105845159</v>
      </c>
      <c r="J350" s="84">
        <v>1.9717743459953474E-2</v>
      </c>
      <c r="K350" s="204">
        <f t="shared" si="20"/>
        <v>-6.437932965688133E-5</v>
      </c>
      <c r="L350" s="194">
        <f t="shared" si="21"/>
        <v>2.1743431026163829E-7</v>
      </c>
      <c r="N350" s="192">
        <v>253891290457384.94</v>
      </c>
      <c r="O350" s="149">
        <v>266826484396658.19</v>
      </c>
      <c r="P350" s="82">
        <v>1050.9477655415849</v>
      </c>
      <c r="Q350" s="82">
        <v>1.971752602564299E-2</v>
      </c>
      <c r="R350" s="150">
        <f t="shared" si="22"/>
        <v>-2.1635107176431323E-16</v>
      </c>
      <c r="S350" s="194">
        <f t="shared" si="23"/>
        <v>-2.2204460492503131E-16</v>
      </c>
    </row>
    <row r="351" spans="1:19">
      <c r="A351" s="202">
        <v>20190603</v>
      </c>
      <c r="B351" s="179">
        <v>461131.9428641327</v>
      </c>
      <c r="C351" s="112">
        <v>488894.26521690586</v>
      </c>
      <c r="D351" s="112">
        <v>1060.2047261795374</v>
      </c>
      <c r="E351" s="180">
        <v>8.8082024068835332E-3</v>
      </c>
      <c r="F351" s="187"/>
      <c r="G351" s="203">
        <v>253968588404902.56</v>
      </c>
      <c r="H351" s="88">
        <v>269241610699225.06</v>
      </c>
      <c r="I351" s="84">
        <v>1060.1374460922416</v>
      </c>
      <c r="J351" s="84">
        <v>8.809126192879017E-3</v>
      </c>
      <c r="K351" s="204">
        <f t="shared" si="20"/>
        <v>-6.3463551394949094E-5</v>
      </c>
      <c r="L351" s="194">
        <f t="shared" si="21"/>
        <v>9.237859954838723E-7</v>
      </c>
      <c r="N351" s="192">
        <v>253891290457384.94</v>
      </c>
      <c r="O351" s="149">
        <v>269176746078741.09</v>
      </c>
      <c r="P351" s="82">
        <v>1060.2047261795371</v>
      </c>
      <c r="Q351" s="82">
        <v>8.8082024068835349E-3</v>
      </c>
      <c r="R351" s="150">
        <f t="shared" si="22"/>
        <v>-2.1446204664883579E-16</v>
      </c>
      <c r="S351" s="194">
        <f t="shared" si="23"/>
        <v>0</v>
      </c>
    </row>
    <row r="352" spans="1:19">
      <c r="A352" s="202">
        <v>20190604</v>
      </c>
      <c r="B352" s="179">
        <v>461131.9428641327</v>
      </c>
      <c r="C352" s="112">
        <v>486537.64403087809</v>
      </c>
      <c r="D352" s="112">
        <v>1055.09421231795</v>
      </c>
      <c r="E352" s="180">
        <v>-4.8203085077758393E-3</v>
      </c>
      <c r="F352" s="187"/>
      <c r="G352" s="203">
        <v>253968588404902.56</v>
      </c>
      <c r="H352" s="88">
        <v>267943703382832.44</v>
      </c>
      <c r="I352" s="84">
        <v>1055.0269427636827</v>
      </c>
      <c r="J352" s="84">
        <v>-4.8206044861415775E-3</v>
      </c>
      <c r="K352" s="204">
        <f t="shared" si="20"/>
        <v>-6.3760982341480132E-5</v>
      </c>
      <c r="L352" s="194">
        <f t="shared" si="21"/>
        <v>-2.9597836573823366E-7</v>
      </c>
      <c r="N352" s="192">
        <v>253891290457384.94</v>
      </c>
      <c r="O352" s="149">
        <v>267879231119522.37</v>
      </c>
      <c r="P352" s="82">
        <v>1055.0942123179498</v>
      </c>
      <c r="Q352" s="82">
        <v>-4.8203085077758411E-3</v>
      </c>
      <c r="R352" s="150">
        <f t="shared" si="22"/>
        <v>-2.1550082711923134E-16</v>
      </c>
      <c r="S352" s="194">
        <f t="shared" si="23"/>
        <v>0</v>
      </c>
    </row>
    <row r="353" spans="1:19">
      <c r="A353" s="202">
        <v>20190605</v>
      </c>
      <c r="B353" s="179">
        <v>461131.9428641327</v>
      </c>
      <c r="C353" s="112">
        <v>488112.7163077991</v>
      </c>
      <c r="D353" s="112">
        <v>1058.509877403171</v>
      </c>
      <c r="E353" s="180">
        <v>3.2373081430492252E-3</v>
      </c>
      <c r="F353" s="187"/>
      <c r="G353" s="203">
        <v>253968588404902.56</v>
      </c>
      <c r="H353" s="88">
        <v>268811151094280.69</v>
      </c>
      <c r="I353" s="84">
        <v>1058.4425136297352</v>
      </c>
      <c r="J353" s="84">
        <v>3.237425252008598E-3</v>
      </c>
      <c r="K353" s="204">
        <f t="shared" si="20"/>
        <v>-6.3644243847274095E-5</v>
      </c>
      <c r="L353" s="194">
        <f t="shared" si="21"/>
        <v>1.1710895937277338E-7</v>
      </c>
      <c r="N353" s="192">
        <v>253891290457384.94</v>
      </c>
      <c r="O353" s="149">
        <v>268746438735779.28</v>
      </c>
      <c r="P353" s="82">
        <v>1058.5098774031705</v>
      </c>
      <c r="Q353" s="82">
        <v>3.2373081430490105E-3</v>
      </c>
      <c r="R353" s="150">
        <f t="shared" si="22"/>
        <v>-4.2961087146592369E-16</v>
      </c>
      <c r="S353" s="194">
        <f t="shared" si="23"/>
        <v>-2.1467203015212988E-16</v>
      </c>
    </row>
    <row r="354" spans="1:19">
      <c r="A354" s="202">
        <v>20190607</v>
      </c>
      <c r="B354" s="179">
        <v>461131.9428641327</v>
      </c>
      <c r="C354" s="112">
        <v>491133.31330702512</v>
      </c>
      <c r="D354" s="112">
        <v>1065.0602737614556</v>
      </c>
      <c r="E354" s="180">
        <v>6.1883185959063702E-3</v>
      </c>
      <c r="F354" s="187"/>
      <c r="G354" s="203">
        <v>253968588404902.56</v>
      </c>
      <c r="H354" s="88">
        <v>270474578343342.53</v>
      </c>
      <c r="I354" s="84">
        <v>1064.9922497979335</v>
      </c>
      <c r="J354" s="84">
        <v>6.188088709453976E-3</v>
      </c>
      <c r="K354" s="204">
        <f t="shared" si="20"/>
        <v>-6.3872731031651596E-5</v>
      </c>
      <c r="L354" s="194">
        <f t="shared" si="21"/>
        <v>-2.2988645239415545E-7</v>
      </c>
      <c r="N354" s="192">
        <v>253891290457384.94</v>
      </c>
      <c r="O354" s="149">
        <v>270409527320191.56</v>
      </c>
      <c r="P354" s="82">
        <v>1065.0602737614554</v>
      </c>
      <c r="Q354" s="82">
        <v>6.1883185959065879E-3</v>
      </c>
      <c r="R354" s="150">
        <f t="shared" si="22"/>
        <v>-2.1348432670408434E-16</v>
      </c>
      <c r="S354" s="194">
        <f t="shared" si="23"/>
        <v>2.1770779623508929E-16</v>
      </c>
    </row>
    <row r="355" spans="1:19">
      <c r="A355" s="202">
        <v>20190610</v>
      </c>
      <c r="B355" s="179">
        <v>461131.9428641327</v>
      </c>
      <c r="C355" s="112">
        <v>495718.25644497987</v>
      </c>
      <c r="D355" s="112">
        <v>1075.0030747512922</v>
      </c>
      <c r="E355" s="180">
        <v>9.335435031035115E-3</v>
      </c>
      <c r="F355" s="187"/>
      <c r="G355" s="203">
        <v>253968588404902.56</v>
      </c>
      <c r="H355" s="88">
        <v>272999715904521.69</v>
      </c>
      <c r="I355" s="84">
        <v>1074.9349658520673</v>
      </c>
      <c r="J355" s="84">
        <v>9.3359515583520056E-3</v>
      </c>
      <c r="K355" s="204">
        <f t="shared" si="20"/>
        <v>-6.3360948697827046E-5</v>
      </c>
      <c r="L355" s="194">
        <f t="shared" si="21"/>
        <v>5.165273168905582E-7</v>
      </c>
      <c r="N355" s="192">
        <v>253891290457384.94</v>
      </c>
      <c r="O355" s="149">
        <v>272933917894262.16</v>
      </c>
      <c r="P355" s="82">
        <v>1075.0030747512919</v>
      </c>
      <c r="Q355" s="82">
        <v>9.3354350310351168E-3</v>
      </c>
      <c r="R355" s="150">
        <f t="shared" si="22"/>
        <v>-2.1150979079370192E-16</v>
      </c>
      <c r="S355" s="194">
        <f t="shared" si="23"/>
        <v>0</v>
      </c>
    </row>
    <row r="356" spans="1:19">
      <c r="A356" s="202">
        <v>20190611</v>
      </c>
      <c r="B356" s="179">
        <v>461131.9428641327</v>
      </c>
      <c r="C356" s="112">
        <v>501915.17426572955</v>
      </c>
      <c r="D356" s="112">
        <v>1088.4415665249483</v>
      </c>
      <c r="E356" s="180">
        <v>1.2500886824686678E-2</v>
      </c>
      <c r="F356" s="187"/>
      <c r="G356" s="203">
        <v>253968588404902.56</v>
      </c>
      <c r="H356" s="88">
        <v>276412361874986</v>
      </c>
      <c r="I356" s="84">
        <v>1088.3722416659705</v>
      </c>
      <c r="J356" s="84">
        <v>1.2500547698950199E-2</v>
      </c>
      <c r="K356" s="204">
        <f t="shared" si="20"/>
        <v>-6.3695908737679689E-5</v>
      </c>
      <c r="L356" s="194">
        <f t="shared" si="21"/>
        <v>-3.3912573647876254E-7</v>
      </c>
      <c r="N356" s="192">
        <v>253891290457384.94</v>
      </c>
      <c r="O356" s="149">
        <v>276345833912476.62</v>
      </c>
      <c r="P356" s="82">
        <v>1088.4415665249478</v>
      </c>
      <c r="Q356" s="82">
        <v>1.2500886824686469E-2</v>
      </c>
      <c r="R356" s="150">
        <f t="shared" si="22"/>
        <v>-4.1779675167894371E-16</v>
      </c>
      <c r="S356" s="194">
        <f t="shared" si="23"/>
        <v>-2.0816681711721685E-16</v>
      </c>
    </row>
    <row r="357" spans="1:19">
      <c r="A357" s="202">
        <v>20190612</v>
      </c>
      <c r="B357" s="179">
        <v>461131.9428641327</v>
      </c>
      <c r="C357" s="112">
        <v>497963.58819987113</v>
      </c>
      <c r="D357" s="112">
        <v>1079.872248942404</v>
      </c>
      <c r="E357" s="180">
        <v>-7.8730157374487346E-3</v>
      </c>
      <c r="F357" s="187"/>
      <c r="G357" s="203">
        <v>253968588404902.56</v>
      </c>
      <c r="H357" s="88">
        <v>274236034717785.06</v>
      </c>
      <c r="I357" s="84">
        <v>1079.8029647688954</v>
      </c>
      <c r="J357" s="84">
        <v>-7.873479834397519E-3</v>
      </c>
      <c r="K357" s="204">
        <f t="shared" si="20"/>
        <v>-6.4163718538574264E-5</v>
      </c>
      <c r="L357" s="194">
        <f t="shared" si="21"/>
        <v>-4.6409694878443708E-7</v>
      </c>
      <c r="N357" s="192">
        <v>253891290457384.94</v>
      </c>
      <c r="O357" s="149">
        <v>274170158813105.28</v>
      </c>
      <c r="P357" s="82">
        <v>1079.8722489424035</v>
      </c>
      <c r="Q357" s="82">
        <v>-7.8730157374487381E-3</v>
      </c>
      <c r="R357" s="150">
        <f t="shared" si="22"/>
        <v>-4.2111217445566444E-16</v>
      </c>
      <c r="S357" s="194">
        <f t="shared" si="23"/>
        <v>0</v>
      </c>
    </row>
    <row r="358" spans="1:19">
      <c r="A358" s="202">
        <v>20190613</v>
      </c>
      <c r="B358" s="179">
        <v>461131.9428641327</v>
      </c>
      <c r="C358" s="112">
        <v>495837.6913977185</v>
      </c>
      <c r="D358" s="112">
        <v>1075.2620786103544</v>
      </c>
      <c r="E358" s="180">
        <v>-4.2691812263577376E-3</v>
      </c>
      <c r="F358" s="187"/>
      <c r="G358" s="203">
        <v>253968588404902.56</v>
      </c>
      <c r="H358" s="88">
        <v>273065396242131.62</v>
      </c>
      <c r="I358" s="84">
        <v>1075.1935818408497</v>
      </c>
      <c r="J358" s="84">
        <v>-4.2687259420817417E-3</v>
      </c>
      <c r="K358" s="204">
        <f t="shared" si="20"/>
        <v>-6.3706453109045486E-5</v>
      </c>
      <c r="L358" s="194">
        <f t="shared" si="21"/>
        <v>4.5528427599587223E-7</v>
      </c>
      <c r="N358" s="192">
        <v>253891290457384.94</v>
      </c>
      <c r="O358" s="149">
        <v>272999676718272.91</v>
      </c>
      <c r="P358" s="82">
        <v>1075.2620786103541</v>
      </c>
      <c r="Q358" s="82">
        <v>-4.2691812263575286E-3</v>
      </c>
      <c r="R358" s="150">
        <f t="shared" si="22"/>
        <v>-2.1145884335201792E-16</v>
      </c>
      <c r="S358" s="194">
        <f t="shared" si="23"/>
        <v>2.0903417885520525E-16</v>
      </c>
    </row>
    <row r="359" spans="1:19">
      <c r="A359" s="202">
        <v>20190614</v>
      </c>
      <c r="B359" s="179">
        <v>461131.9428641327</v>
      </c>
      <c r="C359" s="112">
        <v>492931.00560866948</v>
      </c>
      <c r="D359" s="112">
        <v>1068.9587074515591</v>
      </c>
      <c r="E359" s="180">
        <v>-5.8621719152800273E-3</v>
      </c>
      <c r="F359" s="187"/>
      <c r="G359" s="203">
        <v>253968588404902.56</v>
      </c>
      <c r="H359" s="88">
        <v>271464594148833.37</v>
      </c>
      <c r="I359" s="84">
        <v>1068.8904318987547</v>
      </c>
      <c r="J359" s="84">
        <v>-5.862339627533162E-3</v>
      </c>
      <c r="K359" s="204">
        <f t="shared" si="20"/>
        <v>-6.387516509348544E-5</v>
      </c>
      <c r="L359" s="194">
        <f t="shared" si="21"/>
        <v>-1.6771225313464561E-7</v>
      </c>
      <c r="N359" s="192">
        <v>253891290457384.94</v>
      </c>
      <c r="O359" s="149">
        <v>271399305680534.5</v>
      </c>
      <c r="P359" s="82">
        <v>1068.9587074515587</v>
      </c>
      <c r="Q359" s="82">
        <v>-5.8621719152802398E-3</v>
      </c>
      <c r="R359" s="150">
        <f t="shared" si="22"/>
        <v>-4.2541152218180666E-16</v>
      </c>
      <c r="S359" s="194">
        <f t="shared" si="23"/>
        <v>-2.1250362580715887E-16</v>
      </c>
    </row>
    <row r="360" spans="1:19">
      <c r="A360" s="202">
        <v>20190617</v>
      </c>
      <c r="B360" s="179">
        <v>461131.9428641327</v>
      </c>
      <c r="C360" s="112">
        <v>493472.55998416163</v>
      </c>
      <c r="D360" s="112">
        <v>1070.1331096673946</v>
      </c>
      <c r="E360" s="180">
        <v>1.0986413297809168E-3</v>
      </c>
      <c r="F360" s="187"/>
      <c r="G360" s="203">
        <v>253968588404902.56</v>
      </c>
      <c r="H360" s="88">
        <v>271762647649692.56</v>
      </c>
      <c r="I360" s="84">
        <v>1070.0640160129601</v>
      </c>
      <c r="J360" s="84">
        <v>1.0979461310366848E-3</v>
      </c>
      <c r="K360" s="204">
        <f t="shared" si="20"/>
        <v>-6.4569645741311806E-5</v>
      </c>
      <c r="L360" s="194">
        <f t="shared" si="21"/>
        <v>-6.9519874423200172E-7</v>
      </c>
      <c r="N360" s="192">
        <v>253891290457384.94</v>
      </c>
      <c r="O360" s="149">
        <v>271697476174628.94</v>
      </c>
      <c r="P360" s="82">
        <v>1070.1331096673941</v>
      </c>
      <c r="Q360" s="82">
        <v>1.0986413297809172E-3</v>
      </c>
      <c r="R360" s="150">
        <f t="shared" si="22"/>
        <v>-4.2494466041500499E-16</v>
      </c>
      <c r="S360" s="194">
        <f t="shared" si="23"/>
        <v>0</v>
      </c>
    </row>
    <row r="361" spans="1:19">
      <c r="A361" s="202">
        <v>20190618</v>
      </c>
      <c r="B361" s="179">
        <v>461131.9428641327</v>
      </c>
      <c r="C361" s="112">
        <v>493188.65875632549</v>
      </c>
      <c r="D361" s="112">
        <v>1069.5174480715555</v>
      </c>
      <c r="E361" s="180">
        <v>-5.7531309916247775E-4</v>
      </c>
      <c r="F361" s="187"/>
      <c r="G361" s="203">
        <v>253968588404902.56</v>
      </c>
      <c r="H361" s="88">
        <v>271606357438289.69</v>
      </c>
      <c r="I361" s="84">
        <v>1069.4486241159366</v>
      </c>
      <c r="J361" s="84">
        <v>-5.7509820703668523E-4</v>
      </c>
      <c r="K361" s="204">
        <f t="shared" si="20"/>
        <v>-6.4354616076836276E-5</v>
      </c>
      <c r="L361" s="194">
        <f t="shared" si="21"/>
        <v>2.1489212579251914E-7</v>
      </c>
      <c r="N361" s="192">
        <v>253891290457384.94</v>
      </c>
      <c r="O361" s="149">
        <v>271541165057576.25</v>
      </c>
      <c r="P361" s="82">
        <v>1069.5174480715548</v>
      </c>
      <c r="Q361" s="82">
        <v>-5.7531309916269047E-4</v>
      </c>
      <c r="R361" s="150">
        <f t="shared" si="22"/>
        <v>-6.3778391606385433E-16</v>
      </c>
      <c r="S361" s="194">
        <f t="shared" si="23"/>
        <v>-2.1272046624165597E-16</v>
      </c>
    </row>
    <row r="362" spans="1:19">
      <c r="A362" s="202">
        <v>20190619</v>
      </c>
      <c r="B362" s="179">
        <v>461131.9428641327</v>
      </c>
      <c r="C362" s="112">
        <v>503667.24210896879</v>
      </c>
      <c r="D362" s="112">
        <v>1092.2410600763101</v>
      </c>
      <c r="E362" s="180">
        <v>2.124660242404414E-2</v>
      </c>
      <c r="F362" s="187"/>
      <c r="G362" s="203">
        <v>253968588404902.56</v>
      </c>
      <c r="H362" s="88">
        <v>277377230833692.41</v>
      </c>
      <c r="I362" s="84">
        <v>1092.1714081879661</v>
      </c>
      <c r="J362" s="84">
        <v>2.1247195573151908E-2</v>
      </c>
      <c r="K362" s="204">
        <f t="shared" si="20"/>
        <v>-6.377377014431246E-5</v>
      </c>
      <c r="L362" s="194">
        <f t="shared" si="21"/>
        <v>5.9314910776792074E-7</v>
      </c>
      <c r="N362" s="192">
        <v>253891290457384.94</v>
      </c>
      <c r="O362" s="149">
        <v>277310492233316.37</v>
      </c>
      <c r="P362" s="82">
        <v>1092.2410600763096</v>
      </c>
      <c r="Q362" s="82">
        <v>2.1246602424044365E-2</v>
      </c>
      <c r="R362" s="150">
        <f t="shared" si="22"/>
        <v>-4.1634339479482039E-16</v>
      </c>
      <c r="S362" s="194">
        <f t="shared" si="23"/>
        <v>2.2551405187698492E-16</v>
      </c>
    </row>
    <row r="363" spans="1:19">
      <c r="A363" s="202">
        <v>20190620</v>
      </c>
      <c r="B363" s="179">
        <v>461131.9428641327</v>
      </c>
      <c r="C363" s="112">
        <v>507597.88197651866</v>
      </c>
      <c r="D363" s="112">
        <v>1100.7649542206548</v>
      </c>
      <c r="E363" s="180">
        <v>7.8040411186786618E-3</v>
      </c>
      <c r="F363" s="187"/>
      <c r="G363" s="203">
        <v>253968588404902.56</v>
      </c>
      <c r="H363" s="88">
        <v>279541958500042.87</v>
      </c>
      <c r="I363" s="84">
        <v>1100.6950121499619</v>
      </c>
      <c r="J363" s="84">
        <v>7.8042731187565502E-3</v>
      </c>
      <c r="K363" s="204">
        <f t="shared" si="20"/>
        <v>-6.3543551956518805E-5</v>
      </c>
      <c r="L363" s="194">
        <f t="shared" si="21"/>
        <v>2.3200007788840016E-7</v>
      </c>
      <c r="N363" s="192">
        <v>253891290457384.94</v>
      </c>
      <c r="O363" s="149">
        <v>279474634717346.25</v>
      </c>
      <c r="P363" s="82">
        <v>1100.7649542206545</v>
      </c>
      <c r="Q363" s="82">
        <v>7.8040411186788734E-3</v>
      </c>
      <c r="R363" s="150">
        <f t="shared" si="22"/>
        <v>-2.0655969702833918E-16</v>
      </c>
      <c r="S363" s="194">
        <f t="shared" si="23"/>
        <v>2.1163626406917047E-16</v>
      </c>
    </row>
    <row r="364" spans="1:19">
      <c r="A364" s="202">
        <v>20190621</v>
      </c>
      <c r="B364" s="179">
        <v>461131.9428641327</v>
      </c>
      <c r="C364" s="112">
        <v>505531.18108753685</v>
      </c>
      <c r="D364" s="112">
        <v>1096.2831547683215</v>
      </c>
      <c r="E364" s="180">
        <v>-4.0715317426746776E-3</v>
      </c>
      <c r="F364" s="187"/>
      <c r="G364" s="203">
        <v>253968588404902.56</v>
      </c>
      <c r="H364" s="88">
        <v>278403526066447.81</v>
      </c>
      <c r="I364" s="84">
        <v>1096.2124403455305</v>
      </c>
      <c r="J364" s="84">
        <v>-4.0724921571832782E-3</v>
      </c>
      <c r="K364" s="204">
        <f t="shared" si="20"/>
        <v>-6.4507955017168806E-5</v>
      </c>
      <c r="L364" s="194">
        <f t="shared" si="21"/>
        <v>-9.6041450860055722E-7</v>
      </c>
      <c r="N364" s="192">
        <v>253891290457384.94</v>
      </c>
      <c r="O364" s="149">
        <v>278336744870822.12</v>
      </c>
      <c r="P364" s="82">
        <v>1096.2831547683211</v>
      </c>
      <c r="Q364" s="82">
        <v>-4.0715317426748849E-3</v>
      </c>
      <c r="R364" s="150">
        <f t="shared" si="22"/>
        <v>-4.1480829921405338E-16</v>
      </c>
      <c r="S364" s="194">
        <f t="shared" si="23"/>
        <v>-2.0729945537922845E-16</v>
      </c>
    </row>
    <row r="365" spans="1:19">
      <c r="A365" s="202">
        <v>20190624</v>
      </c>
      <c r="B365" s="179">
        <v>461131.9428641327</v>
      </c>
      <c r="C365" s="112">
        <v>505014.54988957744</v>
      </c>
      <c r="D365" s="112">
        <v>1095.1628003752805</v>
      </c>
      <c r="E365" s="180">
        <v>-1.0219571359534054E-3</v>
      </c>
      <c r="F365" s="187"/>
      <c r="G365" s="203">
        <v>253968588404902.56</v>
      </c>
      <c r="H365" s="88">
        <v>278119309368748.19</v>
      </c>
      <c r="I365" s="84">
        <v>1095.0933385720209</v>
      </c>
      <c r="J365" s="84">
        <v>-1.0208803807743784E-3</v>
      </c>
      <c r="K365" s="204">
        <f t="shared" si="20"/>
        <v>-6.3430029946310237E-5</v>
      </c>
      <c r="L365" s="194">
        <f t="shared" si="21"/>
        <v>1.0767551790269794E-6</v>
      </c>
      <c r="N365" s="192">
        <v>253891290457384.94</v>
      </c>
      <c r="O365" s="149">
        <v>278052296648203.37</v>
      </c>
      <c r="P365" s="82">
        <v>1095.1628003752803</v>
      </c>
      <c r="Q365" s="82">
        <v>-1.0219571359531986E-3</v>
      </c>
      <c r="R365" s="150">
        <f t="shared" si="22"/>
        <v>-2.0761632459148333E-16</v>
      </c>
      <c r="S365" s="194">
        <f t="shared" si="23"/>
        <v>2.0686577451023425E-16</v>
      </c>
    </row>
    <row r="366" spans="1:19">
      <c r="A366" s="202">
        <v>20190625</v>
      </c>
      <c r="B366" s="179">
        <v>461131.9428641327</v>
      </c>
      <c r="C366" s="112">
        <v>505717.40573916293</v>
      </c>
      <c r="D366" s="112">
        <v>1096.6869972140855</v>
      </c>
      <c r="E366" s="180">
        <v>1.3917536628186098E-3</v>
      </c>
      <c r="F366" s="187"/>
      <c r="G366" s="203">
        <v>253968588404902.56</v>
      </c>
      <c r="H366" s="88">
        <v>278506210961044.19</v>
      </c>
      <c r="I366" s="84">
        <v>1096.6167615855754</v>
      </c>
      <c r="J366" s="84">
        <v>1.3911353123022669E-3</v>
      </c>
      <c r="K366" s="204">
        <f t="shared" si="20"/>
        <v>-6.4047560615924037E-5</v>
      </c>
      <c r="L366" s="194">
        <f t="shared" si="21"/>
        <v>-6.1835051634291996E-7</v>
      </c>
      <c r="N366" s="192">
        <v>253891290457384.94</v>
      </c>
      <c r="O366" s="149">
        <v>278439276950518.56</v>
      </c>
      <c r="P366" s="82">
        <v>1096.6869972140848</v>
      </c>
      <c r="Q366" s="82">
        <v>1.3917536628181948E-3</v>
      </c>
      <c r="R366" s="150">
        <f t="shared" si="22"/>
        <v>-6.2198332620199653E-16</v>
      </c>
      <c r="S366" s="194">
        <f t="shared" si="23"/>
        <v>-4.150325916274511E-16</v>
      </c>
    </row>
    <row r="367" spans="1:19">
      <c r="A367" s="202">
        <v>20190626</v>
      </c>
      <c r="B367" s="179">
        <v>461131.9428641327</v>
      </c>
      <c r="C367" s="112">
        <v>512063.88554600056</v>
      </c>
      <c r="D367" s="112">
        <v>1110.4498256302195</v>
      </c>
      <c r="E367" s="180">
        <v>1.2549458916806427E-2</v>
      </c>
      <c r="F367" s="187"/>
      <c r="G367" s="203">
        <v>253968588404902.56</v>
      </c>
      <c r="H367" s="88">
        <v>282001475567247</v>
      </c>
      <c r="I367" s="84">
        <v>1110.3793478493158</v>
      </c>
      <c r="J367" s="84">
        <v>1.255004186133476E-2</v>
      </c>
      <c r="K367" s="204">
        <f t="shared" si="20"/>
        <v>-6.3471804514589892E-5</v>
      </c>
      <c r="L367" s="194">
        <f t="shared" si="21"/>
        <v>5.8294452833299037E-7</v>
      </c>
      <c r="N367" s="192">
        <v>253891290457384.94</v>
      </c>
      <c r="O367" s="149">
        <v>281933539217434.44</v>
      </c>
      <c r="P367" s="82">
        <v>1110.449825630219</v>
      </c>
      <c r="Q367" s="82">
        <v>1.2549458916806642E-2</v>
      </c>
      <c r="R367" s="150">
        <f t="shared" si="22"/>
        <v>-4.0951634228802648E-16</v>
      </c>
      <c r="S367" s="194">
        <f t="shared" si="23"/>
        <v>2.1510571102112408E-16</v>
      </c>
    </row>
    <row r="368" spans="1:19">
      <c r="A368" s="202">
        <v>20190627</v>
      </c>
      <c r="B368" s="179">
        <v>461131.9428641327</v>
      </c>
      <c r="C368" s="112">
        <v>507615.37767263211</v>
      </c>
      <c r="D368" s="112">
        <v>1100.802894980093</v>
      </c>
      <c r="E368" s="180">
        <v>-8.6874079561870387E-3</v>
      </c>
      <c r="F368" s="187"/>
      <c r="G368" s="203">
        <v>253968588404902.56</v>
      </c>
      <c r="H368" s="88">
        <v>279551293876029.56</v>
      </c>
      <c r="I368" s="84">
        <v>1100.7317701445047</v>
      </c>
      <c r="J368" s="84">
        <v>-8.68854209464303E-3</v>
      </c>
      <c r="K368" s="204">
        <f t="shared" si="20"/>
        <v>-6.4615955964430707E-5</v>
      </c>
      <c r="L368" s="194">
        <f t="shared" si="21"/>
        <v>-1.1341384559913209E-6</v>
      </c>
      <c r="N368" s="192">
        <v>253891290457384.94</v>
      </c>
      <c r="O368" s="149">
        <v>279484267545720.91</v>
      </c>
      <c r="P368" s="82">
        <v>1100.8028949800926</v>
      </c>
      <c r="Q368" s="82">
        <v>-8.6874079561870422E-3</v>
      </c>
      <c r="R368" s="150">
        <f t="shared" si="22"/>
        <v>-4.1310515530092968E-16</v>
      </c>
      <c r="S368" s="194">
        <f t="shared" si="23"/>
        <v>0</v>
      </c>
    </row>
    <row r="369" spans="1:19">
      <c r="A369" s="202">
        <v>20190628</v>
      </c>
      <c r="B369" s="179">
        <v>461131.9428641327</v>
      </c>
      <c r="C369" s="112">
        <v>496617.23960234912</v>
      </c>
      <c r="D369" s="112">
        <v>1076.9525887055536</v>
      </c>
      <c r="E369" s="180">
        <v>-2.1666282295679049E-2</v>
      </c>
      <c r="F369" s="187"/>
      <c r="G369" s="203">
        <v>279330951999900.34</v>
      </c>
      <c r="H369" s="88">
        <v>300806757022120.62</v>
      </c>
      <c r="I369" s="84">
        <v>1076.8830123137516</v>
      </c>
      <c r="J369" s="84">
        <v>-2.1666275542880215E-2</v>
      </c>
      <c r="K369" s="204">
        <f t="shared" si="20"/>
        <v>-6.4609053171442216E-5</v>
      </c>
      <c r="L369" s="194">
        <f t="shared" si="21"/>
        <v>6.7527988339977085E-9</v>
      </c>
      <c r="N369" s="192">
        <v>253891290457384.94</v>
      </c>
      <c r="O369" s="149">
        <v>273428882507874.25</v>
      </c>
      <c r="P369" s="82">
        <v>1076.9525887055534</v>
      </c>
      <c r="Q369" s="82">
        <v>-2.1666282295678851E-2</v>
      </c>
      <c r="R369" s="150">
        <f t="shared" si="22"/>
        <v>-2.1112691294658067E-16</v>
      </c>
      <c r="S369" s="194">
        <f t="shared" si="23"/>
        <v>1.9775847626135601E-16</v>
      </c>
    </row>
    <row r="370" spans="1:19">
      <c r="A370" s="201">
        <v>20190701</v>
      </c>
      <c r="B370" s="179">
        <v>401043.65273788845</v>
      </c>
      <c r="C370" s="112">
        <v>441671.35623756808</v>
      </c>
      <c r="D370" s="112">
        <v>1101.3049408021247</v>
      </c>
      <c r="E370" s="180">
        <v>2.2612278713069024E-2</v>
      </c>
      <c r="F370" s="187"/>
      <c r="G370" s="203">
        <v>288216347664486.75</v>
      </c>
      <c r="H370" s="88">
        <v>317393581204077.94</v>
      </c>
      <c r="I370" s="84">
        <v>1101.2337911295594</v>
      </c>
      <c r="J370" s="84">
        <v>2.2612278713069003E-2</v>
      </c>
      <c r="K370" s="204">
        <f t="shared" si="20"/>
        <v>-6.4609053171459658E-5</v>
      </c>
      <c r="L370" s="194">
        <f t="shared" si="21"/>
        <v>-2.0816681711721685E-17</v>
      </c>
      <c r="N370" s="192">
        <v>288197727482188.06</v>
      </c>
      <c r="O370" s="149">
        <v>317393581204077.94</v>
      </c>
      <c r="P370" s="82">
        <v>1101.3049408021245</v>
      </c>
      <c r="Q370" s="82">
        <v>2.2612278713069027E-2</v>
      </c>
      <c r="R370" s="150">
        <f t="shared" si="22"/>
        <v>-2.0645841766370966E-16</v>
      </c>
      <c r="S370" s="194">
        <f t="shared" si="23"/>
        <v>0</v>
      </c>
    </row>
    <row r="371" spans="1:19">
      <c r="A371" s="202">
        <v>20190702</v>
      </c>
      <c r="B371" s="179">
        <v>401043.65273788845</v>
      </c>
      <c r="C371" s="112">
        <v>437128.85321322142</v>
      </c>
      <c r="D371" s="112">
        <v>1089.9782361071732</v>
      </c>
      <c r="E371" s="180">
        <v>-1.028480330497915E-2</v>
      </c>
      <c r="F371" s="187"/>
      <c r="G371" s="203">
        <v>288216347664486.75</v>
      </c>
      <c r="H371" s="88">
        <v>314129250651131.12</v>
      </c>
      <c r="I371" s="84">
        <v>1089.9078181949958</v>
      </c>
      <c r="J371" s="84">
        <v>-1.0284803304978822E-2</v>
      </c>
      <c r="K371" s="204">
        <f t="shared" si="20"/>
        <v>-6.4609053171129721E-5</v>
      </c>
      <c r="L371" s="194">
        <f t="shared" si="21"/>
        <v>3.2786273695961654E-16</v>
      </c>
      <c r="N371" s="192">
        <v>288197727482188.06</v>
      </c>
      <c r="O371" s="149">
        <v>314129250651131.12</v>
      </c>
      <c r="P371" s="82">
        <v>1089.9782361071732</v>
      </c>
      <c r="Q371" s="82">
        <v>-1.0284803304978945E-2</v>
      </c>
      <c r="R371" s="150">
        <f t="shared" si="22"/>
        <v>0</v>
      </c>
      <c r="S371" s="194">
        <f t="shared" si="23"/>
        <v>2.0469737016526324E-16</v>
      </c>
    </row>
    <row r="372" spans="1:19">
      <c r="A372" s="202">
        <v>20190703</v>
      </c>
      <c r="B372" s="179">
        <v>401043.65273788845</v>
      </c>
      <c r="C372" s="112">
        <v>439505.90500668215</v>
      </c>
      <c r="D372" s="112">
        <v>1095.9054008365806</v>
      </c>
      <c r="E372" s="180">
        <v>5.4378743841492893E-3</v>
      </c>
      <c r="F372" s="187"/>
      <c r="G372" s="203">
        <v>288216347664486.75</v>
      </c>
      <c r="H372" s="88">
        <v>315837446056558.87</v>
      </c>
      <c r="I372" s="84">
        <v>1095.8346000006422</v>
      </c>
      <c r="J372" s="84">
        <v>5.4378743841491366E-3</v>
      </c>
      <c r="K372" s="204">
        <f t="shared" si="20"/>
        <v>-6.4609053171281198E-5</v>
      </c>
      <c r="L372" s="194">
        <f t="shared" si="21"/>
        <v>-1.5265566588595902E-16</v>
      </c>
      <c r="N372" s="192">
        <v>288197727482188.06</v>
      </c>
      <c r="O372" s="149">
        <v>315837446056558.87</v>
      </c>
      <c r="P372" s="82">
        <v>1095.9054008365806</v>
      </c>
      <c r="Q372" s="82">
        <v>5.4378743841492893E-3</v>
      </c>
      <c r="R372" s="150">
        <f t="shared" si="22"/>
        <v>0</v>
      </c>
      <c r="S372" s="194">
        <f t="shared" si="23"/>
        <v>0</v>
      </c>
    </row>
    <row r="373" spans="1:19">
      <c r="A373" s="202">
        <v>20190704</v>
      </c>
      <c r="B373" s="179">
        <v>401043.65273788845</v>
      </c>
      <c r="C373" s="112">
        <v>437777.22658390924</v>
      </c>
      <c r="D373" s="112">
        <v>1091.5949513107714</v>
      </c>
      <c r="E373" s="180">
        <v>-3.9332313925259654E-3</v>
      </c>
      <c r="F373" s="187"/>
      <c r="G373" s="203">
        <v>288216347664486.75</v>
      </c>
      <c r="H373" s="88">
        <v>314595184298794</v>
      </c>
      <c r="I373" s="84">
        <v>1091.5244289509037</v>
      </c>
      <c r="J373" s="84">
        <v>-3.9332313925258449E-3</v>
      </c>
      <c r="K373" s="204">
        <f t="shared" si="20"/>
        <v>-6.4609053171160364E-5</v>
      </c>
      <c r="L373" s="194">
        <f t="shared" si="21"/>
        <v>1.2056328158038809E-16</v>
      </c>
      <c r="N373" s="192">
        <v>288197727482188.06</v>
      </c>
      <c r="O373" s="149">
        <v>314595184298794</v>
      </c>
      <c r="P373" s="82">
        <v>1091.5949513107712</v>
      </c>
      <c r="Q373" s="82">
        <v>-3.9332313925261727E-3</v>
      </c>
      <c r="R373" s="150">
        <f t="shared" si="22"/>
        <v>-2.0829491302630621E-16</v>
      </c>
      <c r="S373" s="194">
        <f t="shared" si="23"/>
        <v>-2.0729945537922845E-16</v>
      </c>
    </row>
    <row r="374" spans="1:19">
      <c r="A374" s="202">
        <v>20190705</v>
      </c>
      <c r="B374" s="179">
        <v>401043.65273788845</v>
      </c>
      <c r="C374" s="112">
        <v>441550.76029254927</v>
      </c>
      <c r="D374" s="112">
        <v>1101.0042355193068</v>
      </c>
      <c r="E374" s="180">
        <v>8.6197579030911145E-3</v>
      </c>
      <c r="F374" s="187"/>
      <c r="G374" s="203">
        <v>288216347664486.75</v>
      </c>
      <c r="H374" s="88">
        <v>317306918624927.87</v>
      </c>
      <c r="I374" s="84">
        <v>1100.9331052737698</v>
      </c>
      <c r="J374" s="84">
        <v>8.6197579030906721E-3</v>
      </c>
      <c r="K374" s="204">
        <f t="shared" si="20"/>
        <v>-6.4609053171598435E-5</v>
      </c>
      <c r="L374" s="194">
        <f t="shared" si="21"/>
        <v>-4.4235448637408581E-16</v>
      </c>
      <c r="N374" s="192">
        <v>288197727482188.06</v>
      </c>
      <c r="O374" s="149">
        <v>317306918624927.87</v>
      </c>
      <c r="P374" s="82">
        <v>1101.0042355193063</v>
      </c>
      <c r="Q374" s="82">
        <v>8.6197579030909081E-3</v>
      </c>
      <c r="R374" s="150">
        <f t="shared" si="22"/>
        <v>-4.1302961080070255E-16</v>
      </c>
      <c r="S374" s="194">
        <f t="shared" si="23"/>
        <v>-2.0643209364124004E-16</v>
      </c>
    </row>
    <row r="375" spans="1:19">
      <c r="A375" s="202">
        <v>20190708</v>
      </c>
      <c r="B375" s="179">
        <v>401043.65273788845</v>
      </c>
      <c r="C375" s="112">
        <v>430177.25660033245</v>
      </c>
      <c r="D375" s="112">
        <v>1072.6444706543828</v>
      </c>
      <c r="E375" s="180">
        <v>-2.5758088797494676E-2</v>
      </c>
      <c r="F375" s="187"/>
      <c r="G375" s="203">
        <v>288216347664486.75</v>
      </c>
      <c r="H375" s="88">
        <v>309133698838927.56</v>
      </c>
      <c r="I375" s="84">
        <v>1072.5751725880266</v>
      </c>
      <c r="J375" s="84">
        <v>-2.5758088797494576E-2</v>
      </c>
      <c r="K375" s="204">
        <f t="shared" si="20"/>
        <v>-6.4609053171497971E-5</v>
      </c>
      <c r="L375" s="194">
        <f t="shared" si="21"/>
        <v>1.0061396160665481E-16</v>
      </c>
      <c r="N375" s="192">
        <v>288197727482188.06</v>
      </c>
      <c r="O375" s="149">
        <v>309133698838927.56</v>
      </c>
      <c r="P375" s="82">
        <v>1072.6444706543823</v>
      </c>
      <c r="Q375" s="82">
        <v>-2.5758088797494687E-2</v>
      </c>
      <c r="R375" s="150">
        <f t="shared" si="22"/>
        <v>-4.2394974600394754E-16</v>
      </c>
      <c r="S375" s="194">
        <f t="shared" si="23"/>
        <v>0</v>
      </c>
    </row>
    <row r="376" spans="1:19">
      <c r="A376" s="202">
        <v>20190709</v>
      </c>
      <c r="B376" s="179">
        <v>401043.65273788845</v>
      </c>
      <c r="C376" s="112">
        <v>421644.78591612005</v>
      </c>
      <c r="D376" s="112">
        <v>1051.3688049607306</v>
      </c>
      <c r="E376" s="180">
        <v>-1.9834778694820136E-2</v>
      </c>
      <c r="F376" s="187"/>
      <c r="G376" s="203">
        <v>288216347664486.75</v>
      </c>
      <c r="H376" s="88">
        <v>303002100335346.31</v>
      </c>
      <c r="I376" s="84">
        <v>1051.3008814061848</v>
      </c>
      <c r="J376" s="84">
        <v>-1.9834778694819949E-2</v>
      </c>
      <c r="K376" s="204">
        <f t="shared" si="20"/>
        <v>-6.4609053171307002E-5</v>
      </c>
      <c r="L376" s="194">
        <f t="shared" si="21"/>
        <v>1.8735013540549517E-16</v>
      </c>
      <c r="N376" s="192">
        <v>288197727482188.06</v>
      </c>
      <c r="O376" s="149">
        <v>303002100335346.31</v>
      </c>
      <c r="P376" s="82">
        <v>1051.3688049607304</v>
      </c>
      <c r="Q376" s="82">
        <v>-1.9834778694819932E-2</v>
      </c>
      <c r="R376" s="150">
        <f t="shared" si="22"/>
        <v>-2.1626443011282296E-16</v>
      </c>
      <c r="S376" s="194">
        <f t="shared" si="23"/>
        <v>2.0469737016526324E-16</v>
      </c>
    </row>
    <row r="377" spans="1:19">
      <c r="A377" s="202">
        <v>20190710</v>
      </c>
      <c r="B377" s="179">
        <v>401043.65273788845</v>
      </c>
      <c r="C377" s="112">
        <v>423107.70544204768</v>
      </c>
      <c r="D377" s="112">
        <v>1055.016586233269</v>
      </c>
      <c r="E377" s="180">
        <v>3.4695544088115138E-3</v>
      </c>
      <c r="F377" s="187"/>
      <c r="G377" s="203">
        <v>288216347664486.75</v>
      </c>
      <c r="H377" s="88">
        <v>304053382608444</v>
      </c>
      <c r="I377" s="84">
        <v>1054.9484270142552</v>
      </c>
      <c r="J377" s="84">
        <v>3.4695544088117042E-3</v>
      </c>
      <c r="K377" s="204">
        <f t="shared" si="20"/>
        <v>-6.4609053171117483E-5</v>
      </c>
      <c r="L377" s="194">
        <f t="shared" si="21"/>
        <v>1.9038590148845458E-16</v>
      </c>
      <c r="N377" s="192">
        <v>288197727482188.06</v>
      </c>
      <c r="O377" s="149">
        <v>304053382608444</v>
      </c>
      <c r="P377" s="82">
        <v>1055.016586233269</v>
      </c>
      <c r="Q377" s="82">
        <v>3.4695544088117311E-3</v>
      </c>
      <c r="R377" s="150">
        <f t="shared" si="22"/>
        <v>0</v>
      </c>
      <c r="S377" s="194">
        <f t="shared" si="23"/>
        <v>2.1727411536609509E-16</v>
      </c>
    </row>
    <row r="378" spans="1:19">
      <c r="A378" s="202">
        <v>20190711</v>
      </c>
      <c r="B378" s="179">
        <v>401043.65273788845</v>
      </c>
      <c r="C378" s="112">
        <v>425702.16546434246</v>
      </c>
      <c r="D378" s="112">
        <v>1061.4858571083537</v>
      </c>
      <c r="E378" s="180">
        <v>6.1319139049576211E-3</v>
      </c>
      <c r="F378" s="187"/>
      <c r="G378" s="203">
        <v>288216347664486.75</v>
      </c>
      <c r="H378" s="88">
        <v>305917811773110.06</v>
      </c>
      <c r="I378" s="84">
        <v>1061.417279942877</v>
      </c>
      <c r="J378" s="84">
        <v>6.1319139049575439E-3</v>
      </c>
      <c r="K378" s="204">
        <f t="shared" si="20"/>
        <v>-6.4609053171194557E-5</v>
      </c>
      <c r="L378" s="194">
        <f t="shared" si="21"/>
        <v>-7.7195194680967916E-17</v>
      </c>
      <c r="N378" s="192">
        <v>288197727482188.06</v>
      </c>
      <c r="O378" s="149">
        <v>305917811773110.06</v>
      </c>
      <c r="P378" s="82">
        <v>1061.4858571083535</v>
      </c>
      <c r="Q378" s="82">
        <v>6.131913904957406E-3</v>
      </c>
      <c r="R378" s="150">
        <f t="shared" si="22"/>
        <v>-2.1420320762693159E-16</v>
      </c>
      <c r="S378" s="194">
        <f t="shared" si="23"/>
        <v>-2.1510571102112408E-16</v>
      </c>
    </row>
    <row r="379" spans="1:19">
      <c r="A379" s="202">
        <v>20190712</v>
      </c>
      <c r="B379" s="179">
        <v>401043.65273788845</v>
      </c>
      <c r="C379" s="112">
        <v>422905.37501916802</v>
      </c>
      <c r="D379" s="112">
        <v>1054.5120765084589</v>
      </c>
      <c r="E379" s="180">
        <v>-6.5698290308760241E-3</v>
      </c>
      <c r="F379" s="187"/>
      <c r="G379" s="203">
        <v>288216347664486.75</v>
      </c>
      <c r="H379" s="88">
        <v>303907984052261</v>
      </c>
      <c r="I379" s="84">
        <v>1054.4439498832348</v>
      </c>
      <c r="J379" s="84">
        <v>-6.5698290308760397E-3</v>
      </c>
      <c r="K379" s="204">
        <f t="shared" si="20"/>
        <v>-6.4609053171210874E-5</v>
      </c>
      <c r="L379" s="194">
        <f t="shared" si="21"/>
        <v>-1.5612511283791264E-17</v>
      </c>
      <c r="N379" s="192">
        <v>288197727482188.06</v>
      </c>
      <c r="O379" s="149">
        <v>303907984052261</v>
      </c>
      <c r="P379" s="82">
        <v>1054.5120765084587</v>
      </c>
      <c r="Q379" s="82">
        <v>-6.5698290308760249E-3</v>
      </c>
      <c r="R379" s="150">
        <f t="shared" si="22"/>
        <v>-2.156197928013091E-16</v>
      </c>
      <c r="S379" s="194">
        <f t="shared" si="23"/>
        <v>0</v>
      </c>
    </row>
    <row r="380" spans="1:19">
      <c r="A380" s="202">
        <v>20190715</v>
      </c>
      <c r="B380" s="179">
        <v>401043.65273788845</v>
      </c>
      <c r="C380" s="112">
        <v>423079.05884472106</v>
      </c>
      <c r="D380" s="112">
        <v>1054.9451561105602</v>
      </c>
      <c r="E380" s="180">
        <v>4.1069193207844847E-4</v>
      </c>
      <c r="F380" s="187"/>
      <c r="G380" s="203">
        <v>288216347664486.75</v>
      </c>
      <c r="H380" s="88">
        <v>304032796609405.5</v>
      </c>
      <c r="I380" s="84">
        <v>1054.8770015062807</v>
      </c>
      <c r="J380" s="84">
        <v>4.1069193207838786E-4</v>
      </c>
      <c r="K380" s="204">
        <f t="shared" si="20"/>
        <v>-6.4609053171271494E-5</v>
      </c>
      <c r="L380" s="194">
        <f t="shared" si="21"/>
        <v>-6.0606901441939698E-17</v>
      </c>
      <c r="N380" s="192">
        <v>288197727482188.06</v>
      </c>
      <c r="O380" s="149">
        <v>304032796609405.5</v>
      </c>
      <c r="P380" s="82">
        <v>1054.94515611056</v>
      </c>
      <c r="Q380" s="82">
        <v>4.1069193207844858E-4</v>
      </c>
      <c r="R380" s="150">
        <f t="shared" si="22"/>
        <v>-2.1553127584520889E-16</v>
      </c>
      <c r="S380" s="194">
        <f t="shared" si="23"/>
        <v>0</v>
      </c>
    </row>
    <row r="381" spans="1:19">
      <c r="A381" s="202">
        <v>20190716</v>
      </c>
      <c r="B381" s="179">
        <v>401043.65273788845</v>
      </c>
      <c r="C381" s="112">
        <v>429307.69374456885</v>
      </c>
      <c r="D381" s="112">
        <v>1070.476220764808</v>
      </c>
      <c r="E381" s="180">
        <v>1.4722153625036477E-2</v>
      </c>
      <c r="F381" s="187"/>
      <c r="G381" s="203">
        <v>288216347664486.75</v>
      </c>
      <c r="H381" s="88">
        <v>308508814148138.62</v>
      </c>
      <c r="I381" s="84">
        <v>1070.4070627779738</v>
      </c>
      <c r="J381" s="84">
        <v>1.4722153625036247E-2</v>
      </c>
      <c r="K381" s="204">
        <f t="shared" si="20"/>
        <v>-6.4609053171499312E-5</v>
      </c>
      <c r="L381" s="194">
        <f t="shared" si="21"/>
        <v>-2.3071822230491534E-16</v>
      </c>
      <c r="N381" s="192">
        <v>288197727482188.06</v>
      </c>
      <c r="O381" s="149">
        <v>308508814148138.62</v>
      </c>
      <c r="P381" s="82">
        <v>1070.4762207648077</v>
      </c>
      <c r="Q381" s="82">
        <v>1.4722153625036481E-2</v>
      </c>
      <c r="R381" s="150">
        <f t="shared" si="22"/>
        <v>-2.1240422816751937E-16</v>
      </c>
      <c r="S381" s="194">
        <f t="shared" si="23"/>
        <v>0</v>
      </c>
    </row>
    <row r="382" spans="1:19" ht="14.25" thickBot="1">
      <c r="A382" s="202">
        <v>20190717</v>
      </c>
      <c r="B382" s="213">
        <v>401043.65273788845</v>
      </c>
      <c r="C382" s="214">
        <v>427829.01049390482</v>
      </c>
      <c r="D382" s="214">
        <v>1066.7891327369357</v>
      </c>
      <c r="E382" s="215">
        <v>-3.4443437008231871E-3</v>
      </c>
      <c r="F382" s="189"/>
      <c r="G382" s="209">
        <v>288216347664486.75</v>
      </c>
      <c r="H382" s="210">
        <v>307446203757479.06</v>
      </c>
      <c r="I382" s="208">
        <v>1066.7202129539778</v>
      </c>
      <c r="J382" s="208">
        <v>-3.4443437008232201E-3</v>
      </c>
      <c r="K382" s="211">
        <f t="shared" si="20"/>
        <v>-6.4609053171532082E-5</v>
      </c>
      <c r="L382" s="196">
        <f t="shared" si="21"/>
        <v>-3.2959746043559335E-17</v>
      </c>
      <c r="N382" s="197">
        <v>288197727482188.06</v>
      </c>
      <c r="O382" s="198">
        <v>307446203757479.06</v>
      </c>
      <c r="P382" s="199">
        <v>1066.7891327369355</v>
      </c>
      <c r="Q382" s="199">
        <v>-3.444343700823188E-3</v>
      </c>
      <c r="R382" s="200">
        <f t="shared" si="22"/>
        <v>-2.1313834990040266E-16</v>
      </c>
      <c r="S382" s="196">
        <f t="shared" si="23"/>
        <v>0</v>
      </c>
    </row>
  </sheetData>
  <sortState ref="A2:K380">
    <sortCondition ref="A1"/>
  </sortState>
  <mergeCells count="3">
    <mergeCell ref="B1:E1"/>
    <mergeCell ref="G1:L1"/>
    <mergeCell ref="N1:S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4"/>
  <sheetViews>
    <sheetView topLeftCell="A16" workbookViewId="0">
      <selection activeCell="A16" sqref="A1:XFD1048576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14.5" customWidth="1"/>
  </cols>
  <sheetData>
    <row r="1" spans="1:5" s="58" customFormat="1" ht="20.25">
      <c r="A1" s="57" t="s">
        <v>117</v>
      </c>
      <c r="B1" s="57" t="s">
        <v>56</v>
      </c>
    </row>
    <row r="2" spans="1:5">
      <c r="A2" t="s">
        <v>65</v>
      </c>
    </row>
    <row r="4" spans="1:5">
      <c r="A4" s="48" t="s">
        <v>118</v>
      </c>
    </row>
    <row r="5" spans="1:5">
      <c r="A5" s="49" t="s">
        <v>49</v>
      </c>
      <c r="B5" s="41">
        <v>2018</v>
      </c>
      <c r="C5" s="41"/>
    </row>
    <row r="6" spans="1:5">
      <c r="A6" s="49" t="s">
        <v>50</v>
      </c>
      <c r="B6" s="41" t="s">
        <v>51</v>
      </c>
      <c r="C6" s="41" t="s">
        <v>52</v>
      </c>
    </row>
    <row r="9" spans="1:5" s="60" customFormat="1" ht="19.5">
      <c r="A9" s="59" t="s">
        <v>66</v>
      </c>
      <c r="B9" s="59" t="s">
        <v>67</v>
      </c>
    </row>
    <row r="10" spans="1:5" s="54" customFormat="1">
      <c r="A10" s="53"/>
      <c r="B10" s="53"/>
    </row>
    <row r="11" spans="1:5">
      <c r="B11" s="51" t="s">
        <v>53</v>
      </c>
      <c r="C11" s="51" t="s">
        <v>55</v>
      </c>
      <c r="D11" s="51" t="s">
        <v>57</v>
      </c>
    </row>
    <row r="12" spans="1:5">
      <c r="A12" s="15"/>
      <c r="B12" s="42" t="s">
        <v>5</v>
      </c>
      <c r="C12" s="41" t="s">
        <v>54</v>
      </c>
      <c r="D12" s="50">
        <v>0.15</v>
      </c>
    </row>
    <row r="13" spans="1:5">
      <c r="A13" s="15"/>
      <c r="B13" s="42" t="s">
        <v>58</v>
      </c>
      <c r="C13" s="41" t="s">
        <v>59</v>
      </c>
      <c r="D13" s="50">
        <v>0.15</v>
      </c>
    </row>
    <row r="14" spans="1:5">
      <c r="A14" s="15"/>
      <c r="B14" s="42" t="s">
        <v>60</v>
      </c>
      <c r="C14" s="41" t="s">
        <v>61</v>
      </c>
      <c r="D14" s="50">
        <v>0.3</v>
      </c>
    </row>
    <row r="15" spans="1:5">
      <c r="A15" s="15"/>
      <c r="B15" s="42" t="s">
        <v>62</v>
      </c>
      <c r="C15" s="41" t="s">
        <v>63</v>
      </c>
      <c r="D15" s="50">
        <v>0.4</v>
      </c>
      <c r="E15" t="s">
        <v>79</v>
      </c>
    </row>
    <row r="16" spans="1:5">
      <c r="B16" s="41" t="s">
        <v>64</v>
      </c>
      <c r="C16" s="41"/>
      <c r="D16" s="50">
        <f>SUM(D12:D15)</f>
        <v>1</v>
      </c>
    </row>
    <row r="17" spans="1:7">
      <c r="B17" s="55"/>
      <c r="C17" s="55"/>
      <c r="D17" s="56"/>
    </row>
    <row r="19" spans="1:7" s="60" customFormat="1" ht="19.5">
      <c r="A19" s="59" t="s">
        <v>68</v>
      </c>
      <c r="B19" s="59" t="s">
        <v>69</v>
      </c>
    </row>
    <row r="20" spans="1:7">
      <c r="A20" s="48"/>
      <c r="B20" s="48"/>
    </row>
    <row r="21" spans="1:7" ht="17.25" thickBot="1">
      <c r="A21" s="48" t="s">
        <v>116</v>
      </c>
    </row>
    <row r="22" spans="1:7" ht="32.25" customHeight="1">
      <c r="A22" s="256" t="s">
        <v>120</v>
      </c>
      <c r="B22" s="257"/>
      <c r="C22" s="258"/>
    </row>
    <row r="23" spans="1:7" ht="10.5" customHeight="1" thickBot="1">
      <c r="A23" s="259"/>
      <c r="B23" s="260"/>
      <c r="C23" s="261"/>
    </row>
    <row r="25" spans="1:7">
      <c r="A25" s="49" t="s">
        <v>70</v>
      </c>
      <c r="B25" s="49" t="s">
        <v>71</v>
      </c>
      <c r="C25" s="49" t="s">
        <v>72</v>
      </c>
      <c r="D25" s="49" t="s">
        <v>57</v>
      </c>
      <c r="E25" s="49" t="s">
        <v>73</v>
      </c>
      <c r="F25" s="49" t="s">
        <v>74</v>
      </c>
      <c r="G25" s="49" t="s">
        <v>75</v>
      </c>
    </row>
    <row r="26" spans="1:7">
      <c r="A26" s="41" t="s">
        <v>80</v>
      </c>
      <c r="B26" s="42" t="s">
        <v>5</v>
      </c>
      <c r="C26" s="41" t="s">
        <v>54</v>
      </c>
      <c r="D26" s="41">
        <v>0.15</v>
      </c>
      <c r="E26" s="41">
        <v>50960</v>
      </c>
      <c r="F26" s="41">
        <v>1</v>
      </c>
      <c r="G26" s="41">
        <f>D26*SUM($E$26:$E$30)/E26</f>
        <v>1.2611038069073783</v>
      </c>
    </row>
    <row r="27" spans="1:7">
      <c r="A27" s="41" t="s">
        <v>80</v>
      </c>
      <c r="B27" s="42" t="s">
        <v>58</v>
      </c>
      <c r="C27" s="41" t="s">
        <v>59</v>
      </c>
      <c r="D27" s="41">
        <v>0.15</v>
      </c>
      <c r="E27" s="41">
        <v>217221</v>
      </c>
      <c r="F27" s="41">
        <v>1</v>
      </c>
      <c r="G27" s="41">
        <f>D27*SUM($E$26:$E$30)/E27</f>
        <v>0.29585468255831615</v>
      </c>
    </row>
    <row r="28" spans="1:7">
      <c r="A28" s="41" t="s">
        <v>80</v>
      </c>
      <c r="B28" s="42" t="s">
        <v>60</v>
      </c>
      <c r="C28" s="41" t="s">
        <v>61</v>
      </c>
      <c r="D28" s="41">
        <v>0.3</v>
      </c>
      <c r="E28" s="41">
        <v>160257</v>
      </c>
      <c r="F28" s="41">
        <v>1</v>
      </c>
      <c r="G28" s="41">
        <f>D28*SUM($E$26:$E$30)/E28</f>
        <v>0.80203485651172801</v>
      </c>
    </row>
    <row r="29" spans="1:7">
      <c r="A29" s="45" t="s">
        <v>80</v>
      </c>
      <c r="B29" s="46" t="s">
        <v>62</v>
      </c>
      <c r="C29" s="47" t="s">
        <v>63</v>
      </c>
      <c r="D29" s="47">
        <v>0</v>
      </c>
      <c r="E29" s="47">
        <v>0</v>
      </c>
      <c r="F29" s="47" t="s">
        <v>78</v>
      </c>
      <c r="G29" s="47">
        <v>0</v>
      </c>
    </row>
    <row r="30" spans="1:7">
      <c r="A30" s="41" t="s">
        <v>80</v>
      </c>
      <c r="B30" s="41" t="s">
        <v>76</v>
      </c>
      <c r="C30" s="41" t="s">
        <v>77</v>
      </c>
      <c r="D30" s="41">
        <v>0.4</v>
      </c>
      <c r="E30" s="41">
        <v>1</v>
      </c>
      <c r="F30" s="41">
        <v>1</v>
      </c>
      <c r="G30" s="41">
        <f>D30*SUM($E$26:$E$30)/E30</f>
        <v>171375.6</v>
      </c>
    </row>
    <row r="31" spans="1:7" ht="3" customHeight="1">
      <c r="A31" s="44"/>
      <c r="B31" s="44"/>
      <c r="C31" s="44"/>
      <c r="D31" s="44"/>
      <c r="E31" s="44"/>
      <c r="F31" s="44"/>
      <c r="G31" s="44"/>
    </row>
    <row r="32" spans="1:7">
      <c r="A32" s="41" t="s">
        <v>81</v>
      </c>
      <c r="B32" s="42" t="s">
        <v>5</v>
      </c>
      <c r="C32" s="41" t="s">
        <v>54</v>
      </c>
      <c r="D32" s="41">
        <v>0.15</v>
      </c>
      <c r="E32" s="41">
        <v>46650</v>
      </c>
      <c r="F32" s="41">
        <v>1</v>
      </c>
      <c r="G32" s="41">
        <f>D32*SUM($E$32:$E$36)/E32</f>
        <v>1.8522025723472668</v>
      </c>
    </row>
    <row r="33" spans="1:7">
      <c r="A33" s="41" t="s">
        <v>82</v>
      </c>
      <c r="B33" s="42" t="s">
        <v>58</v>
      </c>
      <c r="C33" s="41" t="s">
        <v>59</v>
      </c>
      <c r="D33" s="41">
        <v>0.15</v>
      </c>
      <c r="E33" s="41">
        <v>298175</v>
      </c>
      <c r="F33" s="41">
        <v>1</v>
      </c>
      <c r="G33" s="41">
        <f>D33*SUM($E$32:$E$36)/E33</f>
        <v>0.28978033034291945</v>
      </c>
    </row>
    <row r="34" spans="1:7">
      <c r="A34" s="41" t="s">
        <v>83</v>
      </c>
      <c r="B34" s="42" t="s">
        <v>60</v>
      </c>
      <c r="C34" s="41" t="s">
        <v>61</v>
      </c>
      <c r="D34" s="41">
        <v>0.3</v>
      </c>
      <c r="E34" s="41">
        <v>231209</v>
      </c>
      <c r="F34" s="41">
        <v>1</v>
      </c>
      <c r="G34" s="41">
        <f>D34*SUM($E$32:$E$36)/E34</f>
        <v>0.74742116440103978</v>
      </c>
    </row>
    <row r="35" spans="1:7">
      <c r="A35" s="45" t="s">
        <v>84</v>
      </c>
      <c r="B35" s="46" t="s">
        <v>62</v>
      </c>
      <c r="C35" s="47" t="s">
        <v>63</v>
      </c>
      <c r="D35" s="47">
        <v>0</v>
      </c>
      <c r="E35" s="47">
        <v>0</v>
      </c>
      <c r="F35" s="47" t="s">
        <v>78</v>
      </c>
      <c r="G35" s="47">
        <v>0</v>
      </c>
    </row>
    <row r="36" spans="1:7">
      <c r="A36" s="41" t="s">
        <v>85</v>
      </c>
      <c r="B36" s="41" t="s">
        <v>76</v>
      </c>
      <c r="C36" s="41" t="s">
        <v>77</v>
      </c>
      <c r="D36" s="41">
        <v>0.4</v>
      </c>
      <c r="E36" s="41">
        <v>1</v>
      </c>
      <c r="F36" s="41">
        <v>1</v>
      </c>
      <c r="G36" s="41">
        <f>D36*SUM($E$32:$E$36)/E36</f>
        <v>230414</v>
      </c>
    </row>
    <row r="37" spans="1:7" ht="3" customHeight="1">
      <c r="A37" s="44"/>
      <c r="B37" s="44"/>
      <c r="C37" s="44"/>
      <c r="D37" s="44"/>
      <c r="E37" s="44"/>
      <c r="F37" s="44"/>
      <c r="G37" s="44"/>
    </row>
    <row r="38" spans="1:7">
      <c r="A38" s="41" t="s">
        <v>86</v>
      </c>
      <c r="B38" s="42" t="s">
        <v>5</v>
      </c>
      <c r="C38" s="41" t="s">
        <v>54</v>
      </c>
      <c r="D38" s="41">
        <v>0.15</v>
      </c>
      <c r="E38" s="41">
        <v>38700</v>
      </c>
      <c r="F38" s="41">
        <v>1</v>
      </c>
      <c r="G38" s="41">
        <f>D38*SUM($E$38:$E$41)/E38</f>
        <v>2.017468992248062</v>
      </c>
    </row>
    <row r="39" spans="1:7">
      <c r="A39" s="41" t="s">
        <v>86</v>
      </c>
      <c r="B39" s="42" t="s">
        <v>58</v>
      </c>
      <c r="C39" s="41" t="s">
        <v>59</v>
      </c>
      <c r="D39" s="41">
        <v>0.15</v>
      </c>
      <c r="E39" s="41">
        <v>222500</v>
      </c>
      <c r="F39" s="41">
        <v>1</v>
      </c>
      <c r="G39" s="41">
        <f t="shared" ref="G39:G41" si="0">D39*SUM($E$38:$E$41)/E39</f>
        <v>0.350903595505618</v>
      </c>
    </row>
    <row r="40" spans="1:7">
      <c r="A40" s="41" t="s">
        <v>86</v>
      </c>
      <c r="B40" s="42" t="s">
        <v>60</v>
      </c>
      <c r="C40" s="41" t="s">
        <v>61</v>
      </c>
      <c r="D40" s="41">
        <v>0.3</v>
      </c>
      <c r="E40" s="41">
        <v>249267</v>
      </c>
      <c r="F40" s="41">
        <v>1</v>
      </c>
      <c r="G40" s="41">
        <f t="shared" si="0"/>
        <v>0.62644513714210071</v>
      </c>
    </row>
    <row r="41" spans="1:7">
      <c r="A41" s="41" t="s">
        <v>86</v>
      </c>
      <c r="B41" s="42" t="s">
        <v>62</v>
      </c>
      <c r="C41" s="41" t="s">
        <v>63</v>
      </c>
      <c r="D41" s="41">
        <v>0.4</v>
      </c>
      <c r="E41" s="41">
        <v>10040</v>
      </c>
      <c r="F41" s="41">
        <v>1</v>
      </c>
      <c r="G41" s="41">
        <f t="shared" si="0"/>
        <v>20.737330677290839</v>
      </c>
    </row>
    <row r="42" spans="1:7" ht="3" customHeight="1">
      <c r="A42" s="44"/>
      <c r="B42" s="44"/>
      <c r="C42" s="44"/>
      <c r="D42" s="44"/>
      <c r="E42" s="44"/>
      <c r="F42" s="44"/>
      <c r="G42" s="44"/>
    </row>
    <row r="43" spans="1:7">
      <c r="A43" s="41" t="s">
        <v>88</v>
      </c>
      <c r="B43" s="42" t="s">
        <v>5</v>
      </c>
      <c r="C43" s="41" t="s">
        <v>54</v>
      </c>
      <c r="D43" s="41">
        <v>0.15</v>
      </c>
      <c r="E43" s="41">
        <v>47000</v>
      </c>
      <c r="F43" s="41">
        <v>1</v>
      </c>
      <c r="G43" s="41">
        <f>D43*SUM($E$43:$E$46)/E43</f>
        <v>1.3784202127659575</v>
      </c>
    </row>
    <row r="44" spans="1:7">
      <c r="A44" s="41" t="s">
        <v>89</v>
      </c>
      <c r="B44" s="42" t="s">
        <v>58</v>
      </c>
      <c r="C44" s="41" t="s">
        <v>59</v>
      </c>
      <c r="D44" s="41">
        <v>0.15</v>
      </c>
      <c r="E44" s="41">
        <v>205500</v>
      </c>
      <c r="F44" s="41">
        <v>1</v>
      </c>
      <c r="G44" s="41">
        <f t="shared" ref="G44:G46" si="1">D44*SUM($E$43:$E$46)/E44</f>
        <v>0.31525912408759121</v>
      </c>
    </row>
    <row r="45" spans="1:7">
      <c r="A45" s="41" t="s">
        <v>87</v>
      </c>
      <c r="B45" s="42" t="s">
        <v>60</v>
      </c>
      <c r="C45" s="41" t="s">
        <v>61</v>
      </c>
      <c r="D45" s="41">
        <v>0.3</v>
      </c>
      <c r="E45" s="43">
        <v>168600</v>
      </c>
      <c r="F45" s="41">
        <v>1</v>
      </c>
      <c r="G45" s="41">
        <f t="shared" si="1"/>
        <v>0.76851423487544479</v>
      </c>
    </row>
    <row r="46" spans="1:7">
      <c r="A46" s="41" t="s">
        <v>88</v>
      </c>
      <c r="B46" s="42" t="s">
        <v>62</v>
      </c>
      <c r="C46" s="41" t="s">
        <v>63</v>
      </c>
      <c r="D46" s="41">
        <v>0.4</v>
      </c>
      <c r="E46" s="41">
        <v>10805</v>
      </c>
      <c r="F46" s="41">
        <v>1</v>
      </c>
      <c r="G46" s="41">
        <f t="shared" si="1"/>
        <v>15.989079130032392</v>
      </c>
    </row>
    <row r="48" spans="1:7" s="61" customFormat="1" ht="19.5">
      <c r="A48" s="61" t="s">
        <v>90</v>
      </c>
      <c r="B48" s="62" t="s">
        <v>119</v>
      </c>
    </row>
    <row r="49" spans="1:6">
      <c r="B49" s="52"/>
    </row>
    <row r="50" spans="1:6" ht="16.5" customHeight="1">
      <c r="A50" s="262" t="s">
        <v>121</v>
      </c>
      <c r="B50" s="263"/>
      <c r="C50" s="263"/>
      <c r="D50" s="263"/>
      <c r="E50" s="263"/>
      <c r="F50" s="263"/>
    </row>
    <row r="51" spans="1:6">
      <c r="A51" s="263"/>
      <c r="B51" s="263"/>
      <c r="C51" s="263"/>
      <c r="D51" s="263"/>
      <c r="E51" s="263"/>
      <c r="F51" s="263"/>
    </row>
    <row r="52" spans="1:6">
      <c r="A52" s="263"/>
      <c r="B52" s="263"/>
      <c r="C52" s="263"/>
      <c r="D52" s="263"/>
      <c r="E52" s="263"/>
      <c r="F52" s="263"/>
    </row>
    <row r="53" spans="1:6">
      <c r="A53" s="263"/>
      <c r="B53" s="263"/>
      <c r="C53" s="263"/>
      <c r="D53" s="263"/>
      <c r="E53" s="263"/>
      <c r="F53" s="263"/>
    </row>
    <row r="54" spans="1:6">
      <c r="A54" s="263"/>
      <c r="B54" s="263"/>
      <c r="C54" s="263"/>
      <c r="D54" s="263"/>
      <c r="E54" s="263"/>
      <c r="F54" s="263"/>
    </row>
    <row r="55" spans="1:6">
      <c r="A55" s="263"/>
      <c r="B55" s="263"/>
      <c r="C55" s="263"/>
      <c r="D55" s="263"/>
      <c r="E55" s="263"/>
      <c r="F55" s="263"/>
    </row>
    <row r="56" spans="1:6">
      <c r="A56" s="263"/>
      <c r="B56" s="263"/>
      <c r="C56" s="263"/>
      <c r="D56" s="263"/>
      <c r="E56" s="263"/>
      <c r="F56" s="263"/>
    </row>
    <row r="57" spans="1:6">
      <c r="A57" s="263"/>
      <c r="B57" s="263"/>
      <c r="C57" s="263"/>
      <c r="D57" s="263"/>
      <c r="E57" s="263"/>
      <c r="F57" s="263"/>
    </row>
    <row r="58" spans="1:6">
      <c r="A58" s="263"/>
      <c r="B58" s="263"/>
      <c r="C58" s="263"/>
      <c r="D58" s="263"/>
      <c r="E58" s="263"/>
      <c r="F58" s="263"/>
    </row>
    <row r="59" spans="1:6">
      <c r="A59" s="263"/>
      <c r="B59" s="263"/>
      <c r="C59" s="263"/>
      <c r="D59" s="263"/>
      <c r="E59" s="263"/>
      <c r="F59" s="263"/>
    </row>
    <row r="60" spans="1:6">
      <c r="A60" s="263"/>
      <c r="B60" s="263"/>
      <c r="C60" s="263"/>
      <c r="D60" s="263"/>
      <c r="E60" s="263"/>
      <c r="F60" s="263"/>
    </row>
    <row r="61" spans="1:6">
      <c r="A61" s="263"/>
      <c r="B61" s="263"/>
      <c r="C61" s="263"/>
      <c r="D61" s="263"/>
      <c r="E61" s="263"/>
      <c r="F61" s="263"/>
    </row>
    <row r="62" spans="1:6">
      <c r="A62" s="263"/>
      <c r="B62" s="263"/>
      <c r="C62" s="263"/>
      <c r="D62" s="263"/>
      <c r="E62" s="263"/>
      <c r="F62" s="263"/>
    </row>
    <row r="63" spans="1:6">
      <c r="A63" s="263"/>
      <c r="B63" s="263"/>
      <c r="C63" s="263"/>
      <c r="D63" s="263"/>
      <c r="E63" s="263"/>
      <c r="F63" s="263"/>
    </row>
    <row r="64" spans="1:6">
      <c r="A64" s="263"/>
      <c r="B64" s="263"/>
      <c r="C64" s="263"/>
      <c r="D64" s="263"/>
      <c r="E64" s="263"/>
      <c r="F64" s="263"/>
    </row>
  </sheetData>
  <mergeCells count="2">
    <mergeCell ref="A22:C23"/>
    <mergeCell ref="A50:F6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81"/>
  <sheetViews>
    <sheetView zoomScale="85" zoomScaleNormal="85" workbookViewId="0">
      <pane ySplit="2" topLeftCell="A350" activePane="bottomLeft" state="frozen"/>
      <selection activeCell="A50" sqref="A50:F64"/>
      <selection pane="bottomLeft" activeCell="R381" sqref="R381:U381"/>
    </sheetView>
  </sheetViews>
  <sheetFormatPr defaultColWidth="8.875" defaultRowHeight="13.5"/>
  <cols>
    <col min="1" max="3" width="8.875" style="16"/>
    <col min="4" max="4" width="11" style="16" bestFit="1" customWidth="1"/>
    <col min="5" max="5" width="13" style="16" bestFit="1" customWidth="1"/>
    <col min="6" max="6" width="8.875" style="16"/>
    <col min="7" max="7" width="11" style="16" bestFit="1" customWidth="1"/>
    <col min="8" max="8" width="13" style="16" bestFit="1" customWidth="1"/>
    <col min="9" max="9" width="8.875" style="16"/>
    <col min="10" max="10" width="11" style="16" bestFit="1" customWidth="1"/>
    <col min="11" max="11" width="11.625" style="16" bestFit="1" customWidth="1"/>
    <col min="12" max="12" width="8.875" style="16"/>
    <col min="13" max="13" width="11" style="16" bestFit="1" customWidth="1"/>
    <col min="14" max="14" width="13" style="16" bestFit="1" customWidth="1"/>
    <col min="15" max="16" width="8.875" style="16"/>
    <col min="17" max="17" width="10.625" style="16" customWidth="1"/>
    <col min="18" max="18" width="14" style="16" customWidth="1"/>
    <col min="19" max="19" width="12.125" style="16" bestFit="1" customWidth="1"/>
    <col min="20" max="20" width="15" style="16" customWidth="1"/>
    <col min="21" max="26" width="8.875" style="16"/>
    <col min="27" max="27" width="12.625" style="16" bestFit="1" customWidth="1"/>
    <col min="28" max="28" width="8.875" style="16"/>
    <col min="29" max="29" width="11.625" style="16" bestFit="1" customWidth="1"/>
    <col min="30" max="16384" width="8.875" style="16"/>
  </cols>
  <sheetData>
    <row r="1" spans="1:28">
      <c r="A1" s="18"/>
      <c r="B1" s="18"/>
      <c r="C1" s="265" t="s">
        <v>115</v>
      </c>
      <c r="D1" s="265"/>
      <c r="E1" s="265"/>
      <c r="F1" s="266" t="s">
        <v>95</v>
      </c>
      <c r="G1" s="266"/>
      <c r="H1" s="266"/>
      <c r="I1" s="265" t="s">
        <v>96</v>
      </c>
      <c r="J1" s="265"/>
      <c r="K1" s="265"/>
      <c r="L1" s="266" t="s">
        <v>97</v>
      </c>
      <c r="M1" s="266"/>
      <c r="N1" s="266"/>
      <c r="O1" s="265" t="s">
        <v>102</v>
      </c>
      <c r="P1" s="265"/>
      <c r="Q1" s="265"/>
      <c r="R1" s="267" t="s">
        <v>107</v>
      </c>
      <c r="S1" s="267"/>
      <c r="T1" s="267"/>
      <c r="U1" s="267"/>
      <c r="V1" s="264" t="s">
        <v>112</v>
      </c>
      <c r="W1" s="264"/>
      <c r="X1" s="264"/>
      <c r="Y1" s="264"/>
      <c r="Z1" s="264"/>
      <c r="AA1" s="264"/>
      <c r="AB1" s="264"/>
    </row>
    <row r="2" spans="1:28">
      <c r="A2" s="18" t="s">
        <v>91</v>
      </c>
      <c r="B2" s="18" t="s">
        <v>98</v>
      </c>
      <c r="C2" s="27" t="s">
        <v>92</v>
      </c>
      <c r="D2" s="27" t="s">
        <v>93</v>
      </c>
      <c r="E2" s="27" t="s">
        <v>94</v>
      </c>
      <c r="F2" s="18" t="s">
        <v>92</v>
      </c>
      <c r="G2" s="18" t="s">
        <v>93</v>
      </c>
      <c r="H2" s="18" t="s">
        <v>94</v>
      </c>
      <c r="I2" s="27" t="s">
        <v>92</v>
      </c>
      <c r="J2" s="27" t="s">
        <v>93</v>
      </c>
      <c r="K2" s="27" t="s">
        <v>94</v>
      </c>
      <c r="L2" s="18" t="s">
        <v>92</v>
      </c>
      <c r="M2" s="18" t="s">
        <v>93</v>
      </c>
      <c r="N2" s="18" t="s">
        <v>94</v>
      </c>
      <c r="O2" s="27" t="s">
        <v>92</v>
      </c>
      <c r="P2" s="27" t="s">
        <v>93</v>
      </c>
      <c r="Q2" s="27" t="s">
        <v>94</v>
      </c>
      <c r="R2" s="31" t="s">
        <v>103</v>
      </c>
      <c r="S2" s="31" t="s">
        <v>104</v>
      </c>
      <c r="T2" s="39" t="s">
        <v>105</v>
      </c>
      <c r="U2" s="31" t="s">
        <v>106</v>
      </c>
      <c r="V2" s="35" t="s">
        <v>109</v>
      </c>
      <c r="W2" s="35" t="s">
        <v>110</v>
      </c>
      <c r="X2" s="35" t="s">
        <v>111</v>
      </c>
      <c r="Y2" s="35" t="s">
        <v>113</v>
      </c>
      <c r="Z2" s="35" t="s">
        <v>77</v>
      </c>
      <c r="AA2" s="35" t="s">
        <v>108</v>
      </c>
      <c r="AB2" s="35" t="s">
        <v>114</v>
      </c>
    </row>
    <row r="3" spans="1:28">
      <c r="A3" s="18">
        <v>20171228</v>
      </c>
      <c r="B3" s="18" t="s">
        <v>99</v>
      </c>
      <c r="C3" s="27">
        <v>50960</v>
      </c>
      <c r="D3" s="27">
        <v>1</v>
      </c>
      <c r="E3" s="27">
        <v>1.2611038069073783</v>
      </c>
      <c r="F3" s="18">
        <v>217221</v>
      </c>
      <c r="G3" s="18">
        <v>1</v>
      </c>
      <c r="H3" s="18">
        <v>0.29585468255831615</v>
      </c>
      <c r="I3" s="27">
        <v>160257</v>
      </c>
      <c r="J3" s="27">
        <v>1</v>
      </c>
      <c r="K3" s="26">
        <v>0.80203485651172801</v>
      </c>
      <c r="L3" s="18">
        <v>0</v>
      </c>
      <c r="M3" s="18">
        <v>0</v>
      </c>
      <c r="N3" s="18">
        <v>0</v>
      </c>
      <c r="O3" s="27">
        <v>1</v>
      </c>
      <c r="P3" s="27">
        <v>1</v>
      </c>
      <c r="Q3" s="27">
        <v>171375.6</v>
      </c>
      <c r="R3" s="32">
        <f>C3*D3*E3+F3*G3*H3+I3*J3*K3+O3*P3*Q3</f>
        <v>428439</v>
      </c>
      <c r="S3" s="32">
        <f>C3*D3*E3+F3*G3*H3+I3*J3*K3+O3*P3*Q3</f>
        <v>428439</v>
      </c>
      <c r="T3" s="39">
        <f>S3/R3*1000</f>
        <v>1000</v>
      </c>
      <c r="U3" s="31"/>
      <c r="V3" s="35">
        <f>100000000*0.15/C3</f>
        <v>294.34850863422292</v>
      </c>
      <c r="W3" s="35">
        <f>100000000*0.15/F3</f>
        <v>69.054096979573799</v>
      </c>
      <c r="X3" s="35">
        <f>100000000*0.3/I3</f>
        <v>187.19931110653513</v>
      </c>
      <c r="Y3" s="35">
        <v>0</v>
      </c>
      <c r="Z3" s="35">
        <f>100000000*0.4/O3</f>
        <v>40000000</v>
      </c>
      <c r="AA3" s="36">
        <f t="shared" ref="AA3:AA34" si="0">V3*C3+W3*F3+X3*I3+Z3</f>
        <v>100000000</v>
      </c>
      <c r="AB3" s="35"/>
    </row>
    <row r="4" spans="1:28" s="17" customFormat="1">
      <c r="A4" s="20">
        <v>20180102</v>
      </c>
      <c r="B4" s="20" t="s">
        <v>100</v>
      </c>
      <c r="C4" s="20">
        <v>51020</v>
      </c>
      <c r="D4" s="20">
        <v>1</v>
      </c>
      <c r="E4" s="20">
        <v>1.2611038069073783</v>
      </c>
      <c r="F4" s="20">
        <v>221936</v>
      </c>
      <c r="G4" s="20">
        <v>1</v>
      </c>
      <c r="H4" s="20">
        <v>0.29585468255831615</v>
      </c>
      <c r="I4" s="23">
        <v>163201</v>
      </c>
      <c r="J4" s="20">
        <v>1</v>
      </c>
      <c r="K4" s="20">
        <v>0.80203485651172801</v>
      </c>
      <c r="L4" s="20">
        <v>0</v>
      </c>
      <c r="M4" s="20">
        <v>0</v>
      </c>
      <c r="N4" s="20">
        <v>0</v>
      </c>
      <c r="O4" s="23">
        <v>1</v>
      </c>
      <c r="P4" s="23">
        <v>1</v>
      </c>
      <c r="Q4" s="23">
        <v>171375.6</v>
      </c>
      <c r="R4" s="24">
        <f>$R$3</f>
        <v>428439</v>
      </c>
      <c r="S4" s="25">
        <f>C4*D4*E4+F4*G4*H4+I4*J4*K4+O4*P4*Q4</f>
        <v>432270.81167424738</v>
      </c>
      <c r="T4" s="40">
        <f>S4/R4*1000</f>
        <v>1008.9436574967436</v>
      </c>
      <c r="U4" s="28">
        <f>(T4-T3)/T3</f>
        <v>8.94365749674364E-3</v>
      </c>
      <c r="V4" s="23">
        <v>294.34850863422292</v>
      </c>
      <c r="W4" s="23">
        <v>69.054096979573799</v>
      </c>
      <c r="X4" s="23">
        <v>187.19931110653513</v>
      </c>
      <c r="Y4" s="23">
        <v>0</v>
      </c>
      <c r="Z4" s="23">
        <v>40000000</v>
      </c>
      <c r="AA4" s="29">
        <f t="shared" si="0"/>
        <v>100894365.74967438</v>
      </c>
      <c r="AB4" s="28">
        <f>(AA4-AA3)/AA3</f>
        <v>8.9436574967437978E-3</v>
      </c>
    </row>
    <row r="5" spans="1:28">
      <c r="A5" s="18">
        <v>20180103</v>
      </c>
      <c r="B5" s="18" t="s">
        <v>99</v>
      </c>
      <c r="C5" s="27">
        <v>51620</v>
      </c>
      <c r="D5" s="27">
        <v>1</v>
      </c>
      <c r="E5" s="27">
        <v>1.2611038069073783</v>
      </c>
      <c r="F5" s="18">
        <v>242371</v>
      </c>
      <c r="G5" s="18">
        <v>1</v>
      </c>
      <c r="H5" s="18">
        <v>0.29585468255831615</v>
      </c>
      <c r="I5" s="27">
        <v>161140</v>
      </c>
      <c r="J5" s="27">
        <v>1</v>
      </c>
      <c r="K5" s="26">
        <v>0.80203485651172801</v>
      </c>
      <c r="L5" s="19">
        <v>0</v>
      </c>
      <c r="M5" s="19">
        <v>0</v>
      </c>
      <c r="N5" s="19">
        <v>0</v>
      </c>
      <c r="O5" s="27">
        <v>1</v>
      </c>
      <c r="P5" s="27">
        <v>1</v>
      </c>
      <c r="Q5" s="27">
        <v>171375.6</v>
      </c>
      <c r="R5" s="33">
        <f t="shared" ref="R5:R68" si="1">$R$3</f>
        <v>428439</v>
      </c>
      <c r="S5" s="32">
        <f t="shared" ref="S5:S68" si="2">C5*D5*E5+F5*G5*H5+I5*J5*K5+O5*P5*Q5</f>
        <v>437420.2705572003</v>
      </c>
      <c r="T5" s="39">
        <f t="shared" ref="T5:T68" si="3">S5/R5*1000</f>
        <v>1020.9627754644192</v>
      </c>
      <c r="U5" s="34">
        <f t="shared" ref="U5:U68" si="4">(T5-T4)/T4</f>
        <v>1.191257596831107E-2</v>
      </c>
      <c r="V5" s="35">
        <v>294.34850863422292</v>
      </c>
      <c r="W5" s="35">
        <v>69.054096979573799</v>
      </c>
      <c r="X5" s="35">
        <v>187.19931110653513</v>
      </c>
      <c r="Y5" s="35">
        <v>0</v>
      </c>
      <c r="Z5" s="35">
        <v>40000000</v>
      </c>
      <c r="AA5" s="36">
        <f t="shared" si="0"/>
        <v>102096277.54644194</v>
      </c>
      <c r="AB5" s="37">
        <f t="shared" ref="AB5:AB68" si="5">(AA5-AA4)/AA4</f>
        <v>1.191257596831111E-2</v>
      </c>
    </row>
    <row r="6" spans="1:28">
      <c r="A6" s="18">
        <v>20180104</v>
      </c>
      <c r="B6" s="18" t="s">
        <v>99</v>
      </c>
      <c r="C6" s="27">
        <v>51080</v>
      </c>
      <c r="D6" s="27">
        <v>1</v>
      </c>
      <c r="E6" s="27">
        <v>1.2611038069073783</v>
      </c>
      <c r="F6" s="18">
        <v>245614</v>
      </c>
      <c r="G6" s="18">
        <v>1</v>
      </c>
      <c r="H6" s="18">
        <v>0.29585468255831615</v>
      </c>
      <c r="I6" s="27">
        <v>161336</v>
      </c>
      <c r="J6" s="27">
        <v>1</v>
      </c>
      <c r="K6" s="26">
        <v>0.80203485651172801</v>
      </c>
      <c r="L6" s="19">
        <v>0</v>
      </c>
      <c r="M6" s="19">
        <v>0</v>
      </c>
      <c r="N6" s="19">
        <v>0</v>
      </c>
      <c r="O6" s="27">
        <v>1</v>
      </c>
      <c r="P6" s="27">
        <v>1</v>
      </c>
      <c r="Q6" s="27">
        <v>171375.6</v>
      </c>
      <c r="R6" s="33">
        <f t="shared" si="1"/>
        <v>428439</v>
      </c>
      <c r="S6" s="32">
        <f t="shared" si="2"/>
        <v>437855.93006888335</v>
      </c>
      <c r="T6" s="39">
        <f t="shared" si="3"/>
        <v>1021.9796285326111</v>
      </c>
      <c r="U6" s="34">
        <f t="shared" si="4"/>
        <v>9.9597467471748496E-4</v>
      </c>
      <c r="V6" s="35">
        <v>294.34850863422292</v>
      </c>
      <c r="W6" s="35">
        <v>69.054096979573799</v>
      </c>
      <c r="X6" s="35">
        <v>187.19931110653513</v>
      </c>
      <c r="Y6" s="35">
        <v>0</v>
      </c>
      <c r="Z6" s="35">
        <v>40000000</v>
      </c>
      <c r="AA6" s="36">
        <f t="shared" si="0"/>
        <v>102197962.8532611</v>
      </c>
      <c r="AB6" s="37">
        <f t="shared" si="5"/>
        <v>9.9597467471721304E-4</v>
      </c>
    </row>
    <row r="7" spans="1:28">
      <c r="A7" s="18">
        <v>20180105</v>
      </c>
      <c r="B7" s="18" t="s">
        <v>99</v>
      </c>
      <c r="C7" s="27">
        <v>52120</v>
      </c>
      <c r="D7" s="27">
        <v>1</v>
      </c>
      <c r="E7" s="27">
        <v>1.2611038069073783</v>
      </c>
      <c r="F7" s="18">
        <v>262217</v>
      </c>
      <c r="G7" s="18">
        <v>1</v>
      </c>
      <c r="H7" s="18">
        <v>0.29585468255831615</v>
      </c>
      <c r="I7" s="27">
        <v>167322</v>
      </c>
      <c r="J7" s="27">
        <v>1</v>
      </c>
      <c r="K7" s="26">
        <v>0.80203485651172801</v>
      </c>
      <c r="L7" s="19">
        <v>0</v>
      </c>
      <c r="M7" s="19">
        <v>0</v>
      </c>
      <c r="N7" s="19">
        <v>0</v>
      </c>
      <c r="O7" s="27">
        <v>1</v>
      </c>
      <c r="P7" s="27">
        <v>1</v>
      </c>
      <c r="Q7" s="27">
        <v>171375.6</v>
      </c>
      <c r="R7" s="33">
        <f t="shared" si="1"/>
        <v>428439</v>
      </c>
      <c r="S7" s="32">
        <f t="shared" si="2"/>
        <v>448880.53397366195</v>
      </c>
      <c r="T7" s="39">
        <f t="shared" si="3"/>
        <v>1047.7116555067628</v>
      </c>
      <c r="U7" s="34">
        <f t="shared" si="4"/>
        <v>2.5178610469074162E-2</v>
      </c>
      <c r="V7" s="35">
        <v>294.34850863422292</v>
      </c>
      <c r="W7" s="35">
        <v>69.054096979573799</v>
      </c>
      <c r="X7" s="35">
        <v>187.19931110653513</v>
      </c>
      <c r="Y7" s="35">
        <v>0</v>
      </c>
      <c r="Z7" s="35">
        <v>40000000</v>
      </c>
      <c r="AA7" s="36">
        <f t="shared" si="0"/>
        <v>104771165.55067627</v>
      </c>
      <c r="AB7" s="37">
        <f t="shared" si="5"/>
        <v>2.5178610469074169E-2</v>
      </c>
    </row>
    <row r="8" spans="1:28">
      <c r="A8" s="18">
        <v>20180108</v>
      </c>
      <c r="B8" s="18" t="s">
        <v>99</v>
      </c>
      <c r="C8" s="27">
        <v>52020</v>
      </c>
      <c r="D8" s="27">
        <v>1</v>
      </c>
      <c r="E8" s="27">
        <v>1.2611038069073783</v>
      </c>
      <c r="F8" s="18">
        <v>297192</v>
      </c>
      <c r="G8" s="18">
        <v>1</v>
      </c>
      <c r="H8" s="18">
        <v>0.29585468255831615</v>
      </c>
      <c r="I8" s="27">
        <v>167028</v>
      </c>
      <c r="J8" s="27">
        <v>1</v>
      </c>
      <c r="K8" s="26">
        <v>0.80203485651172801</v>
      </c>
      <c r="L8" s="19">
        <v>0</v>
      </c>
      <c r="M8" s="19">
        <v>0</v>
      </c>
      <c r="N8" s="19">
        <v>0</v>
      </c>
      <c r="O8" s="27">
        <v>1</v>
      </c>
      <c r="P8" s="27">
        <v>1</v>
      </c>
      <c r="Q8" s="27">
        <v>171375.6</v>
      </c>
      <c r="R8" s="33">
        <f t="shared" si="1"/>
        <v>428439</v>
      </c>
      <c r="S8" s="32">
        <f t="shared" si="2"/>
        <v>458866.14286763384</v>
      </c>
      <c r="T8" s="39">
        <f t="shared" si="3"/>
        <v>1071.0186114420812</v>
      </c>
      <c r="U8" s="34">
        <f t="shared" si="4"/>
        <v>2.2245582372609211E-2</v>
      </c>
      <c r="V8" s="35">
        <v>294.34850863422292</v>
      </c>
      <c r="W8" s="35">
        <v>69.054096979573799</v>
      </c>
      <c r="X8" s="35">
        <v>187.19931110653513</v>
      </c>
      <c r="Y8" s="35">
        <v>0</v>
      </c>
      <c r="Z8" s="35">
        <v>40000000</v>
      </c>
      <c r="AA8" s="36">
        <f t="shared" si="0"/>
        <v>107101861.14420813</v>
      </c>
      <c r="AB8" s="37">
        <f t="shared" si="5"/>
        <v>2.2245582372609367E-2</v>
      </c>
    </row>
    <row r="9" spans="1:28">
      <c r="A9" s="18">
        <v>20180109</v>
      </c>
      <c r="B9" s="18" t="s">
        <v>99</v>
      </c>
      <c r="C9" s="27">
        <v>50400</v>
      </c>
      <c r="D9" s="27">
        <v>1</v>
      </c>
      <c r="E9" s="27">
        <v>1.2611038069073783</v>
      </c>
      <c r="F9" s="18">
        <v>287368</v>
      </c>
      <c r="G9" s="18">
        <v>1</v>
      </c>
      <c r="H9" s="18">
        <v>0.29585468255831615</v>
      </c>
      <c r="I9" s="27">
        <v>160944</v>
      </c>
      <c r="J9" s="27">
        <v>1</v>
      </c>
      <c r="K9" s="26">
        <v>0.80203485651172801</v>
      </c>
      <c r="L9" s="19">
        <v>0</v>
      </c>
      <c r="M9" s="19">
        <v>0</v>
      </c>
      <c r="N9" s="19">
        <v>0</v>
      </c>
      <c r="O9" s="27">
        <v>1</v>
      </c>
      <c r="P9" s="27">
        <v>1</v>
      </c>
      <c r="Q9" s="27">
        <v>171375.6</v>
      </c>
      <c r="R9" s="33">
        <f t="shared" si="1"/>
        <v>428439</v>
      </c>
      <c r="S9" s="32">
        <f t="shared" si="2"/>
        <v>449037.09823197359</v>
      </c>
      <c r="T9" s="39">
        <f t="shared" si="3"/>
        <v>1048.0770850272118</v>
      </c>
      <c r="U9" s="34">
        <f t="shared" si="4"/>
        <v>-2.1420287350543507E-2</v>
      </c>
      <c r="V9" s="35">
        <v>294.34850863422292</v>
      </c>
      <c r="W9" s="35">
        <v>69.054096979573799</v>
      </c>
      <c r="X9" s="35">
        <v>187.19931110653513</v>
      </c>
      <c r="Y9" s="35">
        <v>0</v>
      </c>
      <c r="Z9" s="35">
        <v>40000000</v>
      </c>
      <c r="AA9" s="36">
        <f t="shared" si="0"/>
        <v>104807708.50272119</v>
      </c>
      <c r="AB9" s="37">
        <f t="shared" si="5"/>
        <v>-2.1420287350543452E-2</v>
      </c>
    </row>
    <row r="10" spans="1:28">
      <c r="A10" s="18">
        <v>20180110</v>
      </c>
      <c r="B10" s="18" t="s">
        <v>99</v>
      </c>
      <c r="C10" s="27">
        <v>48840</v>
      </c>
      <c r="D10" s="27">
        <v>1</v>
      </c>
      <c r="E10" s="27">
        <v>1.2611038069073783</v>
      </c>
      <c r="F10" s="18">
        <v>290807</v>
      </c>
      <c r="G10" s="18">
        <v>1</v>
      </c>
      <c r="H10" s="18">
        <v>0.29585468255831615</v>
      </c>
      <c r="I10" s="27">
        <v>160944</v>
      </c>
      <c r="J10" s="27">
        <v>1</v>
      </c>
      <c r="K10" s="26">
        <v>0.80203485651172801</v>
      </c>
      <c r="L10" s="19">
        <v>0</v>
      </c>
      <c r="M10" s="19">
        <v>0</v>
      </c>
      <c r="N10" s="19">
        <v>0</v>
      </c>
      <c r="O10" s="27">
        <v>1</v>
      </c>
      <c r="P10" s="27">
        <v>1</v>
      </c>
      <c r="Q10" s="27">
        <v>171375.6</v>
      </c>
      <c r="R10" s="33">
        <f t="shared" si="1"/>
        <v>428439</v>
      </c>
      <c r="S10" s="32">
        <f t="shared" si="2"/>
        <v>448087.22054651612</v>
      </c>
      <c r="T10" s="39">
        <f t="shared" si="3"/>
        <v>1045.8600186876454</v>
      </c>
      <c r="U10" s="34">
        <f t="shared" si="4"/>
        <v>-2.1153657218913528E-3</v>
      </c>
      <c r="V10" s="35">
        <v>294.34850863422292</v>
      </c>
      <c r="W10" s="35">
        <v>69.054096979573799</v>
      </c>
      <c r="X10" s="35">
        <v>187.19931110653513</v>
      </c>
      <c r="Y10" s="35">
        <v>0</v>
      </c>
      <c r="Z10" s="35">
        <v>40000000</v>
      </c>
      <c r="AA10" s="36">
        <f t="shared" si="0"/>
        <v>104586001.86876455</v>
      </c>
      <c r="AB10" s="37">
        <f t="shared" si="5"/>
        <v>-2.1153657218913879E-3</v>
      </c>
    </row>
    <row r="11" spans="1:28">
      <c r="A11" s="18">
        <v>20180111</v>
      </c>
      <c r="B11" s="18" t="s">
        <v>99</v>
      </c>
      <c r="C11" s="27">
        <v>48240</v>
      </c>
      <c r="D11" s="27">
        <v>1</v>
      </c>
      <c r="E11" s="27">
        <v>1.2611038069073783</v>
      </c>
      <c r="F11" s="18">
        <v>301614</v>
      </c>
      <c r="G11" s="18">
        <v>1</v>
      </c>
      <c r="H11" s="18">
        <v>0.29585468255831615</v>
      </c>
      <c r="I11" s="27">
        <v>165850</v>
      </c>
      <c r="J11" s="27">
        <v>1</v>
      </c>
      <c r="K11" s="26">
        <v>0.80203485651172801</v>
      </c>
      <c r="L11" s="19">
        <v>0</v>
      </c>
      <c r="M11" s="19">
        <v>0</v>
      </c>
      <c r="N11" s="19">
        <v>0</v>
      </c>
      <c r="O11" s="27">
        <v>1</v>
      </c>
      <c r="P11" s="27">
        <v>1</v>
      </c>
      <c r="Q11" s="27">
        <v>171375.6</v>
      </c>
      <c r="R11" s="33">
        <f t="shared" si="1"/>
        <v>428439</v>
      </c>
      <c r="S11" s="32">
        <f t="shared" si="2"/>
        <v>454462.64282282593</v>
      </c>
      <c r="T11" s="39">
        <f t="shared" si="3"/>
        <v>1060.7406020993092</v>
      </c>
      <c r="U11" s="34">
        <f t="shared" si="4"/>
        <v>1.4228083248020211E-2</v>
      </c>
      <c r="V11" s="35">
        <v>294.34850863422292</v>
      </c>
      <c r="W11" s="35">
        <v>69.054096979573799</v>
      </c>
      <c r="X11" s="35">
        <v>187.19931110653513</v>
      </c>
      <c r="Y11" s="35">
        <v>0</v>
      </c>
      <c r="Z11" s="35">
        <v>40000000</v>
      </c>
      <c r="AA11" s="36">
        <f t="shared" si="0"/>
        <v>106074060.20993093</v>
      </c>
      <c r="AB11" s="37">
        <f t="shared" si="5"/>
        <v>1.4228083248020188E-2</v>
      </c>
    </row>
    <row r="12" spans="1:28">
      <c r="A12" s="18">
        <v>20180112</v>
      </c>
      <c r="B12" s="18" t="s">
        <v>99</v>
      </c>
      <c r="C12" s="27">
        <v>48200</v>
      </c>
      <c r="D12" s="27">
        <v>1</v>
      </c>
      <c r="E12" s="27">
        <v>1.2611038069073783</v>
      </c>
      <c r="F12" s="18">
        <v>335508</v>
      </c>
      <c r="G12" s="18">
        <v>1</v>
      </c>
      <c r="H12" s="18">
        <v>0.29585468255831615</v>
      </c>
      <c r="I12" s="27">
        <v>174192</v>
      </c>
      <c r="J12" s="27">
        <v>1</v>
      </c>
      <c r="K12" s="26">
        <v>0.80203485651172801</v>
      </c>
      <c r="L12" s="19">
        <v>0</v>
      </c>
      <c r="M12" s="19">
        <v>0</v>
      </c>
      <c r="N12" s="19">
        <v>0</v>
      </c>
      <c r="O12" s="27">
        <v>1</v>
      </c>
      <c r="P12" s="27">
        <v>1</v>
      </c>
      <c r="Q12" s="27">
        <v>171375.6</v>
      </c>
      <c r="R12" s="33">
        <f t="shared" si="1"/>
        <v>428439</v>
      </c>
      <c r="S12" s="32">
        <f t="shared" si="2"/>
        <v>471130.47205420211</v>
      </c>
      <c r="T12" s="39">
        <f t="shared" si="3"/>
        <v>1099.6442248586195</v>
      </c>
      <c r="U12" s="34">
        <f t="shared" si="4"/>
        <v>3.6675906137953303E-2</v>
      </c>
      <c r="V12" s="35">
        <v>294.34850863422292</v>
      </c>
      <c r="W12" s="35">
        <v>69.054096979573799</v>
      </c>
      <c r="X12" s="35">
        <v>187.19931110653513</v>
      </c>
      <c r="Y12" s="35">
        <v>0</v>
      </c>
      <c r="Z12" s="35">
        <v>40000000</v>
      </c>
      <c r="AA12" s="36">
        <f t="shared" si="0"/>
        <v>109964422.48586196</v>
      </c>
      <c r="AB12" s="37">
        <f t="shared" si="5"/>
        <v>3.6675906137953268E-2</v>
      </c>
    </row>
    <row r="13" spans="1:28">
      <c r="A13" s="18">
        <v>20180115</v>
      </c>
      <c r="B13" s="18" t="s">
        <v>99</v>
      </c>
      <c r="C13" s="27">
        <v>48540</v>
      </c>
      <c r="D13" s="27">
        <v>1</v>
      </c>
      <c r="E13" s="27">
        <v>1.2611038069073783</v>
      </c>
      <c r="F13" s="18">
        <v>343859</v>
      </c>
      <c r="G13" s="18">
        <v>1</v>
      </c>
      <c r="H13" s="18">
        <v>0.29585468255831615</v>
      </c>
      <c r="I13" s="27">
        <v>226401</v>
      </c>
      <c r="J13" s="27">
        <v>1</v>
      </c>
      <c r="K13" s="26">
        <v>0.80203485651172801</v>
      </c>
      <c r="L13" s="19">
        <v>0</v>
      </c>
      <c r="M13" s="19">
        <v>0</v>
      </c>
      <c r="N13" s="19">
        <v>0</v>
      </c>
      <c r="O13" s="27">
        <v>1</v>
      </c>
      <c r="P13" s="27">
        <v>1</v>
      </c>
      <c r="Q13" s="27">
        <v>171375.6</v>
      </c>
      <c r="R13" s="33">
        <f t="shared" si="1"/>
        <v>428439</v>
      </c>
      <c r="S13" s="32">
        <f t="shared" si="2"/>
        <v>515903.36762621591</v>
      </c>
      <c r="T13" s="39">
        <f t="shared" si="3"/>
        <v>1204.1466057623511</v>
      </c>
      <c r="U13" s="34">
        <f t="shared" si="4"/>
        <v>9.503290113415308E-2</v>
      </c>
      <c r="V13" s="35">
        <v>294.34850863422292</v>
      </c>
      <c r="W13" s="35">
        <v>69.054096979573799</v>
      </c>
      <c r="X13" s="35">
        <v>187.19931110653513</v>
      </c>
      <c r="Y13" s="35">
        <v>0</v>
      </c>
      <c r="Z13" s="35">
        <v>40000000</v>
      </c>
      <c r="AA13" s="36">
        <f t="shared" si="0"/>
        <v>120414660.57623512</v>
      </c>
      <c r="AB13" s="37">
        <f t="shared" si="5"/>
        <v>9.5032901134153067E-2</v>
      </c>
    </row>
    <row r="14" spans="1:28">
      <c r="A14" s="18">
        <v>20180116</v>
      </c>
      <c r="B14" s="18" t="s">
        <v>99</v>
      </c>
      <c r="C14" s="27">
        <v>50000</v>
      </c>
      <c r="D14" s="27">
        <v>1</v>
      </c>
      <c r="E14" s="27">
        <v>1.2611038069073783</v>
      </c>
      <c r="F14" s="18">
        <v>341305</v>
      </c>
      <c r="G14" s="18">
        <v>1</v>
      </c>
      <c r="H14" s="18">
        <v>0.29585468255831615</v>
      </c>
      <c r="I14" s="27">
        <v>225419</v>
      </c>
      <c r="J14" s="27">
        <v>1</v>
      </c>
      <c r="K14" s="26">
        <v>0.80203485651172801</v>
      </c>
      <c r="L14" s="19">
        <v>0</v>
      </c>
      <c r="M14" s="19">
        <v>0</v>
      </c>
      <c r="N14" s="19">
        <v>0</v>
      </c>
      <c r="O14" s="27">
        <v>1</v>
      </c>
      <c r="P14" s="27">
        <v>1</v>
      </c>
      <c r="Q14" s="27">
        <v>171375.6</v>
      </c>
      <c r="R14" s="33">
        <f t="shared" si="1"/>
        <v>428439</v>
      </c>
      <c r="S14" s="32">
        <f t="shared" si="2"/>
        <v>516201.3680959522</v>
      </c>
      <c r="T14" s="39">
        <f t="shared" si="3"/>
        <v>1204.8421551164861</v>
      </c>
      <c r="U14" s="34">
        <f t="shared" si="4"/>
        <v>5.7762846384857495E-4</v>
      </c>
      <c r="V14" s="35">
        <v>294.34850863422292</v>
      </c>
      <c r="W14" s="35">
        <v>69.054096979573799</v>
      </c>
      <c r="X14" s="35">
        <v>187.19931110653513</v>
      </c>
      <c r="Y14" s="35">
        <v>0</v>
      </c>
      <c r="Z14" s="35">
        <v>40000000</v>
      </c>
      <c r="AA14" s="36">
        <f t="shared" si="0"/>
        <v>120484215.51164863</v>
      </c>
      <c r="AB14" s="37">
        <f t="shared" si="5"/>
        <v>5.7762846384866928E-4</v>
      </c>
    </row>
    <row r="15" spans="1:28">
      <c r="A15" s="18">
        <v>20180117</v>
      </c>
      <c r="B15" s="18" t="s">
        <v>99</v>
      </c>
      <c r="C15" s="27">
        <v>49620</v>
      </c>
      <c r="D15" s="27">
        <v>1</v>
      </c>
      <c r="E15" s="27">
        <v>1.2611038069073783</v>
      </c>
      <c r="F15" s="18">
        <v>308000</v>
      </c>
      <c r="G15" s="18">
        <v>1</v>
      </c>
      <c r="H15" s="18">
        <v>0.29585468255831615</v>
      </c>
      <c r="I15" s="27">
        <v>244556</v>
      </c>
      <c r="J15" s="27">
        <v>1</v>
      </c>
      <c r="K15" s="26">
        <v>0.80203485651172801</v>
      </c>
      <c r="L15" s="19">
        <v>0</v>
      </c>
      <c r="M15" s="19">
        <v>0</v>
      </c>
      <c r="N15" s="19">
        <v>0</v>
      </c>
      <c r="O15" s="27">
        <v>1</v>
      </c>
      <c r="P15" s="27">
        <v>1</v>
      </c>
      <c r="Q15" s="27">
        <v>171375.6</v>
      </c>
      <c r="R15" s="33">
        <f t="shared" si="1"/>
        <v>428439</v>
      </c>
      <c r="S15" s="32">
        <f t="shared" si="2"/>
        <v>521217.24949578766</v>
      </c>
      <c r="T15" s="39">
        <f t="shared" si="3"/>
        <v>1216.5494959510868</v>
      </c>
      <c r="U15" s="34">
        <f t="shared" si="4"/>
        <v>9.7169083808067921E-3</v>
      </c>
      <c r="V15" s="35">
        <v>294.34850863422292</v>
      </c>
      <c r="W15" s="35">
        <v>69.054096979573799</v>
      </c>
      <c r="X15" s="35">
        <v>187.19931110653513</v>
      </c>
      <c r="Y15" s="35">
        <v>0</v>
      </c>
      <c r="Z15" s="35">
        <v>40000000</v>
      </c>
      <c r="AA15" s="36">
        <f t="shared" si="0"/>
        <v>121654949.59510869</v>
      </c>
      <c r="AB15" s="37">
        <f t="shared" si="5"/>
        <v>9.7169083808067297E-3</v>
      </c>
    </row>
    <row r="16" spans="1:28">
      <c r="A16" s="18">
        <v>20180118</v>
      </c>
      <c r="B16" s="18" t="s">
        <v>99</v>
      </c>
      <c r="C16" s="27">
        <v>49900</v>
      </c>
      <c r="D16" s="27">
        <v>1</v>
      </c>
      <c r="E16" s="27">
        <v>1.2611038069073783</v>
      </c>
      <c r="F16" s="18">
        <v>313698</v>
      </c>
      <c r="G16" s="18">
        <v>1</v>
      </c>
      <c r="H16" s="18">
        <v>0.29585468255831615</v>
      </c>
      <c r="I16" s="27">
        <v>247304</v>
      </c>
      <c r="J16" s="27">
        <v>1</v>
      </c>
      <c r="K16" s="26">
        <v>0.80203485651172801</v>
      </c>
      <c r="L16" s="19">
        <v>0</v>
      </c>
      <c r="M16" s="19">
        <v>0</v>
      </c>
      <c r="N16" s="19">
        <v>0</v>
      </c>
      <c r="O16" s="27">
        <v>1</v>
      </c>
      <c r="P16" s="27">
        <v>1</v>
      </c>
      <c r="Q16" s="27">
        <v>171375.6</v>
      </c>
      <c r="R16" s="33">
        <f t="shared" si="1"/>
        <v>428439</v>
      </c>
      <c r="S16" s="32">
        <f t="shared" si="2"/>
        <v>525460.13032863324</v>
      </c>
      <c r="T16" s="39">
        <f t="shared" si="3"/>
        <v>1226.4526112903661</v>
      </c>
      <c r="U16" s="34">
        <f t="shared" si="4"/>
        <v>8.1403308062999759E-3</v>
      </c>
      <c r="V16" s="35">
        <v>294.34850863422292</v>
      </c>
      <c r="W16" s="35">
        <v>69.054096979573799</v>
      </c>
      <c r="X16" s="35">
        <v>187.19931110653513</v>
      </c>
      <c r="Y16" s="35">
        <v>0</v>
      </c>
      <c r="Z16" s="35">
        <v>40000000</v>
      </c>
      <c r="AA16" s="36">
        <f t="shared" si="0"/>
        <v>122645261.12903664</v>
      </c>
      <c r="AB16" s="37">
        <f t="shared" si="5"/>
        <v>8.1403308063000852E-3</v>
      </c>
    </row>
    <row r="17" spans="1:28">
      <c r="A17" s="18">
        <v>20180119</v>
      </c>
      <c r="B17" s="18" t="s">
        <v>99</v>
      </c>
      <c r="C17" s="27">
        <v>49320</v>
      </c>
      <c r="D17" s="27">
        <v>1</v>
      </c>
      <c r="E17" s="27">
        <v>1.2611038069073783</v>
      </c>
      <c r="F17" s="18">
        <v>282750</v>
      </c>
      <c r="G17" s="18">
        <v>1</v>
      </c>
      <c r="H17" s="18">
        <v>0.29585468255831615</v>
      </c>
      <c r="I17" s="27">
        <v>231602</v>
      </c>
      <c r="J17" s="27">
        <v>1</v>
      </c>
      <c r="K17" s="26">
        <v>0.80203485651172801</v>
      </c>
      <c r="L17" s="19">
        <v>0</v>
      </c>
      <c r="M17" s="19">
        <v>0</v>
      </c>
      <c r="N17" s="19">
        <v>0</v>
      </c>
      <c r="O17" s="27">
        <v>1</v>
      </c>
      <c r="P17" s="27">
        <v>1</v>
      </c>
      <c r="Q17" s="27">
        <v>171375.6</v>
      </c>
      <c r="R17" s="33">
        <f t="shared" si="1"/>
        <v>428439</v>
      </c>
      <c r="S17" s="32">
        <f t="shared" si="2"/>
        <v>502979.02808786498</v>
      </c>
      <c r="T17" s="39">
        <f t="shared" si="3"/>
        <v>1173.980492177101</v>
      </c>
      <c r="U17" s="34">
        <f t="shared" si="4"/>
        <v>-4.2783649877885216E-2</v>
      </c>
      <c r="V17" s="35">
        <v>294.34850863422292</v>
      </c>
      <c r="W17" s="35">
        <v>69.054096979573799</v>
      </c>
      <c r="X17" s="35">
        <v>187.19931110653513</v>
      </c>
      <c r="Y17" s="35">
        <v>0</v>
      </c>
      <c r="Z17" s="35">
        <v>40000000</v>
      </c>
      <c r="AA17" s="36">
        <f t="shared" si="0"/>
        <v>117398049.21771011</v>
      </c>
      <c r="AB17" s="37">
        <f t="shared" si="5"/>
        <v>-4.2783649877885369E-2</v>
      </c>
    </row>
    <row r="18" spans="1:28">
      <c r="A18" s="18">
        <v>20180122</v>
      </c>
      <c r="B18" s="18" t="s">
        <v>99</v>
      </c>
      <c r="C18" s="27">
        <v>48240</v>
      </c>
      <c r="D18" s="27">
        <v>1</v>
      </c>
      <c r="E18" s="27">
        <v>1.2611038069073783</v>
      </c>
      <c r="F18" s="18">
        <v>275677</v>
      </c>
      <c r="G18" s="18">
        <v>1</v>
      </c>
      <c r="H18" s="18">
        <v>0.29585468255831615</v>
      </c>
      <c r="I18" s="27">
        <v>230522</v>
      </c>
      <c r="J18" s="27">
        <v>1</v>
      </c>
      <c r="K18" s="26">
        <v>0.80203485651172801</v>
      </c>
      <c r="L18" s="19">
        <v>0</v>
      </c>
      <c r="M18" s="19">
        <v>0</v>
      </c>
      <c r="N18" s="19">
        <v>0</v>
      </c>
      <c r="O18" s="27">
        <v>1</v>
      </c>
      <c r="P18" s="27">
        <v>1</v>
      </c>
      <c r="Q18" s="27">
        <v>171375.6</v>
      </c>
      <c r="R18" s="33">
        <f t="shared" si="1"/>
        <v>428439</v>
      </c>
      <c r="S18" s="32">
        <f t="shared" si="2"/>
        <v>498658.25816163735</v>
      </c>
      <c r="T18" s="39">
        <f t="shared" si="3"/>
        <v>1163.8955794445355</v>
      </c>
      <c r="U18" s="34">
        <f t="shared" si="4"/>
        <v>-8.5903580168214047E-3</v>
      </c>
      <c r="V18" s="35">
        <v>294.34850863422292</v>
      </c>
      <c r="W18" s="35">
        <v>69.054096979573799</v>
      </c>
      <c r="X18" s="35">
        <v>187.19931110653513</v>
      </c>
      <c r="Y18" s="35">
        <v>0</v>
      </c>
      <c r="Z18" s="35">
        <v>40000000</v>
      </c>
      <c r="AA18" s="36">
        <f t="shared" si="0"/>
        <v>116389557.94445357</v>
      </c>
      <c r="AB18" s="37">
        <f t="shared" si="5"/>
        <v>-8.5903580168213232E-3</v>
      </c>
    </row>
    <row r="19" spans="1:28">
      <c r="A19" s="18">
        <v>20180123</v>
      </c>
      <c r="B19" s="18" t="s">
        <v>99</v>
      </c>
      <c r="C19" s="27">
        <v>49160</v>
      </c>
      <c r="D19" s="27">
        <v>1</v>
      </c>
      <c r="E19" s="27">
        <v>1.2611038069073783</v>
      </c>
      <c r="F19" s="18">
        <v>293754</v>
      </c>
      <c r="G19" s="18">
        <v>1</v>
      </c>
      <c r="H19" s="18">
        <v>0.29585468255831615</v>
      </c>
      <c r="I19" s="27">
        <v>238275</v>
      </c>
      <c r="J19" s="27">
        <v>1</v>
      </c>
      <c r="K19" s="26">
        <v>0.80203485651172801</v>
      </c>
      <c r="L19" s="19">
        <v>0</v>
      </c>
      <c r="M19" s="19">
        <v>0</v>
      </c>
      <c r="N19" s="19">
        <v>0</v>
      </c>
      <c r="O19" s="27">
        <v>1</v>
      </c>
      <c r="P19" s="27">
        <v>1</v>
      </c>
      <c r="Q19" s="27">
        <v>171375.6</v>
      </c>
      <c r="R19" s="33">
        <f t="shared" si="1"/>
        <v>428439</v>
      </c>
      <c r="S19" s="32">
        <f t="shared" si="2"/>
        <v>511384.81500313431</v>
      </c>
      <c r="T19" s="39">
        <f t="shared" si="3"/>
        <v>1193.6000574250579</v>
      </c>
      <c r="U19" s="34">
        <f t="shared" si="4"/>
        <v>2.5521600481289493E-2</v>
      </c>
      <c r="V19" s="35">
        <v>294.34850863422292</v>
      </c>
      <c r="W19" s="35">
        <v>69.054096979573799</v>
      </c>
      <c r="X19" s="35">
        <v>187.19931110653513</v>
      </c>
      <c r="Y19" s="35">
        <v>0</v>
      </c>
      <c r="Z19" s="35">
        <v>40000000</v>
      </c>
      <c r="AA19" s="36">
        <f t="shared" si="0"/>
        <v>119360005.74250577</v>
      </c>
      <c r="AB19" s="37">
        <f t="shared" si="5"/>
        <v>2.5521600481289229E-2</v>
      </c>
    </row>
    <row r="20" spans="1:28">
      <c r="A20" s="18">
        <v>20180124</v>
      </c>
      <c r="B20" s="18" t="s">
        <v>99</v>
      </c>
      <c r="C20" s="27">
        <v>49340</v>
      </c>
      <c r="D20" s="27">
        <v>1</v>
      </c>
      <c r="E20" s="27">
        <v>1.2611038069073783</v>
      </c>
      <c r="F20" s="18">
        <v>288350</v>
      </c>
      <c r="G20" s="18">
        <v>1</v>
      </c>
      <c r="H20" s="18">
        <v>0.29585468255831615</v>
      </c>
      <c r="I20" s="27">
        <v>275175</v>
      </c>
      <c r="J20" s="27">
        <v>1</v>
      </c>
      <c r="K20" s="26">
        <v>0.80203485651172801</v>
      </c>
      <c r="L20" s="19">
        <v>0</v>
      </c>
      <c r="M20" s="19">
        <v>0</v>
      </c>
      <c r="N20" s="19">
        <v>0</v>
      </c>
      <c r="O20" s="27">
        <v>1</v>
      </c>
      <c r="P20" s="27">
        <v>1</v>
      </c>
      <c r="Q20" s="27">
        <v>171375.6</v>
      </c>
      <c r="R20" s="33">
        <f t="shared" si="1"/>
        <v>428439</v>
      </c>
      <c r="S20" s="32">
        <f t="shared" si="2"/>
        <v>539608.10118911532</v>
      </c>
      <c r="T20" s="39">
        <f t="shared" si="3"/>
        <v>1259.4747471381347</v>
      </c>
      <c r="U20" s="34">
        <f t="shared" si="4"/>
        <v>5.5189918351032631E-2</v>
      </c>
      <c r="V20" s="35">
        <v>294.34850863422292</v>
      </c>
      <c r="W20" s="35">
        <v>69.054096979573799</v>
      </c>
      <c r="X20" s="35">
        <v>187.19931110653513</v>
      </c>
      <c r="Y20" s="35">
        <v>0</v>
      </c>
      <c r="Z20" s="35">
        <v>40000000</v>
      </c>
      <c r="AA20" s="36">
        <f t="shared" si="0"/>
        <v>125947474.71381345</v>
      </c>
      <c r="AB20" s="37">
        <f t="shared" si="5"/>
        <v>5.5189918351032631E-2</v>
      </c>
    </row>
    <row r="21" spans="1:28">
      <c r="A21" s="18">
        <v>20180125</v>
      </c>
      <c r="B21" s="18" t="s">
        <v>99</v>
      </c>
      <c r="C21" s="27">
        <v>50260</v>
      </c>
      <c r="D21" s="27">
        <v>1</v>
      </c>
      <c r="E21" s="27">
        <v>1.2611038069073783</v>
      </c>
      <c r="F21" s="18">
        <v>284617</v>
      </c>
      <c r="G21" s="18">
        <v>1</v>
      </c>
      <c r="H21" s="18">
        <v>0.29585468255831615</v>
      </c>
      <c r="I21" s="27">
        <v>270759</v>
      </c>
      <c r="J21" s="27">
        <v>1</v>
      </c>
      <c r="K21" s="26">
        <v>0.80203485651172801</v>
      </c>
      <c r="L21" s="19">
        <v>0</v>
      </c>
      <c r="M21" s="19">
        <v>0</v>
      </c>
      <c r="N21" s="19">
        <v>0</v>
      </c>
      <c r="O21" s="27">
        <v>1</v>
      </c>
      <c r="P21" s="27">
        <v>1</v>
      </c>
      <c r="Q21" s="27">
        <v>171375.6</v>
      </c>
      <c r="R21" s="33">
        <f t="shared" si="1"/>
        <v>428439</v>
      </c>
      <c r="S21" s="32">
        <f t="shared" si="2"/>
        <v>536122.10523512401</v>
      </c>
      <c r="T21" s="39">
        <f t="shared" si="3"/>
        <v>1251.3382423988573</v>
      </c>
      <c r="U21" s="34">
        <f t="shared" si="4"/>
        <v>-6.4602365055478062E-3</v>
      </c>
      <c r="V21" s="35">
        <v>294.34850863422292</v>
      </c>
      <c r="W21" s="35">
        <v>69.054096979573799</v>
      </c>
      <c r="X21" s="35">
        <v>187.19931110653513</v>
      </c>
      <c r="Y21" s="35">
        <v>0</v>
      </c>
      <c r="Z21" s="35">
        <v>40000000</v>
      </c>
      <c r="AA21" s="36">
        <f t="shared" si="0"/>
        <v>125133824.23988575</v>
      </c>
      <c r="AB21" s="37">
        <f t="shared" si="5"/>
        <v>-6.4602365055475642E-3</v>
      </c>
    </row>
    <row r="22" spans="1:28">
      <c r="A22" s="18">
        <v>20180126</v>
      </c>
      <c r="B22" s="18" t="s">
        <v>99</v>
      </c>
      <c r="C22" s="27">
        <v>50780</v>
      </c>
      <c r="D22" s="27">
        <v>1</v>
      </c>
      <c r="E22" s="27">
        <v>1.2611038069073783</v>
      </c>
      <c r="F22" s="18">
        <v>294736</v>
      </c>
      <c r="G22" s="18">
        <v>1</v>
      </c>
      <c r="H22" s="18">
        <v>0.29585468255831615</v>
      </c>
      <c r="I22" s="27">
        <v>269286</v>
      </c>
      <c r="J22" s="27">
        <v>1</v>
      </c>
      <c r="K22" s="26">
        <v>0.80203485651172801</v>
      </c>
      <c r="L22" s="19">
        <v>0</v>
      </c>
      <c r="M22" s="19">
        <v>0</v>
      </c>
      <c r="N22" s="19">
        <v>0</v>
      </c>
      <c r="O22" s="27">
        <v>1</v>
      </c>
      <c r="P22" s="27">
        <v>1</v>
      </c>
      <c r="Q22" s="27">
        <v>171375.6</v>
      </c>
      <c r="R22" s="33">
        <f t="shared" si="1"/>
        <v>428439</v>
      </c>
      <c r="S22" s="32">
        <f t="shared" si="2"/>
        <v>538590.23540388176</v>
      </c>
      <c r="T22" s="39">
        <f t="shared" si="3"/>
        <v>1257.0989928645192</v>
      </c>
      <c r="U22" s="34">
        <f t="shared" si="4"/>
        <v>4.6036717095917518E-3</v>
      </c>
      <c r="V22" s="35">
        <v>294.34850863422292</v>
      </c>
      <c r="W22" s="35">
        <v>69.054096979573799</v>
      </c>
      <c r="X22" s="35">
        <v>187.19931110653513</v>
      </c>
      <c r="Y22" s="35">
        <v>0</v>
      </c>
      <c r="Z22" s="35">
        <v>40000000</v>
      </c>
      <c r="AA22" s="36">
        <f t="shared" si="0"/>
        <v>125709899.28645194</v>
      </c>
      <c r="AB22" s="37">
        <f t="shared" si="5"/>
        <v>4.6036717095917492E-3</v>
      </c>
    </row>
    <row r="23" spans="1:28">
      <c r="A23" s="18">
        <v>20180129</v>
      </c>
      <c r="B23" s="18" t="s">
        <v>99</v>
      </c>
      <c r="C23" s="27">
        <v>51220</v>
      </c>
      <c r="D23" s="27">
        <v>1</v>
      </c>
      <c r="E23" s="27">
        <v>1.2611038069073783</v>
      </c>
      <c r="F23" s="18">
        <v>322540</v>
      </c>
      <c r="G23" s="18">
        <v>1</v>
      </c>
      <c r="H23" s="18">
        <v>0.29585468255831615</v>
      </c>
      <c r="I23" s="27">
        <v>284596</v>
      </c>
      <c r="J23" s="27">
        <v>1</v>
      </c>
      <c r="K23" s="26">
        <v>0.80203485651172801</v>
      </c>
      <c r="L23" s="19">
        <v>0</v>
      </c>
      <c r="M23" s="19">
        <v>0</v>
      </c>
      <c r="N23" s="19">
        <v>0</v>
      </c>
      <c r="O23" s="27">
        <v>1</v>
      </c>
      <c r="P23" s="27">
        <v>1</v>
      </c>
      <c r="Q23" s="27">
        <v>171375.6</v>
      </c>
      <c r="R23" s="33">
        <f t="shared" si="1"/>
        <v>428439</v>
      </c>
      <c r="S23" s="32">
        <f t="shared" si="2"/>
        <v>559650.21832596697</v>
      </c>
      <c r="T23" s="39">
        <f t="shared" si="3"/>
        <v>1306.254141957121</v>
      </c>
      <c r="U23" s="34">
        <f t="shared" si="4"/>
        <v>3.9102051128521831E-2</v>
      </c>
      <c r="V23" s="35">
        <v>294.34850863422292</v>
      </c>
      <c r="W23" s="35">
        <v>69.054096979573799</v>
      </c>
      <c r="X23" s="35">
        <v>187.19931110653513</v>
      </c>
      <c r="Y23" s="35">
        <v>0</v>
      </c>
      <c r="Z23" s="35">
        <v>40000000</v>
      </c>
      <c r="AA23" s="36">
        <f t="shared" si="0"/>
        <v>130625414.1957121</v>
      </c>
      <c r="AB23" s="37">
        <f t="shared" si="5"/>
        <v>3.9102051128521789E-2</v>
      </c>
    </row>
    <row r="24" spans="1:28">
      <c r="A24" s="18">
        <v>20180130</v>
      </c>
      <c r="B24" s="18" t="s">
        <v>99</v>
      </c>
      <c r="C24" s="27">
        <v>49800</v>
      </c>
      <c r="D24" s="27">
        <v>1</v>
      </c>
      <c r="E24" s="27">
        <v>1.2611038069073783</v>
      </c>
      <c r="F24" s="18">
        <v>320870</v>
      </c>
      <c r="G24" s="18">
        <v>1</v>
      </c>
      <c r="H24" s="18">
        <v>0.29585468255831615</v>
      </c>
      <c r="I24" s="27">
        <v>284890</v>
      </c>
      <c r="J24" s="27">
        <v>1</v>
      </c>
      <c r="K24" s="26">
        <v>0.80203485651172801</v>
      </c>
      <c r="L24" s="19">
        <v>0</v>
      </c>
      <c r="M24" s="19">
        <v>0</v>
      </c>
      <c r="N24" s="19">
        <v>0</v>
      </c>
      <c r="O24" s="27">
        <v>1</v>
      </c>
      <c r="P24" s="27">
        <v>1</v>
      </c>
      <c r="Q24" s="27">
        <v>171375.6</v>
      </c>
      <c r="R24" s="33">
        <f t="shared" si="1"/>
        <v>428439</v>
      </c>
      <c r="S24" s="32">
        <f t="shared" si="2"/>
        <v>557601.17184810049</v>
      </c>
      <c r="T24" s="39">
        <f t="shared" si="3"/>
        <v>1301.4715556896092</v>
      </c>
      <c r="U24" s="34">
        <f t="shared" si="4"/>
        <v>-3.6612984517286635E-3</v>
      </c>
      <c r="V24" s="35">
        <v>294.34850863422292</v>
      </c>
      <c r="W24" s="35">
        <v>69.054096979573799</v>
      </c>
      <c r="X24" s="35">
        <v>187.19931110653513</v>
      </c>
      <c r="Y24" s="35">
        <v>0</v>
      </c>
      <c r="Z24" s="35">
        <v>40000000</v>
      </c>
      <c r="AA24" s="36">
        <f t="shared" si="0"/>
        <v>130147155.56896095</v>
      </c>
      <c r="AB24" s="37">
        <f t="shared" si="5"/>
        <v>-3.6612984517284991E-3</v>
      </c>
    </row>
    <row r="25" spans="1:28">
      <c r="A25" s="18">
        <v>20180131</v>
      </c>
      <c r="B25" s="18" t="s">
        <v>99</v>
      </c>
      <c r="C25" s="27">
        <v>49900</v>
      </c>
      <c r="D25" s="27">
        <v>1</v>
      </c>
      <c r="E25" s="27">
        <v>1.2611038069073783</v>
      </c>
      <c r="F25" s="18">
        <v>310161</v>
      </c>
      <c r="G25" s="18">
        <v>1</v>
      </c>
      <c r="H25" s="18">
        <v>0.29585468255831615</v>
      </c>
      <c r="I25" s="27">
        <v>262024</v>
      </c>
      <c r="J25" s="27">
        <v>1</v>
      </c>
      <c r="K25" s="26">
        <v>0.80203485651172801</v>
      </c>
      <c r="L25" s="19">
        <v>0</v>
      </c>
      <c r="M25" s="19">
        <v>0</v>
      </c>
      <c r="N25" s="19">
        <v>0</v>
      </c>
      <c r="O25" s="27">
        <v>1</v>
      </c>
      <c r="P25" s="27">
        <v>1</v>
      </c>
      <c r="Q25" s="27">
        <v>171375.6</v>
      </c>
      <c r="R25" s="33">
        <f t="shared" si="1"/>
        <v>428439</v>
      </c>
      <c r="S25" s="32">
        <f t="shared" si="2"/>
        <v>536219.64540427714</v>
      </c>
      <c r="T25" s="39">
        <f t="shared" si="3"/>
        <v>1251.5659064750807</v>
      </c>
      <c r="U25" s="34">
        <f t="shared" si="4"/>
        <v>-3.834555507291515E-2</v>
      </c>
      <c r="V25" s="35">
        <v>294.34850863422292</v>
      </c>
      <c r="W25" s="35">
        <v>69.054096979573799</v>
      </c>
      <c r="X25" s="35">
        <v>187.19931110653513</v>
      </c>
      <c r="Y25" s="35">
        <v>0</v>
      </c>
      <c r="Z25" s="35">
        <v>40000000</v>
      </c>
      <c r="AA25" s="36">
        <f t="shared" si="0"/>
        <v>125156590.64750808</v>
      </c>
      <c r="AB25" s="37">
        <f t="shared" si="5"/>
        <v>-3.8345555072915281E-2</v>
      </c>
    </row>
    <row r="26" spans="1:28">
      <c r="A26" s="18">
        <v>20180201</v>
      </c>
      <c r="B26" s="18" t="s">
        <v>99</v>
      </c>
      <c r="C26" s="27">
        <v>49820</v>
      </c>
      <c r="D26" s="27">
        <v>1</v>
      </c>
      <c r="E26" s="27">
        <v>1.2611038069073783</v>
      </c>
      <c r="F26" s="18">
        <v>294540</v>
      </c>
      <c r="G26" s="18">
        <v>1</v>
      </c>
      <c r="H26" s="18">
        <v>0.29585468255831615</v>
      </c>
      <c r="I26" s="27">
        <v>240827</v>
      </c>
      <c r="J26" s="27">
        <v>1</v>
      </c>
      <c r="K26" s="26">
        <v>0.80203485651172801</v>
      </c>
      <c r="L26" s="19">
        <v>0</v>
      </c>
      <c r="M26" s="19">
        <v>0</v>
      </c>
      <c r="N26" s="19">
        <v>0</v>
      </c>
      <c r="O26" s="27">
        <v>1</v>
      </c>
      <c r="P26" s="27">
        <v>1</v>
      </c>
      <c r="Q26" s="27">
        <v>171375.6</v>
      </c>
      <c r="R26" s="33">
        <f t="shared" si="1"/>
        <v>428439</v>
      </c>
      <c r="S26" s="32">
        <f t="shared" si="2"/>
        <v>514496.47825000191</v>
      </c>
      <c r="T26" s="39">
        <f t="shared" si="3"/>
        <v>1200.8628492037417</v>
      </c>
      <c r="U26" s="34">
        <f t="shared" si="4"/>
        <v>-4.0511695795660899E-2</v>
      </c>
      <c r="V26" s="35">
        <v>294.34850863422292</v>
      </c>
      <c r="W26" s="35">
        <v>69.054096979573799</v>
      </c>
      <c r="X26" s="35">
        <v>187.19931110653513</v>
      </c>
      <c r="Y26" s="35">
        <v>0</v>
      </c>
      <c r="Z26" s="35">
        <v>40000000</v>
      </c>
      <c r="AA26" s="36">
        <f t="shared" si="0"/>
        <v>120086284.92037418</v>
      </c>
      <c r="AB26" s="37">
        <f t="shared" si="5"/>
        <v>-4.0511695795660857E-2</v>
      </c>
    </row>
    <row r="27" spans="1:28">
      <c r="A27" s="18">
        <v>20180202</v>
      </c>
      <c r="B27" s="18" t="s">
        <v>99</v>
      </c>
      <c r="C27" s="27">
        <v>47700</v>
      </c>
      <c r="D27" s="27">
        <v>1</v>
      </c>
      <c r="E27" s="27">
        <v>1.2611038069073783</v>
      </c>
      <c r="F27" s="18">
        <v>296112</v>
      </c>
      <c r="G27" s="18">
        <v>1</v>
      </c>
      <c r="H27" s="18">
        <v>0.29585468255831615</v>
      </c>
      <c r="I27" s="27">
        <v>248580</v>
      </c>
      <c r="J27" s="27">
        <v>1</v>
      </c>
      <c r="K27" s="26">
        <v>0.80203485651172801</v>
      </c>
      <c r="L27" s="19">
        <v>0</v>
      </c>
      <c r="M27" s="19">
        <v>0</v>
      </c>
      <c r="N27" s="19">
        <v>0</v>
      </c>
      <c r="O27" s="27">
        <v>1</v>
      </c>
      <c r="P27" s="27">
        <v>1</v>
      </c>
      <c r="Q27" s="27">
        <v>171375.6</v>
      </c>
      <c r="R27" s="33">
        <f t="shared" si="1"/>
        <v>428439</v>
      </c>
      <c r="S27" s="32">
        <f t="shared" si="2"/>
        <v>518506.1979828754</v>
      </c>
      <c r="T27" s="39">
        <f t="shared" si="3"/>
        <v>1210.2217538153047</v>
      </c>
      <c r="U27" s="34">
        <f t="shared" si="4"/>
        <v>7.7934833422223645E-3</v>
      </c>
      <c r="V27" s="35">
        <v>294.34850863422292</v>
      </c>
      <c r="W27" s="35">
        <v>69.054096979573799</v>
      </c>
      <c r="X27" s="35">
        <v>187.19931110653513</v>
      </c>
      <c r="Y27" s="35">
        <v>0</v>
      </c>
      <c r="Z27" s="35">
        <v>40000000</v>
      </c>
      <c r="AA27" s="36">
        <f t="shared" si="0"/>
        <v>121022175.38153049</v>
      </c>
      <c r="AB27" s="37">
        <f t="shared" si="5"/>
        <v>7.7934833422223957E-3</v>
      </c>
    </row>
    <row r="28" spans="1:28">
      <c r="A28" s="18">
        <v>20180205</v>
      </c>
      <c r="B28" s="18" t="s">
        <v>99</v>
      </c>
      <c r="C28" s="27">
        <v>47920</v>
      </c>
      <c r="D28" s="27">
        <v>1</v>
      </c>
      <c r="E28" s="27">
        <v>1.2611038069073783</v>
      </c>
      <c r="F28" s="18">
        <v>280982</v>
      </c>
      <c r="G28" s="18">
        <v>1</v>
      </c>
      <c r="H28" s="18">
        <v>0.29585468255831615</v>
      </c>
      <c r="I28" s="27">
        <v>211975</v>
      </c>
      <c r="J28" s="27">
        <v>1</v>
      </c>
      <c r="K28" s="26">
        <v>0.80203485651172801</v>
      </c>
      <c r="L28" s="19">
        <v>0</v>
      </c>
      <c r="M28" s="19">
        <v>0</v>
      </c>
      <c r="N28" s="19">
        <v>0</v>
      </c>
      <c r="O28" s="27">
        <v>1</v>
      </c>
      <c r="P28" s="27">
        <v>1</v>
      </c>
      <c r="Q28" s="27">
        <v>171375.6</v>
      </c>
      <c r="R28" s="33">
        <f t="shared" si="1"/>
        <v>428439</v>
      </c>
      <c r="S28" s="32">
        <f t="shared" si="2"/>
        <v>484948.87355067593</v>
      </c>
      <c r="T28" s="39">
        <f t="shared" si="3"/>
        <v>1131.8971278307436</v>
      </c>
      <c r="U28" s="34">
        <f t="shared" si="4"/>
        <v>-6.4719234915119953E-2</v>
      </c>
      <c r="V28" s="35">
        <v>294.34850863422292</v>
      </c>
      <c r="W28" s="35">
        <v>69.054096979573799</v>
      </c>
      <c r="X28" s="35">
        <v>187.19931110653513</v>
      </c>
      <c r="Y28" s="35">
        <v>0</v>
      </c>
      <c r="Z28" s="35">
        <v>40000000</v>
      </c>
      <c r="AA28" s="36">
        <f t="shared" si="0"/>
        <v>113189712.78307435</v>
      </c>
      <c r="AB28" s="37">
        <f t="shared" si="5"/>
        <v>-6.4719234915120161E-2</v>
      </c>
    </row>
    <row r="29" spans="1:28">
      <c r="A29" s="18">
        <v>20180206</v>
      </c>
      <c r="B29" s="18" t="s">
        <v>99</v>
      </c>
      <c r="C29" s="27">
        <v>47420</v>
      </c>
      <c r="D29" s="27">
        <v>1</v>
      </c>
      <c r="E29" s="27">
        <v>1.2611038069073783</v>
      </c>
      <c r="F29" s="18">
        <v>279214</v>
      </c>
      <c r="G29" s="18">
        <v>1</v>
      </c>
      <c r="H29" s="18">
        <v>0.29585468255831615</v>
      </c>
      <c r="I29" s="27">
        <v>226891</v>
      </c>
      <c r="J29" s="27">
        <v>1</v>
      </c>
      <c r="K29" s="26">
        <v>0.80203485651172801</v>
      </c>
      <c r="L29" s="19">
        <v>0</v>
      </c>
      <c r="M29" s="19">
        <v>0</v>
      </c>
      <c r="N29" s="19">
        <v>0</v>
      </c>
      <c r="O29" s="27">
        <v>1</v>
      </c>
      <c r="P29" s="27">
        <v>1</v>
      </c>
      <c r="Q29" s="27">
        <v>171375.6</v>
      </c>
      <c r="R29" s="33">
        <f t="shared" si="1"/>
        <v>428439</v>
      </c>
      <c r="S29" s="32">
        <f t="shared" si="2"/>
        <v>495758.402488188</v>
      </c>
      <c r="T29" s="39">
        <f t="shared" si="3"/>
        <v>1157.127158097624</v>
      </c>
      <c r="U29" s="34">
        <f t="shared" si="4"/>
        <v>2.2290038243345741E-2</v>
      </c>
      <c r="V29" s="35">
        <v>294.34850863422292</v>
      </c>
      <c r="W29" s="35">
        <v>69.054096979573799</v>
      </c>
      <c r="X29" s="35">
        <v>187.19931110653513</v>
      </c>
      <c r="Y29" s="35">
        <v>0</v>
      </c>
      <c r="Z29" s="35">
        <v>40000000</v>
      </c>
      <c r="AA29" s="36">
        <f t="shared" si="0"/>
        <v>115712715.80976243</v>
      </c>
      <c r="AB29" s="37">
        <f t="shared" si="5"/>
        <v>2.2290038243346064E-2</v>
      </c>
    </row>
    <row r="30" spans="1:28">
      <c r="A30" s="18">
        <v>20180207</v>
      </c>
      <c r="B30" s="18" t="s">
        <v>99</v>
      </c>
      <c r="C30" s="27">
        <v>45800</v>
      </c>
      <c r="D30" s="27">
        <v>1</v>
      </c>
      <c r="E30" s="27">
        <v>1.2611038069073783</v>
      </c>
      <c r="F30" s="18">
        <v>251508</v>
      </c>
      <c r="G30" s="18">
        <v>1</v>
      </c>
      <c r="H30" s="18">
        <v>0.29585468255831615</v>
      </c>
      <c r="I30" s="27">
        <v>206086</v>
      </c>
      <c r="J30" s="27">
        <v>1</v>
      </c>
      <c r="K30" s="26">
        <v>0.80203485651172801</v>
      </c>
      <c r="L30" s="19">
        <v>0</v>
      </c>
      <c r="M30" s="19">
        <v>0</v>
      </c>
      <c r="N30" s="19">
        <v>0</v>
      </c>
      <c r="O30" s="27">
        <v>1</v>
      </c>
      <c r="P30" s="27">
        <v>1</v>
      </c>
      <c r="Q30" s="27">
        <v>171375.6</v>
      </c>
      <c r="R30" s="33">
        <f t="shared" si="1"/>
        <v>428439</v>
      </c>
      <c r="S30" s="32">
        <f t="shared" si="2"/>
        <v>468832.12929631083</v>
      </c>
      <c r="T30" s="39">
        <f t="shared" si="3"/>
        <v>1094.2797674728743</v>
      </c>
      <c r="U30" s="34">
        <f t="shared" si="4"/>
        <v>-5.431329667179715E-2</v>
      </c>
      <c r="V30" s="35">
        <v>294.34850863422292</v>
      </c>
      <c r="W30" s="35">
        <v>69.054096979573799</v>
      </c>
      <c r="X30" s="35">
        <v>187.19931110653513</v>
      </c>
      <c r="Y30" s="35">
        <v>0</v>
      </c>
      <c r="Z30" s="35">
        <v>40000000</v>
      </c>
      <c r="AA30" s="36">
        <f t="shared" si="0"/>
        <v>109427976.74728745</v>
      </c>
      <c r="AB30" s="37">
        <f t="shared" si="5"/>
        <v>-5.4313296671797164E-2</v>
      </c>
    </row>
    <row r="31" spans="1:28">
      <c r="A31" s="21">
        <v>20180208</v>
      </c>
      <c r="B31" s="18" t="s">
        <v>99</v>
      </c>
      <c r="C31" s="26">
        <v>46000</v>
      </c>
      <c r="D31" s="27">
        <v>1</v>
      </c>
      <c r="E31" s="27">
        <v>1.2611038069073783</v>
      </c>
      <c r="F31" s="18">
        <v>266638</v>
      </c>
      <c r="G31" s="18">
        <v>1</v>
      </c>
      <c r="H31" s="18">
        <v>0.29585468255831615</v>
      </c>
      <c r="I31" s="27">
        <v>216685</v>
      </c>
      <c r="J31" s="27">
        <v>1</v>
      </c>
      <c r="K31" s="26">
        <v>0.80203485651172801</v>
      </c>
      <c r="L31" s="19">
        <v>0</v>
      </c>
      <c r="M31" s="19">
        <v>0</v>
      </c>
      <c r="N31" s="19">
        <v>0</v>
      </c>
      <c r="O31" s="27">
        <v>1</v>
      </c>
      <c r="P31" s="27">
        <v>1</v>
      </c>
      <c r="Q31" s="27">
        <v>171375.6</v>
      </c>
      <c r="R31" s="33">
        <f t="shared" si="1"/>
        <v>428439</v>
      </c>
      <c r="S31" s="32">
        <f t="shared" si="2"/>
        <v>482061.39884896751</v>
      </c>
      <c r="T31" s="39">
        <f t="shared" si="3"/>
        <v>1125.1576043473342</v>
      </c>
      <c r="U31" s="34">
        <f t="shared" si="4"/>
        <v>2.8217497748102491E-2</v>
      </c>
      <c r="V31" s="35">
        <v>294.34850863422292</v>
      </c>
      <c r="W31" s="35">
        <v>69.054096979573799</v>
      </c>
      <c r="X31" s="35">
        <v>187.19931110653513</v>
      </c>
      <c r="Y31" s="35">
        <v>0</v>
      </c>
      <c r="Z31" s="35">
        <v>40000000</v>
      </c>
      <c r="AA31" s="36">
        <f t="shared" si="0"/>
        <v>112515760.43473342</v>
      </c>
      <c r="AB31" s="37">
        <f t="shared" si="5"/>
        <v>2.8217497748102244E-2</v>
      </c>
    </row>
    <row r="32" spans="1:28">
      <c r="A32" s="18">
        <v>20180209</v>
      </c>
      <c r="B32" s="18" t="s">
        <v>99</v>
      </c>
      <c r="C32" s="27">
        <v>44700</v>
      </c>
      <c r="D32" s="27">
        <v>1</v>
      </c>
      <c r="E32" s="27">
        <v>1.2611038069073783</v>
      </c>
      <c r="F32" s="30">
        <v>282947</v>
      </c>
      <c r="G32" s="18">
        <v>1</v>
      </c>
      <c r="H32" s="18">
        <v>0.29585468255831615</v>
      </c>
      <c r="I32" s="27">
        <v>200100</v>
      </c>
      <c r="J32" s="27">
        <v>1</v>
      </c>
      <c r="K32" s="26">
        <v>0.80203485651172801</v>
      </c>
      <c r="L32" s="19">
        <v>0</v>
      </c>
      <c r="M32" s="19">
        <v>0</v>
      </c>
      <c r="N32" s="19">
        <v>0</v>
      </c>
      <c r="O32" s="27">
        <v>1</v>
      </c>
      <c r="P32" s="27">
        <v>1</v>
      </c>
      <c r="Q32" s="27">
        <v>171375.6</v>
      </c>
      <c r="R32" s="33">
        <f t="shared" si="1"/>
        <v>428439</v>
      </c>
      <c r="S32" s="32">
        <f t="shared" si="2"/>
        <v>471945.3098225845</v>
      </c>
      <c r="T32" s="39">
        <f t="shared" si="3"/>
        <v>1101.5461006644691</v>
      </c>
      <c r="U32" s="34">
        <f t="shared" si="4"/>
        <v>-2.0985063418347789E-2</v>
      </c>
      <c r="V32" s="35">
        <v>294.34850863422292</v>
      </c>
      <c r="W32" s="35">
        <v>69.054096979573799</v>
      </c>
      <c r="X32" s="35">
        <v>187.19931110653513</v>
      </c>
      <c r="Y32" s="35">
        <v>0</v>
      </c>
      <c r="Z32" s="35">
        <v>40000000</v>
      </c>
      <c r="AA32" s="36">
        <f t="shared" si="0"/>
        <v>110154610.06644692</v>
      </c>
      <c r="AB32" s="37">
        <f t="shared" si="5"/>
        <v>-2.0985063418347768E-2</v>
      </c>
    </row>
    <row r="33" spans="1:28">
      <c r="A33" s="18">
        <v>20180212</v>
      </c>
      <c r="B33" s="18" t="s">
        <v>99</v>
      </c>
      <c r="C33" s="27">
        <v>45720</v>
      </c>
      <c r="D33" s="27">
        <v>1</v>
      </c>
      <c r="E33" s="27">
        <v>1.2611038069073783</v>
      </c>
      <c r="F33" s="18">
        <v>297192</v>
      </c>
      <c r="G33" s="18">
        <v>1</v>
      </c>
      <c r="H33" s="18">
        <v>0.29585468255831615</v>
      </c>
      <c r="I33" s="27">
        <v>212465</v>
      </c>
      <c r="J33" s="27">
        <v>1</v>
      </c>
      <c r="K33" s="26">
        <v>0.80203485651172801</v>
      </c>
      <c r="L33" s="19">
        <v>0</v>
      </c>
      <c r="M33" s="19">
        <v>0</v>
      </c>
      <c r="N33" s="19">
        <v>0</v>
      </c>
      <c r="O33" s="27">
        <v>1</v>
      </c>
      <c r="P33" s="27">
        <v>1</v>
      </c>
      <c r="Q33" s="27">
        <v>171375.6</v>
      </c>
      <c r="R33" s="33">
        <f t="shared" si="1"/>
        <v>428439</v>
      </c>
      <c r="S33" s="32">
        <f t="shared" si="2"/>
        <v>487363.24665944069</v>
      </c>
      <c r="T33" s="39">
        <f t="shared" si="3"/>
        <v>1137.5324063856015</v>
      </c>
      <c r="U33" s="34">
        <f t="shared" si="4"/>
        <v>3.2668905731158104E-2</v>
      </c>
      <c r="V33" s="35">
        <v>294.34850863422292</v>
      </c>
      <c r="W33" s="35">
        <v>69.054096979573799</v>
      </c>
      <c r="X33" s="35">
        <v>187.19931110653513</v>
      </c>
      <c r="Y33" s="35">
        <v>0</v>
      </c>
      <c r="Z33" s="35">
        <v>40000000</v>
      </c>
      <c r="AA33" s="36">
        <f t="shared" si="0"/>
        <v>113753240.63856015</v>
      </c>
      <c r="AB33" s="37">
        <f t="shared" si="5"/>
        <v>3.2668905731158077E-2</v>
      </c>
    </row>
    <row r="34" spans="1:28">
      <c r="A34" s="18">
        <v>20180213</v>
      </c>
      <c r="B34" s="18" t="s">
        <v>99</v>
      </c>
      <c r="C34" s="27">
        <v>47540</v>
      </c>
      <c r="D34" s="27">
        <v>1</v>
      </c>
      <c r="E34" s="27">
        <v>1.2611038069073783</v>
      </c>
      <c r="F34" s="18">
        <v>288842</v>
      </c>
      <c r="G34" s="18">
        <v>1</v>
      </c>
      <c r="H34" s="18">
        <v>0.29585468255831615</v>
      </c>
      <c r="I34" s="27">
        <v>196469</v>
      </c>
      <c r="J34" s="27">
        <v>1</v>
      </c>
      <c r="K34" s="26">
        <v>0.80203485651172801</v>
      </c>
      <c r="L34" s="19">
        <v>0</v>
      </c>
      <c r="M34" s="19">
        <v>0</v>
      </c>
      <c r="N34" s="19">
        <v>0</v>
      </c>
      <c r="O34" s="27">
        <v>1</v>
      </c>
      <c r="P34" s="27">
        <v>1</v>
      </c>
      <c r="Q34" s="27">
        <v>171375.6</v>
      </c>
      <c r="R34" s="33">
        <f t="shared" si="1"/>
        <v>428439</v>
      </c>
      <c r="S34" s="32">
        <f t="shared" si="2"/>
        <v>474358.7194238886</v>
      </c>
      <c r="T34" s="39">
        <f t="shared" si="3"/>
        <v>1107.1791303403486</v>
      </c>
      <c r="U34" s="34">
        <f t="shared" si="4"/>
        <v>-2.6683438533146895E-2</v>
      </c>
      <c r="V34" s="35">
        <v>294.34850863422292</v>
      </c>
      <c r="W34" s="35">
        <v>69.054096979573799</v>
      </c>
      <c r="X34" s="35">
        <v>187.19931110653513</v>
      </c>
      <c r="Y34" s="35">
        <v>0</v>
      </c>
      <c r="Z34" s="35">
        <v>40000000</v>
      </c>
      <c r="AA34" s="36">
        <f t="shared" si="0"/>
        <v>110717913.03403486</v>
      </c>
      <c r="AB34" s="37">
        <f t="shared" si="5"/>
        <v>-2.668343853314686E-2</v>
      </c>
    </row>
    <row r="35" spans="1:28">
      <c r="A35" s="18">
        <v>20180214</v>
      </c>
      <c r="B35" s="18" t="s">
        <v>99</v>
      </c>
      <c r="C35" s="27">
        <v>49000</v>
      </c>
      <c r="D35" s="27">
        <v>1</v>
      </c>
      <c r="E35" s="27">
        <v>1.2611038069073783</v>
      </c>
      <c r="F35" s="18">
        <v>307017</v>
      </c>
      <c r="G35" s="18">
        <v>1</v>
      </c>
      <c r="H35" s="18">
        <v>0.29585468255831615</v>
      </c>
      <c r="I35" s="27">
        <v>201768</v>
      </c>
      <c r="J35" s="27">
        <v>1</v>
      </c>
      <c r="K35" s="26">
        <v>0.80203485651172801</v>
      </c>
      <c r="L35" s="19">
        <v>0</v>
      </c>
      <c r="M35" s="19">
        <v>0</v>
      </c>
      <c r="N35" s="19">
        <v>0</v>
      </c>
      <c r="O35" s="27">
        <v>1</v>
      </c>
      <c r="P35" s="27">
        <v>1</v>
      </c>
      <c r="Q35" s="27">
        <v>171375.6</v>
      </c>
      <c r="R35" s="33">
        <f t="shared" si="1"/>
        <v>428439</v>
      </c>
      <c r="S35" s="32">
        <f t="shared" si="2"/>
        <v>485827.07254212641</v>
      </c>
      <c r="T35" s="39">
        <f t="shared" si="3"/>
        <v>1133.9468921879809</v>
      </c>
      <c r="U35" s="34">
        <f t="shared" si="4"/>
        <v>2.4176541188419845E-2</v>
      </c>
      <c r="V35" s="35">
        <v>294.34850863422292</v>
      </c>
      <c r="W35" s="35">
        <v>69.054096979573799</v>
      </c>
      <c r="X35" s="35">
        <v>187.19931110653513</v>
      </c>
      <c r="Y35" s="35">
        <v>0</v>
      </c>
      <c r="Z35" s="35">
        <v>40000000</v>
      </c>
      <c r="AA35" s="36">
        <f t="shared" ref="AA35:AA66" si="6">V35*C35+W35*F35+X35*I35+Z35</f>
        <v>113394689.21879812</v>
      </c>
      <c r="AB35" s="37">
        <f t="shared" si="5"/>
        <v>2.4176541188420046E-2</v>
      </c>
    </row>
    <row r="36" spans="1:28">
      <c r="A36" s="18">
        <v>20180219</v>
      </c>
      <c r="B36" s="18" t="s">
        <v>99</v>
      </c>
      <c r="C36" s="27">
        <v>48380</v>
      </c>
      <c r="D36" s="27">
        <v>1</v>
      </c>
      <c r="E36" s="27">
        <v>1.2611038069073783</v>
      </c>
      <c r="F36" s="18">
        <v>310947</v>
      </c>
      <c r="G36" s="18">
        <v>1</v>
      </c>
      <c r="H36" s="18">
        <v>0.29585468255831615</v>
      </c>
      <c r="I36" s="27">
        <v>215409</v>
      </c>
      <c r="J36" s="27">
        <v>1</v>
      </c>
      <c r="K36" s="26">
        <v>0.80203485651172801</v>
      </c>
      <c r="L36" s="19">
        <v>0</v>
      </c>
      <c r="M36" s="19">
        <v>0</v>
      </c>
      <c r="N36" s="19">
        <v>0</v>
      </c>
      <c r="O36" s="27">
        <v>1</v>
      </c>
      <c r="P36" s="27">
        <v>1</v>
      </c>
      <c r="Q36" s="27">
        <v>171375.6</v>
      </c>
      <c r="R36" s="33">
        <f t="shared" si="1"/>
        <v>428439</v>
      </c>
      <c r="S36" s="32">
        <f t="shared" si="2"/>
        <v>497148.4545619745</v>
      </c>
      <c r="T36" s="39">
        <f t="shared" si="3"/>
        <v>1160.3716154737886</v>
      </c>
      <c r="U36" s="34">
        <f t="shared" si="4"/>
        <v>2.3303316467335123E-2</v>
      </c>
      <c r="V36" s="35">
        <v>294.34850863422292</v>
      </c>
      <c r="W36" s="35">
        <v>69.054096979573799</v>
      </c>
      <c r="X36" s="35">
        <v>187.19931110653513</v>
      </c>
      <c r="Y36" s="35">
        <v>0</v>
      </c>
      <c r="Z36" s="35">
        <v>40000000</v>
      </c>
      <c r="AA36" s="36">
        <f t="shared" si="6"/>
        <v>116037161.54737887</v>
      </c>
      <c r="AB36" s="37">
        <f t="shared" si="5"/>
        <v>2.3303316467334995E-2</v>
      </c>
    </row>
    <row r="37" spans="1:28">
      <c r="A37" s="18">
        <v>20180220</v>
      </c>
      <c r="B37" s="18" t="s">
        <v>99</v>
      </c>
      <c r="C37" s="27">
        <v>47400</v>
      </c>
      <c r="D37" s="27">
        <v>1</v>
      </c>
      <c r="E37" s="27">
        <v>1.2611038069073783</v>
      </c>
      <c r="F37" s="18">
        <v>298666</v>
      </c>
      <c r="G37" s="18">
        <v>1</v>
      </c>
      <c r="H37" s="18">
        <v>0.29585468255831615</v>
      </c>
      <c r="I37" s="27">
        <v>210993</v>
      </c>
      <c r="J37" s="27">
        <v>1</v>
      </c>
      <c r="K37" s="26">
        <v>0.80203485651172801</v>
      </c>
      <c r="L37" s="19">
        <v>0</v>
      </c>
      <c r="M37" s="19">
        <v>0</v>
      </c>
      <c r="N37" s="19">
        <v>0</v>
      </c>
      <c r="O37" s="27">
        <v>1</v>
      </c>
      <c r="P37" s="27">
        <v>1</v>
      </c>
      <c r="Q37" s="27">
        <v>171375.6</v>
      </c>
      <c r="R37" s="33">
        <f t="shared" si="1"/>
        <v>428439</v>
      </c>
      <c r="S37" s="32">
        <f t="shared" si="2"/>
        <v>488737.39554835076</v>
      </c>
      <c r="T37" s="39">
        <f t="shared" si="3"/>
        <v>1140.7397448606471</v>
      </c>
      <c r="U37" s="34">
        <f t="shared" si="4"/>
        <v>-1.6918606376911099E-2</v>
      </c>
      <c r="V37" s="35">
        <v>294.34850863422292</v>
      </c>
      <c r="W37" s="35">
        <v>69.054096979573799</v>
      </c>
      <c r="X37" s="35">
        <v>187.19931110653513</v>
      </c>
      <c r="Y37" s="35">
        <v>0</v>
      </c>
      <c r="Z37" s="35">
        <v>40000000</v>
      </c>
      <c r="AA37" s="36">
        <f t="shared" si="6"/>
        <v>114073974.48606473</v>
      </c>
      <c r="AB37" s="37">
        <f t="shared" si="5"/>
        <v>-1.6918606376910998E-2</v>
      </c>
    </row>
    <row r="38" spans="1:28">
      <c r="A38" s="18">
        <v>20180221</v>
      </c>
      <c r="B38" s="18" t="s">
        <v>99</v>
      </c>
      <c r="C38" s="27">
        <v>47280</v>
      </c>
      <c r="D38" s="27">
        <v>1</v>
      </c>
      <c r="E38" s="27">
        <v>1.2611038069073783</v>
      </c>
      <c r="F38" s="18">
        <v>302105</v>
      </c>
      <c r="G38" s="18">
        <v>1</v>
      </c>
      <c r="H38" s="18">
        <v>0.29585468255831615</v>
      </c>
      <c r="I38" s="27">
        <v>217078</v>
      </c>
      <c r="J38" s="27">
        <v>1</v>
      </c>
      <c r="K38" s="26">
        <v>0.80203485651172801</v>
      </c>
      <c r="L38" s="19">
        <v>0</v>
      </c>
      <c r="M38" s="19">
        <v>0</v>
      </c>
      <c r="N38" s="19">
        <v>0</v>
      </c>
      <c r="O38" s="27">
        <v>1</v>
      </c>
      <c r="P38" s="27">
        <v>1</v>
      </c>
      <c r="Q38" s="27">
        <v>171375.6</v>
      </c>
      <c r="R38" s="33">
        <f t="shared" si="1"/>
        <v>428439</v>
      </c>
      <c r="S38" s="32">
        <f t="shared" si="2"/>
        <v>494483.88944671385</v>
      </c>
      <c r="T38" s="39">
        <f t="shared" si="3"/>
        <v>1154.1523751262464</v>
      </c>
      <c r="U38" s="34">
        <f t="shared" si="4"/>
        <v>1.1757835497559356E-2</v>
      </c>
      <c r="V38" s="35">
        <v>294.34850863422292</v>
      </c>
      <c r="W38" s="35">
        <v>69.054096979573799</v>
      </c>
      <c r="X38" s="35">
        <v>187.19931110653513</v>
      </c>
      <c r="Y38" s="35">
        <v>0</v>
      </c>
      <c r="Z38" s="35">
        <v>40000000</v>
      </c>
      <c r="AA38" s="36">
        <f t="shared" si="6"/>
        <v>115415237.51262465</v>
      </c>
      <c r="AB38" s="37">
        <f t="shared" si="5"/>
        <v>1.1757835497559242E-2</v>
      </c>
    </row>
    <row r="39" spans="1:28">
      <c r="A39" s="18">
        <v>20180222</v>
      </c>
      <c r="B39" s="18" t="s">
        <v>99</v>
      </c>
      <c r="C39" s="27">
        <v>46760</v>
      </c>
      <c r="D39" s="27">
        <v>1</v>
      </c>
      <c r="E39" s="27">
        <v>1.2611038069073783</v>
      </c>
      <c r="F39" s="18">
        <v>302105</v>
      </c>
      <c r="G39" s="18">
        <v>1</v>
      </c>
      <c r="H39" s="18">
        <v>0.29585468255831615</v>
      </c>
      <c r="I39" s="27">
        <v>215213</v>
      </c>
      <c r="J39" s="27">
        <v>1</v>
      </c>
      <c r="K39" s="26">
        <v>0.80203485651172801</v>
      </c>
      <c r="L39" s="19">
        <v>0</v>
      </c>
      <c r="M39" s="19">
        <v>0</v>
      </c>
      <c r="N39" s="19">
        <v>0</v>
      </c>
      <c r="O39" s="27">
        <v>1</v>
      </c>
      <c r="P39" s="27">
        <v>1</v>
      </c>
      <c r="Q39" s="27">
        <v>171375.6</v>
      </c>
      <c r="R39" s="33">
        <f t="shared" si="1"/>
        <v>428439</v>
      </c>
      <c r="S39" s="32">
        <f t="shared" si="2"/>
        <v>492332.32045972766</v>
      </c>
      <c r="T39" s="39">
        <f t="shared" si="3"/>
        <v>1149.1304957292114</v>
      </c>
      <c r="U39" s="34">
        <f t="shared" si="4"/>
        <v>-4.3511407204665847E-3</v>
      </c>
      <c r="V39" s="35">
        <v>294.34850863422292</v>
      </c>
      <c r="W39" s="35">
        <v>69.054096979573799</v>
      </c>
      <c r="X39" s="35">
        <v>187.19931110653513</v>
      </c>
      <c r="Y39" s="35">
        <v>0</v>
      </c>
      <c r="Z39" s="35">
        <v>40000000</v>
      </c>
      <c r="AA39" s="36">
        <f t="shared" si="6"/>
        <v>114913049.57292116</v>
      </c>
      <c r="AB39" s="37">
        <f t="shared" si="5"/>
        <v>-4.351140720466504E-3</v>
      </c>
    </row>
    <row r="40" spans="1:28">
      <c r="A40" s="18">
        <v>20180223</v>
      </c>
      <c r="B40" s="18" t="s">
        <v>99</v>
      </c>
      <c r="C40" s="27">
        <v>47220</v>
      </c>
      <c r="D40" s="27">
        <v>1</v>
      </c>
      <c r="E40" s="27">
        <v>1.2611038069073783</v>
      </c>
      <c r="F40" s="18">
        <v>312421</v>
      </c>
      <c r="G40" s="18">
        <v>1</v>
      </c>
      <c r="H40" s="18">
        <v>0.29585468255831615</v>
      </c>
      <c r="I40" s="27">
        <v>218550</v>
      </c>
      <c r="J40" s="27">
        <v>1</v>
      </c>
      <c r="K40" s="26">
        <v>0.80203485651172801</v>
      </c>
      <c r="L40" s="19">
        <v>0</v>
      </c>
      <c r="M40" s="19">
        <v>0</v>
      </c>
      <c r="N40" s="19">
        <v>0</v>
      </c>
      <c r="O40" s="27">
        <v>1</v>
      </c>
      <c r="P40" s="27">
        <v>1</v>
      </c>
      <c r="Q40" s="27">
        <v>171375.6</v>
      </c>
      <c r="R40" s="33">
        <f t="shared" si="1"/>
        <v>428439</v>
      </c>
      <c r="S40" s="32">
        <f t="shared" si="2"/>
        <v>498640.85543235624</v>
      </c>
      <c r="T40" s="39">
        <f t="shared" si="3"/>
        <v>1163.8549605249668</v>
      </c>
      <c r="U40" s="34">
        <f t="shared" si="4"/>
        <v>1.2813570652314527E-2</v>
      </c>
      <c r="V40" s="35">
        <v>294.34850863422292</v>
      </c>
      <c r="W40" s="35">
        <v>69.054096979573799</v>
      </c>
      <c r="X40" s="35">
        <v>187.19931110653513</v>
      </c>
      <c r="Y40" s="35">
        <v>0</v>
      </c>
      <c r="Z40" s="35">
        <v>40000000</v>
      </c>
      <c r="AA40" s="36">
        <f t="shared" si="6"/>
        <v>116385496.05249669</v>
      </c>
      <c r="AB40" s="37">
        <f t="shared" si="5"/>
        <v>1.2813570652314378E-2</v>
      </c>
    </row>
    <row r="41" spans="1:28">
      <c r="A41" s="18">
        <v>20180226</v>
      </c>
      <c r="B41" s="18" t="s">
        <v>99</v>
      </c>
      <c r="C41" s="27">
        <v>47380</v>
      </c>
      <c r="D41" s="27">
        <v>1</v>
      </c>
      <c r="E41" s="27">
        <v>1.2611038069073783</v>
      </c>
      <c r="F41" s="18">
        <v>320771</v>
      </c>
      <c r="G41" s="18">
        <v>1</v>
      </c>
      <c r="H41" s="18">
        <v>0.29585468255831615</v>
      </c>
      <c r="I41" s="27">
        <v>220120</v>
      </c>
      <c r="J41" s="27">
        <v>1</v>
      </c>
      <c r="K41" s="26">
        <v>0.80203485651172801</v>
      </c>
      <c r="L41" s="19">
        <v>0</v>
      </c>
      <c r="M41" s="19">
        <v>0</v>
      </c>
      <c r="N41" s="19">
        <v>0</v>
      </c>
      <c r="O41" s="27">
        <v>1</v>
      </c>
      <c r="P41" s="27">
        <v>1</v>
      </c>
      <c r="Q41" s="27">
        <v>171375.6</v>
      </c>
      <c r="R41" s="33">
        <f t="shared" si="1"/>
        <v>428439</v>
      </c>
      <c r="S41" s="32">
        <f t="shared" si="2"/>
        <v>502572.21336554678</v>
      </c>
      <c r="T41" s="39">
        <f t="shared" si="3"/>
        <v>1173.0309644209485</v>
      </c>
      <c r="U41" s="34">
        <f t="shared" si="4"/>
        <v>7.884147258214012E-3</v>
      </c>
      <c r="V41" s="35">
        <v>294.34850863422292</v>
      </c>
      <c r="W41" s="35">
        <v>69.054096979573799</v>
      </c>
      <c r="X41" s="35">
        <v>187.19931110653513</v>
      </c>
      <c r="Y41" s="35">
        <v>0</v>
      </c>
      <c r="Z41" s="35">
        <v>40000000</v>
      </c>
      <c r="AA41" s="36">
        <f t="shared" si="6"/>
        <v>117303096.44209486</v>
      </c>
      <c r="AB41" s="37">
        <f t="shared" si="5"/>
        <v>7.8841472582140675E-3</v>
      </c>
    </row>
    <row r="42" spans="1:28">
      <c r="A42" s="18">
        <v>20180227</v>
      </c>
      <c r="B42" s="18" t="s">
        <v>99</v>
      </c>
      <c r="C42" s="27">
        <v>47380</v>
      </c>
      <c r="D42" s="27">
        <v>1</v>
      </c>
      <c r="E42" s="27">
        <v>1.2611038069073783</v>
      </c>
      <c r="F42" s="18">
        <v>344842</v>
      </c>
      <c r="G42" s="18">
        <v>1</v>
      </c>
      <c r="H42" s="18">
        <v>0.29585468255831615</v>
      </c>
      <c r="I42" s="27">
        <v>221003</v>
      </c>
      <c r="J42" s="27">
        <v>1</v>
      </c>
      <c r="K42" s="26">
        <v>0.80203485651172801</v>
      </c>
      <c r="L42" s="19">
        <v>0</v>
      </c>
      <c r="M42" s="19">
        <v>0</v>
      </c>
      <c r="N42" s="19">
        <v>0</v>
      </c>
      <c r="O42" s="27">
        <v>1</v>
      </c>
      <c r="P42" s="27">
        <v>1</v>
      </c>
      <c r="Q42" s="27">
        <v>171375.6</v>
      </c>
      <c r="R42" s="33">
        <f t="shared" si="1"/>
        <v>428439</v>
      </c>
      <c r="S42" s="32">
        <f t="shared" si="2"/>
        <v>510401.92820770782</v>
      </c>
      <c r="T42" s="39">
        <f t="shared" si="3"/>
        <v>1191.3059460219724</v>
      </c>
      <c r="U42" s="34">
        <f t="shared" si="4"/>
        <v>1.5579283203359526E-2</v>
      </c>
      <c r="V42" s="35">
        <v>294.34850863422292</v>
      </c>
      <c r="W42" s="35">
        <v>69.054096979573799</v>
      </c>
      <c r="X42" s="35">
        <v>187.19931110653513</v>
      </c>
      <c r="Y42" s="35">
        <v>0</v>
      </c>
      <c r="Z42" s="35">
        <v>40000000</v>
      </c>
      <c r="AA42" s="36">
        <f t="shared" si="6"/>
        <v>119130594.60219726</v>
      </c>
      <c r="AB42" s="37">
        <f t="shared" si="5"/>
        <v>1.5579283203359579E-2</v>
      </c>
    </row>
    <row r="43" spans="1:28">
      <c r="A43" s="18">
        <v>20180228</v>
      </c>
      <c r="B43" s="18" t="s">
        <v>99</v>
      </c>
      <c r="C43" s="27">
        <v>47060</v>
      </c>
      <c r="D43" s="27">
        <v>1</v>
      </c>
      <c r="E43" s="27">
        <v>1.2611038069073783</v>
      </c>
      <c r="F43" s="18">
        <v>346807</v>
      </c>
      <c r="G43" s="18">
        <v>1</v>
      </c>
      <c r="H43" s="18">
        <v>0.29585468255831615</v>
      </c>
      <c r="I43" s="27">
        <v>229639</v>
      </c>
      <c r="J43" s="27">
        <v>1</v>
      </c>
      <c r="K43" s="26">
        <v>0.80203485651172801</v>
      </c>
      <c r="L43" s="19">
        <v>0</v>
      </c>
      <c r="M43" s="19">
        <v>0</v>
      </c>
      <c r="N43" s="19">
        <v>0</v>
      </c>
      <c r="O43" s="27">
        <v>1</v>
      </c>
      <c r="P43" s="27">
        <v>1</v>
      </c>
      <c r="Q43" s="27">
        <v>171375.6</v>
      </c>
      <c r="R43" s="33">
        <f t="shared" si="1"/>
        <v>428439</v>
      </c>
      <c r="S43" s="32">
        <f t="shared" si="2"/>
        <v>517506.10246155993</v>
      </c>
      <c r="T43" s="39">
        <f t="shared" si="3"/>
        <v>1207.8874763071522</v>
      </c>
      <c r="U43" s="34">
        <f t="shared" si="4"/>
        <v>1.3918784121366162E-2</v>
      </c>
      <c r="V43" s="35">
        <v>294.34850863422292</v>
      </c>
      <c r="W43" s="35">
        <v>69.054096979573799</v>
      </c>
      <c r="X43" s="35">
        <v>187.19931110653513</v>
      </c>
      <c r="Y43" s="35">
        <v>0</v>
      </c>
      <c r="Z43" s="35">
        <v>40000000</v>
      </c>
      <c r="AA43" s="36">
        <f t="shared" si="6"/>
        <v>120788747.63071519</v>
      </c>
      <c r="AB43" s="37">
        <f t="shared" si="5"/>
        <v>1.3918784121365818E-2</v>
      </c>
    </row>
    <row r="44" spans="1:28">
      <c r="A44" s="18">
        <v>20180302</v>
      </c>
      <c r="B44" s="18" t="s">
        <v>99</v>
      </c>
      <c r="C44" s="27">
        <v>46020</v>
      </c>
      <c r="D44" s="27">
        <v>1</v>
      </c>
      <c r="E44" s="27">
        <v>1.2611038069073783</v>
      </c>
      <c r="F44" s="18">
        <v>365473</v>
      </c>
      <c r="G44" s="18">
        <v>1</v>
      </c>
      <c r="H44" s="18">
        <v>0.29585468255831615</v>
      </c>
      <c r="I44" s="27">
        <v>234546</v>
      </c>
      <c r="J44" s="27">
        <v>1</v>
      </c>
      <c r="K44" s="26">
        <v>0.80203485651172801</v>
      </c>
      <c r="L44" s="19">
        <v>0</v>
      </c>
      <c r="M44" s="19">
        <v>0</v>
      </c>
      <c r="N44" s="19">
        <v>0</v>
      </c>
      <c r="O44" s="27">
        <v>1</v>
      </c>
      <c r="P44" s="27">
        <v>1</v>
      </c>
      <c r="Q44" s="27">
        <v>171375.6</v>
      </c>
      <c r="R44" s="33">
        <f t="shared" si="1"/>
        <v>428439</v>
      </c>
      <c r="S44" s="32">
        <f t="shared" si="2"/>
        <v>525652.56304791279</v>
      </c>
      <c r="T44" s="39">
        <f t="shared" si="3"/>
        <v>1226.901759755561</v>
      </c>
      <c r="U44" s="34">
        <f t="shared" si="4"/>
        <v>1.5741767193862118E-2</v>
      </c>
      <c r="V44" s="35">
        <v>294.34850863422292</v>
      </c>
      <c r="W44" s="35">
        <v>69.054096979573799</v>
      </c>
      <c r="X44" s="35">
        <v>187.19931110653513</v>
      </c>
      <c r="Y44" s="35">
        <v>0</v>
      </c>
      <c r="Z44" s="35">
        <v>40000000</v>
      </c>
      <c r="AA44" s="36">
        <f t="shared" si="6"/>
        <v>122690175.97555611</v>
      </c>
      <c r="AB44" s="37">
        <f t="shared" si="5"/>
        <v>1.5741767193862374E-2</v>
      </c>
    </row>
    <row r="45" spans="1:28">
      <c r="A45" s="18">
        <v>20180305</v>
      </c>
      <c r="B45" s="18" t="s">
        <v>99</v>
      </c>
      <c r="C45" s="27">
        <v>45200</v>
      </c>
      <c r="D45" s="27">
        <v>1</v>
      </c>
      <c r="E45" s="27">
        <v>1.2611038069073783</v>
      </c>
      <c r="F45" s="18">
        <v>366947</v>
      </c>
      <c r="G45" s="18">
        <v>1</v>
      </c>
      <c r="H45" s="18">
        <v>0.29585468255831615</v>
      </c>
      <c r="I45" s="27">
        <v>224634</v>
      </c>
      <c r="J45" s="27">
        <v>1</v>
      </c>
      <c r="K45" s="26">
        <v>0.80203485651172801</v>
      </c>
      <c r="L45" s="19">
        <v>0</v>
      </c>
      <c r="M45" s="19">
        <v>0</v>
      </c>
      <c r="N45" s="19">
        <v>0</v>
      </c>
      <c r="O45" s="27">
        <v>1</v>
      </c>
      <c r="P45" s="27">
        <v>1</v>
      </c>
      <c r="Q45" s="27">
        <v>171375.6</v>
      </c>
      <c r="R45" s="33">
        <f t="shared" si="1"/>
        <v>428439</v>
      </c>
      <c r="S45" s="32">
        <f t="shared" si="2"/>
        <v>517104.7782305954</v>
      </c>
      <c r="T45" s="39">
        <f t="shared" si="3"/>
        <v>1206.9507636573594</v>
      </c>
      <c r="U45" s="34">
        <f t="shared" si="4"/>
        <v>-1.6261282486200426E-2</v>
      </c>
      <c r="V45" s="35">
        <v>294.34850863422292</v>
      </c>
      <c r="W45" s="35">
        <v>69.054096979573799</v>
      </c>
      <c r="X45" s="35">
        <v>187.19931110653513</v>
      </c>
      <c r="Y45" s="35">
        <v>0</v>
      </c>
      <c r="Z45" s="35">
        <v>40000000</v>
      </c>
      <c r="AA45" s="36">
        <f t="shared" si="6"/>
        <v>120695076.36573595</v>
      </c>
      <c r="AB45" s="37">
        <f t="shared" si="5"/>
        <v>-1.6261282486200415E-2</v>
      </c>
    </row>
    <row r="46" spans="1:28">
      <c r="A46" s="18">
        <v>20180306</v>
      </c>
      <c r="B46" s="18" t="s">
        <v>99</v>
      </c>
      <c r="C46" s="27">
        <v>47020</v>
      </c>
      <c r="D46" s="27">
        <v>1</v>
      </c>
      <c r="E46" s="27">
        <v>1.2611038069073783</v>
      </c>
      <c r="F46" s="18">
        <v>363508</v>
      </c>
      <c r="G46" s="18">
        <v>1</v>
      </c>
      <c r="H46" s="18">
        <v>0.29585468255831615</v>
      </c>
      <c r="I46" s="27">
        <v>232289</v>
      </c>
      <c r="J46" s="27">
        <v>1</v>
      </c>
      <c r="K46" s="26">
        <v>0.80203485651172801</v>
      </c>
      <c r="L46" s="19">
        <v>0</v>
      </c>
      <c r="M46" s="19">
        <v>0</v>
      </c>
      <c r="N46" s="19">
        <v>0</v>
      </c>
      <c r="O46" s="27">
        <v>1</v>
      </c>
      <c r="P46" s="27">
        <v>1</v>
      </c>
      <c r="Q46" s="27">
        <v>171375.6</v>
      </c>
      <c r="R46" s="33">
        <f t="shared" si="1"/>
        <v>428439</v>
      </c>
      <c r="S46" s="32">
        <f t="shared" si="2"/>
        <v>524522.11973244604</v>
      </c>
      <c r="T46" s="39">
        <f t="shared" si="3"/>
        <v>1224.2632433845799</v>
      </c>
      <c r="U46" s="34">
        <f t="shared" si="4"/>
        <v>1.4343981750141521E-2</v>
      </c>
      <c r="V46" s="35">
        <v>294.34850863422292</v>
      </c>
      <c r="W46" s="35">
        <v>69.054096979573799</v>
      </c>
      <c r="X46" s="35">
        <v>187.19931110653513</v>
      </c>
      <c r="Y46" s="35">
        <v>0</v>
      </c>
      <c r="Z46" s="35">
        <v>40000000</v>
      </c>
      <c r="AA46" s="36">
        <f t="shared" si="6"/>
        <v>122426324.33845802</v>
      </c>
      <c r="AB46" s="37">
        <f t="shared" si="5"/>
        <v>1.4343981750141644E-2</v>
      </c>
    </row>
    <row r="47" spans="1:28">
      <c r="A47" s="18">
        <v>20180307</v>
      </c>
      <c r="B47" s="18" t="s">
        <v>99</v>
      </c>
      <c r="C47" s="27">
        <v>48620</v>
      </c>
      <c r="D47" s="27">
        <v>1</v>
      </c>
      <c r="E47" s="27">
        <v>1.2611038069073783</v>
      </c>
      <c r="F47" s="18">
        <v>319298</v>
      </c>
      <c r="G47" s="18">
        <v>1</v>
      </c>
      <c r="H47" s="18">
        <v>0.29585468255831615</v>
      </c>
      <c r="I47" s="27">
        <v>219531</v>
      </c>
      <c r="J47" s="27">
        <v>1</v>
      </c>
      <c r="K47" s="26">
        <v>0.80203485651172801</v>
      </c>
      <c r="L47" s="19">
        <v>0</v>
      </c>
      <c r="M47" s="19">
        <v>0</v>
      </c>
      <c r="N47" s="19">
        <v>0</v>
      </c>
      <c r="O47" s="27">
        <v>1</v>
      </c>
      <c r="P47" s="27">
        <v>1</v>
      </c>
      <c r="Q47" s="27">
        <v>171375.6</v>
      </c>
      <c r="R47" s="33">
        <f t="shared" si="1"/>
        <v>428439</v>
      </c>
      <c r="S47" s="32">
        <f t="shared" si="2"/>
        <v>503227.78960821813</v>
      </c>
      <c r="T47" s="39">
        <f t="shared" si="3"/>
        <v>1174.5611151370863</v>
      </c>
      <c r="U47" s="34">
        <f t="shared" si="4"/>
        <v>-4.0597582681717932E-2</v>
      </c>
      <c r="V47" s="35">
        <v>294.34850863422292</v>
      </c>
      <c r="W47" s="35">
        <v>69.054096979573799</v>
      </c>
      <c r="X47" s="35">
        <v>187.19931110653513</v>
      </c>
      <c r="Y47" s="35">
        <v>0</v>
      </c>
      <c r="Z47" s="35">
        <v>40000000</v>
      </c>
      <c r="AA47" s="36">
        <f t="shared" si="6"/>
        <v>117456111.51370864</v>
      </c>
      <c r="AB47" s="37">
        <f t="shared" si="5"/>
        <v>-4.059758268171805E-2</v>
      </c>
    </row>
    <row r="48" spans="1:28">
      <c r="A48" s="18">
        <v>20180308</v>
      </c>
      <c r="B48" s="18" t="s">
        <v>99</v>
      </c>
      <c r="C48" s="27">
        <v>49200</v>
      </c>
      <c r="D48" s="27">
        <v>1</v>
      </c>
      <c r="E48" s="27">
        <v>1.2611038069073783</v>
      </c>
      <c r="F48" s="18">
        <v>347789</v>
      </c>
      <c r="G48" s="18">
        <v>1</v>
      </c>
      <c r="H48" s="18">
        <v>0.29585468255831615</v>
      </c>
      <c r="I48" s="27">
        <v>229934</v>
      </c>
      <c r="J48" s="27">
        <v>1</v>
      </c>
      <c r="K48" s="26">
        <v>0.80203485651172801</v>
      </c>
      <c r="L48" s="19">
        <v>0</v>
      </c>
      <c r="M48" s="19">
        <v>0</v>
      </c>
      <c r="N48" s="19">
        <v>0</v>
      </c>
      <c r="O48" s="27">
        <v>1</v>
      </c>
      <c r="P48" s="27">
        <v>1</v>
      </c>
      <c r="Q48" s="27">
        <v>171375.6</v>
      </c>
      <c r="R48" s="33">
        <f t="shared" si="1"/>
        <v>428439</v>
      </c>
      <c r="S48" s="32">
        <f t="shared" si="2"/>
        <v>520731.99418928486</v>
      </c>
      <c r="T48" s="39">
        <f t="shared" si="3"/>
        <v>1215.4168835920279</v>
      </c>
      <c r="U48" s="34">
        <f t="shared" si="4"/>
        <v>3.4783859203591345E-2</v>
      </c>
      <c r="V48" s="35">
        <v>294.34850863422292</v>
      </c>
      <c r="W48" s="35">
        <v>69.054096979573799</v>
      </c>
      <c r="X48" s="35">
        <v>187.19931110653513</v>
      </c>
      <c r="Y48" s="35">
        <v>0</v>
      </c>
      <c r="Z48" s="35">
        <v>40000000</v>
      </c>
      <c r="AA48" s="36">
        <f t="shared" si="6"/>
        <v>121541688.3592028</v>
      </c>
      <c r="AB48" s="37">
        <f t="shared" si="5"/>
        <v>3.4783859203591352E-2</v>
      </c>
    </row>
    <row r="49" spans="1:28">
      <c r="A49" s="18">
        <v>20180309</v>
      </c>
      <c r="B49" s="18" t="s">
        <v>99</v>
      </c>
      <c r="C49" s="27">
        <v>49740</v>
      </c>
      <c r="D49" s="27">
        <v>1</v>
      </c>
      <c r="E49" s="27">
        <v>1.2611038069073783</v>
      </c>
      <c r="F49" s="18">
        <v>320280</v>
      </c>
      <c r="G49" s="18">
        <v>1</v>
      </c>
      <c r="H49" s="18">
        <v>0.29585468255831615</v>
      </c>
      <c r="I49" s="27">
        <v>238668</v>
      </c>
      <c r="J49" s="27">
        <v>1</v>
      </c>
      <c r="K49" s="26">
        <v>0.80203485651172801</v>
      </c>
      <c r="L49" s="19">
        <v>0</v>
      </c>
      <c r="M49" s="19">
        <v>0</v>
      </c>
      <c r="N49" s="19">
        <v>0</v>
      </c>
      <c r="O49" s="27">
        <v>1</v>
      </c>
      <c r="P49" s="27">
        <v>1</v>
      </c>
      <c r="Q49" s="27">
        <v>171375.6</v>
      </c>
      <c r="R49" s="33">
        <f t="shared" si="1"/>
        <v>428439</v>
      </c>
      <c r="S49" s="32">
        <f t="shared" si="2"/>
        <v>520279.29621929163</v>
      </c>
      <c r="T49" s="39">
        <f t="shared" si="3"/>
        <v>1214.3602618325867</v>
      </c>
      <c r="U49" s="34">
        <f t="shared" si="4"/>
        <v>-8.6934925267656885E-4</v>
      </c>
      <c r="V49" s="35">
        <v>294.34850863422292</v>
      </c>
      <c r="W49" s="35">
        <v>69.054096979573799</v>
      </c>
      <c r="X49" s="35">
        <v>187.19931110653513</v>
      </c>
      <c r="Y49" s="35">
        <v>0</v>
      </c>
      <c r="Z49" s="35">
        <v>40000000</v>
      </c>
      <c r="AA49" s="36">
        <f t="shared" si="6"/>
        <v>121436026.18325868</v>
      </c>
      <c r="AB49" s="37">
        <f t="shared" si="5"/>
        <v>-8.6934925267655497E-4</v>
      </c>
    </row>
    <row r="50" spans="1:28">
      <c r="A50" s="18">
        <v>20180312</v>
      </c>
      <c r="B50" s="18" t="s">
        <v>99</v>
      </c>
      <c r="C50" s="27">
        <v>49740</v>
      </c>
      <c r="D50" s="27">
        <v>1</v>
      </c>
      <c r="E50" s="27">
        <v>1.2611038069073783</v>
      </c>
      <c r="F50" s="18">
        <v>316350</v>
      </c>
      <c r="G50" s="18">
        <v>1</v>
      </c>
      <c r="H50" s="18">
        <v>0.29585468255831615</v>
      </c>
      <c r="I50" s="27">
        <v>250542</v>
      </c>
      <c r="J50" s="27">
        <v>1</v>
      </c>
      <c r="K50" s="26">
        <v>0.80203485651172801</v>
      </c>
      <c r="L50" s="19">
        <v>0</v>
      </c>
      <c r="M50" s="19">
        <v>0</v>
      </c>
      <c r="N50" s="19">
        <v>0</v>
      </c>
      <c r="O50" s="27">
        <v>1</v>
      </c>
      <c r="P50" s="27">
        <v>1</v>
      </c>
      <c r="Q50" s="27">
        <v>171375.6</v>
      </c>
      <c r="R50" s="33">
        <f t="shared" si="1"/>
        <v>428439</v>
      </c>
      <c r="S50" s="32">
        <f t="shared" si="2"/>
        <v>528639.94920305768</v>
      </c>
      <c r="T50" s="39">
        <f t="shared" si="3"/>
        <v>1233.8744820220795</v>
      </c>
      <c r="U50" s="34">
        <f t="shared" si="4"/>
        <v>1.6069547730460109E-2</v>
      </c>
      <c r="V50" s="35">
        <v>294.34850863422292</v>
      </c>
      <c r="W50" s="35">
        <v>69.054096979573799</v>
      </c>
      <c r="X50" s="35">
        <v>187.19931110653513</v>
      </c>
      <c r="Y50" s="35">
        <v>0</v>
      </c>
      <c r="Z50" s="35">
        <v>40000000</v>
      </c>
      <c r="AA50" s="36">
        <f t="shared" si="6"/>
        <v>123387448.20220795</v>
      </c>
      <c r="AB50" s="37">
        <f t="shared" si="5"/>
        <v>1.6069547730460036E-2</v>
      </c>
    </row>
    <row r="51" spans="1:28">
      <c r="A51" s="18">
        <v>20180313</v>
      </c>
      <c r="B51" s="18" t="s">
        <v>99</v>
      </c>
      <c r="C51" s="27">
        <v>51660</v>
      </c>
      <c r="D51" s="27">
        <v>1</v>
      </c>
      <c r="E51" s="27">
        <v>1.2611038069073783</v>
      </c>
      <c r="F51" s="18">
        <v>305543</v>
      </c>
      <c r="G51" s="18">
        <v>1</v>
      </c>
      <c r="H51" s="18">
        <v>0.29585468255831615</v>
      </c>
      <c r="I51" s="27">
        <v>251229</v>
      </c>
      <c r="J51" s="27">
        <v>1</v>
      </c>
      <c r="K51" s="26">
        <v>0.80203485651172801</v>
      </c>
      <c r="L51" s="19">
        <v>0</v>
      </c>
      <c r="M51" s="19">
        <v>0</v>
      </c>
      <c r="N51" s="19">
        <v>0</v>
      </c>
      <c r="O51" s="27">
        <v>1</v>
      </c>
      <c r="P51" s="27">
        <v>1</v>
      </c>
      <c r="Q51" s="27">
        <v>171375.6</v>
      </c>
      <c r="R51" s="33">
        <f t="shared" si="1"/>
        <v>428439</v>
      </c>
      <c r="S51" s="32">
        <f t="shared" si="2"/>
        <v>528414.96490433568</v>
      </c>
      <c r="T51" s="39">
        <f t="shared" si="3"/>
        <v>1233.3493563945758</v>
      </c>
      <c r="U51" s="34">
        <f t="shared" si="4"/>
        <v>-4.2559079967610138E-4</v>
      </c>
      <c r="V51" s="35">
        <v>294.34850863422292</v>
      </c>
      <c r="W51" s="35">
        <v>69.054096979573799</v>
      </c>
      <c r="X51" s="35">
        <v>187.19931110653513</v>
      </c>
      <c r="Y51" s="35">
        <v>0</v>
      </c>
      <c r="Z51" s="35">
        <v>40000000</v>
      </c>
      <c r="AA51" s="36">
        <f t="shared" si="6"/>
        <v>123334935.63945758</v>
      </c>
      <c r="AB51" s="37">
        <f t="shared" si="5"/>
        <v>-4.2559079967608593E-4</v>
      </c>
    </row>
    <row r="52" spans="1:28">
      <c r="A52" s="18">
        <v>20180314</v>
      </c>
      <c r="B52" s="18" t="s">
        <v>99</v>
      </c>
      <c r="C52" s="27">
        <v>51760</v>
      </c>
      <c r="D52" s="27">
        <v>1</v>
      </c>
      <c r="E52" s="27">
        <v>1.2611038069073783</v>
      </c>
      <c r="F52" s="18">
        <v>301122</v>
      </c>
      <c r="G52" s="18">
        <v>1</v>
      </c>
      <c r="H52" s="18">
        <v>0.29585468255831615</v>
      </c>
      <c r="I52" s="27">
        <v>238962</v>
      </c>
      <c r="J52" s="27">
        <v>1</v>
      </c>
      <c r="K52" s="26">
        <v>0.80203485651172801</v>
      </c>
      <c r="L52" s="19">
        <v>0</v>
      </c>
      <c r="M52" s="19">
        <v>0</v>
      </c>
      <c r="N52" s="19">
        <v>0</v>
      </c>
      <c r="O52" s="27">
        <v>1</v>
      </c>
      <c r="P52" s="27">
        <v>1</v>
      </c>
      <c r="Q52" s="27">
        <v>171375.6</v>
      </c>
      <c r="R52" s="33">
        <f t="shared" si="1"/>
        <v>428439</v>
      </c>
      <c r="S52" s="32">
        <f t="shared" si="2"/>
        <v>517394.54014860676</v>
      </c>
      <c r="T52" s="39">
        <f t="shared" si="3"/>
        <v>1207.6270837823045</v>
      </c>
      <c r="U52" s="34">
        <f t="shared" si="4"/>
        <v>-2.0855625763218245E-2</v>
      </c>
      <c r="V52" s="35">
        <v>294.34850863422292</v>
      </c>
      <c r="W52" s="35">
        <v>69.054096979573799</v>
      </c>
      <c r="X52" s="35">
        <v>187.19931110653513</v>
      </c>
      <c r="Y52" s="35">
        <v>0</v>
      </c>
      <c r="Z52" s="35">
        <v>40000000</v>
      </c>
      <c r="AA52" s="36">
        <f t="shared" si="6"/>
        <v>120762708.37823045</v>
      </c>
      <c r="AB52" s="37">
        <f t="shared" si="5"/>
        <v>-2.0855625763218207E-2</v>
      </c>
    </row>
    <row r="53" spans="1:28">
      <c r="A53" s="18">
        <v>20180315</v>
      </c>
      <c r="B53" s="18" t="s">
        <v>99</v>
      </c>
      <c r="C53" s="27">
        <v>51540</v>
      </c>
      <c r="D53" s="27">
        <v>1</v>
      </c>
      <c r="E53" s="27">
        <v>1.2611038069073783</v>
      </c>
      <c r="F53" s="18">
        <v>316842</v>
      </c>
      <c r="G53" s="18">
        <v>1</v>
      </c>
      <c r="H53" s="18">
        <v>0.29585468255831615</v>
      </c>
      <c r="I53" s="27">
        <v>235527</v>
      </c>
      <c r="J53" s="27">
        <v>1</v>
      </c>
      <c r="K53" s="26">
        <v>0.80203485651172801</v>
      </c>
      <c r="L53" s="19">
        <v>0</v>
      </c>
      <c r="M53" s="19">
        <v>0</v>
      </c>
      <c r="N53" s="19">
        <v>0</v>
      </c>
      <c r="O53" s="27">
        <v>1</v>
      </c>
      <c r="P53" s="27">
        <v>1</v>
      </c>
      <c r="Q53" s="27">
        <v>171375.6</v>
      </c>
      <c r="R53" s="33">
        <f t="shared" si="1"/>
        <v>428439</v>
      </c>
      <c r="S53" s="32">
        <f t="shared" si="2"/>
        <v>519012.94318878604</v>
      </c>
      <c r="T53" s="39">
        <f t="shared" si="3"/>
        <v>1211.4045247719887</v>
      </c>
      <c r="U53" s="34">
        <f t="shared" si="4"/>
        <v>3.1279863133354385E-3</v>
      </c>
      <c r="V53" s="35">
        <v>294.34850863422292</v>
      </c>
      <c r="W53" s="35">
        <v>69.054096979573799</v>
      </c>
      <c r="X53" s="35">
        <v>187.19931110653513</v>
      </c>
      <c r="Y53" s="35">
        <v>0</v>
      </c>
      <c r="Z53" s="35">
        <v>40000000</v>
      </c>
      <c r="AA53" s="36">
        <f t="shared" si="6"/>
        <v>121140452.47719887</v>
      </c>
      <c r="AB53" s="37">
        <f t="shared" si="5"/>
        <v>3.1279863133353782E-3</v>
      </c>
    </row>
    <row r="54" spans="1:28">
      <c r="A54" s="18">
        <v>20180316</v>
      </c>
      <c r="B54" s="18" t="s">
        <v>99</v>
      </c>
      <c r="C54" s="27">
        <v>51140</v>
      </c>
      <c r="D54" s="27">
        <v>1</v>
      </c>
      <c r="E54" s="27">
        <v>1.2611038069073783</v>
      </c>
      <c r="F54" s="18">
        <v>318315</v>
      </c>
      <c r="G54" s="18">
        <v>1</v>
      </c>
      <c r="H54" s="18">
        <v>0.29585468255831615</v>
      </c>
      <c r="I54" s="27">
        <v>236509</v>
      </c>
      <c r="J54" s="27">
        <v>1</v>
      </c>
      <c r="K54" s="26">
        <v>0.80203485651172801</v>
      </c>
      <c r="L54" s="19">
        <v>0</v>
      </c>
      <c r="M54" s="19">
        <v>0</v>
      </c>
      <c r="N54" s="19">
        <v>0</v>
      </c>
      <c r="O54" s="27">
        <v>1</v>
      </c>
      <c r="P54" s="27">
        <v>1</v>
      </c>
      <c r="Q54" s="27">
        <v>171375.6</v>
      </c>
      <c r="R54" s="33">
        <f t="shared" si="1"/>
        <v>428439</v>
      </c>
      <c r="S54" s="32">
        <f t="shared" si="2"/>
        <v>519731.89384252601</v>
      </c>
      <c r="T54" s="39">
        <f t="shared" si="3"/>
        <v>1213.082594821027</v>
      </c>
      <c r="U54" s="34">
        <f t="shared" si="4"/>
        <v>1.3852268294557875E-3</v>
      </c>
      <c r="V54" s="35">
        <v>294.34850863422292</v>
      </c>
      <c r="W54" s="35">
        <v>69.054096979573799</v>
      </c>
      <c r="X54" s="35">
        <v>187.19931110653513</v>
      </c>
      <c r="Y54" s="35">
        <v>0</v>
      </c>
      <c r="Z54" s="35">
        <v>40000000</v>
      </c>
      <c r="AA54" s="36">
        <f t="shared" si="6"/>
        <v>121308259.48210272</v>
      </c>
      <c r="AB54" s="37">
        <f t="shared" si="5"/>
        <v>1.3852268294559794E-3</v>
      </c>
    </row>
    <row r="55" spans="1:28">
      <c r="A55" s="18">
        <v>20180319</v>
      </c>
      <c r="B55" s="18" t="s">
        <v>99</v>
      </c>
      <c r="C55" s="27">
        <v>50740</v>
      </c>
      <c r="D55" s="27">
        <v>1</v>
      </c>
      <c r="E55" s="27">
        <v>1.2611038069073783</v>
      </c>
      <c r="F55" s="18">
        <v>313403</v>
      </c>
      <c r="G55" s="18">
        <v>1</v>
      </c>
      <c r="H55" s="18">
        <v>0.29585468255831615</v>
      </c>
      <c r="I55" s="27">
        <v>228658</v>
      </c>
      <c r="J55" s="27">
        <v>1</v>
      </c>
      <c r="K55" s="26">
        <v>0.80203485651172801</v>
      </c>
      <c r="L55" s="19">
        <v>0</v>
      </c>
      <c r="M55" s="19">
        <v>0</v>
      </c>
      <c r="N55" s="19">
        <v>0</v>
      </c>
      <c r="O55" s="27">
        <v>1</v>
      </c>
      <c r="P55" s="27">
        <v>1</v>
      </c>
      <c r="Q55" s="27">
        <v>171375.6</v>
      </c>
      <c r="R55" s="33">
        <f t="shared" si="1"/>
        <v>428439</v>
      </c>
      <c r="S55" s="32">
        <f t="shared" si="2"/>
        <v>511477.43846056308</v>
      </c>
      <c r="T55" s="39">
        <f t="shared" si="3"/>
        <v>1193.8162456278797</v>
      </c>
      <c r="U55" s="34">
        <f t="shared" si="4"/>
        <v>-1.5882141311235127E-2</v>
      </c>
      <c r="V55" s="35">
        <v>294.34850863422292</v>
      </c>
      <c r="W55" s="35">
        <v>69.054096979573799</v>
      </c>
      <c r="X55" s="35">
        <v>187.19931110653513</v>
      </c>
      <c r="Y55" s="35">
        <v>0</v>
      </c>
      <c r="Z55" s="35">
        <v>40000000</v>
      </c>
      <c r="AA55" s="36">
        <f t="shared" si="6"/>
        <v>119381624.56278795</v>
      </c>
      <c r="AB55" s="37">
        <f t="shared" si="5"/>
        <v>-1.5882141311235439E-2</v>
      </c>
    </row>
    <row r="56" spans="1:28">
      <c r="A56" s="18">
        <v>20180320</v>
      </c>
      <c r="B56" s="18" t="s">
        <v>99</v>
      </c>
      <c r="C56" s="27">
        <v>51200</v>
      </c>
      <c r="D56" s="27">
        <v>1</v>
      </c>
      <c r="E56" s="27">
        <v>1.2611038069073783</v>
      </c>
      <c r="F56" s="18">
        <v>316842</v>
      </c>
      <c r="G56" s="18">
        <v>1</v>
      </c>
      <c r="H56" s="18">
        <v>0.29585468255831615</v>
      </c>
      <c r="I56" s="27">
        <v>236116</v>
      </c>
      <c r="J56" s="27">
        <v>1</v>
      </c>
      <c r="K56" s="26">
        <v>0.80203485651172801</v>
      </c>
      <c r="L56" s="19">
        <v>0</v>
      </c>
      <c r="M56" s="19">
        <v>0</v>
      </c>
      <c r="N56" s="19">
        <v>0</v>
      </c>
      <c r="O56" s="27">
        <v>1</v>
      </c>
      <c r="P56" s="27">
        <v>1</v>
      </c>
      <c r="Q56" s="27">
        <v>171375.6</v>
      </c>
      <c r="R56" s="33">
        <f t="shared" si="1"/>
        <v>428439</v>
      </c>
      <c r="S56" s="32">
        <f t="shared" si="2"/>
        <v>519056.5664249229</v>
      </c>
      <c r="T56" s="39">
        <f t="shared" si="3"/>
        <v>1211.5063437850497</v>
      </c>
      <c r="U56" s="34">
        <f t="shared" si="4"/>
        <v>1.4818108081504664E-2</v>
      </c>
      <c r="V56" s="35">
        <v>294.34850863422292</v>
      </c>
      <c r="W56" s="35">
        <v>69.054096979573799</v>
      </c>
      <c r="X56" s="35">
        <v>187.19931110653513</v>
      </c>
      <c r="Y56" s="35">
        <v>0</v>
      </c>
      <c r="Z56" s="35">
        <v>40000000</v>
      </c>
      <c r="AA56" s="36">
        <f t="shared" si="6"/>
        <v>121150634.37850499</v>
      </c>
      <c r="AB56" s="37">
        <f t="shared" si="5"/>
        <v>1.481810808150498E-2</v>
      </c>
    </row>
    <row r="57" spans="1:28">
      <c r="A57" s="18">
        <v>20180321</v>
      </c>
      <c r="B57" s="18" t="s">
        <v>99</v>
      </c>
      <c r="C57" s="27">
        <v>51060</v>
      </c>
      <c r="D57" s="27">
        <v>1</v>
      </c>
      <c r="E57" s="27">
        <v>1.2611038069073783</v>
      </c>
      <c r="F57" s="18">
        <v>306035</v>
      </c>
      <c r="G57" s="18">
        <v>1</v>
      </c>
      <c r="H57" s="18">
        <v>0.29585468255831615</v>
      </c>
      <c r="I57" s="27">
        <v>236509</v>
      </c>
      <c r="J57" s="27">
        <v>1</v>
      </c>
      <c r="K57" s="26">
        <v>0.80203485651172801</v>
      </c>
      <c r="L57" s="19">
        <v>0</v>
      </c>
      <c r="M57" s="19">
        <v>0</v>
      </c>
      <c r="N57" s="19">
        <v>0</v>
      </c>
      <c r="O57" s="27">
        <v>1</v>
      </c>
      <c r="P57" s="27">
        <v>1</v>
      </c>
      <c r="Q57" s="27">
        <v>171375.6</v>
      </c>
      <c r="R57" s="33">
        <f t="shared" si="1"/>
        <v>428439</v>
      </c>
      <c r="S57" s="32">
        <f t="shared" si="2"/>
        <v>515997.91003615723</v>
      </c>
      <c r="T57" s="39">
        <f t="shared" si="3"/>
        <v>1204.3672729050279</v>
      </c>
      <c r="U57" s="34">
        <f t="shared" si="4"/>
        <v>-5.8927226560923675E-3</v>
      </c>
      <c r="V57" s="35">
        <v>294.34850863422292</v>
      </c>
      <c r="W57" s="35">
        <v>69.054096979573799</v>
      </c>
      <c r="X57" s="35">
        <v>187.19931110653513</v>
      </c>
      <c r="Y57" s="35">
        <v>0</v>
      </c>
      <c r="Z57" s="35">
        <v>40000000</v>
      </c>
      <c r="AA57" s="36">
        <f t="shared" si="6"/>
        <v>120436727.29050282</v>
      </c>
      <c r="AB57" s="37">
        <f t="shared" si="5"/>
        <v>-5.8927226560923337E-3</v>
      </c>
    </row>
    <row r="58" spans="1:28">
      <c r="A58" s="18">
        <v>20180322</v>
      </c>
      <c r="B58" s="18" t="s">
        <v>99</v>
      </c>
      <c r="C58" s="27">
        <v>51780</v>
      </c>
      <c r="D58" s="27">
        <v>1</v>
      </c>
      <c r="E58" s="27">
        <v>1.2611038069073783</v>
      </c>
      <c r="F58" s="18">
        <v>305052</v>
      </c>
      <c r="G58" s="18">
        <v>1</v>
      </c>
      <c r="H58" s="18">
        <v>0.29585468255831615</v>
      </c>
      <c r="I58" s="27">
        <v>223653</v>
      </c>
      <c r="J58" s="27">
        <v>1</v>
      </c>
      <c r="K58" s="26">
        <v>0.80203485651172801</v>
      </c>
      <c r="L58" s="19">
        <v>0</v>
      </c>
      <c r="M58" s="19">
        <v>0</v>
      </c>
      <c r="N58" s="19">
        <v>0</v>
      </c>
      <c r="O58" s="27">
        <v>1</v>
      </c>
      <c r="P58" s="27">
        <v>1</v>
      </c>
      <c r="Q58" s="27">
        <v>171375.6</v>
      </c>
      <c r="R58" s="33">
        <f t="shared" si="1"/>
        <v>428439</v>
      </c>
      <c r="S58" s="32">
        <f t="shared" si="2"/>
        <v>506304.11950886098</v>
      </c>
      <c r="T58" s="39">
        <f t="shared" si="3"/>
        <v>1181.741436958029</v>
      </c>
      <c r="U58" s="34">
        <f t="shared" si="4"/>
        <v>-1.8786491841831288E-2</v>
      </c>
      <c r="V58" s="35">
        <v>294.34850863422292</v>
      </c>
      <c r="W58" s="35">
        <v>69.054096979573799</v>
      </c>
      <c r="X58" s="35">
        <v>187.19931110653513</v>
      </c>
      <c r="Y58" s="35">
        <v>0</v>
      </c>
      <c r="Z58" s="35">
        <v>40000000</v>
      </c>
      <c r="AA58" s="36">
        <f t="shared" si="6"/>
        <v>118174143.69580291</v>
      </c>
      <c r="AB58" s="37">
        <f t="shared" si="5"/>
        <v>-1.8786491841831399E-2</v>
      </c>
    </row>
    <row r="59" spans="1:28">
      <c r="A59" s="18">
        <v>20180323</v>
      </c>
      <c r="B59" s="18" t="s">
        <v>99</v>
      </c>
      <c r="C59" s="27">
        <v>49720</v>
      </c>
      <c r="D59" s="27">
        <v>1</v>
      </c>
      <c r="E59" s="27">
        <v>1.2611038069073783</v>
      </c>
      <c r="F59" s="18">
        <v>294736</v>
      </c>
      <c r="G59" s="18">
        <v>1</v>
      </c>
      <c r="H59" s="18">
        <v>0.29585468255831615</v>
      </c>
      <c r="I59" s="27">
        <v>197745</v>
      </c>
      <c r="J59" s="27">
        <v>1</v>
      </c>
      <c r="K59" s="26">
        <v>0.80203485651172801</v>
      </c>
      <c r="L59" s="19">
        <v>0</v>
      </c>
      <c r="M59" s="19">
        <v>0</v>
      </c>
      <c r="N59" s="19">
        <v>0</v>
      </c>
      <c r="O59" s="27">
        <v>1</v>
      </c>
      <c r="P59" s="27">
        <v>1</v>
      </c>
      <c r="Q59" s="27">
        <v>171375.6</v>
      </c>
      <c r="R59" s="33">
        <f t="shared" si="1"/>
        <v>428439</v>
      </c>
      <c r="S59" s="32">
        <f t="shared" si="2"/>
        <v>479875.08969885437</v>
      </c>
      <c r="T59" s="39">
        <f t="shared" si="3"/>
        <v>1120.0546395142701</v>
      </c>
      <c r="U59" s="34">
        <f t="shared" si="4"/>
        <v>-5.2199910669587353E-2</v>
      </c>
      <c r="V59" s="35">
        <v>294.34850863422292</v>
      </c>
      <c r="W59" s="35">
        <v>69.054096979573799</v>
      </c>
      <c r="X59" s="35">
        <v>187.19931110653513</v>
      </c>
      <c r="Y59" s="35">
        <v>0</v>
      </c>
      <c r="Z59" s="35">
        <v>40000000</v>
      </c>
      <c r="AA59" s="36">
        <f t="shared" si="6"/>
        <v>112005463.95142701</v>
      </c>
      <c r="AB59" s="37">
        <f t="shared" si="5"/>
        <v>-5.2199910669587422E-2</v>
      </c>
    </row>
    <row r="60" spans="1:28">
      <c r="A60" s="18">
        <v>20180326</v>
      </c>
      <c r="B60" s="18" t="s">
        <v>99</v>
      </c>
      <c r="C60" s="27">
        <v>50280</v>
      </c>
      <c r="D60" s="27">
        <v>1</v>
      </c>
      <c r="E60" s="27">
        <v>1.2611038069073783</v>
      </c>
      <c r="F60" s="18">
        <v>294736</v>
      </c>
      <c r="G60" s="18">
        <v>1</v>
      </c>
      <c r="H60" s="18">
        <v>0.29585468255831615</v>
      </c>
      <c r="I60" s="27">
        <v>204713</v>
      </c>
      <c r="J60" s="27">
        <v>1</v>
      </c>
      <c r="K60" s="26">
        <v>0.80203485651172801</v>
      </c>
      <c r="L60" s="19">
        <v>0</v>
      </c>
      <c r="M60" s="19">
        <v>0</v>
      </c>
      <c r="N60" s="19">
        <v>0</v>
      </c>
      <c r="O60" s="27">
        <v>1</v>
      </c>
      <c r="P60" s="27">
        <v>1</v>
      </c>
      <c r="Q60" s="27">
        <v>171375.6</v>
      </c>
      <c r="R60" s="33">
        <f t="shared" si="1"/>
        <v>428439</v>
      </c>
      <c r="S60" s="32">
        <f t="shared" si="2"/>
        <v>486169.88671089616</v>
      </c>
      <c r="T60" s="39">
        <f t="shared" si="3"/>
        <v>1134.747039160525</v>
      </c>
      <c r="U60" s="34">
        <f t="shared" si="4"/>
        <v>1.3117574025340849E-2</v>
      </c>
      <c r="V60" s="35">
        <v>294.34850863422292</v>
      </c>
      <c r="W60" s="35">
        <v>69.054096979573799</v>
      </c>
      <c r="X60" s="35">
        <v>187.19931110653513</v>
      </c>
      <c r="Y60" s="35">
        <v>0</v>
      </c>
      <c r="Z60" s="35">
        <v>40000000</v>
      </c>
      <c r="AA60" s="36">
        <f t="shared" si="6"/>
        <v>113474703.91605252</v>
      </c>
      <c r="AB60" s="37">
        <f t="shared" si="5"/>
        <v>1.3117574025341009E-2</v>
      </c>
    </row>
    <row r="61" spans="1:28">
      <c r="A61" s="18">
        <v>20180327</v>
      </c>
      <c r="B61" s="18" t="s">
        <v>99</v>
      </c>
      <c r="C61" s="27">
        <v>49980</v>
      </c>
      <c r="D61" s="27">
        <v>1</v>
      </c>
      <c r="E61" s="27">
        <v>1.2611038069073783</v>
      </c>
      <c r="F61" s="18">
        <v>291789</v>
      </c>
      <c r="G61" s="18">
        <v>1</v>
      </c>
      <c r="H61" s="18">
        <v>0.29585468255831615</v>
      </c>
      <c r="I61" s="27">
        <v>209129</v>
      </c>
      <c r="J61" s="27">
        <v>1</v>
      </c>
      <c r="K61" s="26">
        <v>0.80203485651172801</v>
      </c>
      <c r="L61" s="19">
        <v>0</v>
      </c>
      <c r="M61" s="19">
        <v>0</v>
      </c>
      <c r="N61" s="19">
        <v>0</v>
      </c>
      <c r="O61" s="27">
        <v>1</v>
      </c>
      <c r="P61" s="27">
        <v>1</v>
      </c>
      <c r="Q61" s="27">
        <v>171375.6</v>
      </c>
      <c r="R61" s="33">
        <f t="shared" si="1"/>
        <v>428439</v>
      </c>
      <c r="S61" s="32">
        <f t="shared" si="2"/>
        <v>488461.45774568047</v>
      </c>
      <c r="T61" s="39">
        <f t="shared" si="3"/>
        <v>1140.0956909750989</v>
      </c>
      <c r="U61" s="34">
        <f t="shared" si="4"/>
        <v>4.7135190751683501E-3</v>
      </c>
      <c r="V61" s="35">
        <v>294.34850863422292</v>
      </c>
      <c r="W61" s="35">
        <v>69.054096979573799</v>
      </c>
      <c r="X61" s="35">
        <v>187.19931110653513</v>
      </c>
      <c r="Y61" s="35">
        <v>0</v>
      </c>
      <c r="Z61" s="35">
        <v>40000000</v>
      </c>
      <c r="AA61" s="36">
        <f t="shared" si="6"/>
        <v>114009569.09750991</v>
      </c>
      <c r="AB61" s="37">
        <f t="shared" si="5"/>
        <v>4.7135190751682729E-3</v>
      </c>
    </row>
    <row r="62" spans="1:28">
      <c r="A62" s="18">
        <v>20180328</v>
      </c>
      <c r="B62" s="18" t="s">
        <v>99</v>
      </c>
      <c r="C62" s="27">
        <v>48700</v>
      </c>
      <c r="D62" s="27">
        <v>1</v>
      </c>
      <c r="E62" s="27">
        <v>1.2611038069073783</v>
      </c>
      <c r="F62" s="18">
        <v>284421</v>
      </c>
      <c r="G62" s="18">
        <v>1</v>
      </c>
      <c r="H62" s="18">
        <v>0.29585468255831615</v>
      </c>
      <c r="I62" s="27">
        <v>208049</v>
      </c>
      <c r="J62" s="27">
        <v>1</v>
      </c>
      <c r="K62" s="26">
        <v>0.80203485651172801</v>
      </c>
      <c r="L62" s="19">
        <v>0</v>
      </c>
      <c r="M62" s="19">
        <v>0</v>
      </c>
      <c r="N62" s="19">
        <v>0</v>
      </c>
      <c r="O62" s="27">
        <v>1</v>
      </c>
      <c r="P62" s="27">
        <v>1</v>
      </c>
      <c r="Q62" s="27">
        <v>171375.6</v>
      </c>
      <c r="R62" s="33">
        <f t="shared" si="1"/>
        <v>428439</v>
      </c>
      <c r="S62" s="32">
        <f t="shared" si="2"/>
        <v>483801.18992671662</v>
      </c>
      <c r="T62" s="39">
        <f t="shared" si="3"/>
        <v>1129.2183716391753</v>
      </c>
      <c r="U62" s="34">
        <f t="shared" si="4"/>
        <v>-9.5407073476617543E-3</v>
      </c>
      <c r="V62" s="35">
        <v>294.34850863422292</v>
      </c>
      <c r="W62" s="35">
        <v>69.054096979573799</v>
      </c>
      <c r="X62" s="35">
        <v>187.19931110653513</v>
      </c>
      <c r="Y62" s="35">
        <v>0</v>
      </c>
      <c r="Z62" s="35">
        <v>40000000</v>
      </c>
      <c r="AA62" s="36">
        <f t="shared" si="6"/>
        <v>112921837.16391754</v>
      </c>
      <c r="AB62" s="37">
        <f t="shared" si="5"/>
        <v>-9.5407073476617629E-3</v>
      </c>
    </row>
    <row r="63" spans="1:28">
      <c r="A63" s="18">
        <v>20180329</v>
      </c>
      <c r="B63" s="18" t="s">
        <v>99</v>
      </c>
      <c r="C63" s="27">
        <v>49040</v>
      </c>
      <c r="D63" s="27">
        <v>1</v>
      </c>
      <c r="E63" s="27">
        <v>1.2611038069073783</v>
      </c>
      <c r="F63" s="18">
        <v>311438</v>
      </c>
      <c r="G63" s="18">
        <v>1</v>
      </c>
      <c r="H63" s="18">
        <v>0.29585468255831615</v>
      </c>
      <c r="I63" s="27">
        <v>216881</v>
      </c>
      <c r="J63" s="27">
        <v>1</v>
      </c>
      <c r="K63" s="26">
        <v>0.80203485651172801</v>
      </c>
      <c r="L63" s="19">
        <v>0</v>
      </c>
      <c r="M63" s="19">
        <v>0</v>
      </c>
      <c r="N63" s="19">
        <v>0</v>
      </c>
      <c r="O63" s="27">
        <v>1</v>
      </c>
      <c r="P63" s="27">
        <v>1</v>
      </c>
      <c r="Q63" s="27">
        <v>171375.6</v>
      </c>
      <c r="R63" s="33">
        <f t="shared" si="1"/>
        <v>428439</v>
      </c>
      <c r="S63" s="32">
        <f t="shared" si="2"/>
        <v>499306.64303245477</v>
      </c>
      <c r="T63" s="39">
        <f t="shared" si="3"/>
        <v>1165.4089451064324</v>
      </c>
      <c r="U63" s="34">
        <f t="shared" si="4"/>
        <v>3.2049224823293289E-2</v>
      </c>
      <c r="V63" s="35">
        <v>294.34850863422292</v>
      </c>
      <c r="W63" s="35">
        <v>69.054096979573799</v>
      </c>
      <c r="X63" s="35">
        <v>187.19931110653513</v>
      </c>
      <c r="Y63" s="35">
        <v>0</v>
      </c>
      <c r="Z63" s="35">
        <v>40000000</v>
      </c>
      <c r="AA63" s="36">
        <f t="shared" si="6"/>
        <v>116540894.51064324</v>
      </c>
      <c r="AB63" s="37">
        <f t="shared" si="5"/>
        <v>3.2049224823293233E-2</v>
      </c>
    </row>
    <row r="64" spans="1:28">
      <c r="A64" s="18">
        <v>20180330</v>
      </c>
      <c r="B64" s="18" t="s">
        <v>99</v>
      </c>
      <c r="C64" s="27">
        <v>49220</v>
      </c>
      <c r="D64" s="27">
        <v>1</v>
      </c>
      <c r="E64" s="27">
        <v>1.2611038069073783</v>
      </c>
      <c r="F64" s="18">
        <v>304070</v>
      </c>
      <c r="G64" s="18">
        <v>1</v>
      </c>
      <c r="H64" s="18">
        <v>0.29585468255831615</v>
      </c>
      <c r="I64" s="27">
        <v>220709</v>
      </c>
      <c r="J64" s="27">
        <v>1</v>
      </c>
      <c r="K64" s="26">
        <v>0.80203485651172801</v>
      </c>
      <c r="L64" s="19">
        <v>0</v>
      </c>
      <c r="M64" s="19">
        <v>0</v>
      </c>
      <c r="N64" s="19">
        <v>0</v>
      </c>
      <c r="O64" s="27">
        <v>1</v>
      </c>
      <c r="P64" s="27">
        <v>1</v>
      </c>
      <c r="Q64" s="27">
        <v>171375.6</v>
      </c>
      <c r="R64" s="33">
        <f t="shared" si="1"/>
        <v>428439</v>
      </c>
      <c r="S64" s="32">
        <f t="shared" si="2"/>
        <v>500423.97384733532</v>
      </c>
      <c r="T64" s="39">
        <f t="shared" si="3"/>
        <v>1168.0168561856772</v>
      </c>
      <c r="U64" s="34">
        <f t="shared" si="4"/>
        <v>2.2377647693502265E-3</v>
      </c>
      <c r="V64" s="35">
        <v>294.34850863422292</v>
      </c>
      <c r="W64" s="35">
        <v>69.054096979573799</v>
      </c>
      <c r="X64" s="35">
        <v>187.19931110653513</v>
      </c>
      <c r="Y64" s="35">
        <v>0</v>
      </c>
      <c r="Z64" s="35">
        <v>40000000</v>
      </c>
      <c r="AA64" s="36">
        <f t="shared" si="6"/>
        <v>116801685.61856773</v>
      </c>
      <c r="AB64" s="37">
        <f t="shared" si="5"/>
        <v>2.237764769350334E-3</v>
      </c>
    </row>
    <row r="65" spans="1:28">
      <c r="A65" s="18">
        <v>20180402</v>
      </c>
      <c r="B65" s="18" t="s">
        <v>99</v>
      </c>
      <c r="C65" s="27">
        <v>48540</v>
      </c>
      <c r="D65" s="27">
        <v>1</v>
      </c>
      <c r="E65" s="27">
        <v>1.2611038069073783</v>
      </c>
      <c r="F65" s="18">
        <v>298666</v>
      </c>
      <c r="G65" s="18">
        <v>1</v>
      </c>
      <c r="H65" s="18">
        <v>0.29585468255831615</v>
      </c>
      <c r="I65" s="27">
        <v>219826</v>
      </c>
      <c r="J65" s="27">
        <v>1</v>
      </c>
      <c r="K65" s="26">
        <v>0.80203485651172801</v>
      </c>
      <c r="L65" s="19">
        <v>0</v>
      </c>
      <c r="M65" s="19">
        <v>0</v>
      </c>
      <c r="N65" s="19">
        <v>0</v>
      </c>
      <c r="O65" s="27">
        <v>1</v>
      </c>
      <c r="P65" s="27">
        <v>1</v>
      </c>
      <c r="Q65" s="27">
        <v>171375.6</v>
      </c>
      <c r="R65" s="33">
        <f t="shared" si="1"/>
        <v>428439</v>
      </c>
      <c r="S65" s="32">
        <f t="shared" si="2"/>
        <v>497259.42777579324</v>
      </c>
      <c r="T65" s="39">
        <f t="shared" si="3"/>
        <v>1160.6306330091174</v>
      </c>
      <c r="U65" s="34">
        <f t="shared" si="4"/>
        <v>-6.3237299508505998E-3</v>
      </c>
      <c r="V65" s="35">
        <v>294.34850863422292</v>
      </c>
      <c r="W65" s="35">
        <v>69.054096979573799</v>
      </c>
      <c r="X65" s="35">
        <v>187.19931110653513</v>
      </c>
      <c r="Y65" s="35">
        <v>0</v>
      </c>
      <c r="Z65" s="35">
        <v>40000000</v>
      </c>
      <c r="AA65" s="36">
        <f t="shared" si="6"/>
        <v>116063063.30091175</v>
      </c>
      <c r="AB65" s="37">
        <f t="shared" si="5"/>
        <v>-6.3237299508506683E-3</v>
      </c>
    </row>
    <row r="66" spans="1:28">
      <c r="A66" s="18">
        <v>20180403</v>
      </c>
      <c r="B66" s="18" t="s">
        <v>99</v>
      </c>
      <c r="C66" s="27">
        <v>48120</v>
      </c>
      <c r="D66" s="27">
        <v>1</v>
      </c>
      <c r="E66" s="27">
        <v>1.2611038069073783</v>
      </c>
      <c r="F66" s="18">
        <v>293754</v>
      </c>
      <c r="G66" s="18">
        <v>1</v>
      </c>
      <c r="H66" s="18">
        <v>0.29585468255831615</v>
      </c>
      <c r="I66" s="27">
        <v>232878</v>
      </c>
      <c r="J66" s="27">
        <v>1</v>
      </c>
      <c r="K66" s="26">
        <v>0.80203485651172801</v>
      </c>
      <c r="L66" s="19">
        <v>0</v>
      </c>
      <c r="M66" s="19">
        <v>0</v>
      </c>
      <c r="N66" s="19">
        <v>0</v>
      </c>
      <c r="O66" s="27">
        <v>1</v>
      </c>
      <c r="P66" s="27">
        <v>1</v>
      </c>
      <c r="Q66" s="27">
        <v>171375.6</v>
      </c>
      <c r="R66" s="33">
        <f t="shared" si="1"/>
        <v>428439</v>
      </c>
      <c r="S66" s="32">
        <f t="shared" si="2"/>
        <v>505744.68492335686</v>
      </c>
      <c r="T66" s="39">
        <f t="shared" si="3"/>
        <v>1180.4356861148422</v>
      </c>
      <c r="U66" s="34">
        <f t="shared" si="4"/>
        <v>1.7064044789492583E-2</v>
      </c>
      <c r="V66" s="35">
        <v>294.34850863422292</v>
      </c>
      <c r="W66" s="35">
        <v>69.054096979573799</v>
      </c>
      <c r="X66" s="35">
        <v>187.19931110653513</v>
      </c>
      <c r="Y66" s="35">
        <v>0</v>
      </c>
      <c r="Z66" s="35">
        <v>40000000</v>
      </c>
      <c r="AA66" s="36">
        <f t="shared" si="6"/>
        <v>118043568.61148423</v>
      </c>
      <c r="AB66" s="37">
        <f t="shared" si="5"/>
        <v>1.7064044789492618E-2</v>
      </c>
    </row>
    <row r="67" spans="1:28">
      <c r="A67" s="18">
        <v>20180404</v>
      </c>
      <c r="B67" s="18" t="s">
        <v>99</v>
      </c>
      <c r="C67" s="27">
        <v>46920</v>
      </c>
      <c r="D67" s="27">
        <v>1</v>
      </c>
      <c r="E67" s="27">
        <v>1.2611038069073783</v>
      </c>
      <c r="F67" s="18">
        <v>288842</v>
      </c>
      <c r="G67" s="18">
        <v>1</v>
      </c>
      <c r="H67" s="18">
        <v>0.29585468255831615</v>
      </c>
      <c r="I67" s="27">
        <v>237098</v>
      </c>
      <c r="J67" s="27">
        <v>1</v>
      </c>
      <c r="K67" s="26">
        <v>0.80203485651172801</v>
      </c>
      <c r="L67" s="19">
        <v>0</v>
      </c>
      <c r="M67" s="19">
        <v>0</v>
      </c>
      <c r="N67" s="19">
        <v>0</v>
      </c>
      <c r="O67" s="27">
        <v>1</v>
      </c>
      <c r="P67" s="27">
        <v>1</v>
      </c>
      <c r="Q67" s="27">
        <v>171375.6</v>
      </c>
      <c r="R67" s="33">
        <f t="shared" si="1"/>
        <v>428439</v>
      </c>
      <c r="S67" s="32">
        <f t="shared" si="2"/>
        <v>506162.70924882102</v>
      </c>
      <c r="T67" s="39">
        <f t="shared" si="3"/>
        <v>1181.4113776962904</v>
      </c>
      <c r="U67" s="34">
        <f t="shared" si="4"/>
        <v>8.2655208828829186E-4</v>
      </c>
      <c r="V67" s="35">
        <v>294.34850863422292</v>
      </c>
      <c r="W67" s="35">
        <v>69.054096979573799</v>
      </c>
      <c r="X67" s="35">
        <v>187.19931110653513</v>
      </c>
      <c r="Y67" s="35">
        <v>0</v>
      </c>
      <c r="Z67" s="35">
        <v>40000000</v>
      </c>
      <c r="AA67" s="36">
        <f t="shared" ref="AA67" si="7">V67*C67+W67*F67+X67*I67+Z67</f>
        <v>118141137.76962906</v>
      </c>
      <c r="AB67" s="37">
        <f t="shared" si="5"/>
        <v>8.2655208828835204E-4</v>
      </c>
    </row>
    <row r="68" spans="1:28">
      <c r="A68" s="18">
        <v>20180405</v>
      </c>
      <c r="B68" s="18" t="s">
        <v>99</v>
      </c>
      <c r="C68" s="27">
        <v>48740</v>
      </c>
      <c r="D68" s="27">
        <v>1</v>
      </c>
      <c r="E68" s="27">
        <v>1.2611038069073783</v>
      </c>
      <c r="F68" s="18">
        <v>289824</v>
      </c>
      <c r="G68" s="18">
        <v>1</v>
      </c>
      <c r="H68" s="18">
        <v>0.29585468255831615</v>
      </c>
      <c r="I68" s="27">
        <v>235920</v>
      </c>
      <c r="J68" s="27">
        <v>1</v>
      </c>
      <c r="K68" s="26">
        <v>0.80203485651172801</v>
      </c>
      <c r="L68" s="19">
        <v>0</v>
      </c>
      <c r="M68" s="19">
        <v>0</v>
      </c>
      <c r="N68" s="19">
        <v>0</v>
      </c>
      <c r="O68" s="27">
        <v>1</v>
      </c>
      <c r="P68" s="27">
        <v>1</v>
      </c>
      <c r="Q68" s="27">
        <v>171375.6</v>
      </c>
      <c r="R68" s="33">
        <f t="shared" si="1"/>
        <v>428439</v>
      </c>
      <c r="S68" s="32">
        <f t="shared" si="2"/>
        <v>507803.65041469387</v>
      </c>
      <c r="T68" s="39">
        <f t="shared" si="3"/>
        <v>1185.2414239009377</v>
      </c>
      <c r="U68" s="34">
        <f t="shared" si="4"/>
        <v>3.2419242585217966E-3</v>
      </c>
      <c r="V68" s="35">
        <v>294.34850863422292</v>
      </c>
      <c r="W68" s="35">
        <v>69.054096979573799</v>
      </c>
      <c r="X68" s="35">
        <v>187.19931110653513</v>
      </c>
      <c r="Y68" s="35">
        <v>0</v>
      </c>
      <c r="Z68" s="35">
        <v>40000000</v>
      </c>
      <c r="AA68" s="36">
        <f t="shared" ref="AA68:AA131" si="8">V68*C68+W68*F68+X68*I68+Z68</f>
        <v>118524142.3900938</v>
      </c>
      <c r="AB68" s="37">
        <f t="shared" si="5"/>
        <v>3.2419242585219328E-3</v>
      </c>
    </row>
    <row r="69" spans="1:28">
      <c r="A69" s="18">
        <v>20180406</v>
      </c>
      <c r="B69" s="18" t="s">
        <v>99</v>
      </c>
      <c r="C69" s="27">
        <v>48400</v>
      </c>
      <c r="D69" s="27">
        <v>1</v>
      </c>
      <c r="E69" s="27">
        <v>1.2611038069073783</v>
      </c>
      <c r="F69" s="18">
        <v>286877</v>
      </c>
      <c r="G69" s="18">
        <v>1</v>
      </c>
      <c r="H69" s="18">
        <v>0.29585468255831615</v>
      </c>
      <c r="I69" s="27">
        <v>237098</v>
      </c>
      <c r="J69" s="27">
        <v>1</v>
      </c>
      <c r="K69" s="26">
        <v>0.80203485651172801</v>
      </c>
      <c r="L69" s="19">
        <v>0</v>
      </c>
      <c r="M69" s="19">
        <v>0</v>
      </c>
      <c r="N69" s="19">
        <v>0</v>
      </c>
      <c r="O69" s="27">
        <v>1</v>
      </c>
      <c r="P69" s="27">
        <v>1</v>
      </c>
      <c r="Q69" s="27">
        <v>171375.6</v>
      </c>
      <c r="R69" s="33">
        <f t="shared" ref="R69:R124" si="9">$R$3</f>
        <v>428439</v>
      </c>
      <c r="S69" s="32">
        <f t="shared" ref="S69:S132" si="10">C69*D69*E69+F69*G69*H69+I69*J69*K69+O69*P69*Q69</f>
        <v>507447.78843181685</v>
      </c>
      <c r="T69" s="39">
        <f t="shared" ref="T69:T132" si="11">S69/R69*1000</f>
        <v>1184.4108226184285</v>
      </c>
      <c r="U69" s="34">
        <f t="shared" ref="U69:U132" si="12">(T69-T68)/T68</f>
        <v>-7.0078657880134974E-4</v>
      </c>
      <c r="V69" s="35">
        <v>294.34850863422292</v>
      </c>
      <c r="W69" s="35">
        <v>69.054096979573799</v>
      </c>
      <c r="X69" s="35">
        <v>187.19931110653513</v>
      </c>
      <c r="Y69" s="35">
        <v>0</v>
      </c>
      <c r="Z69" s="35">
        <v>40000000</v>
      </c>
      <c r="AA69" s="36">
        <f t="shared" si="8"/>
        <v>118441082.26184285</v>
      </c>
      <c r="AB69" s="37">
        <f t="shared" ref="AB69:AB132" si="13">(AA69-AA68)/AA68</f>
        <v>-7.0078657880167598E-4</v>
      </c>
    </row>
    <row r="70" spans="1:28">
      <c r="A70" s="18">
        <v>20180409</v>
      </c>
      <c r="B70" s="18" t="s">
        <v>99</v>
      </c>
      <c r="C70" s="27">
        <v>49200</v>
      </c>
      <c r="D70" s="27">
        <v>1</v>
      </c>
      <c r="E70" s="27">
        <v>1.2611038069073783</v>
      </c>
      <c r="F70" s="18">
        <v>300631</v>
      </c>
      <c r="G70" s="18">
        <v>1</v>
      </c>
      <c r="H70" s="18">
        <v>0.29585468255831615</v>
      </c>
      <c r="I70" s="27">
        <v>250346</v>
      </c>
      <c r="J70" s="27">
        <v>1</v>
      </c>
      <c r="K70" s="26">
        <v>0.80203485651172801</v>
      </c>
      <c r="L70" s="19">
        <v>0</v>
      </c>
      <c r="M70" s="19">
        <v>0</v>
      </c>
      <c r="N70" s="19">
        <v>0</v>
      </c>
      <c r="O70" s="27">
        <v>1</v>
      </c>
      <c r="P70" s="27">
        <v>1</v>
      </c>
      <c r="Q70" s="27">
        <v>171375.6</v>
      </c>
      <c r="R70" s="33">
        <f t="shared" si="9"/>
        <v>428439</v>
      </c>
      <c r="S70" s="32">
        <f t="shared" si="10"/>
        <v>523151.21456031722</v>
      </c>
      <c r="T70" s="39">
        <f t="shared" si="11"/>
        <v>1221.0634759214668</v>
      </c>
      <c r="U70" s="34">
        <f t="shared" si="12"/>
        <v>3.0945895295019902E-2</v>
      </c>
      <c r="V70" s="35">
        <v>294.34850863422292</v>
      </c>
      <c r="W70" s="35">
        <v>69.054096979573799</v>
      </c>
      <c r="X70" s="35">
        <v>187.19931110653513</v>
      </c>
      <c r="Y70" s="35">
        <v>0</v>
      </c>
      <c r="Z70" s="35">
        <v>40000000</v>
      </c>
      <c r="AA70" s="36">
        <f t="shared" si="8"/>
        <v>122106347.59214666</v>
      </c>
      <c r="AB70" s="37">
        <f t="shared" si="13"/>
        <v>3.0945895295019819E-2</v>
      </c>
    </row>
    <row r="71" spans="1:28">
      <c r="A71" s="18">
        <v>20180410</v>
      </c>
      <c r="B71" s="18" t="s">
        <v>99</v>
      </c>
      <c r="C71" s="27">
        <v>48880</v>
      </c>
      <c r="D71" s="27">
        <v>1</v>
      </c>
      <c r="E71" s="27">
        <v>1.2611038069073783</v>
      </c>
      <c r="F71" s="18">
        <v>297684</v>
      </c>
      <c r="G71" s="18">
        <v>1</v>
      </c>
      <c r="H71" s="18">
        <v>0.29585468255831615</v>
      </c>
      <c r="I71" s="27">
        <v>255351</v>
      </c>
      <c r="J71" s="27">
        <v>1</v>
      </c>
      <c r="K71" s="26">
        <v>0.80203485651172801</v>
      </c>
      <c r="L71" s="19">
        <v>0</v>
      </c>
      <c r="M71" s="19">
        <v>0</v>
      </c>
      <c r="N71" s="19">
        <v>0</v>
      </c>
      <c r="O71" s="27">
        <v>1</v>
      </c>
      <c r="P71" s="27">
        <v>1</v>
      </c>
      <c r="Q71" s="27">
        <v>171375.6</v>
      </c>
      <c r="R71" s="33">
        <f t="shared" si="9"/>
        <v>428439</v>
      </c>
      <c r="S71" s="32">
        <f t="shared" si="10"/>
        <v>525889.96204944863</v>
      </c>
      <c r="T71" s="39">
        <f t="shared" si="11"/>
        <v>1227.4558619767308</v>
      </c>
      <c r="U71" s="34">
        <f t="shared" si="12"/>
        <v>5.2350972585107425E-3</v>
      </c>
      <c r="V71" s="35">
        <v>294.34850863422292</v>
      </c>
      <c r="W71" s="35">
        <v>69.054096979573799</v>
      </c>
      <c r="X71" s="35">
        <v>187.19931110653513</v>
      </c>
      <c r="Y71" s="35">
        <v>0</v>
      </c>
      <c r="Z71" s="35">
        <v>40000000</v>
      </c>
      <c r="AA71" s="36">
        <f t="shared" si="8"/>
        <v>122745586.19767311</v>
      </c>
      <c r="AB71" s="37">
        <f t="shared" si="13"/>
        <v>5.2350972585110738E-3</v>
      </c>
    </row>
    <row r="72" spans="1:28">
      <c r="A72" s="18">
        <v>20180411</v>
      </c>
      <c r="B72" s="18" t="s">
        <v>99</v>
      </c>
      <c r="C72" s="27">
        <v>48860</v>
      </c>
      <c r="D72" s="27">
        <v>1</v>
      </c>
      <c r="E72" s="27">
        <v>1.2611038069073783</v>
      </c>
      <c r="F72" s="18">
        <v>292771</v>
      </c>
      <c r="G72" s="18">
        <v>1</v>
      </c>
      <c r="H72" s="18">
        <v>0.29585468255831615</v>
      </c>
      <c r="I72" s="27">
        <v>251720</v>
      </c>
      <c r="J72" s="27">
        <v>1</v>
      </c>
      <c r="K72" s="26">
        <v>0.80203485651172801</v>
      </c>
      <c r="L72" s="19">
        <v>0</v>
      </c>
      <c r="M72" s="19">
        <v>0</v>
      </c>
      <c r="N72" s="19">
        <v>0</v>
      </c>
      <c r="O72" s="27">
        <v>1</v>
      </c>
      <c r="P72" s="27">
        <v>1</v>
      </c>
      <c r="Q72" s="27">
        <v>171375.6</v>
      </c>
      <c r="R72" s="33">
        <f t="shared" si="9"/>
        <v>428439</v>
      </c>
      <c r="S72" s="32">
        <f t="shared" si="10"/>
        <v>521499.01735390746</v>
      </c>
      <c r="T72" s="39">
        <f t="shared" si="11"/>
        <v>1217.2071575041196</v>
      </c>
      <c r="U72" s="34">
        <f t="shared" si="12"/>
        <v>-8.3495503097817843E-3</v>
      </c>
      <c r="V72" s="35">
        <v>294.34850863422292</v>
      </c>
      <c r="W72" s="35">
        <v>69.054096979573799</v>
      </c>
      <c r="X72" s="35">
        <v>187.19931110653513</v>
      </c>
      <c r="Y72" s="35">
        <v>0</v>
      </c>
      <c r="Z72" s="35">
        <v>40000000</v>
      </c>
      <c r="AA72" s="36">
        <f t="shared" si="8"/>
        <v>121720715.75041196</v>
      </c>
      <c r="AB72" s="37">
        <f t="shared" si="13"/>
        <v>-8.3495503097819994E-3</v>
      </c>
    </row>
    <row r="73" spans="1:28">
      <c r="A73" s="18">
        <v>20180412</v>
      </c>
      <c r="B73" s="18" t="s">
        <v>99</v>
      </c>
      <c r="C73" s="27">
        <v>49000</v>
      </c>
      <c r="D73" s="27">
        <v>1</v>
      </c>
      <c r="E73" s="27">
        <v>1.2611038069073783</v>
      </c>
      <c r="F73" s="18">
        <v>293263</v>
      </c>
      <c r="G73" s="18">
        <v>1</v>
      </c>
      <c r="H73" s="18">
        <v>0.29585468255831615</v>
      </c>
      <c r="I73" s="27">
        <v>227775</v>
      </c>
      <c r="J73" s="27">
        <v>1</v>
      </c>
      <c r="K73" s="26">
        <v>0.80203485651172801</v>
      </c>
      <c r="L73" s="19">
        <v>0</v>
      </c>
      <c r="M73" s="19">
        <v>0</v>
      </c>
      <c r="N73" s="19">
        <v>0</v>
      </c>
      <c r="O73" s="27">
        <v>1</v>
      </c>
      <c r="P73" s="27">
        <v>1</v>
      </c>
      <c r="Q73" s="27">
        <v>171375.6</v>
      </c>
      <c r="R73" s="33">
        <f t="shared" si="9"/>
        <v>428439</v>
      </c>
      <c r="S73" s="32">
        <f t="shared" si="10"/>
        <v>502616.40775151982</v>
      </c>
      <c r="T73" s="39">
        <f t="shared" si="11"/>
        <v>1173.134116528887</v>
      </c>
      <c r="U73" s="34">
        <f t="shared" si="12"/>
        <v>-3.6208332085069385E-2</v>
      </c>
      <c r="V73" s="35">
        <v>294.34850863422292</v>
      </c>
      <c r="W73" s="35">
        <v>69.054096979573799</v>
      </c>
      <c r="X73" s="35">
        <v>187.19931110653513</v>
      </c>
      <c r="Y73" s="35">
        <v>0</v>
      </c>
      <c r="Z73" s="35">
        <v>40000000</v>
      </c>
      <c r="AA73" s="36">
        <f t="shared" si="8"/>
        <v>117313411.65288872</v>
      </c>
      <c r="AB73" s="37">
        <f t="shared" si="13"/>
        <v>-3.6208332085069309E-2</v>
      </c>
    </row>
    <row r="74" spans="1:28">
      <c r="A74" s="18">
        <v>20180413</v>
      </c>
      <c r="B74" s="18" t="s">
        <v>99</v>
      </c>
      <c r="C74" s="27">
        <v>49800</v>
      </c>
      <c r="D74" s="27">
        <v>1</v>
      </c>
      <c r="E74" s="27">
        <v>1.2611038069073783</v>
      </c>
      <c r="F74" s="18">
        <v>284912</v>
      </c>
      <c r="G74" s="18">
        <v>1</v>
      </c>
      <c r="H74" s="18">
        <v>0.29585468255831615</v>
      </c>
      <c r="I74" s="27">
        <v>231602</v>
      </c>
      <c r="J74" s="27">
        <v>1</v>
      </c>
      <c r="K74" s="26">
        <v>0.80203485651172801</v>
      </c>
      <c r="L74" s="19">
        <v>0</v>
      </c>
      <c r="M74" s="19">
        <v>0</v>
      </c>
      <c r="N74" s="19">
        <v>0</v>
      </c>
      <c r="O74" s="27">
        <v>1</v>
      </c>
      <c r="P74" s="27">
        <v>1</v>
      </c>
      <c r="Q74" s="27">
        <v>171375.6</v>
      </c>
      <c r="R74" s="33">
        <f t="shared" si="9"/>
        <v>428439</v>
      </c>
      <c r="S74" s="32">
        <f t="shared" si="10"/>
        <v>504223.99573887163</v>
      </c>
      <c r="T74" s="39">
        <f t="shared" si="11"/>
        <v>1176.8863145952437</v>
      </c>
      <c r="U74" s="34">
        <f t="shared" si="12"/>
        <v>3.1984391328237767E-3</v>
      </c>
      <c r="V74" s="35">
        <v>294.34850863422292</v>
      </c>
      <c r="W74" s="35">
        <v>69.054096979573799</v>
      </c>
      <c r="X74" s="35">
        <v>187.19931110653513</v>
      </c>
      <c r="Y74" s="35">
        <v>0</v>
      </c>
      <c r="Z74" s="35">
        <v>40000000</v>
      </c>
      <c r="AA74" s="36">
        <f t="shared" si="8"/>
        <v>117688631.45952438</v>
      </c>
      <c r="AB74" s="37">
        <f t="shared" si="13"/>
        <v>3.1984391328237663E-3</v>
      </c>
    </row>
    <row r="75" spans="1:28">
      <c r="A75" s="18">
        <v>20180416</v>
      </c>
      <c r="B75" s="18" t="s">
        <v>99</v>
      </c>
      <c r="C75" s="27">
        <v>50340</v>
      </c>
      <c r="D75" s="27">
        <v>1</v>
      </c>
      <c r="E75" s="27">
        <v>1.2611038069073783</v>
      </c>
      <c r="F75" s="18">
        <v>290315</v>
      </c>
      <c r="G75" s="18">
        <v>1</v>
      </c>
      <c r="H75" s="18">
        <v>0.29585468255831615</v>
      </c>
      <c r="I75" s="27">
        <v>223064</v>
      </c>
      <c r="J75" s="27">
        <v>1</v>
      </c>
      <c r="K75" s="26">
        <v>0.80203485651172801</v>
      </c>
      <c r="L75" s="19">
        <v>0</v>
      </c>
      <c r="M75" s="19">
        <v>0</v>
      </c>
      <c r="N75" s="19">
        <v>0</v>
      </c>
      <c r="O75" s="27">
        <v>1</v>
      </c>
      <c r="P75" s="27">
        <v>1</v>
      </c>
      <c r="Q75" s="27">
        <v>171375.6</v>
      </c>
      <c r="R75" s="33">
        <f t="shared" si="9"/>
        <v>428439</v>
      </c>
      <c r="S75" s="32">
        <f t="shared" si="10"/>
        <v>499655.72103956703</v>
      </c>
      <c r="T75" s="39">
        <f t="shared" si="11"/>
        <v>1166.2237122193987</v>
      </c>
      <c r="U75" s="34">
        <f t="shared" si="12"/>
        <v>-9.0600105070573651E-3</v>
      </c>
      <c r="V75" s="35">
        <v>294.34850863422292</v>
      </c>
      <c r="W75" s="35">
        <v>69.054096979573799</v>
      </c>
      <c r="X75" s="35">
        <v>187.19931110653513</v>
      </c>
      <c r="Y75" s="35">
        <v>0</v>
      </c>
      <c r="Z75" s="35">
        <v>40000000</v>
      </c>
      <c r="AA75" s="36">
        <f t="shared" si="8"/>
        <v>116622371.22193989</v>
      </c>
      <c r="AB75" s="37">
        <f t="shared" si="13"/>
        <v>-9.0600105070573114E-3</v>
      </c>
    </row>
    <row r="76" spans="1:28">
      <c r="A76" s="18">
        <v>20180417</v>
      </c>
      <c r="B76" s="18" t="s">
        <v>99</v>
      </c>
      <c r="C76" s="27">
        <v>49980</v>
      </c>
      <c r="D76" s="27">
        <v>1</v>
      </c>
      <c r="E76" s="27">
        <v>1.2611038069073783</v>
      </c>
      <c r="F76" s="22">
        <v>284912</v>
      </c>
      <c r="G76" s="18">
        <v>1</v>
      </c>
      <c r="H76" s="18">
        <v>0.29585468255831615</v>
      </c>
      <c r="I76" s="27">
        <v>229737</v>
      </c>
      <c r="J76" s="27">
        <v>1</v>
      </c>
      <c r="K76" s="26">
        <v>0.80203485651172801</v>
      </c>
      <c r="L76" s="19">
        <v>0</v>
      </c>
      <c r="M76" s="19">
        <v>0</v>
      </c>
      <c r="N76" s="19">
        <v>0</v>
      </c>
      <c r="O76" s="27">
        <v>1</v>
      </c>
      <c r="P76" s="27">
        <v>1</v>
      </c>
      <c r="Q76" s="27">
        <v>171375.6</v>
      </c>
      <c r="R76" s="33">
        <f t="shared" si="9"/>
        <v>428439</v>
      </c>
      <c r="S76" s="32">
        <f t="shared" si="10"/>
        <v>502955.19941672054</v>
      </c>
      <c r="T76" s="39">
        <f t="shared" si="11"/>
        <v>1173.9248747586485</v>
      </c>
      <c r="U76" s="34">
        <f t="shared" si="12"/>
        <v>6.603503649050233E-3</v>
      </c>
      <c r="V76" s="35">
        <v>294.34850863422292</v>
      </c>
      <c r="W76" s="35">
        <v>69.054096979573799</v>
      </c>
      <c r="X76" s="35">
        <v>187.19931110653513</v>
      </c>
      <c r="Y76" s="35">
        <v>0</v>
      </c>
      <c r="Z76" s="35">
        <v>40000000</v>
      </c>
      <c r="AA76" s="36">
        <f t="shared" si="8"/>
        <v>117392487.47586486</v>
      </c>
      <c r="AB76" s="37">
        <f t="shared" si="13"/>
        <v>6.6035036490501896E-3</v>
      </c>
    </row>
    <row r="77" spans="1:28">
      <c r="A77" s="18">
        <v>20180418</v>
      </c>
      <c r="B77" s="18" t="s">
        <v>99</v>
      </c>
      <c r="C77" s="27">
        <v>51360</v>
      </c>
      <c r="D77" s="27">
        <v>1</v>
      </c>
      <c r="E77" s="27">
        <v>1.2611038069073783</v>
      </c>
      <c r="F77" s="18">
        <v>279508</v>
      </c>
      <c r="G77" s="18">
        <v>1</v>
      </c>
      <c r="H77" s="18">
        <v>0.29585468255831615</v>
      </c>
      <c r="I77" s="27">
        <v>229149</v>
      </c>
      <c r="J77" s="27">
        <v>1</v>
      </c>
      <c r="K77" s="26">
        <v>0.80203485651172801</v>
      </c>
      <c r="L77" s="19">
        <v>0</v>
      </c>
      <c r="M77" s="19">
        <v>0</v>
      </c>
      <c r="N77" s="19">
        <v>0</v>
      </c>
      <c r="O77" s="27">
        <v>1</v>
      </c>
      <c r="P77" s="27">
        <v>1</v>
      </c>
      <c r="Q77" s="27">
        <v>171375.6</v>
      </c>
      <c r="R77" s="33">
        <f t="shared" si="9"/>
        <v>428439</v>
      </c>
      <c r="S77" s="32">
        <f t="shared" si="10"/>
        <v>502625.12747007876</v>
      </c>
      <c r="T77" s="39">
        <f t="shared" si="11"/>
        <v>1173.1544688277181</v>
      </c>
      <c r="U77" s="34">
        <f t="shared" si="12"/>
        <v>-6.5626510477404107E-4</v>
      </c>
      <c r="V77" s="35">
        <v>294.34850863422292</v>
      </c>
      <c r="W77" s="35">
        <v>69.054096979573799</v>
      </c>
      <c r="X77" s="35">
        <v>187.19931110653513</v>
      </c>
      <c r="Y77" s="35">
        <v>0</v>
      </c>
      <c r="Z77" s="35">
        <v>40000000</v>
      </c>
      <c r="AA77" s="36">
        <f t="shared" si="8"/>
        <v>117315446.88277182</v>
      </c>
      <c r="AB77" s="37">
        <f t="shared" si="13"/>
        <v>-6.5626510477407392E-4</v>
      </c>
    </row>
    <row r="78" spans="1:28">
      <c r="A78" s="18">
        <v>20180419</v>
      </c>
      <c r="B78" s="18" t="s">
        <v>99</v>
      </c>
      <c r="C78" s="27">
        <v>52780</v>
      </c>
      <c r="D78" s="27">
        <v>1</v>
      </c>
      <c r="E78" s="27">
        <v>1.2611038069073783</v>
      </c>
      <c r="F78" s="18">
        <v>261824</v>
      </c>
      <c r="G78" s="18">
        <v>1</v>
      </c>
      <c r="H78" s="18">
        <v>0.29585468255831615</v>
      </c>
      <c r="I78" s="27">
        <v>219040</v>
      </c>
      <c r="J78" s="27">
        <v>1</v>
      </c>
      <c r="K78" s="26">
        <v>0.80203485651172801</v>
      </c>
      <c r="L78" s="19">
        <v>0</v>
      </c>
      <c r="M78" s="19">
        <v>0</v>
      </c>
      <c r="N78" s="19">
        <v>0</v>
      </c>
      <c r="O78" s="27">
        <v>1</v>
      </c>
      <c r="P78" s="27">
        <v>1</v>
      </c>
      <c r="Q78" s="27">
        <v>171375.6</v>
      </c>
      <c r="R78" s="33">
        <f t="shared" si="9"/>
        <v>428439</v>
      </c>
      <c r="S78" s="32">
        <f t="shared" si="10"/>
        <v>491076.23030504887</v>
      </c>
      <c r="T78" s="39">
        <f t="shared" si="11"/>
        <v>1146.1987127806965</v>
      </c>
      <c r="U78" s="34">
        <f t="shared" si="12"/>
        <v>-2.2977158390708199E-2</v>
      </c>
      <c r="V78" s="35">
        <v>294.34850863422292</v>
      </c>
      <c r="W78" s="35">
        <v>69.054096979573799</v>
      </c>
      <c r="X78" s="35">
        <v>187.19931110653513</v>
      </c>
      <c r="Y78" s="35">
        <v>0</v>
      </c>
      <c r="Z78" s="35">
        <v>40000000</v>
      </c>
      <c r="AA78" s="36">
        <f t="shared" si="8"/>
        <v>114619871.27806967</v>
      </c>
      <c r="AB78" s="37">
        <f t="shared" si="13"/>
        <v>-2.2977158390708047E-2</v>
      </c>
    </row>
    <row r="79" spans="1:28">
      <c r="A79" s="18">
        <v>20180420</v>
      </c>
      <c r="B79" s="18" t="s">
        <v>99</v>
      </c>
      <c r="C79" s="27">
        <v>51620</v>
      </c>
      <c r="D79" s="27">
        <v>1</v>
      </c>
      <c r="E79" s="27">
        <v>1.2611038069073783</v>
      </c>
      <c r="F79" s="18">
        <v>264280</v>
      </c>
      <c r="G79" s="18">
        <v>1</v>
      </c>
      <c r="H79" s="18">
        <v>0.29585468255831615</v>
      </c>
      <c r="I79" s="27">
        <v>220022</v>
      </c>
      <c r="J79" s="27">
        <v>1</v>
      </c>
      <c r="K79" s="26">
        <v>0.80203485651172801</v>
      </c>
      <c r="L79" s="19">
        <v>0</v>
      </c>
      <c r="M79" s="19">
        <v>0</v>
      </c>
      <c r="N79" s="19">
        <v>0</v>
      </c>
      <c r="O79" s="27">
        <v>1</v>
      </c>
      <c r="P79" s="27">
        <v>1</v>
      </c>
      <c r="Q79" s="27">
        <v>171375.6</v>
      </c>
      <c r="R79" s="33">
        <f t="shared" si="9"/>
        <v>428439</v>
      </c>
      <c r="S79" s="32">
        <f t="shared" si="10"/>
        <v>491127.56721849414</v>
      </c>
      <c r="T79" s="39">
        <f t="shared" si="11"/>
        <v>1146.3185359374245</v>
      </c>
      <c r="U79" s="34">
        <f t="shared" si="12"/>
        <v>1.0453960154718386E-4</v>
      </c>
      <c r="V79" s="35">
        <v>294.34850863422292</v>
      </c>
      <c r="W79" s="35">
        <v>69.054096979573799</v>
      </c>
      <c r="X79" s="35">
        <v>187.19931110653513</v>
      </c>
      <c r="Y79" s="35">
        <v>0</v>
      </c>
      <c r="Z79" s="35">
        <v>40000000</v>
      </c>
      <c r="AA79" s="36">
        <f t="shared" si="8"/>
        <v>114631853.59374243</v>
      </c>
      <c r="AB79" s="37">
        <f t="shared" si="13"/>
        <v>1.045396015468029E-4</v>
      </c>
    </row>
    <row r="80" spans="1:28">
      <c r="A80" s="18">
        <v>20180423</v>
      </c>
      <c r="B80" s="18" t="s">
        <v>99</v>
      </c>
      <c r="C80" s="27">
        <v>51900</v>
      </c>
      <c r="D80" s="27">
        <v>1</v>
      </c>
      <c r="E80" s="27">
        <v>1.2611038069073783</v>
      </c>
      <c r="F80" s="18">
        <v>246105</v>
      </c>
      <c r="G80" s="18">
        <v>1</v>
      </c>
      <c r="H80" s="18">
        <v>0.29585468255831615</v>
      </c>
      <c r="I80" s="27">
        <v>210012</v>
      </c>
      <c r="J80" s="27">
        <v>1</v>
      </c>
      <c r="K80" s="26">
        <v>0.80203485651172801</v>
      </c>
      <c r="L80" s="19">
        <v>0</v>
      </c>
      <c r="M80" s="19">
        <v>0</v>
      </c>
      <c r="N80" s="19">
        <v>0</v>
      </c>
      <c r="O80" s="27">
        <v>1</v>
      </c>
      <c r="P80" s="27">
        <v>1</v>
      </c>
      <c r="Q80" s="27">
        <v>171375.6</v>
      </c>
      <c r="R80" s="33">
        <f t="shared" si="9"/>
        <v>428439</v>
      </c>
      <c r="S80" s="32">
        <f t="shared" si="10"/>
        <v>478075.14851524832</v>
      </c>
      <c r="T80" s="39">
        <f t="shared" si="11"/>
        <v>1115.8534785937982</v>
      </c>
      <c r="U80" s="34">
        <f t="shared" si="12"/>
        <v>-2.6576432630667456E-2</v>
      </c>
      <c r="V80" s="35">
        <v>294.34850863422292</v>
      </c>
      <c r="W80" s="35">
        <v>69.054096979573799</v>
      </c>
      <c r="X80" s="35">
        <v>187.19931110653513</v>
      </c>
      <c r="Y80" s="35">
        <v>0</v>
      </c>
      <c r="Z80" s="35">
        <v>40000000</v>
      </c>
      <c r="AA80" s="36">
        <f t="shared" si="8"/>
        <v>111585347.85937983</v>
      </c>
      <c r="AB80" s="37">
        <f t="shared" si="13"/>
        <v>-2.6576432630667206E-2</v>
      </c>
    </row>
    <row r="81" spans="1:28">
      <c r="A81" s="18">
        <v>20180424</v>
      </c>
      <c r="B81" s="18" t="s">
        <v>99</v>
      </c>
      <c r="C81" s="27">
        <v>50460</v>
      </c>
      <c r="D81" s="27">
        <v>1</v>
      </c>
      <c r="E81" s="27">
        <v>1.2611038069073783</v>
      </c>
      <c r="F81" s="18">
        <v>244140</v>
      </c>
      <c r="G81" s="18">
        <v>1</v>
      </c>
      <c r="H81" s="18">
        <v>0.29585468255831615</v>
      </c>
      <c r="I81" s="27">
        <v>205007</v>
      </c>
      <c r="J81" s="27">
        <v>1</v>
      </c>
      <c r="K81" s="26">
        <v>0.80203485651172801</v>
      </c>
      <c r="L81" s="19">
        <v>0</v>
      </c>
      <c r="M81" s="19">
        <v>0</v>
      </c>
      <c r="N81" s="19">
        <v>0</v>
      </c>
      <c r="O81" s="27">
        <v>1</v>
      </c>
      <c r="P81" s="27">
        <v>1</v>
      </c>
      <c r="Q81" s="27">
        <v>171375.6</v>
      </c>
      <c r="R81" s="33">
        <f t="shared" si="9"/>
        <v>428439</v>
      </c>
      <c r="S81" s="32">
        <f t="shared" si="10"/>
        <v>471663.62012523343</v>
      </c>
      <c r="T81" s="39">
        <f t="shared" si="11"/>
        <v>1100.8886215429347</v>
      </c>
      <c r="U81" s="34">
        <f t="shared" si="12"/>
        <v>-1.3411130885859841E-2</v>
      </c>
      <c r="V81" s="35">
        <v>294.34850863422292</v>
      </c>
      <c r="W81" s="35">
        <v>69.054096979573799</v>
      </c>
      <c r="X81" s="35">
        <v>187.19931110653513</v>
      </c>
      <c r="Y81" s="35">
        <v>0</v>
      </c>
      <c r="Z81" s="35">
        <v>40000000</v>
      </c>
      <c r="AA81" s="36">
        <f t="shared" si="8"/>
        <v>110088862.15429348</v>
      </c>
      <c r="AB81" s="37">
        <f t="shared" si="13"/>
        <v>-1.3411130885859907E-2</v>
      </c>
    </row>
    <row r="82" spans="1:28">
      <c r="A82" s="18">
        <v>20180425</v>
      </c>
      <c r="B82" s="18" t="s">
        <v>99</v>
      </c>
      <c r="C82" s="27">
        <v>50400</v>
      </c>
      <c r="D82" s="27">
        <v>1</v>
      </c>
      <c r="E82" s="27">
        <v>1.2611038069073783</v>
      </c>
      <c r="F82" s="18">
        <v>246596</v>
      </c>
      <c r="G82" s="18">
        <v>1</v>
      </c>
      <c r="H82" s="18">
        <v>0.29585468255831615</v>
      </c>
      <c r="I82" s="27">
        <v>210993</v>
      </c>
      <c r="J82" s="27">
        <v>1</v>
      </c>
      <c r="K82" s="26">
        <v>0.80203485651172801</v>
      </c>
      <c r="L82" s="19">
        <v>0</v>
      </c>
      <c r="M82" s="19">
        <v>0</v>
      </c>
      <c r="N82" s="19">
        <v>0</v>
      </c>
      <c r="O82" s="27">
        <v>1</v>
      </c>
      <c r="P82" s="27">
        <v>1</v>
      </c>
      <c r="Q82" s="27">
        <v>171375.6</v>
      </c>
      <c r="R82" s="33">
        <f t="shared" si="9"/>
        <v>428439</v>
      </c>
      <c r="S82" s="32">
        <f t="shared" si="10"/>
        <v>477115.55364826147</v>
      </c>
      <c r="T82" s="39">
        <f t="shared" si="11"/>
        <v>1113.61373182241</v>
      </c>
      <c r="U82" s="34">
        <f t="shared" si="12"/>
        <v>1.1558944320489574E-2</v>
      </c>
      <c r="V82" s="35">
        <v>294.34850863422292</v>
      </c>
      <c r="W82" s="35">
        <v>69.054096979573799</v>
      </c>
      <c r="X82" s="35">
        <v>187.19931110653513</v>
      </c>
      <c r="Y82" s="35">
        <v>0</v>
      </c>
      <c r="Z82" s="35">
        <v>40000000</v>
      </c>
      <c r="AA82" s="36">
        <f t="shared" si="8"/>
        <v>111361373.18224099</v>
      </c>
      <c r="AB82" s="37">
        <f t="shared" si="13"/>
        <v>1.1558944320489439E-2</v>
      </c>
    </row>
    <row r="83" spans="1:28">
      <c r="A83" s="18">
        <v>20180426</v>
      </c>
      <c r="B83" s="18" t="s">
        <v>99</v>
      </c>
      <c r="C83" s="27">
        <v>52140</v>
      </c>
      <c r="D83" s="27">
        <v>1</v>
      </c>
      <c r="E83" s="27">
        <v>1.2611038069073783</v>
      </c>
      <c r="F83" s="18">
        <v>252491</v>
      </c>
      <c r="G83" s="18">
        <v>1</v>
      </c>
      <c r="H83" s="18">
        <v>0.29585468255831615</v>
      </c>
      <c r="I83" s="27">
        <v>214624</v>
      </c>
      <c r="J83" s="27">
        <v>1</v>
      </c>
      <c r="K83" s="26">
        <v>0.80203485651172801</v>
      </c>
      <c r="L83" s="19">
        <v>0</v>
      </c>
      <c r="M83" s="19">
        <v>0</v>
      </c>
      <c r="N83" s="19">
        <v>0</v>
      </c>
      <c r="O83" s="27">
        <v>1</v>
      </c>
      <c r="P83" s="27">
        <v>1</v>
      </c>
      <c r="Q83" s="27">
        <v>171375.6</v>
      </c>
      <c r="R83" s="33">
        <f t="shared" si="9"/>
        <v>428439</v>
      </c>
      <c r="S83" s="32">
        <f t="shared" si="10"/>
        <v>483966.12618995563</v>
      </c>
      <c r="T83" s="39">
        <f t="shared" si="11"/>
        <v>1129.6033418758695</v>
      </c>
      <c r="U83" s="34">
        <f t="shared" si="12"/>
        <v>1.4358308986808895E-2</v>
      </c>
      <c r="V83" s="35">
        <v>294.34850863422292</v>
      </c>
      <c r="W83" s="35">
        <v>69.054096979573799</v>
      </c>
      <c r="X83" s="35">
        <v>187.19931110653513</v>
      </c>
      <c r="Y83" s="35">
        <v>0</v>
      </c>
      <c r="Z83" s="35">
        <v>40000000</v>
      </c>
      <c r="AA83" s="36">
        <f t="shared" si="8"/>
        <v>112960334.18758695</v>
      </c>
      <c r="AB83" s="37">
        <f t="shared" si="13"/>
        <v>1.4358308986808946E-2</v>
      </c>
    </row>
    <row r="84" spans="1:28">
      <c r="A84" s="18">
        <v>20180427</v>
      </c>
      <c r="B84" s="18" t="s">
        <v>99</v>
      </c>
      <c r="C84" s="27">
        <v>53000</v>
      </c>
      <c r="D84" s="27">
        <v>1</v>
      </c>
      <c r="E84" s="27">
        <v>1.2611038069073783</v>
      </c>
      <c r="F84" s="18">
        <v>271649</v>
      </c>
      <c r="G84" s="18">
        <v>1</v>
      </c>
      <c r="H84" s="18">
        <v>0.29585468255831615</v>
      </c>
      <c r="I84" s="27">
        <v>218844</v>
      </c>
      <c r="J84" s="27">
        <v>1</v>
      </c>
      <c r="K84" s="26">
        <v>0.80203485651172801</v>
      </c>
      <c r="L84" s="19">
        <v>0</v>
      </c>
      <c r="M84" s="19">
        <v>0</v>
      </c>
      <c r="N84" s="19">
        <v>0</v>
      </c>
      <c r="O84" s="27">
        <v>1</v>
      </c>
      <c r="P84" s="27">
        <v>1</v>
      </c>
      <c r="Q84" s="27">
        <v>171375.6</v>
      </c>
      <c r="R84" s="33">
        <f t="shared" si="9"/>
        <v>428439</v>
      </c>
      <c r="S84" s="32">
        <f t="shared" si="10"/>
        <v>494103.24656682764</v>
      </c>
      <c r="T84" s="39">
        <f t="shared" si="11"/>
        <v>1153.2639338781662</v>
      </c>
      <c r="U84" s="34">
        <f t="shared" si="12"/>
        <v>2.0945929535765025E-2</v>
      </c>
      <c r="V84" s="35">
        <v>294.34850863422292</v>
      </c>
      <c r="W84" s="35">
        <v>69.054096979573799</v>
      </c>
      <c r="X84" s="35">
        <v>187.19931110653513</v>
      </c>
      <c r="Y84" s="35">
        <v>0</v>
      </c>
      <c r="Z84" s="35">
        <v>40000000</v>
      </c>
      <c r="AA84" s="36">
        <f t="shared" si="8"/>
        <v>115326393.38781664</v>
      </c>
      <c r="AB84" s="37">
        <f t="shared" si="13"/>
        <v>2.094592953576524E-2</v>
      </c>
    </row>
    <row r="85" spans="1:28">
      <c r="A85" s="18">
        <v>20180430</v>
      </c>
      <c r="B85" s="18" t="s">
        <v>99</v>
      </c>
      <c r="C85" s="27">
        <v>53000</v>
      </c>
      <c r="D85" s="27">
        <v>1</v>
      </c>
      <c r="E85" s="27">
        <v>1.2611038069073783</v>
      </c>
      <c r="F85" s="18">
        <v>266245</v>
      </c>
      <c r="G85" s="18">
        <v>1</v>
      </c>
      <c r="H85" s="18">
        <v>0.29585468255831615</v>
      </c>
      <c r="I85" s="27">
        <v>212465</v>
      </c>
      <c r="J85" s="27">
        <v>1</v>
      </c>
      <c r="K85" s="26">
        <v>0.80203485651172801</v>
      </c>
      <c r="L85" s="19">
        <v>0</v>
      </c>
      <c r="M85" s="19">
        <v>0</v>
      </c>
      <c r="N85" s="19">
        <v>0</v>
      </c>
      <c r="O85" s="27">
        <v>1</v>
      </c>
      <c r="P85" s="27">
        <v>1</v>
      </c>
      <c r="Q85" s="27">
        <v>171375.6</v>
      </c>
      <c r="R85" s="33">
        <f t="shared" si="9"/>
        <v>428439</v>
      </c>
      <c r="S85" s="32">
        <f t="shared" si="10"/>
        <v>487388.26751259423</v>
      </c>
      <c r="T85" s="39">
        <f t="shared" si="11"/>
        <v>1137.5908064219043</v>
      </c>
      <c r="U85" s="34">
        <f t="shared" si="12"/>
        <v>-1.3590234633937368E-2</v>
      </c>
      <c r="V85" s="35">
        <v>294.34850863422292</v>
      </c>
      <c r="W85" s="35">
        <v>69.054096979573799</v>
      </c>
      <c r="X85" s="35">
        <v>187.19931110653513</v>
      </c>
      <c r="Y85" s="35">
        <v>0</v>
      </c>
      <c r="Z85" s="35">
        <v>40000000</v>
      </c>
      <c r="AA85" s="36">
        <f t="shared" si="8"/>
        <v>113759080.64219043</v>
      </c>
      <c r="AB85" s="37">
        <f t="shared" si="13"/>
        <v>-1.3590234633937541E-2</v>
      </c>
    </row>
    <row r="86" spans="1:28">
      <c r="A86" s="18">
        <v>20180502</v>
      </c>
      <c r="B86" s="18" t="s">
        <v>99</v>
      </c>
      <c r="C86" s="27">
        <v>53000</v>
      </c>
      <c r="D86" s="27">
        <v>1</v>
      </c>
      <c r="E86" s="27">
        <v>1.2611038069073783</v>
      </c>
      <c r="F86" s="18">
        <v>254456</v>
      </c>
      <c r="G86" s="18">
        <v>1</v>
      </c>
      <c r="H86" s="18">
        <v>0.29585468255831615</v>
      </c>
      <c r="I86" s="27">
        <v>210699</v>
      </c>
      <c r="J86" s="27">
        <v>1</v>
      </c>
      <c r="K86" s="26">
        <v>0.80203485651172801</v>
      </c>
      <c r="L86" s="19">
        <v>0</v>
      </c>
      <c r="M86" s="19">
        <v>0</v>
      </c>
      <c r="N86" s="19">
        <v>0</v>
      </c>
      <c r="O86" s="27">
        <v>1</v>
      </c>
      <c r="P86" s="27">
        <v>1</v>
      </c>
      <c r="Q86" s="27">
        <v>171375.6</v>
      </c>
      <c r="R86" s="33">
        <f t="shared" si="9"/>
        <v>428439</v>
      </c>
      <c r="S86" s="32">
        <f t="shared" si="10"/>
        <v>482484.04310331447</v>
      </c>
      <c r="T86" s="39">
        <f t="shared" si="11"/>
        <v>1126.1440790948407</v>
      </c>
      <c r="U86" s="34">
        <f t="shared" si="12"/>
        <v>-1.0062253722907038E-2</v>
      </c>
      <c r="V86" s="35">
        <v>294.34850863422292</v>
      </c>
      <c r="W86" s="35">
        <v>69.054096979573799</v>
      </c>
      <c r="X86" s="35">
        <v>187.19931110653513</v>
      </c>
      <c r="Y86" s="35">
        <v>0</v>
      </c>
      <c r="Z86" s="35">
        <v>40000000</v>
      </c>
      <c r="AA86" s="36">
        <f t="shared" si="8"/>
        <v>112614407.90948409</v>
      </c>
      <c r="AB86" s="37">
        <f t="shared" si="13"/>
        <v>-1.0062253722906823E-2</v>
      </c>
    </row>
    <row r="87" spans="1:28">
      <c r="A87" s="18">
        <v>20180503</v>
      </c>
      <c r="B87" s="18" t="s">
        <v>99</v>
      </c>
      <c r="C87" s="27">
        <v>53000</v>
      </c>
      <c r="D87" s="27">
        <v>1</v>
      </c>
      <c r="E87" s="27">
        <v>1.2611038069073783</v>
      </c>
      <c r="F87" s="18">
        <v>257403</v>
      </c>
      <c r="G87" s="18">
        <v>1</v>
      </c>
      <c r="H87" s="18">
        <v>0.29585468255831615</v>
      </c>
      <c r="I87" s="27">
        <v>203829</v>
      </c>
      <c r="J87" s="27">
        <v>1</v>
      </c>
      <c r="K87" s="26">
        <v>0.80203485651172801</v>
      </c>
      <c r="L87" s="19">
        <v>0</v>
      </c>
      <c r="M87" s="19">
        <v>0</v>
      </c>
      <c r="N87" s="19">
        <v>0</v>
      </c>
      <c r="O87" s="27">
        <v>1</v>
      </c>
      <c r="P87" s="27">
        <v>1</v>
      </c>
      <c r="Q87" s="27">
        <v>171375.6</v>
      </c>
      <c r="R87" s="33">
        <f t="shared" si="9"/>
        <v>428439</v>
      </c>
      <c r="S87" s="32">
        <f t="shared" si="10"/>
        <v>477845.94738857832</v>
      </c>
      <c r="T87" s="39">
        <f t="shared" si="11"/>
        <v>1115.31851065981</v>
      </c>
      <c r="U87" s="34">
        <f t="shared" si="12"/>
        <v>-9.612951518363326E-3</v>
      </c>
      <c r="V87" s="35">
        <v>294.34850863422292</v>
      </c>
      <c r="W87" s="35">
        <v>69.054096979573799</v>
      </c>
      <c r="X87" s="35">
        <v>187.19931110653513</v>
      </c>
      <c r="Y87" s="35">
        <v>0</v>
      </c>
      <c r="Z87" s="35">
        <v>40000000</v>
      </c>
      <c r="AA87" s="36">
        <f t="shared" si="8"/>
        <v>111531851.065981</v>
      </c>
      <c r="AB87" s="37">
        <f t="shared" si="13"/>
        <v>-9.612951518363555E-3</v>
      </c>
    </row>
    <row r="88" spans="1:28">
      <c r="A88" s="18">
        <v>20180504</v>
      </c>
      <c r="B88" s="18" t="s">
        <v>99</v>
      </c>
      <c r="C88" s="27">
        <v>51900</v>
      </c>
      <c r="D88" s="27">
        <v>1</v>
      </c>
      <c r="E88" s="27">
        <v>1.2611038069073783</v>
      </c>
      <c r="F88" s="18">
        <v>245614</v>
      </c>
      <c r="G88" s="18">
        <v>1</v>
      </c>
      <c r="H88" s="18">
        <v>0.29585468255831615</v>
      </c>
      <c r="I88" s="27">
        <v>196469</v>
      </c>
      <c r="J88" s="27">
        <v>1</v>
      </c>
      <c r="K88" s="26">
        <v>0.80203485651172801</v>
      </c>
      <c r="L88" s="19">
        <v>0</v>
      </c>
      <c r="M88" s="19">
        <v>0</v>
      </c>
      <c r="N88" s="19">
        <v>0</v>
      </c>
      <c r="O88" s="27">
        <v>1</v>
      </c>
      <c r="P88" s="27">
        <v>1</v>
      </c>
      <c r="Q88" s="27">
        <v>171375.6</v>
      </c>
      <c r="R88" s="33">
        <f t="shared" si="9"/>
        <v>428439</v>
      </c>
      <c r="S88" s="32">
        <f t="shared" si="10"/>
        <v>467067.92580437392</v>
      </c>
      <c r="T88" s="39">
        <f t="shared" si="11"/>
        <v>1090.1620202744707</v>
      </c>
      <c r="U88" s="34">
        <f t="shared" si="12"/>
        <v>-2.2555431605324149E-2</v>
      </c>
      <c r="V88" s="35">
        <v>294.34850863422292</v>
      </c>
      <c r="W88" s="35">
        <v>69.054096979573799</v>
      </c>
      <c r="X88" s="35">
        <v>187.19931110653513</v>
      </c>
      <c r="Y88" s="35">
        <v>0</v>
      </c>
      <c r="Z88" s="35">
        <v>40000000</v>
      </c>
      <c r="AA88" s="36">
        <f t="shared" si="8"/>
        <v>109016202.02744706</v>
      </c>
      <c r="AB88" s="37">
        <f t="shared" si="13"/>
        <v>-2.2555431605324212E-2</v>
      </c>
    </row>
    <row r="89" spans="1:28">
      <c r="A89" s="18">
        <v>20180508</v>
      </c>
      <c r="B89" s="18" t="s">
        <v>99</v>
      </c>
      <c r="C89" s="27">
        <v>52600</v>
      </c>
      <c r="D89" s="27">
        <v>1</v>
      </c>
      <c r="E89" s="27">
        <v>1.2611038069073783</v>
      </c>
      <c r="F89" s="18">
        <v>231859</v>
      </c>
      <c r="G89" s="18">
        <v>1</v>
      </c>
      <c r="H89" s="18">
        <v>0.29585468255831615</v>
      </c>
      <c r="I89" s="27">
        <v>190875</v>
      </c>
      <c r="J89" s="27">
        <v>1</v>
      </c>
      <c r="K89" s="26">
        <v>0.80203485651172801</v>
      </c>
      <c r="L89" s="19">
        <v>0</v>
      </c>
      <c r="M89" s="19">
        <v>0</v>
      </c>
      <c r="N89" s="19">
        <v>0</v>
      </c>
      <c r="O89" s="27">
        <v>1</v>
      </c>
      <c r="P89" s="27">
        <v>1</v>
      </c>
      <c r="Q89" s="27">
        <v>171375.6</v>
      </c>
      <c r="R89" s="33">
        <f t="shared" si="9"/>
        <v>428439</v>
      </c>
      <c r="S89" s="32">
        <f t="shared" si="10"/>
        <v>459394.63432329276</v>
      </c>
      <c r="T89" s="39">
        <f t="shared" si="11"/>
        <v>1072.2521393320701</v>
      </c>
      <c r="U89" s="34">
        <f t="shared" si="12"/>
        <v>-1.6428641439821416E-2</v>
      </c>
      <c r="V89" s="35">
        <v>294.34850863422292</v>
      </c>
      <c r="W89" s="35">
        <v>69.054096979573799</v>
      </c>
      <c r="X89" s="35">
        <v>187.19931110653513</v>
      </c>
      <c r="Y89" s="35">
        <v>0</v>
      </c>
      <c r="Z89" s="35">
        <v>40000000</v>
      </c>
      <c r="AA89" s="36">
        <f t="shared" si="8"/>
        <v>107225213.93320702</v>
      </c>
      <c r="AB89" s="37">
        <f t="shared" si="13"/>
        <v>-1.6428641439821225E-2</v>
      </c>
    </row>
    <row r="90" spans="1:28">
      <c r="A90" s="18">
        <v>20180509</v>
      </c>
      <c r="B90" s="18" t="s">
        <v>99</v>
      </c>
      <c r="C90" s="27">
        <v>50900</v>
      </c>
      <c r="D90" s="27">
        <v>1</v>
      </c>
      <c r="E90" s="27">
        <v>1.2611038069073783</v>
      </c>
      <c r="F90" s="18">
        <v>254456</v>
      </c>
      <c r="G90" s="18">
        <v>1</v>
      </c>
      <c r="H90" s="18">
        <v>0.29585468255831615</v>
      </c>
      <c r="I90" s="27">
        <v>198137</v>
      </c>
      <c r="J90" s="27">
        <v>1</v>
      </c>
      <c r="K90" s="26">
        <v>0.80203485651172801</v>
      </c>
      <c r="L90" s="19">
        <v>0</v>
      </c>
      <c r="M90" s="19">
        <v>0</v>
      </c>
      <c r="N90" s="19">
        <v>0</v>
      </c>
      <c r="O90" s="27">
        <v>1</v>
      </c>
      <c r="P90" s="27">
        <v>1</v>
      </c>
      <c r="Q90" s="27">
        <v>171375.6</v>
      </c>
      <c r="R90" s="33">
        <f t="shared" si="9"/>
        <v>428439</v>
      </c>
      <c r="S90" s="32">
        <f t="shared" si="10"/>
        <v>469760.56324130867</v>
      </c>
      <c r="T90" s="39">
        <f t="shared" si="11"/>
        <v>1096.4467829523192</v>
      </c>
      <c r="U90" s="34">
        <f t="shared" si="12"/>
        <v>2.2564323010183445E-2</v>
      </c>
      <c r="V90" s="35">
        <v>294.34850863422292</v>
      </c>
      <c r="W90" s="35">
        <v>69.054096979573799</v>
      </c>
      <c r="X90" s="35">
        <v>187.19931110653513</v>
      </c>
      <c r="Y90" s="35">
        <v>0</v>
      </c>
      <c r="Z90" s="35">
        <v>40000000</v>
      </c>
      <c r="AA90" s="36">
        <f t="shared" si="8"/>
        <v>109644678.29523194</v>
      </c>
      <c r="AB90" s="37">
        <f t="shared" si="13"/>
        <v>2.2564323010183563E-2</v>
      </c>
    </row>
    <row r="91" spans="1:28">
      <c r="A91" s="18">
        <v>20180510</v>
      </c>
      <c r="B91" s="18" t="s">
        <v>99</v>
      </c>
      <c r="C91" s="27">
        <v>51600</v>
      </c>
      <c r="D91" s="27">
        <v>1</v>
      </c>
      <c r="E91" s="27">
        <v>1.2611038069073783</v>
      </c>
      <c r="F91" s="18">
        <v>254456</v>
      </c>
      <c r="G91" s="18">
        <v>1</v>
      </c>
      <c r="H91" s="18">
        <v>0.29585468255831615</v>
      </c>
      <c r="I91" s="27">
        <v>194899</v>
      </c>
      <c r="J91" s="27">
        <v>1</v>
      </c>
      <c r="K91" s="26">
        <v>0.80203485651172801</v>
      </c>
      <c r="L91" s="19">
        <v>0</v>
      </c>
      <c r="M91" s="19">
        <v>0</v>
      </c>
      <c r="N91" s="19">
        <v>0</v>
      </c>
      <c r="O91" s="27">
        <v>1</v>
      </c>
      <c r="P91" s="27">
        <v>1</v>
      </c>
      <c r="Q91" s="27">
        <v>171375.6</v>
      </c>
      <c r="R91" s="33">
        <f t="shared" si="9"/>
        <v>428439</v>
      </c>
      <c r="S91" s="32">
        <f t="shared" si="10"/>
        <v>468046.34704075893</v>
      </c>
      <c r="T91" s="39">
        <f t="shared" si="11"/>
        <v>1092.4457088191293</v>
      </c>
      <c r="U91" s="34">
        <f t="shared" si="12"/>
        <v>-3.6491275230125099E-3</v>
      </c>
      <c r="V91" s="35">
        <v>294.34850863422292</v>
      </c>
      <c r="W91" s="35">
        <v>69.054096979573799</v>
      </c>
      <c r="X91" s="35">
        <v>187.19931110653513</v>
      </c>
      <c r="Y91" s="35">
        <v>0</v>
      </c>
      <c r="Z91" s="35">
        <v>40000000</v>
      </c>
      <c r="AA91" s="36">
        <f t="shared" si="8"/>
        <v>109244570.88191292</v>
      </c>
      <c r="AB91" s="37">
        <f t="shared" si="13"/>
        <v>-3.6491275230128586E-3</v>
      </c>
    </row>
    <row r="92" spans="1:28">
      <c r="A92" s="18">
        <v>20180511</v>
      </c>
      <c r="B92" s="18" t="s">
        <v>99</v>
      </c>
      <c r="C92" s="27">
        <v>51300</v>
      </c>
      <c r="D92" s="27">
        <v>1</v>
      </c>
      <c r="E92" s="27">
        <v>1.2611038069073783</v>
      </c>
      <c r="F92" s="18">
        <v>255438</v>
      </c>
      <c r="G92" s="18">
        <v>1</v>
      </c>
      <c r="H92" s="18">
        <v>0.29585468255831615</v>
      </c>
      <c r="I92" s="27">
        <v>194997</v>
      </c>
      <c r="J92" s="27">
        <v>1</v>
      </c>
      <c r="K92" s="26">
        <v>0.80203485651172801</v>
      </c>
      <c r="L92" s="19">
        <v>0</v>
      </c>
      <c r="M92" s="19">
        <v>0</v>
      </c>
      <c r="N92" s="19">
        <v>0</v>
      </c>
      <c r="O92" s="27">
        <v>1</v>
      </c>
      <c r="P92" s="27">
        <v>1</v>
      </c>
      <c r="Q92" s="27">
        <v>171375.6</v>
      </c>
      <c r="R92" s="33">
        <f t="shared" si="9"/>
        <v>428439</v>
      </c>
      <c r="S92" s="32">
        <f t="shared" si="10"/>
        <v>468037.14461289707</v>
      </c>
      <c r="T92" s="39">
        <f t="shared" si="11"/>
        <v>1092.4242298504503</v>
      </c>
      <c r="U92" s="34">
        <f t="shared" si="12"/>
        <v>-1.9661360290632398E-5</v>
      </c>
      <c r="V92" s="35">
        <v>294.34850863422292</v>
      </c>
      <c r="W92" s="35">
        <v>69.054096979573799</v>
      </c>
      <c r="X92" s="35">
        <v>187.19931110653513</v>
      </c>
      <c r="Y92" s="35">
        <v>0</v>
      </c>
      <c r="Z92" s="35">
        <v>40000000</v>
      </c>
      <c r="AA92" s="36">
        <f t="shared" si="8"/>
        <v>109242422.98504505</v>
      </c>
      <c r="AB92" s="37">
        <f t="shared" si="13"/>
        <v>-1.966136029032543E-5</v>
      </c>
    </row>
    <row r="93" spans="1:28">
      <c r="A93" s="18">
        <v>20180514</v>
      </c>
      <c r="B93" s="18" t="s">
        <v>99</v>
      </c>
      <c r="C93" s="27">
        <v>50100</v>
      </c>
      <c r="D93" s="27">
        <v>1</v>
      </c>
      <c r="E93" s="27">
        <v>1.2611038069073783</v>
      </c>
      <c r="F93" s="18">
        <v>250526</v>
      </c>
      <c r="G93" s="18">
        <v>1</v>
      </c>
      <c r="H93" s="18">
        <v>0.29585468255831615</v>
      </c>
      <c r="I93" s="27">
        <v>184202</v>
      </c>
      <c r="J93" s="27">
        <v>1</v>
      </c>
      <c r="K93" s="26">
        <v>0.80203485651172801</v>
      </c>
      <c r="L93" s="19">
        <v>0</v>
      </c>
      <c r="M93" s="19">
        <v>0</v>
      </c>
      <c r="N93" s="19">
        <v>0</v>
      </c>
      <c r="O93" s="27">
        <v>1</v>
      </c>
      <c r="P93" s="27">
        <v>1</v>
      </c>
      <c r="Q93" s="27">
        <v>171375.6</v>
      </c>
      <c r="R93" s="33">
        <f t="shared" si="9"/>
        <v>428439</v>
      </c>
      <c r="S93" s="32">
        <f t="shared" si="10"/>
        <v>456412.61556783773</v>
      </c>
      <c r="T93" s="39">
        <f t="shared" si="11"/>
        <v>1065.2919448692526</v>
      </c>
      <c r="U93" s="34">
        <f t="shared" si="12"/>
        <v>-2.4836766010684356E-2</v>
      </c>
      <c r="V93" s="35">
        <v>294.34850863422292</v>
      </c>
      <c r="W93" s="35">
        <v>69.054096979573799</v>
      </c>
      <c r="X93" s="35">
        <v>187.19931110653513</v>
      </c>
      <c r="Y93" s="35">
        <v>0</v>
      </c>
      <c r="Z93" s="35">
        <v>40000000</v>
      </c>
      <c r="AA93" s="36">
        <f t="shared" si="8"/>
        <v>106529194.48692526</v>
      </c>
      <c r="AB93" s="37">
        <f t="shared" si="13"/>
        <v>-2.4836766010684505E-2</v>
      </c>
    </row>
    <row r="94" spans="1:28">
      <c r="A94" s="18">
        <v>20180515</v>
      </c>
      <c r="B94" s="18" t="s">
        <v>99</v>
      </c>
      <c r="C94" s="27">
        <v>49200</v>
      </c>
      <c r="D94" s="27">
        <v>1</v>
      </c>
      <c r="E94" s="27">
        <v>1.2611038069073783</v>
      </c>
      <c r="F94" s="22">
        <v>263298</v>
      </c>
      <c r="G94" s="18">
        <v>1</v>
      </c>
      <c r="H94" s="18">
        <v>0.29585468255831615</v>
      </c>
      <c r="I94" s="27">
        <v>193231</v>
      </c>
      <c r="J94" s="27">
        <v>1</v>
      </c>
      <c r="K94" s="26">
        <v>0.80203485651172801</v>
      </c>
      <c r="L94" s="19">
        <v>0</v>
      </c>
      <c r="M94" s="19">
        <v>0</v>
      </c>
      <c r="N94" s="19">
        <v>0</v>
      </c>
      <c r="O94" s="27">
        <v>1</v>
      </c>
      <c r="P94" s="27">
        <v>1</v>
      </c>
      <c r="Q94" s="27">
        <v>171375.6</v>
      </c>
      <c r="R94" s="33">
        <f t="shared" si="9"/>
        <v>428439</v>
      </c>
      <c r="S94" s="32">
        <f t="shared" si="10"/>
        <v>466297.85086670029</v>
      </c>
      <c r="T94" s="39">
        <f t="shared" si="11"/>
        <v>1088.3646233575848</v>
      </c>
      <c r="U94" s="34">
        <f t="shared" si="12"/>
        <v>2.1658549658107155E-2</v>
      </c>
      <c r="V94" s="35">
        <v>294.34850863422292</v>
      </c>
      <c r="W94" s="35">
        <v>69.054096979573799</v>
      </c>
      <c r="X94" s="35">
        <v>187.19931110653513</v>
      </c>
      <c r="Y94" s="35">
        <v>0</v>
      </c>
      <c r="Z94" s="35">
        <v>40000000</v>
      </c>
      <c r="AA94" s="36">
        <f t="shared" si="8"/>
        <v>108836462.33575848</v>
      </c>
      <c r="AB94" s="37">
        <f t="shared" si="13"/>
        <v>2.1658549658107085E-2</v>
      </c>
    </row>
    <row r="95" spans="1:28">
      <c r="A95" s="18">
        <v>20180516</v>
      </c>
      <c r="B95" s="18" t="s">
        <v>99</v>
      </c>
      <c r="C95" s="27">
        <v>49850</v>
      </c>
      <c r="D95" s="27">
        <v>1</v>
      </c>
      <c r="E95" s="27">
        <v>1.2611038069073783</v>
      </c>
      <c r="F95" s="18">
        <v>263789</v>
      </c>
      <c r="G95" s="18">
        <v>1</v>
      </c>
      <c r="H95" s="18">
        <v>0.29585468255831615</v>
      </c>
      <c r="I95" s="27">
        <v>201670</v>
      </c>
      <c r="J95" s="27">
        <v>1</v>
      </c>
      <c r="K95" s="26">
        <v>0.80203485651172801</v>
      </c>
      <c r="L95" s="19">
        <v>0</v>
      </c>
      <c r="M95" s="19">
        <v>0</v>
      </c>
      <c r="N95" s="19">
        <v>0</v>
      </c>
      <c r="O95" s="27">
        <v>1</v>
      </c>
      <c r="P95" s="27">
        <v>1</v>
      </c>
      <c r="Q95" s="27">
        <v>171375.6</v>
      </c>
      <c r="R95" s="33">
        <f t="shared" si="9"/>
        <v>428439</v>
      </c>
      <c r="S95" s="32">
        <f t="shared" si="10"/>
        <v>474031.20514442865</v>
      </c>
      <c r="T95" s="39">
        <f t="shared" si="11"/>
        <v>1106.4146941441575</v>
      </c>
      <c r="U95" s="34">
        <f t="shared" si="12"/>
        <v>1.6584580570883033E-2</v>
      </c>
      <c r="V95" s="35">
        <v>294.34850863422292</v>
      </c>
      <c r="W95" s="35">
        <v>69.054096979573799</v>
      </c>
      <c r="X95" s="35">
        <v>187.19931110653513</v>
      </c>
      <c r="Y95" s="35">
        <v>0</v>
      </c>
      <c r="Z95" s="35">
        <v>40000000</v>
      </c>
      <c r="AA95" s="36">
        <f t="shared" si="8"/>
        <v>110641469.41441575</v>
      </c>
      <c r="AB95" s="37">
        <f t="shared" si="13"/>
        <v>1.6584580570883092E-2</v>
      </c>
    </row>
    <row r="96" spans="1:28">
      <c r="A96" s="18">
        <v>20180517</v>
      </c>
      <c r="B96" s="18" t="s">
        <v>99</v>
      </c>
      <c r="C96" s="27">
        <v>49400</v>
      </c>
      <c r="D96" s="27">
        <v>1</v>
      </c>
      <c r="E96" s="27">
        <v>1.2611038069073783</v>
      </c>
      <c r="F96" s="18">
        <v>262807</v>
      </c>
      <c r="G96" s="18">
        <v>1</v>
      </c>
      <c r="H96" s="18">
        <v>0.29585468255831615</v>
      </c>
      <c r="I96" s="27">
        <v>209031</v>
      </c>
      <c r="J96" s="27">
        <v>1</v>
      </c>
      <c r="K96" s="26">
        <v>0.80203485651172801</v>
      </c>
      <c r="L96" s="19">
        <v>0</v>
      </c>
      <c r="M96" s="19">
        <v>0</v>
      </c>
      <c r="N96" s="19">
        <v>0</v>
      </c>
      <c r="O96" s="27">
        <v>1</v>
      </c>
      <c r="P96" s="27">
        <v>1</v>
      </c>
      <c r="Q96" s="27">
        <v>171375.6</v>
      </c>
      <c r="R96" s="33">
        <f t="shared" si="9"/>
        <v>428439</v>
      </c>
      <c r="S96" s="32">
        <f t="shared" si="10"/>
        <v>479076.95771183085</v>
      </c>
      <c r="T96" s="39">
        <f t="shared" si="11"/>
        <v>1118.1917559135159</v>
      </c>
      <c r="U96" s="34">
        <f t="shared" si="12"/>
        <v>1.0644346854475104E-2</v>
      </c>
      <c r="V96" s="35">
        <v>294.34850863422292</v>
      </c>
      <c r="W96" s="35">
        <v>69.054096979573799</v>
      </c>
      <c r="X96" s="35">
        <v>187.19931110653513</v>
      </c>
      <c r="Y96" s="35">
        <v>0</v>
      </c>
      <c r="Z96" s="35">
        <v>40000000</v>
      </c>
      <c r="AA96" s="36">
        <f t="shared" si="8"/>
        <v>111819175.59135161</v>
      </c>
      <c r="AB96" s="37">
        <f t="shared" si="13"/>
        <v>1.0644346854475345E-2</v>
      </c>
    </row>
    <row r="97" spans="1:28">
      <c r="A97" s="18">
        <v>20180518</v>
      </c>
      <c r="B97" s="18" t="s">
        <v>99</v>
      </c>
      <c r="C97" s="27">
        <v>49500</v>
      </c>
      <c r="D97" s="27">
        <v>1</v>
      </c>
      <c r="E97" s="27">
        <v>1.2611038069073783</v>
      </c>
      <c r="F97" s="18">
        <v>265263</v>
      </c>
      <c r="G97" s="18">
        <v>1</v>
      </c>
      <c r="H97" s="18">
        <v>0.29585468255831615</v>
      </c>
      <c r="I97" s="27">
        <v>215998</v>
      </c>
      <c r="J97" s="27">
        <v>1</v>
      </c>
      <c r="K97" s="26">
        <v>0.80203485651172801</v>
      </c>
      <c r="L97" s="19">
        <v>0</v>
      </c>
      <c r="M97" s="19">
        <v>0</v>
      </c>
      <c r="N97" s="19">
        <v>0</v>
      </c>
      <c r="O97" s="27">
        <v>1</v>
      </c>
      <c r="P97" s="27">
        <v>1</v>
      </c>
      <c r="Q97" s="27">
        <v>171375.6</v>
      </c>
      <c r="R97" s="33">
        <f t="shared" si="9"/>
        <v>428439</v>
      </c>
      <c r="S97" s="32">
        <f t="shared" si="10"/>
        <v>485517.46403820207</v>
      </c>
      <c r="T97" s="39">
        <f t="shared" si="11"/>
        <v>1133.2242490487611</v>
      </c>
      <c r="U97" s="34">
        <f t="shared" si="12"/>
        <v>1.3443573569333183E-2</v>
      </c>
      <c r="V97" s="35">
        <v>294.34850863422292</v>
      </c>
      <c r="W97" s="35">
        <v>69.054096979573799</v>
      </c>
      <c r="X97" s="35">
        <v>187.19931110653513</v>
      </c>
      <c r="Y97" s="35">
        <v>0</v>
      </c>
      <c r="Z97" s="35">
        <v>40000000</v>
      </c>
      <c r="AA97" s="36">
        <f t="shared" si="8"/>
        <v>113322424.9048761</v>
      </c>
      <c r="AB97" s="37">
        <f t="shared" si="13"/>
        <v>1.3443573569332861E-2</v>
      </c>
    </row>
    <row r="98" spans="1:28">
      <c r="A98" s="18">
        <v>20180521</v>
      </c>
      <c r="B98" s="18" t="s">
        <v>99</v>
      </c>
      <c r="C98" s="27">
        <v>50000</v>
      </c>
      <c r="D98" s="27">
        <v>1</v>
      </c>
      <c r="E98" s="27">
        <v>1.2611038069073783</v>
      </c>
      <c r="F98" s="18">
        <v>265263</v>
      </c>
      <c r="G98" s="18">
        <v>1</v>
      </c>
      <c r="H98" s="18">
        <v>0.29585468255831615</v>
      </c>
      <c r="I98" s="27">
        <v>220120</v>
      </c>
      <c r="J98" s="27">
        <v>1</v>
      </c>
      <c r="K98" s="26">
        <v>0.80203485651172801</v>
      </c>
      <c r="L98" s="19">
        <v>0</v>
      </c>
      <c r="M98" s="19">
        <v>0</v>
      </c>
      <c r="N98" s="19">
        <v>0</v>
      </c>
      <c r="O98" s="27">
        <v>1</v>
      </c>
      <c r="P98" s="27">
        <v>1</v>
      </c>
      <c r="Q98" s="27">
        <v>171375.6</v>
      </c>
      <c r="R98" s="33">
        <f t="shared" si="9"/>
        <v>428439</v>
      </c>
      <c r="S98" s="32">
        <f t="shared" si="10"/>
        <v>489454.00362019707</v>
      </c>
      <c r="T98" s="39">
        <f t="shared" si="11"/>
        <v>1142.4123471957432</v>
      </c>
      <c r="U98" s="34">
        <f t="shared" si="12"/>
        <v>8.1079258184730257E-3</v>
      </c>
      <c r="V98" s="35">
        <v>294.34850863422292</v>
      </c>
      <c r="W98" s="35">
        <v>69.054096979573799</v>
      </c>
      <c r="X98" s="35">
        <v>187.19931110653513</v>
      </c>
      <c r="Y98" s="35">
        <v>0</v>
      </c>
      <c r="Z98" s="35">
        <v>40000000</v>
      </c>
      <c r="AA98" s="36">
        <f t="shared" si="8"/>
        <v>114241234.71957435</v>
      </c>
      <c r="AB98" s="37">
        <f t="shared" si="13"/>
        <v>8.1079258184733223E-3</v>
      </c>
    </row>
    <row r="99" spans="1:28">
      <c r="A99" s="18">
        <v>20180523</v>
      </c>
      <c r="B99" s="18" t="s">
        <v>99</v>
      </c>
      <c r="C99" s="27">
        <v>51800</v>
      </c>
      <c r="D99" s="27">
        <v>1</v>
      </c>
      <c r="E99" s="27">
        <v>1.2611038069073783</v>
      </c>
      <c r="F99" s="18">
        <v>252982</v>
      </c>
      <c r="G99" s="18">
        <v>1</v>
      </c>
      <c r="H99" s="18">
        <v>0.29585468255831615</v>
      </c>
      <c r="I99" s="27">
        <v>251229</v>
      </c>
      <c r="J99" s="27">
        <v>1</v>
      </c>
      <c r="K99" s="26">
        <v>0.80203485651172801</v>
      </c>
      <c r="L99" s="19">
        <v>0</v>
      </c>
      <c r="M99" s="19">
        <v>0</v>
      </c>
      <c r="N99" s="19">
        <v>0</v>
      </c>
      <c r="O99" s="27">
        <v>1</v>
      </c>
      <c r="P99" s="27">
        <v>1</v>
      </c>
      <c r="Q99" s="27">
        <v>171375.6</v>
      </c>
      <c r="R99" s="33">
        <f t="shared" si="9"/>
        <v>428439</v>
      </c>
      <c r="S99" s="32">
        <f t="shared" si="10"/>
        <v>513041.10146735504</v>
      </c>
      <c r="T99" s="39">
        <f t="shared" si="11"/>
        <v>1197.4659203932299</v>
      </c>
      <c r="U99" s="34">
        <f t="shared" si="12"/>
        <v>4.8190632158892181E-2</v>
      </c>
      <c r="V99" s="35">
        <v>294.34850863422292</v>
      </c>
      <c r="W99" s="35">
        <v>69.054096979573799</v>
      </c>
      <c r="X99" s="35">
        <v>187.19931110653513</v>
      </c>
      <c r="Y99" s="35">
        <v>0</v>
      </c>
      <c r="Z99" s="35">
        <v>40000000</v>
      </c>
      <c r="AA99" s="36">
        <f t="shared" si="8"/>
        <v>119746592.039323</v>
      </c>
      <c r="AB99" s="37">
        <f t="shared" si="13"/>
        <v>4.8190632158892056E-2</v>
      </c>
    </row>
    <row r="100" spans="1:28">
      <c r="A100" s="18">
        <v>20180524</v>
      </c>
      <c r="B100" s="18" t="s">
        <v>99</v>
      </c>
      <c r="C100" s="27">
        <v>51400</v>
      </c>
      <c r="D100" s="27">
        <v>1</v>
      </c>
      <c r="E100" s="27">
        <v>1.2611038069073783</v>
      </c>
      <c r="F100" s="18">
        <v>259859</v>
      </c>
      <c r="G100" s="18">
        <v>1</v>
      </c>
      <c r="H100" s="18">
        <v>0.29585468255831615</v>
      </c>
      <c r="I100" s="27">
        <v>250248</v>
      </c>
      <c r="J100" s="27">
        <v>1</v>
      </c>
      <c r="K100" s="26">
        <v>0.80203485651172801</v>
      </c>
      <c r="L100" s="19">
        <v>0</v>
      </c>
      <c r="M100" s="19">
        <v>0</v>
      </c>
      <c r="N100" s="19">
        <v>0</v>
      </c>
      <c r="O100" s="27">
        <v>1</v>
      </c>
      <c r="P100" s="27">
        <v>1</v>
      </c>
      <c r="Q100" s="27">
        <v>171375.6</v>
      </c>
      <c r="R100" s="33">
        <f t="shared" si="9"/>
        <v>428439</v>
      </c>
      <c r="S100" s="32">
        <f t="shared" si="10"/>
        <v>513784.45640230761</v>
      </c>
      <c r="T100" s="39">
        <f t="shared" si="11"/>
        <v>1199.2009513660232</v>
      </c>
      <c r="U100" s="34">
        <f t="shared" si="12"/>
        <v>1.4489188738027322E-3</v>
      </c>
      <c r="V100" s="35">
        <v>294.34850863422292</v>
      </c>
      <c r="W100" s="35">
        <v>69.054096979573799</v>
      </c>
      <c r="X100" s="35">
        <v>187.19931110653513</v>
      </c>
      <c r="Y100" s="35">
        <v>0</v>
      </c>
      <c r="Z100" s="35">
        <v>40000000</v>
      </c>
      <c r="AA100" s="36">
        <f t="shared" si="8"/>
        <v>119920095.13660233</v>
      </c>
      <c r="AB100" s="37">
        <f t="shared" si="13"/>
        <v>1.4489188738026823E-3</v>
      </c>
    </row>
    <row r="101" spans="1:28">
      <c r="A101" s="18">
        <v>20180525</v>
      </c>
      <c r="B101" s="18" t="s">
        <v>99</v>
      </c>
      <c r="C101" s="27">
        <v>52700</v>
      </c>
      <c r="D101" s="27">
        <v>1</v>
      </c>
      <c r="E101" s="27">
        <v>1.2611038069073783</v>
      </c>
      <c r="F101" s="18">
        <v>270175</v>
      </c>
      <c r="G101" s="18">
        <v>1</v>
      </c>
      <c r="H101" s="18">
        <v>0.29585468255831615</v>
      </c>
      <c r="I101" s="27">
        <v>254959</v>
      </c>
      <c r="J101" s="27">
        <v>1</v>
      </c>
      <c r="K101" s="26">
        <v>0.80203485651172801</v>
      </c>
      <c r="L101" s="19">
        <v>0</v>
      </c>
      <c r="M101" s="19">
        <v>0</v>
      </c>
      <c r="N101" s="19">
        <v>0</v>
      </c>
      <c r="O101" s="27">
        <v>1</v>
      </c>
      <c r="P101" s="27">
        <v>1</v>
      </c>
      <c r="Q101" s="27">
        <v>171375.6</v>
      </c>
      <c r="R101" s="33">
        <f t="shared" si="9"/>
        <v>428439</v>
      </c>
      <c r="S101" s="32">
        <f t="shared" si="10"/>
        <v>522254.31446558551</v>
      </c>
      <c r="T101" s="39">
        <f t="shared" si="11"/>
        <v>1218.9700621689096</v>
      </c>
      <c r="U101" s="34">
        <f t="shared" si="12"/>
        <v>1.6485236090220911E-2</v>
      </c>
      <c r="V101" s="35">
        <v>294.34850863422292</v>
      </c>
      <c r="W101" s="35">
        <v>69.054096979573799</v>
      </c>
      <c r="X101" s="35">
        <v>187.19931110653513</v>
      </c>
      <c r="Y101" s="35">
        <v>0</v>
      </c>
      <c r="Z101" s="35">
        <v>40000000</v>
      </c>
      <c r="AA101" s="36">
        <f t="shared" si="8"/>
        <v>121897006.21689099</v>
      </c>
      <c r="AB101" s="37">
        <f t="shared" si="13"/>
        <v>1.6485236090221091E-2</v>
      </c>
    </row>
    <row r="102" spans="1:28">
      <c r="A102" s="18">
        <v>20180528</v>
      </c>
      <c r="B102" s="18" t="s">
        <v>99</v>
      </c>
      <c r="C102" s="27">
        <v>52300</v>
      </c>
      <c r="D102" s="27">
        <v>1</v>
      </c>
      <c r="E102" s="27">
        <v>1.2611038069073783</v>
      </c>
      <c r="F102" s="18">
        <v>266245</v>
      </c>
      <c r="G102" s="18">
        <v>1</v>
      </c>
      <c r="H102" s="18">
        <v>0.29585468255831615</v>
      </c>
      <c r="I102" s="27">
        <v>256136</v>
      </c>
      <c r="J102" s="27">
        <v>1</v>
      </c>
      <c r="K102" s="26">
        <v>0.80203485651172801</v>
      </c>
      <c r="L102" s="19">
        <v>0</v>
      </c>
      <c r="M102" s="19">
        <v>0</v>
      </c>
      <c r="N102" s="19">
        <v>0</v>
      </c>
      <c r="O102" s="27">
        <v>1</v>
      </c>
      <c r="P102" s="27">
        <v>1</v>
      </c>
      <c r="Q102" s="27">
        <v>171375.6</v>
      </c>
      <c r="R102" s="33">
        <f t="shared" si="9"/>
        <v>428439</v>
      </c>
      <c r="S102" s="32">
        <f t="shared" si="10"/>
        <v>521531.15906648268</v>
      </c>
      <c r="T102" s="39">
        <f t="shared" si="11"/>
        <v>1217.2821780147995</v>
      </c>
      <c r="U102" s="34">
        <f t="shared" si="12"/>
        <v>-1.384680564760493E-3</v>
      </c>
      <c r="V102" s="35">
        <v>294.34850863422292</v>
      </c>
      <c r="W102" s="35">
        <v>69.054096979573799</v>
      </c>
      <c r="X102" s="35">
        <v>187.19931110653513</v>
      </c>
      <c r="Y102" s="35">
        <v>0</v>
      </c>
      <c r="Z102" s="35">
        <v>40000000</v>
      </c>
      <c r="AA102" s="36">
        <f t="shared" si="8"/>
        <v>121728217.80147997</v>
      </c>
      <c r="AB102" s="37">
        <f t="shared" si="13"/>
        <v>-1.3846805647605533E-3</v>
      </c>
    </row>
    <row r="103" spans="1:28">
      <c r="A103" s="18">
        <v>20180529</v>
      </c>
      <c r="B103" s="18" t="s">
        <v>99</v>
      </c>
      <c r="C103" s="27">
        <v>51300</v>
      </c>
      <c r="D103" s="27">
        <v>1</v>
      </c>
      <c r="E103" s="27">
        <v>1.2611038069073783</v>
      </c>
      <c r="F103" s="18">
        <v>265754</v>
      </c>
      <c r="G103" s="18">
        <v>1</v>
      </c>
      <c r="H103" s="18">
        <v>0.29585468255831615</v>
      </c>
      <c r="I103" s="27">
        <v>244360</v>
      </c>
      <c r="J103" s="27">
        <v>1</v>
      </c>
      <c r="K103" s="26">
        <v>0.80203485651172801</v>
      </c>
      <c r="L103" s="19">
        <v>0</v>
      </c>
      <c r="M103" s="19">
        <v>0</v>
      </c>
      <c r="N103" s="19">
        <v>0</v>
      </c>
      <c r="O103" s="27">
        <v>1</v>
      </c>
      <c r="P103" s="27">
        <v>1</v>
      </c>
      <c r="Q103" s="27">
        <v>171375.6</v>
      </c>
      <c r="R103" s="33">
        <f t="shared" si="9"/>
        <v>428439</v>
      </c>
      <c r="S103" s="32">
        <f t="shared" si="10"/>
        <v>510680.02814015711</v>
      </c>
      <c r="T103" s="39">
        <f t="shared" si="11"/>
        <v>1191.9550464363822</v>
      </c>
      <c r="U103" s="34">
        <f t="shared" si="12"/>
        <v>-2.0806294576432502E-2</v>
      </c>
      <c r="V103" s="35">
        <v>294.34850863422292</v>
      </c>
      <c r="W103" s="35">
        <v>69.054096979573799</v>
      </c>
      <c r="X103" s="35">
        <v>187.19931110653513</v>
      </c>
      <c r="Y103" s="35">
        <v>0</v>
      </c>
      <c r="Z103" s="35">
        <v>40000000</v>
      </c>
      <c r="AA103" s="36">
        <f t="shared" si="8"/>
        <v>119195504.64363821</v>
      </c>
      <c r="AB103" s="37">
        <f t="shared" si="13"/>
        <v>-2.0806294576432748E-2</v>
      </c>
    </row>
    <row r="104" spans="1:28">
      <c r="A104" s="18">
        <v>20180530</v>
      </c>
      <c r="B104" s="18" t="s">
        <v>99</v>
      </c>
      <c r="C104" s="27">
        <v>49500</v>
      </c>
      <c r="D104" s="27">
        <v>1</v>
      </c>
      <c r="E104" s="27">
        <v>1.2611038069073783</v>
      </c>
      <c r="F104" s="18">
        <v>264771</v>
      </c>
      <c r="G104" s="18">
        <v>1</v>
      </c>
      <c r="H104" s="18">
        <v>0.29585468255831615</v>
      </c>
      <c r="I104" s="27">
        <v>256529</v>
      </c>
      <c r="J104" s="27">
        <v>1</v>
      </c>
      <c r="K104" s="26">
        <v>0.80203485651172801</v>
      </c>
      <c r="L104" s="19">
        <v>0</v>
      </c>
      <c r="M104" s="19">
        <v>0</v>
      </c>
      <c r="N104" s="19">
        <v>0</v>
      </c>
      <c r="O104" s="27">
        <v>1</v>
      </c>
      <c r="P104" s="27">
        <v>1</v>
      </c>
      <c r="Q104" s="27">
        <v>171375.6</v>
      </c>
      <c r="R104" s="33">
        <f t="shared" si="9"/>
        <v>428439</v>
      </c>
      <c r="S104" s="32">
        <f t="shared" si="10"/>
        <v>517879.17830366024</v>
      </c>
      <c r="T104" s="39">
        <f t="shared" si="11"/>
        <v>1208.7582556762111</v>
      </c>
      <c r="U104" s="34">
        <f t="shared" si="12"/>
        <v>1.4097183689993912E-2</v>
      </c>
      <c r="V104" s="35">
        <v>294.34850863422292</v>
      </c>
      <c r="W104" s="35">
        <v>69.054096979573799</v>
      </c>
      <c r="X104" s="35">
        <v>187.19931110653513</v>
      </c>
      <c r="Y104" s="35">
        <v>0</v>
      </c>
      <c r="Z104" s="35">
        <v>40000000</v>
      </c>
      <c r="AA104" s="36">
        <f t="shared" si="8"/>
        <v>120875825.56762113</v>
      </c>
      <c r="AB104" s="37">
        <f t="shared" si="13"/>
        <v>1.4097183689994148E-2</v>
      </c>
    </row>
    <row r="105" spans="1:28">
      <c r="A105" s="18">
        <v>20180531</v>
      </c>
      <c r="B105" s="18" t="s">
        <v>99</v>
      </c>
      <c r="C105" s="27">
        <v>50700</v>
      </c>
      <c r="D105" s="27">
        <v>1</v>
      </c>
      <c r="E105" s="27">
        <v>1.2611038069073783</v>
      </c>
      <c r="F105" s="18">
        <v>260842</v>
      </c>
      <c r="G105" s="18">
        <v>1</v>
      </c>
      <c r="H105" s="18">
        <v>0.29585468255831615</v>
      </c>
      <c r="I105" s="27">
        <v>260062</v>
      </c>
      <c r="J105" s="27">
        <v>1</v>
      </c>
      <c r="K105" s="26">
        <v>0.80203485651172801</v>
      </c>
      <c r="L105" s="19">
        <v>0</v>
      </c>
      <c r="M105" s="19">
        <v>0</v>
      </c>
      <c r="N105" s="19">
        <v>0</v>
      </c>
      <c r="O105" s="27">
        <v>1</v>
      </c>
      <c r="P105" s="27">
        <v>1</v>
      </c>
      <c r="Q105" s="27">
        <v>171375.6</v>
      </c>
      <c r="R105" s="33">
        <f t="shared" si="9"/>
        <v>428439</v>
      </c>
      <c r="S105" s="32">
        <f t="shared" si="10"/>
        <v>521063.67897223344</v>
      </c>
      <c r="T105" s="39">
        <f t="shared" si="11"/>
        <v>1216.1910539708883</v>
      </c>
      <c r="U105" s="34">
        <f t="shared" si="12"/>
        <v>6.1491189489490915E-3</v>
      </c>
      <c r="V105" s="35">
        <v>294.34850863422292</v>
      </c>
      <c r="W105" s="35">
        <v>69.054096979573799</v>
      </c>
      <c r="X105" s="35">
        <v>187.19931110653513</v>
      </c>
      <c r="Y105" s="35">
        <v>0</v>
      </c>
      <c r="Z105" s="35">
        <v>40000000</v>
      </c>
      <c r="AA105" s="36">
        <f t="shared" si="8"/>
        <v>121619105.39708883</v>
      </c>
      <c r="AB105" s="37">
        <f t="shared" si="13"/>
        <v>6.1491189489488833E-3</v>
      </c>
    </row>
    <row r="106" spans="1:28">
      <c r="A106" s="18">
        <v>20180601</v>
      </c>
      <c r="B106" s="18" t="s">
        <v>99</v>
      </c>
      <c r="C106" s="27">
        <v>51300</v>
      </c>
      <c r="D106" s="27">
        <v>1</v>
      </c>
      <c r="E106" s="27">
        <v>1.2611038069073783</v>
      </c>
      <c r="F106" s="18">
        <v>268701</v>
      </c>
      <c r="G106" s="18">
        <v>1</v>
      </c>
      <c r="H106" s="18">
        <v>0.29585468255831615</v>
      </c>
      <c r="I106" s="27">
        <v>258590</v>
      </c>
      <c r="J106" s="27">
        <v>1</v>
      </c>
      <c r="K106" s="26">
        <v>0.80203485651172801</v>
      </c>
      <c r="L106" s="19">
        <v>0</v>
      </c>
      <c r="M106" s="19">
        <v>0</v>
      </c>
      <c r="N106" s="19">
        <v>0</v>
      </c>
      <c r="O106" s="27">
        <v>1</v>
      </c>
      <c r="P106" s="27">
        <v>1</v>
      </c>
      <c r="Q106" s="27">
        <v>171375.6</v>
      </c>
      <c r="R106" s="33">
        <f t="shared" si="9"/>
        <v>428439</v>
      </c>
      <c r="S106" s="32">
        <f t="shared" si="10"/>
        <v>522964.86789781833</v>
      </c>
      <c r="T106" s="39">
        <f t="shared" si="11"/>
        <v>1220.6285326448301</v>
      </c>
      <c r="U106" s="34">
        <f t="shared" si="12"/>
        <v>3.6486690635104666E-3</v>
      </c>
      <c r="V106" s="35">
        <v>294.34850863422292</v>
      </c>
      <c r="W106" s="35">
        <v>69.054096979573799</v>
      </c>
      <c r="X106" s="35">
        <v>187.19931110653513</v>
      </c>
      <c r="Y106" s="35">
        <v>0</v>
      </c>
      <c r="Z106" s="35">
        <v>40000000</v>
      </c>
      <c r="AA106" s="36">
        <f t="shared" si="8"/>
        <v>122062853.264483</v>
      </c>
      <c r="AB106" s="37">
        <f t="shared" si="13"/>
        <v>3.6486690635104853E-3</v>
      </c>
    </row>
    <row r="107" spans="1:28">
      <c r="A107" s="18">
        <v>20180604</v>
      </c>
      <c r="B107" s="18" t="s">
        <v>99</v>
      </c>
      <c r="C107" s="27">
        <v>51100</v>
      </c>
      <c r="D107" s="27">
        <v>1</v>
      </c>
      <c r="E107" s="27">
        <v>1.2611038069073783</v>
      </c>
      <c r="F107" s="18">
        <v>261824</v>
      </c>
      <c r="G107" s="18">
        <v>1</v>
      </c>
      <c r="H107" s="18">
        <v>0.29585468255831615</v>
      </c>
      <c r="I107" s="27">
        <v>248285</v>
      </c>
      <c r="J107" s="27">
        <v>1</v>
      </c>
      <c r="K107" s="26">
        <v>0.80203485651172801</v>
      </c>
      <c r="L107" s="19">
        <v>0</v>
      </c>
      <c r="M107" s="19">
        <v>0</v>
      </c>
      <c r="N107" s="19">
        <v>0</v>
      </c>
      <c r="O107" s="27">
        <v>1</v>
      </c>
      <c r="P107" s="27">
        <v>1</v>
      </c>
      <c r="Q107" s="27">
        <v>171375.6</v>
      </c>
      <c r="R107" s="33">
        <f t="shared" si="9"/>
        <v>428439</v>
      </c>
      <c r="S107" s="32">
        <f t="shared" si="10"/>
        <v>512413.08528812998</v>
      </c>
      <c r="T107" s="39">
        <f t="shared" si="11"/>
        <v>1196.0000963687478</v>
      </c>
      <c r="U107" s="34">
        <f t="shared" si="12"/>
        <v>-2.017684792499318E-2</v>
      </c>
      <c r="V107" s="35">
        <v>294.34850863422292</v>
      </c>
      <c r="W107" s="35">
        <v>69.054096979573799</v>
      </c>
      <c r="X107" s="35">
        <v>187.19931110653513</v>
      </c>
      <c r="Y107" s="35">
        <v>0</v>
      </c>
      <c r="Z107" s="35">
        <v>40000000</v>
      </c>
      <c r="AA107" s="36">
        <f t="shared" si="8"/>
        <v>119600009.63687479</v>
      </c>
      <c r="AB107" s="37">
        <f t="shared" si="13"/>
        <v>-2.0176847924993007E-2</v>
      </c>
    </row>
    <row r="108" spans="1:28">
      <c r="A108" s="18">
        <v>20180605</v>
      </c>
      <c r="B108" s="18" t="s">
        <v>99</v>
      </c>
      <c r="C108" s="27">
        <v>51300</v>
      </c>
      <c r="D108" s="27">
        <v>1</v>
      </c>
      <c r="E108" s="27">
        <v>1.2611038069073783</v>
      </c>
      <c r="F108" s="18">
        <v>262315</v>
      </c>
      <c r="G108" s="18">
        <v>1</v>
      </c>
      <c r="H108" s="18">
        <v>0.29585468255831615</v>
      </c>
      <c r="I108" s="27">
        <v>240434</v>
      </c>
      <c r="J108" s="27">
        <v>1</v>
      </c>
      <c r="K108" s="26">
        <v>0.80203485651172801</v>
      </c>
      <c r="L108" s="19">
        <v>0</v>
      </c>
      <c r="M108" s="19">
        <v>0</v>
      </c>
      <c r="N108" s="19">
        <v>0</v>
      </c>
      <c r="O108" s="27">
        <v>1</v>
      </c>
      <c r="P108" s="27">
        <v>1</v>
      </c>
      <c r="Q108" s="27">
        <v>171375.6</v>
      </c>
      <c r="R108" s="33">
        <f t="shared" si="9"/>
        <v>428439</v>
      </c>
      <c r="S108" s="32">
        <f t="shared" si="10"/>
        <v>506513.79504017404</v>
      </c>
      <c r="T108" s="39">
        <f t="shared" si="11"/>
        <v>1182.230831087212</v>
      </c>
      <c r="U108" s="34">
        <f t="shared" si="12"/>
        <v>-1.1512762685673316E-2</v>
      </c>
      <c r="V108" s="35">
        <v>294.34850863422292</v>
      </c>
      <c r="W108" s="35">
        <v>69.054096979573799</v>
      </c>
      <c r="X108" s="35">
        <v>187.19931110653513</v>
      </c>
      <c r="Y108" s="35">
        <v>0</v>
      </c>
      <c r="Z108" s="35">
        <v>40000000</v>
      </c>
      <c r="AA108" s="36">
        <f t="shared" si="8"/>
        <v>118223083.10872121</v>
      </c>
      <c r="AB108" s="37">
        <f t="shared" si="13"/>
        <v>-1.1512762685673335E-2</v>
      </c>
    </row>
    <row r="109" spans="1:28">
      <c r="A109" s="18">
        <v>20180607</v>
      </c>
      <c r="B109" s="18" t="s">
        <v>99</v>
      </c>
      <c r="C109" s="27">
        <v>50600</v>
      </c>
      <c r="D109" s="27">
        <v>1</v>
      </c>
      <c r="E109" s="27">
        <v>1.2611038069073783</v>
      </c>
      <c r="F109" s="18">
        <v>266245</v>
      </c>
      <c r="G109" s="18">
        <v>1</v>
      </c>
      <c r="H109" s="18">
        <v>0.29585468255831615</v>
      </c>
      <c r="I109" s="27">
        <v>252309</v>
      </c>
      <c r="J109" s="27">
        <v>1</v>
      </c>
      <c r="K109" s="26">
        <v>0.80203485651172801</v>
      </c>
      <c r="L109" s="19">
        <v>0</v>
      </c>
      <c r="M109" s="19">
        <v>0</v>
      </c>
      <c r="N109" s="19">
        <v>0</v>
      </c>
      <c r="O109" s="27">
        <v>1</v>
      </c>
      <c r="P109" s="27">
        <v>1</v>
      </c>
      <c r="Q109" s="27">
        <v>171375.6</v>
      </c>
      <c r="R109" s="33">
        <f t="shared" si="9"/>
        <v>428439</v>
      </c>
      <c r="S109" s="32">
        <f t="shared" si="10"/>
        <v>516317.89519886975</v>
      </c>
      <c r="T109" s="39">
        <f t="shared" si="11"/>
        <v>1205.1141357319705</v>
      </c>
      <c r="U109" s="34">
        <f t="shared" si="12"/>
        <v>1.9356037791464435E-2</v>
      </c>
      <c r="V109" s="35">
        <v>294.34850863422292</v>
      </c>
      <c r="W109" s="35">
        <v>69.054096979573799</v>
      </c>
      <c r="X109" s="35">
        <v>187.19931110653513</v>
      </c>
      <c r="Y109" s="35">
        <v>0</v>
      </c>
      <c r="Z109" s="35">
        <v>40000000</v>
      </c>
      <c r="AA109" s="36">
        <f t="shared" si="8"/>
        <v>120511413.57319708</v>
      </c>
      <c r="AB109" s="37">
        <f t="shared" si="13"/>
        <v>1.9356037791464619E-2</v>
      </c>
    </row>
    <row r="110" spans="1:28">
      <c r="A110" s="18">
        <v>20180608</v>
      </c>
      <c r="B110" s="18" t="s">
        <v>99</v>
      </c>
      <c r="C110" s="27">
        <v>49650</v>
      </c>
      <c r="D110" s="27">
        <v>1</v>
      </c>
      <c r="E110" s="27">
        <v>1.2611038069073783</v>
      </c>
      <c r="F110" s="18">
        <v>264771</v>
      </c>
      <c r="G110" s="18">
        <v>1</v>
      </c>
      <c r="H110" s="18">
        <v>0.29585468255831615</v>
      </c>
      <c r="I110" s="27">
        <v>243673</v>
      </c>
      <c r="J110" s="27">
        <v>1</v>
      </c>
      <c r="K110" s="26">
        <v>0.80203485651172801</v>
      </c>
      <c r="L110" s="19">
        <v>0</v>
      </c>
      <c r="M110" s="19">
        <v>0</v>
      </c>
      <c r="N110" s="19">
        <v>0</v>
      </c>
      <c r="O110" s="27">
        <v>1</v>
      </c>
      <c r="P110" s="27">
        <v>1</v>
      </c>
      <c r="Q110" s="27">
        <v>171375.6</v>
      </c>
      <c r="R110" s="33">
        <f t="shared" si="9"/>
        <v>428439</v>
      </c>
      <c r="S110" s="32">
        <f t="shared" si="10"/>
        <v>507757.3837593816</v>
      </c>
      <c r="T110" s="39">
        <f t="shared" si="11"/>
        <v>1185.1334350033064</v>
      </c>
      <c r="U110" s="34">
        <f t="shared" si="12"/>
        <v>-1.6579923955939675E-2</v>
      </c>
      <c r="V110" s="35">
        <v>294.34850863422292</v>
      </c>
      <c r="W110" s="35">
        <v>69.054096979573799</v>
      </c>
      <c r="X110" s="35">
        <v>187.19931110653513</v>
      </c>
      <c r="Y110" s="35">
        <v>0</v>
      </c>
      <c r="Z110" s="35">
        <v>40000000</v>
      </c>
      <c r="AA110" s="36">
        <f t="shared" si="8"/>
        <v>118513343.50033064</v>
      </c>
      <c r="AB110" s="37">
        <f t="shared" si="13"/>
        <v>-1.6579923955939973E-2</v>
      </c>
    </row>
    <row r="111" spans="1:28">
      <c r="A111" s="18">
        <v>20180611</v>
      </c>
      <c r="B111" s="18" t="s">
        <v>99</v>
      </c>
      <c r="C111" s="27">
        <v>49900</v>
      </c>
      <c r="D111" s="27">
        <v>1</v>
      </c>
      <c r="E111" s="27">
        <v>1.2611038069073783</v>
      </c>
      <c r="F111" s="18">
        <v>262807</v>
      </c>
      <c r="G111" s="18">
        <v>1</v>
      </c>
      <c r="H111" s="18">
        <v>0.29585468255831615</v>
      </c>
      <c r="I111" s="27">
        <v>240434</v>
      </c>
      <c r="J111" s="27">
        <v>1</v>
      </c>
      <c r="K111" s="26">
        <v>0.80203485651172801</v>
      </c>
      <c r="L111" s="19">
        <v>0</v>
      </c>
      <c r="M111" s="19">
        <v>0</v>
      </c>
      <c r="N111" s="19">
        <v>0</v>
      </c>
      <c r="O111" s="27">
        <v>1</v>
      </c>
      <c r="P111" s="27">
        <v>1</v>
      </c>
      <c r="Q111" s="27">
        <v>171375.6</v>
      </c>
      <c r="R111" s="33">
        <f t="shared" si="9"/>
        <v>428439</v>
      </c>
      <c r="S111" s="32">
        <f t="shared" si="10"/>
        <v>504893.81021432241</v>
      </c>
      <c r="T111" s="39">
        <f t="shared" si="11"/>
        <v>1178.4496981234724</v>
      </c>
      <c r="U111" s="34">
        <f t="shared" si="12"/>
        <v>-5.6396492432224223E-3</v>
      </c>
      <c r="V111" s="35">
        <v>294.34850863422292</v>
      </c>
      <c r="W111" s="35">
        <v>69.054096979573799</v>
      </c>
      <c r="X111" s="35">
        <v>187.19931110653513</v>
      </c>
      <c r="Y111" s="35">
        <v>0</v>
      </c>
      <c r="Z111" s="35">
        <v>40000000</v>
      </c>
      <c r="AA111" s="36">
        <f t="shared" si="8"/>
        <v>117844969.81234725</v>
      </c>
      <c r="AB111" s="37">
        <f t="shared" si="13"/>
        <v>-5.6396492432223798E-3</v>
      </c>
    </row>
    <row r="112" spans="1:28">
      <c r="A112" s="18">
        <v>20180612</v>
      </c>
      <c r="B112" s="18" t="s">
        <v>99</v>
      </c>
      <c r="C112" s="27">
        <v>49400</v>
      </c>
      <c r="D112" s="27">
        <v>1</v>
      </c>
      <c r="E112" s="27">
        <v>1.2611038069073783</v>
      </c>
      <c r="F112" s="18">
        <v>268210</v>
      </c>
      <c r="G112" s="18">
        <v>1</v>
      </c>
      <c r="H112" s="18">
        <v>0.29585468255831615</v>
      </c>
      <c r="I112" s="27">
        <v>241906</v>
      </c>
      <c r="J112" s="27">
        <v>1</v>
      </c>
      <c r="K112" s="26">
        <v>0.80203485651172801</v>
      </c>
      <c r="L112" s="19">
        <v>0</v>
      </c>
      <c r="M112" s="19">
        <v>0</v>
      </c>
      <c r="N112" s="19">
        <v>0</v>
      </c>
      <c r="O112" s="27">
        <v>1</v>
      </c>
      <c r="P112" s="27">
        <v>1</v>
      </c>
      <c r="Q112" s="27">
        <v>171375.6</v>
      </c>
      <c r="R112" s="33">
        <f t="shared" si="9"/>
        <v>428439</v>
      </c>
      <c r="S112" s="32">
        <f t="shared" si="10"/>
        <v>507042.35646951653</v>
      </c>
      <c r="T112" s="39">
        <f t="shared" si="11"/>
        <v>1183.464522299596</v>
      </c>
      <c r="U112" s="34">
        <f t="shared" si="12"/>
        <v>4.2554418606996674E-3</v>
      </c>
      <c r="V112" s="35">
        <v>294.34850863422292</v>
      </c>
      <c r="W112" s="35">
        <v>69.054096979573799</v>
      </c>
      <c r="X112" s="35">
        <v>187.19931110653513</v>
      </c>
      <c r="Y112" s="35">
        <v>0</v>
      </c>
      <c r="Z112" s="35">
        <v>40000000</v>
      </c>
      <c r="AA112" s="36">
        <f t="shared" si="8"/>
        <v>118346452.22995959</v>
      </c>
      <c r="AB112" s="37">
        <f t="shared" si="13"/>
        <v>4.2554418606996075E-3</v>
      </c>
    </row>
    <row r="113" spans="1:29">
      <c r="A113" s="18">
        <v>20180614</v>
      </c>
      <c r="B113" s="18" t="s">
        <v>99</v>
      </c>
      <c r="C113" s="27">
        <v>48200</v>
      </c>
      <c r="D113" s="27">
        <v>1</v>
      </c>
      <c r="E113" s="27">
        <v>1.2611038069073783</v>
      </c>
      <c r="F113" s="18">
        <v>275087</v>
      </c>
      <c r="G113" s="18">
        <v>1</v>
      </c>
      <c r="H113" s="18">
        <v>0.29585468255831615</v>
      </c>
      <c r="I113" s="27">
        <v>231700</v>
      </c>
      <c r="J113" s="27">
        <v>1</v>
      </c>
      <c r="K113" s="26">
        <v>0.80203485651172801</v>
      </c>
      <c r="L113" s="19">
        <v>0</v>
      </c>
      <c r="M113" s="19">
        <v>0</v>
      </c>
      <c r="N113" s="19">
        <v>0</v>
      </c>
      <c r="O113" s="27">
        <v>1</v>
      </c>
      <c r="P113" s="27">
        <v>1</v>
      </c>
      <c r="Q113" s="27">
        <v>171375.6</v>
      </c>
      <c r="R113" s="33">
        <f t="shared" si="9"/>
        <v>428439</v>
      </c>
      <c r="S113" s="32">
        <f t="shared" si="10"/>
        <v>499378.05680762255</v>
      </c>
      <c r="T113" s="39">
        <f t="shared" si="11"/>
        <v>1165.5756287537376</v>
      </c>
      <c r="U113" s="34">
        <f t="shared" si="12"/>
        <v>-1.5115699041909857E-2</v>
      </c>
      <c r="V113" s="35">
        <v>294.34850863422292</v>
      </c>
      <c r="W113" s="35">
        <v>69.054096979573799</v>
      </c>
      <c r="X113" s="35">
        <v>187.19931110653513</v>
      </c>
      <c r="Y113" s="35">
        <v>0</v>
      </c>
      <c r="Z113" s="35">
        <v>40000000</v>
      </c>
      <c r="AA113" s="36">
        <f t="shared" si="8"/>
        <v>116557562.87537375</v>
      </c>
      <c r="AB113" s="37">
        <f t="shared" si="13"/>
        <v>-1.5115699041909946E-2</v>
      </c>
    </row>
    <row r="114" spans="1:29">
      <c r="A114" s="18">
        <v>20180615</v>
      </c>
      <c r="B114" s="18" t="s">
        <v>99</v>
      </c>
      <c r="C114" s="27">
        <v>47650</v>
      </c>
      <c r="D114" s="27">
        <v>1</v>
      </c>
      <c r="E114" s="27">
        <v>1.2611038069073783</v>
      </c>
      <c r="F114" s="18">
        <v>293263</v>
      </c>
      <c r="G114" s="18">
        <v>1</v>
      </c>
      <c r="H114" s="18">
        <v>0.29585468255831615</v>
      </c>
      <c r="I114" s="27">
        <v>228363</v>
      </c>
      <c r="J114" s="27">
        <v>1</v>
      </c>
      <c r="K114" s="26">
        <v>0.80203485651172801</v>
      </c>
      <c r="L114" s="19">
        <v>0</v>
      </c>
      <c r="M114" s="19">
        <v>0</v>
      </c>
      <c r="N114" s="19">
        <v>0</v>
      </c>
      <c r="O114" s="27">
        <v>1</v>
      </c>
      <c r="P114" s="27">
        <v>1</v>
      </c>
      <c r="Q114" s="27">
        <v>171375.6</v>
      </c>
      <c r="R114" s="33">
        <f t="shared" si="9"/>
        <v>428439</v>
      </c>
      <c r="S114" s="32">
        <f t="shared" si="10"/>
        <v>501385.51410782384</v>
      </c>
      <c r="T114" s="39">
        <f t="shared" si="11"/>
        <v>1170.2611436116317</v>
      </c>
      <c r="U114" s="34">
        <f t="shared" si="12"/>
        <v>4.0199149178367305E-3</v>
      </c>
      <c r="V114" s="35">
        <v>294.34850863422292</v>
      </c>
      <c r="W114" s="35">
        <v>69.054096979573799</v>
      </c>
      <c r="X114" s="35">
        <v>187.19931110653513</v>
      </c>
      <c r="Y114" s="35">
        <v>0</v>
      </c>
      <c r="Z114" s="35">
        <v>40000000</v>
      </c>
      <c r="AA114" s="36">
        <f t="shared" si="8"/>
        <v>117026114.36116315</v>
      </c>
      <c r="AB114" s="37">
        <f t="shared" si="13"/>
        <v>4.0199149178366932E-3</v>
      </c>
    </row>
    <row r="115" spans="1:29">
      <c r="A115" s="18">
        <v>20180618</v>
      </c>
      <c r="B115" s="18" t="s">
        <v>99</v>
      </c>
      <c r="C115" s="27">
        <v>46600</v>
      </c>
      <c r="D115" s="27">
        <v>1</v>
      </c>
      <c r="E115" s="27">
        <v>1.2611038069073783</v>
      </c>
      <c r="F115" s="18">
        <v>299649</v>
      </c>
      <c r="G115" s="18">
        <v>1</v>
      </c>
      <c r="H115" s="18">
        <v>0.29585468255831615</v>
      </c>
      <c r="I115" s="27">
        <v>214821</v>
      </c>
      <c r="J115" s="27">
        <v>1</v>
      </c>
      <c r="K115" s="26">
        <v>0.80203485651172801</v>
      </c>
      <c r="L115" s="19">
        <v>0</v>
      </c>
      <c r="M115" s="19">
        <v>0</v>
      </c>
      <c r="N115" s="19">
        <v>0</v>
      </c>
      <c r="O115" s="27">
        <v>1</v>
      </c>
      <c r="P115" s="27">
        <v>1</v>
      </c>
      <c r="Q115" s="27">
        <v>171375.6</v>
      </c>
      <c r="R115" s="33">
        <f t="shared" si="9"/>
        <v>428439</v>
      </c>
      <c r="S115" s="32">
        <f t="shared" si="10"/>
        <v>491089.5270865066</v>
      </c>
      <c r="T115" s="39">
        <f t="shared" si="11"/>
        <v>1146.2297481940407</v>
      </c>
      <c r="U115" s="34">
        <f t="shared" si="12"/>
        <v>-2.0535070782087102E-2</v>
      </c>
      <c r="V115" s="35">
        <v>294.34850863422292</v>
      </c>
      <c r="W115" s="35">
        <v>69.054096979573799</v>
      </c>
      <c r="X115" s="35">
        <v>187.19931110653513</v>
      </c>
      <c r="Y115" s="35">
        <v>0</v>
      </c>
      <c r="Z115" s="35">
        <v>40000000</v>
      </c>
      <c r="AA115" s="36">
        <f t="shared" si="8"/>
        <v>114622974.81940408</v>
      </c>
      <c r="AB115" s="37">
        <f t="shared" si="13"/>
        <v>-2.0535070782086832E-2</v>
      </c>
    </row>
    <row r="116" spans="1:29">
      <c r="A116" s="18">
        <v>20180619</v>
      </c>
      <c r="B116" s="18" t="s">
        <v>99</v>
      </c>
      <c r="C116" s="27">
        <v>47000</v>
      </c>
      <c r="D116" s="27">
        <v>1</v>
      </c>
      <c r="E116" s="27">
        <v>1.2611038069073783</v>
      </c>
      <c r="F116" s="18">
        <v>282456</v>
      </c>
      <c r="G116" s="18">
        <v>1</v>
      </c>
      <c r="H116" s="18">
        <v>0.29585468255831615</v>
      </c>
      <c r="I116" s="27">
        <v>218157</v>
      </c>
      <c r="J116" s="27">
        <v>1</v>
      </c>
      <c r="K116" s="26">
        <v>0.80203485651172801</v>
      </c>
      <c r="L116" s="19">
        <v>0</v>
      </c>
      <c r="M116" s="19">
        <v>0</v>
      </c>
      <c r="N116" s="19">
        <v>0</v>
      </c>
      <c r="O116" s="27">
        <v>1</v>
      </c>
      <c r="P116" s="27">
        <v>1</v>
      </c>
      <c r="Q116" s="27">
        <v>171375.6</v>
      </c>
      <c r="R116" s="33">
        <f t="shared" si="9"/>
        <v>428439</v>
      </c>
      <c r="S116" s="32">
        <f t="shared" si="10"/>
        <v>489182.92733336752</v>
      </c>
      <c r="T116" s="39">
        <f t="shared" si="11"/>
        <v>1141.7796403533935</v>
      </c>
      <c r="U116" s="34">
        <f t="shared" si="12"/>
        <v>-3.8823873203942226E-3</v>
      </c>
      <c r="V116" s="35">
        <v>294.34850863422292</v>
      </c>
      <c r="W116" s="35">
        <v>69.054096979573799</v>
      </c>
      <c r="X116" s="35">
        <v>187.19931110653513</v>
      </c>
      <c r="Y116" s="35">
        <v>0</v>
      </c>
      <c r="Z116" s="35">
        <v>40000000</v>
      </c>
      <c r="AA116" s="36">
        <f t="shared" si="8"/>
        <v>114177964.03533936</v>
      </c>
      <c r="AB116" s="37">
        <f t="shared" si="13"/>
        <v>-3.8823873203942608E-3</v>
      </c>
    </row>
    <row r="117" spans="1:29">
      <c r="A117" s="18">
        <v>20180620</v>
      </c>
      <c r="B117" s="18" t="s">
        <v>99</v>
      </c>
      <c r="C117" s="27">
        <v>47000</v>
      </c>
      <c r="D117" s="27">
        <v>1</v>
      </c>
      <c r="E117" s="27">
        <v>1.2611038069073783</v>
      </c>
      <c r="F117" s="18">
        <v>291789</v>
      </c>
      <c r="G117" s="18">
        <v>1</v>
      </c>
      <c r="H117" s="18">
        <v>0.29585468255831615</v>
      </c>
      <c r="I117" s="27">
        <v>230032</v>
      </c>
      <c r="J117" s="27">
        <v>1</v>
      </c>
      <c r="K117" s="26">
        <v>0.80203485651172801</v>
      </c>
      <c r="L117" s="19">
        <v>0</v>
      </c>
      <c r="M117" s="19">
        <v>0</v>
      </c>
      <c r="N117" s="19">
        <v>0</v>
      </c>
      <c r="O117" s="27">
        <v>1</v>
      </c>
      <c r="P117" s="27">
        <v>1</v>
      </c>
      <c r="Q117" s="27">
        <v>171375.6</v>
      </c>
      <c r="R117" s="33">
        <f t="shared" si="9"/>
        <v>428439</v>
      </c>
      <c r="S117" s="32">
        <f t="shared" si="10"/>
        <v>501468.30300676113</v>
      </c>
      <c r="T117" s="39">
        <f t="shared" si="11"/>
        <v>1170.4543774183983</v>
      </c>
      <c r="U117" s="34">
        <f t="shared" si="12"/>
        <v>2.5114072848706315E-2</v>
      </c>
      <c r="V117" s="35">
        <v>294.34850863422292</v>
      </c>
      <c r="W117" s="35">
        <v>69.054096979573799</v>
      </c>
      <c r="X117" s="35">
        <v>187.19931110653513</v>
      </c>
      <c r="Y117" s="35">
        <v>0</v>
      </c>
      <c r="Z117" s="35">
        <v>40000000</v>
      </c>
      <c r="AA117" s="36">
        <f t="shared" si="8"/>
        <v>117045437.74183983</v>
      </c>
      <c r="AB117" s="37">
        <f t="shared" si="13"/>
        <v>2.5114072848706214E-2</v>
      </c>
    </row>
    <row r="118" spans="1:29">
      <c r="A118" s="18">
        <v>20180621</v>
      </c>
      <c r="B118" s="18" t="s">
        <v>99</v>
      </c>
      <c r="C118" s="27">
        <v>47050</v>
      </c>
      <c r="D118" s="27">
        <v>1</v>
      </c>
      <c r="E118" s="27">
        <v>1.2611038069073783</v>
      </c>
      <c r="F118" s="18">
        <v>286877</v>
      </c>
      <c r="G118" s="18">
        <v>1</v>
      </c>
      <c r="H118" s="18">
        <v>0.29585468255831615</v>
      </c>
      <c r="I118" s="27">
        <v>226695</v>
      </c>
      <c r="J118" s="27">
        <v>1</v>
      </c>
      <c r="K118" s="26">
        <v>0.80203485651172801</v>
      </c>
      <c r="L118" s="19">
        <v>0</v>
      </c>
      <c r="M118" s="19">
        <v>0</v>
      </c>
      <c r="N118" s="19">
        <v>0</v>
      </c>
      <c r="O118" s="27">
        <v>1</v>
      </c>
      <c r="P118" s="27">
        <v>1</v>
      </c>
      <c r="Q118" s="27">
        <v>171375.6</v>
      </c>
      <c r="R118" s="33">
        <f t="shared" si="9"/>
        <v>428439</v>
      </c>
      <c r="S118" s="32">
        <f t="shared" si="10"/>
        <v>497401.72968020034</v>
      </c>
      <c r="T118" s="39">
        <f t="shared" si="11"/>
        <v>1160.9627734174535</v>
      </c>
      <c r="U118" s="34">
        <f t="shared" si="12"/>
        <v>-8.109332737837982E-3</v>
      </c>
      <c r="V118" s="35">
        <v>294.34850863422292</v>
      </c>
      <c r="W118" s="35">
        <v>69.054096979573799</v>
      </c>
      <c r="X118" s="35">
        <v>187.19931110653513</v>
      </c>
      <c r="Y118" s="35">
        <v>0</v>
      </c>
      <c r="Z118" s="35">
        <v>40000000</v>
      </c>
      <c r="AA118" s="36">
        <f t="shared" si="8"/>
        <v>116096277.34174536</v>
      </c>
      <c r="AB118" s="37">
        <f t="shared" si="13"/>
        <v>-8.1093327378378571E-3</v>
      </c>
    </row>
    <row r="119" spans="1:29">
      <c r="A119" s="18">
        <v>20180622</v>
      </c>
      <c r="B119" s="18" t="s">
        <v>99</v>
      </c>
      <c r="C119" s="27">
        <v>47250</v>
      </c>
      <c r="D119" s="27">
        <v>1</v>
      </c>
      <c r="E119" s="27">
        <v>1.2611038069073783</v>
      </c>
      <c r="F119" s="18">
        <v>290315</v>
      </c>
      <c r="G119" s="18">
        <v>1</v>
      </c>
      <c r="H119" s="18">
        <v>0.29585468255831615</v>
      </c>
      <c r="I119" s="27">
        <v>227677</v>
      </c>
      <c r="J119" s="27">
        <v>1</v>
      </c>
      <c r="K119" s="26">
        <v>0.80203485651172801</v>
      </c>
      <c r="L119" s="19">
        <v>0</v>
      </c>
      <c r="M119" s="19">
        <v>0</v>
      </c>
      <c r="N119" s="19">
        <v>0</v>
      </c>
      <c r="O119" s="27">
        <v>1</v>
      </c>
      <c r="P119" s="27">
        <v>1</v>
      </c>
      <c r="Q119" s="27">
        <v>171375.6</v>
      </c>
      <c r="R119" s="33">
        <f t="shared" si="9"/>
        <v>428439</v>
      </c>
      <c r="S119" s="32">
        <f t="shared" si="10"/>
        <v>499458.69706931186</v>
      </c>
      <c r="T119" s="39">
        <f t="shared" si="11"/>
        <v>1165.763847523946</v>
      </c>
      <c r="U119" s="34">
        <f t="shared" si="12"/>
        <v>4.1354246806379995E-3</v>
      </c>
      <c r="V119" s="35">
        <v>294.34850863422292</v>
      </c>
      <c r="W119" s="35">
        <v>69.054096979573799</v>
      </c>
      <c r="X119" s="35">
        <v>187.19931110653513</v>
      </c>
      <c r="Y119" s="35">
        <v>0</v>
      </c>
      <c r="Z119" s="35">
        <v>40000000</v>
      </c>
      <c r="AA119" s="36">
        <f t="shared" si="8"/>
        <v>116576384.75239459</v>
      </c>
      <c r="AB119" s="37">
        <f t="shared" si="13"/>
        <v>4.1354246806378026E-3</v>
      </c>
    </row>
    <row r="120" spans="1:29">
      <c r="A120" s="18">
        <v>20180625</v>
      </c>
      <c r="B120" s="18" t="s">
        <v>99</v>
      </c>
      <c r="C120" s="27">
        <v>46650</v>
      </c>
      <c r="D120" s="27">
        <v>1</v>
      </c>
      <c r="E120" s="27">
        <v>1.2611038069073783</v>
      </c>
      <c r="F120" s="18">
        <v>290807</v>
      </c>
      <c r="G120" s="18">
        <v>1</v>
      </c>
      <c r="H120" s="18">
        <v>0.29585468255831615</v>
      </c>
      <c r="I120" s="27">
        <v>226597</v>
      </c>
      <c r="J120" s="27">
        <v>1</v>
      </c>
      <c r="K120" s="26">
        <v>0.80203485651172801</v>
      </c>
      <c r="L120" s="19">
        <v>0</v>
      </c>
      <c r="M120" s="19">
        <v>0</v>
      </c>
      <c r="N120" s="19">
        <v>0</v>
      </c>
      <c r="O120" s="27">
        <v>1</v>
      </c>
      <c r="P120" s="27">
        <v>1</v>
      </c>
      <c r="Q120" s="27">
        <v>171375.6</v>
      </c>
      <c r="R120" s="33">
        <f t="shared" si="9"/>
        <v>428439</v>
      </c>
      <c r="S120" s="32">
        <f t="shared" si="10"/>
        <v>497981.39764395345</v>
      </c>
      <c r="T120" s="39">
        <f t="shared" si="11"/>
        <v>1162.3157500693296</v>
      </c>
      <c r="U120" s="34">
        <f t="shared" si="12"/>
        <v>-2.9578009833981559E-3</v>
      </c>
      <c r="V120" s="35">
        <v>294.34850863422292</v>
      </c>
      <c r="W120" s="35">
        <v>69.054096979573799</v>
      </c>
      <c r="X120" s="35">
        <v>187.19931110653513</v>
      </c>
      <c r="Y120" s="35">
        <v>0</v>
      </c>
      <c r="Z120" s="35">
        <v>40000000</v>
      </c>
      <c r="AA120" s="36">
        <f t="shared" si="8"/>
        <v>116231575.00693294</v>
      </c>
      <c r="AB120" s="37">
        <f t="shared" si="13"/>
        <v>-2.9578009833982266E-3</v>
      </c>
    </row>
    <row r="121" spans="1:29">
      <c r="A121" s="18">
        <v>20180626</v>
      </c>
      <c r="B121" s="18" t="s">
        <v>99</v>
      </c>
      <c r="C121" s="27">
        <v>47000</v>
      </c>
      <c r="D121" s="27">
        <v>1</v>
      </c>
      <c r="E121" s="27">
        <v>1.2611038069073783</v>
      </c>
      <c r="F121" s="18">
        <v>295719</v>
      </c>
      <c r="G121" s="18">
        <v>1</v>
      </c>
      <c r="H121" s="18">
        <v>0.29585468255831615</v>
      </c>
      <c r="I121" s="27">
        <v>219629</v>
      </c>
      <c r="J121" s="27">
        <v>1</v>
      </c>
      <c r="K121" s="26">
        <v>0.80203485651172801</v>
      </c>
      <c r="L121" s="19">
        <v>0</v>
      </c>
      <c r="M121" s="19">
        <v>0</v>
      </c>
      <c r="N121" s="19">
        <v>0</v>
      </c>
      <c r="O121" s="27">
        <v>1</v>
      </c>
      <c r="P121" s="27">
        <v>1</v>
      </c>
      <c r="Q121" s="27">
        <v>171375.6</v>
      </c>
      <c r="R121" s="33">
        <f t="shared" si="9"/>
        <v>428439</v>
      </c>
      <c r="S121" s="32">
        <f t="shared" si="10"/>
        <v>494287.44329692377</v>
      </c>
      <c r="T121" s="39">
        <f t="shared" si="11"/>
        <v>1153.6938590952825</v>
      </c>
      <c r="U121" s="34">
        <f t="shared" si="12"/>
        <v>-7.4178560976506103E-3</v>
      </c>
      <c r="V121" s="35">
        <v>294.34850863422292</v>
      </c>
      <c r="W121" s="35">
        <v>69.054096979573799</v>
      </c>
      <c r="X121" s="35">
        <v>187.19931110653513</v>
      </c>
      <c r="Y121" s="35">
        <v>0</v>
      </c>
      <c r="Z121" s="35">
        <v>40000000</v>
      </c>
      <c r="AA121" s="36">
        <f t="shared" si="8"/>
        <v>115369385.90952826</v>
      </c>
      <c r="AB121" s="37">
        <f t="shared" si="13"/>
        <v>-7.4178560976504108E-3</v>
      </c>
    </row>
    <row r="122" spans="1:29">
      <c r="A122" s="18">
        <v>20180627</v>
      </c>
      <c r="B122" s="18" t="s">
        <v>99</v>
      </c>
      <c r="C122" s="27">
        <v>47950</v>
      </c>
      <c r="D122" s="27">
        <v>1</v>
      </c>
      <c r="E122" s="27">
        <v>1.2611038069073783</v>
      </c>
      <c r="F122" s="18">
        <v>296701</v>
      </c>
      <c r="G122" s="18">
        <v>1</v>
      </c>
      <c r="H122" s="18">
        <v>0.29585468255831615</v>
      </c>
      <c r="I122" s="27">
        <v>222868</v>
      </c>
      <c r="J122" s="27">
        <v>1</v>
      </c>
      <c r="K122" s="26">
        <v>0.80203485651172801</v>
      </c>
      <c r="L122" s="19">
        <v>0</v>
      </c>
      <c r="M122" s="19">
        <v>0</v>
      </c>
      <c r="N122" s="19">
        <v>0</v>
      </c>
      <c r="O122" s="27">
        <v>1</v>
      </c>
      <c r="P122" s="27">
        <v>1</v>
      </c>
      <c r="Q122" s="27">
        <v>171375.6</v>
      </c>
      <c r="R122" s="33">
        <f t="shared" si="9"/>
        <v>428439</v>
      </c>
      <c r="S122" s="32">
        <f t="shared" si="10"/>
        <v>498373.81211199949</v>
      </c>
      <c r="T122" s="39">
        <f t="shared" si="11"/>
        <v>1163.2316668463875</v>
      </c>
      <c r="U122" s="34">
        <f t="shared" si="12"/>
        <v>8.267191227475601E-3</v>
      </c>
      <c r="V122" s="35">
        <v>294.34850863422292</v>
      </c>
      <c r="W122" s="35">
        <v>69.054096979573799</v>
      </c>
      <c r="X122" s="35">
        <v>187.19931110653513</v>
      </c>
      <c r="Y122" s="35">
        <v>0</v>
      </c>
      <c r="Z122" s="35">
        <v>40000000</v>
      </c>
      <c r="AA122" s="36">
        <f t="shared" si="8"/>
        <v>116323166.6846388</v>
      </c>
      <c r="AB122" s="37">
        <f t="shared" si="13"/>
        <v>8.2671912274759791E-3</v>
      </c>
    </row>
    <row r="123" spans="1:29">
      <c r="A123" s="18">
        <v>20180628</v>
      </c>
      <c r="B123" s="18" t="s">
        <v>99</v>
      </c>
      <c r="C123" s="27">
        <v>46800</v>
      </c>
      <c r="D123" s="27">
        <v>1</v>
      </c>
      <c r="E123" s="27">
        <v>1.2611038069073783</v>
      </c>
      <c r="F123" s="18">
        <v>292771</v>
      </c>
      <c r="G123" s="18">
        <v>1</v>
      </c>
      <c r="H123" s="18">
        <v>0.29585468255831615</v>
      </c>
      <c r="I123" s="27">
        <v>223359</v>
      </c>
      <c r="J123" s="27">
        <v>1</v>
      </c>
      <c r="K123" s="26">
        <v>0.80203485651172801</v>
      </c>
      <c r="L123" s="19">
        <v>0</v>
      </c>
      <c r="M123" s="19">
        <v>0</v>
      </c>
      <c r="N123" s="19">
        <v>0</v>
      </c>
      <c r="O123" s="27">
        <v>1</v>
      </c>
      <c r="P123" s="27">
        <v>1</v>
      </c>
      <c r="Q123" s="27">
        <v>171375.6</v>
      </c>
      <c r="R123" s="33">
        <f t="shared" si="9"/>
        <v>428439</v>
      </c>
      <c r="S123" s="32">
        <f t="shared" si="10"/>
        <v>496154.6329461491</v>
      </c>
      <c r="T123" s="39">
        <f t="shared" si="11"/>
        <v>1158.05198160333</v>
      </c>
      <c r="U123" s="34">
        <f t="shared" si="12"/>
        <v>-4.4528406427414872E-3</v>
      </c>
      <c r="V123" s="35">
        <v>294.34850863422292</v>
      </c>
      <c r="W123" s="35">
        <v>69.054096979573799</v>
      </c>
      <c r="X123" s="35">
        <v>187.19931110653513</v>
      </c>
      <c r="Y123" s="35">
        <v>0</v>
      </c>
      <c r="Z123" s="35">
        <v>40000000</v>
      </c>
      <c r="AA123" s="36">
        <f t="shared" si="8"/>
        <v>115805198.16033301</v>
      </c>
      <c r="AB123" s="37">
        <f t="shared" si="13"/>
        <v>-4.4528406427418177E-3</v>
      </c>
    </row>
    <row r="124" spans="1:29">
      <c r="A124" s="18">
        <v>20180629</v>
      </c>
      <c r="B124" s="18" t="s">
        <v>99</v>
      </c>
      <c r="C124" s="27">
        <v>46650</v>
      </c>
      <c r="D124" s="27">
        <v>1</v>
      </c>
      <c r="E124" s="27">
        <v>1.2611038069073783</v>
      </c>
      <c r="F124" s="18">
        <v>298175</v>
      </c>
      <c r="G124" s="18">
        <v>1</v>
      </c>
      <c r="H124" s="18">
        <v>0.29585468255831615</v>
      </c>
      <c r="I124" s="27">
        <v>231209</v>
      </c>
      <c r="J124" s="27">
        <v>1</v>
      </c>
      <c r="K124" s="26">
        <v>0.80203485651172801</v>
      </c>
      <c r="L124" s="19">
        <v>0</v>
      </c>
      <c r="M124" s="19">
        <v>0</v>
      </c>
      <c r="N124" s="19">
        <v>0</v>
      </c>
      <c r="O124" s="27">
        <v>1</v>
      </c>
      <c r="P124" s="27">
        <v>1</v>
      </c>
      <c r="Q124" s="27">
        <v>171375.6</v>
      </c>
      <c r="R124" s="33">
        <f t="shared" si="9"/>
        <v>428439</v>
      </c>
      <c r="S124" s="32">
        <f t="shared" si="10"/>
        <v>503860.23970327526</v>
      </c>
      <c r="T124" s="39">
        <f t="shared" si="11"/>
        <v>1176.0372881630178</v>
      </c>
      <c r="U124" s="34">
        <f t="shared" si="12"/>
        <v>1.5530655657431782E-2</v>
      </c>
      <c r="V124" s="35">
        <v>294.34850863422292</v>
      </c>
      <c r="W124" s="35">
        <v>69.054096979573799</v>
      </c>
      <c r="X124" s="35">
        <v>187.19931110653513</v>
      </c>
      <c r="Y124" s="35">
        <v>0</v>
      </c>
      <c r="Z124" s="35">
        <v>40000000</v>
      </c>
      <c r="AA124" s="36">
        <f t="shared" si="8"/>
        <v>117603728.81630179</v>
      </c>
      <c r="AB124" s="37">
        <f t="shared" si="13"/>
        <v>1.5530655657431789E-2</v>
      </c>
    </row>
    <row r="125" spans="1:29" s="17" customFormat="1">
      <c r="A125" s="20">
        <v>20180702</v>
      </c>
      <c r="B125" s="20" t="s">
        <v>100</v>
      </c>
      <c r="C125" s="20">
        <v>45550</v>
      </c>
      <c r="D125" s="20">
        <v>1</v>
      </c>
      <c r="E125" s="20">
        <v>1.8522025723472668</v>
      </c>
      <c r="F125" s="20">
        <v>298175</v>
      </c>
      <c r="G125" s="20">
        <v>1</v>
      </c>
      <c r="H125" s="20">
        <v>0.28978033034291945</v>
      </c>
      <c r="I125" s="23">
        <v>219727</v>
      </c>
      <c r="J125" s="23">
        <v>1</v>
      </c>
      <c r="K125" s="20">
        <v>0.74742116440103978</v>
      </c>
      <c r="L125" s="20">
        <v>0</v>
      </c>
      <c r="M125" s="20">
        <v>0</v>
      </c>
      <c r="N125" s="20">
        <v>0</v>
      </c>
      <c r="O125" s="23">
        <v>1</v>
      </c>
      <c r="P125" s="23">
        <v>1</v>
      </c>
      <c r="Q125" s="23">
        <v>230414</v>
      </c>
      <c r="R125" s="20">
        <f xml:space="preserve"> R124*(C124*D125*E125+F124*G125*H125+I124*J125*K125+O124*P125*Q125)/S124</f>
        <v>489810.14955722401</v>
      </c>
      <c r="S125" s="25">
        <f t="shared" si="10"/>
        <v>565415.6873607653</v>
      </c>
      <c r="T125" s="40">
        <f t="shared" si="11"/>
        <v>1154.3568214580421</v>
      </c>
      <c r="U125" s="28">
        <f t="shared" si="12"/>
        <v>-1.8435186471715409E-2</v>
      </c>
      <c r="V125" s="20">
        <f>AA124*0.15/C124</f>
        <v>378.14703799453952</v>
      </c>
      <c r="W125" s="20">
        <f>AA124*0.15/F124</f>
        <v>59.161765146123145</v>
      </c>
      <c r="X125" s="20">
        <f>AA124*0.3/I124</f>
        <v>152.59405405884087</v>
      </c>
      <c r="Y125" s="23">
        <v>0</v>
      </c>
      <c r="Z125" s="23">
        <f>AA124*0.4</f>
        <v>47041491.526520722</v>
      </c>
      <c r="AA125" s="29">
        <f t="shared" si="8"/>
        <v>115435682.1458042</v>
      </c>
      <c r="AB125" s="28">
        <f t="shared" si="13"/>
        <v>-1.8435186471715596E-2</v>
      </c>
      <c r="AC125" s="17">
        <f>V125*C124+W125*F124+X125*I124+Z125</f>
        <v>117603728.81630179</v>
      </c>
    </row>
    <row r="126" spans="1:29">
      <c r="A126" s="18">
        <v>20180703</v>
      </c>
      <c r="B126" s="18" t="s">
        <v>99</v>
      </c>
      <c r="C126" s="27">
        <v>46150</v>
      </c>
      <c r="D126" s="27">
        <v>1</v>
      </c>
      <c r="E126" s="27">
        <v>1.8522025723472668</v>
      </c>
      <c r="F126" s="18">
        <v>297684</v>
      </c>
      <c r="G126" s="18">
        <v>1</v>
      </c>
      <c r="H126" s="18">
        <v>0.28978033034291945</v>
      </c>
      <c r="I126" s="27">
        <v>217863</v>
      </c>
      <c r="J126" s="27">
        <v>1</v>
      </c>
      <c r="K126" s="26">
        <v>0.74742116440103978</v>
      </c>
      <c r="L126" s="19">
        <v>0</v>
      </c>
      <c r="M126" s="19">
        <v>0</v>
      </c>
      <c r="N126" s="19">
        <v>0</v>
      </c>
      <c r="O126" s="27">
        <v>1</v>
      </c>
      <c r="P126" s="27">
        <v>1</v>
      </c>
      <c r="Q126" s="27">
        <v>230414</v>
      </c>
      <c r="R126" s="31">
        <f>$R$125</f>
        <v>489810.14955722401</v>
      </c>
      <c r="S126" s="32">
        <f t="shared" si="10"/>
        <v>564991.53371153167</v>
      </c>
      <c r="T126" s="39">
        <f t="shared" si="11"/>
        <v>1153.4908662514849</v>
      </c>
      <c r="U126" s="34">
        <f t="shared" si="12"/>
        <v>-7.5016250647990941E-4</v>
      </c>
      <c r="V126" s="38">
        <v>378.14703799453952</v>
      </c>
      <c r="W126" s="38">
        <v>59.161765146123145</v>
      </c>
      <c r="X126" s="35">
        <v>152.59405405884087</v>
      </c>
      <c r="Y126" s="35">
        <v>0</v>
      </c>
      <c r="Z126" s="35">
        <v>47041491.526520722</v>
      </c>
      <c r="AA126" s="36">
        <f t="shared" si="8"/>
        <v>115349086.62514848</v>
      </c>
      <c r="AB126" s="37">
        <f t="shared" si="13"/>
        <v>-7.501625064799685E-4</v>
      </c>
    </row>
    <row r="127" spans="1:29">
      <c r="A127" s="18">
        <v>20180704</v>
      </c>
      <c r="B127" s="18" t="s">
        <v>99</v>
      </c>
      <c r="C127" s="27">
        <v>46250</v>
      </c>
      <c r="D127" s="27">
        <v>1</v>
      </c>
      <c r="E127" s="27">
        <v>1.8522025723472668</v>
      </c>
      <c r="F127" s="18">
        <v>286385</v>
      </c>
      <c r="G127" s="18">
        <v>1</v>
      </c>
      <c r="H127" s="18">
        <v>0.28978033034291945</v>
      </c>
      <c r="I127" s="27">
        <v>211484</v>
      </c>
      <c r="J127" s="27">
        <v>1</v>
      </c>
      <c r="K127" s="26">
        <v>0.74742116440103978</v>
      </c>
      <c r="L127" s="19">
        <v>0</v>
      </c>
      <c r="M127" s="19">
        <v>0</v>
      </c>
      <c r="N127" s="19">
        <v>0</v>
      </c>
      <c r="O127" s="27">
        <v>1</v>
      </c>
      <c r="P127" s="27">
        <v>1</v>
      </c>
      <c r="Q127" s="27">
        <v>230414</v>
      </c>
      <c r="R127" s="31">
        <f t="shared" ref="R127:R190" si="14">$R$125</f>
        <v>489810.14955722401</v>
      </c>
      <c r="S127" s="32">
        <f t="shared" si="10"/>
        <v>557134.72640850756</v>
      </c>
      <c r="T127" s="39">
        <f t="shared" si="11"/>
        <v>1137.4503507372056</v>
      </c>
      <c r="U127" s="34">
        <f t="shared" si="12"/>
        <v>-1.3906062010188654E-2</v>
      </c>
      <c r="V127" s="38">
        <v>378.14703799453952</v>
      </c>
      <c r="W127" s="38">
        <v>59.161765146123145</v>
      </c>
      <c r="X127" s="35">
        <v>152.59405405884087</v>
      </c>
      <c r="Y127" s="35">
        <v>0</v>
      </c>
      <c r="Z127" s="35">
        <v>47041491.526520722</v>
      </c>
      <c r="AA127" s="36">
        <f t="shared" si="8"/>
        <v>113745035.07372054</v>
      </c>
      <c r="AB127" s="37">
        <f t="shared" si="13"/>
        <v>-1.3906062010188595E-2</v>
      </c>
    </row>
    <row r="128" spans="1:29">
      <c r="A128" s="18">
        <v>20180705</v>
      </c>
      <c r="B128" s="18" t="s">
        <v>99</v>
      </c>
      <c r="C128" s="27">
        <v>45950</v>
      </c>
      <c r="D128" s="27">
        <v>1</v>
      </c>
      <c r="E128" s="27">
        <v>1.8522025723472668</v>
      </c>
      <c r="F128" s="18">
        <v>277052</v>
      </c>
      <c r="G128" s="18">
        <v>1</v>
      </c>
      <c r="H128" s="18">
        <v>0.28978033034291945</v>
      </c>
      <c r="I128" s="27">
        <v>205301</v>
      </c>
      <c r="J128" s="27">
        <v>1</v>
      </c>
      <c r="K128" s="26">
        <v>0.74742116440103978</v>
      </c>
      <c r="L128" s="19">
        <v>0</v>
      </c>
      <c r="M128" s="19">
        <v>0</v>
      </c>
      <c r="N128" s="19">
        <v>0</v>
      </c>
      <c r="O128" s="27">
        <v>1</v>
      </c>
      <c r="P128" s="27">
        <v>1</v>
      </c>
      <c r="Q128" s="27">
        <v>230414</v>
      </c>
      <c r="R128" s="31">
        <f t="shared" si="14"/>
        <v>489810.14955722401</v>
      </c>
      <c r="S128" s="32">
        <f t="shared" si="10"/>
        <v>549253.24075422133</v>
      </c>
      <c r="T128" s="39">
        <f t="shared" si="11"/>
        <v>1121.3594517196764</v>
      </c>
      <c r="U128" s="34">
        <f t="shared" si="12"/>
        <v>-1.4146462750748049E-2</v>
      </c>
      <c r="V128" s="38">
        <v>378.14703799453952</v>
      </c>
      <c r="W128" s="38">
        <v>59.161765146123145</v>
      </c>
      <c r="X128" s="35">
        <v>152.59405405884087</v>
      </c>
      <c r="Y128" s="35">
        <v>0</v>
      </c>
      <c r="Z128" s="35">
        <v>47041491.526520722</v>
      </c>
      <c r="AA128" s="36">
        <f t="shared" si="8"/>
        <v>112135945.17196761</v>
      </c>
      <c r="AB128" s="37">
        <f t="shared" si="13"/>
        <v>-1.4146462750748188E-2</v>
      </c>
    </row>
    <row r="129" spans="1:28">
      <c r="A129" s="18">
        <v>20180706</v>
      </c>
      <c r="B129" s="18" t="s">
        <v>99</v>
      </c>
      <c r="C129" s="27">
        <v>44900</v>
      </c>
      <c r="D129" s="27">
        <v>1</v>
      </c>
      <c r="E129" s="27">
        <v>1.8522025723472668</v>
      </c>
      <c r="F129" s="18">
        <v>284421</v>
      </c>
      <c r="G129" s="18">
        <v>1</v>
      </c>
      <c r="H129" s="18">
        <v>0.28978033034291945</v>
      </c>
      <c r="I129" s="27">
        <v>213054</v>
      </c>
      <c r="J129" s="27">
        <v>1</v>
      </c>
      <c r="K129" s="26">
        <v>0.74742116440103978</v>
      </c>
      <c r="L129" s="19">
        <v>0</v>
      </c>
      <c r="M129" s="19">
        <v>0</v>
      </c>
      <c r="N129" s="19">
        <v>0</v>
      </c>
      <c r="O129" s="27">
        <v>1</v>
      </c>
      <c r="P129" s="27">
        <v>1</v>
      </c>
      <c r="Q129" s="27">
        <v>230414</v>
      </c>
      <c r="R129" s="31">
        <f t="shared" si="14"/>
        <v>489810.14955722401</v>
      </c>
      <c r="S129" s="32">
        <f t="shared" si="10"/>
        <v>555238.57559515489</v>
      </c>
      <c r="T129" s="39">
        <f t="shared" si="11"/>
        <v>1133.5791553055333</v>
      </c>
      <c r="U129" s="34">
        <f t="shared" si="12"/>
        <v>1.0897222623055621E-2</v>
      </c>
      <c r="V129" s="38">
        <v>378.14703799453952</v>
      </c>
      <c r="W129" s="38">
        <v>59.161765146123145</v>
      </c>
      <c r="X129" s="35">
        <v>152.59405405884087</v>
      </c>
      <c r="Y129" s="35">
        <v>0</v>
      </c>
      <c r="Z129" s="35">
        <v>47041491.526520722</v>
      </c>
      <c r="AA129" s="36">
        <f t="shared" si="8"/>
        <v>113357915.53055331</v>
      </c>
      <c r="AB129" s="37">
        <f t="shared" si="13"/>
        <v>1.0897222623055713E-2</v>
      </c>
    </row>
    <row r="130" spans="1:28">
      <c r="A130" s="18">
        <v>20180709</v>
      </c>
      <c r="B130" s="18" t="s">
        <v>99</v>
      </c>
      <c r="C130" s="27">
        <v>45600</v>
      </c>
      <c r="D130" s="27">
        <v>1</v>
      </c>
      <c r="E130" s="27">
        <v>1.8522025723472668</v>
      </c>
      <c r="F130" s="18">
        <v>279017</v>
      </c>
      <c r="G130" s="18">
        <v>1</v>
      </c>
      <c r="H130" s="18">
        <v>0.28978033034291945</v>
      </c>
      <c r="I130" s="27">
        <v>224438</v>
      </c>
      <c r="J130" s="27">
        <v>1</v>
      </c>
      <c r="K130" s="26">
        <v>0.74742116440103978</v>
      </c>
      <c r="L130" s="19">
        <v>0</v>
      </c>
      <c r="M130" s="19">
        <v>0</v>
      </c>
      <c r="N130" s="19">
        <v>0</v>
      </c>
      <c r="O130" s="27">
        <v>1</v>
      </c>
      <c r="P130" s="27">
        <v>1</v>
      </c>
      <c r="Q130" s="27">
        <v>230414</v>
      </c>
      <c r="R130" s="31">
        <f t="shared" si="14"/>
        <v>489810.14955722401</v>
      </c>
      <c r="S130" s="32">
        <f t="shared" si="10"/>
        <v>563477.78702616622</v>
      </c>
      <c r="T130" s="39">
        <f t="shared" si="11"/>
        <v>1150.4003898970568</v>
      </c>
      <c r="U130" s="34">
        <f t="shared" si="12"/>
        <v>1.4839047200889745E-2</v>
      </c>
      <c r="V130" s="38">
        <v>378.14703799453952</v>
      </c>
      <c r="W130" s="38">
        <v>59.161765146123145</v>
      </c>
      <c r="X130" s="35">
        <v>152.59405405884087</v>
      </c>
      <c r="Y130" s="35">
        <v>0</v>
      </c>
      <c r="Z130" s="35">
        <v>47041491.526520722</v>
      </c>
      <c r="AA130" s="36">
        <f t="shared" si="8"/>
        <v>115040038.98970568</v>
      </c>
      <c r="AB130" s="37">
        <f t="shared" si="13"/>
        <v>1.48390472008899E-2</v>
      </c>
    </row>
    <row r="131" spans="1:28">
      <c r="A131" s="18">
        <v>20180710</v>
      </c>
      <c r="B131" s="18" t="s">
        <v>99</v>
      </c>
      <c r="C131" s="27">
        <v>46300</v>
      </c>
      <c r="D131" s="27">
        <v>1</v>
      </c>
      <c r="E131" s="27">
        <v>1.8522025723472668</v>
      </c>
      <c r="F131" s="18">
        <v>276070</v>
      </c>
      <c r="G131" s="18">
        <v>1</v>
      </c>
      <c r="H131" s="18">
        <v>0.28978033034291945</v>
      </c>
      <c r="I131" s="27">
        <v>226695</v>
      </c>
      <c r="J131" s="27">
        <v>1</v>
      </c>
      <c r="K131" s="26">
        <v>0.74742116440103978</v>
      </c>
      <c r="L131" s="19">
        <v>0</v>
      </c>
      <c r="M131" s="19">
        <v>0</v>
      </c>
      <c r="N131" s="19">
        <v>0</v>
      </c>
      <c r="O131" s="27">
        <v>1</v>
      </c>
      <c r="P131" s="27">
        <v>1</v>
      </c>
      <c r="Q131" s="27">
        <v>230414</v>
      </c>
      <c r="R131" s="31">
        <f t="shared" si="14"/>
        <v>489810.14955722401</v>
      </c>
      <c r="S131" s="32">
        <f t="shared" si="10"/>
        <v>565607.27576134191</v>
      </c>
      <c r="T131" s="39">
        <f t="shared" si="11"/>
        <v>1154.7479697442704</v>
      </c>
      <c r="U131" s="34">
        <f t="shared" si="12"/>
        <v>3.7791884333442196E-3</v>
      </c>
      <c r="V131" s="38">
        <v>378.14703799453952</v>
      </c>
      <c r="W131" s="38">
        <v>59.161765146123145</v>
      </c>
      <c r="X131" s="35">
        <v>152.59405405884087</v>
      </c>
      <c r="Y131" s="35">
        <v>0</v>
      </c>
      <c r="Z131" s="35">
        <v>47041491.526520722</v>
      </c>
      <c r="AA131" s="36">
        <f t="shared" si="8"/>
        <v>115474796.97442704</v>
      </c>
      <c r="AB131" s="37">
        <f t="shared" si="13"/>
        <v>3.7791884333442096E-3</v>
      </c>
    </row>
    <row r="132" spans="1:28">
      <c r="A132" s="18">
        <v>20180711</v>
      </c>
      <c r="B132" s="18" t="s">
        <v>99</v>
      </c>
      <c r="C132" s="27">
        <v>46000</v>
      </c>
      <c r="D132" s="27">
        <v>1</v>
      </c>
      <c r="E132" s="27">
        <v>1.8522025723472668</v>
      </c>
      <c r="F132" s="18">
        <v>271649</v>
      </c>
      <c r="G132" s="18">
        <v>1</v>
      </c>
      <c r="H132" s="18">
        <v>0.28978033034291945</v>
      </c>
      <c r="I132" s="27">
        <v>222770</v>
      </c>
      <c r="J132" s="27">
        <v>1</v>
      </c>
      <c r="K132" s="26">
        <v>0.74742116440103978</v>
      </c>
      <c r="L132" s="19">
        <v>0</v>
      </c>
      <c r="M132" s="19">
        <v>0</v>
      </c>
      <c r="N132" s="19">
        <v>0</v>
      </c>
      <c r="O132" s="27">
        <v>1</v>
      </c>
      <c r="P132" s="27">
        <v>1</v>
      </c>
      <c r="Q132" s="27">
        <v>230414</v>
      </c>
      <c r="R132" s="31">
        <f t="shared" si="14"/>
        <v>489810.14955722401</v>
      </c>
      <c r="S132" s="32">
        <f t="shared" si="10"/>
        <v>560836.86807891761</v>
      </c>
      <c r="T132" s="39">
        <f t="shared" si="11"/>
        <v>1145.0086703713673</v>
      </c>
      <c r="U132" s="34">
        <f t="shared" si="12"/>
        <v>-8.4341342250291995E-3</v>
      </c>
      <c r="V132" s="38">
        <v>378.14703799453952</v>
      </c>
      <c r="W132" s="38">
        <v>59.161765146123145</v>
      </c>
      <c r="X132" s="35">
        <v>152.59405405884087</v>
      </c>
      <c r="Y132" s="35">
        <v>0</v>
      </c>
      <c r="Z132" s="35">
        <v>47041491.526520722</v>
      </c>
      <c r="AA132" s="36">
        <f t="shared" ref="AA132:AA195" si="15">V132*C132+W132*F132+X132*I132+Z132</f>
        <v>114500867.03713673</v>
      </c>
      <c r="AB132" s="37">
        <f t="shared" si="13"/>
        <v>-8.434134225029177E-3</v>
      </c>
    </row>
    <row r="133" spans="1:28">
      <c r="A133" s="18">
        <v>20180712</v>
      </c>
      <c r="B133" s="18" t="s">
        <v>99</v>
      </c>
      <c r="C133" s="27">
        <v>45500</v>
      </c>
      <c r="D133" s="27">
        <v>1</v>
      </c>
      <c r="E133" s="27">
        <v>1.8522025723472668</v>
      </c>
      <c r="F133" s="18">
        <v>282947</v>
      </c>
      <c r="G133" s="18">
        <v>1</v>
      </c>
      <c r="H133" s="18">
        <v>0.28978033034291945</v>
      </c>
      <c r="I133" s="27">
        <v>223947</v>
      </c>
      <c r="J133" s="27">
        <v>1</v>
      </c>
      <c r="K133" s="26">
        <v>0.74742116440103978</v>
      </c>
      <c r="L133" s="19">
        <v>0</v>
      </c>
      <c r="M133" s="19">
        <v>0</v>
      </c>
      <c r="N133" s="19">
        <v>0</v>
      </c>
      <c r="O133" s="27">
        <v>1</v>
      </c>
      <c r="P133" s="27">
        <v>1</v>
      </c>
      <c r="Q133" s="27">
        <v>230414</v>
      </c>
      <c r="R133" s="31">
        <f t="shared" si="14"/>
        <v>489810.14955722401</v>
      </c>
      <c r="S133" s="32">
        <f t="shared" ref="S133:S196" si="16">C133*D133*E133+F133*G133*H133+I133*J133*K133+O133*P133*Q133</f>
        <v>564064.41967545834</v>
      </c>
      <c r="T133" s="39">
        <f t="shared" ref="T133:T196" si="17">S133/R133*1000</f>
        <v>1151.5980634238763</v>
      </c>
      <c r="U133" s="34">
        <f t="shared" ref="U133:U196" si="18">(T133-T132)/T132</f>
        <v>5.7548848519826416E-3</v>
      </c>
      <c r="V133" s="38">
        <v>378.14703799453952</v>
      </c>
      <c r="W133" s="38">
        <v>59.161765146123145</v>
      </c>
      <c r="X133" s="35">
        <v>152.59405405884087</v>
      </c>
      <c r="Y133" s="35">
        <v>0</v>
      </c>
      <c r="Z133" s="35">
        <v>47041491.526520722</v>
      </c>
      <c r="AA133" s="36">
        <f t="shared" si="15"/>
        <v>115159806.34238762</v>
      </c>
      <c r="AB133" s="37">
        <f t="shared" ref="AB133:AB196" si="19">(AA133-AA132)/AA132</f>
        <v>5.7548848519825228E-3</v>
      </c>
    </row>
    <row r="134" spans="1:28">
      <c r="A134" s="18">
        <v>20180713</v>
      </c>
      <c r="B134" s="18" t="s">
        <v>99</v>
      </c>
      <c r="C134" s="27">
        <v>46500</v>
      </c>
      <c r="D134" s="27">
        <v>1</v>
      </c>
      <c r="E134" s="27">
        <v>1.8522025723472668</v>
      </c>
      <c r="F134" s="18">
        <v>282947</v>
      </c>
      <c r="G134" s="18">
        <v>1</v>
      </c>
      <c r="H134" s="18">
        <v>0.28978033034291945</v>
      </c>
      <c r="I134" s="27">
        <v>231111</v>
      </c>
      <c r="J134" s="27">
        <v>1</v>
      </c>
      <c r="K134" s="26">
        <v>0.74742116440103978</v>
      </c>
      <c r="L134" s="19">
        <v>0</v>
      </c>
      <c r="M134" s="19">
        <v>0</v>
      </c>
      <c r="N134" s="19">
        <v>0</v>
      </c>
      <c r="O134" s="27">
        <v>1</v>
      </c>
      <c r="P134" s="27">
        <v>1</v>
      </c>
      <c r="Q134" s="27">
        <v>230414</v>
      </c>
      <c r="R134" s="31">
        <f t="shared" si="14"/>
        <v>489810.14955722401</v>
      </c>
      <c r="S134" s="32">
        <f t="shared" si="16"/>
        <v>571271.14746957459</v>
      </c>
      <c r="T134" s="39">
        <f t="shared" si="17"/>
        <v>1166.3113718365967</v>
      </c>
      <c r="U134" s="34">
        <f t="shared" si="18"/>
        <v>1.2776426845470264E-2</v>
      </c>
      <c r="V134" s="38">
        <v>378.14703799453952</v>
      </c>
      <c r="W134" s="38">
        <v>59.161765146123145</v>
      </c>
      <c r="X134" s="35">
        <v>152.59405405884087</v>
      </c>
      <c r="Y134" s="35">
        <v>0</v>
      </c>
      <c r="Z134" s="35">
        <v>47041491.526520722</v>
      </c>
      <c r="AA134" s="36">
        <f t="shared" si="15"/>
        <v>116631137.1836597</v>
      </c>
      <c r="AB134" s="37">
        <f t="shared" si="19"/>
        <v>1.277642684547068E-2</v>
      </c>
    </row>
    <row r="135" spans="1:28">
      <c r="A135" s="18">
        <v>20180716</v>
      </c>
      <c r="B135" s="18" t="s">
        <v>99</v>
      </c>
      <c r="C135" s="27">
        <v>46050</v>
      </c>
      <c r="D135" s="27">
        <v>1</v>
      </c>
      <c r="E135" s="27">
        <v>1.8522025723472668</v>
      </c>
      <c r="F135" s="18">
        <v>288350</v>
      </c>
      <c r="G135" s="18">
        <v>1</v>
      </c>
      <c r="H135" s="18">
        <v>0.28978033034291945</v>
      </c>
      <c r="I135" s="27">
        <v>240336</v>
      </c>
      <c r="J135" s="27">
        <v>1</v>
      </c>
      <c r="K135" s="26">
        <v>0.74742116440103978</v>
      </c>
      <c r="L135" s="19">
        <v>0</v>
      </c>
      <c r="M135" s="19">
        <v>0</v>
      </c>
      <c r="N135" s="19">
        <v>0</v>
      </c>
      <c r="O135" s="27">
        <v>1</v>
      </c>
      <c r="P135" s="27">
        <v>1</v>
      </c>
      <c r="Q135" s="27">
        <v>230414</v>
      </c>
      <c r="R135" s="31">
        <f t="shared" si="14"/>
        <v>489810.14955722401</v>
      </c>
      <c r="S135" s="32">
        <f t="shared" si="16"/>
        <v>578898.29967846069</v>
      </c>
      <c r="T135" s="39">
        <f t="shared" si="17"/>
        <v>1181.8830218233945</v>
      </c>
      <c r="U135" s="34">
        <f t="shared" si="18"/>
        <v>1.3351194511871308E-2</v>
      </c>
      <c r="V135" s="38">
        <v>378.14703799453952</v>
      </c>
      <c r="W135" s="38">
        <v>59.161765146123145</v>
      </c>
      <c r="X135" s="35">
        <v>152.59405405884087</v>
      </c>
      <c r="Y135" s="35">
        <v>0</v>
      </c>
      <c r="Z135" s="35">
        <v>47041491.526520722</v>
      </c>
      <c r="AA135" s="36">
        <f t="shared" si="15"/>
        <v>118188302.18233946</v>
      </c>
      <c r="AB135" s="37">
        <f t="shared" si="19"/>
        <v>1.3351194511871051E-2</v>
      </c>
    </row>
    <row r="136" spans="1:28">
      <c r="A136" s="18">
        <v>20180717</v>
      </c>
      <c r="B136" s="18" t="s">
        <v>99</v>
      </c>
      <c r="C136" s="27">
        <v>45850</v>
      </c>
      <c r="D136" s="27">
        <v>1</v>
      </c>
      <c r="E136" s="27">
        <v>1.8522025723472668</v>
      </c>
      <c r="F136" s="18">
        <v>290315</v>
      </c>
      <c r="G136" s="18">
        <v>1</v>
      </c>
      <c r="H136" s="18">
        <v>0.28978033034291945</v>
      </c>
      <c r="I136" s="27">
        <v>231406</v>
      </c>
      <c r="J136" s="27">
        <v>1</v>
      </c>
      <c r="K136" s="26">
        <v>0.74742116440103978</v>
      </c>
      <c r="L136" s="19">
        <v>0</v>
      </c>
      <c r="M136" s="19">
        <v>0</v>
      </c>
      <c r="N136" s="19">
        <v>0</v>
      </c>
      <c r="O136" s="27">
        <v>1</v>
      </c>
      <c r="P136" s="27">
        <v>1</v>
      </c>
      <c r="Q136" s="27">
        <v>230414</v>
      </c>
      <c r="R136" s="31">
        <f t="shared" si="14"/>
        <v>489810.14955722401</v>
      </c>
      <c r="S136" s="32">
        <f t="shared" si="16"/>
        <v>572422.8065150138</v>
      </c>
      <c r="T136" s="39">
        <f t="shared" si="17"/>
        <v>1168.6626074050723</v>
      </c>
      <c r="U136" s="34">
        <f t="shared" si="18"/>
        <v>-1.1185890798165385E-2</v>
      </c>
      <c r="V136" s="38">
        <v>378.14703799453952</v>
      </c>
      <c r="W136" s="38">
        <v>59.161765146123145</v>
      </c>
      <c r="X136" s="35">
        <v>152.59405405884087</v>
      </c>
      <c r="Y136" s="35">
        <v>0</v>
      </c>
      <c r="Z136" s="35">
        <v>47041491.526520722</v>
      </c>
      <c r="AA136" s="36">
        <f t="shared" si="15"/>
        <v>116866260.74050725</v>
      </c>
      <c r="AB136" s="37">
        <f t="shared" si="19"/>
        <v>-1.1185890798165333E-2</v>
      </c>
    </row>
    <row r="137" spans="1:28">
      <c r="A137" s="18">
        <v>20180718</v>
      </c>
      <c r="B137" s="18" t="s">
        <v>99</v>
      </c>
      <c r="C137" s="27">
        <v>46550</v>
      </c>
      <c r="D137" s="27">
        <v>1</v>
      </c>
      <c r="E137" s="27">
        <v>1.8522025723472668</v>
      </c>
      <c r="F137" s="18">
        <v>284912</v>
      </c>
      <c r="G137" s="18">
        <v>1</v>
      </c>
      <c r="H137" s="18">
        <v>0.28978033034291945</v>
      </c>
      <c r="I137" s="27">
        <v>233270</v>
      </c>
      <c r="J137" s="27">
        <v>1</v>
      </c>
      <c r="K137" s="26">
        <v>0.74742116440103978</v>
      </c>
      <c r="L137" s="19">
        <v>0</v>
      </c>
      <c r="M137" s="19">
        <v>0</v>
      </c>
      <c r="N137" s="19">
        <v>0</v>
      </c>
      <c r="O137" s="27">
        <v>1</v>
      </c>
      <c r="P137" s="27">
        <v>1</v>
      </c>
      <c r="Q137" s="27">
        <v>230414</v>
      </c>
      <c r="R137" s="31">
        <f t="shared" si="14"/>
        <v>489810.14955722401</v>
      </c>
      <c r="S137" s="32">
        <f t="shared" si="16"/>
        <v>573546.85824125772</v>
      </c>
      <c r="T137" s="39">
        <f t="shared" si="17"/>
        <v>1170.957479667846</v>
      </c>
      <c r="U137" s="34">
        <f t="shared" si="18"/>
        <v>1.9636739023157789E-3</v>
      </c>
      <c r="V137" s="38">
        <v>378.14703799453952</v>
      </c>
      <c r="W137" s="38">
        <v>59.161765146123145</v>
      </c>
      <c r="X137" s="35">
        <v>152.59405405884087</v>
      </c>
      <c r="Y137" s="35">
        <v>0</v>
      </c>
      <c r="Z137" s="35">
        <v>47041491.526520722</v>
      </c>
      <c r="AA137" s="36">
        <f t="shared" si="15"/>
        <v>117095747.9667846</v>
      </c>
      <c r="AB137" s="37">
        <f t="shared" si="19"/>
        <v>1.963673902315661E-3</v>
      </c>
    </row>
    <row r="138" spans="1:28">
      <c r="A138" s="18">
        <v>20180719</v>
      </c>
      <c r="B138" s="18" t="s">
        <v>99</v>
      </c>
      <c r="C138" s="27">
        <v>46900</v>
      </c>
      <c r="D138" s="27">
        <v>1</v>
      </c>
      <c r="E138" s="27">
        <v>1.8522025723472668</v>
      </c>
      <c r="F138" s="18">
        <v>283438</v>
      </c>
      <c r="G138" s="18">
        <v>1</v>
      </c>
      <c r="H138" s="18">
        <v>0.28978033034291945</v>
      </c>
      <c r="I138" s="27">
        <v>227382</v>
      </c>
      <c r="J138" s="27">
        <v>1</v>
      </c>
      <c r="K138" s="26">
        <v>0.74742116440103978</v>
      </c>
      <c r="L138" s="19">
        <v>0</v>
      </c>
      <c r="M138" s="19">
        <v>0</v>
      </c>
      <c r="N138" s="19">
        <v>0</v>
      </c>
      <c r="O138" s="27">
        <v>1</v>
      </c>
      <c r="P138" s="27">
        <v>1</v>
      </c>
      <c r="Q138" s="27">
        <v>230414</v>
      </c>
      <c r="R138" s="31">
        <f t="shared" si="14"/>
        <v>489810.14955722401</v>
      </c>
      <c r="S138" s="32">
        <f t="shared" si="16"/>
        <v>569367.17711866042</v>
      </c>
      <c r="T138" s="39">
        <f t="shared" si="17"/>
        <v>1162.4242119795883</v>
      </c>
      <c r="U138" s="34">
        <f t="shared" si="18"/>
        <v>-7.2874274569544456E-3</v>
      </c>
      <c r="V138" s="38">
        <v>378.14703799453952</v>
      </c>
      <c r="W138" s="38">
        <v>59.161765146123145</v>
      </c>
      <c r="X138" s="35">
        <v>152.59405405884087</v>
      </c>
      <c r="Y138" s="35">
        <v>0</v>
      </c>
      <c r="Z138" s="35">
        <v>47041491.526520722</v>
      </c>
      <c r="AA138" s="36">
        <f t="shared" si="15"/>
        <v>116242421.19795883</v>
      </c>
      <c r="AB138" s="37">
        <f t="shared" si="19"/>
        <v>-7.2874274569544942E-3</v>
      </c>
    </row>
    <row r="139" spans="1:28">
      <c r="A139" s="18">
        <v>20180720</v>
      </c>
      <c r="B139" s="18" t="s">
        <v>99</v>
      </c>
      <c r="C139" s="27">
        <v>47450</v>
      </c>
      <c r="D139" s="27">
        <v>1</v>
      </c>
      <c r="E139" s="27">
        <v>1.8522025723472668</v>
      </c>
      <c r="F139" s="18">
        <v>280491</v>
      </c>
      <c r="G139" s="18">
        <v>1</v>
      </c>
      <c r="H139" s="18">
        <v>0.28978033034291945</v>
      </c>
      <c r="I139" s="27">
        <v>220218</v>
      </c>
      <c r="J139" s="27">
        <v>1</v>
      </c>
      <c r="K139" s="26">
        <v>0.74742116440103978</v>
      </c>
      <c r="L139" s="19">
        <v>0</v>
      </c>
      <c r="M139" s="19">
        <v>0</v>
      </c>
      <c r="N139" s="19">
        <v>0</v>
      </c>
      <c r="O139" s="27">
        <v>1</v>
      </c>
      <c r="P139" s="27">
        <v>1</v>
      </c>
      <c r="Q139" s="27">
        <v>230414</v>
      </c>
      <c r="R139" s="31">
        <f t="shared" si="14"/>
        <v>489810.14955722401</v>
      </c>
      <c r="S139" s="32">
        <f t="shared" si="16"/>
        <v>564177.38067816175</v>
      </c>
      <c r="T139" s="39">
        <f t="shared" si="17"/>
        <v>1151.8286854369267</v>
      </c>
      <c r="U139" s="34">
        <f t="shared" si="18"/>
        <v>-9.115025679495849E-3</v>
      </c>
      <c r="V139" s="38">
        <v>378.14703799453952</v>
      </c>
      <c r="W139" s="38">
        <v>59.161765146123145</v>
      </c>
      <c r="X139" s="35">
        <v>152.59405405884087</v>
      </c>
      <c r="Y139" s="35">
        <v>0</v>
      </c>
      <c r="Z139" s="35">
        <v>47041491.526520722</v>
      </c>
      <c r="AA139" s="36">
        <f t="shared" si="15"/>
        <v>115182868.54369268</v>
      </c>
      <c r="AB139" s="37">
        <f t="shared" si="19"/>
        <v>-9.1150256794956894E-3</v>
      </c>
    </row>
    <row r="140" spans="1:28">
      <c r="A140" s="18">
        <v>20180723</v>
      </c>
      <c r="B140" s="18" t="s">
        <v>99</v>
      </c>
      <c r="C140" s="27">
        <v>46500</v>
      </c>
      <c r="D140" s="27">
        <v>1</v>
      </c>
      <c r="E140" s="27">
        <v>1.8522025723472668</v>
      </c>
      <c r="F140" s="18">
        <v>262807</v>
      </c>
      <c r="G140" s="18">
        <v>1</v>
      </c>
      <c r="H140" s="18">
        <v>0.28978033034291945</v>
      </c>
      <c r="I140" s="27">
        <v>205596</v>
      </c>
      <c r="J140" s="27">
        <v>1</v>
      </c>
      <c r="K140" s="26">
        <v>0.74742116440103978</v>
      </c>
      <c r="L140" s="19">
        <v>0</v>
      </c>
      <c r="M140" s="19">
        <v>0</v>
      </c>
      <c r="N140" s="19">
        <v>0</v>
      </c>
      <c r="O140" s="27">
        <v>1</v>
      </c>
      <c r="P140" s="27">
        <v>1</v>
      </c>
      <c r="Q140" s="27">
        <v>230414</v>
      </c>
      <c r="R140" s="31">
        <f t="shared" si="14"/>
        <v>489810.14955722401</v>
      </c>
      <c r="S140" s="32">
        <f t="shared" si="16"/>
        <v>546364.52060677577</v>
      </c>
      <c r="T140" s="39">
        <f t="shared" si="17"/>
        <v>1115.4618194430545</v>
      </c>
      <c r="U140" s="34">
        <f t="shared" si="18"/>
        <v>-3.1573155325678462E-2</v>
      </c>
      <c r="V140" s="38">
        <v>378.14703799453952</v>
      </c>
      <c r="W140" s="38">
        <v>59.161765146123145</v>
      </c>
      <c r="X140" s="35">
        <v>152.59405405884087</v>
      </c>
      <c r="Y140" s="35">
        <v>0</v>
      </c>
      <c r="Z140" s="35">
        <v>47041491.526520722</v>
      </c>
      <c r="AA140" s="36">
        <f t="shared" si="15"/>
        <v>111546181.94430545</v>
      </c>
      <c r="AB140" s="37">
        <f t="shared" si="19"/>
        <v>-3.1573155325678601E-2</v>
      </c>
    </row>
    <row r="141" spans="1:28">
      <c r="A141" s="18">
        <v>20180724</v>
      </c>
      <c r="B141" s="18" t="s">
        <v>99</v>
      </c>
      <c r="C141" s="27">
        <v>46150</v>
      </c>
      <c r="D141" s="27">
        <v>1</v>
      </c>
      <c r="E141" s="27">
        <v>1.8522025723472668</v>
      </c>
      <c r="F141" s="18">
        <v>260350</v>
      </c>
      <c r="G141" s="18">
        <v>1</v>
      </c>
      <c r="H141" s="18">
        <v>0.28978033034291945</v>
      </c>
      <c r="I141" s="27">
        <v>200493</v>
      </c>
      <c r="J141" s="27">
        <v>1</v>
      </c>
      <c r="K141" s="26">
        <v>0.74742116440103978</v>
      </c>
      <c r="L141" s="19">
        <v>0</v>
      </c>
      <c r="M141" s="19">
        <v>0</v>
      </c>
      <c r="N141" s="19">
        <v>0</v>
      </c>
      <c r="O141" s="27">
        <v>1</v>
      </c>
      <c r="P141" s="27">
        <v>1</v>
      </c>
      <c r="Q141" s="27">
        <v>230414</v>
      </c>
      <c r="R141" s="31">
        <f t="shared" si="14"/>
        <v>489810.14955722401</v>
      </c>
      <c r="S141" s="32">
        <f t="shared" si="16"/>
        <v>541190.16923286312</v>
      </c>
      <c r="T141" s="39">
        <f t="shared" si="17"/>
        <v>1104.8978256618107</v>
      </c>
      <c r="U141" s="34">
        <f t="shared" si="18"/>
        <v>-9.4705113138865114E-3</v>
      </c>
      <c r="V141" s="38">
        <v>378.14703799453952</v>
      </c>
      <c r="W141" s="38">
        <v>59.161765146123145</v>
      </c>
      <c r="X141" s="35">
        <v>152.59405405884087</v>
      </c>
      <c r="Y141" s="35">
        <v>0</v>
      </c>
      <c r="Z141" s="35">
        <v>47041491.526520722</v>
      </c>
      <c r="AA141" s="36">
        <f t="shared" si="15"/>
        <v>110489782.56618106</v>
      </c>
      <c r="AB141" s="37">
        <f t="shared" si="19"/>
        <v>-9.4705113138864941E-3</v>
      </c>
    </row>
    <row r="142" spans="1:28">
      <c r="A142" s="18">
        <v>20180725</v>
      </c>
      <c r="B142" s="18" t="s">
        <v>99</v>
      </c>
      <c r="C142" s="27">
        <v>46150</v>
      </c>
      <c r="D142" s="27">
        <v>1</v>
      </c>
      <c r="E142" s="27">
        <v>1.8522025723472668</v>
      </c>
      <c r="F142" s="18">
        <v>246596</v>
      </c>
      <c r="G142" s="18">
        <v>1</v>
      </c>
      <c r="H142" s="18">
        <v>0.28978033034291945</v>
      </c>
      <c r="I142" s="27">
        <v>189992</v>
      </c>
      <c r="J142" s="27">
        <v>1</v>
      </c>
      <c r="K142" s="26">
        <v>0.74742116440103978</v>
      </c>
      <c r="L142" s="19">
        <v>0</v>
      </c>
      <c r="M142" s="19">
        <v>0</v>
      </c>
      <c r="N142" s="19">
        <v>0</v>
      </c>
      <c r="O142" s="27">
        <v>1</v>
      </c>
      <c r="P142" s="27">
        <v>1</v>
      </c>
      <c r="Q142" s="27">
        <v>230414</v>
      </c>
      <c r="R142" s="31">
        <f t="shared" si="14"/>
        <v>489810.14955722401</v>
      </c>
      <c r="S142" s="32">
        <f t="shared" si="16"/>
        <v>529355.86092195124</v>
      </c>
      <c r="T142" s="39">
        <f t="shared" si="17"/>
        <v>1080.7368148668938</v>
      </c>
      <c r="U142" s="34">
        <f t="shared" si="18"/>
        <v>-2.1867190100084484E-2</v>
      </c>
      <c r="V142" s="38">
        <v>378.14703799453952</v>
      </c>
      <c r="W142" s="38">
        <v>59.161765146123145</v>
      </c>
      <c r="X142" s="35">
        <v>152.59405405884087</v>
      </c>
      <c r="Y142" s="35">
        <v>0</v>
      </c>
      <c r="Z142" s="35">
        <v>47041491.526520722</v>
      </c>
      <c r="AA142" s="36">
        <f t="shared" si="15"/>
        <v>108073681.48668939</v>
      </c>
      <c r="AB142" s="37">
        <f t="shared" si="19"/>
        <v>-2.1867190100084422E-2</v>
      </c>
    </row>
    <row r="143" spans="1:28">
      <c r="A143" s="18">
        <v>20180726</v>
      </c>
      <c r="B143" s="18" t="s">
        <v>99</v>
      </c>
      <c r="C143" s="27">
        <v>46900</v>
      </c>
      <c r="D143" s="27">
        <v>1</v>
      </c>
      <c r="E143" s="27">
        <v>1.8522025723472668</v>
      </c>
      <c r="F143" s="18">
        <v>250035</v>
      </c>
      <c r="G143" s="18">
        <v>1</v>
      </c>
      <c r="H143" s="18">
        <v>0.28978033034291945</v>
      </c>
      <c r="I143" s="27">
        <v>194703</v>
      </c>
      <c r="J143" s="27">
        <v>1</v>
      </c>
      <c r="K143" s="26">
        <v>0.74742116440103978</v>
      </c>
      <c r="L143" s="19">
        <v>0</v>
      </c>
      <c r="M143" s="19">
        <v>0</v>
      </c>
      <c r="N143" s="19">
        <v>0</v>
      </c>
      <c r="O143" s="27">
        <v>1</v>
      </c>
      <c r="P143" s="27">
        <v>1</v>
      </c>
      <c r="Q143" s="27">
        <v>230414</v>
      </c>
      <c r="R143" s="31">
        <f t="shared" si="14"/>
        <v>489810.14955722401</v>
      </c>
      <c r="S143" s="32">
        <f t="shared" si="16"/>
        <v>535262.66851275438</v>
      </c>
      <c r="T143" s="39">
        <f t="shared" si="17"/>
        <v>1092.7961966419405</v>
      </c>
      <c r="U143" s="34">
        <f t="shared" si="18"/>
        <v>1.115848151849245E-2</v>
      </c>
      <c r="V143" s="38">
        <v>378.14703799453952</v>
      </c>
      <c r="W143" s="38">
        <v>59.161765146123145</v>
      </c>
      <c r="X143" s="35">
        <v>152.59405405884087</v>
      </c>
      <c r="Y143" s="35">
        <v>0</v>
      </c>
      <c r="Z143" s="35">
        <v>47041491.526520722</v>
      </c>
      <c r="AA143" s="36">
        <f t="shared" si="15"/>
        <v>109279619.66419402</v>
      </c>
      <c r="AB143" s="37">
        <f t="shared" si="19"/>
        <v>1.1158481518492133E-2</v>
      </c>
    </row>
    <row r="144" spans="1:28">
      <c r="A144" s="18">
        <v>20180727</v>
      </c>
      <c r="B144" s="18" t="s">
        <v>99</v>
      </c>
      <c r="C144" s="27">
        <v>46900</v>
      </c>
      <c r="D144" s="27">
        <v>1</v>
      </c>
      <c r="E144" s="27">
        <v>1.8522025723472668</v>
      </c>
      <c r="F144" s="18">
        <v>252000</v>
      </c>
      <c r="G144" s="18">
        <v>1</v>
      </c>
      <c r="H144" s="18">
        <v>0.28978033034291945</v>
      </c>
      <c r="I144" s="27">
        <v>195782</v>
      </c>
      <c r="J144" s="27">
        <v>1</v>
      </c>
      <c r="K144" s="26">
        <v>0.74742116440103978</v>
      </c>
      <c r="L144" s="19">
        <v>0</v>
      </c>
      <c r="M144" s="19">
        <v>0</v>
      </c>
      <c r="N144" s="19">
        <v>0</v>
      </c>
      <c r="O144" s="27">
        <v>1</v>
      </c>
      <c r="P144" s="27">
        <v>1</v>
      </c>
      <c r="Q144" s="27">
        <v>230414</v>
      </c>
      <c r="R144" s="31">
        <f t="shared" si="14"/>
        <v>489810.14955722401</v>
      </c>
      <c r="S144" s="32">
        <f t="shared" si="16"/>
        <v>536638.55429826688</v>
      </c>
      <c r="T144" s="39">
        <f t="shared" si="17"/>
        <v>1095.6052151703564</v>
      </c>
      <c r="U144" s="34">
        <f t="shared" si="18"/>
        <v>2.5704871018472973E-3</v>
      </c>
      <c r="V144" s="38">
        <v>378.14703799453952</v>
      </c>
      <c r="W144" s="38">
        <v>59.161765146123145</v>
      </c>
      <c r="X144" s="35">
        <v>152.59405405884087</v>
      </c>
      <c r="Y144" s="35">
        <v>0</v>
      </c>
      <c r="Z144" s="35">
        <v>47041491.526520722</v>
      </c>
      <c r="AA144" s="36">
        <f t="shared" si="15"/>
        <v>109560521.51703563</v>
      </c>
      <c r="AB144" s="37">
        <f t="shared" si="19"/>
        <v>2.5704871018475415E-3</v>
      </c>
    </row>
    <row r="145" spans="1:28">
      <c r="A145" s="18">
        <v>20180730</v>
      </c>
      <c r="B145" s="18" t="s">
        <v>99</v>
      </c>
      <c r="C145" s="27">
        <v>46500</v>
      </c>
      <c r="D145" s="27">
        <v>1</v>
      </c>
      <c r="E145" s="27">
        <v>1.8522025723472668</v>
      </c>
      <c r="F145" s="18">
        <v>253473</v>
      </c>
      <c r="G145" s="18">
        <v>1</v>
      </c>
      <c r="H145" s="18">
        <v>0.28978033034291945</v>
      </c>
      <c r="I145" s="27">
        <v>188716</v>
      </c>
      <c r="J145" s="27">
        <v>1</v>
      </c>
      <c r="K145" s="26">
        <v>0.74742116440103978</v>
      </c>
      <c r="L145" s="19">
        <v>0</v>
      </c>
      <c r="M145" s="19">
        <v>0</v>
      </c>
      <c r="N145" s="19">
        <v>0</v>
      </c>
      <c r="O145" s="27">
        <v>1</v>
      </c>
      <c r="P145" s="27">
        <v>1</v>
      </c>
      <c r="Q145" s="27">
        <v>230414</v>
      </c>
      <c r="R145" s="31">
        <f t="shared" si="14"/>
        <v>489810.14955722401</v>
      </c>
      <c r="S145" s="32">
        <f t="shared" si="16"/>
        <v>531043.24174826534</v>
      </c>
      <c r="T145" s="39">
        <f t="shared" si="17"/>
        <v>1084.1817839591829</v>
      </c>
      <c r="U145" s="34">
        <f t="shared" si="18"/>
        <v>-1.0426594409188923E-2</v>
      </c>
      <c r="V145" s="38">
        <v>378.14703799453952</v>
      </c>
      <c r="W145" s="38">
        <v>59.161765146123145</v>
      </c>
      <c r="X145" s="35">
        <v>152.59405405884087</v>
      </c>
      <c r="Y145" s="35">
        <v>0</v>
      </c>
      <c r="Z145" s="35">
        <v>47041491.526520722</v>
      </c>
      <c r="AA145" s="36">
        <f t="shared" si="15"/>
        <v>108418178.39591831</v>
      </c>
      <c r="AB145" s="37">
        <f t="shared" si="19"/>
        <v>-1.0426594409188715E-2</v>
      </c>
    </row>
    <row r="146" spans="1:28">
      <c r="A146" s="18">
        <v>20180731</v>
      </c>
      <c r="B146" s="18" t="s">
        <v>99</v>
      </c>
      <c r="C146" s="27">
        <v>46250</v>
      </c>
      <c r="D146" s="27">
        <v>1</v>
      </c>
      <c r="E146" s="27">
        <v>1.8522025723472668</v>
      </c>
      <c r="F146" s="18">
        <v>266736</v>
      </c>
      <c r="G146" s="18">
        <v>1</v>
      </c>
      <c r="H146" s="18">
        <v>0.28978033034291945</v>
      </c>
      <c r="I146" s="27">
        <v>195880</v>
      </c>
      <c r="J146" s="27">
        <v>1</v>
      </c>
      <c r="K146" s="26">
        <v>0.74742116440103978</v>
      </c>
      <c r="L146" s="19">
        <v>0</v>
      </c>
      <c r="M146" s="19">
        <v>0</v>
      </c>
      <c r="N146" s="19">
        <v>0</v>
      </c>
      <c r="O146" s="27">
        <v>1</v>
      </c>
      <c r="P146" s="27">
        <v>1</v>
      </c>
      <c r="Q146" s="27">
        <v>230414</v>
      </c>
      <c r="R146" s="31">
        <f t="shared" si="14"/>
        <v>489810.14955722401</v>
      </c>
      <c r="S146" s="32">
        <f t="shared" si="16"/>
        <v>539778.07284828578</v>
      </c>
      <c r="T146" s="39">
        <f t="shared" si="17"/>
        <v>1102.0148793083024</v>
      </c>
      <c r="U146" s="34">
        <f t="shared" si="18"/>
        <v>1.6448436611798747E-2</v>
      </c>
      <c r="V146" s="38">
        <v>378.14703799453952</v>
      </c>
      <c r="W146" s="38">
        <v>59.161765146123145</v>
      </c>
      <c r="X146" s="35">
        <v>152.59405405884087</v>
      </c>
      <c r="Y146" s="35">
        <v>0</v>
      </c>
      <c r="Z146" s="35">
        <v>47041491.526520722</v>
      </c>
      <c r="AA146" s="36">
        <f t="shared" si="15"/>
        <v>110201487.93083024</v>
      </c>
      <c r="AB146" s="37">
        <f t="shared" si="19"/>
        <v>1.644843661179856E-2</v>
      </c>
    </row>
    <row r="147" spans="1:28">
      <c r="A147" s="18">
        <v>20180801</v>
      </c>
      <c r="B147" s="18" t="s">
        <v>99</v>
      </c>
      <c r="C147" s="27">
        <v>46550</v>
      </c>
      <c r="D147" s="27">
        <v>1</v>
      </c>
      <c r="E147" s="27">
        <v>1.8522025723472668</v>
      </c>
      <c r="F147" s="18">
        <v>275578</v>
      </c>
      <c r="G147" s="18">
        <v>1</v>
      </c>
      <c r="H147" s="18">
        <v>0.28978033034291945</v>
      </c>
      <c r="I147" s="27">
        <v>203339</v>
      </c>
      <c r="J147" s="27">
        <v>1</v>
      </c>
      <c r="K147" s="26">
        <v>0.74742116440103978</v>
      </c>
      <c r="L147" s="19">
        <v>0</v>
      </c>
      <c r="M147" s="19">
        <v>0</v>
      </c>
      <c r="N147" s="19">
        <v>0</v>
      </c>
      <c r="O147" s="27">
        <v>1</v>
      </c>
      <c r="P147" s="27">
        <v>1</v>
      </c>
      <c r="Q147" s="27">
        <v>230414</v>
      </c>
      <c r="R147" s="31">
        <f t="shared" si="14"/>
        <v>489810.14955722401</v>
      </c>
      <c r="S147" s="32">
        <f t="shared" si="16"/>
        <v>548470.98576614936</v>
      </c>
      <c r="T147" s="39">
        <f t="shared" si="17"/>
        <v>1119.762394188755</v>
      </c>
      <c r="U147" s="34">
        <f t="shared" si="18"/>
        <v>1.6104605494611964E-2</v>
      </c>
      <c r="V147" s="38">
        <v>378.14703799453952</v>
      </c>
      <c r="W147" s="38">
        <v>59.161765146123145</v>
      </c>
      <c r="X147" s="35">
        <v>152.59405405884087</v>
      </c>
      <c r="Y147" s="35">
        <v>0</v>
      </c>
      <c r="Z147" s="35">
        <v>47041491.526520722</v>
      </c>
      <c r="AA147" s="36">
        <f t="shared" si="15"/>
        <v>111976239.41887552</v>
      </c>
      <c r="AB147" s="37">
        <f t="shared" si="19"/>
        <v>1.6104605494612078E-2</v>
      </c>
    </row>
    <row r="148" spans="1:28">
      <c r="A148" s="18">
        <v>20180802</v>
      </c>
      <c r="B148" s="18" t="s">
        <v>99</v>
      </c>
      <c r="C148" s="27">
        <v>45550</v>
      </c>
      <c r="D148" s="27">
        <v>1</v>
      </c>
      <c r="E148" s="27">
        <v>1.8522025723472668</v>
      </c>
      <c r="F148" s="18">
        <v>276561</v>
      </c>
      <c r="G148" s="18">
        <v>1</v>
      </c>
      <c r="H148" s="18">
        <v>0.28978033034291945</v>
      </c>
      <c r="I148" s="27">
        <v>194604</v>
      </c>
      <c r="J148" s="27">
        <v>1</v>
      </c>
      <c r="K148" s="26">
        <v>0.74742116440103978</v>
      </c>
      <c r="L148" s="19">
        <v>0</v>
      </c>
      <c r="M148" s="19">
        <v>0</v>
      </c>
      <c r="N148" s="19">
        <v>0</v>
      </c>
      <c r="O148" s="27">
        <v>1</v>
      </c>
      <c r="P148" s="27">
        <v>1</v>
      </c>
      <c r="Q148" s="27">
        <v>230414</v>
      </c>
      <c r="R148" s="31">
        <f t="shared" si="14"/>
        <v>489810.14955722401</v>
      </c>
      <c r="S148" s="32">
        <f t="shared" si="16"/>
        <v>540374.91338748613</v>
      </c>
      <c r="T148" s="39">
        <f t="shared" si="17"/>
        <v>1103.2333933381565</v>
      </c>
      <c r="U148" s="34">
        <f t="shared" si="18"/>
        <v>-1.4761168026698622E-2</v>
      </c>
      <c r="V148" s="38">
        <v>378.14703799453952</v>
      </c>
      <c r="W148" s="38">
        <v>59.161765146123145</v>
      </c>
      <c r="X148" s="35">
        <v>152.59405405884087</v>
      </c>
      <c r="Y148" s="35">
        <v>0</v>
      </c>
      <c r="Z148" s="35">
        <v>47041491.526520722</v>
      </c>
      <c r="AA148" s="36">
        <f t="shared" si="15"/>
        <v>110323339.33381563</v>
      </c>
      <c r="AB148" s="37">
        <f t="shared" si="19"/>
        <v>-1.4761168026698855E-2</v>
      </c>
    </row>
    <row r="149" spans="1:28">
      <c r="A149" s="18">
        <v>20180803</v>
      </c>
      <c r="B149" s="18" t="s">
        <v>99</v>
      </c>
      <c r="C149" s="27">
        <v>45750</v>
      </c>
      <c r="D149" s="27">
        <v>1</v>
      </c>
      <c r="E149" s="27">
        <v>1.8522025723472668</v>
      </c>
      <c r="F149" s="18">
        <v>275578</v>
      </c>
      <c r="G149" s="18">
        <v>1</v>
      </c>
      <c r="H149" s="18">
        <v>0.28978033034291945</v>
      </c>
      <c r="I149" s="27">
        <v>203829</v>
      </c>
      <c r="J149" s="27">
        <v>1</v>
      </c>
      <c r="K149" s="26">
        <v>0.74742116440103978</v>
      </c>
      <c r="L149" s="19">
        <v>0</v>
      </c>
      <c r="M149" s="19">
        <v>0</v>
      </c>
      <c r="N149" s="19">
        <v>0</v>
      </c>
      <c r="O149" s="27">
        <v>1</v>
      </c>
      <c r="P149" s="27">
        <v>1</v>
      </c>
      <c r="Q149" s="27">
        <v>230414</v>
      </c>
      <c r="R149" s="31">
        <f t="shared" si="14"/>
        <v>489810.14955722401</v>
      </c>
      <c r="S149" s="32">
        <f t="shared" si="16"/>
        <v>547355.46007882804</v>
      </c>
      <c r="T149" s="39">
        <f t="shared" si="17"/>
        <v>1117.484928749687</v>
      </c>
      <c r="U149" s="34">
        <f t="shared" si="18"/>
        <v>1.2917969577052355E-2</v>
      </c>
      <c r="V149" s="38">
        <v>378.14703799453952</v>
      </c>
      <c r="W149" s="38">
        <v>59.161765146123145</v>
      </c>
      <c r="X149" s="35">
        <v>152.59405405884087</v>
      </c>
      <c r="Y149" s="35">
        <v>0</v>
      </c>
      <c r="Z149" s="35">
        <v>47041491.526520722</v>
      </c>
      <c r="AA149" s="36">
        <f t="shared" si="15"/>
        <v>111748492.87496871</v>
      </c>
      <c r="AB149" s="37">
        <f t="shared" si="19"/>
        <v>1.2917969577052532E-2</v>
      </c>
    </row>
    <row r="150" spans="1:28">
      <c r="A150" s="18">
        <v>20180806</v>
      </c>
      <c r="B150" s="18" t="s">
        <v>99</v>
      </c>
      <c r="C150" s="27">
        <v>45800</v>
      </c>
      <c r="D150" s="27">
        <v>1</v>
      </c>
      <c r="E150" s="27">
        <v>1.8522025723472668</v>
      </c>
      <c r="F150" s="18">
        <v>269192</v>
      </c>
      <c r="G150" s="18">
        <v>1</v>
      </c>
      <c r="H150" s="18">
        <v>0.28978033034291945</v>
      </c>
      <c r="I150" s="27">
        <v>194997</v>
      </c>
      <c r="J150" s="27">
        <v>1</v>
      </c>
      <c r="K150" s="26">
        <v>0.74742116440103978</v>
      </c>
      <c r="L150" s="19">
        <v>0</v>
      </c>
      <c r="M150" s="19">
        <v>0</v>
      </c>
      <c r="N150" s="19">
        <v>0</v>
      </c>
      <c r="O150" s="27">
        <v>1</v>
      </c>
      <c r="P150" s="27">
        <v>1</v>
      </c>
      <c r="Q150" s="27">
        <v>230414</v>
      </c>
      <c r="R150" s="31">
        <f t="shared" si="14"/>
        <v>489810.14955722401</v>
      </c>
      <c r="S150" s="32">
        <f t="shared" si="16"/>
        <v>538996.30929388548</v>
      </c>
      <c r="T150" s="39">
        <f t="shared" si="17"/>
        <v>1100.418825091976</v>
      </c>
      <c r="U150" s="34">
        <f t="shared" si="18"/>
        <v>-1.5271887090956672E-2</v>
      </c>
      <c r="V150" s="38">
        <v>378.14703799453952</v>
      </c>
      <c r="W150" s="38">
        <v>59.161765146123145</v>
      </c>
      <c r="X150" s="35">
        <v>152.59405405884087</v>
      </c>
      <c r="Y150" s="35">
        <v>0</v>
      </c>
      <c r="Z150" s="35">
        <v>47041491.526520722</v>
      </c>
      <c r="AA150" s="36">
        <f t="shared" si="15"/>
        <v>110041882.50919759</v>
      </c>
      <c r="AB150" s="37">
        <f t="shared" si="19"/>
        <v>-1.527188709095682E-2</v>
      </c>
    </row>
    <row r="151" spans="1:28">
      <c r="A151" s="18">
        <v>20180807</v>
      </c>
      <c r="B151" s="18" t="s">
        <v>99</v>
      </c>
      <c r="C151" s="27">
        <v>46700</v>
      </c>
      <c r="D151" s="27">
        <v>1</v>
      </c>
      <c r="E151" s="27">
        <v>1.8522025723472668</v>
      </c>
      <c r="F151" s="18">
        <v>269684</v>
      </c>
      <c r="G151" s="18">
        <v>1</v>
      </c>
      <c r="H151" s="18">
        <v>0.28978033034291945</v>
      </c>
      <c r="I151" s="27">
        <v>201474</v>
      </c>
      <c r="J151" s="27">
        <v>1</v>
      </c>
      <c r="K151" s="26">
        <v>0.74742116440103978</v>
      </c>
      <c r="L151" s="19">
        <v>0</v>
      </c>
      <c r="M151" s="19">
        <v>0</v>
      </c>
      <c r="N151" s="19">
        <v>0</v>
      </c>
      <c r="O151" s="27">
        <v>1</v>
      </c>
      <c r="P151" s="27">
        <v>1</v>
      </c>
      <c r="Q151" s="27">
        <v>230414</v>
      </c>
      <c r="R151" s="31">
        <f t="shared" si="14"/>
        <v>489810.14955722401</v>
      </c>
      <c r="S151" s="32">
        <f t="shared" si="16"/>
        <v>545646.91041335231</v>
      </c>
      <c r="T151" s="39">
        <f t="shared" si="17"/>
        <v>1113.9967411998371</v>
      </c>
      <c r="U151" s="34">
        <f t="shared" si="18"/>
        <v>1.2338862075288606E-2</v>
      </c>
      <c r="V151" s="38">
        <v>378.14703799453952</v>
      </c>
      <c r="W151" s="38">
        <v>59.161765146123145</v>
      </c>
      <c r="X151" s="35">
        <v>152.59405405884087</v>
      </c>
      <c r="Y151" s="35">
        <v>0</v>
      </c>
      <c r="Z151" s="35">
        <v>47041491.526520722</v>
      </c>
      <c r="AA151" s="36">
        <f t="shared" si="15"/>
        <v>111399674.1199837</v>
      </c>
      <c r="AB151" s="37">
        <f t="shared" si="19"/>
        <v>1.2338862075288674E-2</v>
      </c>
    </row>
    <row r="152" spans="1:28">
      <c r="A152" s="18">
        <v>20180808</v>
      </c>
      <c r="B152" s="18" t="s">
        <v>99</v>
      </c>
      <c r="C152" s="27">
        <v>46800</v>
      </c>
      <c r="D152" s="27">
        <v>1</v>
      </c>
      <c r="E152" s="27">
        <v>1.8522025723472668</v>
      </c>
      <c r="F152" s="18">
        <v>271157</v>
      </c>
      <c r="G152" s="18">
        <v>1</v>
      </c>
      <c r="H152" s="18">
        <v>0.28978033034291945</v>
      </c>
      <c r="I152" s="27">
        <v>195291</v>
      </c>
      <c r="J152" s="27">
        <v>1</v>
      </c>
      <c r="K152" s="26">
        <v>0.74742116440103978</v>
      </c>
      <c r="L152" s="19">
        <v>0</v>
      </c>
      <c r="M152" s="19">
        <v>0</v>
      </c>
      <c r="N152" s="19">
        <v>0</v>
      </c>
      <c r="O152" s="27">
        <v>1</v>
      </c>
      <c r="P152" s="27">
        <v>1</v>
      </c>
      <c r="Q152" s="27">
        <v>230414</v>
      </c>
      <c r="R152" s="31">
        <f t="shared" si="14"/>
        <v>489810.14955722401</v>
      </c>
      <c r="S152" s="32">
        <f t="shared" si="16"/>
        <v>541637.67203769053</v>
      </c>
      <c r="T152" s="39">
        <f t="shared" si="17"/>
        <v>1105.8114506759757</v>
      </c>
      <c r="U152" s="34">
        <f t="shared" si="18"/>
        <v>-7.3476790560853189E-3</v>
      </c>
      <c r="V152" s="38">
        <v>378.14703799453952</v>
      </c>
      <c r="W152" s="38">
        <v>59.161765146123145</v>
      </c>
      <c r="X152" s="35">
        <v>152.59405405884087</v>
      </c>
      <c r="Y152" s="35">
        <v>0</v>
      </c>
      <c r="Z152" s="35">
        <v>47041491.526520722</v>
      </c>
      <c r="AA152" s="36">
        <f t="shared" si="15"/>
        <v>110581145.06759757</v>
      </c>
      <c r="AB152" s="37">
        <f t="shared" si="19"/>
        <v>-7.3476790560853267E-3</v>
      </c>
    </row>
    <row r="153" spans="1:28">
      <c r="A153" s="18">
        <v>20180809</v>
      </c>
      <c r="B153" s="18" t="s">
        <v>99</v>
      </c>
      <c r="C153" s="27">
        <v>46900</v>
      </c>
      <c r="D153" s="27">
        <v>1</v>
      </c>
      <c r="E153" s="27">
        <v>1.8522025723472668</v>
      </c>
      <c r="F153" s="18">
        <v>271157</v>
      </c>
      <c r="G153" s="18">
        <v>1</v>
      </c>
      <c r="H153" s="18">
        <v>0.28978033034291945</v>
      </c>
      <c r="I153" s="27">
        <v>200100</v>
      </c>
      <c r="J153" s="27">
        <v>1</v>
      </c>
      <c r="K153" s="26">
        <v>0.74742116440103978</v>
      </c>
      <c r="L153" s="19">
        <v>0</v>
      </c>
      <c r="M153" s="19">
        <v>0</v>
      </c>
      <c r="N153" s="19">
        <v>0</v>
      </c>
      <c r="O153" s="27">
        <v>1</v>
      </c>
      <c r="P153" s="27">
        <v>1</v>
      </c>
      <c r="Q153" s="27">
        <v>230414</v>
      </c>
      <c r="R153" s="31">
        <f t="shared" si="14"/>
        <v>489810.14955722401</v>
      </c>
      <c r="S153" s="32">
        <f t="shared" si="16"/>
        <v>545417.24067452992</v>
      </c>
      <c r="T153" s="39">
        <f t="shared" si="17"/>
        <v>1113.5278457736601</v>
      </c>
      <c r="U153" s="34">
        <f t="shared" si="18"/>
        <v>6.9780386999677398E-3</v>
      </c>
      <c r="V153" s="38">
        <v>378.14703799453952</v>
      </c>
      <c r="W153" s="38">
        <v>59.161765146123145</v>
      </c>
      <c r="X153" s="35">
        <v>152.59405405884087</v>
      </c>
      <c r="Y153" s="35">
        <v>0</v>
      </c>
      <c r="Z153" s="35">
        <v>47041491.526520722</v>
      </c>
      <c r="AA153" s="36">
        <f t="shared" si="15"/>
        <v>111352784.57736599</v>
      </c>
      <c r="AB153" s="37">
        <f t="shared" si="19"/>
        <v>6.9780386999675941E-3</v>
      </c>
    </row>
    <row r="154" spans="1:28">
      <c r="A154" s="18">
        <v>20180810</v>
      </c>
      <c r="B154" s="18" t="s">
        <v>99</v>
      </c>
      <c r="C154" s="27">
        <v>45400</v>
      </c>
      <c r="D154" s="27">
        <v>1</v>
      </c>
      <c r="E154" s="27">
        <v>1.8522025723472668</v>
      </c>
      <c r="F154" s="18">
        <v>267228</v>
      </c>
      <c r="G154" s="18">
        <v>1</v>
      </c>
      <c r="H154" s="18">
        <v>0.28978033034291945</v>
      </c>
      <c r="I154" s="27">
        <v>198726</v>
      </c>
      <c r="J154" s="27">
        <v>1</v>
      </c>
      <c r="K154" s="26">
        <v>0.74742116440103978</v>
      </c>
      <c r="L154" s="19">
        <v>0</v>
      </c>
      <c r="M154" s="19">
        <v>0</v>
      </c>
      <c r="N154" s="19">
        <v>0</v>
      </c>
      <c r="O154" s="27">
        <v>1</v>
      </c>
      <c r="P154" s="27">
        <v>1</v>
      </c>
      <c r="Q154" s="27">
        <v>230414</v>
      </c>
      <c r="R154" s="31">
        <f t="shared" si="14"/>
        <v>489810.14955722401</v>
      </c>
      <c r="S154" s="32">
        <f t="shared" si="16"/>
        <v>540473.43321820465</v>
      </c>
      <c r="T154" s="39">
        <f t="shared" si="17"/>
        <v>1103.4345321483822</v>
      </c>
      <c r="U154" s="34">
        <f t="shared" si="18"/>
        <v>-9.0642669274833016E-3</v>
      </c>
      <c r="V154" s="38">
        <v>378.14703799453952</v>
      </c>
      <c r="W154" s="38">
        <v>59.161765146123145</v>
      </c>
      <c r="X154" s="35">
        <v>152.59405405884087</v>
      </c>
      <c r="Y154" s="35">
        <v>0</v>
      </c>
      <c r="Z154" s="35">
        <v>47041491.526520722</v>
      </c>
      <c r="AA154" s="36">
        <f t="shared" si="15"/>
        <v>110343453.21483824</v>
      </c>
      <c r="AB154" s="37">
        <f t="shared" si="19"/>
        <v>-9.0642669274830015E-3</v>
      </c>
    </row>
    <row r="155" spans="1:28">
      <c r="A155" s="18">
        <v>20180813</v>
      </c>
      <c r="B155" s="18" t="s">
        <v>99</v>
      </c>
      <c r="C155" s="27">
        <v>45050</v>
      </c>
      <c r="D155" s="27">
        <v>1</v>
      </c>
      <c r="E155" s="27">
        <v>1.8522025723472668</v>
      </c>
      <c r="F155" s="18">
        <v>255929</v>
      </c>
      <c r="G155" s="18">
        <v>1</v>
      </c>
      <c r="H155" s="18">
        <v>0.28978033034291945</v>
      </c>
      <c r="I155" s="27">
        <v>192740</v>
      </c>
      <c r="J155" s="27">
        <v>1</v>
      </c>
      <c r="K155" s="26">
        <v>0.74742116440103978</v>
      </c>
      <c r="L155" s="19">
        <v>0</v>
      </c>
      <c r="M155" s="19">
        <v>0</v>
      </c>
      <c r="N155" s="19">
        <v>0</v>
      </c>
      <c r="O155" s="27">
        <v>1</v>
      </c>
      <c r="P155" s="27">
        <v>1</v>
      </c>
      <c r="Q155" s="27">
        <v>230414</v>
      </c>
      <c r="R155" s="31">
        <f t="shared" si="14"/>
        <v>489810.14955722401</v>
      </c>
      <c r="S155" s="32">
        <f t="shared" si="16"/>
        <v>532076.8712752338</v>
      </c>
      <c r="T155" s="39">
        <f t="shared" si="17"/>
        <v>1086.2920495955789</v>
      </c>
      <c r="U155" s="34">
        <f t="shared" si="18"/>
        <v>-1.5535568312718127E-2</v>
      </c>
      <c r="V155" s="38">
        <v>378.14703799453952</v>
      </c>
      <c r="W155" s="38">
        <v>59.161765146123145</v>
      </c>
      <c r="X155" s="35">
        <v>152.59405405884087</v>
      </c>
      <c r="Y155" s="35">
        <v>0</v>
      </c>
      <c r="Z155" s="35">
        <v>47041491.526520722</v>
      </c>
      <c r="AA155" s="36">
        <f t="shared" si="15"/>
        <v>108629204.95955786</v>
      </c>
      <c r="AB155" s="37">
        <f t="shared" si="19"/>
        <v>-1.5535568312718484E-2</v>
      </c>
    </row>
    <row r="156" spans="1:28">
      <c r="A156" s="18">
        <v>20180814</v>
      </c>
      <c r="B156" s="18" t="s">
        <v>99</v>
      </c>
      <c r="C156" s="27">
        <v>45150</v>
      </c>
      <c r="D156" s="27">
        <v>1</v>
      </c>
      <c r="E156" s="27">
        <v>1.8522025723472668</v>
      </c>
      <c r="F156" s="18">
        <v>256421</v>
      </c>
      <c r="G156" s="18">
        <v>1</v>
      </c>
      <c r="H156" s="18">
        <v>0.28978033034291945</v>
      </c>
      <c r="I156" s="27">
        <v>194212</v>
      </c>
      <c r="J156" s="27">
        <v>1</v>
      </c>
      <c r="K156" s="26">
        <v>0.74742116440103978</v>
      </c>
      <c r="L156" s="19">
        <v>0</v>
      </c>
      <c r="M156" s="19">
        <v>0</v>
      </c>
      <c r="N156" s="19">
        <v>0</v>
      </c>
      <c r="O156" s="27">
        <v>1</v>
      </c>
      <c r="P156" s="27">
        <v>1</v>
      </c>
      <c r="Q156" s="27">
        <v>230414</v>
      </c>
      <c r="R156" s="31">
        <f t="shared" si="14"/>
        <v>489810.14955722401</v>
      </c>
      <c r="S156" s="32">
        <f t="shared" si="16"/>
        <v>533504.86740899552</v>
      </c>
      <c r="T156" s="39">
        <f t="shared" si="17"/>
        <v>1089.2074569938382</v>
      </c>
      <c r="U156" s="34">
        <f t="shared" si="18"/>
        <v>2.6838154613620414E-3</v>
      </c>
      <c r="V156" s="38">
        <v>378.14703799453952</v>
      </c>
      <c r="W156" s="38">
        <v>59.161765146123145</v>
      </c>
      <c r="X156" s="35">
        <v>152.59405405884087</v>
      </c>
      <c r="Y156" s="35">
        <v>0</v>
      </c>
      <c r="Z156" s="35">
        <v>47041491.526520722</v>
      </c>
      <c r="AA156" s="36">
        <f t="shared" si="15"/>
        <v>108920745.69938383</v>
      </c>
      <c r="AB156" s="37">
        <f t="shared" si="19"/>
        <v>2.6838154613623767E-3</v>
      </c>
    </row>
    <row r="157" spans="1:28">
      <c r="A157" s="18">
        <v>20180816</v>
      </c>
      <c r="B157" s="18" t="s">
        <v>99</v>
      </c>
      <c r="C157" s="27">
        <v>44250</v>
      </c>
      <c r="D157" s="27">
        <v>1</v>
      </c>
      <c r="E157" s="27">
        <v>1.8522025723472668</v>
      </c>
      <c r="F157" s="18">
        <v>253964</v>
      </c>
      <c r="G157" s="18">
        <v>1</v>
      </c>
      <c r="H157" s="18">
        <v>0.28978033034291945</v>
      </c>
      <c r="I157" s="27">
        <v>190090</v>
      </c>
      <c r="J157" s="27">
        <v>1</v>
      </c>
      <c r="K157" s="26">
        <v>0.74742116440103978</v>
      </c>
      <c r="L157" s="19">
        <v>0</v>
      </c>
      <c r="M157" s="19">
        <v>0</v>
      </c>
      <c r="N157" s="19">
        <v>0</v>
      </c>
      <c r="O157" s="27">
        <v>1</v>
      </c>
      <c r="P157" s="27">
        <v>1</v>
      </c>
      <c r="Q157" s="27">
        <v>230414</v>
      </c>
      <c r="R157" s="31">
        <f t="shared" si="14"/>
        <v>489810.14955722401</v>
      </c>
      <c r="S157" s="32">
        <f t="shared" si="16"/>
        <v>528045.02478256938</v>
      </c>
      <c r="T157" s="39">
        <f t="shared" si="17"/>
        <v>1078.0606021739418</v>
      </c>
      <c r="U157" s="34">
        <f t="shared" si="18"/>
        <v>-1.0233913427898448E-2</v>
      </c>
      <c r="V157" s="38">
        <v>378.14703799453952</v>
      </c>
      <c r="W157" s="38">
        <v>59.161765146123145</v>
      </c>
      <c r="X157" s="35">
        <v>152.59405405884087</v>
      </c>
      <c r="Y157" s="35">
        <v>0</v>
      </c>
      <c r="Z157" s="35">
        <v>47041491.526520722</v>
      </c>
      <c r="AA157" s="36">
        <f t="shared" si="15"/>
        <v>107806060.21739417</v>
      </c>
      <c r="AB157" s="37">
        <f t="shared" si="19"/>
        <v>-1.0233913427898592E-2</v>
      </c>
    </row>
    <row r="158" spans="1:28">
      <c r="A158" s="18">
        <v>20180817</v>
      </c>
      <c r="B158" s="18" t="s">
        <v>99</v>
      </c>
      <c r="C158" s="27">
        <v>44100</v>
      </c>
      <c r="D158" s="27">
        <v>1</v>
      </c>
      <c r="E158" s="27">
        <v>1.8522025723472668</v>
      </c>
      <c r="F158" s="18">
        <v>258385</v>
      </c>
      <c r="G158" s="18">
        <v>1</v>
      </c>
      <c r="H158" s="18">
        <v>0.28978033034291945</v>
      </c>
      <c r="I158" s="27">
        <v>197647</v>
      </c>
      <c r="J158" s="27">
        <v>1</v>
      </c>
      <c r="K158" s="26">
        <v>0.74742116440103978</v>
      </c>
      <c r="L158" s="19">
        <v>0</v>
      </c>
      <c r="M158" s="19">
        <v>0</v>
      </c>
      <c r="N158" s="19">
        <v>0</v>
      </c>
      <c r="O158" s="27">
        <v>1</v>
      </c>
      <c r="P158" s="27">
        <v>1</v>
      </c>
      <c r="Q158" s="27">
        <v>230414</v>
      </c>
      <c r="R158" s="31">
        <f t="shared" si="14"/>
        <v>489810.14955722401</v>
      </c>
      <c r="S158" s="32">
        <f t="shared" si="16"/>
        <v>534696.57497654203</v>
      </c>
      <c r="T158" s="39">
        <f t="shared" si="17"/>
        <v>1091.6404559192868</v>
      </c>
      <c r="U158" s="34">
        <f t="shared" si="18"/>
        <v>1.2596558781538605E-2</v>
      </c>
      <c r="V158" s="38">
        <v>378.14703799453952</v>
      </c>
      <c r="W158" s="38">
        <v>59.161765146123145</v>
      </c>
      <c r="X158" s="35">
        <v>152.59405405884087</v>
      </c>
      <c r="Y158" s="35">
        <v>0</v>
      </c>
      <c r="Z158" s="35">
        <v>47041491.526520722</v>
      </c>
      <c r="AA158" s="36">
        <f t="shared" si="15"/>
        <v>109164045.59192866</v>
      </c>
      <c r="AB158" s="37">
        <f t="shared" si="19"/>
        <v>1.2596558781538526E-2</v>
      </c>
    </row>
    <row r="159" spans="1:28">
      <c r="A159" s="18">
        <v>20180820</v>
      </c>
      <c r="B159" s="18" t="s">
        <v>99</v>
      </c>
      <c r="C159" s="27">
        <v>43850</v>
      </c>
      <c r="D159" s="27">
        <v>1</v>
      </c>
      <c r="E159" s="27">
        <v>1.8522025723472668</v>
      </c>
      <c r="F159" s="18">
        <v>256421</v>
      </c>
      <c r="G159" s="18">
        <v>1</v>
      </c>
      <c r="H159" s="18">
        <v>0.28978033034291945</v>
      </c>
      <c r="I159" s="27">
        <v>197254</v>
      </c>
      <c r="J159" s="27">
        <v>1</v>
      </c>
      <c r="K159" s="26">
        <v>0.74742116440103978</v>
      </c>
      <c r="L159" s="19">
        <v>0</v>
      </c>
      <c r="M159" s="19">
        <v>0</v>
      </c>
      <c r="N159" s="19">
        <v>0</v>
      </c>
      <c r="O159" s="27">
        <v>1</v>
      </c>
      <c r="P159" s="27">
        <v>1</v>
      </c>
      <c r="Q159" s="27">
        <v>230414</v>
      </c>
      <c r="R159" s="31">
        <f t="shared" si="14"/>
        <v>489810.14955722401</v>
      </c>
      <c r="S159" s="32">
        <f t="shared" si="16"/>
        <v>533370.65924705216</v>
      </c>
      <c r="T159" s="39">
        <f t="shared" si="17"/>
        <v>1088.9334566243795</v>
      </c>
      <c r="U159" s="34">
        <f t="shared" si="18"/>
        <v>-2.479753549100273E-3</v>
      </c>
      <c r="V159" s="38">
        <v>378.14703799453952</v>
      </c>
      <c r="W159" s="38">
        <v>59.161765146123145</v>
      </c>
      <c r="X159" s="35">
        <v>152.59405405884087</v>
      </c>
      <c r="Y159" s="35">
        <v>0</v>
      </c>
      <c r="Z159" s="35">
        <v>47041491.526520722</v>
      </c>
      <c r="AA159" s="36">
        <f t="shared" si="15"/>
        <v>108893345.66243792</v>
      </c>
      <c r="AB159" s="37">
        <f t="shared" si="19"/>
        <v>-2.4797535491004191E-3</v>
      </c>
    </row>
    <row r="160" spans="1:28">
      <c r="A160" s="18">
        <v>20180821</v>
      </c>
      <c r="B160" s="18" t="s">
        <v>99</v>
      </c>
      <c r="C160" s="27">
        <v>44800</v>
      </c>
      <c r="D160" s="27">
        <v>1</v>
      </c>
      <c r="E160" s="27">
        <v>1.8522025723472668</v>
      </c>
      <c r="F160" s="18">
        <v>263789</v>
      </c>
      <c r="G160" s="18">
        <v>1</v>
      </c>
      <c r="H160" s="18">
        <v>0.28978033034291945</v>
      </c>
      <c r="I160" s="27">
        <v>213152</v>
      </c>
      <c r="J160" s="27">
        <v>1</v>
      </c>
      <c r="K160" s="26">
        <v>0.74742116440103978</v>
      </c>
      <c r="L160" s="19">
        <v>0</v>
      </c>
      <c r="M160" s="19">
        <v>0</v>
      </c>
      <c r="N160" s="19">
        <v>0</v>
      </c>
      <c r="O160" s="27">
        <v>1</v>
      </c>
      <c r="P160" s="27">
        <v>1</v>
      </c>
      <c r="Q160" s="27">
        <v>230414</v>
      </c>
      <c r="R160" s="31">
        <f t="shared" si="14"/>
        <v>489810.14955722401</v>
      </c>
      <c r="S160" s="32">
        <f t="shared" si="16"/>
        <v>549147.85483639641</v>
      </c>
      <c r="T160" s="39">
        <f t="shared" si="17"/>
        <v>1121.1442950555684</v>
      </c>
      <c r="U160" s="34">
        <f t="shared" si="18"/>
        <v>2.9580171529526092E-2</v>
      </c>
      <c r="V160" s="38">
        <v>378.14703799453952</v>
      </c>
      <c r="W160" s="38">
        <v>59.161765146123145</v>
      </c>
      <c r="X160" s="35">
        <v>152.59405405884087</v>
      </c>
      <c r="Y160" s="35">
        <v>0</v>
      </c>
      <c r="Z160" s="35">
        <v>47041491.526520722</v>
      </c>
      <c r="AA160" s="36">
        <f t="shared" si="15"/>
        <v>112114429.50555682</v>
      </c>
      <c r="AB160" s="37">
        <f t="shared" si="19"/>
        <v>2.9580171529526241E-2</v>
      </c>
    </row>
    <row r="161" spans="1:28">
      <c r="A161" s="18">
        <v>20180822</v>
      </c>
      <c r="B161" s="18" t="s">
        <v>99</v>
      </c>
      <c r="C161" s="27">
        <v>46100</v>
      </c>
      <c r="D161" s="27">
        <v>1</v>
      </c>
      <c r="E161" s="27">
        <v>1.8522025723472668</v>
      </c>
      <c r="F161" s="18">
        <v>263789</v>
      </c>
      <c r="G161" s="18">
        <v>1</v>
      </c>
      <c r="H161" s="18">
        <v>0.28978033034291945</v>
      </c>
      <c r="I161" s="27">
        <v>213054</v>
      </c>
      <c r="J161" s="27">
        <v>1</v>
      </c>
      <c r="K161" s="26">
        <v>0.74742116440103978</v>
      </c>
      <c r="L161" s="19">
        <v>0</v>
      </c>
      <c r="M161" s="19">
        <v>0</v>
      </c>
      <c r="N161" s="19">
        <v>0</v>
      </c>
      <c r="O161" s="27">
        <v>1</v>
      </c>
      <c r="P161" s="27">
        <v>1</v>
      </c>
      <c r="Q161" s="27">
        <v>230414</v>
      </c>
      <c r="R161" s="31">
        <f t="shared" si="14"/>
        <v>489810.14955722401</v>
      </c>
      <c r="S161" s="32">
        <f t="shared" si="16"/>
        <v>551482.47090633656</v>
      </c>
      <c r="T161" s="39">
        <f t="shared" si="17"/>
        <v>1125.9106643765197</v>
      </c>
      <c r="U161" s="34">
        <f t="shared" si="18"/>
        <v>4.2513433301777257E-3</v>
      </c>
      <c r="V161" s="38">
        <v>378.14703799453952</v>
      </c>
      <c r="W161" s="38">
        <v>59.161765146123145</v>
      </c>
      <c r="X161" s="35">
        <v>152.59405405884087</v>
      </c>
      <c r="Y161" s="35">
        <v>0</v>
      </c>
      <c r="Z161" s="35">
        <v>47041491.526520722</v>
      </c>
      <c r="AA161" s="36">
        <f t="shared" si="15"/>
        <v>112591066.43765196</v>
      </c>
      <c r="AB161" s="37">
        <f t="shared" si="19"/>
        <v>4.2513433301778186E-3</v>
      </c>
    </row>
    <row r="162" spans="1:28">
      <c r="A162" s="18">
        <v>20180823</v>
      </c>
      <c r="B162" s="18" t="s">
        <v>99</v>
      </c>
      <c r="C162" s="27">
        <v>46200</v>
      </c>
      <c r="D162" s="27">
        <v>1</v>
      </c>
      <c r="E162" s="27">
        <v>1.8522025723472668</v>
      </c>
      <c r="F162" s="18">
        <v>269192</v>
      </c>
      <c r="G162" s="18">
        <v>1</v>
      </c>
      <c r="H162" s="18">
        <v>0.28978033034291945</v>
      </c>
      <c r="I162" s="27">
        <v>213447</v>
      </c>
      <c r="J162" s="27">
        <v>1</v>
      </c>
      <c r="K162" s="26">
        <v>0.74742116440103978</v>
      </c>
      <c r="L162" s="19">
        <v>0</v>
      </c>
      <c r="M162" s="19">
        <v>0</v>
      </c>
      <c r="N162" s="19">
        <v>0</v>
      </c>
      <c r="O162" s="27">
        <v>1</v>
      </c>
      <c r="P162" s="27">
        <v>1</v>
      </c>
      <c r="Q162" s="27">
        <v>230414</v>
      </c>
      <c r="R162" s="31">
        <f t="shared" si="14"/>
        <v>489810.14955722401</v>
      </c>
      <c r="S162" s="32">
        <f t="shared" si="16"/>
        <v>553527.1108060237</v>
      </c>
      <c r="T162" s="39">
        <f t="shared" si="17"/>
        <v>1130.0850162178103</v>
      </c>
      <c r="U162" s="34">
        <f t="shared" si="18"/>
        <v>3.7075337976323784E-3</v>
      </c>
      <c r="V162" s="38">
        <v>378.14703799453952</v>
      </c>
      <c r="W162" s="38">
        <v>59.161765146123145</v>
      </c>
      <c r="X162" s="35">
        <v>152.59405405884087</v>
      </c>
      <c r="Y162" s="35">
        <v>0</v>
      </c>
      <c r="Z162" s="35">
        <v>47041491.526520722</v>
      </c>
      <c r="AA162" s="36">
        <f t="shared" si="15"/>
        <v>113008501.62178104</v>
      </c>
      <c r="AB162" s="37">
        <f t="shared" si="19"/>
        <v>3.7075337976324408E-3</v>
      </c>
    </row>
    <row r="163" spans="1:28">
      <c r="A163" s="18">
        <v>20180824</v>
      </c>
      <c r="B163" s="18" t="s">
        <v>99</v>
      </c>
      <c r="C163" s="27">
        <v>46150</v>
      </c>
      <c r="D163" s="27">
        <v>1</v>
      </c>
      <c r="E163" s="27">
        <v>1.8522025723472668</v>
      </c>
      <c r="F163" s="18">
        <v>274596</v>
      </c>
      <c r="G163" s="18">
        <v>1</v>
      </c>
      <c r="H163" s="18">
        <v>0.28978033034291945</v>
      </c>
      <c r="I163" s="27">
        <v>216980</v>
      </c>
      <c r="J163" s="27">
        <v>1</v>
      </c>
      <c r="K163" s="26">
        <v>0.74742116440103978</v>
      </c>
      <c r="L163" s="19">
        <v>0</v>
      </c>
      <c r="M163" s="19">
        <v>0</v>
      </c>
      <c r="N163" s="19">
        <v>0</v>
      </c>
      <c r="O163" s="27">
        <v>1</v>
      </c>
      <c r="P163" s="27">
        <v>1</v>
      </c>
      <c r="Q163" s="27">
        <v>230414</v>
      </c>
      <c r="R163" s="31">
        <f t="shared" si="14"/>
        <v>489810.14955722401</v>
      </c>
      <c r="S163" s="32">
        <f t="shared" si="16"/>
        <v>557641.11255640828</v>
      </c>
      <c r="T163" s="39">
        <f t="shared" si="17"/>
        <v>1138.4841924172085</v>
      </c>
      <c r="U163" s="34">
        <f t="shared" si="18"/>
        <v>7.4323401150018942E-3</v>
      </c>
      <c r="V163" s="38">
        <v>378.14703799453952</v>
      </c>
      <c r="W163" s="38">
        <v>59.161765146123145</v>
      </c>
      <c r="X163" s="35">
        <v>152.59405405884087</v>
      </c>
      <c r="Y163" s="35">
        <v>0</v>
      </c>
      <c r="Z163" s="35">
        <v>47041491.526520722</v>
      </c>
      <c r="AA163" s="36">
        <f t="shared" si="15"/>
        <v>113848419.24172086</v>
      </c>
      <c r="AB163" s="37">
        <f t="shared" si="19"/>
        <v>7.4323401150018864E-3</v>
      </c>
    </row>
    <row r="164" spans="1:28">
      <c r="A164" s="18">
        <v>20180827</v>
      </c>
      <c r="B164" s="18" t="s">
        <v>99</v>
      </c>
      <c r="C164" s="27">
        <v>46300</v>
      </c>
      <c r="D164" s="27">
        <v>1</v>
      </c>
      <c r="E164" s="27">
        <v>1.8522025723472668</v>
      </c>
      <c r="F164" s="18">
        <v>273122</v>
      </c>
      <c r="G164" s="18">
        <v>1</v>
      </c>
      <c r="H164" s="18">
        <v>0.28978033034291945</v>
      </c>
      <c r="I164" s="27">
        <v>216685</v>
      </c>
      <c r="J164" s="27">
        <v>1</v>
      </c>
      <c r="K164" s="26">
        <v>0.74742116440103978</v>
      </c>
      <c r="L164" s="19">
        <v>0</v>
      </c>
      <c r="M164" s="19">
        <v>0</v>
      </c>
      <c r="N164" s="19">
        <v>0</v>
      </c>
      <c r="O164" s="27">
        <v>1</v>
      </c>
      <c r="P164" s="27">
        <v>1</v>
      </c>
      <c r="Q164" s="27">
        <v>230414</v>
      </c>
      <c r="R164" s="31">
        <f t="shared" si="14"/>
        <v>489810.14955722401</v>
      </c>
      <c r="S164" s="32">
        <f t="shared" si="16"/>
        <v>557271.31749183661</v>
      </c>
      <c r="T164" s="39">
        <f t="shared" si="17"/>
        <v>1137.729216096473</v>
      </c>
      <c r="U164" s="34">
        <f t="shared" si="18"/>
        <v>-6.631416806346436E-4</v>
      </c>
      <c r="V164" s="38">
        <v>378.14703799453952</v>
      </c>
      <c r="W164" s="38">
        <v>59.161765146123145</v>
      </c>
      <c r="X164" s="35">
        <v>152.59405405884087</v>
      </c>
      <c r="Y164" s="35">
        <v>0</v>
      </c>
      <c r="Z164" s="35">
        <v>47041491.526520722</v>
      </c>
      <c r="AA164" s="36">
        <f t="shared" si="15"/>
        <v>113772921.60964727</v>
      </c>
      <c r="AB164" s="37">
        <f t="shared" si="19"/>
        <v>-6.6314168063489796E-4</v>
      </c>
    </row>
    <row r="165" spans="1:28">
      <c r="A165" s="18">
        <v>20180828</v>
      </c>
      <c r="B165" s="18" t="s">
        <v>99</v>
      </c>
      <c r="C165" s="27">
        <v>46550</v>
      </c>
      <c r="D165" s="27">
        <v>1</v>
      </c>
      <c r="E165" s="27">
        <v>1.8522025723472668</v>
      </c>
      <c r="F165" s="18">
        <v>264280</v>
      </c>
      <c r="G165" s="18">
        <v>1</v>
      </c>
      <c r="H165" s="18">
        <v>0.28978033034291945</v>
      </c>
      <c r="I165" s="27">
        <v>216881</v>
      </c>
      <c r="J165" s="27">
        <v>1</v>
      </c>
      <c r="K165" s="26">
        <v>0.74742116440103978</v>
      </c>
      <c r="L165" s="19">
        <v>0</v>
      </c>
      <c r="M165" s="19">
        <v>0</v>
      </c>
      <c r="N165" s="19">
        <v>0</v>
      </c>
      <c r="O165" s="27">
        <v>1</v>
      </c>
      <c r="P165" s="27">
        <v>1</v>
      </c>
      <c r="Q165" s="27">
        <v>230414</v>
      </c>
      <c r="R165" s="31">
        <f t="shared" si="14"/>
        <v>489810.14955722401</v>
      </c>
      <c r="S165" s="32">
        <f t="shared" si="16"/>
        <v>555318.62500225392</v>
      </c>
      <c r="T165" s="39">
        <f t="shared" si="17"/>
        <v>1133.7425847631944</v>
      </c>
      <c r="U165" s="34">
        <f t="shared" si="18"/>
        <v>-3.5040247511237276E-3</v>
      </c>
      <c r="V165" s="38">
        <v>378.14703799453952</v>
      </c>
      <c r="W165" s="38">
        <v>59.161765146123145</v>
      </c>
      <c r="X165" s="35">
        <v>152.59405405884087</v>
      </c>
      <c r="Y165" s="35">
        <v>0</v>
      </c>
      <c r="Z165" s="35">
        <v>47041491.526520722</v>
      </c>
      <c r="AA165" s="36">
        <f t="shared" si="15"/>
        <v>113374258.47631943</v>
      </c>
      <c r="AB165" s="37">
        <f t="shared" si="19"/>
        <v>-3.504024751123535E-3</v>
      </c>
    </row>
    <row r="166" spans="1:28">
      <c r="A166" s="18">
        <v>20180829</v>
      </c>
      <c r="B166" s="18" t="s">
        <v>99</v>
      </c>
      <c r="C166" s="27">
        <v>46800</v>
      </c>
      <c r="D166" s="27">
        <v>1</v>
      </c>
      <c r="E166" s="27">
        <v>1.8522025723472668</v>
      </c>
      <c r="F166" s="18">
        <v>264771</v>
      </c>
      <c r="G166" s="18">
        <v>1</v>
      </c>
      <c r="H166" s="18">
        <v>0.28978033034291945</v>
      </c>
      <c r="I166" s="27">
        <v>219335</v>
      </c>
      <c r="J166" s="27">
        <v>1</v>
      </c>
      <c r="K166" s="26">
        <v>0.74742116440103978</v>
      </c>
      <c r="L166" s="19">
        <v>0</v>
      </c>
      <c r="M166" s="19">
        <v>0</v>
      </c>
      <c r="N166" s="19">
        <v>0</v>
      </c>
      <c r="O166" s="27">
        <v>1</v>
      </c>
      <c r="P166" s="27">
        <v>1</v>
      </c>
      <c r="Q166" s="27">
        <v>230414</v>
      </c>
      <c r="R166" s="31">
        <f t="shared" si="14"/>
        <v>489810.14955722401</v>
      </c>
      <c r="S166" s="32">
        <f t="shared" si="16"/>
        <v>557758.12932497927</v>
      </c>
      <c r="T166" s="39">
        <f t="shared" si="17"/>
        <v>1138.723094711652</v>
      </c>
      <c r="U166" s="34">
        <f t="shared" si="18"/>
        <v>4.3929812775780567E-3</v>
      </c>
      <c r="V166" s="38">
        <v>378.14703799453952</v>
      </c>
      <c r="W166" s="38">
        <v>59.161765146123145</v>
      </c>
      <c r="X166" s="35">
        <v>152.59405405884087</v>
      </c>
      <c r="Y166" s="35">
        <v>0</v>
      </c>
      <c r="Z166" s="35">
        <v>47041491.526520722</v>
      </c>
      <c r="AA166" s="36">
        <f t="shared" si="15"/>
        <v>113872309.47116521</v>
      </c>
      <c r="AB166" s="37">
        <f t="shared" si="19"/>
        <v>4.3929812775781556E-3</v>
      </c>
    </row>
    <row r="167" spans="1:28">
      <c r="A167" s="18">
        <v>20180830</v>
      </c>
      <c r="B167" s="18" t="s">
        <v>99</v>
      </c>
      <c r="C167" s="27">
        <v>47650</v>
      </c>
      <c r="D167" s="27">
        <v>1</v>
      </c>
      <c r="E167" s="27">
        <v>1.8522025723472668</v>
      </c>
      <c r="F167" s="18">
        <v>261824</v>
      </c>
      <c r="G167" s="18">
        <v>1</v>
      </c>
      <c r="H167" s="18">
        <v>0.28978033034291945</v>
      </c>
      <c r="I167" s="27">
        <v>220611</v>
      </c>
      <c r="J167" s="27">
        <v>1</v>
      </c>
      <c r="K167" s="26">
        <v>0.74742116440103978</v>
      </c>
      <c r="L167" s="19">
        <v>0</v>
      </c>
      <c r="M167" s="19">
        <v>0</v>
      </c>
      <c r="N167" s="19">
        <v>0</v>
      </c>
      <c r="O167" s="27">
        <v>1</v>
      </c>
      <c r="P167" s="27">
        <v>1</v>
      </c>
      <c r="Q167" s="27">
        <v>230414</v>
      </c>
      <c r="R167" s="31">
        <f t="shared" si="14"/>
        <v>489810.14955722401</v>
      </c>
      <c r="S167" s="32">
        <f t="shared" si="16"/>
        <v>559432.22828372964</v>
      </c>
      <c r="T167" s="39">
        <f t="shared" si="17"/>
        <v>1142.1409474455404</v>
      </c>
      <c r="U167" s="34">
        <f t="shared" si="18"/>
        <v>3.0014783662167112E-3</v>
      </c>
      <c r="V167" s="38">
        <v>378.14703799453952</v>
      </c>
      <c r="W167" s="38">
        <v>59.161765146123145</v>
      </c>
      <c r="X167" s="35">
        <v>152.59405405884087</v>
      </c>
      <c r="Y167" s="35">
        <v>0</v>
      </c>
      <c r="Z167" s="35">
        <v>47041491.526520722</v>
      </c>
      <c r="AA167" s="36">
        <f t="shared" si="15"/>
        <v>114214094.74455401</v>
      </c>
      <c r="AB167" s="37">
        <f t="shared" si="19"/>
        <v>3.0014783662164154E-3</v>
      </c>
    </row>
    <row r="168" spans="1:28">
      <c r="A168" s="18">
        <v>20180831</v>
      </c>
      <c r="B168" s="18" t="s">
        <v>99</v>
      </c>
      <c r="C168" s="27">
        <v>48450</v>
      </c>
      <c r="D168" s="27">
        <v>1</v>
      </c>
      <c r="E168" s="27">
        <v>1.8522025723472668</v>
      </c>
      <c r="F168" s="18">
        <v>265263</v>
      </c>
      <c r="G168" s="18">
        <v>1</v>
      </c>
      <c r="H168" s="18">
        <v>0.28978033034291945</v>
      </c>
      <c r="I168" s="27">
        <v>232681</v>
      </c>
      <c r="J168" s="27">
        <v>1</v>
      </c>
      <c r="K168" s="26">
        <v>0.74742116440103978</v>
      </c>
      <c r="L168" s="19">
        <v>0</v>
      </c>
      <c r="M168" s="19">
        <v>0</v>
      </c>
      <c r="N168" s="19">
        <v>0</v>
      </c>
      <c r="O168" s="27">
        <v>1</v>
      </c>
      <c r="P168" s="27">
        <v>1</v>
      </c>
      <c r="Q168" s="27">
        <v>230414</v>
      </c>
      <c r="R168" s="31">
        <f t="shared" si="14"/>
        <v>489810.14955722401</v>
      </c>
      <c r="S168" s="32">
        <f t="shared" si="16"/>
        <v>570931.91835197725</v>
      </c>
      <c r="T168" s="39">
        <f t="shared" si="17"/>
        <v>1165.6187991777738</v>
      </c>
      <c r="U168" s="34">
        <f t="shared" si="18"/>
        <v>2.05560021158009E-2</v>
      </c>
      <c r="V168" s="38">
        <v>378.14703799453952</v>
      </c>
      <c r="W168" s="38">
        <v>59.161765146123145</v>
      </c>
      <c r="X168" s="35">
        <v>152.59405405884087</v>
      </c>
      <c r="Y168" s="35">
        <v>0</v>
      </c>
      <c r="Z168" s="35">
        <v>47041491.526520722</v>
      </c>
      <c r="AA168" s="36">
        <f t="shared" si="15"/>
        <v>116561879.91777739</v>
      </c>
      <c r="AB168" s="37">
        <f t="shared" si="19"/>
        <v>2.0556002115801247E-2</v>
      </c>
    </row>
    <row r="169" spans="1:28">
      <c r="A169" s="18">
        <v>20180903</v>
      </c>
      <c r="B169" s="18" t="s">
        <v>99</v>
      </c>
      <c r="C169" s="27">
        <v>47450</v>
      </c>
      <c r="D169" s="27">
        <v>1</v>
      </c>
      <c r="E169" s="27">
        <v>1.8522025723472668</v>
      </c>
      <c r="F169" s="18">
        <v>262315</v>
      </c>
      <c r="G169" s="18">
        <v>1</v>
      </c>
      <c r="H169" s="18">
        <v>0.28978033034291945</v>
      </c>
      <c r="I169" s="27">
        <v>230621</v>
      </c>
      <c r="J169" s="27">
        <v>1</v>
      </c>
      <c r="K169" s="26">
        <v>0.74742116440103978</v>
      </c>
      <c r="L169" s="19">
        <v>0</v>
      </c>
      <c r="M169" s="19">
        <v>0</v>
      </c>
      <c r="N169" s="19">
        <v>0</v>
      </c>
      <c r="O169" s="27">
        <v>1</v>
      </c>
      <c r="P169" s="27">
        <v>1</v>
      </c>
      <c r="Q169" s="27">
        <v>230414</v>
      </c>
      <c r="R169" s="31">
        <f t="shared" si="14"/>
        <v>489810.14955722401</v>
      </c>
      <c r="S169" s="32">
        <f t="shared" si="16"/>
        <v>566685.75576711295</v>
      </c>
      <c r="T169" s="39">
        <f t="shared" si="17"/>
        <v>1156.9498024477086</v>
      </c>
      <c r="U169" s="34">
        <f t="shared" si="18"/>
        <v>-7.4372485551710788E-3</v>
      </c>
      <c r="V169" s="38">
        <v>378.14703799453952</v>
      </c>
      <c r="W169" s="38">
        <v>59.161765146123145</v>
      </c>
      <c r="X169" s="35">
        <v>152.59405405884087</v>
      </c>
      <c r="Y169" s="35">
        <v>0</v>
      </c>
      <c r="Z169" s="35">
        <v>47041491.526520722</v>
      </c>
      <c r="AA169" s="36">
        <f t="shared" si="15"/>
        <v>115694980.24477085</v>
      </c>
      <c r="AB169" s="37">
        <f t="shared" si="19"/>
        <v>-7.4372485551712497E-3</v>
      </c>
    </row>
    <row r="170" spans="1:28">
      <c r="A170" s="18">
        <v>20180904</v>
      </c>
      <c r="B170" s="18" t="s">
        <v>99</v>
      </c>
      <c r="C170" s="27">
        <v>47650</v>
      </c>
      <c r="D170" s="27">
        <v>1</v>
      </c>
      <c r="E170" s="27">
        <v>1.8522025723472668</v>
      </c>
      <c r="F170" s="18">
        <v>275087</v>
      </c>
      <c r="G170" s="18">
        <v>1</v>
      </c>
      <c r="H170" s="18">
        <v>0.28978033034291945</v>
      </c>
      <c r="I170" s="27">
        <v>233565</v>
      </c>
      <c r="J170" s="27">
        <v>1</v>
      </c>
      <c r="K170" s="26">
        <v>0.74742116440103978</v>
      </c>
      <c r="L170" s="19">
        <v>0</v>
      </c>
      <c r="M170" s="19">
        <v>0</v>
      </c>
      <c r="N170" s="19">
        <v>0</v>
      </c>
      <c r="O170" s="27">
        <v>1</v>
      </c>
      <c r="P170" s="27">
        <v>1</v>
      </c>
      <c r="Q170" s="27">
        <v>230414</v>
      </c>
      <c r="R170" s="31">
        <f t="shared" si="14"/>
        <v>489810.14955722401</v>
      </c>
      <c r="S170" s="32">
        <f t="shared" si="16"/>
        <v>572957.67856871884</v>
      </c>
      <c r="T170" s="39">
        <f t="shared" si="17"/>
        <v>1169.7546061196529</v>
      </c>
      <c r="U170" s="34">
        <f t="shared" si="18"/>
        <v>1.1067726227061588E-2</v>
      </c>
      <c r="V170" s="38">
        <v>378.14703799453952</v>
      </c>
      <c r="W170" s="38">
        <v>59.161765146123145</v>
      </c>
      <c r="X170" s="35">
        <v>152.59405405884087</v>
      </c>
      <c r="Y170" s="35">
        <v>0</v>
      </c>
      <c r="Z170" s="35">
        <v>47041491.526520722</v>
      </c>
      <c r="AA170" s="36">
        <f t="shared" si="15"/>
        <v>116975460.61196527</v>
      </c>
      <c r="AB170" s="37">
        <f t="shared" si="19"/>
        <v>1.1067726227061514E-2</v>
      </c>
    </row>
    <row r="171" spans="1:28">
      <c r="A171" s="18">
        <v>20180905</v>
      </c>
      <c r="B171" s="18" t="s">
        <v>99</v>
      </c>
      <c r="C171" s="27">
        <v>46600</v>
      </c>
      <c r="D171" s="27">
        <v>1</v>
      </c>
      <c r="E171" s="27">
        <v>1.8522025723472668</v>
      </c>
      <c r="F171" s="18">
        <v>269684</v>
      </c>
      <c r="G171" s="18">
        <v>1</v>
      </c>
      <c r="H171" s="18">
        <v>0.28978033034291945</v>
      </c>
      <c r="I171" s="27">
        <v>230032</v>
      </c>
      <c r="J171" s="27">
        <v>1</v>
      </c>
      <c r="K171" s="26">
        <v>0.74742116440103978</v>
      </c>
      <c r="L171" s="19">
        <v>0</v>
      </c>
      <c r="M171" s="19">
        <v>0</v>
      </c>
      <c r="N171" s="19">
        <v>0</v>
      </c>
      <c r="O171" s="27">
        <v>1</v>
      </c>
      <c r="P171" s="27">
        <v>1</v>
      </c>
      <c r="Q171" s="27">
        <v>230414</v>
      </c>
      <c r="R171" s="31">
        <f t="shared" si="14"/>
        <v>489810.14955722401</v>
      </c>
      <c r="S171" s="32">
        <f t="shared" si="16"/>
        <v>566806.54376908252</v>
      </c>
      <c r="T171" s="39">
        <f t="shared" si="17"/>
        <v>1157.1964041199662</v>
      </c>
      <c r="U171" s="34">
        <f t="shared" si="18"/>
        <v>-1.0735757682840064E-2</v>
      </c>
      <c r="V171" s="38">
        <v>378.14703799453952</v>
      </c>
      <c r="W171" s="38">
        <v>59.161765146123145</v>
      </c>
      <c r="X171" s="35">
        <v>152.59405405884087</v>
      </c>
      <c r="Y171" s="35">
        <v>0</v>
      </c>
      <c r="Z171" s="35">
        <v>47041491.526520722</v>
      </c>
      <c r="AA171" s="36">
        <f t="shared" si="15"/>
        <v>115719640.41199663</v>
      </c>
      <c r="AB171" s="37">
        <f t="shared" si="19"/>
        <v>-1.0735757682839847E-2</v>
      </c>
    </row>
    <row r="172" spans="1:28">
      <c r="A172" s="18">
        <v>20180906</v>
      </c>
      <c r="B172" s="18" t="s">
        <v>99</v>
      </c>
      <c r="C172" s="27">
        <v>46100</v>
      </c>
      <c r="D172" s="27">
        <v>1</v>
      </c>
      <c r="E172" s="27">
        <v>1.8522025723472668</v>
      </c>
      <c r="F172" s="18">
        <v>272631</v>
      </c>
      <c r="G172" s="18">
        <v>1</v>
      </c>
      <c r="H172" s="18">
        <v>0.28978033034291945</v>
      </c>
      <c r="I172" s="27">
        <v>220316</v>
      </c>
      <c r="J172" s="27">
        <v>1</v>
      </c>
      <c r="K172" s="26">
        <v>0.74742116440103978</v>
      </c>
      <c r="L172" s="19">
        <v>0</v>
      </c>
      <c r="M172" s="19">
        <v>0</v>
      </c>
      <c r="N172" s="19">
        <v>0</v>
      </c>
      <c r="O172" s="27">
        <v>1</v>
      </c>
      <c r="P172" s="27">
        <v>1</v>
      </c>
      <c r="Q172" s="27">
        <v>230414</v>
      </c>
      <c r="R172" s="31">
        <f t="shared" si="14"/>
        <v>489810.14955722401</v>
      </c>
      <c r="S172" s="32">
        <f t="shared" si="16"/>
        <v>559472.48108310893</v>
      </c>
      <c r="T172" s="39">
        <f t="shared" si="17"/>
        <v>1142.2231278564927</v>
      </c>
      <c r="U172" s="34">
        <f t="shared" si="18"/>
        <v>-1.2939269608999954E-2</v>
      </c>
      <c r="V172" s="38">
        <v>378.14703799453952</v>
      </c>
      <c r="W172" s="38">
        <v>59.161765146123145</v>
      </c>
      <c r="X172" s="35">
        <v>152.59405405884087</v>
      </c>
      <c r="Y172" s="35">
        <v>0</v>
      </c>
      <c r="Z172" s="35">
        <v>47041491.526520722</v>
      </c>
      <c r="AA172" s="36">
        <f t="shared" si="15"/>
        <v>114222312.78564927</v>
      </c>
      <c r="AB172" s="37">
        <f t="shared" si="19"/>
        <v>-1.2939269609000058E-2</v>
      </c>
    </row>
    <row r="173" spans="1:28">
      <c r="A173" s="18">
        <v>20180907</v>
      </c>
      <c r="B173" s="18" t="s">
        <v>99</v>
      </c>
      <c r="C173" s="27">
        <v>44900</v>
      </c>
      <c r="D173" s="27">
        <v>1</v>
      </c>
      <c r="E173" s="27">
        <v>1.8522025723472668</v>
      </c>
      <c r="F173" s="18">
        <v>274596</v>
      </c>
      <c r="G173" s="18">
        <v>1</v>
      </c>
      <c r="H173" s="18">
        <v>0.28978033034291945</v>
      </c>
      <c r="I173" s="27">
        <v>220807</v>
      </c>
      <c r="J173" s="27">
        <v>1</v>
      </c>
      <c r="K173" s="26">
        <v>0.74742116440103978</v>
      </c>
      <c r="L173" s="19">
        <v>0</v>
      </c>
      <c r="M173" s="19">
        <v>0</v>
      </c>
      <c r="N173" s="19">
        <v>0</v>
      </c>
      <c r="O173" s="27">
        <v>1</v>
      </c>
      <c r="P173" s="27">
        <v>1</v>
      </c>
      <c r="Q173" s="27">
        <v>230414</v>
      </c>
      <c r="R173" s="31">
        <f t="shared" si="14"/>
        <v>489810.14955722401</v>
      </c>
      <c r="S173" s="32">
        <f t="shared" si="16"/>
        <v>558186.24013713701</v>
      </c>
      <c r="T173" s="39">
        <f t="shared" si="17"/>
        <v>1139.5971288911087</v>
      </c>
      <c r="U173" s="34">
        <f t="shared" si="18"/>
        <v>-2.299024508733261E-3</v>
      </c>
      <c r="V173" s="38">
        <v>378.14703799453952</v>
      </c>
      <c r="W173" s="38">
        <v>59.161765146123145</v>
      </c>
      <c r="X173" s="35">
        <v>152.59405405884087</v>
      </c>
      <c r="Y173" s="35">
        <v>0</v>
      </c>
      <c r="Z173" s="35">
        <v>47041491.526520722</v>
      </c>
      <c r="AA173" s="36">
        <f t="shared" si="15"/>
        <v>113959712.88911086</v>
      </c>
      <c r="AB173" s="37">
        <f t="shared" si="19"/>
        <v>-2.2990245087332823E-3</v>
      </c>
    </row>
    <row r="174" spans="1:28">
      <c r="A174" s="18">
        <v>20180910</v>
      </c>
      <c r="B174" s="18" t="s">
        <v>99</v>
      </c>
      <c r="C174" s="27">
        <v>45500</v>
      </c>
      <c r="D174" s="27">
        <v>1</v>
      </c>
      <c r="E174" s="27">
        <v>1.8522025723472668</v>
      </c>
      <c r="F174" s="18">
        <v>269192</v>
      </c>
      <c r="G174" s="18">
        <v>1</v>
      </c>
      <c r="H174" s="18">
        <v>0.28978033034291945</v>
      </c>
      <c r="I174" s="27">
        <v>217667</v>
      </c>
      <c r="J174" s="27">
        <v>1</v>
      </c>
      <c r="K174" s="26">
        <v>0.74742116440103978</v>
      </c>
      <c r="L174" s="19">
        <v>0</v>
      </c>
      <c r="M174" s="19">
        <v>0</v>
      </c>
      <c r="N174" s="19">
        <v>0</v>
      </c>
      <c r="O174" s="27">
        <v>1</v>
      </c>
      <c r="P174" s="27">
        <v>1</v>
      </c>
      <c r="Q174" s="27">
        <v>230414</v>
      </c>
      <c r="R174" s="31">
        <f t="shared" si="14"/>
        <v>489810.14955722401</v>
      </c>
      <c r="S174" s="32">
        <f t="shared" si="16"/>
        <v>555384.68631915294</v>
      </c>
      <c r="T174" s="39">
        <f t="shared" si="17"/>
        <v>1133.8774560331317</v>
      </c>
      <c r="U174" s="34">
        <f t="shared" si="18"/>
        <v>-5.0190305968413253E-3</v>
      </c>
      <c r="V174" s="38">
        <v>378.14703799453952</v>
      </c>
      <c r="W174" s="38">
        <v>59.161765146123145</v>
      </c>
      <c r="X174" s="35">
        <v>152.59405405884087</v>
      </c>
      <c r="Y174" s="35">
        <v>0</v>
      </c>
      <c r="Z174" s="35">
        <v>47041491.526520722</v>
      </c>
      <c r="AA174" s="36">
        <f t="shared" si="15"/>
        <v>113387745.60331318</v>
      </c>
      <c r="AB174" s="37">
        <f t="shared" si="19"/>
        <v>-5.0190305968411952E-3</v>
      </c>
    </row>
    <row r="175" spans="1:28">
      <c r="A175" s="18">
        <v>20180911</v>
      </c>
      <c r="B175" s="18" t="s">
        <v>99</v>
      </c>
      <c r="C175" s="27">
        <v>45050</v>
      </c>
      <c r="D175" s="27">
        <v>1</v>
      </c>
      <c r="E175" s="27">
        <v>1.8522025723472668</v>
      </c>
      <c r="F175" s="18">
        <v>269684</v>
      </c>
      <c r="G175" s="18">
        <v>1</v>
      </c>
      <c r="H175" s="18">
        <v>0.28978033034291945</v>
      </c>
      <c r="I175" s="27">
        <v>218648</v>
      </c>
      <c r="J175" s="27">
        <v>1</v>
      </c>
      <c r="K175" s="26">
        <v>0.74742116440103978</v>
      </c>
      <c r="L175" s="19">
        <v>0</v>
      </c>
      <c r="M175" s="19">
        <v>0</v>
      </c>
      <c r="N175" s="19">
        <v>0</v>
      </c>
      <c r="O175" s="27">
        <v>1</v>
      </c>
      <c r="P175" s="27">
        <v>1</v>
      </c>
      <c r="Q175" s="27">
        <v>230414</v>
      </c>
      <c r="R175" s="31">
        <f t="shared" si="14"/>
        <v>489810.14955722401</v>
      </c>
      <c r="S175" s="32">
        <f t="shared" si="16"/>
        <v>555426.98724640277</v>
      </c>
      <c r="T175" s="39">
        <f t="shared" si="17"/>
        <v>1133.9638179169924</v>
      </c>
      <c r="U175" s="34">
        <f t="shared" si="18"/>
        <v>7.6165094738592812E-5</v>
      </c>
      <c r="V175" s="38">
        <v>378.14703799453952</v>
      </c>
      <c r="W175" s="38">
        <v>59.161765146123145</v>
      </c>
      <c r="X175" s="35">
        <v>152.59405405884087</v>
      </c>
      <c r="Y175" s="35">
        <v>0</v>
      </c>
      <c r="Z175" s="35">
        <v>47041491.526520722</v>
      </c>
      <c r="AA175" s="36">
        <f t="shared" si="15"/>
        <v>113396381.79169923</v>
      </c>
      <c r="AB175" s="37">
        <f t="shared" si="19"/>
        <v>7.6165094738425587E-5</v>
      </c>
    </row>
    <row r="176" spans="1:28">
      <c r="A176" s="18">
        <v>20180912</v>
      </c>
      <c r="B176" s="18" t="s">
        <v>99</v>
      </c>
      <c r="C176" s="27">
        <v>44550</v>
      </c>
      <c r="D176" s="27">
        <v>1</v>
      </c>
      <c r="E176" s="27">
        <v>1.8522025723472668</v>
      </c>
      <c r="F176" s="18">
        <v>280000</v>
      </c>
      <c r="G176" s="18">
        <v>1</v>
      </c>
      <c r="H176" s="18">
        <v>0.28978033034291945</v>
      </c>
      <c r="I176" s="27">
        <v>225812</v>
      </c>
      <c r="J176" s="27">
        <v>1</v>
      </c>
      <c r="K176" s="26">
        <v>0.74742116440103978</v>
      </c>
      <c r="L176" s="19">
        <v>0</v>
      </c>
      <c r="M176" s="19">
        <v>0</v>
      </c>
      <c r="N176" s="19">
        <v>0</v>
      </c>
      <c r="O176" s="27">
        <v>1</v>
      </c>
      <c r="P176" s="27">
        <v>1</v>
      </c>
      <c r="Q176" s="27">
        <v>230414</v>
      </c>
      <c r="R176" s="31">
        <f t="shared" si="14"/>
        <v>489810.14955722401</v>
      </c>
      <c r="S176" s="32">
        <f t="shared" si="16"/>
        <v>562844.78506981581</v>
      </c>
      <c r="T176" s="39">
        <f t="shared" si="17"/>
        <v>1149.1080484522693</v>
      </c>
      <c r="U176" s="34">
        <f t="shared" si="18"/>
        <v>1.3355126765063525E-2</v>
      </c>
      <c r="V176" s="38">
        <v>378.14703799453952</v>
      </c>
      <c r="W176" s="38">
        <v>59.161765146123145</v>
      </c>
      <c r="X176" s="35">
        <v>152.59405405884087</v>
      </c>
      <c r="Y176" s="35">
        <v>0</v>
      </c>
      <c r="Z176" s="35">
        <v>47041491.526520722</v>
      </c>
      <c r="AA176" s="36">
        <f t="shared" si="15"/>
        <v>114910804.84522691</v>
      </c>
      <c r="AB176" s="37">
        <f t="shared" si="19"/>
        <v>1.3355126765063511E-2</v>
      </c>
    </row>
    <row r="177" spans="1:28">
      <c r="A177" s="18">
        <v>20180913</v>
      </c>
      <c r="B177" s="18" t="s">
        <v>99</v>
      </c>
      <c r="C177" s="27">
        <v>44050</v>
      </c>
      <c r="D177" s="27">
        <v>1</v>
      </c>
      <c r="E177" s="27">
        <v>1.8522025723472668</v>
      </c>
      <c r="F177" s="18">
        <v>288350</v>
      </c>
      <c r="G177" s="18">
        <v>1</v>
      </c>
      <c r="H177" s="18">
        <v>0.28978033034291945</v>
      </c>
      <c r="I177" s="27">
        <v>227971</v>
      </c>
      <c r="J177" s="27">
        <v>1</v>
      </c>
      <c r="K177" s="26">
        <v>0.74742116440103978</v>
      </c>
      <c r="L177" s="19">
        <v>0</v>
      </c>
      <c r="M177" s="19">
        <v>0</v>
      </c>
      <c r="N177" s="19">
        <v>0</v>
      </c>
      <c r="O177" s="27">
        <v>1</v>
      </c>
      <c r="P177" s="27">
        <v>1</v>
      </c>
      <c r="Q177" s="27">
        <v>230414</v>
      </c>
      <c r="R177" s="31">
        <f t="shared" si="14"/>
        <v>489810.14955722401</v>
      </c>
      <c r="S177" s="32">
        <f t="shared" si="16"/>
        <v>565952.03183594742</v>
      </c>
      <c r="T177" s="39">
        <f t="shared" si="17"/>
        <v>1155.4518262791282</v>
      </c>
      <c r="U177" s="34">
        <f t="shared" si="18"/>
        <v>5.5206103859453308E-3</v>
      </c>
      <c r="V177" s="38">
        <v>378.14703799453952</v>
      </c>
      <c r="W177" s="38">
        <v>59.161765146123145</v>
      </c>
      <c r="X177" s="35">
        <v>152.59405405884087</v>
      </c>
      <c r="Y177" s="35">
        <v>0</v>
      </c>
      <c r="Z177" s="35">
        <v>47041491.526520722</v>
      </c>
      <c r="AA177" s="36">
        <f t="shared" si="15"/>
        <v>115545182.62791282</v>
      </c>
      <c r="AB177" s="37">
        <f t="shared" si="19"/>
        <v>5.5206103859454089E-3</v>
      </c>
    </row>
    <row r="178" spans="1:28">
      <c r="A178" s="18">
        <v>20180914</v>
      </c>
      <c r="B178" s="18" t="s">
        <v>99</v>
      </c>
      <c r="C178" s="27">
        <v>45850</v>
      </c>
      <c r="D178" s="27">
        <v>1</v>
      </c>
      <c r="E178" s="27">
        <v>1.8522025723472668</v>
      </c>
      <c r="F178" s="18">
        <v>285894</v>
      </c>
      <c r="G178" s="18">
        <v>1</v>
      </c>
      <c r="H178" s="18">
        <v>0.28978033034291945</v>
      </c>
      <c r="I178" s="27">
        <v>235822</v>
      </c>
      <c r="J178" s="27">
        <v>1</v>
      </c>
      <c r="K178" s="26">
        <v>0.74742116440103978</v>
      </c>
      <c r="L178" s="19">
        <v>0</v>
      </c>
      <c r="M178" s="19">
        <v>0</v>
      </c>
      <c r="N178" s="19">
        <v>0</v>
      </c>
      <c r="O178" s="27">
        <v>1</v>
      </c>
      <c r="P178" s="27">
        <v>1</v>
      </c>
      <c r="Q178" s="27">
        <v>230414</v>
      </c>
      <c r="R178" s="31">
        <f t="shared" si="14"/>
        <v>489810.14955722401</v>
      </c>
      <c r="S178" s="32">
        <f t="shared" si="16"/>
        <v>574442.29953656276</v>
      </c>
      <c r="T178" s="39">
        <f t="shared" si="17"/>
        <v>1172.7856191952005</v>
      </c>
      <c r="U178" s="34">
        <f t="shared" si="18"/>
        <v>1.5001744358215146E-2</v>
      </c>
      <c r="V178" s="38">
        <v>378.14703799453952</v>
      </c>
      <c r="W178" s="38">
        <v>59.161765146123145</v>
      </c>
      <c r="X178" s="35">
        <v>152.59405405884087</v>
      </c>
      <c r="Y178" s="35">
        <v>0</v>
      </c>
      <c r="Z178" s="35">
        <v>47041491.526520722</v>
      </c>
      <c r="AA178" s="36">
        <f t="shared" si="15"/>
        <v>117278561.91952005</v>
      </c>
      <c r="AB178" s="37">
        <f t="shared" si="19"/>
        <v>1.5001744358215155E-2</v>
      </c>
    </row>
    <row r="179" spans="1:28">
      <c r="A179" s="18">
        <v>20180917</v>
      </c>
      <c r="B179" s="18" t="s">
        <v>99</v>
      </c>
      <c r="C179" s="27">
        <v>45150</v>
      </c>
      <c r="D179" s="27">
        <v>1</v>
      </c>
      <c r="E179" s="27">
        <v>1.8522025723472668</v>
      </c>
      <c r="F179" s="18">
        <v>297192</v>
      </c>
      <c r="G179" s="18">
        <v>1</v>
      </c>
      <c r="H179" s="18">
        <v>0.28978033034291945</v>
      </c>
      <c r="I179" s="27">
        <v>236803</v>
      </c>
      <c r="J179" s="27">
        <v>1</v>
      </c>
      <c r="K179" s="26">
        <v>0.74742116440103978</v>
      </c>
      <c r="L179" s="19">
        <v>0</v>
      </c>
      <c r="M179" s="19">
        <v>0</v>
      </c>
      <c r="N179" s="19">
        <v>0</v>
      </c>
      <c r="O179" s="27">
        <v>1</v>
      </c>
      <c r="P179" s="27">
        <v>1</v>
      </c>
      <c r="Q179" s="27">
        <v>230414</v>
      </c>
      <c r="R179" s="31">
        <f t="shared" si="14"/>
        <v>489810.14955722401</v>
      </c>
      <c r="S179" s="32">
        <f t="shared" si="16"/>
        <v>577152.91607041145</v>
      </c>
      <c r="T179" s="39">
        <f t="shared" si="17"/>
        <v>1178.3196338257651</v>
      </c>
      <c r="U179" s="34">
        <f t="shared" si="18"/>
        <v>4.7186924361863952E-3</v>
      </c>
      <c r="V179" s="38">
        <v>378.14703799453952</v>
      </c>
      <c r="W179" s="38">
        <v>59.161765146123145</v>
      </c>
      <c r="X179" s="35">
        <v>152.59405405884087</v>
      </c>
      <c r="Y179" s="35">
        <v>0</v>
      </c>
      <c r="Z179" s="35">
        <v>47041491.526520722</v>
      </c>
      <c r="AA179" s="36">
        <f t="shared" si="15"/>
        <v>117831963.3825765</v>
      </c>
      <c r="AB179" s="37">
        <f t="shared" si="19"/>
        <v>4.7186924361862937E-3</v>
      </c>
    </row>
    <row r="180" spans="1:28">
      <c r="A180" s="18">
        <v>20180918</v>
      </c>
      <c r="B180" s="18" t="s">
        <v>99</v>
      </c>
      <c r="C180" s="27">
        <v>45500</v>
      </c>
      <c r="D180" s="27">
        <v>1</v>
      </c>
      <c r="E180" s="27">
        <v>1.8522025723472668</v>
      </c>
      <c r="F180" s="18">
        <v>295228</v>
      </c>
      <c r="G180" s="18">
        <v>1</v>
      </c>
      <c r="H180" s="18">
        <v>0.28978033034291945</v>
      </c>
      <c r="I180" s="27">
        <v>238472</v>
      </c>
      <c r="J180" s="27">
        <v>1</v>
      </c>
      <c r="K180" s="26">
        <v>0.74742116440103978</v>
      </c>
      <c r="L180" s="19">
        <v>0</v>
      </c>
      <c r="M180" s="19">
        <v>0</v>
      </c>
      <c r="N180" s="19">
        <v>0</v>
      </c>
      <c r="O180" s="27">
        <v>1</v>
      </c>
      <c r="P180" s="27">
        <v>1</v>
      </c>
      <c r="Q180" s="27">
        <v>230414</v>
      </c>
      <c r="R180" s="31">
        <f t="shared" si="14"/>
        <v>489810.14955722401</v>
      </c>
      <c r="S180" s="32">
        <f t="shared" si="16"/>
        <v>578479.50432532479</v>
      </c>
      <c r="T180" s="39">
        <f t="shared" si="17"/>
        <v>1181.0280061535182</v>
      </c>
      <c r="U180" s="34">
        <f t="shared" si="18"/>
        <v>2.2985039457923077E-3</v>
      </c>
      <c r="V180" s="38">
        <v>378.14703799453952</v>
      </c>
      <c r="W180" s="38">
        <v>59.161765146123145</v>
      </c>
      <c r="X180" s="35">
        <v>152.59405405884087</v>
      </c>
      <c r="Y180" s="35">
        <v>0</v>
      </c>
      <c r="Z180" s="35">
        <v>47041491.526520722</v>
      </c>
      <c r="AA180" s="36">
        <f t="shared" si="15"/>
        <v>118102800.61535183</v>
      </c>
      <c r="AB180" s="37">
        <f t="shared" si="19"/>
        <v>2.2985039457925093E-3</v>
      </c>
    </row>
    <row r="181" spans="1:28">
      <c r="A181" s="18">
        <v>20180919</v>
      </c>
      <c r="B181" s="18" t="s">
        <v>99</v>
      </c>
      <c r="C181" s="27">
        <v>46150</v>
      </c>
      <c r="D181" s="27">
        <v>1</v>
      </c>
      <c r="E181" s="27">
        <v>1.8522025723472668</v>
      </c>
      <c r="F181" s="18">
        <v>300631</v>
      </c>
      <c r="G181" s="18">
        <v>1</v>
      </c>
      <c r="H181" s="18">
        <v>0.28978033034291945</v>
      </c>
      <c r="I181" s="27">
        <v>238472</v>
      </c>
      <c r="J181" s="27">
        <v>1</v>
      </c>
      <c r="K181" s="26">
        <v>0.74742116440103978</v>
      </c>
      <c r="L181" s="19">
        <v>0</v>
      </c>
      <c r="M181" s="19">
        <v>0</v>
      </c>
      <c r="N181" s="19">
        <v>0</v>
      </c>
      <c r="O181" s="27">
        <v>1</v>
      </c>
      <c r="P181" s="27">
        <v>1</v>
      </c>
      <c r="Q181" s="27">
        <v>230414</v>
      </c>
      <c r="R181" s="31">
        <f t="shared" si="14"/>
        <v>489810.14955722401</v>
      </c>
      <c r="S181" s="32">
        <f t="shared" si="16"/>
        <v>581249.11912219331</v>
      </c>
      <c r="T181" s="39">
        <f t="shared" si="17"/>
        <v>1186.6824720713275</v>
      </c>
      <c r="U181" s="34">
        <f t="shared" si="18"/>
        <v>4.7877492221588937E-3</v>
      </c>
      <c r="V181" s="38">
        <v>378.14703799453952</v>
      </c>
      <c r="W181" s="38">
        <v>59.161765146123145</v>
      </c>
      <c r="X181" s="35">
        <v>152.59405405884087</v>
      </c>
      <c r="Y181" s="35">
        <v>0</v>
      </c>
      <c r="Z181" s="35">
        <v>47041491.526520722</v>
      </c>
      <c r="AA181" s="36">
        <f t="shared" si="15"/>
        <v>118668247.20713276</v>
      </c>
      <c r="AB181" s="37">
        <f t="shared" si="19"/>
        <v>4.7877492221588356E-3</v>
      </c>
    </row>
    <row r="182" spans="1:28">
      <c r="A182" s="18">
        <v>20180920</v>
      </c>
      <c r="B182" s="18" t="s">
        <v>99</v>
      </c>
      <c r="C182" s="27">
        <v>47250</v>
      </c>
      <c r="D182" s="27">
        <v>1</v>
      </c>
      <c r="E182" s="27">
        <v>1.8522025723472668</v>
      </c>
      <c r="F182" s="18">
        <v>291298</v>
      </c>
      <c r="G182" s="18">
        <v>1</v>
      </c>
      <c r="H182" s="18">
        <v>0.28978033034291945</v>
      </c>
      <c r="I182" s="27">
        <v>241514</v>
      </c>
      <c r="J182" s="27">
        <v>1</v>
      </c>
      <c r="K182" s="26">
        <v>0.74742116440103978</v>
      </c>
      <c r="L182" s="19">
        <v>0</v>
      </c>
      <c r="M182" s="19">
        <v>0</v>
      </c>
      <c r="N182" s="19">
        <v>0</v>
      </c>
      <c r="O182" s="27">
        <v>1</v>
      </c>
      <c r="P182" s="27">
        <v>1</v>
      </c>
      <c r="Q182" s="27">
        <v>230414</v>
      </c>
      <c r="R182" s="31">
        <f t="shared" si="14"/>
        <v>489810.14955722401</v>
      </c>
      <c r="S182" s="32">
        <f t="shared" si="16"/>
        <v>582855.67731079285</v>
      </c>
      <c r="T182" s="39">
        <f t="shared" si="17"/>
        <v>1189.9624330726499</v>
      </c>
      <c r="U182" s="34">
        <f t="shared" si="18"/>
        <v>2.7639752659338302E-3</v>
      </c>
      <c r="V182" s="38">
        <v>378.14703799453952</v>
      </c>
      <c r="W182" s="38">
        <v>59.161765146123145</v>
      </c>
      <c r="X182" s="35">
        <v>152.59405405884087</v>
      </c>
      <c r="Y182" s="35">
        <v>0</v>
      </c>
      <c r="Z182" s="35">
        <v>47041491.526520722</v>
      </c>
      <c r="AA182" s="36">
        <f t="shared" si="15"/>
        <v>118996243.30726498</v>
      </c>
      <c r="AB182" s="37">
        <f t="shared" si="19"/>
        <v>2.7639752659337517E-3</v>
      </c>
    </row>
    <row r="183" spans="1:28">
      <c r="A183" s="18">
        <v>20180921</v>
      </c>
      <c r="B183" s="18" t="s">
        <v>99</v>
      </c>
      <c r="C183" s="27">
        <v>47400</v>
      </c>
      <c r="D183" s="27">
        <v>1</v>
      </c>
      <c r="E183" s="27">
        <v>1.8522025723472668</v>
      </c>
      <c r="F183" s="18">
        <v>297192</v>
      </c>
      <c r="G183" s="18">
        <v>1</v>
      </c>
      <c r="H183" s="18">
        <v>0.28978033034291945</v>
      </c>
      <c r="I183" s="27">
        <v>240434</v>
      </c>
      <c r="J183" s="27">
        <v>1</v>
      </c>
      <c r="K183" s="26">
        <v>0.74742116440103978</v>
      </c>
      <c r="L183" s="19">
        <v>0</v>
      </c>
      <c r="M183" s="19">
        <v>0</v>
      </c>
      <c r="N183" s="19">
        <v>0</v>
      </c>
      <c r="O183" s="27">
        <v>1</v>
      </c>
      <c r="P183" s="27">
        <v>1</v>
      </c>
      <c r="Q183" s="27">
        <v>230414</v>
      </c>
      <c r="R183" s="31">
        <f t="shared" si="14"/>
        <v>489810.14955722401</v>
      </c>
      <c r="S183" s="32">
        <f t="shared" si="16"/>
        <v>584034.25810613297</v>
      </c>
      <c r="T183" s="39">
        <f t="shared" si="17"/>
        <v>1192.3686322835188</v>
      </c>
      <c r="U183" s="34">
        <f t="shared" si="18"/>
        <v>2.0220799783197516E-3</v>
      </c>
      <c r="V183" s="38">
        <v>378.14703799453952</v>
      </c>
      <c r="W183" s="38">
        <v>59.161765146123145</v>
      </c>
      <c r="X183" s="35">
        <v>152.59405405884087</v>
      </c>
      <c r="Y183" s="35">
        <v>0</v>
      </c>
      <c r="Z183" s="35">
        <v>47041491.526520722</v>
      </c>
      <c r="AA183" s="36">
        <f t="shared" si="15"/>
        <v>119236863.22835186</v>
      </c>
      <c r="AB183" s="37">
        <f t="shared" si="19"/>
        <v>2.0220799783196787E-3</v>
      </c>
    </row>
    <row r="184" spans="1:28">
      <c r="A184" s="18">
        <v>20180927</v>
      </c>
      <c r="B184" s="18" t="s">
        <v>99</v>
      </c>
      <c r="C184" s="27">
        <v>47500</v>
      </c>
      <c r="D184" s="27">
        <v>1</v>
      </c>
      <c r="E184" s="27">
        <v>1.8522025723472668</v>
      </c>
      <c r="F184" s="18">
        <v>295719</v>
      </c>
      <c r="G184" s="18">
        <v>1</v>
      </c>
      <c r="H184" s="18">
        <v>0.28978033034291945</v>
      </c>
      <c r="I184" s="27">
        <v>243967</v>
      </c>
      <c r="J184" s="27">
        <v>1</v>
      </c>
      <c r="K184" s="26">
        <v>0.74742116440103978</v>
      </c>
      <c r="L184" s="19">
        <v>0</v>
      </c>
      <c r="M184" s="19">
        <v>0</v>
      </c>
      <c r="N184" s="19">
        <v>0</v>
      </c>
      <c r="O184" s="27">
        <v>1</v>
      </c>
      <c r="P184" s="27">
        <v>1</v>
      </c>
      <c r="Q184" s="27">
        <v>230414</v>
      </c>
      <c r="R184" s="31">
        <f t="shared" si="14"/>
        <v>489810.14955722401</v>
      </c>
      <c r="S184" s="32">
        <f t="shared" si="16"/>
        <v>586433.27091060136</v>
      </c>
      <c r="T184" s="39">
        <f t="shared" si="17"/>
        <v>1197.2664744508097</v>
      </c>
      <c r="U184" s="34">
        <f t="shared" si="18"/>
        <v>4.1076576779037139E-3</v>
      </c>
      <c r="V184" s="38">
        <v>378.14703799453952</v>
      </c>
      <c r="W184" s="38">
        <v>59.161765146123145</v>
      </c>
      <c r="X184" s="35">
        <v>152.59405405884087</v>
      </c>
      <c r="Y184" s="35">
        <v>0</v>
      </c>
      <c r="Z184" s="35">
        <v>47041491.526520722</v>
      </c>
      <c r="AA184" s="36">
        <f t="shared" si="15"/>
        <v>119726647.44508097</v>
      </c>
      <c r="AB184" s="37">
        <f t="shared" si="19"/>
        <v>4.107657677903798E-3</v>
      </c>
    </row>
    <row r="185" spans="1:28">
      <c r="A185" s="18">
        <v>20180928</v>
      </c>
      <c r="B185" s="18" t="s">
        <v>99</v>
      </c>
      <c r="C185" s="27">
        <v>46450</v>
      </c>
      <c r="D185" s="27">
        <v>1</v>
      </c>
      <c r="E185" s="27">
        <v>1.8522025723472668</v>
      </c>
      <c r="F185" s="18">
        <v>291789</v>
      </c>
      <c r="G185" s="18">
        <v>1</v>
      </c>
      <c r="H185" s="18">
        <v>0.28978033034291945</v>
      </c>
      <c r="I185" s="27">
        <v>236313</v>
      </c>
      <c r="J185" s="27">
        <v>1</v>
      </c>
      <c r="K185" s="26">
        <v>0.74742116440103978</v>
      </c>
      <c r="L185" s="19">
        <v>0</v>
      </c>
      <c r="M185" s="19">
        <v>0</v>
      </c>
      <c r="N185" s="19">
        <v>0</v>
      </c>
      <c r="O185" s="27">
        <v>1</v>
      </c>
      <c r="P185" s="27">
        <v>1</v>
      </c>
      <c r="Q185" s="27">
        <v>230414</v>
      </c>
      <c r="R185" s="31">
        <f t="shared" si="14"/>
        <v>489810.14955722401</v>
      </c>
      <c r="S185" s="32">
        <f t="shared" si="16"/>
        <v>577628.85991906351</v>
      </c>
      <c r="T185" s="39">
        <f t="shared" si="17"/>
        <v>1179.2913242839606</v>
      </c>
      <c r="U185" s="34">
        <f t="shared" si="18"/>
        <v>-1.5013491608118674E-2</v>
      </c>
      <c r="V185" s="38">
        <v>378.14703799453952</v>
      </c>
      <c r="W185" s="38">
        <v>59.161765146123145</v>
      </c>
      <c r="X185" s="35">
        <v>152.59405405884087</v>
      </c>
      <c r="Y185" s="35">
        <v>0</v>
      </c>
      <c r="Z185" s="35">
        <v>47041491.526520722</v>
      </c>
      <c r="AA185" s="36">
        <f t="shared" si="15"/>
        <v>117929132.42839608</v>
      </c>
      <c r="AB185" s="37">
        <f t="shared" si="19"/>
        <v>-1.5013491608118537E-2</v>
      </c>
    </row>
    <row r="186" spans="1:28">
      <c r="A186" s="18">
        <v>20181001</v>
      </c>
      <c r="B186" s="18" t="s">
        <v>99</v>
      </c>
      <c r="C186" s="27">
        <v>46350</v>
      </c>
      <c r="D186" s="27">
        <v>1</v>
      </c>
      <c r="E186" s="27">
        <v>1.8522025723472668</v>
      </c>
      <c r="F186" s="18">
        <v>286877</v>
      </c>
      <c r="G186" s="18">
        <v>1</v>
      </c>
      <c r="H186" s="18">
        <v>0.28978033034291945</v>
      </c>
      <c r="I186" s="27">
        <v>237490</v>
      </c>
      <c r="J186" s="27">
        <v>1</v>
      </c>
      <c r="K186" s="26">
        <v>0.74742116440103978</v>
      </c>
      <c r="L186" s="19">
        <v>0</v>
      </c>
      <c r="M186" s="19">
        <v>0</v>
      </c>
      <c r="N186" s="19">
        <v>0</v>
      </c>
      <c r="O186" s="27">
        <v>1</v>
      </c>
      <c r="P186" s="27">
        <v>1</v>
      </c>
      <c r="Q186" s="27">
        <v>230414</v>
      </c>
      <c r="R186" s="31">
        <f t="shared" si="14"/>
        <v>489810.14955722401</v>
      </c>
      <c r="S186" s="32">
        <f t="shared" si="16"/>
        <v>576899.95338968444</v>
      </c>
      <c r="T186" s="39">
        <f t="shared" si="17"/>
        <v>1177.8031833582611</v>
      </c>
      <c r="U186" s="34">
        <f t="shared" si="18"/>
        <v>-1.2618942368656191E-3</v>
      </c>
      <c r="V186" s="38">
        <v>378.14703799453952</v>
      </c>
      <c r="W186" s="38">
        <v>59.161765146123145</v>
      </c>
      <c r="X186" s="35">
        <v>152.59405405884087</v>
      </c>
      <c r="Y186" s="35">
        <v>0</v>
      </c>
      <c r="Z186" s="35">
        <v>47041491.526520722</v>
      </c>
      <c r="AA186" s="36">
        <f t="shared" si="15"/>
        <v>117780318.33582613</v>
      </c>
      <c r="AB186" s="37">
        <f t="shared" si="19"/>
        <v>-1.2618942368655499E-3</v>
      </c>
    </row>
    <row r="187" spans="1:28">
      <c r="A187" s="18">
        <v>20181002</v>
      </c>
      <c r="B187" s="18" t="s">
        <v>99</v>
      </c>
      <c r="C187" s="27">
        <v>45700</v>
      </c>
      <c r="D187" s="27">
        <v>1</v>
      </c>
      <c r="E187" s="27">
        <v>1.8522025723472668</v>
      </c>
      <c r="F187" s="18">
        <v>283438</v>
      </c>
      <c r="G187" s="18">
        <v>1</v>
      </c>
      <c r="H187" s="18">
        <v>0.28978033034291945</v>
      </c>
      <c r="I187" s="27">
        <v>230621</v>
      </c>
      <c r="J187" s="27">
        <v>1</v>
      </c>
      <c r="K187" s="26">
        <v>0.74742116440103978</v>
      </c>
      <c r="L187" s="19">
        <v>0</v>
      </c>
      <c r="M187" s="19">
        <v>0</v>
      </c>
      <c r="N187" s="19">
        <v>0</v>
      </c>
      <c r="O187" s="27">
        <v>1</v>
      </c>
      <c r="P187" s="27">
        <v>1</v>
      </c>
      <c r="Q187" s="27">
        <v>230414</v>
      </c>
      <c r="R187" s="31">
        <f t="shared" si="14"/>
        <v>489810.14955722401</v>
      </c>
      <c r="S187" s="32">
        <f t="shared" si="16"/>
        <v>569565.43118333863</v>
      </c>
      <c r="T187" s="39">
        <f t="shared" si="17"/>
        <v>1162.8289689346195</v>
      </c>
      <c r="U187" s="34">
        <f t="shared" si="18"/>
        <v>-1.2713681398742451E-2</v>
      </c>
      <c r="V187" s="38">
        <v>378.14703799453952</v>
      </c>
      <c r="W187" s="38">
        <v>59.161765146123145</v>
      </c>
      <c r="X187" s="35">
        <v>152.59405405884087</v>
      </c>
      <c r="Y187" s="35">
        <v>0</v>
      </c>
      <c r="Z187" s="35">
        <v>47041491.526520722</v>
      </c>
      <c r="AA187" s="36">
        <f t="shared" si="15"/>
        <v>116282896.89346197</v>
      </c>
      <c r="AB187" s="37">
        <f t="shared" si="19"/>
        <v>-1.2713681398742445E-2</v>
      </c>
    </row>
    <row r="188" spans="1:28">
      <c r="A188" s="18">
        <v>20181004</v>
      </c>
      <c r="B188" s="18" t="s">
        <v>99</v>
      </c>
      <c r="C188" s="27">
        <v>44700</v>
      </c>
      <c r="D188" s="27">
        <v>1</v>
      </c>
      <c r="E188" s="27">
        <v>1.8522025723472668</v>
      </c>
      <c r="F188" s="18">
        <v>285403</v>
      </c>
      <c r="G188" s="18">
        <v>1</v>
      </c>
      <c r="H188" s="18">
        <v>0.28978033034291945</v>
      </c>
      <c r="I188" s="27">
        <v>227382</v>
      </c>
      <c r="J188" s="27">
        <v>1</v>
      </c>
      <c r="K188" s="26">
        <v>0.74742116440103978</v>
      </c>
      <c r="L188" s="19">
        <v>0</v>
      </c>
      <c r="M188" s="19">
        <v>0</v>
      </c>
      <c r="N188" s="19">
        <v>0</v>
      </c>
      <c r="O188" s="27">
        <v>1</v>
      </c>
      <c r="P188" s="27">
        <v>1</v>
      </c>
      <c r="Q188" s="27">
        <v>230414</v>
      </c>
      <c r="R188" s="31">
        <f t="shared" si="14"/>
        <v>489810.14955722401</v>
      </c>
      <c r="S188" s="32">
        <f t="shared" si="16"/>
        <v>565861.74980862031</v>
      </c>
      <c r="T188" s="39">
        <f t="shared" si="17"/>
        <v>1155.2675058288298</v>
      </c>
      <c r="U188" s="34">
        <f t="shared" si="18"/>
        <v>-6.5026442476037458E-3</v>
      </c>
      <c r="V188" s="38">
        <v>378.14703799453952</v>
      </c>
      <c r="W188" s="38">
        <v>59.161765146123145</v>
      </c>
      <c r="X188" s="35">
        <v>152.59405405884087</v>
      </c>
      <c r="Y188" s="35">
        <v>0</v>
      </c>
      <c r="Z188" s="35">
        <v>47041491.526520722</v>
      </c>
      <c r="AA188" s="36">
        <f t="shared" si="15"/>
        <v>115526750.58288297</v>
      </c>
      <c r="AB188" s="37">
        <f t="shared" si="19"/>
        <v>-6.5026442476040208E-3</v>
      </c>
    </row>
    <row r="189" spans="1:28">
      <c r="A189" s="18">
        <v>20181005</v>
      </c>
      <c r="B189" s="18" t="s">
        <v>99</v>
      </c>
      <c r="C189" s="27">
        <v>44700</v>
      </c>
      <c r="D189" s="27">
        <v>1</v>
      </c>
      <c r="E189" s="27">
        <v>1.8522025723472668</v>
      </c>
      <c r="F189" s="18">
        <v>283929</v>
      </c>
      <c r="G189" s="18">
        <v>1</v>
      </c>
      <c r="H189" s="18">
        <v>0.28978033034291945</v>
      </c>
      <c r="I189" s="27">
        <v>216685</v>
      </c>
      <c r="J189" s="27">
        <v>1</v>
      </c>
      <c r="K189" s="26">
        <v>0.74742116440103978</v>
      </c>
      <c r="L189" s="19">
        <v>0</v>
      </c>
      <c r="M189" s="19">
        <v>0</v>
      </c>
      <c r="N189" s="19">
        <v>0</v>
      </c>
      <c r="O189" s="27">
        <v>1</v>
      </c>
      <c r="P189" s="27">
        <v>1</v>
      </c>
      <c r="Q189" s="27">
        <v>230414</v>
      </c>
      <c r="R189" s="31">
        <f t="shared" si="14"/>
        <v>489810.14955722401</v>
      </c>
      <c r="S189" s="32">
        <f t="shared" si="16"/>
        <v>557439.44940609694</v>
      </c>
      <c r="T189" s="39">
        <f t="shared" si="17"/>
        <v>1138.072475447902</v>
      </c>
      <c r="U189" s="34">
        <f t="shared" si="18"/>
        <v>-1.488402495021404E-2</v>
      </c>
      <c r="V189" s="38">
        <v>378.14703799453952</v>
      </c>
      <c r="W189" s="38">
        <v>59.161765146123145</v>
      </c>
      <c r="X189" s="35">
        <v>152.59405405884087</v>
      </c>
      <c r="Y189" s="35">
        <v>0</v>
      </c>
      <c r="Z189" s="35">
        <v>47041491.526520722</v>
      </c>
      <c r="AA189" s="36">
        <f t="shared" si="15"/>
        <v>113807247.54479018</v>
      </c>
      <c r="AB189" s="37">
        <f t="shared" si="19"/>
        <v>-1.4884024950214104E-2</v>
      </c>
    </row>
    <row r="190" spans="1:28">
      <c r="A190" s="18">
        <v>20181008</v>
      </c>
      <c r="B190" s="18" t="s">
        <v>99</v>
      </c>
      <c r="C190" s="27">
        <v>44950</v>
      </c>
      <c r="D190" s="27">
        <v>1</v>
      </c>
      <c r="E190" s="27">
        <v>1.8522025723472668</v>
      </c>
      <c r="F190" s="18">
        <v>284912</v>
      </c>
      <c r="G190" s="18">
        <v>1</v>
      </c>
      <c r="H190" s="18">
        <v>0.28978033034291945</v>
      </c>
      <c r="I190" s="27">
        <v>213447</v>
      </c>
      <c r="J190" s="27">
        <v>1</v>
      </c>
      <c r="K190" s="26">
        <v>0.74742116440103978</v>
      </c>
      <c r="L190" s="19">
        <v>0</v>
      </c>
      <c r="M190" s="19">
        <v>0</v>
      </c>
      <c r="N190" s="19">
        <v>0</v>
      </c>
      <c r="O190" s="27">
        <v>1</v>
      </c>
      <c r="P190" s="27">
        <v>1</v>
      </c>
      <c r="Q190" s="27">
        <v>230414</v>
      </c>
      <c r="R190" s="31">
        <f t="shared" si="14"/>
        <v>489810.14955722401</v>
      </c>
      <c r="S190" s="32">
        <f t="shared" si="16"/>
        <v>555767.20438358025</v>
      </c>
      <c r="T190" s="39">
        <f t="shared" si="17"/>
        <v>1134.6584077238492</v>
      </c>
      <c r="U190" s="34">
        <f t="shared" si="18"/>
        <v>-2.9998684597912885E-3</v>
      </c>
      <c r="V190" s="38">
        <v>378.14703799453952</v>
      </c>
      <c r="W190" s="38">
        <v>59.161765146123145</v>
      </c>
      <c r="X190" s="35">
        <v>152.59405405884087</v>
      </c>
      <c r="Y190" s="35">
        <v>0</v>
      </c>
      <c r="Z190" s="35">
        <v>47041491.526520722</v>
      </c>
      <c r="AA190" s="36">
        <f t="shared" si="15"/>
        <v>113465840.77238491</v>
      </c>
      <c r="AB190" s="37">
        <f t="shared" si="19"/>
        <v>-2.9998684597912109E-3</v>
      </c>
    </row>
    <row r="191" spans="1:28">
      <c r="A191" s="18">
        <v>20181010</v>
      </c>
      <c r="B191" s="18" t="s">
        <v>99</v>
      </c>
      <c r="C191" s="27">
        <v>45300</v>
      </c>
      <c r="D191" s="27">
        <v>1</v>
      </c>
      <c r="E191" s="27">
        <v>1.8522025723472668</v>
      </c>
      <c r="F191" s="18">
        <v>281473</v>
      </c>
      <c r="G191" s="18">
        <v>1</v>
      </c>
      <c r="H191" s="18">
        <v>0.28978033034291945</v>
      </c>
      <c r="I191" s="27">
        <v>215409</v>
      </c>
      <c r="J191" s="27">
        <v>1</v>
      </c>
      <c r="K191" s="26">
        <v>0.74742116440103978</v>
      </c>
      <c r="L191" s="19">
        <v>0</v>
      </c>
      <c r="M191" s="19">
        <v>0</v>
      </c>
      <c r="N191" s="19">
        <v>0</v>
      </c>
      <c r="O191" s="27">
        <v>1</v>
      </c>
      <c r="P191" s="27">
        <v>1</v>
      </c>
      <c r="Q191" s="27">
        <v>230414</v>
      </c>
      <c r="R191" s="31">
        <f t="shared" ref="R191:R247" si="20">$R$125</f>
        <v>489810.14955722401</v>
      </c>
      <c r="S191" s="32">
        <f t="shared" si="16"/>
        <v>556885.3610524073</v>
      </c>
      <c r="T191" s="39">
        <f t="shared" si="17"/>
        <v>1136.9412445940893</v>
      </c>
      <c r="U191" s="34">
        <f t="shared" si="18"/>
        <v>2.0119155286739666E-3</v>
      </c>
      <c r="V191" s="38">
        <v>378.14703799453952</v>
      </c>
      <c r="W191" s="38">
        <v>59.161765146123145</v>
      </c>
      <c r="X191" s="35">
        <v>152.59405405884087</v>
      </c>
      <c r="Y191" s="35">
        <v>0</v>
      </c>
      <c r="Z191" s="35">
        <v>47041491.526520722</v>
      </c>
      <c r="AA191" s="36">
        <f t="shared" si="15"/>
        <v>113694124.45940894</v>
      </c>
      <c r="AB191" s="37">
        <f t="shared" si="19"/>
        <v>2.011915528674127E-3</v>
      </c>
    </row>
    <row r="192" spans="1:28">
      <c r="A192" s="18">
        <v>20181011</v>
      </c>
      <c r="B192" s="18" t="s">
        <v>99</v>
      </c>
      <c r="C192" s="27">
        <v>43100</v>
      </c>
      <c r="D192" s="27">
        <v>1</v>
      </c>
      <c r="E192" s="27">
        <v>1.8522025723472668</v>
      </c>
      <c r="F192" s="18">
        <v>266736</v>
      </c>
      <c r="G192" s="18">
        <v>1</v>
      </c>
      <c r="H192" s="18">
        <v>0.28978033034291945</v>
      </c>
      <c r="I192" s="27">
        <v>207166</v>
      </c>
      <c r="J192" s="27">
        <v>1</v>
      </c>
      <c r="K192" s="26">
        <v>0.74742116440103978</v>
      </c>
      <c r="L192" s="19">
        <v>0</v>
      </c>
      <c r="M192" s="19">
        <v>0</v>
      </c>
      <c r="N192" s="19">
        <v>0</v>
      </c>
      <c r="O192" s="27">
        <v>1</v>
      </c>
      <c r="P192" s="27">
        <v>1</v>
      </c>
      <c r="Q192" s="27">
        <v>230414</v>
      </c>
      <c r="R192" s="31">
        <f t="shared" si="20"/>
        <v>489810.14955722401</v>
      </c>
      <c r="S192" s="32">
        <f t="shared" si="16"/>
        <v>542379.03000682197</v>
      </c>
      <c r="T192" s="39">
        <f t="shared" si="17"/>
        <v>1107.3250125525551</v>
      </c>
      <c r="U192" s="34">
        <f t="shared" si="18"/>
        <v>-2.604904359161303E-2</v>
      </c>
      <c r="V192" s="38">
        <v>378.14703799453952</v>
      </c>
      <c r="W192" s="38">
        <v>59.161765146123145</v>
      </c>
      <c r="X192" s="35">
        <v>152.59405405884087</v>
      </c>
      <c r="Y192" s="35">
        <v>0</v>
      </c>
      <c r="Z192" s="35">
        <v>47041491.526520722</v>
      </c>
      <c r="AA192" s="36">
        <f t="shared" si="15"/>
        <v>110732501.25525551</v>
      </c>
      <c r="AB192" s="37">
        <f t="shared" si="19"/>
        <v>-2.6049043591613141E-2</v>
      </c>
    </row>
    <row r="193" spans="1:28">
      <c r="A193" s="18">
        <v>20181012</v>
      </c>
      <c r="B193" s="18" t="s">
        <v>99</v>
      </c>
      <c r="C193" s="27">
        <v>44000</v>
      </c>
      <c r="D193" s="27">
        <v>1</v>
      </c>
      <c r="E193" s="27">
        <v>1.8522025723472668</v>
      </c>
      <c r="F193" s="18">
        <v>269684</v>
      </c>
      <c r="G193" s="18">
        <v>1</v>
      </c>
      <c r="H193" s="18">
        <v>0.28978033034291945</v>
      </c>
      <c r="I193" s="27">
        <v>218059</v>
      </c>
      <c r="J193" s="27">
        <v>1</v>
      </c>
      <c r="K193" s="26">
        <v>0.74742116440103978</v>
      </c>
      <c r="L193" s="19">
        <v>0</v>
      </c>
      <c r="M193" s="19">
        <v>0</v>
      </c>
      <c r="N193" s="19">
        <v>0</v>
      </c>
      <c r="O193" s="27">
        <v>1</v>
      </c>
      <c r="P193" s="27">
        <v>1</v>
      </c>
      <c r="Q193" s="27">
        <v>230414</v>
      </c>
      <c r="R193" s="31">
        <f t="shared" si="20"/>
        <v>489810.14955722401</v>
      </c>
      <c r="S193" s="32">
        <f t="shared" si="16"/>
        <v>553041.94347960595</v>
      </c>
      <c r="T193" s="39">
        <f t="shared" si="17"/>
        <v>1129.0944950396431</v>
      </c>
      <c r="U193" s="34">
        <f t="shared" si="18"/>
        <v>1.9659523843777338E-2</v>
      </c>
      <c r="V193" s="38">
        <v>378.14703799453952</v>
      </c>
      <c r="W193" s="38">
        <v>59.161765146123145</v>
      </c>
      <c r="X193" s="35">
        <v>152.59405405884087</v>
      </c>
      <c r="Y193" s="35">
        <v>0</v>
      </c>
      <c r="Z193" s="35">
        <v>47041491.526520722</v>
      </c>
      <c r="AA193" s="36">
        <f t="shared" si="15"/>
        <v>112909449.5039643</v>
      </c>
      <c r="AB193" s="37">
        <f t="shared" si="19"/>
        <v>1.9659523843777338E-2</v>
      </c>
    </row>
    <row r="194" spans="1:28">
      <c r="A194" s="18">
        <v>20181015</v>
      </c>
      <c r="B194" s="18" t="s">
        <v>99</v>
      </c>
      <c r="C194" s="27">
        <v>43800</v>
      </c>
      <c r="D194" s="27">
        <v>1</v>
      </c>
      <c r="E194" s="27">
        <v>1.8522025723472668</v>
      </c>
      <c r="F194" s="18">
        <v>256912</v>
      </c>
      <c r="G194" s="18">
        <v>1</v>
      </c>
      <c r="H194" s="18">
        <v>0.28978033034291945</v>
      </c>
      <c r="I194" s="27">
        <v>206086</v>
      </c>
      <c r="J194" s="27">
        <v>1</v>
      </c>
      <c r="K194" s="26">
        <v>0.74742116440103978</v>
      </c>
      <c r="L194" s="19">
        <v>0</v>
      </c>
      <c r="M194" s="19">
        <v>0</v>
      </c>
      <c r="N194" s="19">
        <v>0</v>
      </c>
      <c r="O194" s="27">
        <v>1</v>
      </c>
      <c r="P194" s="27">
        <v>1</v>
      </c>
      <c r="Q194" s="27">
        <v>230414</v>
      </c>
      <c r="R194" s="31">
        <f t="shared" si="20"/>
        <v>489810.14955722401</v>
      </c>
      <c r="S194" s="32">
        <f t="shared" si="16"/>
        <v>540021.5549846231</v>
      </c>
      <c r="T194" s="39">
        <f t="shared" si="17"/>
        <v>1102.5119742267261</v>
      </c>
      <c r="U194" s="34">
        <f t="shared" si="18"/>
        <v>-2.3543220633613714E-2</v>
      </c>
      <c r="V194" s="38">
        <v>378.14703799453952</v>
      </c>
      <c r="W194" s="38">
        <v>59.161765146123145</v>
      </c>
      <c r="X194" s="35">
        <v>152.59405405884087</v>
      </c>
      <c r="Y194" s="35">
        <v>0</v>
      </c>
      <c r="Z194" s="35">
        <v>47041491.526520722</v>
      </c>
      <c r="AA194" s="36">
        <f t="shared" si="15"/>
        <v>110251197.42267263</v>
      </c>
      <c r="AB194" s="37">
        <f t="shared" si="19"/>
        <v>-2.3543220633613512E-2</v>
      </c>
    </row>
    <row r="195" spans="1:28">
      <c r="A195" s="18">
        <v>20181016</v>
      </c>
      <c r="B195" s="18" t="s">
        <v>99</v>
      </c>
      <c r="C195" s="27">
        <v>43600</v>
      </c>
      <c r="D195" s="27">
        <v>1</v>
      </c>
      <c r="E195" s="27">
        <v>1.8522025723472668</v>
      </c>
      <c r="F195" s="18">
        <v>257403</v>
      </c>
      <c r="G195" s="18">
        <v>1</v>
      </c>
      <c r="H195" s="18">
        <v>0.28978033034291945</v>
      </c>
      <c r="I195" s="27">
        <v>211975</v>
      </c>
      <c r="J195" s="27">
        <v>1</v>
      </c>
      <c r="K195" s="26">
        <v>0.74742116440103978</v>
      </c>
      <c r="L195" s="19">
        <v>0</v>
      </c>
      <c r="M195" s="19">
        <v>0</v>
      </c>
      <c r="N195" s="19">
        <v>0</v>
      </c>
      <c r="O195" s="27">
        <v>1</v>
      </c>
      <c r="P195" s="27">
        <v>1</v>
      </c>
      <c r="Q195" s="27">
        <v>230414</v>
      </c>
      <c r="R195" s="31">
        <f t="shared" si="20"/>
        <v>489810.14955722401</v>
      </c>
      <c r="S195" s="32">
        <f t="shared" si="16"/>
        <v>544194.95984950976</v>
      </c>
      <c r="T195" s="39">
        <f t="shared" si="17"/>
        <v>1111.03242826113</v>
      </c>
      <c r="U195" s="34">
        <f t="shared" si="18"/>
        <v>7.7282190430447827E-3</v>
      </c>
      <c r="V195" s="38">
        <v>378.14703799453952</v>
      </c>
      <c r="W195" s="38">
        <v>59.161765146123145</v>
      </c>
      <c r="X195" s="35">
        <v>152.59405405884087</v>
      </c>
      <c r="Y195" s="35">
        <v>0</v>
      </c>
      <c r="Z195" s="35">
        <v>47041491.526520722</v>
      </c>
      <c r="AA195" s="36">
        <f t="shared" si="15"/>
        <v>111103242.82611299</v>
      </c>
      <c r="AB195" s="37">
        <f t="shared" si="19"/>
        <v>7.7282190430444904E-3</v>
      </c>
    </row>
    <row r="196" spans="1:28">
      <c r="A196" s="18">
        <v>20181017</v>
      </c>
      <c r="B196" s="18" t="s">
        <v>99</v>
      </c>
      <c r="C196" s="27">
        <v>44150</v>
      </c>
      <c r="D196" s="27">
        <v>1</v>
      </c>
      <c r="E196" s="27">
        <v>1.8522025723472668</v>
      </c>
      <c r="F196" s="18">
        <v>260842</v>
      </c>
      <c r="G196" s="18">
        <v>1</v>
      </c>
      <c r="H196" s="18">
        <v>0.28978033034291945</v>
      </c>
      <c r="I196" s="27">
        <v>213447</v>
      </c>
      <c r="J196" s="27">
        <v>1</v>
      </c>
      <c r="K196" s="26">
        <v>0.74742116440103978</v>
      </c>
      <c r="L196" s="19">
        <v>0</v>
      </c>
      <c r="M196" s="19">
        <v>0</v>
      </c>
      <c r="N196" s="19">
        <v>0</v>
      </c>
      <c r="O196" s="27">
        <v>1</v>
      </c>
      <c r="P196" s="27">
        <v>1</v>
      </c>
      <c r="Q196" s="27">
        <v>230414</v>
      </c>
      <c r="R196" s="31">
        <f t="shared" si="20"/>
        <v>489810.14955722401</v>
      </c>
      <c r="S196" s="32">
        <f t="shared" si="16"/>
        <v>547310.42977434839</v>
      </c>
      <c r="T196" s="39">
        <f t="shared" si="17"/>
        <v>1117.3929945492212</v>
      </c>
      <c r="U196" s="34">
        <f t="shared" si="18"/>
        <v>5.7249150666520438E-3</v>
      </c>
      <c r="V196" s="38">
        <v>378.14703799453952</v>
      </c>
      <c r="W196" s="38">
        <v>59.161765146123145</v>
      </c>
      <c r="X196" s="35">
        <v>152.59405405884087</v>
      </c>
      <c r="Y196" s="35">
        <v>0</v>
      </c>
      <c r="Z196" s="35">
        <v>47041491.526520722</v>
      </c>
      <c r="AA196" s="36">
        <f t="shared" ref="AA196:AA247" si="21">V196*C196+W196*F196+X196*I196+Z196</f>
        <v>111739299.45492211</v>
      </c>
      <c r="AB196" s="37">
        <f t="shared" si="19"/>
        <v>5.7249150666521288E-3</v>
      </c>
    </row>
    <row r="197" spans="1:28">
      <c r="A197" s="18">
        <v>20181018</v>
      </c>
      <c r="B197" s="18" t="s">
        <v>99</v>
      </c>
      <c r="C197" s="27">
        <v>44050</v>
      </c>
      <c r="D197" s="27">
        <v>1</v>
      </c>
      <c r="E197" s="27">
        <v>1.8522025723472668</v>
      </c>
      <c r="F197" s="18">
        <v>255929</v>
      </c>
      <c r="G197" s="18">
        <v>1</v>
      </c>
      <c r="H197" s="18">
        <v>0.28978033034291945</v>
      </c>
      <c r="I197" s="27">
        <v>209718</v>
      </c>
      <c r="J197" s="27">
        <v>1</v>
      </c>
      <c r="K197" s="26">
        <v>0.74742116440103978</v>
      </c>
      <c r="L197" s="19">
        <v>0</v>
      </c>
      <c r="M197" s="19">
        <v>0</v>
      </c>
      <c r="N197" s="19">
        <v>0</v>
      </c>
      <c r="O197" s="27">
        <v>1</v>
      </c>
      <c r="P197" s="27">
        <v>1</v>
      </c>
      <c r="Q197" s="27">
        <v>230414</v>
      </c>
      <c r="R197" s="31">
        <f t="shared" si="20"/>
        <v>489810.14955722401</v>
      </c>
      <c r="S197" s="32">
        <f t="shared" ref="S197:S247" si="22">C197*D197*E197+F197*G197*H197+I197*J197*K197+O197*P197*Q197</f>
        <v>542914.38523208746</v>
      </c>
      <c r="T197" s="39">
        <f t="shared" ref="T197:T260" si="23">S197/R197*1000</f>
        <v>1108.4179977137435</v>
      </c>
      <c r="U197" s="34">
        <f t="shared" ref="U197:U260" si="24">(T197-T196)/T196</f>
        <v>-8.0320861856650206E-3</v>
      </c>
      <c r="V197" s="38">
        <v>378.14703799453952</v>
      </c>
      <c r="W197" s="38">
        <v>59.161765146123145</v>
      </c>
      <c r="X197" s="35">
        <v>152.59405405884087</v>
      </c>
      <c r="Y197" s="35">
        <v>0</v>
      </c>
      <c r="Z197" s="35">
        <v>47041491.526520722</v>
      </c>
      <c r="AA197" s="36">
        <f t="shared" si="21"/>
        <v>110841799.77137432</v>
      </c>
      <c r="AB197" s="37">
        <f t="shared" ref="AB197:AB260" si="25">(AA197-AA196)/AA196</f>
        <v>-8.0320861856652704E-3</v>
      </c>
    </row>
    <row r="198" spans="1:28">
      <c r="A198" s="18">
        <v>20181019</v>
      </c>
      <c r="B198" s="18" t="s">
        <v>99</v>
      </c>
      <c r="C198" s="27">
        <v>43900</v>
      </c>
      <c r="D198" s="27">
        <v>1</v>
      </c>
      <c r="E198" s="27">
        <v>1.8522025723472668</v>
      </c>
      <c r="F198" s="18">
        <v>268210</v>
      </c>
      <c r="G198" s="18">
        <v>1</v>
      </c>
      <c r="H198" s="18">
        <v>0.28978033034291945</v>
      </c>
      <c r="I198" s="27">
        <v>220022</v>
      </c>
      <c r="J198" s="27">
        <v>1</v>
      </c>
      <c r="K198" s="26">
        <v>0.74742116440103978</v>
      </c>
      <c r="L198" s="19">
        <v>0</v>
      </c>
      <c r="M198" s="19">
        <v>0</v>
      </c>
      <c r="N198" s="19">
        <v>0</v>
      </c>
      <c r="O198" s="27">
        <v>1</v>
      </c>
      <c r="P198" s="27">
        <v>1</v>
      </c>
      <c r="Q198" s="27">
        <v>230414</v>
      </c>
      <c r="R198" s="31">
        <f t="shared" si="20"/>
        <v>489810.14955722401</v>
      </c>
      <c r="S198" s="32">
        <f t="shared" si="22"/>
        <v>553896.77476116503</v>
      </c>
      <c r="T198" s="39">
        <f t="shared" si="23"/>
        <v>1130.8397248645699</v>
      </c>
      <c r="U198" s="34">
        <f t="shared" si="24"/>
        <v>2.0228584520527601E-2</v>
      </c>
      <c r="V198" s="38">
        <v>378.14703799453952</v>
      </c>
      <c r="W198" s="38">
        <v>59.161765146123145</v>
      </c>
      <c r="X198" s="35">
        <v>152.59405405884087</v>
      </c>
      <c r="Y198" s="35">
        <v>0</v>
      </c>
      <c r="Z198" s="35">
        <v>47041491.526520722</v>
      </c>
      <c r="AA198" s="36">
        <f t="shared" si="21"/>
        <v>113083972.48645699</v>
      </c>
      <c r="AB198" s="37">
        <f t="shared" si="25"/>
        <v>2.0228584520527899E-2</v>
      </c>
    </row>
    <row r="199" spans="1:28">
      <c r="A199" s="18">
        <v>20181022</v>
      </c>
      <c r="B199" s="18" t="s">
        <v>99</v>
      </c>
      <c r="C199" s="27">
        <v>43550</v>
      </c>
      <c r="D199" s="27">
        <v>1</v>
      </c>
      <c r="E199" s="27">
        <v>1.8522025723472668</v>
      </c>
      <c r="F199" s="18">
        <v>263789</v>
      </c>
      <c r="G199" s="18">
        <v>1</v>
      </c>
      <c r="H199" s="18">
        <v>0.28978033034291945</v>
      </c>
      <c r="I199" s="27">
        <v>220316</v>
      </c>
      <c r="J199" s="27">
        <v>1</v>
      </c>
      <c r="K199" s="26">
        <v>0.74742116440103978</v>
      </c>
      <c r="L199" s="19">
        <v>0</v>
      </c>
      <c r="M199" s="19">
        <v>0</v>
      </c>
      <c r="N199" s="19">
        <v>0</v>
      </c>
      <c r="O199" s="27">
        <v>1</v>
      </c>
      <c r="P199" s="27">
        <v>1</v>
      </c>
      <c r="Q199" s="27">
        <v>230414</v>
      </c>
      <c r="R199" s="31">
        <f t="shared" si="20"/>
        <v>489810.14955722401</v>
      </c>
      <c r="S199" s="32">
        <f t="shared" si="22"/>
        <v>552187.12684273138</v>
      </c>
      <c r="T199" s="39">
        <f t="shared" si="23"/>
        <v>1127.3492951134119</v>
      </c>
      <c r="U199" s="34">
        <f t="shared" si="24"/>
        <v>-3.0865821870345116E-3</v>
      </c>
      <c r="V199" s="38">
        <v>378.14703799453952</v>
      </c>
      <c r="W199" s="38">
        <v>59.161765146123145</v>
      </c>
      <c r="X199" s="35">
        <v>152.59405405884087</v>
      </c>
      <c r="Y199" s="35">
        <v>0</v>
      </c>
      <c r="Z199" s="35">
        <v>47041491.526520722</v>
      </c>
      <c r="AA199" s="36">
        <f t="shared" si="21"/>
        <v>112734929.51134118</v>
      </c>
      <c r="AB199" s="37">
        <f t="shared" si="25"/>
        <v>-3.0865821870345728E-3</v>
      </c>
    </row>
    <row r="200" spans="1:28">
      <c r="A200" s="18">
        <v>20181023</v>
      </c>
      <c r="B200" s="18" t="s">
        <v>99</v>
      </c>
      <c r="C200" s="27">
        <v>43050</v>
      </c>
      <c r="D200" s="27">
        <v>1</v>
      </c>
      <c r="E200" s="27">
        <v>1.8522025723472668</v>
      </c>
      <c r="F200" s="18">
        <v>242175</v>
      </c>
      <c r="G200" s="18">
        <v>1</v>
      </c>
      <c r="H200" s="18">
        <v>0.28978033034291945</v>
      </c>
      <c r="I200" s="27">
        <v>211877</v>
      </c>
      <c r="J200" s="27">
        <v>1</v>
      </c>
      <c r="K200" s="26">
        <v>0.74742116440103978</v>
      </c>
      <c r="L200" s="19">
        <v>0</v>
      </c>
      <c r="M200" s="19">
        <v>0</v>
      </c>
      <c r="N200" s="19">
        <v>0</v>
      </c>
      <c r="O200" s="27">
        <v>1</v>
      </c>
      <c r="P200" s="27">
        <v>1</v>
      </c>
      <c r="Q200" s="27">
        <v>230414</v>
      </c>
      <c r="R200" s="31">
        <f t="shared" si="20"/>
        <v>489810.14955722401</v>
      </c>
      <c r="S200" s="32">
        <f t="shared" si="22"/>
        <v>538690.22629014542</v>
      </c>
      <c r="T200" s="39">
        <f t="shared" si="23"/>
        <v>1099.7939237827306</v>
      </c>
      <c r="U200" s="34">
        <f t="shared" si="24"/>
        <v>-2.4442620800955217E-2</v>
      </c>
      <c r="V200" s="38">
        <v>378.14703799453952</v>
      </c>
      <c r="W200" s="38">
        <v>59.161765146123145</v>
      </c>
      <c r="X200" s="35">
        <v>152.59405405884087</v>
      </c>
      <c r="Y200" s="35">
        <v>0</v>
      </c>
      <c r="Z200" s="35">
        <v>47041491.526520722</v>
      </c>
      <c r="AA200" s="36">
        <f t="shared" si="21"/>
        <v>109979392.37827304</v>
      </c>
      <c r="AB200" s="37">
        <f t="shared" si="25"/>
        <v>-2.4442620800955359E-2</v>
      </c>
    </row>
    <row r="201" spans="1:28">
      <c r="A201" s="18">
        <v>20181024</v>
      </c>
      <c r="B201" s="18" t="s">
        <v>99</v>
      </c>
      <c r="C201" s="27">
        <v>42550</v>
      </c>
      <c r="D201" s="27">
        <v>1</v>
      </c>
      <c r="E201" s="27">
        <v>1.8522025723472668</v>
      </c>
      <c r="F201" s="18">
        <v>221543</v>
      </c>
      <c r="G201" s="18">
        <v>1</v>
      </c>
      <c r="H201" s="18">
        <v>0.28978033034291945</v>
      </c>
      <c r="I201" s="27">
        <v>212662</v>
      </c>
      <c r="J201" s="27">
        <v>1</v>
      </c>
      <c r="K201" s="26">
        <v>0.74742116440103978</v>
      </c>
      <c r="L201" s="19">
        <v>0</v>
      </c>
      <c r="M201" s="19">
        <v>0</v>
      </c>
      <c r="N201" s="19">
        <v>0</v>
      </c>
      <c r="O201" s="27">
        <v>1</v>
      </c>
      <c r="P201" s="27">
        <v>1</v>
      </c>
      <c r="Q201" s="27">
        <v>230414</v>
      </c>
      <c r="R201" s="31">
        <f t="shared" si="20"/>
        <v>489810.14955722401</v>
      </c>
      <c r="S201" s="32">
        <f t="shared" si="22"/>
        <v>532372.10284239147</v>
      </c>
      <c r="T201" s="39">
        <f t="shared" si="23"/>
        <v>1086.8947965321715</v>
      </c>
      <c r="U201" s="34">
        <f t="shared" si="24"/>
        <v>-1.172867659260444E-2</v>
      </c>
      <c r="V201" s="38">
        <v>378.14703799453952</v>
      </c>
      <c r="W201" s="38">
        <v>59.161765146123145</v>
      </c>
      <c r="X201" s="35">
        <v>152.59405405884087</v>
      </c>
      <c r="Y201" s="35">
        <v>0</v>
      </c>
      <c r="Z201" s="35">
        <v>47041491.526520722</v>
      </c>
      <c r="AA201" s="36">
        <f t="shared" si="21"/>
        <v>108689479.65321715</v>
      </c>
      <c r="AB201" s="37">
        <f t="shared" si="25"/>
        <v>-1.172867659260424E-2</v>
      </c>
    </row>
    <row r="202" spans="1:28">
      <c r="A202" s="18">
        <v>20181025</v>
      </c>
      <c r="B202" s="18" t="s">
        <v>99</v>
      </c>
      <c r="C202" s="27">
        <v>41000</v>
      </c>
      <c r="D202" s="27">
        <v>1</v>
      </c>
      <c r="E202" s="27">
        <v>1.8522025723472668</v>
      </c>
      <c r="F202" s="18">
        <v>232350</v>
      </c>
      <c r="G202" s="18">
        <v>1</v>
      </c>
      <c r="H202" s="18">
        <v>0.28978033034291945</v>
      </c>
      <c r="I202" s="27">
        <v>199217</v>
      </c>
      <c r="J202" s="27">
        <v>1</v>
      </c>
      <c r="K202" s="26">
        <v>0.74742116440103978</v>
      </c>
      <c r="L202" s="19">
        <v>0</v>
      </c>
      <c r="M202" s="19">
        <v>0</v>
      </c>
      <c r="N202" s="19">
        <v>0</v>
      </c>
      <c r="O202" s="27">
        <v>1</v>
      </c>
      <c r="P202" s="27">
        <v>1</v>
      </c>
      <c r="Q202" s="27">
        <v>230414</v>
      </c>
      <c r="R202" s="31">
        <f t="shared" si="20"/>
        <v>489810.14955722401</v>
      </c>
      <c r="S202" s="32">
        <f t="shared" si="22"/>
        <v>522583.76732989721</v>
      </c>
      <c r="T202" s="39">
        <f t="shared" si="23"/>
        <v>1066.9108588343865</v>
      </c>
      <c r="U202" s="34">
        <f t="shared" si="24"/>
        <v>-1.8386266786394979E-2</v>
      </c>
      <c r="V202" s="38">
        <v>378.14703799453952</v>
      </c>
      <c r="W202" s="38">
        <v>59.161765146123145</v>
      </c>
      <c r="X202" s="35">
        <v>152.59405405884087</v>
      </c>
      <c r="Y202" s="35">
        <v>0</v>
      </c>
      <c r="Z202" s="35">
        <v>47041491.526520722</v>
      </c>
      <c r="AA202" s="36">
        <f t="shared" si="21"/>
        <v>106691085.88343865</v>
      </c>
      <c r="AB202" s="37">
        <f t="shared" si="25"/>
        <v>-1.8386266786395031E-2</v>
      </c>
    </row>
    <row r="203" spans="1:28">
      <c r="A203" s="18">
        <v>20181026</v>
      </c>
      <c r="B203" s="18" t="s">
        <v>99</v>
      </c>
      <c r="C203" s="27">
        <v>41000</v>
      </c>
      <c r="D203" s="27">
        <v>1</v>
      </c>
      <c r="E203" s="27">
        <v>1.8522025723472668</v>
      </c>
      <c r="F203" s="18">
        <v>224000</v>
      </c>
      <c r="G203" s="18">
        <v>1</v>
      </c>
      <c r="H203" s="18">
        <v>0.28978033034291945</v>
      </c>
      <c r="I203" s="27">
        <v>191268</v>
      </c>
      <c r="J203" s="27">
        <v>1</v>
      </c>
      <c r="K203" s="26">
        <v>0.74742116440103978</v>
      </c>
      <c r="L203" s="19">
        <v>0</v>
      </c>
      <c r="M203" s="19">
        <v>0</v>
      </c>
      <c r="N203" s="19">
        <v>0</v>
      </c>
      <c r="O203" s="27">
        <v>1</v>
      </c>
      <c r="P203" s="27">
        <v>1</v>
      </c>
      <c r="Q203" s="27">
        <v>230414</v>
      </c>
      <c r="R203" s="31">
        <f t="shared" si="20"/>
        <v>489810.14955722401</v>
      </c>
      <c r="S203" s="32">
        <f t="shared" si="22"/>
        <v>514222.85073571</v>
      </c>
      <c r="T203" s="39">
        <f t="shared" si="23"/>
        <v>1049.8411500875482</v>
      </c>
      <c r="U203" s="34">
        <f t="shared" si="24"/>
        <v>-1.5999189253249571E-2</v>
      </c>
      <c r="V203" s="38">
        <v>378.14703799453952</v>
      </c>
      <c r="W203" s="38">
        <v>59.161765146123145</v>
      </c>
      <c r="X203" s="35">
        <v>152.59405405884087</v>
      </c>
      <c r="Y203" s="35">
        <v>0</v>
      </c>
      <c r="Z203" s="35">
        <v>47041491.526520722</v>
      </c>
      <c r="AA203" s="36">
        <f t="shared" si="21"/>
        <v>104984115.00875479</v>
      </c>
      <c r="AB203" s="37">
        <f t="shared" si="25"/>
        <v>-1.5999189253249745E-2</v>
      </c>
    </row>
    <row r="204" spans="1:28">
      <c r="A204" s="18">
        <v>20181029</v>
      </c>
      <c r="B204" s="18" t="s">
        <v>99</v>
      </c>
      <c r="C204" s="27">
        <v>41400</v>
      </c>
      <c r="D204" s="27">
        <v>1</v>
      </c>
      <c r="E204" s="27">
        <v>1.8522025723472668</v>
      </c>
      <c r="F204" s="18">
        <v>214175</v>
      </c>
      <c r="G204" s="18">
        <v>1</v>
      </c>
      <c r="H204" s="18">
        <v>0.28978033034291945</v>
      </c>
      <c r="I204" s="27">
        <v>178412</v>
      </c>
      <c r="J204" s="27">
        <v>1</v>
      </c>
      <c r="K204" s="26">
        <v>0.74742116440103978</v>
      </c>
      <c r="L204" s="19">
        <v>0</v>
      </c>
      <c r="M204" s="19">
        <v>0</v>
      </c>
      <c r="N204" s="19">
        <v>0</v>
      </c>
      <c r="O204" s="27">
        <v>1</v>
      </c>
      <c r="P204" s="27">
        <v>1</v>
      </c>
      <c r="Q204" s="27">
        <v>230414</v>
      </c>
      <c r="R204" s="31">
        <f t="shared" si="20"/>
        <v>489810.14955722401</v>
      </c>
      <c r="S204" s="32">
        <f t="shared" si="22"/>
        <v>502507.79352948989</v>
      </c>
      <c r="T204" s="39">
        <f t="shared" si="23"/>
        <v>1025.9236032241149</v>
      </c>
      <c r="U204" s="34">
        <f t="shared" si="24"/>
        <v>-2.2782062659135353E-2</v>
      </c>
      <c r="V204" s="38">
        <v>378.14703799453952</v>
      </c>
      <c r="W204" s="38">
        <v>59.161765146123145</v>
      </c>
      <c r="X204" s="35">
        <v>152.59405405884087</v>
      </c>
      <c r="Y204" s="35">
        <v>0</v>
      </c>
      <c r="Z204" s="35">
        <v>47041491.526520722</v>
      </c>
      <c r="AA204" s="36">
        <f t="shared" si="21"/>
        <v>102592360.32241151</v>
      </c>
      <c r="AB204" s="37">
        <f t="shared" si="25"/>
        <v>-2.2782062659134957E-2</v>
      </c>
    </row>
    <row r="205" spans="1:28">
      <c r="A205" s="18">
        <v>20181030</v>
      </c>
      <c r="B205" s="18" t="s">
        <v>99</v>
      </c>
      <c r="C205" s="27">
        <v>42350</v>
      </c>
      <c r="D205" s="27">
        <v>1</v>
      </c>
      <c r="E205" s="27">
        <v>1.8522025723472668</v>
      </c>
      <c r="F205" s="18">
        <v>221543</v>
      </c>
      <c r="G205" s="18">
        <v>1</v>
      </c>
      <c r="H205" s="18">
        <v>0.28978033034291945</v>
      </c>
      <c r="I205" s="27">
        <v>186950</v>
      </c>
      <c r="J205" s="27">
        <v>1</v>
      </c>
      <c r="K205" s="26">
        <v>0.74742116440103978</v>
      </c>
      <c r="L205" s="19">
        <v>0</v>
      </c>
      <c r="M205" s="19">
        <v>0</v>
      </c>
      <c r="N205" s="19">
        <v>0</v>
      </c>
      <c r="O205" s="27">
        <v>1</v>
      </c>
      <c r="P205" s="27">
        <v>1</v>
      </c>
      <c r="Q205" s="27">
        <v>230414</v>
      </c>
      <c r="R205" s="31">
        <f t="shared" si="20"/>
        <v>489810.14955722401</v>
      </c>
      <c r="S205" s="32">
        <f t="shared" si="22"/>
        <v>512783.96934884251</v>
      </c>
      <c r="T205" s="39">
        <f t="shared" si="23"/>
        <v>1046.9035192765732</v>
      </c>
      <c r="U205" s="34">
        <f t="shared" si="24"/>
        <v>2.0449783966881976E-2</v>
      </c>
      <c r="V205" s="38">
        <v>378.14703799453952</v>
      </c>
      <c r="W205" s="38">
        <v>59.161765146123145</v>
      </c>
      <c r="X205" s="35">
        <v>152.59405405884087</v>
      </c>
      <c r="Y205" s="35">
        <v>0</v>
      </c>
      <c r="Z205" s="35">
        <v>47041491.526520722</v>
      </c>
      <c r="AA205" s="36">
        <f t="shared" si="21"/>
        <v>104690351.92765734</v>
      </c>
      <c r="AB205" s="37">
        <f t="shared" si="25"/>
        <v>2.0449783966881969E-2</v>
      </c>
    </row>
    <row r="206" spans="1:28">
      <c r="A206" s="18">
        <v>20181031</v>
      </c>
      <c r="B206" s="18" t="s">
        <v>99</v>
      </c>
      <c r="C206" s="27">
        <v>42400</v>
      </c>
      <c r="D206" s="27">
        <v>1</v>
      </c>
      <c r="E206" s="27">
        <v>1.8522025723472668</v>
      </c>
      <c r="F206" s="18">
        <v>213684</v>
      </c>
      <c r="G206" s="18">
        <v>1</v>
      </c>
      <c r="H206" s="18">
        <v>0.28978033034291945</v>
      </c>
      <c r="I206" s="27">
        <v>182828</v>
      </c>
      <c r="J206" s="27">
        <v>1</v>
      </c>
      <c r="K206" s="26">
        <v>0.74742116440103978</v>
      </c>
      <c r="L206" s="19">
        <v>0</v>
      </c>
      <c r="M206" s="19">
        <v>0</v>
      </c>
      <c r="N206" s="19">
        <v>0</v>
      </c>
      <c r="O206" s="27">
        <v>1</v>
      </c>
      <c r="P206" s="27">
        <v>1</v>
      </c>
      <c r="Q206" s="27">
        <v>230414</v>
      </c>
      <c r="R206" s="31">
        <f t="shared" si="20"/>
        <v>489810.14955722401</v>
      </c>
      <c r="S206" s="32">
        <f t="shared" si="22"/>
        <v>507518.3258216338</v>
      </c>
      <c r="T206" s="39">
        <f t="shared" si="23"/>
        <v>1036.1531427644313</v>
      </c>
      <c r="U206" s="34">
        <f t="shared" si="24"/>
        <v>-1.026873662586459E-2</v>
      </c>
      <c r="V206" s="38">
        <v>378.14703799453952</v>
      </c>
      <c r="W206" s="38">
        <v>59.161765146123145</v>
      </c>
      <c r="X206" s="35">
        <v>152.59405405884087</v>
      </c>
      <c r="Y206" s="35">
        <v>0</v>
      </c>
      <c r="Z206" s="35">
        <v>47041491.526520722</v>
      </c>
      <c r="AA206" s="36">
        <f t="shared" si="21"/>
        <v>103615314.27644312</v>
      </c>
      <c r="AB206" s="37">
        <f t="shared" si="25"/>
        <v>-1.0268736625864817E-2</v>
      </c>
    </row>
    <row r="207" spans="1:28">
      <c r="A207" s="18">
        <v>20181101</v>
      </c>
      <c r="B207" s="18" t="s">
        <v>99</v>
      </c>
      <c r="C207" s="27">
        <v>42150</v>
      </c>
      <c r="D207" s="27">
        <v>1</v>
      </c>
      <c r="E207" s="27">
        <v>1.8522025723472668</v>
      </c>
      <c r="F207" s="18">
        <v>223508</v>
      </c>
      <c r="G207" s="18">
        <v>1</v>
      </c>
      <c r="H207" s="18">
        <v>0.28978033034291945</v>
      </c>
      <c r="I207" s="27">
        <v>179590</v>
      </c>
      <c r="J207" s="27">
        <v>1</v>
      </c>
      <c r="K207" s="26">
        <v>0.74742116440103978</v>
      </c>
      <c r="L207" s="19">
        <v>0</v>
      </c>
      <c r="M207" s="19">
        <v>0</v>
      </c>
      <c r="N207" s="19">
        <v>0</v>
      </c>
      <c r="O207" s="27">
        <v>1</v>
      </c>
      <c r="P207" s="27">
        <v>1</v>
      </c>
      <c r="Q207" s="27">
        <v>230414</v>
      </c>
      <c r="R207" s="31">
        <f t="shared" si="20"/>
        <v>489810.14955722401</v>
      </c>
      <c r="S207" s="32">
        <f t="shared" si="22"/>
        <v>507481.92741350527</v>
      </c>
      <c r="T207" s="39">
        <f t="shared" si="23"/>
        <v>1036.0788315069749</v>
      </c>
      <c r="U207" s="34">
        <f t="shared" si="24"/>
        <v>-7.171841148709801E-5</v>
      </c>
      <c r="V207" s="38">
        <v>378.14703799453952</v>
      </c>
      <c r="W207" s="38">
        <v>59.161765146123145</v>
      </c>
      <c r="X207" s="35">
        <v>152.59405405884087</v>
      </c>
      <c r="Y207" s="35">
        <v>0</v>
      </c>
      <c r="Z207" s="35">
        <v>47041491.526520722</v>
      </c>
      <c r="AA207" s="36">
        <f t="shared" si="21"/>
        <v>103607883.1506975</v>
      </c>
      <c r="AB207" s="37">
        <f t="shared" si="25"/>
        <v>-7.1718411486918263E-5</v>
      </c>
    </row>
    <row r="208" spans="1:28">
      <c r="A208" s="18">
        <v>20181102</v>
      </c>
      <c r="B208" s="18" t="s">
        <v>99</v>
      </c>
      <c r="C208" s="27">
        <v>44150</v>
      </c>
      <c r="D208" s="27">
        <v>1</v>
      </c>
      <c r="E208" s="27">
        <v>1.8522025723472668</v>
      </c>
      <c r="F208" s="18">
        <v>232350</v>
      </c>
      <c r="G208" s="18">
        <v>1</v>
      </c>
      <c r="H208" s="18">
        <v>0.28978033034291945</v>
      </c>
      <c r="I208" s="27">
        <v>194212</v>
      </c>
      <c r="J208" s="27">
        <v>1</v>
      </c>
      <c r="K208" s="26">
        <v>0.74742116440103978</v>
      </c>
      <c r="L208" s="19">
        <v>0</v>
      </c>
      <c r="M208" s="19">
        <v>0</v>
      </c>
      <c r="N208" s="19">
        <v>0</v>
      </c>
      <c r="O208" s="27">
        <v>1</v>
      </c>
      <c r="P208" s="27">
        <v>1</v>
      </c>
      <c r="Q208" s="27">
        <v>230414</v>
      </c>
      <c r="R208" s="31">
        <f t="shared" si="20"/>
        <v>489810.14955722401</v>
      </c>
      <c r="S208" s="32">
        <f t="shared" si="22"/>
        <v>524677.36250496388</v>
      </c>
      <c r="T208" s="39">
        <f t="shared" si="23"/>
        <v>1071.1851581255696</v>
      </c>
      <c r="U208" s="34">
        <f t="shared" si="24"/>
        <v>3.3883837359684907E-2</v>
      </c>
      <c r="V208" s="38">
        <v>378.14703799453952</v>
      </c>
      <c r="W208" s="38">
        <v>59.161765146123145</v>
      </c>
      <c r="X208" s="35">
        <v>152.59405405884087</v>
      </c>
      <c r="Y208" s="35">
        <v>0</v>
      </c>
      <c r="Z208" s="35">
        <v>47041491.526520722</v>
      </c>
      <c r="AA208" s="36">
        <f t="shared" si="21"/>
        <v>107118515.81255695</v>
      </c>
      <c r="AB208" s="37">
        <f t="shared" si="25"/>
        <v>3.3883837359684719E-2</v>
      </c>
    </row>
    <row r="209" spans="1:28">
      <c r="A209" s="18">
        <v>20181105</v>
      </c>
      <c r="B209" s="18" t="s">
        <v>99</v>
      </c>
      <c r="C209" s="27">
        <v>43800</v>
      </c>
      <c r="D209" s="27">
        <v>1</v>
      </c>
      <c r="E209" s="27">
        <v>1.8522025723472668</v>
      </c>
      <c r="F209" s="18">
        <v>235789</v>
      </c>
      <c r="G209" s="18">
        <v>1</v>
      </c>
      <c r="H209" s="18">
        <v>0.28978033034291945</v>
      </c>
      <c r="I209" s="27">
        <v>200198</v>
      </c>
      <c r="J209" s="27">
        <v>1</v>
      </c>
      <c r="K209" s="26">
        <v>0.74742116440103978</v>
      </c>
      <c r="L209" s="19">
        <v>0</v>
      </c>
      <c r="M209" s="19">
        <v>0</v>
      </c>
      <c r="N209" s="19">
        <v>0</v>
      </c>
      <c r="O209" s="27">
        <v>1</v>
      </c>
      <c r="P209" s="27">
        <v>1</v>
      </c>
      <c r="Q209" s="27">
        <v>230414</v>
      </c>
      <c r="R209" s="31">
        <f t="shared" si="20"/>
        <v>489810.14955722401</v>
      </c>
      <c r="S209" s="32">
        <f t="shared" si="22"/>
        <v>529499.70925079635</v>
      </c>
      <c r="T209" s="39">
        <f t="shared" si="23"/>
        <v>1081.0304966719261</v>
      </c>
      <c r="U209" s="34">
        <f t="shared" si="24"/>
        <v>9.1910707235568299E-3</v>
      </c>
      <c r="V209" s="38">
        <v>378.14703799453952</v>
      </c>
      <c r="W209" s="38">
        <v>59.161765146123145</v>
      </c>
      <c r="X209" s="35">
        <v>152.59405405884087</v>
      </c>
      <c r="Y209" s="35">
        <v>0</v>
      </c>
      <c r="Z209" s="35">
        <v>47041491.526520722</v>
      </c>
      <c r="AA209" s="36">
        <f t="shared" si="21"/>
        <v>108103049.66719261</v>
      </c>
      <c r="AB209" s="37">
        <f t="shared" si="25"/>
        <v>9.1910707235568698E-3</v>
      </c>
    </row>
    <row r="210" spans="1:28">
      <c r="A210" s="18">
        <v>20181106</v>
      </c>
      <c r="B210" s="18" t="s">
        <v>99</v>
      </c>
      <c r="C210" s="27">
        <v>43750</v>
      </c>
      <c r="D210" s="27">
        <v>1</v>
      </c>
      <c r="E210" s="27">
        <v>1.8522025723472668</v>
      </c>
      <c r="F210" s="18">
        <v>236771</v>
      </c>
      <c r="G210" s="18">
        <v>1</v>
      </c>
      <c r="H210" s="18">
        <v>0.28978033034291945</v>
      </c>
      <c r="I210" s="27">
        <v>199413</v>
      </c>
      <c r="J210" s="27">
        <v>1</v>
      </c>
      <c r="K210" s="26">
        <v>0.74742116440103978</v>
      </c>
      <c r="L210" s="19">
        <v>0</v>
      </c>
      <c r="M210" s="19">
        <v>0</v>
      </c>
      <c r="N210" s="19">
        <v>0</v>
      </c>
      <c r="O210" s="27">
        <v>1</v>
      </c>
      <c r="P210" s="27">
        <v>1</v>
      </c>
      <c r="Q210" s="27">
        <v>230414</v>
      </c>
      <c r="R210" s="31">
        <f t="shared" si="20"/>
        <v>489810.14955722401</v>
      </c>
      <c r="S210" s="32">
        <f t="shared" si="22"/>
        <v>529104.93779252085</v>
      </c>
      <c r="T210" s="39">
        <f t="shared" si="23"/>
        <v>1080.224528362302</v>
      </c>
      <c r="U210" s="34">
        <f t="shared" si="24"/>
        <v>-7.4555557137882876E-4</v>
      </c>
      <c r="V210" s="38">
        <v>378.14703799453952</v>
      </c>
      <c r="W210" s="38">
        <v>59.161765146123145</v>
      </c>
      <c r="X210" s="35">
        <v>152.59405405884087</v>
      </c>
      <c r="Y210" s="35">
        <v>0</v>
      </c>
      <c r="Z210" s="35">
        <v>47041491.526520722</v>
      </c>
      <c r="AA210" s="36">
        <f t="shared" si="21"/>
        <v>108022452.83623019</v>
      </c>
      <c r="AB210" s="37">
        <f t="shared" si="25"/>
        <v>-7.4555557137884556E-4</v>
      </c>
    </row>
    <row r="211" spans="1:28">
      <c r="A211" s="18">
        <v>20181107</v>
      </c>
      <c r="B211" s="18" t="s">
        <v>99</v>
      </c>
      <c r="C211" s="27">
        <v>44000</v>
      </c>
      <c r="D211" s="27">
        <v>1</v>
      </c>
      <c r="E211" s="27">
        <v>1.8522025723472668</v>
      </c>
      <c r="F211" s="18">
        <v>229403</v>
      </c>
      <c r="G211" s="18">
        <v>1</v>
      </c>
      <c r="H211" s="18">
        <v>0.28978033034291945</v>
      </c>
      <c r="I211" s="27">
        <v>197254</v>
      </c>
      <c r="J211" s="27">
        <v>1</v>
      </c>
      <c r="K211" s="26">
        <v>0.74742116440103978</v>
      </c>
      <c r="L211" s="19">
        <v>0</v>
      </c>
      <c r="M211" s="19">
        <v>0</v>
      </c>
      <c r="N211" s="19">
        <v>0</v>
      </c>
      <c r="O211" s="27">
        <v>1</v>
      </c>
      <c r="P211" s="27">
        <v>1</v>
      </c>
      <c r="Q211" s="27">
        <v>230414</v>
      </c>
      <c r="R211" s="31">
        <f t="shared" si="20"/>
        <v>489810.14955722401</v>
      </c>
      <c r="S211" s="32">
        <f t="shared" si="22"/>
        <v>525819.20466769917</v>
      </c>
      <c r="T211" s="39">
        <f t="shared" si="23"/>
        <v>1073.5163514741914</v>
      </c>
      <c r="U211" s="34">
        <f t="shared" si="24"/>
        <v>-6.2099838616705063E-3</v>
      </c>
      <c r="V211" s="38">
        <v>378.14703799453952</v>
      </c>
      <c r="W211" s="38">
        <v>59.161765146123145</v>
      </c>
      <c r="X211" s="35">
        <v>152.59405405884087</v>
      </c>
      <c r="Y211" s="35">
        <v>0</v>
      </c>
      <c r="Z211" s="35">
        <v>47041491.526520722</v>
      </c>
      <c r="AA211" s="36">
        <f t="shared" si="21"/>
        <v>107351635.14741915</v>
      </c>
      <c r="AB211" s="37">
        <f t="shared" si="25"/>
        <v>-6.2099838616703311E-3</v>
      </c>
    </row>
    <row r="212" spans="1:28">
      <c r="A212" s="18">
        <v>20181108</v>
      </c>
      <c r="B212" s="18" t="s">
        <v>99</v>
      </c>
      <c r="C212" s="27">
        <v>44050</v>
      </c>
      <c r="D212" s="27">
        <v>1</v>
      </c>
      <c r="E212" s="27">
        <v>1.8522025723472668</v>
      </c>
      <c r="F212" s="18">
        <v>234315</v>
      </c>
      <c r="G212" s="18">
        <v>1</v>
      </c>
      <c r="H212" s="18">
        <v>0.28978033034291945</v>
      </c>
      <c r="I212" s="27">
        <v>198922</v>
      </c>
      <c r="J212" s="27">
        <v>1</v>
      </c>
      <c r="K212" s="26">
        <v>0.74742116440103978</v>
      </c>
      <c r="L212" s="19">
        <v>0</v>
      </c>
      <c r="M212" s="19">
        <v>0</v>
      </c>
      <c r="N212" s="19">
        <v>0</v>
      </c>
      <c r="O212" s="27">
        <v>1</v>
      </c>
      <c r="P212" s="27">
        <v>1</v>
      </c>
      <c r="Q212" s="27">
        <v>230414</v>
      </c>
      <c r="R212" s="31">
        <f t="shared" si="20"/>
        <v>489810.14955722401</v>
      </c>
      <c r="S212" s="32">
        <f t="shared" si="22"/>
        <v>528581.91428118199</v>
      </c>
      <c r="T212" s="39">
        <f t="shared" si="23"/>
        <v>1079.1567197188681</v>
      </c>
      <c r="U212" s="34">
        <f t="shared" si="24"/>
        <v>5.2541055727107532E-3</v>
      </c>
      <c r="V212" s="38">
        <v>378.14703799453952</v>
      </c>
      <c r="W212" s="38">
        <v>59.161765146123145</v>
      </c>
      <c r="X212" s="35">
        <v>152.59405405884087</v>
      </c>
      <c r="Y212" s="35">
        <v>0</v>
      </c>
      <c r="Z212" s="35">
        <v>47041491.526520722</v>
      </c>
      <c r="AA212" s="36">
        <f t="shared" si="21"/>
        <v>107915671.97188678</v>
      </c>
      <c r="AB212" s="37">
        <f t="shared" si="25"/>
        <v>5.2541055727104054E-3</v>
      </c>
    </row>
    <row r="213" spans="1:28">
      <c r="A213" s="18">
        <v>20181109</v>
      </c>
      <c r="B213" s="18" t="s">
        <v>99</v>
      </c>
      <c r="C213" s="27">
        <v>44300</v>
      </c>
      <c r="D213" s="27">
        <v>1</v>
      </c>
      <c r="E213" s="27">
        <v>1.8522025723472668</v>
      </c>
      <c r="F213" s="18">
        <v>225473</v>
      </c>
      <c r="G213" s="18">
        <v>1</v>
      </c>
      <c r="H213" s="18">
        <v>0.28978033034291945</v>
      </c>
      <c r="I213" s="27">
        <v>189992</v>
      </c>
      <c r="J213" s="27">
        <v>1</v>
      </c>
      <c r="K213" s="26">
        <v>0.74742116440103978</v>
      </c>
      <c r="L213" s="19">
        <v>0</v>
      </c>
      <c r="M213" s="19">
        <v>0</v>
      </c>
      <c r="N213" s="19">
        <v>0</v>
      </c>
      <c r="O213" s="27">
        <v>1</v>
      </c>
      <c r="P213" s="27">
        <v>1</v>
      </c>
      <c r="Q213" s="27">
        <v>230414</v>
      </c>
      <c r="R213" s="31">
        <f t="shared" si="20"/>
        <v>489810.14955722401</v>
      </c>
      <c r="S213" s="32">
        <f t="shared" si="22"/>
        <v>519808.25624527538</v>
      </c>
      <c r="T213" s="39">
        <f t="shared" si="23"/>
        <v>1061.2443550121795</v>
      </c>
      <c r="U213" s="34">
        <f t="shared" si="24"/>
        <v>-1.6598483222487751E-2</v>
      </c>
      <c r="V213" s="38">
        <v>378.14703799453952</v>
      </c>
      <c r="W213" s="38">
        <v>59.161765146123145</v>
      </c>
      <c r="X213" s="35">
        <v>152.59405405884087</v>
      </c>
      <c r="Y213" s="35">
        <v>0</v>
      </c>
      <c r="Z213" s="35">
        <v>47041491.526520722</v>
      </c>
      <c r="AA213" s="36">
        <f t="shared" si="21"/>
        <v>106124435.50121793</v>
      </c>
      <c r="AB213" s="37">
        <f t="shared" si="25"/>
        <v>-1.659848322248773E-2</v>
      </c>
    </row>
    <row r="214" spans="1:28">
      <c r="A214" s="18">
        <v>20181112</v>
      </c>
      <c r="B214" s="18" t="s">
        <v>99</v>
      </c>
      <c r="C214" s="27">
        <v>45200</v>
      </c>
      <c r="D214" s="27">
        <v>1</v>
      </c>
      <c r="E214" s="27">
        <v>1.8522025723472668</v>
      </c>
      <c r="F214" s="18">
        <v>198456</v>
      </c>
      <c r="G214" s="18">
        <v>1</v>
      </c>
      <c r="H214" s="18">
        <v>0.28978033034291945</v>
      </c>
      <c r="I214" s="27">
        <v>177627</v>
      </c>
      <c r="J214" s="27">
        <v>1</v>
      </c>
      <c r="K214" s="26">
        <v>0.74742116440103978</v>
      </c>
      <c r="L214" s="19">
        <v>0</v>
      </c>
      <c r="M214" s="19">
        <v>0</v>
      </c>
      <c r="N214" s="19">
        <v>0</v>
      </c>
      <c r="O214" s="27">
        <v>1</v>
      </c>
      <c r="P214" s="27">
        <v>1</v>
      </c>
      <c r="Q214" s="27">
        <v>230414</v>
      </c>
      <c r="R214" s="31">
        <f t="shared" si="20"/>
        <v>489810.14955722401</v>
      </c>
      <c r="S214" s="32">
        <f t="shared" si="22"/>
        <v>504404.38067769434</v>
      </c>
      <c r="T214" s="39">
        <f t="shared" si="23"/>
        <v>1029.7956894802264</v>
      </c>
      <c r="U214" s="34">
        <f t="shared" si="24"/>
        <v>-2.9633764724800053E-2</v>
      </c>
      <c r="V214" s="38">
        <v>378.14703799453952</v>
      </c>
      <c r="W214" s="38">
        <v>59.161765146123145</v>
      </c>
      <c r="X214" s="35">
        <v>152.59405405884087</v>
      </c>
      <c r="Y214" s="35">
        <v>0</v>
      </c>
      <c r="Z214" s="35">
        <v>47041491.526520722</v>
      </c>
      <c r="AA214" s="36">
        <f t="shared" si="21"/>
        <v>102979568.94802265</v>
      </c>
      <c r="AB214" s="37">
        <f t="shared" si="25"/>
        <v>-2.9633764724799793E-2</v>
      </c>
    </row>
    <row r="215" spans="1:28">
      <c r="A215" s="18">
        <v>20181113</v>
      </c>
      <c r="B215" s="18" t="s">
        <v>99</v>
      </c>
      <c r="C215" s="27">
        <v>44500</v>
      </c>
      <c r="D215" s="27">
        <v>1</v>
      </c>
      <c r="E215" s="27">
        <v>1.8522025723472668</v>
      </c>
      <c r="F215" s="18">
        <v>196982</v>
      </c>
      <c r="G215" s="18">
        <v>1</v>
      </c>
      <c r="H215" s="18">
        <v>0.28978033034291945</v>
      </c>
      <c r="I215" s="27">
        <v>182141</v>
      </c>
      <c r="J215" s="27">
        <v>1</v>
      </c>
      <c r="K215" s="26">
        <v>0.74742116440103978</v>
      </c>
      <c r="L215" s="19">
        <v>0</v>
      </c>
      <c r="M215" s="19">
        <v>0</v>
      </c>
      <c r="N215" s="19">
        <v>0</v>
      </c>
      <c r="O215" s="27">
        <v>1</v>
      </c>
      <c r="P215" s="27">
        <v>1</v>
      </c>
      <c r="Q215" s="27">
        <v>230414</v>
      </c>
      <c r="R215" s="31">
        <f t="shared" si="20"/>
        <v>489810.14955722401</v>
      </c>
      <c r="S215" s="32">
        <f t="shared" si="22"/>
        <v>506054.56180623209</v>
      </c>
      <c r="T215" s="39">
        <f t="shared" si="23"/>
        <v>1033.1647113962269</v>
      </c>
      <c r="U215" s="34">
        <f t="shared" si="24"/>
        <v>3.2715440066572641E-3</v>
      </c>
      <c r="V215" s="38">
        <v>378.14703799453952</v>
      </c>
      <c r="W215" s="38">
        <v>59.161765146123145</v>
      </c>
      <c r="X215" s="35">
        <v>152.59405405884087</v>
      </c>
      <c r="Y215" s="35">
        <v>0</v>
      </c>
      <c r="Z215" s="35">
        <v>47041491.526520722</v>
      </c>
      <c r="AA215" s="36">
        <f t="shared" si="21"/>
        <v>103316471.13962269</v>
      </c>
      <c r="AB215" s="37">
        <f t="shared" si="25"/>
        <v>3.2715440066571439E-3</v>
      </c>
    </row>
    <row r="216" spans="1:28">
      <c r="A216" s="18">
        <v>20181114</v>
      </c>
      <c r="B216" s="18" t="s">
        <v>99</v>
      </c>
      <c r="C216" s="27">
        <v>44100</v>
      </c>
      <c r="D216" s="27">
        <v>1</v>
      </c>
      <c r="E216" s="27">
        <v>1.8522025723472668</v>
      </c>
      <c r="F216" s="18">
        <v>204350</v>
      </c>
      <c r="G216" s="18">
        <v>1</v>
      </c>
      <c r="H216" s="18">
        <v>0.28978033034291945</v>
      </c>
      <c r="I216" s="27">
        <v>181945</v>
      </c>
      <c r="J216" s="27">
        <v>1</v>
      </c>
      <c r="K216" s="26">
        <v>0.74742116440103978</v>
      </c>
      <c r="L216" s="19">
        <v>0</v>
      </c>
      <c r="M216" s="19">
        <v>0</v>
      </c>
      <c r="N216" s="19">
        <v>0</v>
      </c>
      <c r="O216" s="27">
        <v>1</v>
      </c>
      <c r="P216" s="27">
        <v>1</v>
      </c>
      <c r="Q216" s="27">
        <v>230414</v>
      </c>
      <c r="R216" s="31">
        <f t="shared" si="20"/>
        <v>489810.14955722401</v>
      </c>
      <c r="S216" s="32">
        <f t="shared" si="22"/>
        <v>507302.28770303726</v>
      </c>
      <c r="T216" s="39">
        <f t="shared" si="23"/>
        <v>1035.7120777542598</v>
      </c>
      <c r="U216" s="34">
        <f t="shared" si="24"/>
        <v>2.4655955918106232E-3</v>
      </c>
      <c r="V216" s="38">
        <v>378.14703799453952</v>
      </c>
      <c r="W216" s="38">
        <v>59.161765146123145</v>
      </c>
      <c r="X216" s="35">
        <v>152.59405405884087</v>
      </c>
      <c r="Y216" s="35">
        <v>0</v>
      </c>
      <c r="Z216" s="35">
        <v>47041491.526520722</v>
      </c>
      <c r="AA216" s="36">
        <f t="shared" si="21"/>
        <v>103571207.77542597</v>
      </c>
      <c r="AB216" s="37">
        <f t="shared" si="25"/>
        <v>2.4655955918106145E-3</v>
      </c>
    </row>
    <row r="217" spans="1:28">
      <c r="A217" s="18">
        <v>20181115</v>
      </c>
      <c r="B217" s="18" t="s">
        <v>99</v>
      </c>
      <c r="C217" s="27">
        <v>44250</v>
      </c>
      <c r="D217" s="27">
        <v>1</v>
      </c>
      <c r="E217" s="27">
        <v>1.8522025723472668</v>
      </c>
      <c r="F217" s="22">
        <v>214666</v>
      </c>
      <c r="G217" s="18">
        <v>1</v>
      </c>
      <c r="H217" s="18">
        <v>0.28978033034291945</v>
      </c>
      <c r="I217" s="27">
        <v>183613</v>
      </c>
      <c r="J217" s="27">
        <v>1</v>
      </c>
      <c r="K217" s="26">
        <v>0.74742116440103978</v>
      </c>
      <c r="L217" s="19">
        <v>0</v>
      </c>
      <c r="M217" s="19">
        <v>0</v>
      </c>
      <c r="N217" s="19">
        <v>0</v>
      </c>
      <c r="O217" s="27">
        <v>1</v>
      </c>
      <c r="P217" s="27">
        <v>1</v>
      </c>
      <c r="Q217" s="27">
        <v>230414</v>
      </c>
      <c r="R217" s="31">
        <f t="shared" si="20"/>
        <v>489810.14955722401</v>
      </c>
      <c r="S217" s="32">
        <f t="shared" si="22"/>
        <v>511816.19047892781</v>
      </c>
      <c r="T217" s="39">
        <f t="shared" si="23"/>
        <v>1044.9276948254271</v>
      </c>
      <c r="U217" s="34">
        <f t="shared" si="24"/>
        <v>8.8978561408201567E-3</v>
      </c>
      <c r="V217" s="38">
        <v>378.14703799453952</v>
      </c>
      <c r="W217" s="38">
        <v>59.161765146123145</v>
      </c>
      <c r="X217" s="35">
        <v>152.59405405884087</v>
      </c>
      <c r="Y217" s="35">
        <v>0</v>
      </c>
      <c r="Z217" s="35">
        <v>47041491.526520722</v>
      </c>
      <c r="AA217" s="36">
        <f t="shared" si="21"/>
        <v>104492769.48254272</v>
      </c>
      <c r="AB217" s="37">
        <f t="shared" si="25"/>
        <v>8.8978561408203354E-3</v>
      </c>
    </row>
    <row r="218" spans="1:28">
      <c r="A218" s="18">
        <v>20181116</v>
      </c>
      <c r="B218" s="18" t="s">
        <v>99</v>
      </c>
      <c r="C218" s="27">
        <v>44000</v>
      </c>
      <c r="D218" s="27">
        <v>1</v>
      </c>
      <c r="E218" s="27">
        <v>1.8522025723472668</v>
      </c>
      <c r="F218" s="18">
        <v>220070</v>
      </c>
      <c r="G218" s="18">
        <v>1</v>
      </c>
      <c r="H218" s="18">
        <v>0.28978033034291945</v>
      </c>
      <c r="I218" s="27">
        <v>186852</v>
      </c>
      <c r="J218" s="27">
        <v>1</v>
      </c>
      <c r="K218" s="26">
        <v>0.74742116440103978</v>
      </c>
      <c r="L218" s="19">
        <v>0</v>
      </c>
      <c r="M218" s="19">
        <v>0</v>
      </c>
      <c r="N218" s="19">
        <v>0</v>
      </c>
      <c r="O218" s="27">
        <v>1</v>
      </c>
      <c r="P218" s="27">
        <v>1</v>
      </c>
      <c r="Q218" s="27">
        <v>230414</v>
      </c>
      <c r="R218" s="31">
        <f t="shared" si="20"/>
        <v>489810.14955722401</v>
      </c>
      <c r="S218" s="32">
        <f t="shared" si="22"/>
        <v>515340.00989250909</v>
      </c>
      <c r="T218" s="39">
        <f t="shared" si="23"/>
        <v>1052.1219504299031</v>
      </c>
      <c r="U218" s="34">
        <f t="shared" si="24"/>
        <v>6.8849315030145757E-3</v>
      </c>
      <c r="V218" s="38">
        <v>378.14703799453952</v>
      </c>
      <c r="W218" s="38">
        <v>59.161765146123145</v>
      </c>
      <c r="X218" s="35">
        <v>152.59405405884087</v>
      </c>
      <c r="Y218" s="35">
        <v>0</v>
      </c>
      <c r="Z218" s="35">
        <v>47041491.526520722</v>
      </c>
      <c r="AA218" s="36">
        <f t="shared" si="21"/>
        <v>105212195.04299033</v>
      </c>
      <c r="AB218" s="37">
        <f t="shared" si="25"/>
        <v>6.8849315030146234E-3</v>
      </c>
    </row>
    <row r="219" spans="1:28">
      <c r="A219" s="18">
        <v>20181119</v>
      </c>
      <c r="B219" s="18" t="s">
        <v>99</v>
      </c>
      <c r="C219" s="27">
        <v>43650</v>
      </c>
      <c r="D219" s="27">
        <v>1</v>
      </c>
      <c r="E219" s="27">
        <v>1.8522025723472668</v>
      </c>
      <c r="F219" s="18">
        <v>224982</v>
      </c>
      <c r="G219" s="18">
        <v>1</v>
      </c>
      <c r="H219" s="18">
        <v>0.28978033034291945</v>
      </c>
      <c r="I219" s="27">
        <v>197941</v>
      </c>
      <c r="J219" s="27">
        <v>1</v>
      </c>
      <c r="K219" s="26">
        <v>0.74742116440103978</v>
      </c>
      <c r="L219" s="19">
        <v>0</v>
      </c>
      <c r="M219" s="19">
        <v>0</v>
      </c>
      <c r="N219" s="19">
        <v>0</v>
      </c>
      <c r="O219" s="27">
        <v>1</v>
      </c>
      <c r="P219" s="27">
        <v>1</v>
      </c>
      <c r="Q219" s="27">
        <v>230414</v>
      </c>
      <c r="R219" s="31">
        <f t="shared" si="20"/>
        <v>489810.14955722401</v>
      </c>
      <c r="S219" s="32">
        <f t="shared" si="22"/>
        <v>524403.29326687509</v>
      </c>
      <c r="T219" s="39">
        <f t="shared" si="23"/>
        <v>1070.6256163554847</v>
      </c>
      <c r="U219" s="34">
        <f t="shared" si="24"/>
        <v>1.7586997322906216E-2</v>
      </c>
      <c r="V219" s="38">
        <v>378.14703799453952</v>
      </c>
      <c r="W219" s="38">
        <v>59.161765146123145</v>
      </c>
      <c r="X219" s="35">
        <v>152.59405405884087</v>
      </c>
      <c r="Y219" s="35">
        <v>0</v>
      </c>
      <c r="Z219" s="35">
        <v>47041491.526520722</v>
      </c>
      <c r="AA219" s="36">
        <f t="shared" si="21"/>
        <v>107062561.63554847</v>
      </c>
      <c r="AB219" s="37">
        <f t="shared" si="25"/>
        <v>1.7586997322906101E-2</v>
      </c>
    </row>
    <row r="220" spans="1:28">
      <c r="A220" s="18">
        <v>20181120</v>
      </c>
      <c r="B220" s="18" t="s">
        <v>99</v>
      </c>
      <c r="C220" s="27">
        <v>42800</v>
      </c>
      <c r="D220" s="27">
        <v>1</v>
      </c>
      <c r="E220" s="27">
        <v>1.8522025723472668</v>
      </c>
      <c r="F220" s="18">
        <v>223508</v>
      </c>
      <c r="G220" s="18">
        <v>1</v>
      </c>
      <c r="H220" s="18">
        <v>0.28978033034291945</v>
      </c>
      <c r="I220" s="27">
        <v>190581</v>
      </c>
      <c r="J220" s="27">
        <v>1</v>
      </c>
      <c r="K220" s="26">
        <v>0.74742116440103978</v>
      </c>
      <c r="L220" s="19">
        <v>0</v>
      </c>
      <c r="M220" s="19">
        <v>0</v>
      </c>
      <c r="N220" s="19">
        <v>0</v>
      </c>
      <c r="O220" s="27">
        <v>1</v>
      </c>
      <c r="P220" s="27">
        <v>1</v>
      </c>
      <c r="Q220" s="27">
        <v>230414</v>
      </c>
      <c r="R220" s="31">
        <f t="shared" si="20"/>
        <v>489810.14955722401</v>
      </c>
      <c r="S220" s="32">
        <f t="shared" si="22"/>
        <v>516900.76510346279</v>
      </c>
      <c r="T220" s="39">
        <f t="shared" si="23"/>
        <v>1055.3083997355466</v>
      </c>
      <c r="U220" s="34">
        <f t="shared" si="24"/>
        <v>-1.430679070810899E-2</v>
      </c>
      <c r="V220" s="38">
        <v>378.14703799453952</v>
      </c>
      <c r="W220" s="38">
        <v>59.161765146123145</v>
      </c>
      <c r="X220" s="35">
        <v>152.59405405884087</v>
      </c>
      <c r="Y220" s="35">
        <v>0</v>
      </c>
      <c r="Z220" s="35">
        <v>47041491.526520722</v>
      </c>
      <c r="AA220" s="36">
        <f t="shared" si="21"/>
        <v>105530839.97355467</v>
      </c>
      <c r="AB220" s="37">
        <f t="shared" si="25"/>
        <v>-1.4306790708108903E-2</v>
      </c>
    </row>
    <row r="221" spans="1:28">
      <c r="A221" s="18">
        <v>20181121</v>
      </c>
      <c r="B221" s="18" t="s">
        <v>99</v>
      </c>
      <c r="C221" s="27">
        <v>42100</v>
      </c>
      <c r="D221" s="27">
        <v>1</v>
      </c>
      <c r="E221" s="27">
        <v>1.8522025723472668</v>
      </c>
      <c r="F221" s="18">
        <v>221052</v>
      </c>
      <c r="G221" s="18">
        <v>1</v>
      </c>
      <c r="H221" s="18">
        <v>0.28978033034291945</v>
      </c>
      <c r="I221" s="27">
        <v>187539</v>
      </c>
      <c r="J221" s="27">
        <v>1</v>
      </c>
      <c r="K221" s="26">
        <v>0.74742116440103978</v>
      </c>
      <c r="L221" s="19">
        <v>0</v>
      </c>
      <c r="M221" s="19">
        <v>0</v>
      </c>
      <c r="N221" s="19">
        <v>0</v>
      </c>
      <c r="O221" s="27">
        <v>1</v>
      </c>
      <c r="P221" s="27">
        <v>1</v>
      </c>
      <c r="Q221" s="27">
        <v>230414</v>
      </c>
      <c r="R221" s="31">
        <f t="shared" si="20"/>
        <v>489810.14955722401</v>
      </c>
      <c r="S221" s="32">
        <f t="shared" si="22"/>
        <v>512618.86762938951</v>
      </c>
      <c r="T221" s="39">
        <f t="shared" si="23"/>
        <v>1046.5664463931259</v>
      </c>
      <c r="U221" s="34">
        <f t="shared" si="24"/>
        <v>-8.2837901646677942E-3</v>
      </c>
      <c r="V221" s="38">
        <v>378.14703799453952</v>
      </c>
      <c r="W221" s="38">
        <v>59.161765146123145</v>
      </c>
      <c r="X221" s="35">
        <v>152.59405405884087</v>
      </c>
      <c r="Y221" s="35">
        <v>0</v>
      </c>
      <c r="Z221" s="35">
        <v>47041491.526520722</v>
      </c>
      <c r="AA221" s="36">
        <f t="shared" si="21"/>
        <v>104656644.6393126</v>
      </c>
      <c r="AB221" s="37">
        <f t="shared" si="25"/>
        <v>-8.2837901646679139E-3</v>
      </c>
    </row>
    <row r="222" spans="1:28">
      <c r="A222" s="18">
        <v>20181122</v>
      </c>
      <c r="B222" s="18" t="s">
        <v>99</v>
      </c>
      <c r="C222" s="27">
        <v>42450</v>
      </c>
      <c r="D222" s="27">
        <v>1</v>
      </c>
      <c r="E222" s="27">
        <v>1.8522025723472668</v>
      </c>
      <c r="F222" s="18">
        <v>219087</v>
      </c>
      <c r="G222" s="18">
        <v>1</v>
      </c>
      <c r="H222" s="18">
        <v>0.28978033034291945</v>
      </c>
      <c r="I222" s="27">
        <v>191268</v>
      </c>
      <c r="J222" s="27">
        <v>1</v>
      </c>
      <c r="K222" s="26">
        <v>0.74742116440103978</v>
      </c>
      <c r="L222" s="19">
        <v>0</v>
      </c>
      <c r="M222" s="19">
        <v>0</v>
      </c>
      <c r="N222" s="19">
        <v>0</v>
      </c>
      <c r="O222" s="27">
        <v>1</v>
      </c>
      <c r="P222" s="27">
        <v>1</v>
      </c>
      <c r="Q222" s="27">
        <v>230414</v>
      </c>
      <c r="R222" s="31">
        <f t="shared" si="20"/>
        <v>489810.14955722401</v>
      </c>
      <c r="S222" s="32">
        <f t="shared" si="22"/>
        <v>515484.85370263876</v>
      </c>
      <c r="T222" s="39">
        <f t="shared" si="23"/>
        <v>1052.4176646168398</v>
      </c>
      <c r="U222" s="34">
        <f t="shared" si="24"/>
        <v>5.5908712188121974E-3</v>
      </c>
      <c r="V222" s="38">
        <v>378.14703799453952</v>
      </c>
      <c r="W222" s="38">
        <v>59.161765146123145</v>
      </c>
      <c r="X222" s="35">
        <v>152.59405405884087</v>
      </c>
      <c r="Y222" s="35">
        <v>0</v>
      </c>
      <c r="Z222" s="35">
        <v>47041491.526520722</v>
      </c>
      <c r="AA222" s="36">
        <f t="shared" si="21"/>
        <v>105241766.46168399</v>
      </c>
      <c r="AB222" s="37">
        <f t="shared" si="25"/>
        <v>5.5908712188122434E-3</v>
      </c>
    </row>
    <row r="223" spans="1:28">
      <c r="A223" s="18">
        <v>20181123</v>
      </c>
      <c r="B223" s="18" t="s">
        <v>99</v>
      </c>
      <c r="C223" s="27">
        <v>42400</v>
      </c>
      <c r="D223" s="27">
        <v>1</v>
      </c>
      <c r="E223" s="27">
        <v>1.8522025723472668</v>
      </c>
      <c r="F223" s="18">
        <v>217122</v>
      </c>
      <c r="G223" s="18">
        <v>1</v>
      </c>
      <c r="H223" s="18">
        <v>0.28978033034291945</v>
      </c>
      <c r="I223" s="27">
        <v>185674</v>
      </c>
      <c r="J223" s="27">
        <v>1</v>
      </c>
      <c r="K223" s="26">
        <v>0.74742116440103978</v>
      </c>
      <c r="L223" s="19">
        <v>0</v>
      </c>
      <c r="M223" s="19">
        <v>0</v>
      </c>
      <c r="N223" s="19">
        <v>0</v>
      </c>
      <c r="O223" s="27">
        <v>1</v>
      </c>
      <c r="P223" s="27">
        <v>1</v>
      </c>
      <c r="Q223" s="27">
        <v>230414</v>
      </c>
      <c r="R223" s="31">
        <f t="shared" si="20"/>
        <v>489810.14955722401</v>
      </c>
      <c r="S223" s="32">
        <f t="shared" si="22"/>
        <v>510641.75123123813</v>
      </c>
      <c r="T223" s="39">
        <f t="shared" si="23"/>
        <v>1042.5299510286695</v>
      </c>
      <c r="U223" s="34">
        <f t="shared" si="24"/>
        <v>-9.395237195842945E-3</v>
      </c>
      <c r="V223" s="38">
        <v>378.14703799453952</v>
      </c>
      <c r="W223" s="38">
        <v>59.161765146123145</v>
      </c>
      <c r="X223" s="35">
        <v>152.59405405884087</v>
      </c>
      <c r="Y223" s="35">
        <v>0</v>
      </c>
      <c r="Z223" s="35">
        <v>47041491.526520722</v>
      </c>
      <c r="AA223" s="36">
        <f t="shared" si="21"/>
        <v>104252995.10286698</v>
      </c>
      <c r="AB223" s="37">
        <f t="shared" si="25"/>
        <v>-9.3952371958427663E-3</v>
      </c>
    </row>
    <row r="224" spans="1:28">
      <c r="A224" s="18">
        <v>20181126</v>
      </c>
      <c r="B224" s="18" t="s">
        <v>99</v>
      </c>
      <c r="C224" s="27">
        <v>42600</v>
      </c>
      <c r="D224" s="27">
        <v>1</v>
      </c>
      <c r="E224" s="27">
        <v>1.8522025723472668</v>
      </c>
      <c r="F224" s="18">
        <v>236280</v>
      </c>
      <c r="G224" s="18">
        <v>1</v>
      </c>
      <c r="H224" s="18">
        <v>0.28978033034291945</v>
      </c>
      <c r="I224" s="27">
        <v>191072</v>
      </c>
      <c r="J224" s="27">
        <v>1</v>
      </c>
      <c r="K224" s="26">
        <v>0.74742116440103978</v>
      </c>
      <c r="L224" s="19">
        <v>0</v>
      </c>
      <c r="M224" s="19">
        <v>0</v>
      </c>
      <c r="N224" s="19">
        <v>0</v>
      </c>
      <c r="O224" s="27">
        <v>1</v>
      </c>
      <c r="P224" s="27">
        <v>1</v>
      </c>
      <c r="Q224" s="27">
        <v>230414</v>
      </c>
      <c r="R224" s="31">
        <f t="shared" si="20"/>
        <v>489810.14955722401</v>
      </c>
      <c r="S224" s="32">
        <f t="shared" si="22"/>
        <v>520598.38275985408</v>
      </c>
      <c r="T224" s="39">
        <f t="shared" si="23"/>
        <v>1062.8574831094493</v>
      </c>
      <c r="U224" s="34">
        <f t="shared" si="24"/>
        <v>1.9498271546752655E-2</v>
      </c>
      <c r="V224" s="38">
        <v>378.14703799453952</v>
      </c>
      <c r="W224" s="38">
        <v>59.161765146123145</v>
      </c>
      <c r="X224" s="35">
        <v>152.59405405884087</v>
      </c>
      <c r="Y224" s="35">
        <v>0</v>
      </c>
      <c r="Z224" s="35">
        <v>47041491.526520722</v>
      </c>
      <c r="AA224" s="36">
        <f t="shared" si="21"/>
        <v>106285748.31094491</v>
      </c>
      <c r="AB224" s="37">
        <f t="shared" si="25"/>
        <v>1.9498271546752294E-2</v>
      </c>
    </row>
    <row r="225" spans="1:28">
      <c r="A225" s="18">
        <v>20181127</v>
      </c>
      <c r="B225" s="18" t="s">
        <v>99</v>
      </c>
      <c r="C225" s="27">
        <v>43050</v>
      </c>
      <c r="D225" s="27">
        <v>1</v>
      </c>
      <c r="E225" s="27">
        <v>1.8522025723472668</v>
      </c>
      <c r="F225" s="18">
        <v>233824</v>
      </c>
      <c r="G225" s="18">
        <v>1</v>
      </c>
      <c r="H225" s="18">
        <v>0.28978033034291945</v>
      </c>
      <c r="I225" s="27">
        <v>199021</v>
      </c>
      <c r="J225" s="27">
        <v>1</v>
      </c>
      <c r="K225" s="26">
        <v>0.74742116440103978</v>
      </c>
      <c r="L225" s="19">
        <v>0</v>
      </c>
      <c r="M225" s="19">
        <v>0</v>
      </c>
      <c r="N225" s="19">
        <v>0</v>
      </c>
      <c r="O225" s="27">
        <v>1</v>
      </c>
      <c r="P225" s="27">
        <v>1</v>
      </c>
      <c r="Q225" s="27">
        <v>230414</v>
      </c>
      <c r="R225" s="31">
        <f t="shared" si="20"/>
        <v>489810.14955722401</v>
      </c>
      <c r="S225" s="32">
        <f t="shared" si="22"/>
        <v>526661.42426191201</v>
      </c>
      <c r="T225" s="39">
        <f t="shared" si="23"/>
        <v>1075.2358331855733</v>
      </c>
      <c r="U225" s="34">
        <f t="shared" si="24"/>
        <v>1.1646293386306525E-2</v>
      </c>
      <c r="V225" s="38">
        <v>378.14703799453952</v>
      </c>
      <c r="W225" s="38">
        <v>59.161765146123145</v>
      </c>
      <c r="X225" s="35">
        <v>152.59405405884087</v>
      </c>
      <c r="Y225" s="35">
        <v>0</v>
      </c>
      <c r="Z225" s="35">
        <v>47041491.526520722</v>
      </c>
      <c r="AA225" s="36">
        <f t="shared" si="21"/>
        <v>107523583.31855732</v>
      </c>
      <c r="AB225" s="37">
        <f t="shared" si="25"/>
        <v>1.1646293386306615E-2</v>
      </c>
    </row>
    <row r="226" spans="1:28">
      <c r="A226" s="18">
        <v>20181128</v>
      </c>
      <c r="B226" s="18" t="s">
        <v>99</v>
      </c>
      <c r="C226" s="27">
        <v>43150</v>
      </c>
      <c r="D226" s="27">
        <v>1</v>
      </c>
      <c r="E226" s="27">
        <v>1.8522025723472668</v>
      </c>
      <c r="F226" s="18">
        <v>231859</v>
      </c>
      <c r="G226" s="18">
        <v>1</v>
      </c>
      <c r="H226" s="18">
        <v>0.28978033034291945</v>
      </c>
      <c r="I226" s="27">
        <v>195291</v>
      </c>
      <c r="J226" s="27">
        <v>1</v>
      </c>
      <c r="K226" s="26">
        <v>0.74742116440103978</v>
      </c>
      <c r="L226" s="19">
        <v>0</v>
      </c>
      <c r="M226" s="19">
        <v>0</v>
      </c>
      <c r="N226" s="19">
        <v>0</v>
      </c>
      <c r="O226" s="27">
        <v>1</v>
      </c>
      <c r="P226" s="27">
        <v>1</v>
      </c>
      <c r="Q226" s="27">
        <v>230414</v>
      </c>
      <c r="R226" s="31">
        <f t="shared" si="20"/>
        <v>489810.14955722401</v>
      </c>
      <c r="S226" s="32">
        <f t="shared" si="22"/>
        <v>523489.345226807</v>
      </c>
      <c r="T226" s="39">
        <f t="shared" si="23"/>
        <v>1068.7596933220516</v>
      </c>
      <c r="U226" s="34">
        <f t="shared" si="24"/>
        <v>-6.0229948292691987E-3</v>
      </c>
      <c r="V226" s="38">
        <v>378.14703799453952</v>
      </c>
      <c r="W226" s="38">
        <v>59.161765146123145</v>
      </c>
      <c r="X226" s="35">
        <v>152.59405405884087</v>
      </c>
      <c r="Y226" s="35">
        <v>0</v>
      </c>
      <c r="Z226" s="35">
        <v>47041491.526520722</v>
      </c>
      <c r="AA226" s="36">
        <f t="shared" si="21"/>
        <v>106875969.33220516</v>
      </c>
      <c r="AB226" s="37">
        <f t="shared" si="25"/>
        <v>-6.0229948292691423E-3</v>
      </c>
    </row>
    <row r="227" spans="1:28">
      <c r="A227" s="18">
        <v>20181129</v>
      </c>
      <c r="B227" s="18" t="s">
        <v>99</v>
      </c>
      <c r="C227" s="27">
        <v>43150</v>
      </c>
      <c r="D227" s="27">
        <v>1</v>
      </c>
      <c r="E227" s="27">
        <v>1.8522025723472668</v>
      </c>
      <c r="F227" s="18">
        <v>232842</v>
      </c>
      <c r="G227" s="18">
        <v>1</v>
      </c>
      <c r="H227" s="18">
        <v>0.28978033034291945</v>
      </c>
      <c r="I227" s="27">
        <v>192544</v>
      </c>
      <c r="J227" s="27">
        <v>1</v>
      </c>
      <c r="K227" s="26">
        <v>0.74742116440103978</v>
      </c>
      <c r="L227" s="19">
        <v>0</v>
      </c>
      <c r="M227" s="19">
        <v>0</v>
      </c>
      <c r="N227" s="19">
        <v>0</v>
      </c>
      <c r="O227" s="27">
        <v>1</v>
      </c>
      <c r="P227" s="27">
        <v>1</v>
      </c>
      <c r="Q227" s="27">
        <v>230414</v>
      </c>
      <c r="R227" s="31">
        <f t="shared" si="20"/>
        <v>489810.14955722401</v>
      </c>
      <c r="S227" s="32">
        <f t="shared" si="22"/>
        <v>521721.03335292439</v>
      </c>
      <c r="T227" s="39">
        <f t="shared" si="23"/>
        <v>1065.1494948084417</v>
      </c>
      <c r="U227" s="34">
        <f t="shared" si="24"/>
        <v>-3.3779328844150765E-3</v>
      </c>
      <c r="V227" s="38">
        <v>378.14703799453952</v>
      </c>
      <c r="W227" s="38">
        <v>59.161765146123145</v>
      </c>
      <c r="X227" s="35">
        <v>152.59405405884087</v>
      </c>
      <c r="Y227" s="35">
        <v>0</v>
      </c>
      <c r="Z227" s="35">
        <v>47041491.526520722</v>
      </c>
      <c r="AA227" s="36">
        <f t="shared" si="21"/>
        <v>106514949.48084417</v>
      </c>
      <c r="AB227" s="37">
        <f t="shared" si="25"/>
        <v>-3.377932884415063E-3</v>
      </c>
    </row>
    <row r="228" spans="1:28">
      <c r="A228" s="18">
        <v>20181130</v>
      </c>
      <c r="B228" s="18" t="s">
        <v>99</v>
      </c>
      <c r="C228" s="27">
        <v>41850</v>
      </c>
      <c r="D228" s="27">
        <v>1</v>
      </c>
      <c r="E228" s="27">
        <v>1.8522025723472668</v>
      </c>
      <c r="F228" s="18">
        <v>235298</v>
      </c>
      <c r="G228" s="18">
        <v>1</v>
      </c>
      <c r="H228" s="18">
        <v>0.28978033034291945</v>
      </c>
      <c r="I228" s="27">
        <v>193623</v>
      </c>
      <c r="J228" s="27">
        <v>1</v>
      </c>
      <c r="K228" s="26">
        <v>0.74742116440103978</v>
      </c>
      <c r="L228" s="19">
        <v>0</v>
      </c>
      <c r="M228" s="19">
        <v>0</v>
      </c>
      <c r="N228" s="19">
        <v>0</v>
      </c>
      <c r="O228" s="27">
        <v>1</v>
      </c>
      <c r="P228" s="27">
        <v>1</v>
      </c>
      <c r="Q228" s="27">
        <v>230414</v>
      </c>
      <c r="R228" s="31">
        <f t="shared" si="20"/>
        <v>489810.14955722401</v>
      </c>
      <c r="S228" s="32">
        <f t="shared" si="22"/>
        <v>520831.33793658391</v>
      </c>
      <c r="T228" s="39">
        <f t="shared" si="23"/>
        <v>1063.3330861097963</v>
      </c>
      <c r="U228" s="34">
        <f t="shared" si="24"/>
        <v>-1.7053086984489295E-3</v>
      </c>
      <c r="V228" s="38">
        <v>378.14703799453952</v>
      </c>
      <c r="W228" s="38">
        <v>59.161765146123145</v>
      </c>
      <c r="X228" s="35">
        <v>152.59405405884087</v>
      </c>
      <c r="Y228" s="35">
        <v>0</v>
      </c>
      <c r="Z228" s="35">
        <v>47041491.526520722</v>
      </c>
      <c r="AA228" s="36">
        <f t="shared" si="21"/>
        <v>106333308.61097962</v>
      </c>
      <c r="AB228" s="37">
        <f t="shared" si="25"/>
        <v>-1.7053086984491301E-3</v>
      </c>
    </row>
    <row r="229" spans="1:28">
      <c r="A229" s="18">
        <v>20181203</v>
      </c>
      <c r="B229" s="18" t="s">
        <v>99</v>
      </c>
      <c r="C229" s="27">
        <v>43250</v>
      </c>
      <c r="D229" s="27">
        <v>1</v>
      </c>
      <c r="E229" s="27">
        <v>1.8522025723472668</v>
      </c>
      <c r="F229" s="18">
        <v>236280</v>
      </c>
      <c r="G229" s="18">
        <v>1</v>
      </c>
      <c r="H229" s="18">
        <v>0.28978033034291945</v>
      </c>
      <c r="I229" s="27">
        <v>202357</v>
      </c>
      <c r="J229" s="27">
        <v>1</v>
      </c>
      <c r="K229" s="26">
        <v>0.74742116440103978</v>
      </c>
      <c r="L229" s="19">
        <v>0</v>
      </c>
      <c r="M229" s="19">
        <v>0</v>
      </c>
      <c r="N229" s="19">
        <v>0</v>
      </c>
      <c r="O229" s="27">
        <v>1</v>
      </c>
      <c r="P229" s="27">
        <v>1</v>
      </c>
      <c r="Q229" s="27">
        <v>230414</v>
      </c>
      <c r="R229" s="31">
        <f t="shared" si="20"/>
        <v>489810.14955722401</v>
      </c>
      <c r="S229" s="32">
        <f t="shared" si="22"/>
        <v>530236.96227214555</v>
      </c>
      <c r="T229" s="39">
        <f t="shared" si="23"/>
        <v>1082.5356778569542</v>
      </c>
      <c r="U229" s="34">
        <f t="shared" si="24"/>
        <v>1.8058867910722608E-2</v>
      </c>
      <c r="V229" s="38">
        <v>378.14703799453952</v>
      </c>
      <c r="W229" s="38">
        <v>59.161765146123145</v>
      </c>
      <c r="X229" s="35">
        <v>152.59405405884087</v>
      </c>
      <c r="Y229" s="35">
        <v>0</v>
      </c>
      <c r="Z229" s="35">
        <v>47041491.526520722</v>
      </c>
      <c r="AA229" s="36">
        <f t="shared" si="21"/>
        <v>108253567.7856954</v>
      </c>
      <c r="AB229" s="37">
        <f t="shared" si="25"/>
        <v>1.8058867910722639E-2</v>
      </c>
    </row>
    <row r="230" spans="1:28">
      <c r="A230" s="18">
        <v>20181204</v>
      </c>
      <c r="B230" s="18" t="s">
        <v>99</v>
      </c>
      <c r="C230" s="27">
        <v>42150</v>
      </c>
      <c r="D230" s="27">
        <v>1</v>
      </c>
      <c r="E230" s="27">
        <v>1.8522025723472668</v>
      </c>
      <c r="F230" s="18">
        <v>239228</v>
      </c>
      <c r="G230" s="18">
        <v>1</v>
      </c>
      <c r="H230" s="18">
        <v>0.28978033034291945</v>
      </c>
      <c r="I230" s="27">
        <v>201965</v>
      </c>
      <c r="J230" s="27">
        <v>1</v>
      </c>
      <c r="K230" s="26">
        <v>0.74742116440103978</v>
      </c>
      <c r="L230" s="19">
        <v>0</v>
      </c>
      <c r="M230" s="19">
        <v>0</v>
      </c>
      <c r="N230" s="19">
        <v>0</v>
      </c>
      <c r="O230" s="27">
        <v>1</v>
      </c>
      <c r="P230" s="27">
        <v>1</v>
      </c>
      <c r="Q230" s="27">
        <v>230414</v>
      </c>
      <c r="R230" s="31">
        <f t="shared" si="20"/>
        <v>489810.14955722401</v>
      </c>
      <c r="S230" s="32">
        <f t="shared" si="22"/>
        <v>528760.82275996916</v>
      </c>
      <c r="T230" s="39">
        <f t="shared" si="23"/>
        <v>1079.5219805836109</v>
      </c>
      <c r="U230" s="34">
        <f t="shared" si="24"/>
        <v>-2.7839242022113723E-3</v>
      </c>
      <c r="V230" s="38">
        <v>378.14703799453952</v>
      </c>
      <c r="W230" s="38">
        <v>59.161765146123145</v>
      </c>
      <c r="X230" s="35">
        <v>152.59405405884087</v>
      </c>
      <c r="Y230" s="35">
        <v>0</v>
      </c>
      <c r="Z230" s="35">
        <v>47041491.526520722</v>
      </c>
      <c r="AA230" s="36">
        <f t="shared" si="21"/>
        <v>107952198.05836111</v>
      </c>
      <c r="AB230" s="37">
        <f t="shared" si="25"/>
        <v>-2.7839242022110393E-3</v>
      </c>
    </row>
    <row r="231" spans="1:28">
      <c r="A231" s="18">
        <v>20181205</v>
      </c>
      <c r="B231" s="18" t="s">
        <v>99</v>
      </c>
      <c r="C231" s="27">
        <v>41450</v>
      </c>
      <c r="D231" s="27">
        <v>1</v>
      </c>
      <c r="E231" s="27">
        <v>1.8522025723472668</v>
      </c>
      <c r="F231" s="18">
        <v>237754</v>
      </c>
      <c r="G231" s="18">
        <v>1</v>
      </c>
      <c r="H231" s="18">
        <v>0.28978033034291945</v>
      </c>
      <c r="I231" s="27">
        <v>197745</v>
      </c>
      <c r="J231" s="27">
        <v>1</v>
      </c>
      <c r="K231" s="26">
        <v>0.74742116440103978</v>
      </c>
      <c r="L231" s="19">
        <v>0</v>
      </c>
      <c r="M231" s="19">
        <v>0</v>
      </c>
      <c r="N231" s="19">
        <v>0</v>
      </c>
      <c r="O231" s="27">
        <v>1</v>
      </c>
      <c r="P231" s="27">
        <v>1</v>
      </c>
      <c r="Q231" s="27">
        <v>230414</v>
      </c>
      <c r="R231" s="31">
        <f t="shared" si="20"/>
        <v>489810.14955722401</v>
      </c>
      <c r="S231" s="32">
        <f t="shared" si="22"/>
        <v>523883.02743862831</v>
      </c>
      <c r="T231" s="39">
        <f t="shared" si="23"/>
        <v>1069.5634378181126</v>
      </c>
      <c r="U231" s="34">
        <f t="shared" si="24"/>
        <v>-9.2249559940544845E-3</v>
      </c>
      <c r="V231" s="38">
        <v>378.14703799453952</v>
      </c>
      <c r="W231" s="38">
        <v>59.161765146123145</v>
      </c>
      <c r="X231" s="35">
        <v>152.59405405884087</v>
      </c>
      <c r="Y231" s="35">
        <v>0</v>
      </c>
      <c r="Z231" s="35">
        <v>47041491.526520722</v>
      </c>
      <c r="AA231" s="36">
        <f t="shared" si="21"/>
        <v>106956343.78181124</v>
      </c>
      <c r="AB231" s="37">
        <f t="shared" si="25"/>
        <v>-9.2249559940548592E-3</v>
      </c>
    </row>
    <row r="232" spans="1:28">
      <c r="A232" s="18">
        <v>20181206</v>
      </c>
      <c r="B232" s="18" t="s">
        <v>99</v>
      </c>
      <c r="C232" s="27">
        <v>40500</v>
      </c>
      <c r="D232" s="27">
        <v>1</v>
      </c>
      <c r="E232" s="27">
        <v>1.8522025723472668</v>
      </c>
      <c r="F232" s="18">
        <v>231368</v>
      </c>
      <c r="G232" s="18">
        <v>1</v>
      </c>
      <c r="H232" s="18">
        <v>0.28978033034291945</v>
      </c>
      <c r="I232" s="27">
        <v>190875</v>
      </c>
      <c r="J232" s="27">
        <v>1</v>
      </c>
      <c r="K232" s="26">
        <v>0.74742116440103978</v>
      </c>
      <c r="L232" s="19">
        <v>0</v>
      </c>
      <c r="M232" s="19">
        <v>0</v>
      </c>
      <c r="N232" s="19">
        <v>0</v>
      </c>
      <c r="O232" s="27">
        <v>1</v>
      </c>
      <c r="P232" s="27">
        <v>1</v>
      </c>
      <c r="Q232" s="27">
        <v>230414</v>
      </c>
      <c r="R232" s="31">
        <f t="shared" si="20"/>
        <v>489810.14955722401</v>
      </c>
      <c r="S232" s="32">
        <f t="shared" si="22"/>
        <v>515138.11440589337</v>
      </c>
      <c r="T232" s="39">
        <f t="shared" si="23"/>
        <v>1051.7097591210904</v>
      </c>
      <c r="U232" s="34">
        <f t="shared" si="24"/>
        <v>-1.669249159586389E-2</v>
      </c>
      <c r="V232" s="38">
        <v>378.14703799453952</v>
      </c>
      <c r="W232" s="38">
        <v>59.161765146123145</v>
      </c>
      <c r="X232" s="35">
        <v>152.59405405884087</v>
      </c>
      <c r="Y232" s="35">
        <v>0</v>
      </c>
      <c r="Z232" s="35">
        <v>47041491.526520722</v>
      </c>
      <c r="AA232" s="36">
        <f t="shared" si="21"/>
        <v>105170975.91210905</v>
      </c>
      <c r="AB232" s="37">
        <f t="shared" si="25"/>
        <v>-1.6692491595863675E-2</v>
      </c>
    </row>
    <row r="233" spans="1:28">
      <c r="A233" s="18">
        <v>20181207</v>
      </c>
      <c r="B233" s="18" t="s">
        <v>99</v>
      </c>
      <c r="C233" s="27">
        <v>40950</v>
      </c>
      <c r="D233" s="27">
        <v>1</v>
      </c>
      <c r="E233" s="27">
        <v>1.8522025723472668</v>
      </c>
      <c r="F233" s="18">
        <v>241192</v>
      </c>
      <c r="G233" s="18">
        <v>1</v>
      </c>
      <c r="H233" s="18">
        <v>0.28978033034291945</v>
      </c>
      <c r="I233" s="27">
        <v>194604</v>
      </c>
      <c r="J233" s="27">
        <v>1</v>
      </c>
      <c r="K233" s="26">
        <v>0.74742116440103978</v>
      </c>
      <c r="L233" s="19">
        <v>0</v>
      </c>
      <c r="M233" s="19">
        <v>0</v>
      </c>
      <c r="N233" s="19">
        <v>0</v>
      </c>
      <c r="O233" s="27">
        <v>1</v>
      </c>
      <c r="P233" s="27">
        <v>1</v>
      </c>
      <c r="Q233" s="27">
        <v>230414</v>
      </c>
      <c r="R233" s="31">
        <f t="shared" si="20"/>
        <v>489810.14955722401</v>
      </c>
      <c r="S233" s="32">
        <f t="shared" si="22"/>
        <v>521605.54105078994</v>
      </c>
      <c r="T233" s="39">
        <f t="shared" si="23"/>
        <v>1064.9137048758753</v>
      </c>
      <c r="U233" s="34">
        <f t="shared" si="24"/>
        <v>1.255474301752162E-2</v>
      </c>
      <c r="V233" s="38">
        <v>378.14703799453952</v>
      </c>
      <c r="W233" s="38">
        <v>59.161765146123145</v>
      </c>
      <c r="X233" s="35">
        <v>152.59405405884087</v>
      </c>
      <c r="Y233" s="35">
        <v>0</v>
      </c>
      <c r="Z233" s="35">
        <v>47041491.526520722</v>
      </c>
      <c r="AA233" s="36">
        <f t="shared" si="21"/>
        <v>106491370.48758751</v>
      </c>
      <c r="AB233" s="37">
        <f t="shared" si="25"/>
        <v>1.2554743017521418E-2</v>
      </c>
    </row>
    <row r="234" spans="1:28">
      <c r="A234" s="18">
        <v>20181210</v>
      </c>
      <c r="B234" s="18" t="s">
        <v>99</v>
      </c>
      <c r="C234" s="27">
        <v>40200</v>
      </c>
      <c r="D234" s="27">
        <v>1</v>
      </c>
      <c r="E234" s="27">
        <v>1.8522025723472668</v>
      </c>
      <c r="F234" s="18">
        <v>240210</v>
      </c>
      <c r="G234" s="18">
        <v>1</v>
      </c>
      <c r="H234" s="18">
        <v>0.28978033034291945</v>
      </c>
      <c r="I234" s="27">
        <v>191660</v>
      </c>
      <c r="J234" s="27">
        <v>1</v>
      </c>
      <c r="K234" s="26">
        <v>0.74742116440103978</v>
      </c>
      <c r="L234" s="19">
        <v>0</v>
      </c>
      <c r="M234" s="19">
        <v>0</v>
      </c>
      <c r="N234" s="19">
        <v>0</v>
      </c>
      <c r="O234" s="27">
        <v>1</v>
      </c>
      <c r="P234" s="27">
        <v>1</v>
      </c>
      <c r="Q234" s="27">
        <v>230414</v>
      </c>
      <c r="R234" s="31">
        <f t="shared" si="20"/>
        <v>489810.14955722401</v>
      </c>
      <c r="S234" s="32">
        <f t="shared" si="22"/>
        <v>517731.41692913615</v>
      </c>
      <c r="T234" s="39">
        <f t="shared" si="23"/>
        <v>1057.0042646056891</v>
      </c>
      <c r="U234" s="34">
        <f t="shared" si="24"/>
        <v>-7.4273063009440152E-3</v>
      </c>
      <c r="V234" s="38">
        <v>378.14703799453952</v>
      </c>
      <c r="W234" s="38">
        <v>59.161765146123145</v>
      </c>
      <c r="X234" s="35">
        <v>152.59405405884087</v>
      </c>
      <c r="Y234" s="35">
        <v>0</v>
      </c>
      <c r="Z234" s="35">
        <v>47041491.526520722</v>
      </c>
      <c r="AA234" s="36">
        <f t="shared" si="21"/>
        <v>105700426.46056889</v>
      </c>
      <c r="AB234" s="37">
        <f t="shared" si="25"/>
        <v>-7.4273063009440083E-3</v>
      </c>
    </row>
    <row r="235" spans="1:28">
      <c r="A235" s="18">
        <v>20181211</v>
      </c>
      <c r="B235" s="18" t="s">
        <v>99</v>
      </c>
      <c r="C235" s="27">
        <v>40250</v>
      </c>
      <c r="D235" s="27">
        <v>1</v>
      </c>
      <c r="E235" s="27">
        <v>1.8522025723472668</v>
      </c>
      <c r="F235" s="18">
        <v>216140</v>
      </c>
      <c r="G235" s="18">
        <v>1</v>
      </c>
      <c r="H235" s="18">
        <v>0.28978033034291945</v>
      </c>
      <c r="I235" s="27">
        <v>191759</v>
      </c>
      <c r="J235" s="27">
        <v>1</v>
      </c>
      <c r="K235" s="26">
        <v>0.74742116440103978</v>
      </c>
      <c r="L235" s="19">
        <v>0</v>
      </c>
      <c r="M235" s="19">
        <v>0</v>
      </c>
      <c r="N235" s="19">
        <v>0</v>
      </c>
      <c r="O235" s="27">
        <v>1</v>
      </c>
      <c r="P235" s="27">
        <v>1</v>
      </c>
      <c r="Q235" s="27">
        <v>230414</v>
      </c>
      <c r="R235" s="31">
        <f t="shared" si="20"/>
        <v>489810.14955722401</v>
      </c>
      <c r="S235" s="32">
        <f t="shared" si="22"/>
        <v>510923.00920167507</v>
      </c>
      <c r="T235" s="39">
        <f t="shared" si="23"/>
        <v>1043.1041693675327</v>
      </c>
      <c r="U235" s="34">
        <f t="shared" si="24"/>
        <v>-1.3150462778257335E-2</v>
      </c>
      <c r="V235" s="38">
        <v>378.14703799453952</v>
      </c>
      <c r="W235" s="38">
        <v>59.161765146123145</v>
      </c>
      <c r="X235" s="35">
        <v>152.59405405884087</v>
      </c>
      <c r="Y235" s="35">
        <v>0</v>
      </c>
      <c r="Z235" s="35">
        <v>47041491.526520722</v>
      </c>
      <c r="AA235" s="36">
        <f t="shared" si="21"/>
        <v>104310416.93675326</v>
      </c>
      <c r="AB235" s="37">
        <f t="shared" si="25"/>
        <v>-1.3150462778257278E-2</v>
      </c>
    </row>
    <row r="236" spans="1:28">
      <c r="A236" s="21">
        <v>20181212</v>
      </c>
      <c r="B236" s="18" t="s">
        <v>99</v>
      </c>
      <c r="C236" s="26">
        <v>40450</v>
      </c>
      <c r="D236" s="27">
        <v>1</v>
      </c>
      <c r="E236" s="27">
        <v>1.8522025723472668</v>
      </c>
      <c r="F236" s="18">
        <v>222526</v>
      </c>
      <c r="G236" s="18">
        <v>1</v>
      </c>
      <c r="H236" s="18">
        <v>0.28978033034291945</v>
      </c>
      <c r="I236" s="27">
        <v>199217</v>
      </c>
      <c r="J236" s="27">
        <v>1</v>
      </c>
      <c r="K236" s="26">
        <v>0.74742116440103978</v>
      </c>
      <c r="L236" s="19">
        <v>0</v>
      </c>
      <c r="M236" s="19">
        <v>0</v>
      </c>
      <c r="N236" s="19">
        <v>0</v>
      </c>
      <c r="O236" s="27">
        <v>1</v>
      </c>
      <c r="P236" s="27">
        <v>1</v>
      </c>
      <c r="Q236" s="27">
        <v>230414</v>
      </c>
      <c r="R236" s="31">
        <f t="shared" si="20"/>
        <v>489810.14955722401</v>
      </c>
      <c r="S236" s="32">
        <f t="shared" si="22"/>
        <v>518718.25394981739</v>
      </c>
      <c r="T236" s="39">
        <f t="shared" si="23"/>
        <v>1059.0189983174616</v>
      </c>
      <c r="U236" s="34">
        <f t="shared" si="24"/>
        <v>1.5257180842809429E-2</v>
      </c>
      <c r="V236" s="38">
        <v>378.14703799453952</v>
      </c>
      <c r="W236" s="38">
        <v>59.161765146123145</v>
      </c>
      <c r="X236" s="35">
        <v>152.59405405884087</v>
      </c>
      <c r="Y236" s="35">
        <v>0</v>
      </c>
      <c r="Z236" s="35">
        <v>47041491.526520722</v>
      </c>
      <c r="AA236" s="36">
        <f t="shared" si="21"/>
        <v>105901899.83174615</v>
      </c>
      <c r="AB236" s="37">
        <f t="shared" si="25"/>
        <v>1.5257180842809352E-2</v>
      </c>
    </row>
    <row r="237" spans="1:28">
      <c r="A237" s="18">
        <v>20181213</v>
      </c>
      <c r="B237" s="18" t="s">
        <v>99</v>
      </c>
      <c r="C237" s="27">
        <v>40000</v>
      </c>
      <c r="D237" s="27">
        <v>1</v>
      </c>
      <c r="E237" s="27">
        <v>1.8522025723472668</v>
      </c>
      <c r="F237" s="18">
        <v>213684</v>
      </c>
      <c r="G237" s="18">
        <v>1</v>
      </c>
      <c r="H237" s="18">
        <v>0.28978033034291945</v>
      </c>
      <c r="I237" s="27">
        <v>201867</v>
      </c>
      <c r="J237" s="27">
        <v>1</v>
      </c>
      <c r="K237" s="26">
        <v>0.74742116440103978</v>
      </c>
      <c r="L237" s="19">
        <v>0</v>
      </c>
      <c r="M237" s="19">
        <v>0</v>
      </c>
      <c r="N237" s="19">
        <v>0</v>
      </c>
      <c r="O237" s="27">
        <v>1</v>
      </c>
      <c r="P237" s="27">
        <v>1</v>
      </c>
      <c r="Q237" s="27">
        <v>230414</v>
      </c>
      <c r="R237" s="31">
        <f t="shared" si="20"/>
        <v>489810.14955722401</v>
      </c>
      <c r="S237" s="32">
        <f t="shared" si="22"/>
        <v>517303.19119703176</v>
      </c>
      <c r="T237" s="39">
        <f t="shared" si="23"/>
        <v>1056.1299958048251</v>
      </c>
      <c r="U237" s="34">
        <f t="shared" si="24"/>
        <v>-2.7279987584987071E-3</v>
      </c>
      <c r="V237" s="38">
        <v>378.14703799453952</v>
      </c>
      <c r="W237" s="38">
        <v>59.161765146123145</v>
      </c>
      <c r="X237" s="35">
        <v>152.59405405884087</v>
      </c>
      <c r="Y237" s="35">
        <v>0</v>
      </c>
      <c r="Z237" s="35">
        <v>47041491.526520722</v>
      </c>
      <c r="AA237" s="36">
        <f t="shared" si="21"/>
        <v>105612999.58048251</v>
      </c>
      <c r="AB237" s="37">
        <f t="shared" si="25"/>
        <v>-2.7279987584984751E-3</v>
      </c>
    </row>
    <row r="238" spans="1:28">
      <c r="A238" s="18">
        <v>20181214</v>
      </c>
      <c r="B238" s="18" t="s">
        <v>99</v>
      </c>
      <c r="C238" s="27">
        <v>38950</v>
      </c>
      <c r="D238" s="27">
        <v>1</v>
      </c>
      <c r="E238" s="27">
        <v>1.8522025723472668</v>
      </c>
      <c r="F238" s="18">
        <v>204350</v>
      </c>
      <c r="G238" s="18">
        <v>1</v>
      </c>
      <c r="H238" s="18">
        <v>0.28978033034291945</v>
      </c>
      <c r="I238" s="27">
        <v>195880</v>
      </c>
      <c r="J238" s="27">
        <v>1</v>
      </c>
      <c r="K238" s="26">
        <v>0.74742116440103978</v>
      </c>
      <c r="L238" s="19">
        <v>0</v>
      </c>
      <c r="M238" s="19">
        <v>0</v>
      </c>
      <c r="N238" s="19">
        <v>0</v>
      </c>
      <c r="O238" s="27">
        <v>1</v>
      </c>
      <c r="P238" s="27">
        <v>1</v>
      </c>
      <c r="Q238" s="27">
        <v>230414</v>
      </c>
      <c r="R238" s="31">
        <f t="shared" si="20"/>
        <v>489810.14955722401</v>
      </c>
      <c r="S238" s="32">
        <f t="shared" si="22"/>
        <v>508178.75838137732</v>
      </c>
      <c r="T238" s="39">
        <f t="shared" si="23"/>
        <v>1037.5014867306406</v>
      </c>
      <c r="U238" s="34">
        <f t="shared" si="24"/>
        <v>-1.7638462261445897E-2</v>
      </c>
      <c r="V238" s="38">
        <v>378.14703799453952</v>
      </c>
      <c r="W238" s="38">
        <v>59.161765146123145</v>
      </c>
      <c r="X238" s="35">
        <v>152.59405405884087</v>
      </c>
      <c r="Y238" s="35">
        <v>0</v>
      </c>
      <c r="Z238" s="35">
        <v>47041491.526520722</v>
      </c>
      <c r="AA238" s="36">
        <f t="shared" si="21"/>
        <v>103750148.67306405</v>
      </c>
      <c r="AB238" s="37">
        <f t="shared" si="25"/>
        <v>-1.7638462261446063E-2</v>
      </c>
    </row>
    <row r="239" spans="1:28">
      <c r="A239" s="18">
        <v>20181217</v>
      </c>
      <c r="B239" s="18" t="s">
        <v>99</v>
      </c>
      <c r="C239" s="27">
        <v>39150</v>
      </c>
      <c r="D239" s="27">
        <v>1</v>
      </c>
      <c r="E239" s="27">
        <v>1.8522025723472668</v>
      </c>
      <c r="F239" s="18">
        <v>210736</v>
      </c>
      <c r="G239" s="18">
        <v>1</v>
      </c>
      <c r="H239" s="18">
        <v>0.28978033034291945</v>
      </c>
      <c r="I239" s="27">
        <v>198236</v>
      </c>
      <c r="J239" s="27">
        <v>1</v>
      </c>
      <c r="K239" s="26">
        <v>0.74742116440103978</v>
      </c>
      <c r="L239" s="19">
        <v>0</v>
      </c>
      <c r="M239" s="19">
        <v>0</v>
      </c>
      <c r="N239" s="19">
        <v>0</v>
      </c>
      <c r="O239" s="27">
        <v>1</v>
      </c>
      <c r="P239" s="27">
        <v>1</v>
      </c>
      <c r="Q239" s="27">
        <v>230414</v>
      </c>
      <c r="R239" s="31">
        <f t="shared" si="20"/>
        <v>489810.14955722401</v>
      </c>
      <c r="S239" s="32">
        <f t="shared" si="22"/>
        <v>512160.66034874553</v>
      </c>
      <c r="T239" s="39">
        <f t="shared" si="23"/>
        <v>1045.6309670424876</v>
      </c>
      <c r="U239" s="34">
        <f t="shared" si="24"/>
        <v>7.8356324456598288E-3</v>
      </c>
      <c r="V239" s="38">
        <v>378.14703799453952</v>
      </c>
      <c r="W239" s="38">
        <v>59.161765146123145</v>
      </c>
      <c r="X239" s="35">
        <v>152.59405405884087</v>
      </c>
      <c r="Y239" s="35">
        <v>0</v>
      </c>
      <c r="Z239" s="35">
        <v>47041491.526520722</v>
      </c>
      <c r="AA239" s="36">
        <f t="shared" si="21"/>
        <v>104563096.70424873</v>
      </c>
      <c r="AB239" s="37">
        <f t="shared" si="25"/>
        <v>7.8356324456596519E-3</v>
      </c>
    </row>
    <row r="240" spans="1:28">
      <c r="A240" s="18">
        <v>20181218</v>
      </c>
      <c r="B240" s="18" t="s">
        <v>99</v>
      </c>
      <c r="C240" s="27">
        <v>38900</v>
      </c>
      <c r="D240" s="27">
        <v>1</v>
      </c>
      <c r="E240" s="27">
        <v>1.8522025723472668</v>
      </c>
      <c r="F240" s="18">
        <v>214666</v>
      </c>
      <c r="G240" s="18">
        <v>1</v>
      </c>
      <c r="H240" s="18">
        <v>0.28978033034291945</v>
      </c>
      <c r="I240" s="27">
        <v>210993</v>
      </c>
      <c r="J240" s="27">
        <v>1</v>
      </c>
      <c r="K240" s="26">
        <v>0.74742116440103978</v>
      </c>
      <c r="L240" s="19">
        <v>0</v>
      </c>
      <c r="M240" s="19">
        <v>0</v>
      </c>
      <c r="N240" s="19">
        <v>0</v>
      </c>
      <c r="O240" s="27">
        <v>1</v>
      </c>
      <c r="P240" s="27">
        <v>1</v>
      </c>
      <c r="Q240" s="27">
        <v>230414</v>
      </c>
      <c r="R240" s="31">
        <f t="shared" si="20"/>
        <v>489810.14955722401</v>
      </c>
      <c r="S240" s="32">
        <f t="shared" si="22"/>
        <v>522371.29819817038</v>
      </c>
      <c r="T240" s="39">
        <f t="shared" si="23"/>
        <v>1066.47708029403</v>
      </c>
      <c r="U240" s="34">
        <f t="shared" si="24"/>
        <v>1.9936396213000997E-2</v>
      </c>
      <c r="V240" s="38">
        <v>378.14703799453952</v>
      </c>
      <c r="W240" s="38">
        <v>59.161765146123145</v>
      </c>
      <c r="X240" s="35">
        <v>152.59405405884087</v>
      </c>
      <c r="Y240" s="35">
        <v>0</v>
      </c>
      <c r="Z240" s="35">
        <v>47041491.526520722</v>
      </c>
      <c r="AA240" s="36">
        <f t="shared" si="21"/>
        <v>106647708.029403</v>
      </c>
      <c r="AB240" s="37">
        <f t="shared" si="25"/>
        <v>1.9936396213001317E-2</v>
      </c>
    </row>
    <row r="241" spans="1:28">
      <c r="A241" s="18">
        <v>20181219</v>
      </c>
      <c r="B241" s="18" t="s">
        <v>99</v>
      </c>
      <c r="C241" s="27">
        <v>39100</v>
      </c>
      <c r="D241" s="27">
        <v>1</v>
      </c>
      <c r="E241" s="27">
        <v>1.8522025723472668</v>
      </c>
      <c r="F241" s="18">
        <v>221543</v>
      </c>
      <c r="G241" s="18">
        <v>1</v>
      </c>
      <c r="H241" s="18">
        <v>0.28978033034291945</v>
      </c>
      <c r="I241" s="27">
        <v>212662</v>
      </c>
      <c r="J241" s="27">
        <v>1</v>
      </c>
      <c r="K241" s="26">
        <v>0.74742116440103978</v>
      </c>
      <c r="L241" s="19">
        <v>0</v>
      </c>
      <c r="M241" s="19">
        <v>0</v>
      </c>
      <c r="N241" s="19">
        <v>0</v>
      </c>
      <c r="O241" s="27">
        <v>1</v>
      </c>
      <c r="P241" s="27">
        <v>1</v>
      </c>
      <c r="Q241" s="27">
        <v>230414</v>
      </c>
      <c r="R241" s="31">
        <f t="shared" si="20"/>
        <v>489810.14955722401</v>
      </c>
      <c r="S241" s="32">
        <f t="shared" si="22"/>
        <v>525982.00396779343</v>
      </c>
      <c r="T241" s="39">
        <f t="shared" si="23"/>
        <v>1073.8487237213599</v>
      </c>
      <c r="U241" s="34">
        <f t="shared" si="24"/>
        <v>6.9121442584565646E-3</v>
      </c>
      <c r="V241" s="38">
        <v>378.14703799453952</v>
      </c>
      <c r="W241" s="38">
        <v>59.161765146123145</v>
      </c>
      <c r="X241" s="35">
        <v>152.59405405884087</v>
      </c>
      <c r="Y241" s="35">
        <v>0</v>
      </c>
      <c r="Z241" s="35">
        <v>47041491.526520722</v>
      </c>
      <c r="AA241" s="36">
        <f t="shared" si="21"/>
        <v>107384872.372136</v>
      </c>
      <c r="AB241" s="37">
        <f t="shared" si="25"/>
        <v>6.9121442584566184E-3</v>
      </c>
    </row>
    <row r="242" spans="1:28">
      <c r="A242" s="18">
        <v>20181220</v>
      </c>
      <c r="B242" s="18" t="s">
        <v>99</v>
      </c>
      <c r="C242" s="27">
        <v>38650</v>
      </c>
      <c r="D242" s="27">
        <v>1</v>
      </c>
      <c r="E242" s="27">
        <v>1.8522025723472668</v>
      </c>
      <c r="F242" s="18">
        <v>220070</v>
      </c>
      <c r="G242" s="18">
        <v>1</v>
      </c>
      <c r="H242" s="18">
        <v>0.28978033034291945</v>
      </c>
      <c r="I242" s="27">
        <v>220316</v>
      </c>
      <c r="J242" s="27">
        <v>1</v>
      </c>
      <c r="K242" s="26">
        <v>0.74742116440103978</v>
      </c>
      <c r="L242" s="19">
        <v>0</v>
      </c>
      <c r="M242" s="19">
        <v>0</v>
      </c>
      <c r="N242" s="19">
        <v>0</v>
      </c>
      <c r="O242" s="27">
        <v>1</v>
      </c>
      <c r="P242" s="27">
        <v>1</v>
      </c>
      <c r="Q242" s="27">
        <v>230414</v>
      </c>
      <c r="R242" s="31">
        <f t="shared" si="20"/>
        <v>489810.14955722401</v>
      </c>
      <c r="S242" s="32">
        <f t="shared" si="22"/>
        <v>530442.42797596764</v>
      </c>
      <c r="T242" s="39">
        <f t="shared" si="23"/>
        <v>1082.9551581474459</v>
      </c>
      <c r="U242" s="34">
        <f t="shared" si="24"/>
        <v>8.4801836840930536E-3</v>
      </c>
      <c r="V242" s="38">
        <v>378.14703799453952</v>
      </c>
      <c r="W242" s="38">
        <v>59.161765146123145</v>
      </c>
      <c r="X242" s="35">
        <v>152.59405405884087</v>
      </c>
      <c r="Y242" s="35">
        <v>0</v>
      </c>
      <c r="Z242" s="35">
        <v>47041491.526520722</v>
      </c>
      <c r="AA242" s="36">
        <f t="shared" si="21"/>
        <v>108295515.81474458</v>
      </c>
      <c r="AB242" s="37">
        <f t="shared" si="25"/>
        <v>8.4801836840928436E-3</v>
      </c>
    </row>
    <row r="243" spans="1:28">
      <c r="A243" s="18">
        <v>20181221</v>
      </c>
      <c r="B243" s="18" t="s">
        <v>99</v>
      </c>
      <c r="C243" s="27">
        <v>38650</v>
      </c>
      <c r="D243" s="27">
        <v>1</v>
      </c>
      <c r="E243" s="27">
        <v>1.8522025723472668</v>
      </c>
      <c r="F243" s="18">
        <v>216140</v>
      </c>
      <c r="G243" s="18">
        <v>1</v>
      </c>
      <c r="H243" s="18">
        <v>0.28978033034291945</v>
      </c>
      <c r="I243" s="27">
        <v>224045</v>
      </c>
      <c r="J243" s="27">
        <v>1</v>
      </c>
      <c r="K243" s="26">
        <v>0.74742116440103978</v>
      </c>
      <c r="L243" s="19">
        <v>0</v>
      </c>
      <c r="M243" s="19">
        <v>0</v>
      </c>
      <c r="N243" s="19">
        <v>0</v>
      </c>
      <c r="O243" s="27">
        <v>1</v>
      </c>
      <c r="P243" s="27">
        <v>1</v>
      </c>
      <c r="Q243" s="27">
        <v>230414</v>
      </c>
      <c r="R243" s="31">
        <f t="shared" si="20"/>
        <v>489810.14955722401</v>
      </c>
      <c r="S243" s="32">
        <f t="shared" si="22"/>
        <v>532090.72479977144</v>
      </c>
      <c r="T243" s="39">
        <f t="shared" si="23"/>
        <v>1086.3203330530573</v>
      </c>
      <c r="U243" s="34">
        <f t="shared" si="24"/>
        <v>3.1074000435697062E-3</v>
      </c>
      <c r="V243" s="38">
        <v>378.14703799453952</v>
      </c>
      <c r="W243" s="38">
        <v>59.161765146123145</v>
      </c>
      <c r="X243" s="35">
        <v>152.59405405884087</v>
      </c>
      <c r="Y243" s="35">
        <v>0</v>
      </c>
      <c r="Z243" s="35">
        <v>47041491.526520722</v>
      </c>
      <c r="AA243" s="36">
        <f t="shared" si="21"/>
        <v>108632033.30530573</v>
      </c>
      <c r="AB243" s="37">
        <f t="shared" si="25"/>
        <v>3.1074000435698571E-3</v>
      </c>
    </row>
    <row r="244" spans="1:28">
      <c r="A244" s="18">
        <v>20181224</v>
      </c>
      <c r="B244" s="18" t="s">
        <v>99</v>
      </c>
      <c r="C244" s="27">
        <v>38800</v>
      </c>
      <c r="D244" s="27">
        <v>1</v>
      </c>
      <c r="E244" s="27">
        <v>1.8522025723472668</v>
      </c>
      <c r="F244" s="18">
        <v>206807</v>
      </c>
      <c r="G244" s="18">
        <v>1</v>
      </c>
      <c r="H244" s="18">
        <v>0.28978033034291945</v>
      </c>
      <c r="I244" s="27">
        <v>222672</v>
      </c>
      <c r="J244" s="27">
        <v>1</v>
      </c>
      <c r="K244" s="26">
        <v>0.74742116440103978</v>
      </c>
      <c r="L244" s="19">
        <v>0</v>
      </c>
      <c r="M244" s="19">
        <v>0</v>
      </c>
      <c r="N244" s="19">
        <v>0</v>
      </c>
      <c r="O244" s="27">
        <v>1</v>
      </c>
      <c r="P244" s="27">
        <v>1</v>
      </c>
      <c r="Q244" s="27">
        <v>230414</v>
      </c>
      <c r="R244" s="31">
        <f t="shared" si="20"/>
        <v>489810.14955722401</v>
      </c>
      <c r="S244" s="32">
        <f t="shared" si="22"/>
        <v>528637.82610381045</v>
      </c>
      <c r="T244" s="39">
        <f t="shared" si="23"/>
        <v>1079.2708697067337</v>
      </c>
      <c r="U244" s="34">
        <f t="shared" si="24"/>
        <v>-6.4893044269100381E-3</v>
      </c>
      <c r="V244" s="38">
        <v>378.14703799453952</v>
      </c>
      <c r="W244" s="38">
        <v>59.161765146123145</v>
      </c>
      <c r="X244" s="35">
        <v>152.59405405884087</v>
      </c>
      <c r="Y244" s="35">
        <v>0</v>
      </c>
      <c r="Z244" s="35">
        <v>47041491.526520722</v>
      </c>
      <c r="AA244" s="36">
        <f t="shared" si="21"/>
        <v>107927086.97067335</v>
      </c>
      <c r="AB244" s="37">
        <f t="shared" si="25"/>
        <v>-6.4893044269102463E-3</v>
      </c>
    </row>
    <row r="245" spans="1:28">
      <c r="A245" s="18">
        <v>20181226</v>
      </c>
      <c r="B245" s="18" t="s">
        <v>99</v>
      </c>
      <c r="C245" s="27">
        <v>38350</v>
      </c>
      <c r="D245" s="27">
        <v>1</v>
      </c>
      <c r="E245" s="27">
        <v>1.8522025723472668</v>
      </c>
      <c r="F245" s="18">
        <v>224000</v>
      </c>
      <c r="G245" s="18">
        <v>1</v>
      </c>
      <c r="H245" s="18">
        <v>0.28978033034291945</v>
      </c>
      <c r="I245" s="27">
        <v>228756</v>
      </c>
      <c r="J245" s="27">
        <v>1</v>
      </c>
      <c r="K245" s="26">
        <v>0.74742116440103978</v>
      </c>
      <c r="L245" s="19">
        <v>0</v>
      </c>
      <c r="M245" s="19">
        <v>0</v>
      </c>
      <c r="N245" s="19">
        <v>0</v>
      </c>
      <c r="O245" s="27">
        <v>1</v>
      </c>
      <c r="P245" s="27">
        <v>1</v>
      </c>
      <c r="Q245" s="27">
        <v>230414</v>
      </c>
      <c r="R245" s="31">
        <f t="shared" si="20"/>
        <v>489810.14955722401</v>
      </c>
      <c r="S245" s="32">
        <f t="shared" si="22"/>
        <v>537333.83853005595</v>
      </c>
      <c r="T245" s="39">
        <f t="shared" si="23"/>
        <v>1097.0247125662711</v>
      </c>
      <c r="U245" s="34">
        <f t="shared" si="24"/>
        <v>1.6449849021091024E-2</v>
      </c>
      <c r="V245" s="38">
        <v>378.14703799453952</v>
      </c>
      <c r="W245" s="38">
        <v>59.161765146123145</v>
      </c>
      <c r="X245" s="35">
        <v>152.59405405884087</v>
      </c>
      <c r="Y245" s="35">
        <v>0</v>
      </c>
      <c r="Z245" s="35">
        <v>47041491.526520722</v>
      </c>
      <c r="AA245" s="36">
        <f t="shared" si="21"/>
        <v>109702471.2566271</v>
      </c>
      <c r="AB245" s="37">
        <f t="shared" si="25"/>
        <v>1.64498490210911E-2</v>
      </c>
    </row>
    <row r="246" spans="1:28">
      <c r="A246" s="18">
        <v>20181227</v>
      </c>
      <c r="B246" s="18" t="s">
        <v>99</v>
      </c>
      <c r="C246" s="27">
        <v>38250</v>
      </c>
      <c r="D246" s="27">
        <v>1</v>
      </c>
      <c r="E246" s="27">
        <v>1.8522025723472668</v>
      </c>
      <c r="F246" s="22">
        <v>223000</v>
      </c>
      <c r="G246" s="18">
        <v>1</v>
      </c>
      <c r="H246" s="18">
        <v>0.28978033034291945</v>
      </c>
      <c r="I246" s="27">
        <v>239060</v>
      </c>
      <c r="J246" s="27">
        <v>1</v>
      </c>
      <c r="K246" s="26">
        <v>0.74742116440103978</v>
      </c>
      <c r="L246" s="19">
        <v>0</v>
      </c>
      <c r="M246" s="19">
        <v>0</v>
      </c>
      <c r="N246" s="19">
        <v>0</v>
      </c>
      <c r="O246" s="27">
        <v>1</v>
      </c>
      <c r="P246" s="27">
        <v>1</v>
      </c>
      <c r="Q246" s="27">
        <v>230414</v>
      </c>
      <c r="R246" s="31">
        <f t="shared" si="20"/>
        <v>489810.14955722401</v>
      </c>
      <c r="S246" s="32">
        <f t="shared" si="22"/>
        <v>544560.26562046655</v>
      </c>
      <c r="T246" s="39">
        <f t="shared" si="23"/>
        <v>1111.778239207038</v>
      </c>
      <c r="U246" s="34">
        <f t="shared" si="24"/>
        <v>1.3448673007788502E-2</v>
      </c>
      <c r="V246" s="38">
        <v>378.14703799453952</v>
      </c>
      <c r="W246" s="38">
        <v>59.161765146123145</v>
      </c>
      <c r="X246" s="35">
        <v>152.59405405884087</v>
      </c>
      <c r="Y246" s="35">
        <v>0</v>
      </c>
      <c r="Z246" s="35">
        <v>47041491.526520722</v>
      </c>
      <c r="AA246" s="36">
        <f t="shared" si="21"/>
        <v>111177823.92070381</v>
      </c>
      <c r="AB246" s="37">
        <f t="shared" si="25"/>
        <v>1.3448673007788693E-2</v>
      </c>
    </row>
    <row r="247" spans="1:28">
      <c r="A247" s="18">
        <v>20181228</v>
      </c>
      <c r="B247" s="18" t="s">
        <v>99</v>
      </c>
      <c r="C247" s="27">
        <v>38700</v>
      </c>
      <c r="D247" s="27">
        <v>1</v>
      </c>
      <c r="E247" s="27">
        <v>1.8522025723472668</v>
      </c>
      <c r="F247" s="18">
        <v>222500</v>
      </c>
      <c r="G247" s="18">
        <v>1</v>
      </c>
      <c r="H247" s="18">
        <v>0.28978033034291945</v>
      </c>
      <c r="I247" s="27">
        <v>249267</v>
      </c>
      <c r="J247" s="27">
        <v>1</v>
      </c>
      <c r="K247" s="26">
        <v>0.74742116440103978</v>
      </c>
      <c r="L247" s="18">
        <v>10040</v>
      </c>
      <c r="M247" s="19">
        <v>1</v>
      </c>
      <c r="N247" s="19">
        <v>0</v>
      </c>
      <c r="O247" s="27">
        <v>1</v>
      </c>
      <c r="P247" s="27">
        <v>1</v>
      </c>
      <c r="Q247" s="27">
        <v>230414</v>
      </c>
      <c r="R247" s="31">
        <f t="shared" si="20"/>
        <v>489810.14955722401</v>
      </c>
      <c r="S247" s="32">
        <f t="shared" si="22"/>
        <v>552877.79443789274</v>
      </c>
      <c r="T247" s="39">
        <f t="shared" si="23"/>
        <v>1128.7593671500688</v>
      </c>
      <c r="U247" s="34">
        <f t="shared" si="24"/>
        <v>1.527384449900937E-2</v>
      </c>
      <c r="V247" s="38">
        <v>378.14703799453952</v>
      </c>
      <c r="W247" s="38">
        <v>59.161765146123145</v>
      </c>
      <c r="X247" s="35">
        <v>152.59405405884087</v>
      </c>
      <c r="Y247" s="35">
        <v>0</v>
      </c>
      <c r="Z247" s="35">
        <v>47041491.526520722</v>
      </c>
      <c r="AA247" s="36">
        <f t="shared" si="21"/>
        <v>112875936.71500689</v>
      </c>
      <c r="AB247" s="37">
        <f t="shared" si="25"/>
        <v>1.5273844499009372E-2</v>
      </c>
    </row>
    <row r="248" spans="1:28" s="17" customFormat="1">
      <c r="A248" s="20">
        <v>20190102</v>
      </c>
      <c r="B248" s="20" t="s">
        <v>101</v>
      </c>
      <c r="C248" s="20">
        <v>38750</v>
      </c>
      <c r="D248" s="20">
        <v>1</v>
      </c>
      <c r="E248" s="20">
        <v>2.017468992248062</v>
      </c>
      <c r="F248" s="20">
        <v>214500</v>
      </c>
      <c r="G248" s="20">
        <v>1</v>
      </c>
      <c r="H248" s="20">
        <v>0.350903595505618</v>
      </c>
      <c r="I248" s="23">
        <v>255155</v>
      </c>
      <c r="J248" s="23">
        <v>1</v>
      </c>
      <c r="K248" s="20">
        <v>0.62644513714210104</v>
      </c>
      <c r="L248" s="23">
        <v>9845</v>
      </c>
      <c r="M248" s="20">
        <v>1</v>
      </c>
      <c r="N248" s="20">
        <v>20.737330677290839</v>
      </c>
      <c r="O248" s="23">
        <v>0</v>
      </c>
      <c r="P248" s="23">
        <v>0</v>
      </c>
      <c r="Q248" s="23">
        <v>0</v>
      </c>
      <c r="R248" s="20">
        <f>R247*(C247*D248*E248+F247*G248*H248+I247*J248*K248+L247*M248*N248)/S247</f>
        <v>461131.9428641327</v>
      </c>
      <c r="S248" s="25">
        <f>C248*D248*E248+F248*G248*H248+I248*J248*K248+L248*M248*N248</f>
        <v>517445.37417098857</v>
      </c>
      <c r="T248" s="40">
        <f t="shared" si="23"/>
        <v>1122.1199966263191</v>
      </c>
      <c r="U248" s="28">
        <f t="shared" si="24"/>
        <v>-5.8820070220218781E-3</v>
      </c>
      <c r="V248" s="20">
        <f>AA247*0.15/C247</f>
        <v>437.50363067832126</v>
      </c>
      <c r="W248" s="20">
        <f>AA247*0.15/F247</f>
        <v>76.096137111240594</v>
      </c>
      <c r="X248" s="20">
        <f>AA247*0.3/I247</f>
        <v>135.84943460025622</v>
      </c>
      <c r="Y248" s="23">
        <f>AA247*0.4/L247</f>
        <v>4497.0492715142191</v>
      </c>
      <c r="Z248" s="20">
        <v>0</v>
      </c>
      <c r="AA248" s="29">
        <f>V248*C248+W248*F248+X248*I248+Y248*L248</f>
        <v>112211999.66263193</v>
      </c>
      <c r="AB248" s="28">
        <f t="shared" si="25"/>
        <v>-5.8820070220218018E-3</v>
      </c>
    </row>
    <row r="249" spans="1:28">
      <c r="A249" s="18">
        <v>20190103</v>
      </c>
      <c r="B249" s="18" t="s">
        <v>99</v>
      </c>
      <c r="C249" s="27">
        <v>37600</v>
      </c>
      <c r="D249" s="27">
        <v>1</v>
      </c>
      <c r="E249" s="27">
        <v>2.017468992248062</v>
      </c>
      <c r="F249" s="18">
        <v>210500</v>
      </c>
      <c r="G249" s="18">
        <v>1</v>
      </c>
      <c r="H249" s="18">
        <v>0.350903595505618</v>
      </c>
      <c r="I249" s="27">
        <v>244752</v>
      </c>
      <c r="J249" s="27">
        <v>1</v>
      </c>
      <c r="K249" s="26">
        <v>0.62644513714210104</v>
      </c>
      <c r="L249" s="18">
        <v>9750</v>
      </c>
      <c r="M249" s="19">
        <v>1</v>
      </c>
      <c r="N249" s="19">
        <v>20.737330677290839</v>
      </c>
      <c r="O249" s="27">
        <v>0</v>
      </c>
      <c r="P249" s="27">
        <v>0</v>
      </c>
      <c r="Q249" s="27">
        <v>0</v>
      </c>
      <c r="R249" s="22">
        <f>$R$248</f>
        <v>461131.9428641327</v>
      </c>
      <c r="S249" s="32">
        <f t="shared" ref="S249:S312" si="26">C249*D249*E249+F249*G249*H249+I249*J249*K249+L249*M249*N249</f>
        <v>505234.71527184884</v>
      </c>
      <c r="T249" s="39">
        <f t="shared" si="23"/>
        <v>1095.6402458996654</v>
      </c>
      <c r="U249" s="34">
        <f t="shared" si="24"/>
        <v>-2.3597967067930107E-2</v>
      </c>
      <c r="V249" s="38">
        <v>437.50363067832126</v>
      </c>
      <c r="W249" s="38">
        <v>76.096137111240594</v>
      </c>
      <c r="X249" s="35">
        <v>135.84943460025622</v>
      </c>
      <c r="Y249" s="35">
        <v>4497.0492715142191</v>
      </c>
      <c r="Z249" s="35">
        <v>0</v>
      </c>
      <c r="AA249" s="36">
        <f t="shared" ref="AA249:AA312" si="27">V249*C249+W249*F249+X249*I249+Y249*L249</f>
        <v>109564024.58996657</v>
      </c>
      <c r="AB249" s="37">
        <f t="shared" si="25"/>
        <v>-2.3597967067930027E-2</v>
      </c>
    </row>
    <row r="250" spans="1:28">
      <c r="A250" s="18">
        <v>20190104</v>
      </c>
      <c r="B250" s="18" t="s">
        <v>99</v>
      </c>
      <c r="C250" s="27">
        <v>37450</v>
      </c>
      <c r="D250" s="27">
        <v>1</v>
      </c>
      <c r="E250" s="27">
        <v>2.017468992248062</v>
      </c>
      <c r="F250" s="18">
        <v>220000</v>
      </c>
      <c r="G250" s="18">
        <v>1</v>
      </c>
      <c r="H250" s="18">
        <v>0.350903595505618</v>
      </c>
      <c r="I250" s="27">
        <v>249463</v>
      </c>
      <c r="J250" s="27">
        <v>1</v>
      </c>
      <c r="K250" s="26">
        <v>0.62644513714210104</v>
      </c>
      <c r="L250" s="18">
        <v>9810</v>
      </c>
      <c r="M250" s="19">
        <v>1</v>
      </c>
      <c r="N250" s="19">
        <v>20.737330677290839</v>
      </c>
      <c r="O250" s="27">
        <v>0</v>
      </c>
      <c r="P250" s="27">
        <v>0</v>
      </c>
      <c r="Q250" s="27">
        <v>0</v>
      </c>
      <c r="R250" s="22">
        <f t="shared" ref="R250:R313" si="28">$R$248</f>
        <v>461131.9428641327</v>
      </c>
      <c r="S250" s="32">
        <f t="shared" si="26"/>
        <v>512461.101962029</v>
      </c>
      <c r="T250" s="39">
        <f t="shared" si="23"/>
        <v>1111.3112199061427</v>
      </c>
      <c r="U250" s="34">
        <f t="shared" si="24"/>
        <v>1.4303028813631585E-2</v>
      </c>
      <c r="V250" s="38">
        <v>437.50363067832126</v>
      </c>
      <c r="W250" s="38">
        <v>76.096137111240594</v>
      </c>
      <c r="X250" s="35">
        <v>135.84943460025622</v>
      </c>
      <c r="Y250" s="35">
        <v>4497.0492715142191</v>
      </c>
      <c r="Z250" s="35">
        <v>0</v>
      </c>
      <c r="AA250" s="36">
        <f t="shared" si="27"/>
        <v>111131121.99061427</v>
      </c>
      <c r="AB250" s="37">
        <f t="shared" si="25"/>
        <v>1.4303028813631298E-2</v>
      </c>
    </row>
    <row r="251" spans="1:28">
      <c r="A251" s="18">
        <v>20190107</v>
      </c>
      <c r="B251" s="18" t="s">
        <v>99</v>
      </c>
      <c r="C251" s="27">
        <v>38750</v>
      </c>
      <c r="D251" s="27">
        <v>1</v>
      </c>
      <c r="E251" s="27">
        <v>2.017468992248062</v>
      </c>
      <c r="F251" s="18">
        <v>216000</v>
      </c>
      <c r="G251" s="18">
        <v>1</v>
      </c>
      <c r="H251" s="18">
        <v>0.350903595505618</v>
      </c>
      <c r="I251" s="27">
        <v>250640</v>
      </c>
      <c r="J251" s="27">
        <v>1</v>
      </c>
      <c r="K251" s="26">
        <v>0.62644513714210104</v>
      </c>
      <c r="L251" s="18">
        <v>9975</v>
      </c>
      <c r="M251" s="19">
        <v>1</v>
      </c>
      <c r="N251" s="19">
        <v>20.737330677290839</v>
      </c>
      <c r="O251" s="27">
        <v>0</v>
      </c>
      <c r="P251" s="27">
        <v>0</v>
      </c>
      <c r="Q251" s="27">
        <v>0</v>
      </c>
      <c r="R251" s="22">
        <f t="shared" si="28"/>
        <v>461131.9428641327</v>
      </c>
      <c r="S251" s="32">
        <f t="shared" si="26"/>
        <v>517839.18275809818</v>
      </c>
      <c r="T251" s="39">
        <f t="shared" si="23"/>
        <v>1122.9740007637545</v>
      </c>
      <c r="U251" s="34">
        <f t="shared" si="24"/>
        <v>1.0494612713976536E-2</v>
      </c>
      <c r="V251" s="38">
        <v>437.50363067832126</v>
      </c>
      <c r="W251" s="38">
        <v>76.096137111240594</v>
      </c>
      <c r="X251" s="35">
        <v>135.84943460025622</v>
      </c>
      <c r="Y251" s="35">
        <v>4497.0492715142191</v>
      </c>
      <c r="Z251" s="35">
        <v>0</v>
      </c>
      <c r="AA251" s="36">
        <f t="shared" si="27"/>
        <v>112297400.07637545</v>
      </c>
      <c r="AB251" s="37">
        <f t="shared" si="25"/>
        <v>1.049461271397664E-2</v>
      </c>
    </row>
    <row r="252" spans="1:28">
      <c r="A252" s="18">
        <v>20190108</v>
      </c>
      <c r="B252" s="18" t="s">
        <v>99</v>
      </c>
      <c r="C252" s="27">
        <v>38100</v>
      </c>
      <c r="D252" s="27">
        <v>1</v>
      </c>
      <c r="E252" s="27">
        <v>2.017468992248062</v>
      </c>
      <c r="F252" s="18">
        <v>213500</v>
      </c>
      <c r="G252" s="18">
        <v>1</v>
      </c>
      <c r="H252" s="18">
        <v>0.350903595505618</v>
      </c>
      <c r="I252" s="27">
        <v>254959</v>
      </c>
      <c r="J252" s="27">
        <v>1</v>
      </c>
      <c r="K252" s="26">
        <v>0.62644513714210104</v>
      </c>
      <c r="L252" s="18">
        <v>9920</v>
      </c>
      <c r="M252" s="19">
        <v>1</v>
      </c>
      <c r="N252" s="19">
        <v>20.737330677290839</v>
      </c>
      <c r="O252" s="27">
        <v>0</v>
      </c>
      <c r="P252" s="27">
        <v>0</v>
      </c>
      <c r="Q252" s="27">
        <v>0</v>
      </c>
      <c r="R252" s="22">
        <f t="shared" si="28"/>
        <v>461131.9428641327</v>
      </c>
      <c r="S252" s="32">
        <f t="shared" si="26"/>
        <v>517215.6322844387</v>
      </c>
      <c r="T252" s="39">
        <f t="shared" si="23"/>
        <v>1121.6217837176168</v>
      </c>
      <c r="U252" s="34">
        <f t="shared" si="24"/>
        <v>-1.2041392278164698E-3</v>
      </c>
      <c r="V252" s="38">
        <v>437.50363067832126</v>
      </c>
      <c r="W252" s="38">
        <v>76.096137111240594</v>
      </c>
      <c r="X252" s="35">
        <v>135.84943460025622</v>
      </c>
      <c r="Y252" s="35">
        <v>4497.0492715142191</v>
      </c>
      <c r="Z252" s="35">
        <v>0</v>
      </c>
      <c r="AA252" s="36">
        <f t="shared" si="27"/>
        <v>112162178.37176168</v>
      </c>
      <c r="AB252" s="37">
        <f t="shared" si="25"/>
        <v>-1.2041392278165687E-3</v>
      </c>
    </row>
    <row r="253" spans="1:28">
      <c r="A253" s="18">
        <v>20190109</v>
      </c>
      <c r="B253" s="18" t="s">
        <v>99</v>
      </c>
      <c r="C253" s="27">
        <v>39600</v>
      </c>
      <c r="D253" s="27">
        <v>1</v>
      </c>
      <c r="E253" s="27">
        <v>2.017468992248062</v>
      </c>
      <c r="F253" s="18">
        <v>214000</v>
      </c>
      <c r="G253" s="18">
        <v>1</v>
      </c>
      <c r="H253" s="18">
        <v>0.350903595505618</v>
      </c>
      <c r="I253" s="27">
        <v>239159</v>
      </c>
      <c r="J253" s="27">
        <v>1</v>
      </c>
      <c r="K253" s="26">
        <v>0.62644513714210104</v>
      </c>
      <c r="L253" s="18">
        <v>10145</v>
      </c>
      <c r="M253" s="19">
        <v>1</v>
      </c>
      <c r="N253" s="19">
        <v>20.737330677290839</v>
      </c>
      <c r="O253" s="27">
        <v>0</v>
      </c>
      <c r="P253" s="27">
        <v>0</v>
      </c>
      <c r="Q253" s="27">
        <v>0</v>
      </c>
      <c r="R253" s="22">
        <f t="shared" si="28"/>
        <v>461131.9428641327</v>
      </c>
      <c r="S253" s="32">
        <f t="shared" si="26"/>
        <v>515185.35380610882</v>
      </c>
      <c r="T253" s="39">
        <f t="shared" si="23"/>
        <v>1117.2189690574144</v>
      </c>
      <c r="U253" s="34">
        <f t="shared" si="24"/>
        <v>-3.9254004550529778E-3</v>
      </c>
      <c r="V253" s="38">
        <v>437.50363067832126</v>
      </c>
      <c r="W253" s="38">
        <v>76.096137111240594</v>
      </c>
      <c r="X253" s="35">
        <v>135.84943460025622</v>
      </c>
      <c r="Y253" s="35">
        <v>4497.0492715142191</v>
      </c>
      <c r="Z253" s="35">
        <v>0</v>
      </c>
      <c r="AA253" s="36">
        <f t="shared" si="27"/>
        <v>111721896.90574145</v>
      </c>
      <c r="AB253" s="37">
        <f t="shared" si="25"/>
        <v>-3.9254004550527992E-3</v>
      </c>
    </row>
    <row r="254" spans="1:28">
      <c r="A254" s="18">
        <v>20190110</v>
      </c>
      <c r="B254" s="18" t="s">
        <v>99</v>
      </c>
      <c r="C254" s="27">
        <v>39800</v>
      </c>
      <c r="D254" s="27">
        <v>1</v>
      </c>
      <c r="E254" s="27">
        <v>2.017468992248062</v>
      </c>
      <c r="F254" s="18">
        <v>216500</v>
      </c>
      <c r="G254" s="18">
        <v>1</v>
      </c>
      <c r="H254" s="18">
        <v>0.350903595505618</v>
      </c>
      <c r="I254" s="27">
        <v>244654</v>
      </c>
      <c r="J254" s="27">
        <v>1</v>
      </c>
      <c r="K254" s="26">
        <v>0.62644513714210104</v>
      </c>
      <c r="L254" s="18">
        <v>10125</v>
      </c>
      <c r="M254" s="19">
        <v>1</v>
      </c>
      <c r="N254" s="19">
        <v>20.737330677290839</v>
      </c>
      <c r="O254" s="27">
        <v>0</v>
      </c>
      <c r="P254" s="27">
        <v>0</v>
      </c>
      <c r="Q254" s="27">
        <v>0</v>
      </c>
      <c r="R254" s="22">
        <f t="shared" si="28"/>
        <v>461131.9428641327</v>
      </c>
      <c r="S254" s="32">
        <f t="shared" si="26"/>
        <v>519493.67600837251</v>
      </c>
      <c r="T254" s="39">
        <f t="shared" si="23"/>
        <v>1126.5618963235333</v>
      </c>
      <c r="U254" s="34">
        <f t="shared" si="24"/>
        <v>8.3626643700845001E-3</v>
      </c>
      <c r="V254" s="38">
        <v>437.50363067832097</v>
      </c>
      <c r="W254" s="38">
        <v>76.096137111240594</v>
      </c>
      <c r="X254" s="35">
        <v>135.84943460025599</v>
      </c>
      <c r="Y254" s="35">
        <v>4497.04927151422</v>
      </c>
      <c r="Z254" s="35">
        <v>0</v>
      </c>
      <c r="AA254" s="36">
        <f t="shared" si="27"/>
        <v>112656189.63235326</v>
      </c>
      <c r="AB254" s="37">
        <f t="shared" si="25"/>
        <v>8.3626643700836951E-3</v>
      </c>
    </row>
    <row r="255" spans="1:28">
      <c r="A255" s="18">
        <v>20190111</v>
      </c>
      <c r="B255" s="18" t="s">
        <v>99</v>
      </c>
      <c r="C255" s="27">
        <v>40500</v>
      </c>
      <c r="D255" s="27">
        <v>1</v>
      </c>
      <c r="E255" s="27">
        <v>2.017468992248062</v>
      </c>
      <c r="F255" s="18">
        <v>216500</v>
      </c>
      <c r="G255" s="18">
        <v>1</v>
      </c>
      <c r="H255" s="18">
        <v>0.350903595505618</v>
      </c>
      <c r="I255" s="27">
        <v>244065</v>
      </c>
      <c r="J255" s="27">
        <v>1</v>
      </c>
      <c r="K255" s="26">
        <v>0.62644513714210104</v>
      </c>
      <c r="L255" s="18">
        <v>10240</v>
      </c>
      <c r="M255" s="19">
        <v>1</v>
      </c>
      <c r="N255" s="19">
        <v>20.737330677290839</v>
      </c>
      <c r="O255" s="27">
        <v>0</v>
      </c>
      <c r="P255" s="27">
        <v>0</v>
      </c>
      <c r="Q255" s="27">
        <v>0</v>
      </c>
      <c r="R255" s="22">
        <f t="shared" si="28"/>
        <v>461131.9428641327</v>
      </c>
      <c r="S255" s="32">
        <f t="shared" si="26"/>
        <v>522921.72114505788</v>
      </c>
      <c r="T255" s="39">
        <f t="shared" si="23"/>
        <v>1133.9958752307273</v>
      </c>
      <c r="U255" s="34">
        <f t="shared" si="24"/>
        <v>6.5988197643238895E-3</v>
      </c>
      <c r="V255" s="38">
        <v>437.50363067832097</v>
      </c>
      <c r="W255" s="38">
        <v>76.096137111240594</v>
      </c>
      <c r="X255" s="35">
        <v>135.84943460025599</v>
      </c>
      <c r="Y255" s="35">
        <v>4497.04927151422</v>
      </c>
      <c r="Z255" s="35">
        <v>0</v>
      </c>
      <c r="AA255" s="36">
        <f t="shared" si="27"/>
        <v>113399587.52307269</v>
      </c>
      <c r="AB255" s="37">
        <f t="shared" si="25"/>
        <v>6.5988197643242087E-3</v>
      </c>
    </row>
    <row r="256" spans="1:28">
      <c r="A256" s="18">
        <v>20190114</v>
      </c>
      <c r="B256" s="18" t="s">
        <v>99</v>
      </c>
      <c r="C256" s="27">
        <v>40050</v>
      </c>
      <c r="D256" s="27">
        <v>1</v>
      </c>
      <c r="E256" s="27">
        <v>2.017468992248062</v>
      </c>
      <c r="F256" s="18">
        <v>211000</v>
      </c>
      <c r="G256" s="18">
        <v>1</v>
      </c>
      <c r="H256" s="18">
        <v>0.350903595505618</v>
      </c>
      <c r="I256" s="27">
        <v>239257</v>
      </c>
      <c r="J256" s="27">
        <v>1</v>
      </c>
      <c r="K256" s="26">
        <v>0.62644513714210104</v>
      </c>
      <c r="L256" s="18">
        <v>10200</v>
      </c>
      <c r="M256" s="19">
        <v>1</v>
      </c>
      <c r="N256" s="19">
        <v>20.737330677290839</v>
      </c>
      <c r="O256" s="27">
        <v>0</v>
      </c>
      <c r="P256" s="27">
        <v>0</v>
      </c>
      <c r="Q256" s="27">
        <v>0</v>
      </c>
      <c r="R256" s="22">
        <f t="shared" si="28"/>
        <v>461131.9428641327</v>
      </c>
      <c r="S256" s="32">
        <f t="shared" si="26"/>
        <v>516242.44887679443</v>
      </c>
      <c r="T256" s="39">
        <f t="shared" si="23"/>
        <v>1119.5113608273703</v>
      </c>
      <c r="U256" s="34">
        <f t="shared" si="24"/>
        <v>-1.2772986850953006E-2</v>
      </c>
      <c r="V256" s="38">
        <v>437.50363067832097</v>
      </c>
      <c r="W256" s="38">
        <v>76.096137111240594</v>
      </c>
      <c r="X256" s="35">
        <v>135.84943460025599</v>
      </c>
      <c r="Y256" s="35">
        <v>4497.04927151422</v>
      </c>
      <c r="Z256" s="35">
        <v>0</v>
      </c>
      <c r="AA256" s="36">
        <f t="shared" si="27"/>
        <v>111951136.08273701</v>
      </c>
      <c r="AB256" s="37">
        <f t="shared" si="25"/>
        <v>-1.2772986850952777E-2</v>
      </c>
    </row>
    <row r="257" spans="1:28">
      <c r="A257" s="18">
        <v>20190115</v>
      </c>
      <c r="B257" s="18" t="s">
        <v>99</v>
      </c>
      <c r="C257" s="27">
        <v>41100</v>
      </c>
      <c r="D257" s="27">
        <v>1</v>
      </c>
      <c r="E257" s="27">
        <v>2.017468992248062</v>
      </c>
      <c r="F257" s="18">
        <v>207500</v>
      </c>
      <c r="G257" s="18">
        <v>1</v>
      </c>
      <c r="H257" s="18">
        <v>0.350903595505618</v>
      </c>
      <c r="I257" s="27">
        <v>242495</v>
      </c>
      <c r="J257" s="27">
        <v>1</v>
      </c>
      <c r="K257" s="26">
        <v>0.62644513714210104</v>
      </c>
      <c r="L257" s="18">
        <v>10295</v>
      </c>
      <c r="M257" s="19">
        <v>1</v>
      </c>
      <c r="N257" s="19">
        <v>20.737330677290839</v>
      </c>
      <c r="O257" s="27">
        <v>0</v>
      </c>
      <c r="P257" s="27">
        <v>0</v>
      </c>
      <c r="Q257" s="27">
        <v>0</v>
      </c>
      <c r="R257" s="22">
        <f t="shared" si="28"/>
        <v>461131.9428641327</v>
      </c>
      <c r="S257" s="32">
        <f t="shared" si="26"/>
        <v>521131.10450279404</v>
      </c>
      <c r="T257" s="39">
        <f t="shared" si="23"/>
        <v>1130.1127856508942</v>
      </c>
      <c r="U257" s="34">
        <f t="shared" si="24"/>
        <v>9.469689361338008E-3</v>
      </c>
      <c r="V257" s="38">
        <v>437.50363067832097</v>
      </c>
      <c r="W257" s="38">
        <v>76.096137111240594</v>
      </c>
      <c r="X257" s="35">
        <v>135.84943460025599</v>
      </c>
      <c r="Y257" s="35">
        <v>4497.04927151422</v>
      </c>
      <c r="Z257" s="35">
        <v>0</v>
      </c>
      <c r="AA257" s="36">
        <f t="shared" si="27"/>
        <v>113011278.56508939</v>
      </c>
      <c r="AB257" s="37">
        <f t="shared" si="25"/>
        <v>9.4696893613378085E-3</v>
      </c>
    </row>
    <row r="258" spans="1:28">
      <c r="A258" s="18">
        <v>20190116</v>
      </c>
      <c r="B258" s="18" t="s">
        <v>99</v>
      </c>
      <c r="C258" s="27">
        <v>41450</v>
      </c>
      <c r="D258" s="27">
        <v>1</v>
      </c>
      <c r="E258" s="27">
        <v>2.017468992248062</v>
      </c>
      <c r="F258" s="18">
        <v>202000</v>
      </c>
      <c r="G258" s="18">
        <v>1</v>
      </c>
      <c r="H258" s="18">
        <v>0.350903595505618</v>
      </c>
      <c r="I258" s="27">
        <v>244556</v>
      </c>
      <c r="J258" s="27">
        <v>1</v>
      </c>
      <c r="K258" s="26">
        <v>0.62644513714210104</v>
      </c>
      <c r="L258" s="18">
        <v>10400</v>
      </c>
      <c r="M258" s="19">
        <v>1</v>
      </c>
      <c r="N258" s="19">
        <v>20.737330677290839</v>
      </c>
      <c r="O258" s="27">
        <v>0</v>
      </c>
      <c r="P258" s="27">
        <v>0</v>
      </c>
      <c r="Q258" s="27">
        <v>0</v>
      </c>
      <c r="R258" s="22">
        <f t="shared" si="28"/>
        <v>461131.9428641327</v>
      </c>
      <c r="S258" s="32">
        <f t="shared" si="26"/>
        <v>523375.77202356537</v>
      </c>
      <c r="T258" s="39">
        <f t="shared" si="23"/>
        <v>1134.9805193993514</v>
      </c>
      <c r="U258" s="34">
        <f t="shared" si="24"/>
        <v>4.3072990680779848E-3</v>
      </c>
      <c r="V258" s="38">
        <v>437.50363067832097</v>
      </c>
      <c r="W258" s="38">
        <v>76.096137111240594</v>
      </c>
      <c r="X258" s="35">
        <v>135.84943460025599</v>
      </c>
      <c r="Y258" s="35">
        <v>4497.04927151422</v>
      </c>
      <c r="Z258" s="35">
        <v>0</v>
      </c>
      <c r="AA258" s="36">
        <f t="shared" si="27"/>
        <v>113498051.93993509</v>
      </c>
      <c r="AB258" s="37">
        <f t="shared" si="25"/>
        <v>4.3072990680778737E-3</v>
      </c>
    </row>
    <row r="259" spans="1:28">
      <c r="A259" s="18">
        <v>20190117</v>
      </c>
      <c r="B259" s="18" t="s">
        <v>99</v>
      </c>
      <c r="C259" s="27">
        <v>41950</v>
      </c>
      <c r="D259" s="27">
        <v>1</v>
      </c>
      <c r="E259" s="27">
        <v>2.017468992248062</v>
      </c>
      <c r="F259" s="18">
        <v>195500</v>
      </c>
      <c r="G259" s="18">
        <v>1</v>
      </c>
      <c r="H259" s="18">
        <v>0.350903595505618</v>
      </c>
      <c r="I259" s="27">
        <v>250346</v>
      </c>
      <c r="J259" s="27">
        <v>1</v>
      </c>
      <c r="K259" s="26">
        <v>0.62644513714210104</v>
      </c>
      <c r="L259" s="18">
        <v>10410</v>
      </c>
      <c r="M259" s="19">
        <v>1</v>
      </c>
      <c r="N259" s="19">
        <v>20.737330677290839</v>
      </c>
      <c r="O259" s="27">
        <v>0</v>
      </c>
      <c r="P259" s="27">
        <v>0</v>
      </c>
      <c r="Q259" s="27">
        <v>0</v>
      </c>
      <c r="R259" s="22">
        <f t="shared" si="28"/>
        <v>461131.9428641327</v>
      </c>
      <c r="S259" s="32">
        <f t="shared" si="26"/>
        <v>525938.12379972858</v>
      </c>
      <c r="T259" s="39">
        <f t="shared" si="23"/>
        <v>1140.5371758310187</v>
      </c>
      <c r="U259" s="34">
        <f t="shared" si="24"/>
        <v>4.8958165683830168E-3</v>
      </c>
      <c r="V259" s="38">
        <v>437.50363067832097</v>
      </c>
      <c r="W259" s="38">
        <v>76.096137111240594</v>
      </c>
      <c r="X259" s="35">
        <v>135.84943460025599</v>
      </c>
      <c r="Y259" s="35">
        <v>4497.04927151422</v>
      </c>
      <c r="Z259" s="35">
        <v>0</v>
      </c>
      <c r="AA259" s="36">
        <f t="shared" si="27"/>
        <v>114053717.58310182</v>
      </c>
      <c r="AB259" s="37">
        <f t="shared" si="25"/>
        <v>4.8958165683830645E-3</v>
      </c>
    </row>
    <row r="260" spans="1:28">
      <c r="A260" s="18">
        <v>20190118</v>
      </c>
      <c r="B260" s="18" t="s">
        <v>99</v>
      </c>
      <c r="C260" s="27">
        <v>42300</v>
      </c>
      <c r="D260" s="27">
        <v>1</v>
      </c>
      <c r="E260" s="27">
        <v>2.017468992248062</v>
      </c>
      <c r="F260" s="18">
        <v>201000</v>
      </c>
      <c r="G260" s="18">
        <v>1</v>
      </c>
      <c r="H260" s="18">
        <v>0.350903595505618</v>
      </c>
      <c r="I260" s="27">
        <v>256136</v>
      </c>
      <c r="J260" s="27">
        <v>1</v>
      </c>
      <c r="K260" s="26">
        <v>0.62644513714210104</v>
      </c>
      <c r="L260" s="18">
        <v>10470</v>
      </c>
      <c r="M260" s="19">
        <v>1</v>
      </c>
      <c r="N260" s="19">
        <v>20.737330677290839</v>
      </c>
      <c r="O260" s="27">
        <v>0</v>
      </c>
      <c r="P260" s="27">
        <v>0</v>
      </c>
      <c r="Q260" s="27">
        <v>0</v>
      </c>
      <c r="R260" s="22">
        <f t="shared" si="28"/>
        <v>461131.9428641327</v>
      </c>
      <c r="S260" s="32">
        <f t="shared" si="26"/>
        <v>533445.56490698643</v>
      </c>
      <c r="T260" s="39">
        <f t="shared" si="23"/>
        <v>1156.8176379057743</v>
      </c>
      <c r="U260" s="34">
        <f t="shared" si="24"/>
        <v>1.4274380896785198E-2</v>
      </c>
      <c r="V260" s="38">
        <v>437.50363067832097</v>
      </c>
      <c r="W260" s="38">
        <v>76.096137111240594</v>
      </c>
      <c r="X260" s="35">
        <v>135.84943460025599</v>
      </c>
      <c r="Y260" s="35">
        <v>4497.04927151422</v>
      </c>
      <c r="Z260" s="35">
        <v>0</v>
      </c>
      <c r="AA260" s="36">
        <f t="shared" si="27"/>
        <v>115681763.79057738</v>
      </c>
      <c r="AB260" s="37">
        <f t="shared" si="25"/>
        <v>1.4274380896785156E-2</v>
      </c>
    </row>
    <row r="261" spans="1:28">
      <c r="A261" s="18">
        <v>20190121</v>
      </c>
      <c r="B261" s="18" t="s">
        <v>99</v>
      </c>
      <c r="C261" s="27">
        <v>42750</v>
      </c>
      <c r="D261" s="27">
        <v>1</v>
      </c>
      <c r="E261" s="27">
        <v>2.017468992248062</v>
      </c>
      <c r="F261" s="18">
        <v>198000</v>
      </c>
      <c r="G261" s="18">
        <v>1</v>
      </c>
      <c r="H261" s="18">
        <v>0.350903595505618</v>
      </c>
      <c r="I261" s="27">
        <v>252211</v>
      </c>
      <c r="J261" s="27">
        <v>1</v>
      </c>
      <c r="K261" s="26">
        <v>0.62644513714210104</v>
      </c>
      <c r="L261" s="18">
        <v>10505</v>
      </c>
      <c r="M261" s="19">
        <v>1</v>
      </c>
      <c r="N261" s="19">
        <v>20.737330677290839</v>
      </c>
      <c r="O261" s="27">
        <v>0</v>
      </c>
      <c r="P261" s="27">
        <v>0</v>
      </c>
      <c r="Q261" s="27">
        <v>0</v>
      </c>
      <c r="R261" s="22">
        <f t="shared" si="28"/>
        <v>461131.9428641327</v>
      </c>
      <c r="S261" s="32">
        <f t="shared" si="26"/>
        <v>531567.72457740374</v>
      </c>
      <c r="T261" s="39">
        <f t="shared" ref="T261:T324" si="29">S261/R261*1000</f>
        <v>1152.7453970674596</v>
      </c>
      <c r="U261" s="34">
        <f t="shared" ref="U261:U324" si="30">(T261-T260)/T260</f>
        <v>-3.520209845422801E-3</v>
      </c>
      <c r="V261" s="38">
        <v>437.50363067832097</v>
      </c>
      <c r="W261" s="38">
        <v>76.096137111240594</v>
      </c>
      <c r="X261" s="35">
        <v>135.84943460025599</v>
      </c>
      <c r="Y261" s="35">
        <v>4497.04927151422</v>
      </c>
      <c r="Z261" s="35">
        <v>0</v>
      </c>
      <c r="AA261" s="36">
        <f t="shared" si="27"/>
        <v>115274539.70674591</v>
      </c>
      <c r="AB261" s="37">
        <f t="shared" ref="AB261:AB324" si="31">(AA261-AA260)/AA260</f>
        <v>-3.5202098454228769E-3</v>
      </c>
    </row>
    <row r="262" spans="1:28">
      <c r="A262" s="18">
        <v>20190122</v>
      </c>
      <c r="B262" s="18" t="s">
        <v>99</v>
      </c>
      <c r="C262" s="27">
        <v>42150</v>
      </c>
      <c r="D262" s="27">
        <v>1</v>
      </c>
      <c r="E262" s="27">
        <v>2.017468992248062</v>
      </c>
      <c r="F262" s="18">
        <v>200000</v>
      </c>
      <c r="G262" s="18">
        <v>1</v>
      </c>
      <c r="H262" s="18">
        <v>0.350903595505618</v>
      </c>
      <c r="I262" s="27">
        <v>252309</v>
      </c>
      <c r="J262" s="27">
        <v>1</v>
      </c>
      <c r="K262" s="26">
        <v>0.62644513714210104</v>
      </c>
      <c r="L262" s="18">
        <v>10450</v>
      </c>
      <c r="M262" s="19">
        <v>1</v>
      </c>
      <c r="N262" s="19">
        <v>20.737330677290839</v>
      </c>
      <c r="O262" s="27">
        <v>0</v>
      </c>
      <c r="P262" s="27">
        <v>0</v>
      </c>
      <c r="Q262" s="27">
        <v>0</v>
      </c>
      <c r="R262" s="22">
        <f t="shared" si="28"/>
        <v>461131.9428641327</v>
      </c>
      <c r="S262" s="32">
        <f t="shared" si="26"/>
        <v>529979.88880925509</v>
      </c>
      <c r="T262" s="39">
        <f t="shared" si="29"/>
        <v>1149.3020533721901</v>
      </c>
      <c r="U262" s="34">
        <f t="shared" si="30"/>
        <v>-2.9870808454574966E-3</v>
      </c>
      <c r="V262" s="38">
        <v>437.50363067832097</v>
      </c>
      <c r="W262" s="38">
        <v>76.096137111240594</v>
      </c>
      <c r="X262" s="35">
        <v>135.84943460025599</v>
      </c>
      <c r="Y262" s="35">
        <v>4497.04927151422</v>
      </c>
      <c r="Z262" s="35">
        <v>0</v>
      </c>
      <c r="AA262" s="36">
        <f t="shared" si="27"/>
        <v>114930205.33721894</v>
      </c>
      <c r="AB262" s="37">
        <f t="shared" si="31"/>
        <v>-2.9870808454576449E-3</v>
      </c>
    </row>
    <row r="263" spans="1:28">
      <c r="A263" s="18">
        <v>20190123</v>
      </c>
      <c r="B263" s="18" t="s">
        <v>99</v>
      </c>
      <c r="C263" s="27">
        <v>42000</v>
      </c>
      <c r="D263" s="27">
        <v>1</v>
      </c>
      <c r="E263" s="27">
        <v>2.017468992248062</v>
      </c>
      <c r="F263" s="18">
        <v>200000</v>
      </c>
      <c r="G263" s="18">
        <v>1</v>
      </c>
      <c r="H263" s="18">
        <v>0.350903595505618</v>
      </c>
      <c r="I263" s="27">
        <v>247206</v>
      </c>
      <c r="J263" s="27">
        <v>1</v>
      </c>
      <c r="K263" s="26">
        <v>0.62644513714210104</v>
      </c>
      <c r="L263" s="18">
        <v>10485</v>
      </c>
      <c r="M263" s="19">
        <v>1</v>
      </c>
      <c r="N263" s="19">
        <v>20.737330677290839</v>
      </c>
      <c r="O263" s="27">
        <v>0</v>
      </c>
      <c r="P263" s="27">
        <v>0</v>
      </c>
      <c r="Q263" s="27">
        <v>0</v>
      </c>
      <c r="R263" s="22">
        <f t="shared" si="28"/>
        <v>461131.9428641327</v>
      </c>
      <c r="S263" s="32">
        <f t="shared" si="26"/>
        <v>527206.32549928688</v>
      </c>
      <c r="T263" s="39">
        <f t="shared" si="29"/>
        <v>1143.2873685235513</v>
      </c>
      <c r="U263" s="34">
        <f t="shared" si="30"/>
        <v>-5.2333369030282345E-3</v>
      </c>
      <c r="V263" s="38">
        <v>437.50363067832097</v>
      </c>
      <c r="W263" s="38">
        <v>76.096137111240594</v>
      </c>
      <c r="X263" s="35">
        <v>135.84943460025599</v>
      </c>
      <c r="Y263" s="35">
        <v>4497.04927151422</v>
      </c>
      <c r="Z263" s="35">
        <v>0</v>
      </c>
      <c r="AA263" s="36">
        <f t="shared" si="27"/>
        <v>114328736.85235509</v>
      </c>
      <c r="AB263" s="37">
        <f t="shared" si="31"/>
        <v>-5.2333369030279474E-3</v>
      </c>
    </row>
    <row r="264" spans="1:28">
      <c r="A264" s="18">
        <v>20190124</v>
      </c>
      <c r="B264" s="18" t="s">
        <v>99</v>
      </c>
      <c r="C264" s="27">
        <v>43050</v>
      </c>
      <c r="D264" s="27">
        <v>1</v>
      </c>
      <c r="E264" s="27">
        <v>2.017468992248062</v>
      </c>
      <c r="F264" s="18">
        <v>208000</v>
      </c>
      <c r="G264" s="18">
        <v>1</v>
      </c>
      <c r="H264" s="18">
        <v>0.350903595505618</v>
      </c>
      <c r="I264" s="27">
        <v>256823</v>
      </c>
      <c r="J264" s="27">
        <v>1</v>
      </c>
      <c r="K264" s="26">
        <v>0.62644513714210104</v>
      </c>
      <c r="L264" s="18">
        <v>10605</v>
      </c>
      <c r="M264" s="19">
        <v>1</v>
      </c>
      <c r="N264" s="19">
        <v>20.737330677290839</v>
      </c>
      <c r="O264" s="27">
        <v>0</v>
      </c>
      <c r="P264" s="27">
        <v>0</v>
      </c>
      <c r="Q264" s="27">
        <v>0</v>
      </c>
      <c r="R264" s="22">
        <f t="shared" si="28"/>
        <v>461131.9428641327</v>
      </c>
      <c r="S264" s="32">
        <f t="shared" si="26"/>
        <v>540644.8992703628</v>
      </c>
      <c r="T264" s="39">
        <f t="shared" si="29"/>
        <v>1172.4299468658967</v>
      </c>
      <c r="U264" s="34">
        <f t="shared" si="30"/>
        <v>2.5490160343484135E-2</v>
      </c>
      <c r="V264" s="38">
        <v>437.50363067832097</v>
      </c>
      <c r="W264" s="38">
        <v>76.096137111240594</v>
      </c>
      <c r="X264" s="35">
        <v>135.84943460025599</v>
      </c>
      <c r="Y264" s="35">
        <v>4497.04927151422</v>
      </c>
      <c r="Z264" s="35">
        <v>0</v>
      </c>
      <c r="AA264" s="36">
        <f t="shared" si="27"/>
        <v>117242994.6865896</v>
      </c>
      <c r="AB264" s="37">
        <f t="shared" si="31"/>
        <v>2.5490160343483882E-2</v>
      </c>
    </row>
    <row r="265" spans="1:28">
      <c r="A265" s="18">
        <v>20190125</v>
      </c>
      <c r="B265" s="18" t="s">
        <v>99</v>
      </c>
      <c r="C265" s="27">
        <v>44750</v>
      </c>
      <c r="D265" s="27">
        <v>1</v>
      </c>
      <c r="E265" s="27">
        <v>2.017468992248062</v>
      </c>
      <c r="F265" s="18">
        <v>208500</v>
      </c>
      <c r="G265" s="18">
        <v>1</v>
      </c>
      <c r="H265" s="18">
        <v>0.350903595505618</v>
      </c>
      <c r="I265" s="27">
        <v>255449</v>
      </c>
      <c r="J265" s="27">
        <v>1</v>
      </c>
      <c r="K265" s="26">
        <v>0.62644513714210104</v>
      </c>
      <c r="L265" s="18">
        <v>10820</v>
      </c>
      <c r="M265" s="19">
        <v>1</v>
      </c>
      <c r="N265" s="19">
        <v>20.737330677290839</v>
      </c>
      <c r="O265" s="27">
        <v>0</v>
      </c>
      <c r="P265" s="27">
        <v>0</v>
      </c>
      <c r="Q265" s="27">
        <v>0</v>
      </c>
      <c r="R265" s="22">
        <f t="shared" si="28"/>
        <v>461131.9428641327</v>
      </c>
      <c r="S265" s="32">
        <f t="shared" si="26"/>
        <v>547847.83883212158</v>
      </c>
      <c r="T265" s="39">
        <f t="shared" si="29"/>
        <v>1188.0500739753325</v>
      </c>
      <c r="U265" s="34">
        <f t="shared" si="30"/>
        <v>1.3322866028107699E-2</v>
      </c>
      <c r="V265" s="38">
        <v>437.50363067832097</v>
      </c>
      <c r="W265" s="38">
        <v>76.096137111240594</v>
      </c>
      <c r="X265" s="35">
        <v>135.84943460025599</v>
      </c>
      <c r="Y265" s="35">
        <v>4497.04927151422</v>
      </c>
      <c r="Z265" s="35">
        <v>0</v>
      </c>
      <c r="AA265" s="36">
        <f t="shared" si="27"/>
        <v>118805007.39753318</v>
      </c>
      <c r="AB265" s="37">
        <f t="shared" si="31"/>
        <v>1.3322866028107731E-2</v>
      </c>
    </row>
    <row r="266" spans="1:28">
      <c r="A266" s="18">
        <v>20190128</v>
      </c>
      <c r="B266" s="18" t="s">
        <v>99</v>
      </c>
      <c r="C266" s="27">
        <v>45050</v>
      </c>
      <c r="D266" s="27">
        <v>1</v>
      </c>
      <c r="E266" s="27">
        <v>2.017468992248062</v>
      </c>
      <c r="F266" s="18">
        <v>211000</v>
      </c>
      <c r="G266" s="18">
        <v>1</v>
      </c>
      <c r="H266" s="18">
        <v>0.350903595505618</v>
      </c>
      <c r="I266" s="27">
        <v>257804</v>
      </c>
      <c r="J266" s="27">
        <v>1</v>
      </c>
      <c r="K266" s="26">
        <v>0.62644513714210104</v>
      </c>
      <c r="L266" s="18">
        <v>10875</v>
      </c>
      <c r="M266" s="19">
        <v>1</v>
      </c>
      <c r="N266" s="19">
        <v>20.737330677290839</v>
      </c>
      <c r="O266" s="27">
        <v>0</v>
      </c>
      <c r="P266" s="27">
        <v>0</v>
      </c>
      <c r="Q266" s="27">
        <v>0</v>
      </c>
      <c r="R266" s="22">
        <f t="shared" si="28"/>
        <v>461131.9428641327</v>
      </c>
      <c r="S266" s="32">
        <f t="shared" si="26"/>
        <v>551946.17000378063</v>
      </c>
      <c r="T266" s="39">
        <f t="shared" si="29"/>
        <v>1196.937619579317</v>
      </c>
      <c r="U266" s="34">
        <f t="shared" si="30"/>
        <v>7.4807836796356242E-3</v>
      </c>
      <c r="V266" s="38">
        <v>437.50363067832097</v>
      </c>
      <c r="W266" s="38">
        <v>76.096137111240594</v>
      </c>
      <c r="X266" s="35">
        <v>135.84943460025599</v>
      </c>
      <c r="Y266" s="35">
        <v>4497.04927151422</v>
      </c>
      <c r="Z266" s="35">
        <v>0</v>
      </c>
      <c r="AA266" s="36">
        <f t="shared" si="27"/>
        <v>119693761.95793165</v>
      </c>
      <c r="AB266" s="37">
        <f t="shared" si="31"/>
        <v>7.4807836796357803E-3</v>
      </c>
    </row>
    <row r="267" spans="1:28">
      <c r="A267" s="18">
        <v>20190129</v>
      </c>
      <c r="B267" s="18" t="s">
        <v>99</v>
      </c>
      <c r="C267" s="27">
        <v>45500</v>
      </c>
      <c r="D267" s="27">
        <v>1</v>
      </c>
      <c r="E267" s="27">
        <v>2.017468992248062</v>
      </c>
      <c r="F267" s="18">
        <v>210500</v>
      </c>
      <c r="G267" s="18">
        <v>1</v>
      </c>
      <c r="H267" s="18">
        <v>0.350903595505618</v>
      </c>
      <c r="I267" s="27">
        <v>264870</v>
      </c>
      <c r="J267" s="27">
        <v>1</v>
      </c>
      <c r="K267" s="26">
        <v>0.62644513714210104</v>
      </c>
      <c r="L267" s="18">
        <v>10875</v>
      </c>
      <c r="M267" s="19">
        <v>1</v>
      </c>
      <c r="N267" s="19">
        <v>20.737330677290839</v>
      </c>
      <c r="O267" s="27">
        <v>0</v>
      </c>
      <c r="P267" s="27">
        <v>0</v>
      </c>
      <c r="Q267" s="27">
        <v>0</v>
      </c>
      <c r="R267" s="22">
        <f t="shared" si="28"/>
        <v>461131.9428641327</v>
      </c>
      <c r="S267" s="32">
        <f t="shared" si="26"/>
        <v>557105.04059158568</v>
      </c>
      <c r="T267" s="39">
        <f t="shared" si="29"/>
        <v>1208.1250262806677</v>
      </c>
      <c r="U267" s="34">
        <f t="shared" si="30"/>
        <v>9.3466915220550128E-3</v>
      </c>
      <c r="V267" s="38">
        <v>437.50363067832097</v>
      </c>
      <c r="W267" s="38">
        <v>76.096137111240594</v>
      </c>
      <c r="X267" s="35">
        <v>135.84943460025599</v>
      </c>
      <c r="Y267" s="35">
        <v>4497.04927151422</v>
      </c>
      <c r="Z267" s="35">
        <v>0</v>
      </c>
      <c r="AA267" s="36">
        <f t="shared" si="27"/>
        <v>120812502.6280667</v>
      </c>
      <c r="AB267" s="37">
        <f t="shared" si="31"/>
        <v>9.3466915220548497E-3</v>
      </c>
    </row>
    <row r="268" spans="1:28">
      <c r="A268" s="18">
        <v>20190130</v>
      </c>
      <c r="B268" s="18" t="s">
        <v>99</v>
      </c>
      <c r="C268" s="27">
        <v>46400</v>
      </c>
      <c r="D268" s="27">
        <v>1</v>
      </c>
      <c r="E268" s="27">
        <v>2.017468992248062</v>
      </c>
      <c r="F268" s="18">
        <v>215000</v>
      </c>
      <c r="G268" s="18">
        <v>1</v>
      </c>
      <c r="H268" s="18">
        <v>0.350903595505618</v>
      </c>
      <c r="I268" s="27">
        <v>268403</v>
      </c>
      <c r="J268" s="27">
        <v>1</v>
      </c>
      <c r="K268" s="26">
        <v>0.62644513714210104</v>
      </c>
      <c r="L268" s="18">
        <v>11020</v>
      </c>
      <c r="M268" s="19">
        <v>1</v>
      </c>
      <c r="N268" s="19">
        <v>20.737330677290839</v>
      </c>
      <c r="O268" s="27">
        <v>0</v>
      </c>
      <c r="P268" s="27">
        <v>0</v>
      </c>
      <c r="Q268" s="27">
        <v>0</v>
      </c>
      <c r="R268" s="22">
        <f t="shared" si="28"/>
        <v>461131.9428641327</v>
      </c>
      <c r="S268" s="32">
        <f t="shared" si="26"/>
        <v>565719.97248211433</v>
      </c>
      <c r="T268" s="39">
        <f t="shared" si="29"/>
        <v>1226.8071670949007</v>
      </c>
      <c r="U268" s="34">
        <f t="shared" si="30"/>
        <v>1.5463747880256893E-2</v>
      </c>
      <c r="V268" s="38">
        <v>437.50363067832097</v>
      </c>
      <c r="W268" s="38">
        <v>76.096137111240594</v>
      </c>
      <c r="X268" s="35">
        <v>135.84943460025599</v>
      </c>
      <c r="Y268" s="35">
        <v>4497.04927151422</v>
      </c>
      <c r="Z268" s="35">
        <v>0</v>
      </c>
      <c r="AA268" s="36">
        <f t="shared" si="27"/>
        <v>122680716.70949003</v>
      </c>
      <c r="AB268" s="37">
        <f t="shared" si="31"/>
        <v>1.5463747880257145E-2</v>
      </c>
    </row>
    <row r="269" spans="1:28">
      <c r="A269" s="18">
        <v>20190131</v>
      </c>
      <c r="B269" s="18" t="s">
        <v>99</v>
      </c>
      <c r="C269" s="27">
        <v>46150</v>
      </c>
      <c r="D269" s="27">
        <v>1</v>
      </c>
      <c r="E269" s="27">
        <v>2.017468992248062</v>
      </c>
      <c r="F269" s="18">
        <v>219000</v>
      </c>
      <c r="G269" s="18">
        <v>1</v>
      </c>
      <c r="H269" s="18">
        <v>0.350903595505618</v>
      </c>
      <c r="I269" s="27">
        <v>270857</v>
      </c>
      <c r="J269" s="27">
        <v>1</v>
      </c>
      <c r="K269" s="26">
        <v>0.62644513714210104</v>
      </c>
      <c r="L269" s="18">
        <v>11045</v>
      </c>
      <c r="M269" s="19">
        <v>1</v>
      </c>
      <c r="N269" s="19">
        <v>20.737330677290839</v>
      </c>
      <c r="O269" s="27">
        <v>0</v>
      </c>
      <c r="P269" s="27">
        <v>0</v>
      </c>
      <c r="Q269" s="27">
        <v>0</v>
      </c>
      <c r="R269" s="22">
        <f t="shared" si="28"/>
        <v>461131.9428641327</v>
      </c>
      <c r="S269" s="32">
        <f t="shared" si="26"/>
        <v>568674.94924955373</v>
      </c>
      <c r="T269" s="39">
        <f t="shared" si="29"/>
        <v>1233.2152609456234</v>
      </c>
      <c r="U269" s="34">
        <f t="shared" si="30"/>
        <v>5.2233912733793183E-3</v>
      </c>
      <c r="V269" s="38">
        <v>437.50363067832097</v>
      </c>
      <c r="W269" s="38">
        <v>76.096137111240594</v>
      </c>
      <c r="X269" s="35">
        <v>135.84943460025599</v>
      </c>
      <c r="Y269" s="35">
        <v>4497.04927151422</v>
      </c>
      <c r="Z269" s="35">
        <v>0</v>
      </c>
      <c r="AA269" s="36">
        <f t="shared" si="27"/>
        <v>123321526.09456229</v>
      </c>
      <c r="AB269" s="37">
        <f t="shared" si="31"/>
        <v>5.2233912733792411E-3</v>
      </c>
    </row>
    <row r="270" spans="1:28">
      <c r="A270" s="18">
        <v>20190201</v>
      </c>
      <c r="B270" s="18" t="s">
        <v>99</v>
      </c>
      <c r="C270" s="27">
        <v>46350</v>
      </c>
      <c r="D270" s="27">
        <v>1</v>
      </c>
      <c r="E270" s="27">
        <v>2.017468992248062</v>
      </c>
      <c r="F270" s="18">
        <v>214500</v>
      </c>
      <c r="G270" s="18">
        <v>1</v>
      </c>
      <c r="H270" s="18">
        <v>0.350903595505618</v>
      </c>
      <c r="I270" s="27">
        <v>273016</v>
      </c>
      <c r="J270" s="27">
        <v>1</v>
      </c>
      <c r="K270" s="26">
        <v>0.62644513714210104</v>
      </c>
      <c r="L270" s="18">
        <v>11030</v>
      </c>
      <c r="M270" s="19">
        <v>1</v>
      </c>
      <c r="N270" s="19">
        <v>20.737330677290839</v>
      </c>
      <c r="O270" s="27">
        <v>0</v>
      </c>
      <c r="P270" s="27">
        <v>0</v>
      </c>
      <c r="Q270" s="27">
        <v>0</v>
      </c>
      <c r="R270" s="22">
        <f t="shared" si="28"/>
        <v>461131.9428641327</v>
      </c>
      <c r="S270" s="32">
        <f t="shared" si="26"/>
        <v>568540.81195915851</v>
      </c>
      <c r="T270" s="39">
        <f t="shared" si="29"/>
        <v>1232.9243739392668</v>
      </c>
      <c r="U270" s="34">
        <f t="shared" si="30"/>
        <v>-2.3587691100539847E-4</v>
      </c>
      <c r="V270" s="38">
        <v>437.50363067832097</v>
      </c>
      <c r="W270" s="38">
        <v>76.096137111240594</v>
      </c>
      <c r="X270" s="35">
        <v>135.84943460025599</v>
      </c>
      <c r="Y270" s="35">
        <v>4497.04927151422</v>
      </c>
      <c r="Z270" s="35">
        <v>0</v>
      </c>
      <c r="AA270" s="36">
        <f t="shared" si="27"/>
        <v>123292437.39392662</v>
      </c>
      <c r="AB270" s="37">
        <f t="shared" si="31"/>
        <v>-2.3587691100551703E-4</v>
      </c>
    </row>
    <row r="271" spans="1:28">
      <c r="A271" s="18">
        <v>20190207</v>
      </c>
      <c r="B271" s="18" t="s">
        <v>99</v>
      </c>
      <c r="C271" s="27">
        <v>46200</v>
      </c>
      <c r="D271" s="27">
        <v>1</v>
      </c>
      <c r="E271" s="27">
        <v>2.017468992248062</v>
      </c>
      <c r="F271" s="18">
        <v>214000</v>
      </c>
      <c r="G271" s="18">
        <v>1</v>
      </c>
      <c r="H271" s="18">
        <v>0.350903595505618</v>
      </c>
      <c r="I271" s="27">
        <v>282731</v>
      </c>
      <c r="J271" s="27">
        <v>1</v>
      </c>
      <c r="K271" s="26">
        <v>0.62644513714210104</v>
      </c>
      <c r="L271" s="18">
        <v>11020</v>
      </c>
      <c r="M271" s="19">
        <v>1</v>
      </c>
      <c r="N271" s="19">
        <v>20.737330677290839</v>
      </c>
      <c r="O271" s="27">
        <v>0</v>
      </c>
      <c r="P271" s="27">
        <v>0</v>
      </c>
      <c r="Q271" s="27">
        <v>0</v>
      </c>
      <c r="R271" s="22">
        <f t="shared" si="28"/>
        <v>461131.9428641327</v>
      </c>
      <c r="S271" s="32">
        <f t="shared" si="26"/>
        <v>573941.28101313114</v>
      </c>
      <c r="T271" s="39">
        <f t="shared" si="29"/>
        <v>1244.6357054519565</v>
      </c>
      <c r="U271" s="34">
        <f t="shared" si="30"/>
        <v>9.4988239021272947E-3</v>
      </c>
      <c r="V271" s="38">
        <v>437.50363067832097</v>
      </c>
      <c r="W271" s="38">
        <v>76.096137111240594</v>
      </c>
      <c r="X271" s="35">
        <v>135.84943460025599</v>
      </c>
      <c r="Y271" s="35">
        <v>4497.04927151422</v>
      </c>
      <c r="Z271" s="35">
        <v>0</v>
      </c>
      <c r="AA271" s="36">
        <f t="shared" si="27"/>
        <v>124463570.54519558</v>
      </c>
      <c r="AB271" s="37">
        <f t="shared" si="31"/>
        <v>9.49882390212726E-3</v>
      </c>
    </row>
    <row r="272" spans="1:28">
      <c r="A272" s="18">
        <v>20190208</v>
      </c>
      <c r="B272" s="18" t="s">
        <v>99</v>
      </c>
      <c r="C272" s="27">
        <v>44800</v>
      </c>
      <c r="D272" s="27">
        <v>1</v>
      </c>
      <c r="E272" s="27">
        <v>2.017468992248062</v>
      </c>
      <c r="F272" s="18">
        <v>215000</v>
      </c>
      <c r="G272" s="18">
        <v>1</v>
      </c>
      <c r="H272" s="18">
        <v>0.350903595505618</v>
      </c>
      <c r="I272" s="27">
        <v>283811</v>
      </c>
      <c r="J272" s="27">
        <v>1</v>
      </c>
      <c r="K272" s="26">
        <v>0.62644513714210104</v>
      </c>
      <c r="L272" s="18">
        <v>10845</v>
      </c>
      <c r="M272" s="19">
        <v>1</v>
      </c>
      <c r="N272" s="19">
        <v>20.737330677290839</v>
      </c>
      <c r="O272" s="27">
        <v>0</v>
      </c>
      <c r="P272" s="27">
        <v>0</v>
      </c>
      <c r="Q272" s="27">
        <v>0</v>
      </c>
      <c r="R272" s="22">
        <f t="shared" si="28"/>
        <v>461131.9428641327</v>
      </c>
      <c r="S272" s="32">
        <f t="shared" si="26"/>
        <v>568515.25589907705</v>
      </c>
      <c r="T272" s="39">
        <f t="shared" si="29"/>
        <v>1232.8689536621055</v>
      </c>
      <c r="U272" s="34">
        <f t="shared" si="30"/>
        <v>-9.4539725465920404E-3</v>
      </c>
      <c r="V272" s="38">
        <v>437.50363067832097</v>
      </c>
      <c r="W272" s="38">
        <v>76.096137111240594</v>
      </c>
      <c r="X272" s="35">
        <v>135.84943460025599</v>
      </c>
      <c r="Y272" s="35">
        <v>4497.04927151422</v>
      </c>
      <c r="Z272" s="35">
        <v>0</v>
      </c>
      <c r="AA272" s="36">
        <f t="shared" si="27"/>
        <v>123286895.36621046</v>
      </c>
      <c r="AB272" s="37">
        <f t="shared" si="31"/>
        <v>-9.4539725465921862E-3</v>
      </c>
    </row>
    <row r="273" spans="1:28">
      <c r="A273" s="18">
        <v>20190211</v>
      </c>
      <c r="B273" s="18" t="s">
        <v>99</v>
      </c>
      <c r="C273" s="27">
        <v>45000</v>
      </c>
      <c r="D273" s="27">
        <v>1</v>
      </c>
      <c r="E273" s="27">
        <v>2.017468992248062</v>
      </c>
      <c r="F273" s="18">
        <v>215500</v>
      </c>
      <c r="G273" s="18">
        <v>1</v>
      </c>
      <c r="H273" s="18">
        <v>0.350903595505618</v>
      </c>
      <c r="I273" s="27">
        <v>284596</v>
      </c>
      <c r="J273" s="27">
        <v>1</v>
      </c>
      <c r="K273" s="26">
        <v>0.62644513714210104</v>
      </c>
      <c r="L273" s="18">
        <v>10775</v>
      </c>
      <c r="M273" s="19">
        <v>1</v>
      </c>
      <c r="N273" s="19">
        <v>20.737330677290839</v>
      </c>
      <c r="O273" s="27">
        <v>0</v>
      </c>
      <c r="P273" s="27">
        <v>0</v>
      </c>
      <c r="Q273" s="27">
        <v>0</v>
      </c>
      <c r="R273" s="22">
        <f t="shared" si="28"/>
        <v>461131.9428641327</v>
      </c>
      <c r="S273" s="32">
        <f t="shared" si="26"/>
        <v>568134.34778052568</v>
      </c>
      <c r="T273" s="39">
        <f t="shared" si="29"/>
        <v>1232.0429251805704</v>
      </c>
      <c r="U273" s="34">
        <f t="shared" si="30"/>
        <v>-6.7000509590372517E-4</v>
      </c>
      <c r="V273" s="38">
        <v>437.50363067832097</v>
      </c>
      <c r="W273" s="38">
        <v>76.096137111240594</v>
      </c>
      <c r="X273" s="35">
        <v>135.84943460025599</v>
      </c>
      <c r="Y273" s="35">
        <v>4497.04927151422</v>
      </c>
      <c r="Z273" s="35">
        <v>0</v>
      </c>
      <c r="AA273" s="36">
        <f t="shared" si="27"/>
        <v>123204292.51805696</v>
      </c>
      <c r="AB273" s="37">
        <f t="shared" si="31"/>
        <v>-6.7000509590365524E-4</v>
      </c>
    </row>
    <row r="274" spans="1:28">
      <c r="A274" s="18">
        <v>20190212</v>
      </c>
      <c r="B274" s="18" t="s">
        <v>99</v>
      </c>
      <c r="C274" s="27">
        <v>46050</v>
      </c>
      <c r="D274" s="27">
        <v>1</v>
      </c>
      <c r="E274" s="27">
        <v>2.017468992248062</v>
      </c>
      <c r="F274" s="18">
        <v>212500</v>
      </c>
      <c r="G274" s="18">
        <v>1</v>
      </c>
      <c r="H274" s="18">
        <v>0.350903595505618</v>
      </c>
      <c r="I274" s="27">
        <v>274095</v>
      </c>
      <c r="J274" s="27">
        <v>1</v>
      </c>
      <c r="K274" s="26">
        <v>0.62644513714210104</v>
      </c>
      <c r="L274" s="18">
        <v>10935</v>
      </c>
      <c r="M274" s="19">
        <v>1</v>
      </c>
      <c r="N274" s="19">
        <v>20.737330677290839</v>
      </c>
      <c r="O274" s="27">
        <v>0</v>
      </c>
      <c r="P274" s="27">
        <v>0</v>
      </c>
      <c r="Q274" s="27">
        <v>0</v>
      </c>
      <c r="R274" s="22">
        <f t="shared" si="28"/>
        <v>461131.9428641327</v>
      </c>
      <c r="S274" s="32">
        <f t="shared" si="26"/>
        <v>565939.65195910656</v>
      </c>
      <c r="T274" s="39">
        <f t="shared" si="29"/>
        <v>1227.2835588964053</v>
      </c>
      <c r="U274" s="34">
        <f t="shared" si="30"/>
        <v>-3.8629873902059739E-3</v>
      </c>
      <c r="V274" s="38">
        <v>437.50363067832097</v>
      </c>
      <c r="W274" s="38">
        <v>76.096137111240594</v>
      </c>
      <c r="X274" s="35">
        <v>135.84943460025599</v>
      </c>
      <c r="Y274" s="35">
        <v>4497.04927151422</v>
      </c>
      <c r="Z274" s="35">
        <v>0</v>
      </c>
      <c r="AA274" s="36">
        <f t="shared" si="27"/>
        <v>122728355.88964047</v>
      </c>
      <c r="AB274" s="37">
        <f t="shared" si="31"/>
        <v>-3.8629873902059032E-3</v>
      </c>
    </row>
    <row r="275" spans="1:28">
      <c r="A275" s="18">
        <v>20190213</v>
      </c>
      <c r="B275" s="18" t="s">
        <v>99</v>
      </c>
      <c r="C275" s="27">
        <v>46200</v>
      </c>
      <c r="D275" s="27">
        <v>1</v>
      </c>
      <c r="E275" s="27">
        <v>2.017468992248062</v>
      </c>
      <c r="F275" s="18">
        <v>212000</v>
      </c>
      <c r="G275" s="18">
        <v>1</v>
      </c>
      <c r="H275" s="18">
        <v>0.350903595505618</v>
      </c>
      <c r="I275" s="27">
        <v>277334</v>
      </c>
      <c r="J275" s="27">
        <v>1</v>
      </c>
      <c r="K275" s="26">
        <v>0.62644513714210104</v>
      </c>
      <c r="L275" s="18">
        <v>10990</v>
      </c>
      <c r="M275" s="19">
        <v>1</v>
      </c>
      <c r="N275" s="19">
        <v>20.737330677290839</v>
      </c>
      <c r="O275" s="27">
        <v>0</v>
      </c>
      <c r="P275" s="27">
        <v>0</v>
      </c>
      <c r="Q275" s="27">
        <v>0</v>
      </c>
      <c r="R275" s="22">
        <f t="shared" si="28"/>
        <v>461131.9428641327</v>
      </c>
      <c r="S275" s="32">
        <f t="shared" si="26"/>
        <v>569236.42949664523</v>
      </c>
      <c r="T275" s="39">
        <f t="shared" si="29"/>
        <v>1234.4328739429016</v>
      </c>
      <c r="U275" s="34">
        <f t="shared" si="30"/>
        <v>5.8253164027757378E-3</v>
      </c>
      <c r="V275" s="38">
        <v>437.50363067832097</v>
      </c>
      <c r="W275" s="38">
        <v>76.096137111240594</v>
      </c>
      <c r="X275" s="35">
        <v>135.84943460025599</v>
      </c>
      <c r="Y275" s="35">
        <v>4497.04927151422</v>
      </c>
      <c r="Z275" s="35">
        <v>0</v>
      </c>
      <c r="AA275" s="36">
        <f t="shared" si="27"/>
        <v>123443287.3942901</v>
      </c>
      <c r="AB275" s="37">
        <f t="shared" si="31"/>
        <v>5.8253164027758861E-3</v>
      </c>
    </row>
    <row r="276" spans="1:28">
      <c r="A276" s="18">
        <v>20190214</v>
      </c>
      <c r="B276" s="18" t="s">
        <v>99</v>
      </c>
      <c r="C276" s="27">
        <v>47500</v>
      </c>
      <c r="D276" s="27">
        <v>1</v>
      </c>
      <c r="E276" s="27">
        <v>2.017468992248062</v>
      </c>
      <c r="F276" s="18">
        <v>210000</v>
      </c>
      <c r="G276" s="18">
        <v>1</v>
      </c>
      <c r="H276" s="18">
        <v>0.350903595505618</v>
      </c>
      <c r="I276" s="27">
        <v>274782</v>
      </c>
      <c r="J276" s="27">
        <v>1</v>
      </c>
      <c r="K276" s="26">
        <v>0.62644513714210104</v>
      </c>
      <c r="L276" s="18">
        <v>11090</v>
      </c>
      <c r="M276" s="19">
        <v>1</v>
      </c>
      <c r="N276" s="19">
        <v>20.737330677290839</v>
      </c>
      <c r="O276" s="27">
        <v>0</v>
      </c>
      <c r="P276" s="27">
        <v>0</v>
      </c>
      <c r="Q276" s="27">
        <v>0</v>
      </c>
      <c r="R276" s="22">
        <f t="shared" si="28"/>
        <v>461131.9428641327</v>
      </c>
      <c r="S276" s="32">
        <f t="shared" si="26"/>
        <v>571632.37707329891</v>
      </c>
      <c r="T276" s="39">
        <f t="shared" si="29"/>
        <v>1239.6286701000106</v>
      </c>
      <c r="U276" s="34">
        <f t="shared" si="30"/>
        <v>4.2090552404952996E-3</v>
      </c>
      <c r="V276" s="38">
        <v>437.50363067832097</v>
      </c>
      <c r="W276" s="38">
        <v>76.096137111240594</v>
      </c>
      <c r="X276" s="35">
        <v>135.84943460025599</v>
      </c>
      <c r="Y276" s="35">
        <v>4497.04927151422</v>
      </c>
      <c r="Z276" s="35">
        <v>0</v>
      </c>
      <c r="AA276" s="36">
        <f t="shared" si="27"/>
        <v>123962867.010001</v>
      </c>
      <c r="AB276" s="37">
        <f t="shared" si="31"/>
        <v>4.2090552404952597E-3</v>
      </c>
    </row>
    <row r="277" spans="1:28">
      <c r="A277" s="18">
        <v>20190215</v>
      </c>
      <c r="B277" s="18" t="s">
        <v>99</v>
      </c>
      <c r="C277" s="27">
        <v>46050</v>
      </c>
      <c r="D277" s="27">
        <v>1</v>
      </c>
      <c r="E277" s="27">
        <v>2.017468992248062</v>
      </c>
      <c r="F277" s="18">
        <v>209500</v>
      </c>
      <c r="G277" s="18">
        <v>1</v>
      </c>
      <c r="H277" s="18">
        <v>0.350903595505618</v>
      </c>
      <c r="I277" s="27">
        <v>279395</v>
      </c>
      <c r="J277" s="27">
        <v>1</v>
      </c>
      <c r="K277" s="26">
        <v>0.62644513714210104</v>
      </c>
      <c r="L277" s="18">
        <v>10945</v>
      </c>
      <c r="M277" s="19">
        <v>1</v>
      </c>
      <c r="N277" s="19">
        <v>20.737330677290839</v>
      </c>
      <c r="O277" s="27">
        <v>0</v>
      </c>
      <c r="P277" s="27">
        <v>0</v>
      </c>
      <c r="Q277" s="27">
        <v>0</v>
      </c>
      <c r="R277" s="22">
        <f t="shared" si="28"/>
        <v>461131.9428641327</v>
      </c>
      <c r="S277" s="32">
        <f t="shared" si="26"/>
        <v>568414.47370621574</v>
      </c>
      <c r="T277" s="39">
        <f t="shared" si="29"/>
        <v>1232.6503997440329</v>
      </c>
      <c r="U277" s="34">
        <f t="shared" si="30"/>
        <v>-5.6293231386901248E-3</v>
      </c>
      <c r="V277" s="38">
        <v>437.50363067832097</v>
      </c>
      <c r="W277" s="38">
        <v>76.096137111240594</v>
      </c>
      <c r="X277" s="35">
        <v>135.84943460025599</v>
      </c>
      <c r="Y277" s="35">
        <v>4497.04927151422</v>
      </c>
      <c r="Z277" s="35">
        <v>0</v>
      </c>
      <c r="AA277" s="36">
        <f t="shared" si="27"/>
        <v>123265039.97440326</v>
      </c>
      <c r="AB277" s="37">
        <f t="shared" si="31"/>
        <v>-5.6293231386899331E-3</v>
      </c>
    </row>
    <row r="278" spans="1:28">
      <c r="A278" s="18">
        <v>20190218</v>
      </c>
      <c r="B278" s="18" t="s">
        <v>99</v>
      </c>
      <c r="C278" s="27">
        <v>46200</v>
      </c>
      <c r="D278" s="27">
        <v>1</v>
      </c>
      <c r="E278" s="27">
        <v>2.017468992248062</v>
      </c>
      <c r="F278" s="18">
        <v>212000</v>
      </c>
      <c r="G278" s="18">
        <v>1</v>
      </c>
      <c r="H278" s="18">
        <v>0.350903595505618</v>
      </c>
      <c r="I278" s="27">
        <v>273506</v>
      </c>
      <c r="J278" s="27">
        <v>1</v>
      </c>
      <c r="K278" s="26">
        <v>0.62644513714210104</v>
      </c>
      <c r="L278" s="18">
        <v>11015</v>
      </c>
      <c r="M278" s="19">
        <v>1</v>
      </c>
      <c r="N278" s="19">
        <v>20.737330677290839</v>
      </c>
      <c r="O278" s="27">
        <v>0</v>
      </c>
      <c r="P278" s="27">
        <v>0</v>
      </c>
      <c r="Q278" s="27">
        <v>0</v>
      </c>
      <c r="R278" s="22">
        <f t="shared" si="28"/>
        <v>461131.9428641327</v>
      </c>
      <c r="S278" s="32">
        <f t="shared" si="26"/>
        <v>567356.8307785975</v>
      </c>
      <c r="T278" s="39">
        <f t="shared" si="29"/>
        <v>1230.3568199042822</v>
      </c>
      <c r="U278" s="34">
        <f t="shared" si="30"/>
        <v>-1.8606896490902585E-3</v>
      </c>
      <c r="V278" s="38">
        <v>437.50363067832097</v>
      </c>
      <c r="W278" s="38">
        <v>76.096137111240594</v>
      </c>
      <c r="X278" s="35">
        <v>135.84943460025599</v>
      </c>
      <c r="Y278" s="35">
        <v>4497.04927151422</v>
      </c>
      <c r="Z278" s="35">
        <v>0</v>
      </c>
      <c r="AA278" s="36">
        <f t="shared" si="27"/>
        <v>123035681.99042818</v>
      </c>
      <c r="AB278" s="37">
        <f t="shared" si="31"/>
        <v>-1.8606896490903683E-3</v>
      </c>
    </row>
    <row r="279" spans="1:28">
      <c r="A279" s="18">
        <v>20190219</v>
      </c>
      <c r="B279" s="18" t="s">
        <v>99</v>
      </c>
      <c r="C279" s="27">
        <v>45950</v>
      </c>
      <c r="D279" s="27">
        <v>1</v>
      </c>
      <c r="E279" s="27">
        <v>2.017468992248062</v>
      </c>
      <c r="F279" s="18">
        <v>215000</v>
      </c>
      <c r="G279" s="18">
        <v>1</v>
      </c>
      <c r="H279" s="18">
        <v>0.350903595505618</v>
      </c>
      <c r="I279" s="27">
        <v>282927</v>
      </c>
      <c r="J279" s="27">
        <v>1</v>
      </c>
      <c r="K279" s="26">
        <v>0.62644513714210104</v>
      </c>
      <c r="L279" s="18">
        <v>10975</v>
      </c>
      <c r="M279" s="19">
        <v>1</v>
      </c>
      <c r="N279" s="19">
        <v>20.737330677290839</v>
      </c>
      <c r="O279" s="27">
        <v>0</v>
      </c>
      <c r="P279" s="27">
        <v>0</v>
      </c>
      <c r="Q279" s="27">
        <v>0</v>
      </c>
      <c r="R279" s="22">
        <f t="shared" si="28"/>
        <v>461131.9428641327</v>
      </c>
      <c r="S279" s="32">
        <f t="shared" si="26"/>
        <v>572977.42072697647</v>
      </c>
      <c r="T279" s="39">
        <f t="shared" si="29"/>
        <v>1242.5455004660082</v>
      </c>
      <c r="U279" s="34">
        <f t="shared" si="30"/>
        <v>9.9066225053917288E-3</v>
      </c>
      <c r="V279" s="38">
        <v>437.50363067832097</v>
      </c>
      <c r="W279" s="38">
        <v>76.096137111240594</v>
      </c>
      <c r="X279" s="35">
        <v>135.84943460025599</v>
      </c>
      <c r="Y279" s="35">
        <v>4497.04927151422</v>
      </c>
      <c r="Z279" s="35">
        <v>0</v>
      </c>
      <c r="AA279" s="36">
        <f t="shared" si="27"/>
        <v>124254550.04660076</v>
      </c>
      <c r="AB279" s="37">
        <f t="shared" si="31"/>
        <v>9.9066225053915987E-3</v>
      </c>
    </row>
    <row r="280" spans="1:28">
      <c r="A280" s="18">
        <v>20190220</v>
      </c>
      <c r="B280" s="18" t="s">
        <v>99</v>
      </c>
      <c r="C280" s="27">
        <v>46900</v>
      </c>
      <c r="D280" s="27">
        <v>1</v>
      </c>
      <c r="E280" s="27">
        <v>2.017468992248062</v>
      </c>
      <c r="F280" s="22">
        <v>213500</v>
      </c>
      <c r="G280" s="18">
        <v>1</v>
      </c>
      <c r="H280" s="18">
        <v>0.350903595505618</v>
      </c>
      <c r="I280" s="27">
        <v>285185</v>
      </c>
      <c r="J280" s="27">
        <v>1</v>
      </c>
      <c r="K280" s="26">
        <v>0.62644513714210104</v>
      </c>
      <c r="L280" s="18">
        <v>11090</v>
      </c>
      <c r="M280" s="19">
        <v>1</v>
      </c>
      <c r="N280" s="19">
        <v>20.737330677290839</v>
      </c>
      <c r="O280" s="27">
        <v>0</v>
      </c>
      <c r="P280" s="27">
        <v>0</v>
      </c>
      <c r="Q280" s="27">
        <v>0</v>
      </c>
      <c r="R280" s="22">
        <f t="shared" si="28"/>
        <v>461131.9428641327</v>
      </c>
      <c r="S280" s="32">
        <f t="shared" si="26"/>
        <v>578166.96702390898</v>
      </c>
      <c r="T280" s="39">
        <f t="shared" si="29"/>
        <v>1253.7994297962987</v>
      </c>
      <c r="U280" s="34">
        <f t="shared" si="30"/>
        <v>9.0571567206752315E-3</v>
      </c>
      <c r="V280" s="38">
        <v>437.50363067832097</v>
      </c>
      <c r="W280" s="38">
        <v>76.096137111240594</v>
      </c>
      <c r="X280" s="35">
        <v>135.84943460025599</v>
      </c>
      <c r="Y280" s="35">
        <v>4497.04927151422</v>
      </c>
      <c r="Z280" s="35">
        <v>0</v>
      </c>
      <c r="AA280" s="36">
        <f t="shared" si="27"/>
        <v>125379942.97962981</v>
      </c>
      <c r="AB280" s="37">
        <f t="shared" si="31"/>
        <v>9.0571567206753009E-3</v>
      </c>
    </row>
    <row r="281" spans="1:28">
      <c r="A281" s="18">
        <v>20190221</v>
      </c>
      <c r="B281" s="18" t="s">
        <v>99</v>
      </c>
      <c r="C281" s="27">
        <v>46950</v>
      </c>
      <c r="D281" s="27">
        <v>1</v>
      </c>
      <c r="E281" s="27">
        <v>2.017468992248062</v>
      </c>
      <c r="F281" s="18">
        <v>207500</v>
      </c>
      <c r="G281" s="18">
        <v>1</v>
      </c>
      <c r="H281" s="18">
        <v>0.350903595505618</v>
      </c>
      <c r="I281" s="27">
        <v>281848</v>
      </c>
      <c r="J281" s="27">
        <v>1</v>
      </c>
      <c r="K281" s="26">
        <v>0.62644513714210104</v>
      </c>
      <c r="L281" s="18">
        <v>11095</v>
      </c>
      <c r="M281" s="19">
        <v>1</v>
      </c>
      <c r="N281" s="19">
        <v>20.737330677290839</v>
      </c>
      <c r="O281" s="27">
        <v>0</v>
      </c>
      <c r="P281" s="27">
        <v>0</v>
      </c>
      <c r="Q281" s="27">
        <v>0</v>
      </c>
      <c r="R281" s="22">
        <f t="shared" si="28"/>
        <v>461131.9428641327</v>
      </c>
      <c r="S281" s="32">
        <f t="shared" si="26"/>
        <v>574175.65813123097</v>
      </c>
      <c r="T281" s="39">
        <f t="shared" si="29"/>
        <v>1245.1439702159287</v>
      </c>
      <c r="U281" s="34">
        <f t="shared" si="30"/>
        <v>-6.903384524410125E-3</v>
      </c>
      <c r="V281" s="38">
        <v>437.50363067832097</v>
      </c>
      <c r="W281" s="38">
        <v>76.096137111240594</v>
      </c>
      <c r="X281" s="35">
        <v>135.84943460025599</v>
      </c>
      <c r="Y281" s="35">
        <v>4497.04927151422</v>
      </c>
      <c r="Z281" s="35">
        <v>0</v>
      </c>
      <c r="AA281" s="36">
        <f t="shared" si="27"/>
        <v>124514397.02159283</v>
      </c>
      <c r="AB281" s="37">
        <f t="shared" si="31"/>
        <v>-6.9033845244100339E-3</v>
      </c>
    </row>
    <row r="282" spans="1:28">
      <c r="A282" s="18">
        <v>20190222</v>
      </c>
      <c r="B282" s="18" t="s">
        <v>99</v>
      </c>
      <c r="C282" s="27">
        <v>47150</v>
      </c>
      <c r="D282" s="27">
        <v>1</v>
      </c>
      <c r="E282" s="27">
        <v>2.017468992248062</v>
      </c>
      <c r="F282" s="18">
        <v>207000</v>
      </c>
      <c r="G282" s="18">
        <v>1</v>
      </c>
      <c r="H282" s="18">
        <v>0.350903595505618</v>
      </c>
      <c r="I282" s="27">
        <v>282142</v>
      </c>
      <c r="J282" s="27">
        <v>1</v>
      </c>
      <c r="K282" s="26">
        <v>0.62644513714210104</v>
      </c>
      <c r="L282" s="18">
        <v>11075</v>
      </c>
      <c r="M282" s="19">
        <v>1</v>
      </c>
      <c r="N282" s="19">
        <v>20.737330677290839</v>
      </c>
      <c r="O282" s="27">
        <v>0</v>
      </c>
      <c r="P282" s="27">
        <v>0</v>
      </c>
      <c r="Q282" s="27">
        <v>0</v>
      </c>
      <c r="R282" s="22">
        <f t="shared" si="28"/>
        <v>461131.9428641327</v>
      </c>
      <c r="S282" s="32">
        <f t="shared" si="26"/>
        <v>574173.12838870171</v>
      </c>
      <c r="T282" s="39">
        <f t="shared" si="29"/>
        <v>1245.1384842751509</v>
      </c>
      <c r="U282" s="34">
        <f t="shared" si="30"/>
        <v>-4.4058686457481454E-6</v>
      </c>
      <c r="V282" s="38">
        <v>437.50363067832097</v>
      </c>
      <c r="W282" s="38">
        <v>76.096137111240594</v>
      </c>
      <c r="X282" s="35">
        <v>135.84943460025599</v>
      </c>
      <c r="Y282" s="35">
        <v>4497.04927151422</v>
      </c>
      <c r="Z282" s="35">
        <v>0</v>
      </c>
      <c r="AA282" s="36">
        <f t="shared" si="27"/>
        <v>124513848.42751506</v>
      </c>
      <c r="AB282" s="37">
        <f t="shared" si="31"/>
        <v>-4.4058686456218112E-6</v>
      </c>
    </row>
    <row r="283" spans="1:28">
      <c r="A283" s="18">
        <v>20190225</v>
      </c>
      <c r="B283" s="18" t="s">
        <v>99</v>
      </c>
      <c r="C283" s="27">
        <v>47350</v>
      </c>
      <c r="D283" s="27">
        <v>1</v>
      </c>
      <c r="E283" s="27">
        <v>2.017468992248062</v>
      </c>
      <c r="F283" s="18">
        <v>204000</v>
      </c>
      <c r="G283" s="18">
        <v>1</v>
      </c>
      <c r="H283" s="18">
        <v>0.350903595505618</v>
      </c>
      <c r="I283" s="27">
        <v>277726</v>
      </c>
      <c r="J283" s="27">
        <v>1</v>
      </c>
      <c r="K283" s="26">
        <v>0.62644513714210104</v>
      </c>
      <c r="L283" s="18">
        <v>11130</v>
      </c>
      <c r="M283" s="19">
        <v>1</v>
      </c>
      <c r="N283" s="19">
        <v>20.737330677290839</v>
      </c>
      <c r="O283" s="27">
        <v>0</v>
      </c>
      <c r="P283" s="27">
        <v>0</v>
      </c>
      <c r="Q283" s="27">
        <v>0</v>
      </c>
      <c r="R283" s="22">
        <f t="shared" si="28"/>
        <v>461131.9428641327</v>
      </c>
      <c r="S283" s="32">
        <f t="shared" si="26"/>
        <v>571898.08286226599</v>
      </c>
      <c r="T283" s="39">
        <f t="shared" si="29"/>
        <v>1240.2048734905559</v>
      </c>
      <c r="U283" s="34">
        <f t="shared" si="30"/>
        <v>-3.9622988502094562E-3</v>
      </c>
      <c r="V283" s="38">
        <v>437.50363067832097</v>
      </c>
      <c r="W283" s="38">
        <v>76.096137111240594</v>
      </c>
      <c r="X283" s="35">
        <v>135.84943460025599</v>
      </c>
      <c r="Y283" s="35">
        <v>4497.04927151422</v>
      </c>
      <c r="Z283" s="35">
        <v>0</v>
      </c>
      <c r="AA283" s="36">
        <f t="shared" si="27"/>
        <v>124020487.34905553</v>
      </c>
      <c r="AB283" s="37">
        <f t="shared" si="31"/>
        <v>-3.9622988502097268E-3</v>
      </c>
    </row>
    <row r="284" spans="1:28">
      <c r="A284" s="18">
        <v>20190226</v>
      </c>
      <c r="B284" s="18" t="s">
        <v>99</v>
      </c>
      <c r="C284" s="27">
        <v>46750</v>
      </c>
      <c r="D284" s="27">
        <v>1</v>
      </c>
      <c r="E284" s="27">
        <v>2.017468992248062</v>
      </c>
      <c r="F284" s="18">
        <v>204500</v>
      </c>
      <c r="G284" s="18">
        <v>1</v>
      </c>
      <c r="H284" s="18">
        <v>0.350903595505618</v>
      </c>
      <c r="I284" s="27">
        <v>276254</v>
      </c>
      <c r="J284" s="27">
        <v>1</v>
      </c>
      <c r="K284" s="26">
        <v>0.62644513714210104</v>
      </c>
      <c r="L284" s="18">
        <v>11095</v>
      </c>
      <c r="M284" s="19">
        <v>1</v>
      </c>
      <c r="N284" s="19">
        <v>20.737330677290839</v>
      </c>
      <c r="O284" s="27">
        <v>0</v>
      </c>
      <c r="P284" s="27">
        <v>0</v>
      </c>
      <c r="Q284" s="27">
        <v>0</v>
      </c>
      <c r="R284" s="22">
        <f t="shared" si="28"/>
        <v>461131.9428641327</v>
      </c>
      <c r="S284" s="32">
        <f t="shared" si="26"/>
        <v>569215.11944909161</v>
      </c>
      <c r="T284" s="39">
        <f t="shared" si="29"/>
        <v>1234.3866614696965</v>
      </c>
      <c r="U284" s="34">
        <f t="shared" si="30"/>
        <v>-4.691331364054422E-3</v>
      </c>
      <c r="V284" s="38">
        <v>437.50363067832097</v>
      </c>
      <c r="W284" s="38">
        <v>76.096137111240594</v>
      </c>
      <c r="X284" s="35">
        <v>135.84943460025599</v>
      </c>
      <c r="Y284" s="35">
        <v>4497.04927151422</v>
      </c>
      <c r="Z284" s="35">
        <v>0</v>
      </c>
      <c r="AA284" s="36">
        <f t="shared" si="27"/>
        <v>123438666.14696962</v>
      </c>
      <c r="AB284" s="37">
        <f t="shared" si="31"/>
        <v>-4.6913313640542069E-3</v>
      </c>
    </row>
    <row r="285" spans="1:28">
      <c r="A285" s="18">
        <v>20190227</v>
      </c>
      <c r="B285" s="18" t="s">
        <v>99</v>
      </c>
      <c r="C285" s="27">
        <v>46750</v>
      </c>
      <c r="D285" s="27">
        <v>1</v>
      </c>
      <c r="E285" s="27">
        <v>2.017468992248062</v>
      </c>
      <c r="F285" s="18">
        <v>202500</v>
      </c>
      <c r="G285" s="18">
        <v>1</v>
      </c>
      <c r="H285" s="18">
        <v>0.350903595505618</v>
      </c>
      <c r="I285" s="27">
        <v>272132</v>
      </c>
      <c r="J285" s="27">
        <v>1</v>
      </c>
      <c r="K285" s="26">
        <v>0.62644513714210104</v>
      </c>
      <c r="L285" s="18">
        <v>11095</v>
      </c>
      <c r="M285" s="19">
        <v>1</v>
      </c>
      <c r="N285" s="19">
        <v>20.737330677290839</v>
      </c>
      <c r="O285" s="27">
        <v>0</v>
      </c>
      <c r="P285" s="27">
        <v>0</v>
      </c>
      <c r="Q285" s="27">
        <v>0</v>
      </c>
      <c r="R285" s="22">
        <f t="shared" si="28"/>
        <v>461131.9428641327</v>
      </c>
      <c r="S285" s="32">
        <f t="shared" si="26"/>
        <v>565931.10540278058</v>
      </c>
      <c r="T285" s="39">
        <f t="shared" si="29"/>
        <v>1227.265025033249</v>
      </c>
      <c r="U285" s="34">
        <f t="shared" si="30"/>
        <v>-5.7693724816892155E-3</v>
      </c>
      <c r="V285" s="38">
        <v>437.50363067832097</v>
      </c>
      <c r="W285" s="38">
        <v>76.096137111240594</v>
      </c>
      <c r="X285" s="35">
        <v>135.84943460025599</v>
      </c>
      <c r="Y285" s="35">
        <v>4497.04927151422</v>
      </c>
      <c r="Z285" s="35">
        <v>0</v>
      </c>
      <c r="AA285" s="36">
        <f t="shared" si="27"/>
        <v>122726502.50332487</v>
      </c>
      <c r="AB285" s="37">
        <f t="shared" si="31"/>
        <v>-5.7693724816892276E-3</v>
      </c>
    </row>
    <row r="286" spans="1:28">
      <c r="A286" s="18">
        <v>20190228</v>
      </c>
      <c r="B286" s="18" t="s">
        <v>99</v>
      </c>
      <c r="C286" s="27">
        <v>45100</v>
      </c>
      <c r="D286" s="27">
        <v>1</v>
      </c>
      <c r="E286" s="27">
        <v>2.017468992248062</v>
      </c>
      <c r="F286" s="18">
        <v>204500</v>
      </c>
      <c r="G286" s="18">
        <v>1</v>
      </c>
      <c r="H286" s="18">
        <v>0.350903595505618</v>
      </c>
      <c r="I286" s="27">
        <v>272623</v>
      </c>
      <c r="J286" s="27">
        <v>1</v>
      </c>
      <c r="K286" s="26">
        <v>0.62644513714210104</v>
      </c>
      <c r="L286" s="18">
        <v>10950</v>
      </c>
      <c r="M286" s="19">
        <v>1</v>
      </c>
      <c r="N286" s="19">
        <v>20.737330677290839</v>
      </c>
      <c r="O286" s="27">
        <v>0</v>
      </c>
      <c r="P286" s="27">
        <v>0</v>
      </c>
      <c r="Q286" s="27">
        <v>0</v>
      </c>
      <c r="R286" s="22">
        <f t="shared" si="28"/>
        <v>461131.9428641327</v>
      </c>
      <c r="S286" s="32">
        <f t="shared" si="26"/>
        <v>560604.76037071215</v>
      </c>
      <c r="T286" s="39">
        <f t="shared" si="29"/>
        <v>1215.7144371494733</v>
      </c>
      <c r="U286" s="34">
        <f t="shared" si="30"/>
        <v>-9.4116491940791722E-3</v>
      </c>
      <c r="V286" s="38">
        <v>437.50363067832097</v>
      </c>
      <c r="W286" s="38">
        <v>76.096137111240594</v>
      </c>
      <c r="X286" s="35">
        <v>135.84943460025599</v>
      </c>
      <c r="Y286" s="35">
        <v>4497.04927151422</v>
      </c>
      <c r="Z286" s="35">
        <v>0</v>
      </c>
      <c r="AA286" s="36">
        <f t="shared" si="27"/>
        <v>121571443.71494728</v>
      </c>
      <c r="AB286" s="37">
        <f t="shared" si="31"/>
        <v>-9.4116491940792538E-3</v>
      </c>
    </row>
    <row r="287" spans="1:28">
      <c r="A287" s="18">
        <v>20190304</v>
      </c>
      <c r="B287" s="18" t="s">
        <v>99</v>
      </c>
      <c r="C287" s="27">
        <v>44850</v>
      </c>
      <c r="D287" s="27">
        <v>1</v>
      </c>
      <c r="E287" s="27">
        <v>2.017468992248062</v>
      </c>
      <c r="F287" s="18">
        <v>207500</v>
      </c>
      <c r="G287" s="18">
        <v>1</v>
      </c>
      <c r="H287" s="18">
        <v>0.350903595505618</v>
      </c>
      <c r="I287" s="27">
        <v>285381</v>
      </c>
      <c r="J287" s="27">
        <v>1</v>
      </c>
      <c r="K287" s="26">
        <v>0.62644513714210104</v>
      </c>
      <c r="L287" s="18">
        <v>10895</v>
      </c>
      <c r="M287" s="19">
        <v>1</v>
      </c>
      <c r="N287" s="19">
        <v>20.737330677290839</v>
      </c>
      <c r="O287" s="27">
        <v>0</v>
      </c>
      <c r="P287" s="27">
        <v>0</v>
      </c>
      <c r="Q287" s="27">
        <v>0</v>
      </c>
      <c r="R287" s="22">
        <f t="shared" si="28"/>
        <v>461131.9428641327</v>
      </c>
      <c r="S287" s="32">
        <f t="shared" si="26"/>
        <v>568004.73778157495</v>
      </c>
      <c r="T287" s="39">
        <f t="shared" si="29"/>
        <v>1231.7618559530827</v>
      </c>
      <c r="U287" s="34">
        <f t="shared" si="30"/>
        <v>1.319999032111218E-2</v>
      </c>
      <c r="V287" s="38">
        <v>437.50363067832097</v>
      </c>
      <c r="W287" s="38">
        <v>76.096137111240594</v>
      </c>
      <c r="X287" s="35">
        <v>135.84943460025599</v>
      </c>
      <c r="Y287" s="35">
        <v>4497.04927151422</v>
      </c>
      <c r="Z287" s="35">
        <v>0</v>
      </c>
      <c r="AA287" s="36">
        <f t="shared" si="27"/>
        <v>123176185.5953082</v>
      </c>
      <c r="AB287" s="37">
        <f t="shared" si="31"/>
        <v>1.3199990321111998E-2</v>
      </c>
    </row>
    <row r="288" spans="1:28">
      <c r="A288" s="18">
        <v>20190305</v>
      </c>
      <c r="B288" s="18" t="s">
        <v>99</v>
      </c>
      <c r="C288" s="27">
        <v>44250</v>
      </c>
      <c r="D288" s="27">
        <v>1</v>
      </c>
      <c r="E288" s="27">
        <v>2.017468992248062</v>
      </c>
      <c r="F288" s="18">
        <v>210000</v>
      </c>
      <c r="G288" s="18">
        <v>1</v>
      </c>
      <c r="H288" s="18">
        <v>0.350903595505618</v>
      </c>
      <c r="I288" s="27">
        <v>292447</v>
      </c>
      <c r="J288" s="27">
        <v>1</v>
      </c>
      <c r="K288" s="26">
        <v>0.62644513714210104</v>
      </c>
      <c r="L288" s="18">
        <v>10805</v>
      </c>
      <c r="M288" s="19">
        <v>1</v>
      </c>
      <c r="N288" s="19">
        <v>20.737330677290839</v>
      </c>
      <c r="O288" s="27">
        <v>0</v>
      </c>
      <c r="P288" s="27">
        <v>0</v>
      </c>
      <c r="Q288" s="27">
        <v>0</v>
      </c>
      <c r="R288" s="22">
        <f t="shared" si="28"/>
        <v>461131.9428641327</v>
      </c>
      <c r="S288" s="32">
        <f t="shared" si="26"/>
        <v>570231.61695308005</v>
      </c>
      <c r="T288" s="39">
        <f t="shared" si="29"/>
        <v>1236.591014301285</v>
      </c>
      <c r="U288" s="34">
        <f t="shared" si="30"/>
        <v>3.9205292198837725E-3</v>
      </c>
      <c r="V288" s="38">
        <v>437.50363067832097</v>
      </c>
      <c r="W288" s="38">
        <v>76.096137111240594</v>
      </c>
      <c r="X288" s="35">
        <v>135.84943460025599</v>
      </c>
      <c r="Y288" s="35">
        <v>4497.04927151422</v>
      </c>
      <c r="Z288" s="35">
        <v>0</v>
      </c>
      <c r="AA288" s="36">
        <f t="shared" si="27"/>
        <v>123659101.43012844</v>
      </c>
      <c r="AB288" s="37">
        <f t="shared" si="31"/>
        <v>3.9205292198838402E-3</v>
      </c>
    </row>
    <row r="289" spans="1:28">
      <c r="A289" s="18">
        <v>20190306</v>
      </c>
      <c r="B289" s="18" t="s">
        <v>99</v>
      </c>
      <c r="C289" s="27">
        <v>44000</v>
      </c>
      <c r="D289" s="27">
        <v>1</v>
      </c>
      <c r="E289" s="27">
        <v>2.017468992248062</v>
      </c>
      <c r="F289" s="18">
        <v>211000</v>
      </c>
      <c r="G289" s="18">
        <v>1</v>
      </c>
      <c r="H289" s="18">
        <v>0.350903595505618</v>
      </c>
      <c r="I289" s="27">
        <v>292054</v>
      </c>
      <c r="J289" s="27">
        <v>1</v>
      </c>
      <c r="K289" s="26">
        <v>0.62644513714210104</v>
      </c>
      <c r="L289" s="18">
        <v>10780</v>
      </c>
      <c r="M289" s="19">
        <v>1</v>
      </c>
      <c r="N289" s="19">
        <v>20.737330677290839</v>
      </c>
      <c r="O289" s="27">
        <v>0</v>
      </c>
      <c r="P289" s="27">
        <v>0</v>
      </c>
      <c r="Q289" s="27">
        <v>0</v>
      </c>
      <c r="R289" s="22">
        <f t="shared" si="28"/>
        <v>461131.9428641327</v>
      </c>
      <c r="S289" s="32">
        <f t="shared" si="26"/>
        <v>569313.52709469455</v>
      </c>
      <c r="T289" s="39">
        <f t="shared" si="29"/>
        <v>1234.6000659998442</v>
      </c>
      <c r="U289" s="34">
        <f t="shared" si="30"/>
        <v>-1.6100297336914735E-3</v>
      </c>
      <c r="V289" s="38">
        <v>437.50363067832097</v>
      </c>
      <c r="W289" s="38">
        <v>76.096137111240594</v>
      </c>
      <c r="X289" s="35">
        <v>135.84943460025599</v>
      </c>
      <c r="Y289" s="35">
        <v>4497.04927151422</v>
      </c>
      <c r="Z289" s="35">
        <v>0</v>
      </c>
      <c r="AA289" s="36">
        <f t="shared" si="27"/>
        <v>123460006.59998433</v>
      </c>
      <c r="AB289" s="37">
        <f t="shared" si="31"/>
        <v>-1.610029733691722E-3</v>
      </c>
    </row>
    <row r="290" spans="1:28">
      <c r="A290" s="18">
        <v>20190307</v>
      </c>
      <c r="B290" s="18" t="s">
        <v>99</v>
      </c>
      <c r="C290" s="27">
        <v>44450</v>
      </c>
      <c r="D290" s="27">
        <v>1</v>
      </c>
      <c r="E290" s="27">
        <v>2.017468992248062</v>
      </c>
      <c r="F290" s="18">
        <v>207000</v>
      </c>
      <c r="G290" s="18">
        <v>1</v>
      </c>
      <c r="H290" s="18">
        <v>0.350903595505618</v>
      </c>
      <c r="I290" s="27">
        <v>278708</v>
      </c>
      <c r="J290" s="27">
        <v>1</v>
      </c>
      <c r="K290" s="26">
        <v>0.62644513714210104</v>
      </c>
      <c r="L290" s="18">
        <v>10740</v>
      </c>
      <c r="M290" s="19">
        <v>1</v>
      </c>
      <c r="N290" s="19">
        <v>20.737330677290839</v>
      </c>
      <c r="O290" s="27">
        <v>0</v>
      </c>
      <c r="P290" s="27">
        <v>0</v>
      </c>
      <c r="Q290" s="27">
        <v>0</v>
      </c>
      <c r="R290" s="22">
        <f t="shared" si="28"/>
        <v>461131.9428641327</v>
      </c>
      <c r="S290" s="32">
        <f t="shared" si="26"/>
        <v>559627.7437317936</v>
      </c>
      <c r="T290" s="39">
        <f t="shared" si="29"/>
        <v>1213.5957016030909</v>
      </c>
      <c r="U290" s="34">
        <f t="shared" si="30"/>
        <v>-1.7013091911462743E-2</v>
      </c>
      <c r="V290" s="38">
        <v>437.50363067832097</v>
      </c>
      <c r="W290" s="38">
        <v>76.096137111240594</v>
      </c>
      <c r="X290" s="35">
        <v>135.84943460025599</v>
      </c>
      <c r="Y290" s="35">
        <v>4497.04927151422</v>
      </c>
      <c r="Z290" s="35">
        <v>0</v>
      </c>
      <c r="AA290" s="36">
        <f t="shared" si="27"/>
        <v>121359570.16030905</v>
      </c>
      <c r="AB290" s="37">
        <f t="shared" si="31"/>
        <v>-1.7013091911462386E-2</v>
      </c>
    </row>
    <row r="291" spans="1:28">
      <c r="A291" s="18">
        <v>20190308</v>
      </c>
      <c r="B291" s="18" t="s">
        <v>99</v>
      </c>
      <c r="C291" s="27">
        <v>43800</v>
      </c>
      <c r="D291" s="27">
        <v>1</v>
      </c>
      <c r="E291" s="27">
        <v>2.017468992248062</v>
      </c>
      <c r="F291" s="18">
        <v>206000</v>
      </c>
      <c r="G291" s="18">
        <v>1</v>
      </c>
      <c r="H291" s="18">
        <v>0.350903595505618</v>
      </c>
      <c r="I291" s="27">
        <v>276254</v>
      </c>
      <c r="J291" s="27">
        <v>1</v>
      </c>
      <c r="K291" s="26">
        <v>0.62644513714210104</v>
      </c>
      <c r="L291" s="18">
        <v>10660</v>
      </c>
      <c r="M291" s="19">
        <v>1</v>
      </c>
      <c r="N291" s="19">
        <v>20.737330677290839</v>
      </c>
      <c r="O291" s="27">
        <v>0</v>
      </c>
      <c r="P291" s="27">
        <v>0</v>
      </c>
      <c r="Q291" s="27">
        <v>0</v>
      </c>
      <c r="R291" s="22">
        <f t="shared" si="28"/>
        <v>461131.9428641327</v>
      </c>
      <c r="S291" s="32">
        <f t="shared" si="26"/>
        <v>554769.20247059676</v>
      </c>
      <c r="T291" s="39">
        <f t="shared" si="29"/>
        <v>1203.0595820902679</v>
      </c>
      <c r="U291" s="34">
        <f t="shared" si="30"/>
        <v>-8.6817376651098805E-3</v>
      </c>
      <c r="V291" s="38">
        <v>437.50363067832097</v>
      </c>
      <c r="W291" s="38">
        <v>76.096137111240594</v>
      </c>
      <c r="X291" s="35">
        <v>135.84943460025599</v>
      </c>
      <c r="Y291" s="35">
        <v>4497.04927151422</v>
      </c>
      <c r="Z291" s="35">
        <v>0</v>
      </c>
      <c r="AA291" s="36">
        <f t="shared" si="27"/>
        <v>120305958.20902672</v>
      </c>
      <c r="AB291" s="37">
        <f t="shared" si="31"/>
        <v>-8.6817376651100644E-3</v>
      </c>
    </row>
    <row r="292" spans="1:28">
      <c r="A292" s="18">
        <v>20190311</v>
      </c>
      <c r="B292" s="18" t="s">
        <v>99</v>
      </c>
      <c r="C292" s="27">
        <v>43650</v>
      </c>
      <c r="D292" s="27">
        <v>1</v>
      </c>
      <c r="E292" s="27">
        <v>2.017468992248062</v>
      </c>
      <c r="F292" s="18">
        <v>205000</v>
      </c>
      <c r="G292" s="18">
        <v>1</v>
      </c>
      <c r="H292" s="18">
        <v>0.350903595505618</v>
      </c>
      <c r="I292" s="27">
        <v>282731</v>
      </c>
      <c r="J292" s="27">
        <v>1</v>
      </c>
      <c r="K292" s="26">
        <v>0.62644513714210104</v>
      </c>
      <c r="L292" s="18">
        <v>10610</v>
      </c>
      <c r="M292" s="19">
        <v>1</v>
      </c>
      <c r="N292" s="19">
        <v>20.737330677290839</v>
      </c>
      <c r="O292" s="27">
        <v>0</v>
      </c>
      <c r="P292" s="27">
        <v>0</v>
      </c>
      <c r="Q292" s="27">
        <v>0</v>
      </c>
      <c r="R292" s="22">
        <f t="shared" si="28"/>
        <v>461131.9428641327</v>
      </c>
      <c r="S292" s="32">
        <f t="shared" si="26"/>
        <v>557136.29714565875</v>
      </c>
      <c r="T292" s="39">
        <f t="shared" si="29"/>
        <v>1208.1928085164395</v>
      </c>
      <c r="U292" s="34">
        <f t="shared" si="30"/>
        <v>4.2668098094134762E-3</v>
      </c>
      <c r="V292" s="38">
        <v>437.50363067832097</v>
      </c>
      <c r="W292" s="38">
        <v>76.096137111240594</v>
      </c>
      <c r="X292" s="35">
        <v>135.84943460025599</v>
      </c>
      <c r="Y292" s="35">
        <v>4497.04927151422</v>
      </c>
      <c r="Z292" s="35">
        <v>0</v>
      </c>
      <c r="AA292" s="36">
        <f t="shared" si="27"/>
        <v>120819280.85164389</v>
      </c>
      <c r="AB292" s="37">
        <f t="shared" si="31"/>
        <v>4.2668098094135022E-3</v>
      </c>
    </row>
    <row r="293" spans="1:28">
      <c r="A293" s="18">
        <v>20190312</v>
      </c>
      <c r="B293" s="18" t="s">
        <v>99</v>
      </c>
      <c r="C293" s="27">
        <v>44650</v>
      </c>
      <c r="D293" s="27">
        <v>1</v>
      </c>
      <c r="E293" s="27">
        <v>2.017468992248062</v>
      </c>
      <c r="F293" s="18">
        <v>209000</v>
      </c>
      <c r="G293" s="18">
        <v>1</v>
      </c>
      <c r="H293" s="18">
        <v>0.350903595505618</v>
      </c>
      <c r="I293" s="27">
        <v>295881</v>
      </c>
      <c r="J293" s="27">
        <v>1</v>
      </c>
      <c r="K293" s="26">
        <v>0.62644513714210104</v>
      </c>
      <c r="L293" s="18">
        <v>10725</v>
      </c>
      <c r="M293" s="19">
        <v>1</v>
      </c>
      <c r="N293" s="19">
        <v>20.737330677290839</v>
      </c>
      <c r="O293" s="27">
        <v>0</v>
      </c>
      <c r="P293" s="27">
        <v>0</v>
      </c>
      <c r="Q293" s="27">
        <v>0</v>
      </c>
      <c r="R293" s="22">
        <f t="shared" si="28"/>
        <v>461131.9428641327</v>
      </c>
      <c r="S293" s="32">
        <f t="shared" si="26"/>
        <v>571179.9271012363</v>
      </c>
      <c r="T293" s="39">
        <f t="shared" si="29"/>
        <v>1238.6474976198472</v>
      </c>
      <c r="U293" s="34">
        <f t="shared" si="30"/>
        <v>2.5206812098810184E-2</v>
      </c>
      <c r="V293" s="38">
        <v>437.50363067832097</v>
      </c>
      <c r="W293" s="38">
        <v>76.096137111240594</v>
      </c>
      <c r="X293" s="35">
        <v>135.84943460025599</v>
      </c>
      <c r="Y293" s="35">
        <v>4497.04927151422</v>
      </c>
      <c r="Z293" s="35">
        <v>0</v>
      </c>
      <c r="AA293" s="36">
        <f t="shared" si="27"/>
        <v>123864749.76198466</v>
      </c>
      <c r="AB293" s="37">
        <f t="shared" si="31"/>
        <v>2.5206812098810254E-2</v>
      </c>
    </row>
    <row r="294" spans="1:28">
      <c r="A294" s="18">
        <v>20190313</v>
      </c>
      <c r="B294" s="18" t="s">
        <v>99</v>
      </c>
      <c r="C294" s="27">
        <v>43850</v>
      </c>
      <c r="D294" s="27">
        <v>1</v>
      </c>
      <c r="E294" s="27">
        <v>2.017468992248062</v>
      </c>
      <c r="F294" s="18">
        <v>207500</v>
      </c>
      <c r="G294" s="18">
        <v>1</v>
      </c>
      <c r="H294" s="18">
        <v>0.350903595505618</v>
      </c>
      <c r="I294" s="27">
        <v>306382</v>
      </c>
      <c r="J294" s="27">
        <v>1</v>
      </c>
      <c r="K294" s="26">
        <v>0.62644513714210104</v>
      </c>
      <c r="L294" s="18">
        <v>10630</v>
      </c>
      <c r="M294" s="19">
        <v>1</v>
      </c>
      <c r="N294" s="19">
        <v>20.737330677290839</v>
      </c>
      <c r="O294" s="27">
        <v>0</v>
      </c>
      <c r="P294" s="27">
        <v>0</v>
      </c>
      <c r="Q294" s="27">
        <v>0</v>
      </c>
      <c r="R294" s="22">
        <f t="shared" si="28"/>
        <v>461131.9428641327</v>
      </c>
      <c r="S294" s="32">
        <f t="shared" si="26"/>
        <v>573647.85048496607</v>
      </c>
      <c r="T294" s="39">
        <f t="shared" si="29"/>
        <v>1243.9993788371867</v>
      </c>
      <c r="U294" s="34">
        <f t="shared" si="30"/>
        <v>4.3207459972458119E-3</v>
      </c>
      <c r="V294" s="38">
        <v>437.50363067832097</v>
      </c>
      <c r="W294" s="38">
        <v>76.096137111240594</v>
      </c>
      <c r="X294" s="35">
        <v>135.84943460025599</v>
      </c>
      <c r="Y294" s="35">
        <v>4497.04927151422</v>
      </c>
      <c r="Z294" s="35">
        <v>0</v>
      </c>
      <c r="AA294" s="36">
        <f t="shared" si="27"/>
        <v>124399937.88371859</v>
      </c>
      <c r="AB294" s="37">
        <f t="shared" si="31"/>
        <v>4.3207459972456853E-3</v>
      </c>
    </row>
    <row r="295" spans="1:28">
      <c r="A295" s="18">
        <v>20190314</v>
      </c>
      <c r="B295" s="18" t="s">
        <v>99</v>
      </c>
      <c r="C295" s="27">
        <v>43850</v>
      </c>
      <c r="D295" s="27">
        <v>1</v>
      </c>
      <c r="E295" s="27">
        <v>2.017468992248062</v>
      </c>
      <c r="F295" s="18">
        <v>206000</v>
      </c>
      <c r="G295" s="18">
        <v>1</v>
      </c>
      <c r="H295" s="18">
        <v>0.350903595505618</v>
      </c>
      <c r="I295" s="27">
        <v>301083</v>
      </c>
      <c r="J295" s="27">
        <v>1</v>
      </c>
      <c r="K295" s="26">
        <v>0.62644513714210104</v>
      </c>
      <c r="L295" s="18">
        <v>10620</v>
      </c>
      <c r="M295" s="19">
        <v>1</v>
      </c>
      <c r="N295" s="19">
        <v>20.737330677290839</v>
      </c>
      <c r="O295" s="27">
        <v>0</v>
      </c>
      <c r="P295" s="27">
        <v>0</v>
      </c>
      <c r="Q295" s="27">
        <v>0</v>
      </c>
      <c r="R295" s="22">
        <f t="shared" si="28"/>
        <v>461131.9428641327</v>
      </c>
      <c r="S295" s="32">
        <f t="shared" si="26"/>
        <v>569594.5890032188</v>
      </c>
      <c r="T295" s="39">
        <f t="shared" si="29"/>
        <v>1235.2095703138989</v>
      </c>
      <c r="U295" s="34">
        <f t="shared" si="30"/>
        <v>-7.065766006655037E-3</v>
      </c>
      <c r="V295" s="38">
        <v>437.50363067832097</v>
      </c>
      <c r="W295" s="38">
        <v>76.096137111240594</v>
      </c>
      <c r="X295" s="35">
        <v>135.84943460025599</v>
      </c>
      <c r="Y295" s="35">
        <v>4497.04927151422</v>
      </c>
      <c r="Z295" s="35">
        <v>0</v>
      </c>
      <c r="AA295" s="36">
        <f t="shared" si="27"/>
        <v>123520957.03138983</v>
      </c>
      <c r="AB295" s="37">
        <f t="shared" si="31"/>
        <v>-7.0657660066549199E-3</v>
      </c>
    </row>
    <row r="296" spans="1:28">
      <c r="A296" s="18">
        <v>20190315</v>
      </c>
      <c r="B296" s="18" t="s">
        <v>99</v>
      </c>
      <c r="C296" s="27">
        <v>44200</v>
      </c>
      <c r="D296" s="27">
        <v>1</v>
      </c>
      <c r="E296" s="27">
        <v>2.017468992248062</v>
      </c>
      <c r="F296" s="18">
        <v>203000</v>
      </c>
      <c r="G296" s="18">
        <v>1</v>
      </c>
      <c r="H296" s="18">
        <v>0.350903595505618</v>
      </c>
      <c r="I296" s="27">
        <v>299807</v>
      </c>
      <c r="J296" s="27">
        <v>1</v>
      </c>
      <c r="K296" s="26">
        <v>0.62644513714210104</v>
      </c>
      <c r="L296" s="18">
        <v>10775</v>
      </c>
      <c r="M296" s="19">
        <v>1</v>
      </c>
      <c r="N296" s="19">
        <v>20.737330677290839</v>
      </c>
      <c r="O296" s="27">
        <v>0</v>
      </c>
      <c r="P296" s="27">
        <v>0</v>
      </c>
      <c r="Q296" s="27">
        <v>0</v>
      </c>
      <c r="R296" s="22">
        <f t="shared" si="28"/>
        <v>461131.9428641327</v>
      </c>
      <c r="S296" s="32">
        <f t="shared" si="26"/>
        <v>571662.93462397542</v>
      </c>
      <c r="T296" s="39">
        <f t="shared" si="29"/>
        <v>1239.6949364932834</v>
      </c>
      <c r="U296" s="34">
        <f t="shared" si="30"/>
        <v>3.6312592512092335E-3</v>
      </c>
      <c r="V296" s="38">
        <v>437.50363067832097</v>
      </c>
      <c r="W296" s="38">
        <v>76.096137111240594</v>
      </c>
      <c r="X296" s="35">
        <v>135.84943460025599</v>
      </c>
      <c r="Y296" s="35">
        <v>4497.04927151422</v>
      </c>
      <c r="Z296" s="35">
        <v>0</v>
      </c>
      <c r="AA296" s="36">
        <f t="shared" si="27"/>
        <v>123969493.64932829</v>
      </c>
      <c r="AB296" s="37">
        <f t="shared" si="31"/>
        <v>3.6312592512092851E-3</v>
      </c>
    </row>
    <row r="297" spans="1:28">
      <c r="A297" s="18">
        <v>20190318</v>
      </c>
      <c r="B297" s="18" t="s">
        <v>99</v>
      </c>
      <c r="C297" s="27">
        <v>43700</v>
      </c>
      <c r="D297" s="27">
        <v>1</v>
      </c>
      <c r="E297" s="27">
        <v>2.017468992248062</v>
      </c>
      <c r="F297" s="18">
        <v>201000</v>
      </c>
      <c r="G297" s="18">
        <v>1</v>
      </c>
      <c r="H297" s="18">
        <v>0.350903595505618</v>
      </c>
      <c r="I297" s="27">
        <v>293821</v>
      </c>
      <c r="J297" s="27">
        <v>1</v>
      </c>
      <c r="K297" s="26">
        <v>0.62644513714210104</v>
      </c>
      <c r="L297" s="18">
        <v>10755</v>
      </c>
      <c r="M297" s="19">
        <v>1</v>
      </c>
      <c r="N297" s="19">
        <v>20.737330677290839</v>
      </c>
      <c r="O297" s="27">
        <v>0</v>
      </c>
      <c r="P297" s="27">
        <v>0</v>
      </c>
      <c r="Q297" s="27">
        <v>0</v>
      </c>
      <c r="R297" s="22">
        <f t="shared" si="28"/>
        <v>461131.9428641327</v>
      </c>
      <c r="S297" s="32">
        <f t="shared" si="26"/>
        <v>565787.7457323618</v>
      </c>
      <c r="T297" s="39">
        <f t="shared" si="29"/>
        <v>1226.954138588193</v>
      </c>
      <c r="U297" s="34">
        <f t="shared" si="30"/>
        <v>-1.0277365446962469E-2</v>
      </c>
      <c r="V297" s="38">
        <v>437.50363067832097</v>
      </c>
      <c r="W297" s="38">
        <v>76.096137111240594</v>
      </c>
      <c r="X297" s="35">
        <v>135.84943460025599</v>
      </c>
      <c r="Y297" s="35">
        <v>4497.04927151422</v>
      </c>
      <c r="Z297" s="35">
        <v>0</v>
      </c>
      <c r="AA297" s="36">
        <f t="shared" si="27"/>
        <v>122695413.85881925</v>
      </c>
      <c r="AB297" s="37">
        <f t="shared" si="31"/>
        <v>-1.0277365446962512E-2</v>
      </c>
    </row>
    <row r="298" spans="1:28">
      <c r="A298" s="18">
        <v>20190319</v>
      </c>
      <c r="B298" s="18" t="s">
        <v>99</v>
      </c>
      <c r="C298" s="27">
        <v>43900</v>
      </c>
      <c r="D298" s="27">
        <v>1</v>
      </c>
      <c r="E298" s="27">
        <v>2.017468992248062</v>
      </c>
      <c r="F298" s="18">
        <v>203000</v>
      </c>
      <c r="G298" s="18">
        <v>1</v>
      </c>
      <c r="H298" s="18">
        <v>0.350903595505618</v>
      </c>
      <c r="I298" s="27">
        <v>284400</v>
      </c>
      <c r="J298" s="27">
        <v>1</v>
      </c>
      <c r="K298" s="26">
        <v>0.62644513714210104</v>
      </c>
      <c r="L298" s="18">
        <v>10775</v>
      </c>
      <c r="M298" s="19">
        <v>1</v>
      </c>
      <c r="N298" s="19">
        <v>20.737330677290839</v>
      </c>
      <c r="O298" s="27">
        <v>0</v>
      </c>
      <c r="P298" s="27">
        <v>0</v>
      </c>
      <c r="Q298" s="27">
        <v>0</v>
      </c>
      <c r="R298" s="22">
        <f t="shared" si="28"/>
        <v>461131.9428641327</v>
      </c>
      <c r="S298" s="32">
        <f t="shared" si="26"/>
        <v>561406.05369835265</v>
      </c>
      <c r="T298" s="39">
        <f t="shared" si="29"/>
        <v>1217.4521032123871</v>
      </c>
      <c r="U298" s="34">
        <f t="shared" si="30"/>
        <v>-7.7444095724225918E-3</v>
      </c>
      <c r="V298" s="38">
        <v>437.50363067832097</v>
      </c>
      <c r="W298" s="38">
        <v>76.096137111240594</v>
      </c>
      <c r="X298" s="35">
        <v>135.84943460025599</v>
      </c>
      <c r="Y298" s="35">
        <v>4497.04927151422</v>
      </c>
      <c r="Z298" s="35">
        <v>0</v>
      </c>
      <c r="AA298" s="36">
        <f t="shared" si="27"/>
        <v>121745210.32123864</v>
      </c>
      <c r="AB298" s="37">
        <f t="shared" si="31"/>
        <v>-7.7444095724227384E-3</v>
      </c>
    </row>
    <row r="299" spans="1:28">
      <c r="A299" s="18">
        <v>20190320</v>
      </c>
      <c r="B299" s="18" t="s">
        <v>99</v>
      </c>
      <c r="C299" s="27">
        <v>44050</v>
      </c>
      <c r="D299" s="27">
        <v>1</v>
      </c>
      <c r="E299" s="27">
        <v>2.017468992248062</v>
      </c>
      <c r="F299" s="18">
        <v>201000</v>
      </c>
      <c r="G299" s="18">
        <v>1</v>
      </c>
      <c r="H299" s="18">
        <v>0.350903595505618</v>
      </c>
      <c r="I299" s="27">
        <v>289208</v>
      </c>
      <c r="J299" s="27">
        <v>1</v>
      </c>
      <c r="K299" s="26">
        <v>0.62644513714210104</v>
      </c>
      <c r="L299" s="18">
        <v>10790</v>
      </c>
      <c r="M299" s="19">
        <v>1</v>
      </c>
      <c r="N299" s="19">
        <v>20.737330677290839</v>
      </c>
      <c r="O299" s="27">
        <v>0</v>
      </c>
      <c r="P299" s="27">
        <v>0</v>
      </c>
      <c r="Q299" s="27">
        <v>0</v>
      </c>
      <c r="R299" s="22">
        <f t="shared" si="28"/>
        <v>461131.9428641327</v>
      </c>
      <c r="S299" s="32">
        <f t="shared" si="26"/>
        <v>564329.87503571727</v>
      </c>
      <c r="T299" s="39">
        <f t="shared" si="29"/>
        <v>1223.7926341224875</v>
      </c>
      <c r="U299" s="34">
        <f t="shared" si="30"/>
        <v>5.2080331483843603E-3</v>
      </c>
      <c r="V299" s="38">
        <v>437.50363067832097</v>
      </c>
      <c r="W299" s="38">
        <v>76.096137111240594</v>
      </c>
      <c r="X299" s="35">
        <v>135.84943460025599</v>
      </c>
      <c r="Y299" s="35">
        <v>4497.04927151422</v>
      </c>
      <c r="Z299" s="35">
        <v>0</v>
      </c>
      <c r="AA299" s="36">
        <f t="shared" si="27"/>
        <v>122379263.41224867</v>
      </c>
      <c r="AB299" s="37">
        <f t="shared" si="31"/>
        <v>5.2080331483843395E-3</v>
      </c>
    </row>
    <row r="300" spans="1:28">
      <c r="A300" s="18">
        <v>20190321</v>
      </c>
      <c r="B300" s="18" t="s">
        <v>99</v>
      </c>
      <c r="C300" s="27">
        <v>45850</v>
      </c>
      <c r="D300" s="27">
        <v>1</v>
      </c>
      <c r="E300" s="27">
        <v>2.017468992248062</v>
      </c>
      <c r="F300" s="18">
        <v>200500</v>
      </c>
      <c r="G300" s="18">
        <v>1</v>
      </c>
      <c r="H300" s="18">
        <v>0.350903595505618</v>
      </c>
      <c r="I300" s="27">
        <v>277530</v>
      </c>
      <c r="J300" s="27">
        <v>1</v>
      </c>
      <c r="K300" s="26">
        <v>0.62644513714210104</v>
      </c>
      <c r="L300" s="18">
        <v>10900</v>
      </c>
      <c r="M300" s="19">
        <v>1</v>
      </c>
      <c r="N300" s="19">
        <v>20.737330677290839</v>
      </c>
      <c r="O300" s="27">
        <v>0</v>
      </c>
      <c r="P300" s="27">
        <v>0</v>
      </c>
      <c r="Q300" s="27">
        <v>0</v>
      </c>
      <c r="R300" s="22">
        <f t="shared" si="28"/>
        <v>461131.9428641327</v>
      </c>
      <c r="S300" s="32">
        <f t="shared" si="26"/>
        <v>562751.34748696757</v>
      </c>
      <c r="T300" s="39">
        <f t="shared" si="29"/>
        <v>1220.3694760151886</v>
      </c>
      <c r="U300" s="34">
        <f t="shared" si="30"/>
        <v>-2.7971716873041856E-3</v>
      </c>
      <c r="V300" s="38">
        <v>437.50363067832097</v>
      </c>
      <c r="W300" s="38">
        <v>76.096137111240594</v>
      </c>
      <c r="X300" s="35">
        <v>135.84943460025599</v>
      </c>
      <c r="Y300" s="35">
        <v>4497.04927151422</v>
      </c>
      <c r="Z300" s="35">
        <v>0</v>
      </c>
      <c r="AA300" s="36">
        <f t="shared" si="27"/>
        <v>122036947.60151879</v>
      </c>
      <c r="AB300" s="37">
        <f t="shared" si="31"/>
        <v>-2.7971716873041296E-3</v>
      </c>
    </row>
    <row r="301" spans="1:28">
      <c r="A301" s="18">
        <v>20190322</v>
      </c>
      <c r="B301" s="18" t="s">
        <v>99</v>
      </c>
      <c r="C301" s="27">
        <v>46550</v>
      </c>
      <c r="D301" s="27">
        <v>1</v>
      </c>
      <c r="E301" s="27">
        <v>2.017468992248062</v>
      </c>
      <c r="F301" s="18">
        <v>199500</v>
      </c>
      <c r="G301" s="18">
        <v>1</v>
      </c>
      <c r="H301" s="18">
        <v>0.350903595505618</v>
      </c>
      <c r="I301" s="27">
        <v>276058</v>
      </c>
      <c r="J301" s="27">
        <v>1</v>
      </c>
      <c r="K301" s="26">
        <v>0.62644513714210104</v>
      </c>
      <c r="L301" s="18">
        <v>10925</v>
      </c>
      <c r="M301" s="19">
        <v>1</v>
      </c>
      <c r="N301" s="19">
        <v>20.737330677290839</v>
      </c>
      <c r="O301" s="27">
        <v>0</v>
      </c>
      <c r="P301" s="27">
        <v>0</v>
      </c>
      <c r="Q301" s="27">
        <v>0</v>
      </c>
      <c r="R301" s="22">
        <f t="shared" si="28"/>
        <v>461131.9428641327</v>
      </c>
      <c r="S301" s="32">
        <f t="shared" si="26"/>
        <v>563408.97821109463</v>
      </c>
      <c r="T301" s="39">
        <f t="shared" si="29"/>
        <v>1221.795598699387</v>
      </c>
      <c r="U301" s="34">
        <f t="shared" si="30"/>
        <v>1.168599110537439E-3</v>
      </c>
      <c r="V301" s="38">
        <v>437.50363067832097</v>
      </c>
      <c r="W301" s="38">
        <v>76.096137111240594</v>
      </c>
      <c r="X301" s="35">
        <v>135.84943460025599</v>
      </c>
      <c r="Y301" s="35">
        <v>4497.04927151422</v>
      </c>
      <c r="Z301" s="35">
        <v>0</v>
      </c>
      <c r="AA301" s="36">
        <f t="shared" si="27"/>
        <v>122179559.86993864</v>
      </c>
      <c r="AB301" s="37">
        <f t="shared" si="31"/>
        <v>1.1685991105375045E-3</v>
      </c>
    </row>
    <row r="302" spans="1:28">
      <c r="A302" s="18">
        <v>20190325</v>
      </c>
      <c r="B302" s="18" t="s">
        <v>99</v>
      </c>
      <c r="C302" s="27">
        <v>45500</v>
      </c>
      <c r="D302" s="27">
        <v>1</v>
      </c>
      <c r="E302" s="27">
        <v>2.017468992248062</v>
      </c>
      <c r="F302" s="18">
        <v>198000</v>
      </c>
      <c r="G302" s="18">
        <v>1</v>
      </c>
      <c r="H302" s="18">
        <v>0.350903595505618</v>
      </c>
      <c r="I302" s="27">
        <v>266440</v>
      </c>
      <c r="J302" s="27">
        <v>1</v>
      </c>
      <c r="K302" s="26">
        <v>0.62644513714210104</v>
      </c>
      <c r="L302" s="18">
        <v>10720</v>
      </c>
      <c r="M302" s="19">
        <v>1</v>
      </c>
      <c r="N302" s="19">
        <v>20.737330677290839</v>
      </c>
      <c r="O302" s="27">
        <v>0</v>
      </c>
      <c r="P302" s="27">
        <v>0</v>
      </c>
      <c r="Q302" s="27">
        <v>0</v>
      </c>
      <c r="R302" s="22">
        <f t="shared" si="28"/>
        <v>461131.9428641327</v>
      </c>
      <c r="S302" s="32">
        <f t="shared" si="26"/>
        <v>550487.97825809836</v>
      </c>
      <c r="T302" s="39">
        <f t="shared" si="29"/>
        <v>1193.7754188941394</v>
      </c>
      <c r="U302" s="34">
        <f t="shared" si="30"/>
        <v>-2.2933606762927737E-2</v>
      </c>
      <c r="V302" s="38">
        <v>437.50363067832097</v>
      </c>
      <c r="W302" s="38">
        <v>76.096137111240594</v>
      </c>
      <c r="X302" s="35">
        <v>135.84943460025599</v>
      </c>
      <c r="Y302" s="35">
        <v>4497.04927151422</v>
      </c>
      <c r="Z302" s="35">
        <v>0</v>
      </c>
      <c r="AA302" s="36">
        <f t="shared" si="27"/>
        <v>119377541.88941389</v>
      </c>
      <c r="AB302" s="37">
        <f t="shared" si="31"/>
        <v>-2.293360676292765E-2</v>
      </c>
    </row>
    <row r="303" spans="1:28">
      <c r="A303" s="18">
        <v>20190326</v>
      </c>
      <c r="B303" s="18" t="s">
        <v>99</v>
      </c>
      <c r="C303" s="27">
        <v>45250</v>
      </c>
      <c r="D303" s="27">
        <v>1</v>
      </c>
      <c r="E303" s="27">
        <v>2.017468992248062</v>
      </c>
      <c r="F303" s="18">
        <v>192500</v>
      </c>
      <c r="G303" s="18">
        <v>1</v>
      </c>
      <c r="H303" s="18">
        <v>0.350903595505618</v>
      </c>
      <c r="I303" s="27">
        <v>280965</v>
      </c>
      <c r="J303" s="27">
        <v>1</v>
      </c>
      <c r="K303" s="26">
        <v>0.62644513714210104</v>
      </c>
      <c r="L303" s="18">
        <v>10740</v>
      </c>
      <c r="M303" s="19">
        <v>1</v>
      </c>
      <c r="N303" s="19">
        <v>20.737330677290839</v>
      </c>
      <c r="O303" s="27">
        <v>0</v>
      </c>
      <c r="P303" s="27">
        <v>0</v>
      </c>
      <c r="Q303" s="27">
        <v>0</v>
      </c>
      <c r="R303" s="22">
        <f t="shared" si="28"/>
        <v>461131.9428641327</v>
      </c>
      <c r="S303" s="32">
        <f t="shared" si="26"/>
        <v>557567.5034652903</v>
      </c>
      <c r="T303" s="39">
        <f t="shared" si="29"/>
        <v>1209.1279125063154</v>
      </c>
      <c r="U303" s="34">
        <f t="shared" si="30"/>
        <v>1.2860453791549709E-2</v>
      </c>
      <c r="V303" s="38">
        <v>437.50363067832097</v>
      </c>
      <c r="W303" s="38">
        <v>76.096137111240594</v>
      </c>
      <c r="X303" s="35">
        <v>135.84943460025599</v>
      </c>
      <c r="Y303" s="35">
        <v>4497.04927151422</v>
      </c>
      <c r="Z303" s="35">
        <v>0</v>
      </c>
      <c r="AA303" s="36">
        <f t="shared" si="27"/>
        <v>120912791.25063148</v>
      </c>
      <c r="AB303" s="37">
        <f t="shared" si="31"/>
        <v>1.2860453791549634E-2</v>
      </c>
    </row>
    <row r="304" spans="1:28">
      <c r="A304" s="18">
        <v>20190327</v>
      </c>
      <c r="B304" s="18" t="s">
        <v>99</v>
      </c>
      <c r="C304" s="27">
        <v>45350</v>
      </c>
      <c r="D304" s="27">
        <v>1</v>
      </c>
      <c r="E304" s="27">
        <v>2.017468992248062</v>
      </c>
      <c r="F304" s="18">
        <v>183000</v>
      </c>
      <c r="G304" s="18">
        <v>1</v>
      </c>
      <c r="H304" s="18">
        <v>0.350903595505618</v>
      </c>
      <c r="I304" s="27">
        <v>264576</v>
      </c>
      <c r="J304" s="27">
        <v>1</v>
      </c>
      <c r="K304" s="26">
        <v>0.62644513714210104</v>
      </c>
      <c r="L304" s="18">
        <v>10670</v>
      </c>
      <c r="M304" s="19">
        <v>1</v>
      </c>
      <c r="N304" s="19">
        <v>20.737330677290839</v>
      </c>
      <c r="O304" s="27">
        <v>0</v>
      </c>
      <c r="P304" s="27">
        <v>0</v>
      </c>
      <c r="Q304" s="27">
        <v>0</v>
      </c>
      <c r="R304" s="22">
        <f t="shared" si="28"/>
        <v>461131.9428641327</v>
      </c>
      <c r="S304" s="32">
        <f t="shared" si="26"/>
        <v>542717.24370717956</v>
      </c>
      <c r="T304" s="39">
        <f t="shared" si="29"/>
        <v>1176.9239847847302</v>
      </c>
      <c r="U304" s="34">
        <f t="shared" si="30"/>
        <v>-2.663401232284178E-2</v>
      </c>
      <c r="V304" s="38">
        <v>437.50363067832097</v>
      </c>
      <c r="W304" s="38">
        <v>76.096137111240594</v>
      </c>
      <c r="X304" s="35">
        <v>135.84943460025599</v>
      </c>
      <c r="Y304" s="35">
        <v>4497.04927151422</v>
      </c>
      <c r="Z304" s="35">
        <v>0</v>
      </c>
      <c r="AA304" s="36">
        <f t="shared" si="27"/>
        <v>117692398.47847293</v>
      </c>
      <c r="AB304" s="37">
        <f t="shared" si="31"/>
        <v>-2.6634012322842057E-2</v>
      </c>
    </row>
    <row r="305" spans="1:28">
      <c r="A305" s="18">
        <v>20190328</v>
      </c>
      <c r="B305" s="18" t="s">
        <v>99</v>
      </c>
      <c r="C305" s="27">
        <v>44850</v>
      </c>
      <c r="D305" s="27">
        <v>1</v>
      </c>
      <c r="E305" s="27">
        <v>2.017468992248062</v>
      </c>
      <c r="F305" s="18">
        <v>180500</v>
      </c>
      <c r="G305" s="18">
        <v>1</v>
      </c>
      <c r="H305" s="18">
        <v>0.350903595505618</v>
      </c>
      <c r="I305" s="27">
        <v>265263</v>
      </c>
      <c r="J305" s="27">
        <v>1</v>
      </c>
      <c r="K305" s="26">
        <v>0.62644513714210104</v>
      </c>
      <c r="L305" s="18">
        <v>10630</v>
      </c>
      <c r="M305" s="19">
        <v>1</v>
      </c>
      <c r="N305" s="19">
        <v>20.737330677290839</v>
      </c>
      <c r="O305" s="27">
        <v>0</v>
      </c>
      <c r="P305" s="27">
        <v>0</v>
      </c>
      <c r="Q305" s="27">
        <v>0</v>
      </c>
      <c r="R305" s="22">
        <f t="shared" si="28"/>
        <v>461131.9428641327</v>
      </c>
      <c r="S305" s="32">
        <f t="shared" si="26"/>
        <v>540432.12480441644</v>
      </c>
      <c r="T305" s="39">
        <f t="shared" si="29"/>
        <v>1171.9685291106557</v>
      </c>
      <c r="U305" s="34">
        <f t="shared" si="30"/>
        <v>-4.2105146450736363E-3</v>
      </c>
      <c r="V305" s="38">
        <v>437.50363067832097</v>
      </c>
      <c r="W305" s="38">
        <v>76.096137111240594</v>
      </c>
      <c r="X305" s="35">
        <v>135.84943460025599</v>
      </c>
      <c r="Y305" s="35">
        <v>4497.04927151422</v>
      </c>
      <c r="Z305" s="35">
        <v>0</v>
      </c>
      <c r="AA305" s="36">
        <f t="shared" si="27"/>
        <v>117196852.91106547</v>
      </c>
      <c r="AB305" s="37">
        <f t="shared" si="31"/>
        <v>-4.2105146450736926E-3</v>
      </c>
    </row>
    <row r="306" spans="1:28">
      <c r="A306" s="18">
        <v>20190329</v>
      </c>
      <c r="B306" s="18" t="s">
        <v>99</v>
      </c>
      <c r="C306" s="27">
        <v>44650</v>
      </c>
      <c r="D306" s="27">
        <v>1</v>
      </c>
      <c r="E306" s="27">
        <v>2.017468992248062</v>
      </c>
      <c r="F306" s="18">
        <v>181000</v>
      </c>
      <c r="G306" s="18">
        <v>1</v>
      </c>
      <c r="H306" s="18">
        <v>0.350903595505618</v>
      </c>
      <c r="I306" s="27">
        <v>274586</v>
      </c>
      <c r="J306" s="27">
        <v>1</v>
      </c>
      <c r="K306" s="26">
        <v>0.62644513714210104</v>
      </c>
      <c r="L306" s="18">
        <v>10715</v>
      </c>
      <c r="M306" s="19">
        <v>1</v>
      </c>
      <c r="N306" s="19">
        <v>20.737330677290839</v>
      </c>
      <c r="O306" s="27">
        <v>0</v>
      </c>
      <c r="P306" s="27">
        <v>0</v>
      </c>
      <c r="Q306" s="27">
        <v>0</v>
      </c>
      <c r="R306" s="22">
        <f t="shared" si="28"/>
        <v>461131.9428641327</v>
      </c>
      <c r="S306" s="32">
        <f t="shared" si="26"/>
        <v>547807.10392486514</v>
      </c>
      <c r="T306" s="39">
        <f t="shared" si="29"/>
        <v>1187.9617372034238</v>
      </c>
      <c r="U306" s="34">
        <f t="shared" si="30"/>
        <v>1.3646448428870774E-2</v>
      </c>
      <c r="V306" s="38">
        <v>437.50363067832097</v>
      </c>
      <c r="W306" s="38">
        <v>76.096137111240594</v>
      </c>
      <c r="X306" s="35">
        <v>135.84943460025599</v>
      </c>
      <c r="Y306" s="35">
        <v>4497.04927151422</v>
      </c>
      <c r="Z306" s="35">
        <v>0</v>
      </c>
      <c r="AA306" s="36">
        <f t="shared" si="27"/>
        <v>118796173.72034234</v>
      </c>
      <c r="AB306" s="37">
        <f t="shared" si="31"/>
        <v>1.3646448428871246E-2</v>
      </c>
    </row>
    <row r="307" spans="1:28">
      <c r="A307" s="18">
        <v>20190401</v>
      </c>
      <c r="B307" s="18" t="s">
        <v>99</v>
      </c>
      <c r="C307" s="27">
        <v>45050</v>
      </c>
      <c r="D307" s="27">
        <v>1</v>
      </c>
      <c r="E307" s="27">
        <v>2.017468992248062</v>
      </c>
      <c r="F307" s="18">
        <v>182000</v>
      </c>
      <c r="G307" s="18">
        <v>1</v>
      </c>
      <c r="H307" s="18">
        <v>0.350903595505618</v>
      </c>
      <c r="I307" s="27">
        <v>269777</v>
      </c>
      <c r="J307" s="27">
        <v>1</v>
      </c>
      <c r="K307" s="26">
        <v>0.62644513714210104</v>
      </c>
      <c r="L307" s="18">
        <v>10850</v>
      </c>
      <c r="M307" s="19">
        <v>1</v>
      </c>
      <c r="N307" s="19">
        <v>20.737330677290839</v>
      </c>
      <c r="O307" s="27">
        <v>0</v>
      </c>
      <c r="P307" s="27">
        <v>0</v>
      </c>
      <c r="Q307" s="27">
        <v>0</v>
      </c>
      <c r="R307" s="22">
        <f t="shared" si="28"/>
        <v>461131.9428641327</v>
      </c>
      <c r="S307" s="32">
        <f t="shared" si="26"/>
        <v>548751.96009418787</v>
      </c>
      <c r="T307" s="39">
        <f t="shared" si="29"/>
        <v>1190.0107303038676</v>
      </c>
      <c r="U307" s="34">
        <f t="shared" si="30"/>
        <v>1.7247972188627234E-3</v>
      </c>
      <c r="V307" s="38">
        <v>437.50363067832097</v>
      </c>
      <c r="W307" s="38">
        <v>76.096137111240594</v>
      </c>
      <c r="X307" s="35">
        <v>135.84943460025599</v>
      </c>
      <c r="Y307" s="35">
        <v>4497.04927151422</v>
      </c>
      <c r="Z307" s="35">
        <v>0</v>
      </c>
      <c r="AA307" s="36">
        <f t="shared" si="27"/>
        <v>119001073.03038672</v>
      </c>
      <c r="AB307" s="37">
        <f t="shared" si="31"/>
        <v>1.7247972188627119E-3</v>
      </c>
    </row>
    <row r="308" spans="1:28">
      <c r="A308" s="18">
        <v>20190402</v>
      </c>
      <c r="B308" s="18" t="s">
        <v>99</v>
      </c>
      <c r="C308" s="27">
        <v>45750</v>
      </c>
      <c r="D308" s="27">
        <v>1</v>
      </c>
      <c r="E308" s="27">
        <v>2.017468992248062</v>
      </c>
      <c r="F308" s="18">
        <v>190000</v>
      </c>
      <c r="G308" s="18">
        <v>1</v>
      </c>
      <c r="H308" s="18">
        <v>0.350903595505618</v>
      </c>
      <c r="I308" s="27">
        <v>271838</v>
      </c>
      <c r="J308" s="27">
        <v>1</v>
      </c>
      <c r="K308" s="26">
        <v>0.62644513714210104</v>
      </c>
      <c r="L308" s="18">
        <v>10915</v>
      </c>
      <c r="M308" s="19">
        <v>1</v>
      </c>
      <c r="N308" s="19">
        <v>20.737330677290839</v>
      </c>
      <c r="O308" s="27">
        <v>0</v>
      </c>
      <c r="P308" s="27">
        <v>0</v>
      </c>
      <c r="Q308" s="27">
        <v>0</v>
      </c>
      <c r="R308" s="22">
        <f t="shared" si="28"/>
        <v>461131.9428641327</v>
      </c>
      <c r="S308" s="32">
        <f t="shared" si="26"/>
        <v>555610.44707448024</v>
      </c>
      <c r="T308" s="39">
        <f t="shared" si="29"/>
        <v>1204.8838855611107</v>
      </c>
      <c r="U308" s="34">
        <f t="shared" si="30"/>
        <v>1.2498337097721152E-2</v>
      </c>
      <c r="V308" s="38">
        <v>437.50363067832097</v>
      </c>
      <c r="W308" s="38">
        <v>76.096137111240594</v>
      </c>
      <c r="X308" s="35">
        <v>135.84943460025599</v>
      </c>
      <c r="Y308" s="35">
        <v>4497.04927151422</v>
      </c>
      <c r="Z308" s="35">
        <v>0</v>
      </c>
      <c r="AA308" s="36">
        <f t="shared" si="27"/>
        <v>120488388.55611099</v>
      </c>
      <c r="AB308" s="37">
        <f t="shared" si="31"/>
        <v>1.2498337097720904E-2</v>
      </c>
    </row>
    <row r="309" spans="1:28">
      <c r="A309" s="18">
        <v>20190403</v>
      </c>
      <c r="B309" s="18" t="s">
        <v>99</v>
      </c>
      <c r="C309" s="27">
        <v>46600</v>
      </c>
      <c r="D309" s="27">
        <v>1</v>
      </c>
      <c r="E309" s="27">
        <v>2.017468992248062</v>
      </c>
      <c r="F309" s="18">
        <v>193500</v>
      </c>
      <c r="G309" s="18">
        <v>1</v>
      </c>
      <c r="H309" s="18">
        <v>0.350903595505618</v>
      </c>
      <c r="I309" s="27">
        <v>274291</v>
      </c>
      <c r="J309" s="27">
        <v>1</v>
      </c>
      <c r="K309" s="26">
        <v>0.62644513714210104</v>
      </c>
      <c r="L309" s="18">
        <v>11080</v>
      </c>
      <c r="M309" s="19">
        <v>1</v>
      </c>
      <c r="N309" s="19">
        <v>20.737330677290839</v>
      </c>
      <c r="O309" s="27">
        <v>0</v>
      </c>
      <c r="P309" s="27">
        <v>0</v>
      </c>
      <c r="Q309" s="27">
        <v>0</v>
      </c>
      <c r="R309" s="22">
        <f t="shared" si="28"/>
        <v>461131.9428641327</v>
      </c>
      <c r="S309" s="32">
        <f t="shared" si="26"/>
        <v>563511.78778532334</v>
      </c>
      <c r="T309" s="39">
        <f t="shared" si="29"/>
        <v>1222.0185491495126</v>
      </c>
      <c r="U309" s="34">
        <f t="shared" si="30"/>
        <v>1.4221008176586579E-2</v>
      </c>
      <c r="V309" s="38">
        <v>437.50363067832097</v>
      </c>
      <c r="W309" s="38">
        <v>76.096137111240594</v>
      </c>
      <c r="X309" s="35">
        <v>135.84943460025599</v>
      </c>
      <c r="Y309" s="35">
        <v>4497.04927151422</v>
      </c>
      <c r="Z309" s="35">
        <v>0</v>
      </c>
      <c r="AA309" s="36">
        <f t="shared" si="27"/>
        <v>122201854.91495119</v>
      </c>
      <c r="AB309" s="37">
        <f t="shared" si="31"/>
        <v>1.4221008176586596E-2</v>
      </c>
    </row>
    <row r="310" spans="1:28">
      <c r="A310" s="18">
        <v>20190404</v>
      </c>
      <c r="B310" s="18" t="s">
        <v>99</v>
      </c>
      <c r="C310" s="27">
        <v>46950</v>
      </c>
      <c r="D310" s="27">
        <v>1</v>
      </c>
      <c r="E310" s="27">
        <v>2.017468992248062</v>
      </c>
      <c r="F310" s="18">
        <v>192500</v>
      </c>
      <c r="G310" s="18">
        <v>1</v>
      </c>
      <c r="H310" s="18">
        <v>0.350903595505618</v>
      </c>
      <c r="I310" s="27">
        <v>267814</v>
      </c>
      <c r="J310" s="27">
        <v>1</v>
      </c>
      <c r="K310" s="26">
        <v>0.62644513714210104</v>
      </c>
      <c r="L310" s="18">
        <v>11120</v>
      </c>
      <c r="M310" s="19">
        <v>1</v>
      </c>
      <c r="N310" s="19">
        <v>20.737330677290839</v>
      </c>
      <c r="O310" s="27">
        <v>0</v>
      </c>
      <c r="P310" s="27">
        <v>0</v>
      </c>
      <c r="Q310" s="27">
        <v>0</v>
      </c>
      <c r="R310" s="22">
        <f t="shared" si="28"/>
        <v>461131.9428641327</v>
      </c>
      <c r="S310" s="32">
        <f t="shared" si="26"/>
        <v>560639.00641092681</v>
      </c>
      <c r="T310" s="39">
        <f t="shared" si="29"/>
        <v>1215.7887023153214</v>
      </c>
      <c r="U310" s="34">
        <f t="shared" si="30"/>
        <v>-5.0979969481862635E-3</v>
      </c>
      <c r="V310" s="38">
        <v>437.50363067832097</v>
      </c>
      <c r="W310" s="38">
        <v>76.096137111240594</v>
      </c>
      <c r="X310" s="35">
        <v>135.84943460025599</v>
      </c>
      <c r="Y310" s="35">
        <v>4497.04927151422</v>
      </c>
      <c r="Z310" s="35">
        <v>0</v>
      </c>
      <c r="AA310" s="36">
        <f t="shared" si="27"/>
        <v>121578870.23153205</v>
      </c>
      <c r="AB310" s="37">
        <f t="shared" si="31"/>
        <v>-5.0979969481863979E-3</v>
      </c>
    </row>
    <row r="311" spans="1:28">
      <c r="A311" s="18">
        <v>20190405</v>
      </c>
      <c r="B311" s="18" t="s">
        <v>99</v>
      </c>
      <c r="C311" s="27">
        <v>46850</v>
      </c>
      <c r="D311" s="27">
        <v>1</v>
      </c>
      <c r="E311" s="27">
        <v>2.017468992248062</v>
      </c>
      <c r="F311" s="18">
        <v>192000</v>
      </c>
      <c r="G311" s="18">
        <v>1</v>
      </c>
      <c r="H311" s="18">
        <v>0.350903595505618</v>
      </c>
      <c r="I311" s="27">
        <v>260160</v>
      </c>
      <c r="J311" s="27">
        <v>1</v>
      </c>
      <c r="K311" s="26">
        <v>0.62644513714210104</v>
      </c>
      <c r="L311" s="18">
        <v>11120</v>
      </c>
      <c r="M311" s="19">
        <v>1</v>
      </c>
      <c r="N311" s="19">
        <v>20.737330677290839</v>
      </c>
      <c r="O311" s="27">
        <v>0</v>
      </c>
      <c r="P311" s="27">
        <v>0</v>
      </c>
      <c r="Q311" s="27">
        <v>0</v>
      </c>
      <c r="R311" s="22">
        <f t="shared" si="28"/>
        <v>461131.9428641327</v>
      </c>
      <c r="S311" s="32">
        <f t="shared" si="26"/>
        <v>555466.99663426355</v>
      </c>
      <c r="T311" s="39">
        <f t="shared" si="29"/>
        <v>1204.5728022747833</v>
      </c>
      <c r="U311" s="34">
        <f t="shared" si="30"/>
        <v>-9.2252050205589419E-3</v>
      </c>
      <c r="V311" s="38">
        <v>437.50363067832097</v>
      </c>
      <c r="W311" s="38">
        <v>76.096137111240594</v>
      </c>
      <c r="X311" s="35">
        <v>135.84943460025599</v>
      </c>
      <c r="Y311" s="35">
        <v>4497.04927151422</v>
      </c>
      <c r="Z311" s="35">
        <v>0</v>
      </c>
      <c r="AA311" s="36">
        <f t="shared" si="27"/>
        <v>120457280.22747825</v>
      </c>
      <c r="AB311" s="37">
        <f t="shared" si="31"/>
        <v>-9.2252050205588413E-3</v>
      </c>
    </row>
    <row r="312" spans="1:28">
      <c r="A312" s="18">
        <v>20190408</v>
      </c>
      <c r="B312" s="18" t="s">
        <v>99</v>
      </c>
      <c r="C312" s="27">
        <v>46650</v>
      </c>
      <c r="D312" s="27">
        <v>1</v>
      </c>
      <c r="E312" s="27">
        <v>2.017468992248062</v>
      </c>
      <c r="F312" s="18">
        <v>195500</v>
      </c>
      <c r="G312" s="18">
        <v>1</v>
      </c>
      <c r="H312" s="18">
        <v>0.350903595505618</v>
      </c>
      <c r="I312" s="27">
        <v>266146</v>
      </c>
      <c r="J312" s="27">
        <v>1</v>
      </c>
      <c r="K312" s="26">
        <v>0.62644513714210104</v>
      </c>
      <c r="L312" s="18">
        <v>11105</v>
      </c>
      <c r="M312" s="19">
        <v>1</v>
      </c>
      <c r="N312" s="19">
        <v>20.737330677290839</v>
      </c>
      <c r="O312" s="27">
        <v>0</v>
      </c>
      <c r="P312" s="27">
        <v>0</v>
      </c>
      <c r="Q312" s="27">
        <v>0</v>
      </c>
      <c r="R312" s="22">
        <f t="shared" si="28"/>
        <v>461131.9428641327</v>
      </c>
      <c r="S312" s="32">
        <f t="shared" si="26"/>
        <v>559730.50605085678</v>
      </c>
      <c r="T312" s="39">
        <f t="shared" si="29"/>
        <v>1213.8185495767641</v>
      </c>
      <c r="U312" s="34">
        <f t="shared" si="30"/>
        <v>7.6755404775208577E-3</v>
      </c>
      <c r="V312" s="38">
        <v>437.50363067832097</v>
      </c>
      <c r="W312" s="38">
        <v>76.096137111240594</v>
      </c>
      <c r="X312" s="35">
        <v>135.84943460025599</v>
      </c>
      <c r="Y312" s="35">
        <v>4497.04927151422</v>
      </c>
      <c r="Z312" s="35">
        <v>0</v>
      </c>
      <c r="AA312" s="36">
        <f t="shared" si="27"/>
        <v>121381854.95767635</v>
      </c>
      <c r="AB312" s="37">
        <f t="shared" si="31"/>
        <v>7.6755404775210078E-3</v>
      </c>
    </row>
    <row r="313" spans="1:28">
      <c r="A313" s="18">
        <v>20190409</v>
      </c>
      <c r="B313" s="18" t="s">
        <v>99</v>
      </c>
      <c r="C313" s="27">
        <v>46650</v>
      </c>
      <c r="D313" s="27">
        <v>1</v>
      </c>
      <c r="E313" s="27">
        <v>2.017468992248062</v>
      </c>
      <c r="F313" s="18">
        <v>204500</v>
      </c>
      <c r="G313" s="18">
        <v>1</v>
      </c>
      <c r="H313" s="18">
        <v>0.350903595505618</v>
      </c>
      <c r="I313" s="27">
        <v>265852</v>
      </c>
      <c r="J313" s="27">
        <v>1</v>
      </c>
      <c r="K313" s="26">
        <v>0.62644513714210104</v>
      </c>
      <c r="L313" s="18">
        <v>11175</v>
      </c>
      <c r="M313" s="19">
        <v>1</v>
      </c>
      <c r="N313" s="19">
        <v>20.737330677290839</v>
      </c>
      <c r="O313" s="27">
        <v>0</v>
      </c>
      <c r="P313" s="27">
        <v>0</v>
      </c>
      <c r="Q313" s="27">
        <v>0</v>
      </c>
      <c r="R313" s="22">
        <f t="shared" si="28"/>
        <v>461131.9428641327</v>
      </c>
      <c r="S313" s="32">
        <f t="shared" ref="S313:S376" si="32">C313*D313*E313+F313*G313*H313+I313*J313*K313+L313*M313*N313</f>
        <v>564156.07668749802</v>
      </c>
      <c r="T313" s="39">
        <f t="shared" si="29"/>
        <v>1223.4157390691112</v>
      </c>
      <c r="U313" s="34">
        <f t="shared" si="30"/>
        <v>7.9066096787641215E-3</v>
      </c>
      <c r="V313" s="38">
        <v>437.50363067832097</v>
      </c>
      <c r="W313" s="38">
        <v>76.096137111240594</v>
      </c>
      <c r="X313" s="35">
        <v>135.84943460025599</v>
      </c>
      <c r="Y313" s="35">
        <v>4497.04927151422</v>
      </c>
      <c r="Z313" s="35">
        <v>0</v>
      </c>
      <c r="AA313" s="36">
        <f t="shared" ref="AA313:AA376" si="33">V313*C313+W313*F313+X313*I313+Y313*L313</f>
        <v>122341573.90691103</v>
      </c>
      <c r="AB313" s="37">
        <f t="shared" si="31"/>
        <v>7.9066096787638977E-3</v>
      </c>
    </row>
    <row r="314" spans="1:28">
      <c r="A314" s="18">
        <v>20190410</v>
      </c>
      <c r="B314" s="18" t="s">
        <v>99</v>
      </c>
      <c r="C314" s="27">
        <v>46700</v>
      </c>
      <c r="D314" s="27">
        <v>1</v>
      </c>
      <c r="E314" s="27">
        <v>2.017468992248062</v>
      </c>
      <c r="F314" s="18">
        <v>205500</v>
      </c>
      <c r="G314" s="18">
        <v>1</v>
      </c>
      <c r="H314" s="18">
        <v>0.350903595505618</v>
      </c>
      <c r="I314" s="27">
        <v>272819</v>
      </c>
      <c r="J314" s="27">
        <v>1</v>
      </c>
      <c r="K314" s="26">
        <v>0.62644513714210104</v>
      </c>
      <c r="L314" s="18">
        <v>11090</v>
      </c>
      <c r="M314" s="19">
        <v>1</v>
      </c>
      <c r="N314" s="19">
        <v>20.737330677290839</v>
      </c>
      <c r="O314" s="27">
        <v>0</v>
      </c>
      <c r="P314" s="27">
        <v>0</v>
      </c>
      <c r="Q314" s="27">
        <v>0</v>
      </c>
      <c r="R314" s="22">
        <f t="shared" ref="R314:R368" si="34">$R$248</f>
        <v>461131.9428641327</v>
      </c>
      <c r="S314" s="32">
        <f t="shared" si="32"/>
        <v>567209.62389551522</v>
      </c>
      <c r="T314" s="39">
        <f t="shared" si="29"/>
        <v>1230.0375904833752</v>
      </c>
      <c r="U314" s="34">
        <f t="shared" si="30"/>
        <v>5.4125929582224857E-3</v>
      </c>
      <c r="V314" s="38">
        <v>437.50363067832097</v>
      </c>
      <c r="W314" s="38">
        <v>76.096137111240594</v>
      </c>
      <c r="X314" s="35">
        <v>135.84943460025599</v>
      </c>
      <c r="Y314" s="35">
        <v>4497.04927151422</v>
      </c>
      <c r="Z314" s="35">
        <v>0</v>
      </c>
      <c r="AA314" s="36">
        <f t="shared" si="33"/>
        <v>123003759.04833746</v>
      </c>
      <c r="AB314" s="37">
        <f t="shared" si="31"/>
        <v>5.4125929582227042E-3</v>
      </c>
    </row>
    <row r="315" spans="1:28">
      <c r="A315" s="18">
        <v>20190411</v>
      </c>
      <c r="B315" s="18" t="s">
        <v>99</v>
      </c>
      <c r="C315" s="27">
        <v>46250</v>
      </c>
      <c r="D315" s="27">
        <v>1</v>
      </c>
      <c r="E315" s="27">
        <v>2.017468992248062</v>
      </c>
      <c r="F315" s="18">
        <v>210500</v>
      </c>
      <c r="G315" s="18">
        <v>1</v>
      </c>
      <c r="H315" s="18">
        <v>0.350903595505618</v>
      </c>
      <c r="I315" s="27">
        <v>273310</v>
      </c>
      <c r="J315" s="27">
        <v>1</v>
      </c>
      <c r="K315" s="26">
        <v>0.62644513714210104</v>
      </c>
      <c r="L315" s="18">
        <v>11140</v>
      </c>
      <c r="M315" s="19">
        <v>1</v>
      </c>
      <c r="N315" s="19">
        <v>20.737330677290839</v>
      </c>
      <c r="O315" s="27">
        <v>0</v>
      </c>
      <c r="P315" s="27">
        <v>0</v>
      </c>
      <c r="Q315" s="27">
        <v>0</v>
      </c>
      <c r="R315" s="22">
        <f t="shared" si="34"/>
        <v>461131.9428641327</v>
      </c>
      <c r="S315" s="32">
        <f t="shared" si="32"/>
        <v>569400.73192273302</v>
      </c>
      <c r="T315" s="39">
        <f t="shared" si="29"/>
        <v>1234.7891763605292</v>
      </c>
      <c r="U315" s="34">
        <f t="shared" si="30"/>
        <v>3.8629598915645318E-3</v>
      </c>
      <c r="V315" s="38">
        <v>437.50363067832097</v>
      </c>
      <c r="W315" s="38">
        <v>76.096137111240594</v>
      </c>
      <c r="X315" s="35">
        <v>135.84943460025599</v>
      </c>
      <c r="Y315" s="35">
        <v>4497.04927151422</v>
      </c>
      <c r="Z315" s="35">
        <v>0</v>
      </c>
      <c r="AA315" s="36">
        <f t="shared" si="33"/>
        <v>123478917.63605286</v>
      </c>
      <c r="AB315" s="37">
        <f t="shared" si="31"/>
        <v>3.8629598915645869E-3</v>
      </c>
    </row>
    <row r="316" spans="1:28">
      <c r="A316" s="18">
        <v>20190412</v>
      </c>
      <c r="B316" s="18" t="s">
        <v>99</v>
      </c>
      <c r="C316" s="27">
        <v>46850</v>
      </c>
      <c r="D316" s="27">
        <v>1</v>
      </c>
      <c r="E316" s="27">
        <v>2.017468992248062</v>
      </c>
      <c r="F316" s="18">
        <v>209000</v>
      </c>
      <c r="G316" s="18">
        <v>1</v>
      </c>
      <c r="H316" s="18">
        <v>0.350903595505618</v>
      </c>
      <c r="I316" s="27">
        <v>268992</v>
      </c>
      <c r="J316" s="27">
        <v>1</v>
      </c>
      <c r="K316" s="26">
        <v>0.62644513714210104</v>
      </c>
      <c r="L316" s="18">
        <v>11150</v>
      </c>
      <c r="M316" s="19">
        <v>1</v>
      </c>
      <c r="N316" s="19">
        <v>20.737330677290839</v>
      </c>
      <c r="O316" s="27">
        <v>0</v>
      </c>
      <c r="P316" s="27">
        <v>0</v>
      </c>
      <c r="Q316" s="27">
        <v>0</v>
      </c>
      <c r="R316" s="22">
        <f t="shared" si="34"/>
        <v>461131.9428641327</v>
      </c>
      <c r="S316" s="32">
        <f t="shared" si="32"/>
        <v>567587.24112941674</v>
      </c>
      <c r="T316" s="39">
        <f t="shared" si="29"/>
        <v>1230.8564824290429</v>
      </c>
      <c r="U316" s="34">
        <f t="shared" si="30"/>
        <v>-3.1849112437781868E-3</v>
      </c>
      <c r="V316" s="38">
        <v>437.50363067832097</v>
      </c>
      <c r="W316" s="38">
        <v>76.096137111240594</v>
      </c>
      <c r="X316" s="35">
        <v>135.84943460025599</v>
      </c>
      <c r="Y316" s="35">
        <v>4497.04927151422</v>
      </c>
      <c r="Z316" s="35">
        <v>0</v>
      </c>
      <c r="AA316" s="36">
        <f t="shared" si="33"/>
        <v>123085648.24290425</v>
      </c>
      <c r="AB316" s="37">
        <f t="shared" si="31"/>
        <v>-3.1849112437781105E-3</v>
      </c>
    </row>
    <row r="317" spans="1:28">
      <c r="A317" s="18">
        <v>20190415</v>
      </c>
      <c r="B317" s="18" t="s">
        <v>99</v>
      </c>
      <c r="C317" s="27">
        <v>47050</v>
      </c>
      <c r="D317" s="27">
        <v>1</v>
      </c>
      <c r="E317" s="27">
        <v>2.017468992248062</v>
      </c>
      <c r="F317" s="18">
        <v>203500</v>
      </c>
      <c r="G317" s="18">
        <v>1</v>
      </c>
      <c r="H317" s="18">
        <v>0.350903595505618</v>
      </c>
      <c r="I317" s="27">
        <v>263398</v>
      </c>
      <c r="J317" s="27">
        <v>1</v>
      </c>
      <c r="K317" s="26">
        <v>0.62644513714210104</v>
      </c>
      <c r="L317" s="18">
        <v>11190</v>
      </c>
      <c r="M317" s="19">
        <v>1</v>
      </c>
      <c r="N317" s="19">
        <v>20.737330677290839</v>
      </c>
      <c r="O317" s="27">
        <v>0</v>
      </c>
      <c r="P317" s="27">
        <v>0</v>
      </c>
      <c r="Q317" s="27">
        <v>0</v>
      </c>
      <c r="R317" s="22">
        <f t="shared" si="34"/>
        <v>461131.9428641327</v>
      </c>
      <c r="S317" s="32">
        <f t="shared" si="32"/>
        <v>563385.92428250425</v>
      </c>
      <c r="T317" s="39">
        <f t="shared" si="29"/>
        <v>1221.7456044863488</v>
      </c>
      <c r="U317" s="34">
        <f t="shared" si="30"/>
        <v>-7.4020635815429349E-3</v>
      </c>
      <c r="V317" s="38">
        <v>437.50363067832097</v>
      </c>
      <c r="W317" s="38">
        <v>76.096137111240594</v>
      </c>
      <c r="X317" s="35">
        <v>135.84943460025599</v>
      </c>
      <c r="Y317" s="35">
        <v>4497.04927151422</v>
      </c>
      <c r="Z317" s="35">
        <v>0</v>
      </c>
      <c r="AA317" s="36">
        <f t="shared" si="33"/>
        <v>122174560.4486348</v>
      </c>
      <c r="AB317" s="37">
        <f t="shared" si="31"/>
        <v>-7.402063581543235E-3</v>
      </c>
    </row>
    <row r="318" spans="1:28">
      <c r="A318" s="18">
        <v>20190416</v>
      </c>
      <c r="B318" s="18" t="s">
        <v>99</v>
      </c>
      <c r="C318" s="27">
        <v>47250</v>
      </c>
      <c r="D318" s="27">
        <v>1</v>
      </c>
      <c r="E318" s="27">
        <v>2.017468992248062</v>
      </c>
      <c r="F318" s="18">
        <v>208000</v>
      </c>
      <c r="G318" s="18">
        <v>1</v>
      </c>
      <c r="H318" s="18">
        <v>0.350903595505618</v>
      </c>
      <c r="I318" s="27">
        <v>265165</v>
      </c>
      <c r="J318" s="27">
        <v>1</v>
      </c>
      <c r="K318" s="26">
        <v>0.62644513714210104</v>
      </c>
      <c r="L318" s="18">
        <v>11260</v>
      </c>
      <c r="M318" s="19">
        <v>1</v>
      </c>
      <c r="N318" s="19">
        <v>20.737330677290839</v>
      </c>
      <c r="O318" s="27">
        <v>0</v>
      </c>
      <c r="P318" s="27">
        <v>0</v>
      </c>
      <c r="Q318" s="27">
        <v>0</v>
      </c>
      <c r="R318" s="22">
        <f t="shared" si="34"/>
        <v>461131.9428641327</v>
      </c>
      <c r="S318" s="32">
        <f t="shared" si="32"/>
        <v>567927.02596546954</v>
      </c>
      <c r="T318" s="39">
        <f t="shared" si="29"/>
        <v>1231.5933319171577</v>
      </c>
      <c r="U318" s="34">
        <f t="shared" si="30"/>
        <v>8.0603747577623307E-3</v>
      </c>
      <c r="V318" s="38">
        <v>437.50363067832097</v>
      </c>
      <c r="W318" s="38">
        <v>76.096137111240594</v>
      </c>
      <c r="X318" s="35">
        <v>135.84943460025599</v>
      </c>
      <c r="Y318" s="35">
        <v>4497.04927151422</v>
      </c>
      <c r="Z318" s="35">
        <v>0</v>
      </c>
      <c r="AA318" s="36">
        <f t="shared" si="33"/>
        <v>123159333.19171572</v>
      </c>
      <c r="AB318" s="37">
        <f t="shared" si="31"/>
        <v>8.060374757762577E-3</v>
      </c>
    </row>
    <row r="319" spans="1:28">
      <c r="A319" s="18">
        <v>20190417</v>
      </c>
      <c r="B319" s="18" t="s">
        <v>99</v>
      </c>
      <c r="C319" s="27">
        <v>47050</v>
      </c>
      <c r="D319" s="27">
        <v>1</v>
      </c>
      <c r="E319" s="27">
        <v>2.017468992248062</v>
      </c>
      <c r="F319" s="18">
        <v>208500</v>
      </c>
      <c r="G319" s="18">
        <v>1</v>
      </c>
      <c r="H319" s="18">
        <v>0.350903595505618</v>
      </c>
      <c r="I319" s="27">
        <v>261534</v>
      </c>
      <c r="J319" s="27">
        <v>1</v>
      </c>
      <c r="K319" s="26">
        <v>0.62644513714210104</v>
      </c>
      <c r="L319" s="18">
        <v>11260</v>
      </c>
      <c r="M319" s="19">
        <v>1</v>
      </c>
      <c r="N319" s="19">
        <v>20.737330677290839</v>
      </c>
      <c r="O319" s="27">
        <v>0</v>
      </c>
      <c r="P319" s="27">
        <v>0</v>
      </c>
      <c r="Q319" s="27">
        <v>0</v>
      </c>
      <c r="R319" s="22">
        <f t="shared" si="34"/>
        <v>461131.9428641327</v>
      </c>
      <c r="S319" s="32">
        <f t="shared" si="32"/>
        <v>565424.36167180981</v>
      </c>
      <c r="T319" s="39">
        <f t="shared" si="29"/>
        <v>1226.1661123710219</v>
      </c>
      <c r="U319" s="34">
        <f t="shared" si="30"/>
        <v>-4.4066652566943747E-3</v>
      </c>
      <c r="V319" s="38">
        <v>437.50363067832097</v>
      </c>
      <c r="W319" s="38">
        <v>76.096137111240594</v>
      </c>
      <c r="X319" s="35">
        <v>135.84943460025599</v>
      </c>
      <c r="Y319" s="35">
        <v>4497.04927151422</v>
      </c>
      <c r="Z319" s="35">
        <v>0</v>
      </c>
      <c r="AA319" s="36">
        <f t="shared" si="33"/>
        <v>122616611.23710212</v>
      </c>
      <c r="AB319" s="37">
        <f t="shared" si="31"/>
        <v>-4.4066652566945065E-3</v>
      </c>
    </row>
    <row r="320" spans="1:28">
      <c r="A320" s="18">
        <v>20190418</v>
      </c>
      <c r="B320" s="18" t="s">
        <v>99</v>
      </c>
      <c r="C320" s="27">
        <v>45600</v>
      </c>
      <c r="D320" s="27">
        <v>1</v>
      </c>
      <c r="E320" s="27">
        <v>2.017468992248062</v>
      </c>
      <c r="F320" s="18">
        <v>203500</v>
      </c>
      <c r="G320" s="18">
        <v>1</v>
      </c>
      <c r="H320" s="18">
        <v>0.350903595505618</v>
      </c>
      <c r="I320" s="27">
        <v>252701</v>
      </c>
      <c r="J320" s="27">
        <v>1</v>
      </c>
      <c r="K320" s="26">
        <v>0.62644513714210104</v>
      </c>
      <c r="L320" s="18">
        <v>11085</v>
      </c>
      <c r="M320" s="19">
        <v>1</v>
      </c>
      <c r="N320" s="19">
        <v>20.737330677290839</v>
      </c>
      <c r="O320" s="27">
        <v>0</v>
      </c>
      <c r="P320" s="27">
        <v>0</v>
      </c>
      <c r="Q320" s="27">
        <v>0</v>
      </c>
      <c r="R320" s="22">
        <f t="shared" si="34"/>
        <v>461131.9428641327</v>
      </c>
      <c r="S320" s="32">
        <f t="shared" si="32"/>
        <v>551582.0908906199</v>
      </c>
      <c r="T320" s="39">
        <f t="shared" si="29"/>
        <v>1196.1480860872337</v>
      </c>
      <c r="U320" s="34">
        <f t="shared" si="30"/>
        <v>-2.448120689434383E-2</v>
      </c>
      <c r="V320" s="38">
        <v>437.50363067832097</v>
      </c>
      <c r="W320" s="38">
        <v>76.096137111240594</v>
      </c>
      <c r="X320" s="35">
        <v>135.84943460025599</v>
      </c>
      <c r="Y320" s="35">
        <v>4497.04927151422</v>
      </c>
      <c r="Z320" s="35">
        <v>0</v>
      </c>
      <c r="AA320" s="36">
        <f t="shared" si="33"/>
        <v>119614808.60872331</v>
      </c>
      <c r="AB320" s="37">
        <f t="shared" si="31"/>
        <v>-2.4481206894343722E-2</v>
      </c>
    </row>
    <row r="321" spans="1:28">
      <c r="A321" s="18">
        <v>20190419</v>
      </c>
      <c r="B321" s="18" t="s">
        <v>99</v>
      </c>
      <c r="C321" s="27">
        <v>45300</v>
      </c>
      <c r="D321" s="27">
        <v>1</v>
      </c>
      <c r="E321" s="27">
        <v>2.017468992248062</v>
      </c>
      <c r="F321" s="18">
        <v>218000</v>
      </c>
      <c r="G321" s="18">
        <v>1</v>
      </c>
      <c r="H321" s="18">
        <v>0.350903595505618</v>
      </c>
      <c r="I321" s="27">
        <v>256627</v>
      </c>
      <c r="J321" s="27">
        <v>1</v>
      </c>
      <c r="K321" s="26">
        <v>0.62644513714210104</v>
      </c>
      <c r="L321" s="18">
        <v>11085</v>
      </c>
      <c r="M321" s="19">
        <v>1</v>
      </c>
      <c r="N321" s="19">
        <v>20.737330677290839</v>
      </c>
      <c r="O321" s="27">
        <v>0</v>
      </c>
      <c r="P321" s="27">
        <v>0</v>
      </c>
      <c r="Q321" s="27">
        <v>0</v>
      </c>
      <c r="R321" s="22">
        <f t="shared" si="34"/>
        <v>461131.9428641327</v>
      </c>
      <c r="S321" s="32">
        <f t="shared" si="32"/>
        <v>558524.37593619677</v>
      </c>
      <c r="T321" s="39">
        <f t="shared" si="29"/>
        <v>1211.2029638787344</v>
      </c>
      <c r="U321" s="34">
        <f t="shared" si="30"/>
        <v>1.2586132073953612E-2</v>
      </c>
      <c r="V321" s="38">
        <v>437.50363067832097</v>
      </c>
      <c r="W321" s="38">
        <v>76.096137111240594</v>
      </c>
      <c r="X321" s="35">
        <v>135.84943460025599</v>
      </c>
      <c r="Y321" s="35">
        <v>4497.04927151422</v>
      </c>
      <c r="Z321" s="35">
        <v>0</v>
      </c>
      <c r="AA321" s="36">
        <f t="shared" si="33"/>
        <v>121120296.38787341</v>
      </c>
      <c r="AB321" s="37">
        <f t="shared" si="31"/>
        <v>1.2586132073953808E-2</v>
      </c>
    </row>
    <row r="322" spans="1:28">
      <c r="A322" s="18">
        <v>20190422</v>
      </c>
      <c r="B322" s="18" t="s">
        <v>99</v>
      </c>
      <c r="C322" s="27">
        <v>45350</v>
      </c>
      <c r="D322" s="27">
        <v>1</v>
      </c>
      <c r="E322" s="27">
        <v>2.017468992248062</v>
      </c>
      <c r="F322" s="18">
        <v>220500</v>
      </c>
      <c r="G322" s="18">
        <v>1</v>
      </c>
      <c r="H322" s="18">
        <v>0.350903595505618</v>
      </c>
      <c r="I322" s="27">
        <v>254468</v>
      </c>
      <c r="J322" s="27">
        <v>1</v>
      </c>
      <c r="K322" s="26">
        <v>0.62644513714210104</v>
      </c>
      <c r="L322" s="18">
        <v>11085</v>
      </c>
      <c r="M322" s="19">
        <v>1</v>
      </c>
      <c r="N322" s="19">
        <v>20.737330677290839</v>
      </c>
      <c r="O322" s="27">
        <v>0</v>
      </c>
      <c r="P322" s="27">
        <v>0</v>
      </c>
      <c r="Q322" s="27">
        <v>0</v>
      </c>
      <c r="R322" s="22">
        <f t="shared" si="34"/>
        <v>461131.9428641327</v>
      </c>
      <c r="S322" s="32">
        <f t="shared" si="32"/>
        <v>558150.01332348352</v>
      </c>
      <c r="T322" s="39">
        <f t="shared" si="29"/>
        <v>1210.3911298288353</v>
      </c>
      <c r="U322" s="34">
        <f t="shared" si="30"/>
        <v>-6.7027085807258872E-4</v>
      </c>
      <c r="V322" s="38">
        <v>437.50363067832097</v>
      </c>
      <c r="W322" s="38">
        <v>76.096137111240594</v>
      </c>
      <c r="X322" s="35">
        <v>135.84943460025599</v>
      </c>
      <c r="Y322" s="35">
        <v>4497.04927151422</v>
      </c>
      <c r="Z322" s="35">
        <v>0</v>
      </c>
      <c r="AA322" s="36">
        <f t="shared" si="33"/>
        <v>121039112.98288348</v>
      </c>
      <c r="AB322" s="37">
        <f t="shared" si="31"/>
        <v>-6.7027085807276892E-4</v>
      </c>
    </row>
    <row r="323" spans="1:28">
      <c r="A323" s="18">
        <v>20190423</v>
      </c>
      <c r="B323" s="18" t="s">
        <v>99</v>
      </c>
      <c r="C323" s="27">
        <v>45200</v>
      </c>
      <c r="D323" s="27">
        <v>1</v>
      </c>
      <c r="E323" s="27">
        <v>2.017468992248062</v>
      </c>
      <c r="F323" s="18">
        <v>221500</v>
      </c>
      <c r="G323" s="18">
        <v>1</v>
      </c>
      <c r="H323" s="18">
        <v>0.350903595505618</v>
      </c>
      <c r="I323" s="27">
        <v>254468</v>
      </c>
      <c r="J323" s="27">
        <v>1</v>
      </c>
      <c r="K323" s="26">
        <v>0.62644513714210104</v>
      </c>
      <c r="L323" s="18">
        <v>11085</v>
      </c>
      <c r="M323" s="19">
        <v>1</v>
      </c>
      <c r="N323" s="19">
        <v>20.737330677290839</v>
      </c>
      <c r="O323" s="27">
        <v>0</v>
      </c>
      <c r="P323" s="27">
        <v>0</v>
      </c>
      <c r="Q323" s="27">
        <v>0</v>
      </c>
      <c r="R323" s="22">
        <f t="shared" si="34"/>
        <v>461131.9428641327</v>
      </c>
      <c r="S323" s="32">
        <f t="shared" si="32"/>
        <v>558198.29657015193</v>
      </c>
      <c r="T323" s="39">
        <f t="shared" si="29"/>
        <v>1210.4958357539301</v>
      </c>
      <c r="U323" s="34">
        <f t="shared" si="30"/>
        <v>8.6505859564241493E-5</v>
      </c>
      <c r="V323" s="38">
        <v>437.50363067832097</v>
      </c>
      <c r="W323" s="38">
        <v>76.096137111240594</v>
      </c>
      <c r="X323" s="35">
        <v>135.84943460025599</v>
      </c>
      <c r="Y323" s="35">
        <v>4497.04927151422</v>
      </c>
      <c r="Z323" s="35">
        <v>0</v>
      </c>
      <c r="AA323" s="36">
        <f t="shared" si="33"/>
        <v>121049583.57539298</v>
      </c>
      <c r="AB323" s="37">
        <f t="shared" si="31"/>
        <v>8.6505859564369998E-5</v>
      </c>
    </row>
    <row r="324" spans="1:28">
      <c r="A324" s="18">
        <v>20190424</v>
      </c>
      <c r="B324" s="18" t="s">
        <v>99</v>
      </c>
      <c r="C324" s="27">
        <v>44750</v>
      </c>
      <c r="D324" s="27">
        <v>1</v>
      </c>
      <c r="E324" s="27">
        <v>2.017468992248062</v>
      </c>
      <c r="F324" s="22">
        <v>218000</v>
      </c>
      <c r="G324" s="18">
        <v>1</v>
      </c>
      <c r="H324" s="18">
        <v>0.350903595505618</v>
      </c>
      <c r="I324" s="27">
        <v>254075</v>
      </c>
      <c r="J324" s="27">
        <v>1</v>
      </c>
      <c r="K324" s="26">
        <v>0.62644513714210104</v>
      </c>
      <c r="L324" s="18">
        <v>10965</v>
      </c>
      <c r="M324" s="19">
        <v>1</v>
      </c>
      <c r="N324" s="19">
        <v>20.737330677290839</v>
      </c>
      <c r="O324" s="27">
        <v>0</v>
      </c>
      <c r="P324" s="27">
        <v>0</v>
      </c>
      <c r="Q324" s="27">
        <v>0</v>
      </c>
      <c r="R324" s="22">
        <f t="shared" si="34"/>
        <v>461131.9428641327</v>
      </c>
      <c r="S324" s="32">
        <f t="shared" si="32"/>
        <v>553327.60031919891</v>
      </c>
      <c r="T324" s="39">
        <f t="shared" si="29"/>
        <v>1199.9333572131882</v>
      </c>
      <c r="U324" s="34">
        <f t="shared" si="30"/>
        <v>-8.7257454579869314E-3</v>
      </c>
      <c r="V324" s="38">
        <v>437.50363067832097</v>
      </c>
      <c r="W324" s="38">
        <v>76.096137111240594</v>
      </c>
      <c r="X324" s="35">
        <v>135.84943460025599</v>
      </c>
      <c r="Y324" s="35">
        <v>4497.04927151422</v>
      </c>
      <c r="Z324" s="35">
        <v>0</v>
      </c>
      <c r="AA324" s="36">
        <f t="shared" si="33"/>
        <v>119993335.72131878</v>
      </c>
      <c r="AB324" s="37">
        <f t="shared" si="31"/>
        <v>-8.7257454579869331E-3</v>
      </c>
    </row>
    <row r="325" spans="1:28">
      <c r="A325" s="18">
        <v>20190425</v>
      </c>
      <c r="B325" s="18" t="s">
        <v>99</v>
      </c>
      <c r="C325" s="27">
        <v>44650</v>
      </c>
      <c r="D325" s="27">
        <v>1</v>
      </c>
      <c r="E325" s="27">
        <v>2.017468992248062</v>
      </c>
      <c r="F325" s="18">
        <v>211500</v>
      </c>
      <c r="G325" s="18">
        <v>1</v>
      </c>
      <c r="H325" s="18">
        <v>0.350903595505618</v>
      </c>
      <c r="I325" s="27">
        <v>249463</v>
      </c>
      <c r="J325" s="27">
        <v>1</v>
      </c>
      <c r="K325" s="26">
        <v>0.62644513714210104</v>
      </c>
      <c r="L325" s="18">
        <v>10965</v>
      </c>
      <c r="M325" s="19">
        <v>1</v>
      </c>
      <c r="N325" s="19">
        <v>20.737330677290839</v>
      </c>
      <c r="O325" s="27">
        <v>0</v>
      </c>
      <c r="P325" s="27">
        <v>0</v>
      </c>
      <c r="Q325" s="27">
        <v>0</v>
      </c>
      <c r="R325" s="22">
        <f t="shared" si="34"/>
        <v>461131.9428641327</v>
      </c>
      <c r="S325" s="32">
        <f t="shared" si="32"/>
        <v>547955.81507668819</v>
      </c>
      <c r="T325" s="39">
        <f t="shared" ref="T325:T381" si="35">S325/R325*1000</f>
        <v>1188.2842287465157</v>
      </c>
      <c r="U325" s="34">
        <f t="shared" ref="U325:U381" si="36">(T325-T324)/T324</f>
        <v>-9.7081462038251971E-3</v>
      </c>
      <c r="V325" s="38">
        <v>437.50363067832097</v>
      </c>
      <c r="W325" s="38">
        <v>76.096137111240594</v>
      </c>
      <c r="X325" s="35">
        <v>135.84943460025599</v>
      </c>
      <c r="Y325" s="35">
        <v>4497.04927151422</v>
      </c>
      <c r="Z325" s="35">
        <v>0</v>
      </c>
      <c r="AA325" s="36">
        <f t="shared" si="33"/>
        <v>118828422.87465149</v>
      </c>
      <c r="AB325" s="37">
        <f t="shared" ref="AB325:AB381" si="37">(AA325-AA324)/AA324</f>
        <v>-9.708146203825584E-3</v>
      </c>
    </row>
    <row r="326" spans="1:28">
      <c r="A326" s="18">
        <v>20190426</v>
      </c>
      <c r="B326" s="18" t="s">
        <v>99</v>
      </c>
      <c r="C326" s="27">
        <v>44850</v>
      </c>
      <c r="D326" s="27">
        <v>1</v>
      </c>
      <c r="E326" s="27">
        <v>2.017468992248062</v>
      </c>
      <c r="F326" s="18">
        <v>212000</v>
      </c>
      <c r="G326" s="18">
        <v>1</v>
      </c>
      <c r="H326" s="18">
        <v>0.350903595505618</v>
      </c>
      <c r="I326" s="27">
        <v>249463</v>
      </c>
      <c r="J326" s="27">
        <v>1</v>
      </c>
      <c r="K326" s="26">
        <v>0.62644513714210104</v>
      </c>
      <c r="L326" s="18">
        <v>10910</v>
      </c>
      <c r="M326" s="19">
        <v>1</v>
      </c>
      <c r="N326" s="19">
        <v>20.737330677290839</v>
      </c>
      <c r="O326" s="27">
        <v>0</v>
      </c>
      <c r="P326" s="27">
        <v>0</v>
      </c>
      <c r="Q326" s="27">
        <v>0</v>
      </c>
      <c r="R326" s="22">
        <f t="shared" si="34"/>
        <v>461131.9428641327</v>
      </c>
      <c r="S326" s="32">
        <f t="shared" si="32"/>
        <v>547394.20748563961</v>
      </c>
      <c r="T326" s="39">
        <f t="shared" si="35"/>
        <v>1187.0663395940956</v>
      </c>
      <c r="U326" s="34">
        <f t="shared" si="36"/>
        <v>-1.0249140087510023E-3</v>
      </c>
      <c r="V326" s="38">
        <v>437.50363067832097</v>
      </c>
      <c r="W326" s="38">
        <v>76.096137111240594</v>
      </c>
      <c r="X326" s="35">
        <v>135.84943460025599</v>
      </c>
      <c r="Y326" s="35">
        <v>4497.04927151422</v>
      </c>
      <c r="Z326" s="35">
        <v>0</v>
      </c>
      <c r="AA326" s="36">
        <f t="shared" si="33"/>
        <v>118706633.95940951</v>
      </c>
      <c r="AB326" s="37">
        <f t="shared" si="37"/>
        <v>-1.0249140087507343E-3</v>
      </c>
    </row>
    <row r="327" spans="1:28">
      <c r="A327" s="18">
        <v>20190429</v>
      </c>
      <c r="B327" s="18" t="s">
        <v>99</v>
      </c>
      <c r="C327" s="27">
        <v>46150</v>
      </c>
      <c r="D327" s="27">
        <v>1</v>
      </c>
      <c r="E327" s="27">
        <v>2.017468992248062</v>
      </c>
      <c r="F327" s="18">
        <v>216000</v>
      </c>
      <c r="G327" s="18">
        <v>1</v>
      </c>
      <c r="H327" s="18">
        <v>0.350903595505618</v>
      </c>
      <c r="I327" s="27">
        <v>253585</v>
      </c>
      <c r="J327" s="27">
        <v>1</v>
      </c>
      <c r="K327" s="26">
        <v>0.62644513714210104</v>
      </c>
      <c r="L327" s="18">
        <v>11075</v>
      </c>
      <c r="M327" s="19">
        <v>1</v>
      </c>
      <c r="N327" s="19">
        <v>20.737330677290839</v>
      </c>
      <c r="O327" s="27">
        <v>0</v>
      </c>
      <c r="P327" s="27">
        <v>0</v>
      </c>
      <c r="Q327" s="27">
        <v>0</v>
      </c>
      <c r="R327" s="22">
        <f t="shared" si="34"/>
        <v>461131.9428641327</v>
      </c>
      <c r="S327" s="32">
        <f t="shared" si="32"/>
        <v>557424.39797463722</v>
      </c>
      <c r="T327" s="39">
        <f t="shared" si="35"/>
        <v>1208.8175772695843</v>
      </c>
      <c r="U327" s="34">
        <f t="shared" si="36"/>
        <v>1.8323523252227258E-2</v>
      </c>
      <c r="V327" s="38">
        <v>437.50363067832097</v>
      </c>
      <c r="W327" s="38">
        <v>76.096137111240594</v>
      </c>
      <c r="X327" s="35">
        <v>135.84943460025599</v>
      </c>
      <c r="Y327" s="35">
        <v>4497.04927151422</v>
      </c>
      <c r="Z327" s="35">
        <v>0</v>
      </c>
      <c r="AA327" s="36">
        <f t="shared" si="33"/>
        <v>120881757.72695836</v>
      </c>
      <c r="AB327" s="37">
        <f t="shared" si="37"/>
        <v>1.8323523252227168E-2</v>
      </c>
    </row>
    <row r="328" spans="1:28">
      <c r="A328" s="18">
        <v>20190430</v>
      </c>
      <c r="B328" s="18" t="s">
        <v>99</v>
      </c>
      <c r="C328" s="27">
        <v>45850</v>
      </c>
      <c r="D328" s="27">
        <v>1</v>
      </c>
      <c r="E328" s="27">
        <v>2.017468992248062</v>
      </c>
      <c r="F328" s="18">
        <v>212000</v>
      </c>
      <c r="G328" s="18">
        <v>1</v>
      </c>
      <c r="H328" s="18">
        <v>0.350903595505618</v>
      </c>
      <c r="I328" s="27">
        <v>255449</v>
      </c>
      <c r="J328" s="27">
        <v>1</v>
      </c>
      <c r="K328" s="26">
        <v>0.62644513714210104</v>
      </c>
      <c r="L328" s="18">
        <v>11070</v>
      </c>
      <c r="M328" s="19">
        <v>1</v>
      </c>
      <c r="N328" s="19">
        <v>20.737330677290839</v>
      </c>
      <c r="O328" s="27">
        <v>0</v>
      </c>
      <c r="P328" s="27">
        <v>0</v>
      </c>
      <c r="Q328" s="27">
        <v>0</v>
      </c>
      <c r="R328" s="22">
        <f t="shared" si="34"/>
        <v>461131.9428641327</v>
      </c>
      <c r="S328" s="32">
        <f t="shared" si="32"/>
        <v>556479.54997718683</v>
      </c>
      <c r="T328" s="39">
        <f t="shared" si="35"/>
        <v>1206.7686018904728</v>
      </c>
      <c r="U328" s="34">
        <f t="shared" si="36"/>
        <v>-1.695024474858768E-3</v>
      </c>
      <c r="V328" s="38">
        <v>437.50363067832097</v>
      </c>
      <c r="W328" s="38">
        <v>76.096137111240594</v>
      </c>
      <c r="X328" s="35">
        <v>135.84943460025599</v>
      </c>
      <c r="Y328" s="35">
        <v>4497.04927151422</v>
      </c>
      <c r="Z328" s="35">
        <v>0</v>
      </c>
      <c r="AA328" s="36">
        <f t="shared" si="33"/>
        <v>120676860.18904723</v>
      </c>
      <c r="AB328" s="37">
        <f t="shared" si="37"/>
        <v>-1.6950244748586815E-3</v>
      </c>
    </row>
    <row r="329" spans="1:28">
      <c r="A329" s="18">
        <v>20190502</v>
      </c>
      <c r="B329" s="18" t="s">
        <v>99</v>
      </c>
      <c r="C329" s="27">
        <v>45900</v>
      </c>
      <c r="D329" s="27">
        <v>1</v>
      </c>
      <c r="E329" s="27">
        <v>2.017468992248062</v>
      </c>
      <c r="F329" s="18">
        <v>207000</v>
      </c>
      <c r="G329" s="18">
        <v>1</v>
      </c>
      <c r="H329" s="18">
        <v>0.350903595505618</v>
      </c>
      <c r="I329" s="27">
        <v>245145</v>
      </c>
      <c r="J329" s="27">
        <v>1</v>
      </c>
      <c r="K329" s="26">
        <v>0.62644513714210104</v>
      </c>
      <c r="L329" s="18">
        <v>11055</v>
      </c>
      <c r="M329" s="19">
        <v>1</v>
      </c>
      <c r="N329" s="19">
        <v>20.737330677290839</v>
      </c>
      <c r="O329" s="27">
        <v>0</v>
      </c>
      <c r="P329" s="27">
        <v>0</v>
      </c>
      <c r="Q329" s="27">
        <v>0</v>
      </c>
      <c r="R329" s="22">
        <f t="shared" si="34"/>
        <v>461131.9428641327</v>
      </c>
      <c r="S329" s="32">
        <f t="shared" si="32"/>
        <v>548059.95479599957</v>
      </c>
      <c r="T329" s="39">
        <f t="shared" si="35"/>
        <v>1188.5100637183123</v>
      </c>
      <c r="U329" s="34">
        <f t="shared" si="36"/>
        <v>-1.5130107083957532E-2</v>
      </c>
      <c r="V329" s="38">
        <v>437.50363067832097</v>
      </c>
      <c r="W329" s="38">
        <v>76.096137111240594</v>
      </c>
      <c r="X329" s="35">
        <v>135.84943460025599</v>
      </c>
      <c r="Y329" s="35">
        <v>4497.04927151422</v>
      </c>
      <c r="Z329" s="35">
        <v>0</v>
      </c>
      <c r="AA329" s="36">
        <f t="shared" si="33"/>
        <v>118851006.37183121</v>
      </c>
      <c r="AB329" s="37">
        <f t="shared" si="37"/>
        <v>-1.5130107083957263E-2</v>
      </c>
    </row>
    <row r="330" spans="1:28">
      <c r="A330" s="18">
        <v>20190503</v>
      </c>
      <c r="B330" s="18" t="s">
        <v>99</v>
      </c>
      <c r="C330" s="27">
        <v>45300</v>
      </c>
      <c r="D330" s="27">
        <v>1</v>
      </c>
      <c r="E330" s="27">
        <v>2.017468992248062</v>
      </c>
      <c r="F330" s="18">
        <v>204500</v>
      </c>
      <c r="G330" s="18">
        <v>1</v>
      </c>
      <c r="H330" s="18">
        <v>0.350903595505618</v>
      </c>
      <c r="I330" s="27">
        <v>243378</v>
      </c>
      <c r="J330" s="27">
        <v>1</v>
      </c>
      <c r="K330" s="26">
        <v>0.62644513714210104</v>
      </c>
      <c r="L330" s="18">
        <v>11065</v>
      </c>
      <c r="M330" s="19">
        <v>1</v>
      </c>
      <c r="N330" s="19">
        <v>20.737330677290839</v>
      </c>
      <c r="O330" s="27">
        <v>0</v>
      </c>
      <c r="P330" s="27">
        <v>0</v>
      </c>
      <c r="Q330" s="27">
        <v>0</v>
      </c>
      <c r="R330" s="22">
        <f t="shared" si="34"/>
        <v>461131.9428641327</v>
      </c>
      <c r="S330" s="32">
        <f t="shared" si="32"/>
        <v>545072.6591613295</v>
      </c>
      <c r="T330" s="39">
        <f t="shared" si="35"/>
        <v>1182.0318839242263</v>
      </c>
      <c r="U330" s="34">
        <f t="shared" si="36"/>
        <v>-5.4506730669310558E-3</v>
      </c>
      <c r="V330" s="38">
        <v>437.50363067832097</v>
      </c>
      <c r="W330" s="38">
        <v>76.096137111240594</v>
      </c>
      <c r="X330" s="35">
        <v>135.84943460025599</v>
      </c>
      <c r="Y330" s="35">
        <v>4497.04927151422</v>
      </c>
      <c r="Z330" s="35">
        <v>0</v>
      </c>
      <c r="AA330" s="36">
        <f t="shared" si="33"/>
        <v>118203188.39242259</v>
      </c>
      <c r="AB330" s="37">
        <f t="shared" si="37"/>
        <v>-5.4506730669313091E-3</v>
      </c>
    </row>
    <row r="331" spans="1:28">
      <c r="A331" s="18">
        <v>20190507</v>
      </c>
      <c r="B331" s="18" t="s">
        <v>99</v>
      </c>
      <c r="C331" s="27">
        <v>44850</v>
      </c>
      <c r="D331" s="27">
        <v>1</v>
      </c>
      <c r="E331" s="27">
        <v>2.017468992248062</v>
      </c>
      <c r="F331" s="18">
        <v>205500</v>
      </c>
      <c r="G331" s="18">
        <v>1</v>
      </c>
      <c r="H331" s="18">
        <v>0.350903595505618</v>
      </c>
      <c r="I331" s="27">
        <v>235037</v>
      </c>
      <c r="J331" s="27">
        <v>1</v>
      </c>
      <c r="K331" s="26">
        <v>0.62644513714210104</v>
      </c>
      <c r="L331" s="18">
        <v>10885</v>
      </c>
      <c r="M331" s="19">
        <v>1</v>
      </c>
      <c r="N331" s="19">
        <v>20.737330677290839</v>
      </c>
      <c r="O331" s="27">
        <v>0</v>
      </c>
      <c r="P331" s="27">
        <v>0</v>
      </c>
      <c r="Q331" s="27">
        <v>0</v>
      </c>
      <c r="R331" s="22">
        <f t="shared" si="34"/>
        <v>461131.9428641327</v>
      </c>
      <c r="S331" s="32">
        <f t="shared" si="32"/>
        <v>535557.80329950876</v>
      </c>
      <c r="T331" s="39">
        <f t="shared" si="35"/>
        <v>1161.3981889285533</v>
      </c>
      <c r="U331" s="34">
        <f t="shared" si="36"/>
        <v>-1.7456123879815565E-2</v>
      </c>
      <c r="V331" s="38">
        <v>437.50363067832097</v>
      </c>
      <c r="W331" s="38">
        <v>76.096137111240594</v>
      </c>
      <c r="X331" s="35">
        <v>135.84943460025599</v>
      </c>
      <c r="Y331" s="35">
        <v>4497.04927151422</v>
      </c>
      <c r="Z331" s="35">
        <v>0</v>
      </c>
      <c r="AA331" s="36">
        <f t="shared" si="33"/>
        <v>116139818.89285529</v>
      </c>
      <c r="AB331" s="37">
        <f t="shared" si="37"/>
        <v>-1.7456123879815516E-2</v>
      </c>
    </row>
    <row r="332" spans="1:28">
      <c r="A332" s="18">
        <v>20190508</v>
      </c>
      <c r="B332" s="18" t="s">
        <v>99</v>
      </c>
      <c r="C332" s="27">
        <v>44250</v>
      </c>
      <c r="D332" s="27">
        <v>1</v>
      </c>
      <c r="E332" s="27">
        <v>2.017468992248062</v>
      </c>
      <c r="F332" s="18">
        <v>205500</v>
      </c>
      <c r="G332" s="18">
        <v>1</v>
      </c>
      <c r="H332" s="18">
        <v>0.350903595505618</v>
      </c>
      <c r="I332" s="27">
        <v>226990</v>
      </c>
      <c r="J332" s="27">
        <v>1</v>
      </c>
      <c r="K332" s="26">
        <v>0.62644513714210104</v>
      </c>
      <c r="L332" s="18">
        <v>10855</v>
      </c>
      <c r="M332" s="19">
        <v>1</v>
      </c>
      <c r="N332" s="19">
        <v>20.737330677290839</v>
      </c>
      <c r="O332" s="27">
        <v>0</v>
      </c>
      <c r="P332" s="27">
        <v>0</v>
      </c>
      <c r="Q332" s="27">
        <v>0</v>
      </c>
      <c r="R332" s="22">
        <f t="shared" si="34"/>
        <v>461131.9428641327</v>
      </c>
      <c r="S332" s="32">
        <f t="shared" si="32"/>
        <v>528684.19796525873</v>
      </c>
      <c r="T332" s="39">
        <f t="shared" si="35"/>
        <v>1146.4922483607465</v>
      </c>
      <c r="U332" s="34">
        <f t="shared" si="36"/>
        <v>-1.2834478915072356E-2</v>
      </c>
      <c r="V332" s="38">
        <v>437.50363067832097</v>
      </c>
      <c r="W332" s="38">
        <v>76.096137111240594</v>
      </c>
      <c r="X332" s="35">
        <v>135.84943460025599</v>
      </c>
      <c r="Y332" s="35">
        <v>4497.04927151422</v>
      </c>
      <c r="Z332" s="35">
        <v>0</v>
      </c>
      <c r="AA332" s="36">
        <f t="shared" si="33"/>
        <v>114649224.83607461</v>
      </c>
      <c r="AB332" s="37">
        <f t="shared" si="37"/>
        <v>-1.2834478915072422E-2</v>
      </c>
    </row>
    <row r="333" spans="1:28">
      <c r="A333" s="18">
        <v>20190509</v>
      </c>
      <c r="B333" s="18" t="s">
        <v>99</v>
      </c>
      <c r="C333" s="27">
        <v>42450</v>
      </c>
      <c r="D333" s="27">
        <v>1</v>
      </c>
      <c r="E333" s="27">
        <v>2.017468992248062</v>
      </c>
      <c r="F333" s="18">
        <v>210000</v>
      </c>
      <c r="G333" s="18">
        <v>1</v>
      </c>
      <c r="H333" s="18">
        <v>0.350903595505618</v>
      </c>
      <c r="I333" s="27">
        <v>223849</v>
      </c>
      <c r="J333" s="27">
        <v>1</v>
      </c>
      <c r="K333" s="26">
        <v>0.62644513714210104</v>
      </c>
      <c r="L333" s="18">
        <v>10490</v>
      </c>
      <c r="M333" s="19">
        <v>1</v>
      </c>
      <c r="N333" s="19">
        <v>20.737330677290839</v>
      </c>
      <c r="O333" s="27">
        <v>0</v>
      </c>
      <c r="P333" s="27">
        <v>0</v>
      </c>
      <c r="Q333" s="27">
        <v>0</v>
      </c>
      <c r="R333" s="22">
        <f t="shared" si="34"/>
        <v>461131.9428641327</v>
      </c>
      <c r="S333" s="32">
        <f t="shared" si="32"/>
        <v>517095.03008601302</v>
      </c>
      <c r="T333" s="39">
        <f t="shared" si="35"/>
        <v>1121.3602485967215</v>
      </c>
      <c r="U333" s="34">
        <f t="shared" si="36"/>
        <v>-2.1920776001720706E-2</v>
      </c>
      <c r="V333" s="38">
        <v>437.50363067832097</v>
      </c>
      <c r="W333" s="38">
        <v>76.096137111240594</v>
      </c>
      <c r="X333" s="35">
        <v>135.84943460025599</v>
      </c>
      <c r="Y333" s="35">
        <v>4497.04927151422</v>
      </c>
      <c r="Z333" s="35">
        <v>0</v>
      </c>
      <c r="AA333" s="36">
        <f t="shared" si="33"/>
        <v>112136024.85967213</v>
      </c>
      <c r="AB333" s="37">
        <f t="shared" si="37"/>
        <v>-2.192077600172045E-2</v>
      </c>
    </row>
    <row r="334" spans="1:28">
      <c r="A334" s="18">
        <v>20190510</v>
      </c>
      <c r="B334" s="18" t="s">
        <v>99</v>
      </c>
      <c r="C334" s="27">
        <v>42900</v>
      </c>
      <c r="D334" s="27">
        <v>1</v>
      </c>
      <c r="E334" s="27">
        <v>2.017468992248062</v>
      </c>
      <c r="F334" s="18">
        <v>201500</v>
      </c>
      <c r="G334" s="18">
        <v>1</v>
      </c>
      <c r="H334" s="18">
        <v>0.350903595505618</v>
      </c>
      <c r="I334" s="27">
        <v>221298</v>
      </c>
      <c r="J334" s="27">
        <v>1</v>
      </c>
      <c r="K334" s="26">
        <v>0.62644513714210104</v>
      </c>
      <c r="L334" s="18">
        <v>10530</v>
      </c>
      <c r="M334" s="19">
        <v>1</v>
      </c>
      <c r="N334" s="19">
        <v>20.737330677290839</v>
      </c>
      <c r="O334" s="27">
        <v>0</v>
      </c>
      <c r="P334" s="27">
        <v>0</v>
      </c>
      <c r="Q334" s="27">
        <v>0</v>
      </c>
      <c r="R334" s="22">
        <f t="shared" si="34"/>
        <v>461131.9428641327</v>
      </c>
      <c r="S334" s="32">
        <f t="shared" si="32"/>
        <v>514251.64225296909</v>
      </c>
      <c r="T334" s="39">
        <f t="shared" si="35"/>
        <v>1115.1941439122718</v>
      </c>
      <c r="U334" s="34">
        <f t="shared" si="36"/>
        <v>-5.4987723099387568E-3</v>
      </c>
      <c r="V334" s="38">
        <v>437.50363067832097</v>
      </c>
      <c r="W334" s="38">
        <v>76.096137111240594</v>
      </c>
      <c r="X334" s="35">
        <v>135.84943460025599</v>
      </c>
      <c r="Y334" s="35">
        <v>4497.04927151422</v>
      </c>
      <c r="Z334" s="35">
        <v>0</v>
      </c>
      <c r="AA334" s="36">
        <f t="shared" si="33"/>
        <v>111519414.39122713</v>
      </c>
      <c r="AB334" s="37">
        <f t="shared" si="37"/>
        <v>-5.4987723099390587E-3</v>
      </c>
    </row>
    <row r="335" spans="1:28">
      <c r="A335" s="18">
        <v>20190513</v>
      </c>
      <c r="B335" s="18" t="s">
        <v>99</v>
      </c>
      <c r="C335" s="27">
        <v>42650</v>
      </c>
      <c r="D335" s="27">
        <v>1</v>
      </c>
      <c r="E335" s="27">
        <v>2.017468992248062</v>
      </c>
      <c r="F335" s="18">
        <v>194500</v>
      </c>
      <c r="G335" s="18">
        <v>1</v>
      </c>
      <c r="H335" s="18">
        <v>0.350903595505618</v>
      </c>
      <c r="I335" s="27">
        <v>219531</v>
      </c>
      <c r="J335" s="27">
        <v>1</v>
      </c>
      <c r="K335" s="26">
        <v>0.62644513714210104</v>
      </c>
      <c r="L335" s="18">
        <v>10425</v>
      </c>
      <c r="M335" s="19">
        <v>1</v>
      </c>
      <c r="N335" s="19">
        <v>20.737330677290839</v>
      </c>
      <c r="O335" s="27">
        <v>0</v>
      </c>
      <c r="P335" s="27">
        <v>0</v>
      </c>
      <c r="Q335" s="27">
        <v>0</v>
      </c>
      <c r="R335" s="22">
        <f t="shared" si="34"/>
        <v>461131.9428641327</v>
      </c>
      <c r="S335" s="32">
        <f t="shared" si="32"/>
        <v>508006.60155792208</v>
      </c>
      <c r="T335" s="39">
        <f t="shared" si="35"/>
        <v>1101.6512939933125</v>
      </c>
      <c r="U335" s="34">
        <f t="shared" si="36"/>
        <v>-1.2143939235054536E-2</v>
      </c>
      <c r="V335" s="38">
        <v>437.50363067832097</v>
      </c>
      <c r="W335" s="38">
        <v>76.096137111240594</v>
      </c>
      <c r="X335" s="35">
        <v>135.84943460025599</v>
      </c>
      <c r="Y335" s="35">
        <v>4497.04927151422</v>
      </c>
      <c r="Z335" s="35">
        <v>0</v>
      </c>
      <c r="AA335" s="36">
        <f t="shared" si="33"/>
        <v>110165129.39933123</v>
      </c>
      <c r="AB335" s="37">
        <f t="shared" si="37"/>
        <v>-1.2143939235054272E-2</v>
      </c>
    </row>
    <row r="336" spans="1:28">
      <c r="A336" s="18">
        <v>20190514</v>
      </c>
      <c r="B336" s="18" t="s">
        <v>99</v>
      </c>
      <c r="C336" s="27">
        <v>42650</v>
      </c>
      <c r="D336" s="27">
        <v>1</v>
      </c>
      <c r="E336" s="27">
        <v>2.017468992248062</v>
      </c>
      <c r="F336" s="18">
        <v>195500</v>
      </c>
      <c r="G336" s="18">
        <v>1</v>
      </c>
      <c r="H336" s="18">
        <v>0.350903595505618</v>
      </c>
      <c r="I336" s="27">
        <v>221298</v>
      </c>
      <c r="J336" s="27">
        <v>1</v>
      </c>
      <c r="K336" s="26">
        <v>0.62644513714210104</v>
      </c>
      <c r="L336" s="18">
        <v>10415</v>
      </c>
      <c r="M336" s="19">
        <v>1</v>
      </c>
      <c r="N336" s="19">
        <v>20.737330677290839</v>
      </c>
      <c r="O336" s="27">
        <v>0</v>
      </c>
      <c r="P336" s="27">
        <v>0</v>
      </c>
      <c r="Q336" s="27">
        <v>0</v>
      </c>
      <c r="R336" s="22">
        <f t="shared" si="34"/>
        <v>461131.9428641327</v>
      </c>
      <c r="S336" s="32">
        <f t="shared" si="32"/>
        <v>509257.06040398491</v>
      </c>
      <c r="T336" s="39">
        <f t="shared" si="35"/>
        <v>1104.3630099466602</v>
      </c>
      <c r="U336" s="34">
        <f t="shared" si="36"/>
        <v>2.4615011738589052E-3</v>
      </c>
      <c r="V336" s="38">
        <v>437.50363067832097</v>
      </c>
      <c r="W336" s="38">
        <v>76.096137111240594</v>
      </c>
      <c r="X336" s="35">
        <v>135.84943460025599</v>
      </c>
      <c r="Y336" s="35">
        <v>4497.04927151422</v>
      </c>
      <c r="Z336" s="35">
        <v>0</v>
      </c>
      <c r="AA336" s="36">
        <f t="shared" si="33"/>
        <v>110436300.99466598</v>
      </c>
      <c r="AB336" s="37">
        <f t="shared" si="37"/>
        <v>2.4615011738587365E-3</v>
      </c>
    </row>
    <row r="337" spans="1:28">
      <c r="A337" s="18">
        <v>20190515</v>
      </c>
      <c r="B337" s="18" t="s">
        <v>99</v>
      </c>
      <c r="C337" s="27">
        <v>42550</v>
      </c>
      <c r="D337" s="27">
        <v>1</v>
      </c>
      <c r="E337" s="27">
        <v>2.017468992248062</v>
      </c>
      <c r="F337" s="18">
        <v>196000</v>
      </c>
      <c r="G337" s="18">
        <v>1</v>
      </c>
      <c r="H337" s="18">
        <v>0.350903595505618</v>
      </c>
      <c r="I337" s="27">
        <v>234939</v>
      </c>
      <c r="J337" s="27">
        <v>1</v>
      </c>
      <c r="K337" s="26">
        <v>0.62644513714210104</v>
      </c>
      <c r="L337" s="18">
        <v>10440</v>
      </c>
      <c r="M337" s="19">
        <v>1</v>
      </c>
      <c r="N337" s="19">
        <v>20.737330677290839</v>
      </c>
      <c r="O337" s="27">
        <v>0</v>
      </c>
      <c r="P337" s="27">
        <v>0</v>
      </c>
      <c r="Q337" s="27">
        <v>0</v>
      </c>
      <c r="R337" s="22">
        <f t="shared" si="34"/>
        <v>461131.9428641327</v>
      </c>
      <c r="S337" s="32">
        <f t="shared" si="32"/>
        <v>518294.53668520058</v>
      </c>
      <c r="T337" s="39">
        <f t="shared" si="35"/>
        <v>1123.9614706932375</v>
      </c>
      <c r="U337" s="34">
        <f t="shared" si="36"/>
        <v>1.7746393685826086E-2</v>
      </c>
      <c r="V337" s="38">
        <v>437.50363067832097</v>
      </c>
      <c r="W337" s="38">
        <v>76.096137111240594</v>
      </c>
      <c r="X337" s="35">
        <v>135.84943460025599</v>
      </c>
      <c r="Y337" s="35">
        <v>4497.04927151422</v>
      </c>
      <c r="Z337" s="35">
        <v>0</v>
      </c>
      <c r="AA337" s="36">
        <f t="shared" si="33"/>
        <v>112396147.0693237</v>
      </c>
      <c r="AB337" s="37">
        <f t="shared" si="37"/>
        <v>1.7746393685826031E-2</v>
      </c>
    </row>
    <row r="338" spans="1:28">
      <c r="A338" s="18">
        <v>20190516</v>
      </c>
      <c r="B338" s="18" t="s">
        <v>99</v>
      </c>
      <c r="C338" s="27">
        <v>41550</v>
      </c>
      <c r="D338" s="27">
        <v>1</v>
      </c>
      <c r="E338" s="27">
        <v>2.017468992248062</v>
      </c>
      <c r="F338" s="18">
        <v>196500</v>
      </c>
      <c r="G338" s="18">
        <v>1</v>
      </c>
      <c r="H338" s="18">
        <v>0.350903595505618</v>
      </c>
      <c r="I338" s="27">
        <v>220120</v>
      </c>
      <c r="J338" s="27">
        <v>1</v>
      </c>
      <c r="K338" s="26">
        <v>0.62644513714210104</v>
      </c>
      <c r="L338" s="18">
        <v>10280</v>
      </c>
      <c r="M338" s="19">
        <v>1</v>
      </c>
      <c r="N338" s="19">
        <v>20.737330677290839</v>
      </c>
      <c r="O338" s="27">
        <v>0</v>
      </c>
      <c r="P338" s="27">
        <v>0</v>
      </c>
      <c r="Q338" s="27">
        <v>0</v>
      </c>
      <c r="R338" s="22">
        <f t="shared" si="34"/>
        <v>461131.9428641327</v>
      </c>
      <c r="S338" s="32">
        <f t="shared" si="32"/>
        <v>503851.25609503005</v>
      </c>
      <c r="T338" s="39">
        <f t="shared" si="35"/>
        <v>1092.640108524176</v>
      </c>
      <c r="U338" s="34">
        <f t="shared" si="36"/>
        <v>-2.7866935820978947E-2</v>
      </c>
      <c r="V338" s="38">
        <v>437.50363067832097</v>
      </c>
      <c r="W338" s="38">
        <v>76.096137111240594</v>
      </c>
      <c r="X338" s="35">
        <v>135.84943460025599</v>
      </c>
      <c r="Y338" s="35">
        <v>4497.04927151422</v>
      </c>
      <c r="Z338" s="35">
        <v>0</v>
      </c>
      <c r="AA338" s="36">
        <f t="shared" si="33"/>
        <v>109264010.85241753</v>
      </c>
      <c r="AB338" s="37">
        <f t="shared" si="37"/>
        <v>-2.7866935820979127E-2</v>
      </c>
    </row>
    <row r="339" spans="1:28">
      <c r="A339" s="18">
        <v>20190517</v>
      </c>
      <c r="B339" s="18" t="s">
        <v>99</v>
      </c>
      <c r="C339" s="27">
        <v>41200</v>
      </c>
      <c r="D339" s="27">
        <v>1</v>
      </c>
      <c r="E339" s="27">
        <v>2.017468992248062</v>
      </c>
      <c r="F339" s="22">
        <v>195500</v>
      </c>
      <c r="G339" s="18">
        <v>1</v>
      </c>
      <c r="H339" s="18">
        <v>0.350903595505618</v>
      </c>
      <c r="I339" s="27">
        <v>218354</v>
      </c>
      <c r="J339" s="27">
        <v>1</v>
      </c>
      <c r="K339" s="26">
        <v>0.62644513714210104</v>
      </c>
      <c r="L339" s="18">
        <v>10225</v>
      </c>
      <c r="M339" s="19">
        <v>1</v>
      </c>
      <c r="N339" s="19">
        <v>20.737330677290839</v>
      </c>
      <c r="O339" s="27">
        <v>0</v>
      </c>
      <c r="P339" s="27">
        <v>0</v>
      </c>
      <c r="Q339" s="27">
        <v>0</v>
      </c>
      <c r="R339" s="22">
        <f t="shared" si="34"/>
        <v>461131.9428641327</v>
      </c>
      <c r="S339" s="32">
        <f t="shared" si="32"/>
        <v>500547.38305279362</v>
      </c>
      <c r="T339" s="39">
        <f t="shared" si="35"/>
        <v>1085.475406331316</v>
      </c>
      <c r="U339" s="34">
        <f t="shared" si="36"/>
        <v>-6.5572388721271708E-3</v>
      </c>
      <c r="V339" s="38">
        <v>437.50363067832097</v>
      </c>
      <c r="W339" s="38">
        <v>76.096137111240594</v>
      </c>
      <c r="X339" s="35">
        <v>135.84943460025599</v>
      </c>
      <c r="Y339" s="35">
        <v>4497.04927151422</v>
      </c>
      <c r="Z339" s="35">
        <v>0</v>
      </c>
      <c r="AA339" s="36">
        <f t="shared" si="33"/>
        <v>108547540.63313156</v>
      </c>
      <c r="AB339" s="37">
        <f t="shared" si="37"/>
        <v>-6.557238872126875E-3</v>
      </c>
    </row>
    <row r="340" spans="1:28">
      <c r="A340" s="18">
        <v>20190520</v>
      </c>
      <c r="B340" s="18" t="s">
        <v>99</v>
      </c>
      <c r="C340" s="27">
        <v>42000</v>
      </c>
      <c r="D340" s="27">
        <v>1</v>
      </c>
      <c r="E340" s="27">
        <v>2.017468992248062</v>
      </c>
      <c r="F340" s="18">
        <v>188000</v>
      </c>
      <c r="G340" s="18">
        <v>1</v>
      </c>
      <c r="H340" s="18">
        <v>0.350903595505618</v>
      </c>
      <c r="I340" s="27">
        <v>207951</v>
      </c>
      <c r="J340" s="27">
        <v>1</v>
      </c>
      <c r="K340" s="26">
        <v>0.62644513714210104</v>
      </c>
      <c r="L340" s="18">
        <v>10315</v>
      </c>
      <c r="M340" s="19">
        <v>1</v>
      </c>
      <c r="N340" s="19">
        <v>20.737330677290839</v>
      </c>
      <c r="O340" s="27">
        <v>0</v>
      </c>
      <c r="P340" s="27">
        <v>0</v>
      </c>
      <c r="Q340" s="27">
        <v>0</v>
      </c>
      <c r="R340" s="22">
        <f t="shared" si="34"/>
        <v>461131.9428641327</v>
      </c>
      <c r="S340" s="32">
        <f t="shared" si="32"/>
        <v>494879.03227956686</v>
      </c>
      <c r="T340" s="39">
        <f t="shared" si="35"/>
        <v>1073.1831527562977</v>
      </c>
      <c r="U340" s="34">
        <f t="shared" si="36"/>
        <v>-1.1324304082175031E-2</v>
      </c>
      <c r="V340" s="38">
        <v>437.50363067832097</v>
      </c>
      <c r="W340" s="38">
        <v>76.096137111240594</v>
      </c>
      <c r="X340" s="35">
        <v>135.84943460025599</v>
      </c>
      <c r="Y340" s="35">
        <v>4497.04927151422</v>
      </c>
      <c r="Z340" s="35">
        <v>0</v>
      </c>
      <c r="AA340" s="36">
        <f t="shared" si="33"/>
        <v>107318315.27562973</v>
      </c>
      <c r="AB340" s="37">
        <f t="shared" si="37"/>
        <v>-1.1324304082175057E-2</v>
      </c>
    </row>
    <row r="341" spans="1:28">
      <c r="A341" s="18">
        <v>20190521</v>
      </c>
      <c r="B341" s="18" t="s">
        <v>99</v>
      </c>
      <c r="C341" s="27">
        <v>43150</v>
      </c>
      <c r="D341" s="27">
        <v>1</v>
      </c>
      <c r="E341" s="27">
        <v>2.017468992248062</v>
      </c>
      <c r="F341" s="18">
        <v>181000</v>
      </c>
      <c r="G341" s="18">
        <v>1</v>
      </c>
      <c r="H341" s="18">
        <v>0.350903595505618</v>
      </c>
      <c r="I341" s="27">
        <v>210208</v>
      </c>
      <c r="J341" s="27">
        <v>1</v>
      </c>
      <c r="K341" s="26">
        <v>0.62644513714210104</v>
      </c>
      <c r="L341" s="18">
        <v>10370</v>
      </c>
      <c r="M341" s="19">
        <v>1</v>
      </c>
      <c r="N341" s="19">
        <v>20.737330677290839</v>
      </c>
      <c r="O341" s="27">
        <v>0</v>
      </c>
      <c r="P341" s="27">
        <v>0</v>
      </c>
      <c r="Q341" s="27">
        <v>0</v>
      </c>
      <c r="R341" s="22">
        <f t="shared" si="34"/>
        <v>461131.9428641327</v>
      </c>
      <c r="S341" s="32">
        <f t="shared" si="32"/>
        <v>497297.23631389346</v>
      </c>
      <c r="T341" s="39">
        <f t="shared" si="35"/>
        <v>1078.427213749572</v>
      </c>
      <c r="U341" s="34">
        <f t="shared" si="36"/>
        <v>4.8864548234901599E-3</v>
      </c>
      <c r="V341" s="38">
        <v>437.50363067832097</v>
      </c>
      <c r="W341" s="38">
        <v>76.096137111240594</v>
      </c>
      <c r="X341" s="35">
        <v>135.84943460025599</v>
      </c>
      <c r="Y341" s="35">
        <v>4497.04927151422</v>
      </c>
      <c r="Z341" s="35">
        <v>0</v>
      </c>
      <c r="AA341" s="36">
        <f t="shared" si="33"/>
        <v>107842721.37495717</v>
      </c>
      <c r="AB341" s="37">
        <f t="shared" si="37"/>
        <v>4.8864548234902197E-3</v>
      </c>
    </row>
    <row r="342" spans="1:28">
      <c r="A342" s="18">
        <v>20190522</v>
      </c>
      <c r="B342" s="18" t="s">
        <v>99</v>
      </c>
      <c r="C342" s="27">
        <v>43500</v>
      </c>
      <c r="D342" s="27">
        <v>1</v>
      </c>
      <c r="E342" s="27">
        <v>2.017468992248062</v>
      </c>
      <c r="F342" s="18">
        <v>184500</v>
      </c>
      <c r="G342" s="18">
        <v>1</v>
      </c>
      <c r="H342" s="18">
        <v>0.350903595505618</v>
      </c>
      <c r="I342" s="27">
        <v>210503</v>
      </c>
      <c r="J342" s="27">
        <v>1</v>
      </c>
      <c r="K342" s="26">
        <v>0.62644513714210104</v>
      </c>
      <c r="L342" s="18">
        <v>10315</v>
      </c>
      <c r="M342" s="19">
        <v>1</v>
      </c>
      <c r="N342" s="19">
        <v>20.737330677290839</v>
      </c>
      <c r="O342" s="27">
        <v>0</v>
      </c>
      <c r="P342" s="27">
        <v>0</v>
      </c>
      <c r="Q342" s="27">
        <v>0</v>
      </c>
      <c r="R342" s="22">
        <f t="shared" si="34"/>
        <v>461131.9428641327</v>
      </c>
      <c r="S342" s="32">
        <f t="shared" si="32"/>
        <v>498275.76117365598</v>
      </c>
      <c r="T342" s="39">
        <f t="shared" si="35"/>
        <v>1080.5492199885778</v>
      </c>
      <c r="U342" s="34">
        <f t="shared" si="36"/>
        <v>1.9676861006017576E-3</v>
      </c>
      <c r="V342" s="38">
        <v>437.50363067832097</v>
      </c>
      <c r="W342" s="38">
        <v>76.096137111240594</v>
      </c>
      <c r="X342" s="35">
        <v>135.84943460025599</v>
      </c>
      <c r="Y342" s="35">
        <v>4497.04927151422</v>
      </c>
      <c r="Z342" s="35">
        <v>0</v>
      </c>
      <c r="AA342" s="36">
        <f t="shared" si="33"/>
        <v>108054921.99885772</v>
      </c>
      <c r="AB342" s="37">
        <f t="shared" si="37"/>
        <v>1.9676861006015381E-3</v>
      </c>
    </row>
    <row r="343" spans="1:28">
      <c r="A343" s="18">
        <v>20190523</v>
      </c>
      <c r="B343" s="18" t="s">
        <v>99</v>
      </c>
      <c r="C343" s="27">
        <v>43850</v>
      </c>
      <c r="D343" s="27">
        <v>1</v>
      </c>
      <c r="E343" s="27">
        <v>2.017468992248062</v>
      </c>
      <c r="F343" s="18">
        <v>180500</v>
      </c>
      <c r="G343" s="18">
        <v>1</v>
      </c>
      <c r="H343" s="18">
        <v>0.350903595505618</v>
      </c>
      <c r="I343" s="27">
        <v>199708</v>
      </c>
      <c r="J343" s="27">
        <v>1</v>
      </c>
      <c r="K343" s="26">
        <v>0.62644513714210104</v>
      </c>
      <c r="L343" s="18">
        <v>10315</v>
      </c>
      <c r="M343" s="19">
        <v>1</v>
      </c>
      <c r="N343" s="19">
        <v>20.737330677290839</v>
      </c>
      <c r="O343" s="27">
        <v>0</v>
      </c>
      <c r="P343" s="27">
        <v>0</v>
      </c>
      <c r="Q343" s="27">
        <v>0</v>
      </c>
      <c r="R343" s="22">
        <f t="shared" si="34"/>
        <v>461131.9428641327</v>
      </c>
      <c r="S343" s="32">
        <f t="shared" si="32"/>
        <v>490815.78568347124</v>
      </c>
      <c r="T343" s="39">
        <f t="shared" si="35"/>
        <v>1064.3716907464043</v>
      </c>
      <c r="U343" s="34">
        <f t="shared" si="36"/>
        <v>-1.497158013990745E-2</v>
      </c>
      <c r="V343" s="38">
        <v>437.50363067832097</v>
      </c>
      <c r="W343" s="38">
        <v>76.096137111240594</v>
      </c>
      <c r="X343" s="35">
        <v>135.84943460025599</v>
      </c>
      <c r="Y343" s="35">
        <v>4497.04927151422</v>
      </c>
      <c r="Z343" s="35">
        <v>0</v>
      </c>
      <c r="AA343" s="36">
        <f t="shared" si="33"/>
        <v>106437169.07464039</v>
      </c>
      <c r="AB343" s="37">
        <f t="shared" si="37"/>
        <v>-1.4971580139907278E-2</v>
      </c>
    </row>
    <row r="344" spans="1:28">
      <c r="A344" s="18">
        <v>20190524</v>
      </c>
      <c r="B344" s="18" t="s">
        <v>99</v>
      </c>
      <c r="C344" s="27">
        <v>42700</v>
      </c>
      <c r="D344" s="27">
        <v>1</v>
      </c>
      <c r="E344" s="27">
        <v>2.017468992248062</v>
      </c>
      <c r="F344" s="18">
        <v>181000</v>
      </c>
      <c r="G344" s="18">
        <v>1</v>
      </c>
      <c r="H344" s="18">
        <v>0.350903595505618</v>
      </c>
      <c r="I344" s="27">
        <v>207559</v>
      </c>
      <c r="J344" s="27">
        <v>1</v>
      </c>
      <c r="K344" s="26">
        <v>0.62644513714210104</v>
      </c>
      <c r="L344" s="18">
        <v>10260</v>
      </c>
      <c r="M344" s="19">
        <v>1</v>
      </c>
      <c r="N344" s="19">
        <v>20.737330677290839</v>
      </c>
      <c r="O344" s="27">
        <v>0</v>
      </c>
      <c r="P344" s="27">
        <v>0</v>
      </c>
      <c r="Q344" s="27">
        <v>0</v>
      </c>
      <c r="R344" s="22">
        <f t="shared" si="34"/>
        <v>461131.9428641327</v>
      </c>
      <c r="S344" s="32">
        <f t="shared" si="32"/>
        <v>492448.81572459044</v>
      </c>
      <c r="T344" s="39">
        <f t="shared" si="35"/>
        <v>1067.9130416902931</v>
      </c>
      <c r="U344" s="34">
        <f t="shared" si="36"/>
        <v>3.3271750598753559E-3</v>
      </c>
      <c r="V344" s="38">
        <v>437.50363067832097</v>
      </c>
      <c r="W344" s="38">
        <v>76.096137111240594</v>
      </c>
      <c r="X344" s="35">
        <v>135.84943460025599</v>
      </c>
      <c r="Y344" s="35">
        <v>4497.04927151422</v>
      </c>
      <c r="Z344" s="35">
        <v>0</v>
      </c>
      <c r="AA344" s="36">
        <f t="shared" si="33"/>
        <v>106791304.1690293</v>
      </c>
      <c r="AB344" s="37">
        <f t="shared" si="37"/>
        <v>3.3271750598755641E-3</v>
      </c>
    </row>
    <row r="345" spans="1:28">
      <c r="A345" s="18">
        <v>20190527</v>
      </c>
      <c r="B345" s="18" t="s">
        <v>99</v>
      </c>
      <c r="C345" s="27">
        <v>42650</v>
      </c>
      <c r="D345" s="27">
        <v>1</v>
      </c>
      <c r="E345" s="27">
        <v>2.017468992248062</v>
      </c>
      <c r="F345" s="18">
        <v>174000</v>
      </c>
      <c r="G345" s="18">
        <v>1</v>
      </c>
      <c r="H345" s="18">
        <v>0.350903595505618</v>
      </c>
      <c r="I345" s="27">
        <v>207559</v>
      </c>
      <c r="J345" s="27">
        <v>1</v>
      </c>
      <c r="K345" s="26">
        <v>0.62644513714210104</v>
      </c>
      <c r="L345" s="18">
        <v>10220</v>
      </c>
      <c r="M345" s="19">
        <v>1</v>
      </c>
      <c r="N345" s="19">
        <v>20.737330677290839</v>
      </c>
      <c r="O345" s="27">
        <v>0</v>
      </c>
      <c r="P345" s="27">
        <v>0</v>
      </c>
      <c r="Q345" s="27">
        <v>0</v>
      </c>
      <c r="R345" s="22">
        <f t="shared" si="34"/>
        <v>461131.9428641327</v>
      </c>
      <c r="S345" s="32">
        <f t="shared" si="32"/>
        <v>489062.12387934711</v>
      </c>
      <c r="T345" s="39">
        <f t="shared" si="35"/>
        <v>1060.5687405685615</v>
      </c>
      <c r="U345" s="34">
        <f t="shared" si="36"/>
        <v>-6.8772464002378603E-3</v>
      </c>
      <c r="V345" s="38">
        <v>437.50363067832097</v>
      </c>
      <c r="W345" s="38">
        <v>76.096137111240594</v>
      </c>
      <c r="X345" s="35">
        <v>135.84943460025599</v>
      </c>
      <c r="Y345" s="35">
        <v>4497.04927151422</v>
      </c>
      <c r="Z345" s="35">
        <v>0</v>
      </c>
      <c r="AA345" s="36">
        <f t="shared" si="33"/>
        <v>106056874.05685611</v>
      </c>
      <c r="AB345" s="37">
        <f t="shared" si="37"/>
        <v>-6.8772464002380632E-3</v>
      </c>
    </row>
    <row r="346" spans="1:28">
      <c r="A346" s="18">
        <v>20190528</v>
      </c>
      <c r="B346" s="18" t="s">
        <v>99</v>
      </c>
      <c r="C346" s="27">
        <v>42550</v>
      </c>
      <c r="D346" s="27">
        <v>1</v>
      </c>
      <c r="E346" s="27">
        <v>2.017468992248062</v>
      </c>
      <c r="F346" s="18">
        <v>186000</v>
      </c>
      <c r="G346" s="18">
        <v>1</v>
      </c>
      <c r="H346" s="18">
        <v>0.350903595505618</v>
      </c>
      <c r="I346" s="27">
        <v>214134</v>
      </c>
      <c r="J346" s="27">
        <v>1</v>
      </c>
      <c r="K346" s="26">
        <v>0.62644513714210104</v>
      </c>
      <c r="L346" s="18">
        <v>10260</v>
      </c>
      <c r="M346" s="19">
        <v>1</v>
      </c>
      <c r="N346" s="19">
        <v>20.737330677290839</v>
      </c>
      <c r="O346" s="27">
        <v>0</v>
      </c>
      <c r="P346" s="27">
        <v>0</v>
      </c>
      <c r="Q346" s="27">
        <v>0</v>
      </c>
      <c r="R346" s="22">
        <f t="shared" si="34"/>
        <v>461131.9428641327</v>
      </c>
      <c r="S346" s="32">
        <f t="shared" si="32"/>
        <v>498019.59012999065</v>
      </c>
      <c r="T346" s="39">
        <f t="shared" si="35"/>
        <v>1079.9936934248046</v>
      </c>
      <c r="U346" s="34">
        <f t="shared" si="36"/>
        <v>1.83156000296875E-2</v>
      </c>
      <c r="V346" s="38">
        <v>437.50363067832097</v>
      </c>
      <c r="W346" s="38">
        <v>76.096137111240594</v>
      </c>
      <c r="X346" s="35">
        <v>135.84943460025599</v>
      </c>
      <c r="Y346" s="35">
        <v>4497.04927151422</v>
      </c>
      <c r="Z346" s="35">
        <v>0</v>
      </c>
      <c r="AA346" s="36">
        <f t="shared" si="33"/>
        <v>107999369.34248042</v>
      </c>
      <c r="AB346" s="37">
        <f t="shared" si="37"/>
        <v>1.8315600029687434E-2</v>
      </c>
    </row>
    <row r="347" spans="1:28">
      <c r="A347" s="18">
        <v>20190529</v>
      </c>
      <c r="B347" s="18" t="s">
        <v>99</v>
      </c>
      <c r="C347" s="27">
        <v>41800</v>
      </c>
      <c r="D347" s="27">
        <v>1</v>
      </c>
      <c r="E347" s="27">
        <v>2.017468992248062</v>
      </c>
      <c r="F347" s="18">
        <v>185500</v>
      </c>
      <c r="G347" s="18">
        <v>1</v>
      </c>
      <c r="H347" s="18">
        <v>0.350903595505618</v>
      </c>
      <c r="I347" s="27">
        <v>184398</v>
      </c>
      <c r="J347" s="27">
        <v>1</v>
      </c>
      <c r="K347" s="26">
        <v>0.62644513714210104</v>
      </c>
      <c r="L347" s="18">
        <v>10075</v>
      </c>
      <c r="M347" s="19">
        <v>1</v>
      </c>
      <c r="N347" s="19">
        <v>20.737330677290839</v>
      </c>
      <c r="O347" s="27">
        <v>0</v>
      </c>
      <c r="P347" s="27">
        <v>0</v>
      </c>
      <c r="Q347" s="27">
        <v>0</v>
      </c>
      <c r="R347" s="22">
        <f t="shared" si="34"/>
        <v>461131.9428641327</v>
      </c>
      <c r="S347" s="32">
        <f t="shared" si="32"/>
        <v>473866.6578146955</v>
      </c>
      <c r="T347" s="39">
        <f t="shared" si="35"/>
        <v>1027.6162064841276</v>
      </c>
      <c r="U347" s="34">
        <f t="shared" si="36"/>
        <v>-4.8497956293227062E-2</v>
      </c>
      <c r="V347" s="38">
        <v>437.50363067832097</v>
      </c>
      <c r="W347" s="38">
        <v>76.096137111240594</v>
      </c>
      <c r="X347" s="35">
        <v>135.84943460025599</v>
      </c>
      <c r="Y347" s="35">
        <v>4497.04927151422</v>
      </c>
      <c r="Z347" s="35">
        <v>0</v>
      </c>
      <c r="AA347" s="36">
        <f t="shared" si="33"/>
        <v>102761620.6484127</v>
      </c>
      <c r="AB347" s="37">
        <f t="shared" si="37"/>
        <v>-4.8497956293227194E-2</v>
      </c>
    </row>
    <row r="348" spans="1:28">
      <c r="A348" s="18">
        <v>20190530</v>
      </c>
      <c r="B348" s="18" t="s">
        <v>99</v>
      </c>
      <c r="C348" s="27">
        <v>42550</v>
      </c>
      <c r="D348" s="27">
        <v>1</v>
      </c>
      <c r="E348" s="27">
        <v>2.017468992248062</v>
      </c>
      <c r="F348" s="18">
        <v>186000</v>
      </c>
      <c r="G348" s="18">
        <v>1</v>
      </c>
      <c r="H348" s="18">
        <v>0.350903595505618</v>
      </c>
      <c r="I348" s="27">
        <v>180277</v>
      </c>
      <c r="J348" s="27">
        <v>1</v>
      </c>
      <c r="K348" s="26">
        <v>0.62644513714210104</v>
      </c>
      <c r="L348" s="18">
        <v>10185</v>
      </c>
      <c r="M348" s="19">
        <v>1</v>
      </c>
      <c r="N348" s="19">
        <v>20.737330677290839</v>
      </c>
      <c r="O348" s="27">
        <v>0</v>
      </c>
      <c r="P348" s="27">
        <v>0</v>
      </c>
      <c r="Q348" s="27">
        <v>0</v>
      </c>
      <c r="R348" s="22">
        <f t="shared" si="34"/>
        <v>461131.9428641327</v>
      </c>
      <c r="S348" s="32">
        <f t="shared" si="32"/>
        <v>475254.73732097365</v>
      </c>
      <c r="T348" s="39">
        <f t="shared" si="35"/>
        <v>1030.62636339856</v>
      </c>
      <c r="U348" s="34">
        <f t="shared" si="36"/>
        <v>2.9292618152951394E-3</v>
      </c>
      <c r="V348" s="38">
        <v>437.50363067832097</v>
      </c>
      <c r="W348" s="38">
        <v>76.096137111240594</v>
      </c>
      <c r="X348" s="35">
        <v>135.84943460025599</v>
      </c>
      <c r="Y348" s="35">
        <v>4497.04927151422</v>
      </c>
      <c r="Z348" s="35">
        <v>0</v>
      </c>
      <c r="AA348" s="36">
        <f t="shared" si="33"/>
        <v>103062636.339856</v>
      </c>
      <c r="AB348" s="37">
        <f t="shared" si="37"/>
        <v>2.9292618152956689E-3</v>
      </c>
    </row>
    <row r="349" spans="1:28">
      <c r="A349" s="18">
        <v>20190531</v>
      </c>
      <c r="B349" s="18" t="s">
        <v>99</v>
      </c>
      <c r="C349" s="27">
        <v>42500</v>
      </c>
      <c r="D349" s="27">
        <v>1</v>
      </c>
      <c r="E349" s="27">
        <v>2.017468992248062</v>
      </c>
      <c r="F349" s="18">
        <v>190000</v>
      </c>
      <c r="G349" s="18">
        <v>1</v>
      </c>
      <c r="H349" s="18">
        <v>0.350903595505618</v>
      </c>
      <c r="I349" s="27">
        <v>191170</v>
      </c>
      <c r="J349" s="27">
        <v>1</v>
      </c>
      <c r="K349" s="26">
        <v>0.62644513714210104</v>
      </c>
      <c r="L349" s="18">
        <v>10245</v>
      </c>
      <c r="M349" s="19">
        <v>1</v>
      </c>
      <c r="N349" s="19">
        <v>20.737330677290839</v>
      </c>
      <c r="O349" s="27">
        <v>0</v>
      </c>
      <c r="P349" s="27">
        <v>0</v>
      </c>
      <c r="Q349" s="27">
        <v>0</v>
      </c>
      <c r="R349" s="22">
        <f t="shared" si="34"/>
        <v>461131.9428641327</v>
      </c>
      <c r="S349" s="32">
        <f t="shared" si="32"/>
        <v>484625.58497291018</v>
      </c>
      <c r="T349" s="39">
        <f t="shared" si="35"/>
        <v>1050.9477655415851</v>
      </c>
      <c r="U349" s="34">
        <f t="shared" si="36"/>
        <v>1.9717526025643212E-2</v>
      </c>
      <c r="V349" s="38">
        <v>437.50363067832097</v>
      </c>
      <c r="W349" s="38">
        <v>76.096137111240594</v>
      </c>
      <c r="X349" s="35">
        <v>135.84943460025599</v>
      </c>
      <c r="Y349" s="35">
        <v>4497.04927151422</v>
      </c>
      <c r="Z349" s="35">
        <v>0</v>
      </c>
      <c r="AA349" s="36">
        <f t="shared" si="33"/>
        <v>105094776.55415848</v>
      </c>
      <c r="AB349" s="37">
        <f t="shared" si="37"/>
        <v>1.97175260256429E-2</v>
      </c>
    </row>
    <row r="350" spans="1:28">
      <c r="A350" s="18">
        <v>20190603</v>
      </c>
      <c r="B350" s="18" t="s">
        <v>99</v>
      </c>
      <c r="C350" s="27">
        <v>43800</v>
      </c>
      <c r="D350" s="27">
        <v>1</v>
      </c>
      <c r="E350" s="27">
        <v>2.017468992248062</v>
      </c>
      <c r="F350" s="18">
        <v>193000</v>
      </c>
      <c r="G350" s="18">
        <v>1</v>
      </c>
      <c r="H350" s="18">
        <v>0.350903595505618</v>
      </c>
      <c r="I350" s="27">
        <v>186655</v>
      </c>
      <c r="J350" s="27">
        <v>1</v>
      </c>
      <c r="K350" s="26">
        <v>0.62644513714210104</v>
      </c>
      <c r="L350" s="18">
        <v>10410</v>
      </c>
      <c r="M350" s="19">
        <v>1</v>
      </c>
      <c r="N350" s="19">
        <v>20.737330677290839</v>
      </c>
      <c r="O350" s="27">
        <v>0</v>
      </c>
      <c r="P350" s="27">
        <v>0</v>
      </c>
      <c r="Q350" s="27">
        <v>0</v>
      </c>
      <c r="R350" s="22">
        <f t="shared" si="34"/>
        <v>461131.9428641327</v>
      </c>
      <c r="S350" s="32">
        <f t="shared" si="32"/>
        <v>488894.26521690586</v>
      </c>
      <c r="T350" s="39">
        <f t="shared" si="35"/>
        <v>1060.2047261795374</v>
      </c>
      <c r="U350" s="34">
        <f t="shared" si="36"/>
        <v>8.8082024068835332E-3</v>
      </c>
      <c r="V350" s="38">
        <v>437.50363067832097</v>
      </c>
      <c r="W350" s="38">
        <v>76.096137111240594</v>
      </c>
      <c r="X350" s="35">
        <v>135.84943460025599</v>
      </c>
      <c r="Y350" s="35">
        <v>4497.04927151422</v>
      </c>
      <c r="Z350" s="35">
        <v>0</v>
      </c>
      <c r="AA350" s="36">
        <f t="shared" si="33"/>
        <v>106020472.61795372</v>
      </c>
      <c r="AB350" s="37">
        <f t="shared" si="37"/>
        <v>8.8082024068836563E-3</v>
      </c>
    </row>
    <row r="351" spans="1:28">
      <c r="A351" s="18">
        <v>20190604</v>
      </c>
      <c r="B351" s="18" t="s">
        <v>99</v>
      </c>
      <c r="C351" s="27">
        <v>43450</v>
      </c>
      <c r="D351" s="27">
        <v>1</v>
      </c>
      <c r="E351" s="27">
        <v>2.017468992248062</v>
      </c>
      <c r="F351" s="18">
        <v>195500</v>
      </c>
      <c r="G351" s="18">
        <v>1</v>
      </c>
      <c r="H351" s="18">
        <v>0.350903595505618</v>
      </c>
      <c r="I351" s="27">
        <v>183613</v>
      </c>
      <c r="J351" s="27">
        <v>1</v>
      </c>
      <c r="K351" s="26">
        <v>0.62644513714210104</v>
      </c>
      <c r="L351" s="18">
        <v>10380</v>
      </c>
      <c r="M351" s="19">
        <v>1</v>
      </c>
      <c r="N351" s="19">
        <v>20.737330677290839</v>
      </c>
      <c r="O351" s="27">
        <v>0</v>
      </c>
      <c r="P351" s="27">
        <v>0</v>
      </c>
      <c r="Q351" s="27">
        <v>0</v>
      </c>
      <c r="R351" s="22">
        <f t="shared" si="34"/>
        <v>461131.9428641327</v>
      </c>
      <c r="S351" s="32">
        <f t="shared" si="32"/>
        <v>486537.64403087809</v>
      </c>
      <c r="T351" s="39">
        <f t="shared" si="35"/>
        <v>1055.09421231795</v>
      </c>
      <c r="U351" s="34">
        <f t="shared" si="36"/>
        <v>-4.8203085077758393E-3</v>
      </c>
      <c r="V351" s="38">
        <v>437.50363067832097</v>
      </c>
      <c r="W351" s="38">
        <v>76.096137111240594</v>
      </c>
      <c r="X351" s="35">
        <v>135.84943460025599</v>
      </c>
      <c r="Y351" s="35">
        <v>4497.04927151422</v>
      </c>
      <c r="Z351" s="35">
        <v>0</v>
      </c>
      <c r="AA351" s="36">
        <f t="shared" si="33"/>
        <v>105509421.23179498</v>
      </c>
      <c r="AB351" s="37">
        <f t="shared" si="37"/>
        <v>-4.8203085077758098E-3</v>
      </c>
    </row>
    <row r="352" spans="1:28">
      <c r="A352" s="18">
        <v>20190605</v>
      </c>
      <c r="B352" s="18" t="s">
        <v>99</v>
      </c>
      <c r="C352" s="27">
        <v>43900</v>
      </c>
      <c r="D352" s="27">
        <v>1</v>
      </c>
      <c r="E352" s="27">
        <v>2.017468992248062</v>
      </c>
      <c r="F352" s="18">
        <v>196000</v>
      </c>
      <c r="G352" s="18">
        <v>1</v>
      </c>
      <c r="H352" s="18">
        <v>0.350903595505618</v>
      </c>
      <c r="I352" s="27">
        <v>184398</v>
      </c>
      <c r="J352" s="27">
        <v>1</v>
      </c>
      <c r="K352" s="26">
        <v>0.62644513714210104</v>
      </c>
      <c r="L352" s="18">
        <v>10380</v>
      </c>
      <c r="M352" s="19">
        <v>1</v>
      </c>
      <c r="N352" s="19">
        <v>20.737330677290839</v>
      </c>
      <c r="O352" s="27">
        <v>0</v>
      </c>
      <c r="P352" s="27">
        <v>0</v>
      </c>
      <c r="Q352" s="27">
        <v>0</v>
      </c>
      <c r="R352" s="22">
        <f t="shared" si="34"/>
        <v>461131.9428641327</v>
      </c>
      <c r="S352" s="32">
        <f t="shared" si="32"/>
        <v>488112.7163077991</v>
      </c>
      <c r="T352" s="39">
        <f t="shared" si="35"/>
        <v>1058.509877403171</v>
      </c>
      <c r="U352" s="34">
        <f t="shared" si="36"/>
        <v>3.2373081430492252E-3</v>
      </c>
      <c r="V352" s="38">
        <v>437.50363067832097</v>
      </c>
      <c r="W352" s="38">
        <v>76.096137111240594</v>
      </c>
      <c r="X352" s="35">
        <v>135.84943460025599</v>
      </c>
      <c r="Y352" s="35">
        <v>4497.04927151422</v>
      </c>
      <c r="Z352" s="35">
        <v>0</v>
      </c>
      <c r="AA352" s="36">
        <f t="shared" si="33"/>
        <v>105850987.74031705</v>
      </c>
      <c r="AB352" s="37">
        <f t="shared" si="37"/>
        <v>3.2373081430488726E-3</v>
      </c>
    </row>
    <row r="353" spans="1:28">
      <c r="A353" s="18">
        <v>20190607</v>
      </c>
      <c r="B353" s="18" t="s">
        <v>99</v>
      </c>
      <c r="C353" s="27">
        <v>44200</v>
      </c>
      <c r="D353" s="27">
        <v>1</v>
      </c>
      <c r="E353" s="27">
        <v>2.017468992248062</v>
      </c>
      <c r="F353" s="18">
        <v>196500</v>
      </c>
      <c r="G353" s="18">
        <v>1</v>
      </c>
      <c r="H353" s="18">
        <v>0.350903595505618</v>
      </c>
      <c r="I353" s="27">
        <v>187146</v>
      </c>
      <c r="J353" s="27">
        <v>1</v>
      </c>
      <c r="K353" s="26">
        <v>0.62644513714210104</v>
      </c>
      <c r="L353" s="18">
        <v>10405</v>
      </c>
      <c r="M353" s="19">
        <v>1</v>
      </c>
      <c r="N353" s="19">
        <v>20.737330677290839</v>
      </c>
      <c r="O353" s="27">
        <v>0</v>
      </c>
      <c r="P353" s="27">
        <v>0</v>
      </c>
      <c r="Q353" s="27">
        <v>0</v>
      </c>
      <c r="R353" s="22">
        <f t="shared" si="34"/>
        <v>461131.9428641327</v>
      </c>
      <c r="S353" s="32">
        <f t="shared" si="32"/>
        <v>491133.31330702512</v>
      </c>
      <c r="T353" s="39">
        <f t="shared" si="35"/>
        <v>1065.0602737614556</v>
      </c>
      <c r="U353" s="34">
        <f t="shared" si="36"/>
        <v>6.1883185959063702E-3</v>
      </c>
      <c r="V353" s="38">
        <v>437.50363067832097</v>
      </c>
      <c r="W353" s="38">
        <v>76.096137111240594</v>
      </c>
      <c r="X353" s="35">
        <v>135.84943460025599</v>
      </c>
      <c r="Y353" s="35">
        <v>4497.04927151422</v>
      </c>
      <c r="Z353" s="35">
        <v>0</v>
      </c>
      <c r="AA353" s="36">
        <f t="shared" si="33"/>
        <v>106506027.37614553</v>
      </c>
      <c r="AB353" s="37">
        <f t="shared" si="37"/>
        <v>6.1883185959065489E-3</v>
      </c>
    </row>
    <row r="354" spans="1:28">
      <c r="A354" s="18">
        <v>20190610</v>
      </c>
      <c r="B354" s="18" t="s">
        <v>99</v>
      </c>
      <c r="C354" s="27">
        <v>44800</v>
      </c>
      <c r="D354" s="27">
        <v>1</v>
      </c>
      <c r="E354" s="27">
        <v>2.017468992248062</v>
      </c>
      <c r="F354" s="18">
        <v>198500</v>
      </c>
      <c r="G354" s="18">
        <v>1</v>
      </c>
      <c r="H354" s="18">
        <v>0.350903595505618</v>
      </c>
      <c r="I354" s="27">
        <v>187440</v>
      </c>
      <c r="J354" s="27">
        <v>1</v>
      </c>
      <c r="K354" s="26">
        <v>0.62644513714210104</v>
      </c>
      <c r="L354" s="18">
        <v>10525</v>
      </c>
      <c r="M354" s="19">
        <v>1</v>
      </c>
      <c r="N354" s="19">
        <v>20.737330677290839</v>
      </c>
      <c r="O354" s="27">
        <v>0</v>
      </c>
      <c r="P354" s="27">
        <v>0</v>
      </c>
      <c r="Q354" s="27">
        <v>0</v>
      </c>
      <c r="R354" s="22">
        <f t="shared" si="34"/>
        <v>461131.9428641327</v>
      </c>
      <c r="S354" s="32">
        <f t="shared" si="32"/>
        <v>495718.25644497987</v>
      </c>
      <c r="T354" s="39">
        <f t="shared" si="35"/>
        <v>1075.0030747512922</v>
      </c>
      <c r="U354" s="34">
        <f t="shared" si="36"/>
        <v>9.335435031035115E-3</v>
      </c>
      <c r="V354" s="38">
        <v>437.50363067832097</v>
      </c>
      <c r="W354" s="38">
        <v>76.096137111240594</v>
      </c>
      <c r="X354" s="35">
        <v>135.84943460025599</v>
      </c>
      <c r="Y354" s="35">
        <v>4497.04927151422</v>
      </c>
      <c r="Z354" s="35">
        <v>0</v>
      </c>
      <c r="AA354" s="36">
        <f t="shared" si="33"/>
        <v>107500307.47512919</v>
      </c>
      <c r="AB354" s="37">
        <f t="shared" si="37"/>
        <v>9.3354350310351757E-3</v>
      </c>
    </row>
    <row r="355" spans="1:28">
      <c r="A355" s="18">
        <v>20190611</v>
      </c>
      <c r="B355" s="18" t="s">
        <v>99</v>
      </c>
      <c r="C355" s="27">
        <v>44850</v>
      </c>
      <c r="D355" s="27">
        <v>1</v>
      </c>
      <c r="E355" s="27">
        <v>2.017468992248062</v>
      </c>
      <c r="F355" s="18">
        <v>202000</v>
      </c>
      <c r="G355" s="18">
        <v>1</v>
      </c>
      <c r="H355" s="18">
        <v>0.350903595505618</v>
      </c>
      <c r="I355" s="27">
        <v>193721</v>
      </c>
      <c r="J355" s="27">
        <v>1</v>
      </c>
      <c r="K355" s="26">
        <v>0.62644513714210104</v>
      </c>
      <c r="L355" s="18">
        <v>10570</v>
      </c>
      <c r="M355" s="19">
        <v>1</v>
      </c>
      <c r="N355" s="19">
        <v>20.737330677290839</v>
      </c>
      <c r="O355" s="27">
        <v>0</v>
      </c>
      <c r="P355" s="27">
        <v>0</v>
      </c>
      <c r="Q355" s="27">
        <v>0</v>
      </c>
      <c r="R355" s="22">
        <f t="shared" si="34"/>
        <v>461131.9428641327</v>
      </c>
      <c r="S355" s="32">
        <f t="shared" si="32"/>
        <v>501915.17426572955</v>
      </c>
      <c r="T355" s="39">
        <f t="shared" si="35"/>
        <v>1088.4415665249483</v>
      </c>
      <c r="U355" s="34">
        <f t="shared" si="36"/>
        <v>1.2500886824686678E-2</v>
      </c>
      <c r="V355" s="38">
        <v>437.50363067832097</v>
      </c>
      <c r="W355" s="38">
        <v>76.096137111240594</v>
      </c>
      <c r="X355" s="35">
        <v>135.84943460025599</v>
      </c>
      <c r="Y355" s="35">
        <v>4497.04927151422</v>
      </c>
      <c r="Z355" s="35">
        <v>0</v>
      </c>
      <c r="AA355" s="36">
        <f t="shared" si="33"/>
        <v>108844156.65249479</v>
      </c>
      <c r="AB355" s="37">
        <f t="shared" si="37"/>
        <v>1.2500886824686601E-2</v>
      </c>
    </row>
    <row r="356" spans="1:28">
      <c r="A356" s="18">
        <v>20190612</v>
      </c>
      <c r="B356" s="18" t="s">
        <v>99</v>
      </c>
      <c r="C356" s="27">
        <v>44600</v>
      </c>
      <c r="D356" s="27">
        <v>1</v>
      </c>
      <c r="E356" s="27">
        <v>2.017468992248062</v>
      </c>
      <c r="F356" s="18">
        <v>204000</v>
      </c>
      <c r="G356" s="18">
        <v>1</v>
      </c>
      <c r="H356" s="18">
        <v>0.350903595505618</v>
      </c>
      <c r="I356" s="27">
        <v>188422</v>
      </c>
      <c r="J356" s="27">
        <v>1</v>
      </c>
      <c r="K356" s="26">
        <v>0.62644513714210104</v>
      </c>
      <c r="L356" s="18">
        <v>10530</v>
      </c>
      <c r="M356" s="19">
        <v>1</v>
      </c>
      <c r="N356" s="19">
        <v>20.737330677290839</v>
      </c>
      <c r="O356" s="27">
        <v>0</v>
      </c>
      <c r="P356" s="27">
        <v>0</v>
      </c>
      <c r="Q356" s="27">
        <v>0</v>
      </c>
      <c r="R356" s="22">
        <f t="shared" si="34"/>
        <v>461131.9428641327</v>
      </c>
      <c r="S356" s="32">
        <f t="shared" si="32"/>
        <v>497963.58819987113</v>
      </c>
      <c r="T356" s="39">
        <f t="shared" si="35"/>
        <v>1079.872248942404</v>
      </c>
      <c r="U356" s="34">
        <f t="shared" si="36"/>
        <v>-7.8730157374487346E-3</v>
      </c>
      <c r="V356" s="38">
        <v>437.50363067832097</v>
      </c>
      <c r="W356" s="38">
        <v>76.096137111240594</v>
      </c>
      <c r="X356" s="35">
        <v>135.84943460025599</v>
      </c>
      <c r="Y356" s="35">
        <v>4497.04927151422</v>
      </c>
      <c r="Z356" s="35">
        <v>0</v>
      </c>
      <c r="AA356" s="36">
        <f t="shared" si="33"/>
        <v>107987224.89424038</v>
      </c>
      <c r="AB356" s="37">
        <f t="shared" si="37"/>
        <v>-7.8730157374485698E-3</v>
      </c>
    </row>
    <row r="357" spans="1:28">
      <c r="A357" s="18">
        <v>20190613</v>
      </c>
      <c r="B357" s="18" t="s">
        <v>99</v>
      </c>
      <c r="C357" s="27">
        <v>43750</v>
      </c>
      <c r="D357" s="27">
        <v>1</v>
      </c>
      <c r="E357" s="27">
        <v>2.017468992248062</v>
      </c>
      <c r="F357" s="18">
        <v>207000</v>
      </c>
      <c r="G357" s="18">
        <v>1</v>
      </c>
      <c r="H357" s="18">
        <v>0.350903595505618</v>
      </c>
      <c r="I357" s="27">
        <v>187244</v>
      </c>
      <c r="J357" s="27">
        <v>1</v>
      </c>
      <c r="K357" s="26">
        <v>0.62644513714210104</v>
      </c>
      <c r="L357" s="18">
        <v>10495</v>
      </c>
      <c r="M357" s="19">
        <v>1</v>
      </c>
      <c r="N357" s="19">
        <v>20.737330677290839</v>
      </c>
      <c r="O357" s="27">
        <v>0</v>
      </c>
      <c r="P357" s="27">
        <v>0</v>
      </c>
      <c r="Q357" s="27">
        <v>0</v>
      </c>
      <c r="R357" s="22">
        <f t="shared" si="34"/>
        <v>461131.9428641327</v>
      </c>
      <c r="S357" s="32">
        <f t="shared" si="32"/>
        <v>495837.6913977185</v>
      </c>
      <c r="T357" s="39">
        <f t="shared" si="35"/>
        <v>1075.2620786103544</v>
      </c>
      <c r="U357" s="34">
        <f t="shared" si="36"/>
        <v>-4.2691812263577376E-3</v>
      </c>
      <c r="V357" s="38">
        <v>437.50363067832097</v>
      </c>
      <c r="W357" s="38">
        <v>76.096137111240594</v>
      </c>
      <c r="X357" s="35">
        <v>135.84943460025599</v>
      </c>
      <c r="Y357" s="35">
        <v>4497.04927151422</v>
      </c>
      <c r="Z357" s="35">
        <v>0</v>
      </c>
      <c r="AA357" s="36">
        <f t="shared" si="33"/>
        <v>107526207.86103542</v>
      </c>
      <c r="AB357" s="37">
        <f t="shared" si="37"/>
        <v>-4.2691812263576994E-3</v>
      </c>
    </row>
    <row r="358" spans="1:28">
      <c r="A358" s="18">
        <v>20190614</v>
      </c>
      <c r="B358" s="18" t="s">
        <v>99</v>
      </c>
      <c r="C358" s="27">
        <v>44000</v>
      </c>
      <c r="D358" s="27">
        <v>1</v>
      </c>
      <c r="E358" s="27">
        <v>2.017468992248062</v>
      </c>
      <c r="F358" s="18">
        <v>201000</v>
      </c>
      <c r="G358" s="18">
        <v>1</v>
      </c>
      <c r="H358" s="18">
        <v>0.350903595505618</v>
      </c>
      <c r="I358" s="27">
        <v>187146</v>
      </c>
      <c r="J358" s="27">
        <v>1</v>
      </c>
      <c r="K358" s="26">
        <v>0.62644513714210104</v>
      </c>
      <c r="L358" s="18">
        <v>10435</v>
      </c>
      <c r="M358" s="19">
        <v>1</v>
      </c>
      <c r="N358" s="19">
        <v>20.737330677290839</v>
      </c>
      <c r="O358" s="27">
        <v>0</v>
      </c>
      <c r="P358" s="27">
        <v>0</v>
      </c>
      <c r="Q358" s="27">
        <v>0</v>
      </c>
      <c r="R358" s="22">
        <f t="shared" si="34"/>
        <v>461131.9428641327</v>
      </c>
      <c r="S358" s="32">
        <f t="shared" si="32"/>
        <v>492931.00560866948</v>
      </c>
      <c r="T358" s="39">
        <f t="shared" si="35"/>
        <v>1068.9587074515591</v>
      </c>
      <c r="U358" s="34">
        <f t="shared" si="36"/>
        <v>-5.8621719152800273E-3</v>
      </c>
      <c r="V358" s="38">
        <v>437.50363067832097</v>
      </c>
      <c r="W358" s="38">
        <v>76.096137111240594</v>
      </c>
      <c r="X358" s="35">
        <v>135.84943460025599</v>
      </c>
      <c r="Y358" s="35">
        <v>4497.04927151422</v>
      </c>
      <c r="Z358" s="35">
        <v>0</v>
      </c>
      <c r="AA358" s="36">
        <f t="shared" si="33"/>
        <v>106895870.74515587</v>
      </c>
      <c r="AB358" s="37">
        <f t="shared" si="37"/>
        <v>-5.8621719152802711E-3</v>
      </c>
    </row>
    <row r="359" spans="1:28">
      <c r="A359" s="18">
        <v>20190617</v>
      </c>
      <c r="B359" s="18" t="s">
        <v>99</v>
      </c>
      <c r="C359" s="27">
        <v>43900</v>
      </c>
      <c r="D359" s="27">
        <v>1</v>
      </c>
      <c r="E359" s="27">
        <v>2.017468992248062</v>
      </c>
      <c r="F359" s="18">
        <v>205000</v>
      </c>
      <c r="G359" s="18">
        <v>1</v>
      </c>
      <c r="H359" s="18">
        <v>0.350903595505618</v>
      </c>
      <c r="I359" s="27">
        <v>186754</v>
      </c>
      <c r="J359" s="27">
        <v>1</v>
      </c>
      <c r="K359" s="26">
        <v>0.62644513714210104</v>
      </c>
      <c r="L359" s="18">
        <v>10415</v>
      </c>
      <c r="M359" s="19">
        <v>1</v>
      </c>
      <c r="N359" s="19">
        <v>20.737330677290839</v>
      </c>
      <c r="O359" s="27">
        <v>0</v>
      </c>
      <c r="P359" s="27">
        <v>0</v>
      </c>
      <c r="Q359" s="27">
        <v>0</v>
      </c>
      <c r="R359" s="22">
        <f t="shared" si="34"/>
        <v>461131.9428641327</v>
      </c>
      <c r="S359" s="32">
        <f t="shared" si="32"/>
        <v>493472.55998416163</v>
      </c>
      <c r="T359" s="39">
        <f t="shared" si="35"/>
        <v>1070.1331096673946</v>
      </c>
      <c r="U359" s="34">
        <f t="shared" si="36"/>
        <v>1.0986413297809168E-3</v>
      </c>
      <c r="V359" s="38">
        <v>437.50363067832097</v>
      </c>
      <c r="W359" s="38">
        <v>76.096137111240594</v>
      </c>
      <c r="X359" s="35">
        <v>135.84943460025599</v>
      </c>
      <c r="Y359" s="35">
        <v>4497.04927151422</v>
      </c>
      <c r="Z359" s="35">
        <v>0</v>
      </c>
      <c r="AA359" s="36">
        <f t="shared" si="33"/>
        <v>107013310.96673942</v>
      </c>
      <c r="AB359" s="37">
        <f t="shared" si="37"/>
        <v>1.0986413297808997E-3</v>
      </c>
    </row>
    <row r="360" spans="1:28">
      <c r="A360" s="18">
        <v>20190618</v>
      </c>
      <c r="B360" s="18" t="s">
        <v>99</v>
      </c>
      <c r="C360" s="27">
        <v>44350</v>
      </c>
      <c r="D360" s="27">
        <v>1</v>
      </c>
      <c r="E360" s="27">
        <v>2.017468992248062</v>
      </c>
      <c r="F360" s="18">
        <v>208000</v>
      </c>
      <c r="G360" s="18">
        <v>1</v>
      </c>
      <c r="H360" s="18">
        <v>0.350903595505618</v>
      </c>
      <c r="I360" s="27">
        <v>181847</v>
      </c>
      <c r="J360" s="27">
        <v>1</v>
      </c>
      <c r="K360" s="26">
        <v>0.62644513714210104</v>
      </c>
      <c r="L360" s="18">
        <v>10455</v>
      </c>
      <c r="M360" s="19">
        <v>1</v>
      </c>
      <c r="N360" s="19">
        <v>20.737330677290839</v>
      </c>
      <c r="O360" s="27">
        <v>0</v>
      </c>
      <c r="P360" s="27">
        <v>0</v>
      </c>
      <c r="Q360" s="27">
        <v>0</v>
      </c>
      <c r="R360" s="22">
        <f t="shared" si="34"/>
        <v>461131.9428641327</v>
      </c>
      <c r="S360" s="32">
        <f t="shared" si="32"/>
        <v>493188.65875632549</v>
      </c>
      <c r="T360" s="39">
        <f t="shared" si="35"/>
        <v>1069.5174480715555</v>
      </c>
      <c r="U360" s="34">
        <f t="shared" si="36"/>
        <v>-5.7531309916247775E-4</v>
      </c>
      <c r="V360" s="38">
        <v>437.50363067832097</v>
      </c>
      <c r="W360" s="38">
        <v>76.096137111240594</v>
      </c>
      <c r="X360" s="35">
        <v>135.84943460025599</v>
      </c>
      <c r="Y360" s="35">
        <v>4497.04927151422</v>
      </c>
      <c r="Z360" s="35">
        <v>0</v>
      </c>
      <c r="AA360" s="36">
        <f t="shared" si="33"/>
        <v>106951744.80715549</v>
      </c>
      <c r="AB360" s="37">
        <f t="shared" si="37"/>
        <v>-5.7531309916260276E-4</v>
      </c>
    </row>
    <row r="361" spans="1:28">
      <c r="A361" s="18">
        <v>20190619</v>
      </c>
      <c r="B361" s="18" t="s">
        <v>99</v>
      </c>
      <c r="C361" s="27">
        <v>45350</v>
      </c>
      <c r="D361" s="27">
        <v>1</v>
      </c>
      <c r="E361" s="27">
        <v>2.017468992248062</v>
      </c>
      <c r="F361" s="18">
        <v>211500</v>
      </c>
      <c r="G361" s="18">
        <v>1</v>
      </c>
      <c r="H361" s="18">
        <v>0.350903595505618</v>
      </c>
      <c r="I361" s="27">
        <v>187931</v>
      </c>
      <c r="J361" s="27">
        <v>1</v>
      </c>
      <c r="K361" s="26">
        <v>0.62644513714210104</v>
      </c>
      <c r="L361" s="18">
        <v>10620</v>
      </c>
      <c r="M361" s="19">
        <v>1</v>
      </c>
      <c r="N361" s="19">
        <v>20.737330677290839</v>
      </c>
      <c r="O361" s="27">
        <v>0</v>
      </c>
      <c r="P361" s="27">
        <v>0</v>
      </c>
      <c r="Q361" s="27">
        <v>0</v>
      </c>
      <c r="R361" s="22">
        <f t="shared" si="34"/>
        <v>461131.9428641327</v>
      </c>
      <c r="S361" s="32">
        <f t="shared" si="32"/>
        <v>503667.24210896879</v>
      </c>
      <c r="T361" s="39">
        <f t="shared" si="35"/>
        <v>1092.2410600763101</v>
      </c>
      <c r="U361" s="34">
        <f t="shared" si="36"/>
        <v>2.124660242404414E-2</v>
      </c>
      <c r="V361" s="38">
        <v>437.50363067832097</v>
      </c>
      <c r="W361" s="38">
        <v>76.096137111240594</v>
      </c>
      <c r="X361" s="35">
        <v>135.84943460025599</v>
      </c>
      <c r="Y361" s="35">
        <v>4497.04927151422</v>
      </c>
      <c r="Z361" s="35">
        <v>0</v>
      </c>
      <c r="AA361" s="36">
        <f t="shared" si="33"/>
        <v>109224106.00763096</v>
      </c>
      <c r="AB361" s="37">
        <f t="shared" si="37"/>
        <v>2.1246602424044227E-2</v>
      </c>
    </row>
    <row r="362" spans="1:28">
      <c r="A362" s="18">
        <v>20190620</v>
      </c>
      <c r="B362" s="18" t="s">
        <v>99</v>
      </c>
      <c r="C362" s="27">
        <v>45500</v>
      </c>
      <c r="D362" s="27">
        <v>1</v>
      </c>
      <c r="E362" s="27">
        <v>2.017468992248062</v>
      </c>
      <c r="F362" s="18">
        <v>214000</v>
      </c>
      <c r="G362" s="18">
        <v>1</v>
      </c>
      <c r="H362" s="18">
        <v>0.350903595505618</v>
      </c>
      <c r="I362" s="27">
        <v>191660</v>
      </c>
      <c r="J362" s="27">
        <v>1</v>
      </c>
      <c r="K362" s="26">
        <v>0.62644513714210104</v>
      </c>
      <c r="L362" s="18">
        <v>10640</v>
      </c>
      <c r="M362" s="19">
        <v>1</v>
      </c>
      <c r="N362" s="19">
        <v>20.737330677290839</v>
      </c>
      <c r="O362" s="27">
        <v>0</v>
      </c>
      <c r="P362" s="27">
        <v>0</v>
      </c>
      <c r="Q362" s="27">
        <v>0</v>
      </c>
      <c r="R362" s="22">
        <f t="shared" si="34"/>
        <v>461131.9428641327</v>
      </c>
      <c r="S362" s="32">
        <f t="shared" si="32"/>
        <v>507597.88197651866</v>
      </c>
      <c r="T362" s="39">
        <f t="shared" si="35"/>
        <v>1100.7649542206548</v>
      </c>
      <c r="U362" s="34">
        <f t="shared" si="36"/>
        <v>7.8040411186786618E-3</v>
      </c>
      <c r="V362" s="38">
        <v>437.50363067832097</v>
      </c>
      <c r="W362" s="38">
        <v>76.096137111240594</v>
      </c>
      <c r="X362" s="35">
        <v>135.84943460025599</v>
      </c>
      <c r="Y362" s="35">
        <v>4497.04927151422</v>
      </c>
      <c r="Z362" s="35">
        <v>0</v>
      </c>
      <c r="AA362" s="36">
        <f t="shared" si="33"/>
        <v>110076495.42206547</v>
      </c>
      <c r="AB362" s="37">
        <f t="shared" si="37"/>
        <v>7.8040411186790139E-3</v>
      </c>
    </row>
    <row r="363" spans="1:28">
      <c r="A363" s="18">
        <v>20190621</v>
      </c>
      <c r="B363" s="18" t="s">
        <v>99</v>
      </c>
      <c r="C363" s="27">
        <v>45700</v>
      </c>
      <c r="D363" s="27">
        <v>1</v>
      </c>
      <c r="E363" s="27">
        <v>2.017468992248062</v>
      </c>
      <c r="F363" s="18">
        <v>212500</v>
      </c>
      <c r="G363" s="18">
        <v>1</v>
      </c>
      <c r="H363" s="18">
        <v>0.350903595505618</v>
      </c>
      <c r="I363" s="27">
        <v>188226</v>
      </c>
      <c r="J363" s="27">
        <v>1</v>
      </c>
      <c r="K363" s="26">
        <v>0.62644513714210104</v>
      </c>
      <c r="L363" s="18">
        <v>10650</v>
      </c>
      <c r="M363" s="19">
        <v>1</v>
      </c>
      <c r="N363" s="19">
        <v>20.737330677290839</v>
      </c>
      <c r="O363" s="27">
        <v>0</v>
      </c>
      <c r="P363" s="27">
        <v>0</v>
      </c>
      <c r="Q363" s="27">
        <v>0</v>
      </c>
      <c r="R363" s="22">
        <f t="shared" si="34"/>
        <v>461131.9428641327</v>
      </c>
      <c r="S363" s="32">
        <f t="shared" si="32"/>
        <v>505531.18108753685</v>
      </c>
      <c r="T363" s="39">
        <f t="shared" si="35"/>
        <v>1096.2831547683215</v>
      </c>
      <c r="U363" s="34">
        <f t="shared" si="36"/>
        <v>-4.0715317426746776E-3</v>
      </c>
      <c r="V363" s="38">
        <v>437.50363067832097</v>
      </c>
      <c r="W363" s="38">
        <v>76.096137111240594</v>
      </c>
      <c r="X363" s="35">
        <v>135.84943460025599</v>
      </c>
      <c r="Y363" s="35">
        <v>4497.04927151422</v>
      </c>
      <c r="Z363" s="35">
        <v>0</v>
      </c>
      <c r="AA363" s="36">
        <f t="shared" si="33"/>
        <v>109628315.47683212</v>
      </c>
      <c r="AB363" s="37">
        <f t="shared" si="37"/>
        <v>-4.0715317426748745E-3</v>
      </c>
    </row>
    <row r="364" spans="1:28">
      <c r="A364" s="18">
        <v>20190624</v>
      </c>
      <c r="B364" s="18" t="s">
        <v>99</v>
      </c>
      <c r="C364" s="27">
        <v>45500</v>
      </c>
      <c r="D364" s="27">
        <v>1</v>
      </c>
      <c r="E364" s="27">
        <v>2.017468992248062</v>
      </c>
      <c r="F364" s="18">
        <v>208500</v>
      </c>
      <c r="G364" s="18">
        <v>1</v>
      </c>
      <c r="H364" s="18">
        <v>0.350903595505618</v>
      </c>
      <c r="I364" s="27">
        <v>190286</v>
      </c>
      <c r="J364" s="27">
        <v>1</v>
      </c>
      <c r="K364" s="26">
        <v>0.62644513714210104</v>
      </c>
      <c r="L364" s="18">
        <v>10650</v>
      </c>
      <c r="M364" s="19">
        <v>1</v>
      </c>
      <c r="N364" s="19">
        <v>20.737330677290839</v>
      </c>
      <c r="O364" s="27">
        <v>0</v>
      </c>
      <c r="P364" s="27">
        <v>0</v>
      </c>
      <c r="Q364" s="27">
        <v>0</v>
      </c>
      <c r="R364" s="22">
        <f t="shared" si="34"/>
        <v>461131.9428641327</v>
      </c>
      <c r="S364" s="32">
        <f t="shared" si="32"/>
        <v>505014.54988957744</v>
      </c>
      <c r="T364" s="39">
        <f t="shared" si="35"/>
        <v>1095.1628003752805</v>
      </c>
      <c r="U364" s="34">
        <f t="shared" si="36"/>
        <v>-1.0219571359534054E-3</v>
      </c>
      <c r="V364" s="38">
        <v>437.50363067832097</v>
      </c>
      <c r="W364" s="38">
        <v>76.096137111240594</v>
      </c>
      <c r="X364" s="35">
        <v>135.84943460025599</v>
      </c>
      <c r="Y364" s="35">
        <v>4497.04927151422</v>
      </c>
      <c r="Z364" s="35">
        <v>0</v>
      </c>
      <c r="AA364" s="36">
        <f t="shared" si="33"/>
        <v>109516280.03752802</v>
      </c>
      <c r="AB364" s="37">
        <f t="shared" si="37"/>
        <v>-1.0219571359533939E-3</v>
      </c>
    </row>
    <row r="365" spans="1:28">
      <c r="A365" s="18">
        <v>20190625</v>
      </c>
      <c r="B365" s="18" t="s">
        <v>99</v>
      </c>
      <c r="C365" s="27">
        <v>45600</v>
      </c>
      <c r="D365" s="27">
        <v>1</v>
      </c>
      <c r="E365" s="27">
        <v>2.017468992248062</v>
      </c>
      <c r="F365" s="18">
        <v>208000</v>
      </c>
      <c r="G365" s="18">
        <v>1</v>
      </c>
      <c r="H365" s="18">
        <v>0.350903595505618</v>
      </c>
      <c r="I365" s="27">
        <v>191366</v>
      </c>
      <c r="J365" s="27">
        <v>1</v>
      </c>
      <c r="K365" s="26">
        <v>0.62644513714210104</v>
      </c>
      <c r="L365" s="18">
        <v>10650</v>
      </c>
      <c r="M365" s="19">
        <v>1</v>
      </c>
      <c r="N365" s="19">
        <v>20.737330677290839</v>
      </c>
      <c r="O365" s="27">
        <v>0</v>
      </c>
      <c r="P365" s="27">
        <v>0</v>
      </c>
      <c r="Q365" s="27">
        <v>0</v>
      </c>
      <c r="R365" s="22">
        <f t="shared" si="34"/>
        <v>461131.9428641327</v>
      </c>
      <c r="S365" s="32">
        <f t="shared" si="32"/>
        <v>505717.40573916293</v>
      </c>
      <c r="T365" s="39">
        <f t="shared" si="35"/>
        <v>1096.6869972140855</v>
      </c>
      <c r="U365" s="34">
        <f t="shared" si="36"/>
        <v>1.3917536628186098E-3</v>
      </c>
      <c r="V365" s="38">
        <v>437.50363067832097</v>
      </c>
      <c r="W365" s="38">
        <v>76.096137111240594</v>
      </c>
      <c r="X365" s="35">
        <v>135.84943460025599</v>
      </c>
      <c r="Y365" s="35">
        <v>4497.04927151422</v>
      </c>
      <c r="Z365" s="35">
        <v>0</v>
      </c>
      <c r="AA365" s="36">
        <f t="shared" si="33"/>
        <v>109668699.72140852</v>
      </c>
      <c r="AB365" s="37">
        <f t="shared" si="37"/>
        <v>1.3917536628185625E-3</v>
      </c>
    </row>
    <row r="366" spans="1:28">
      <c r="A366" s="18">
        <v>20190626</v>
      </c>
      <c r="B366" s="18" t="s">
        <v>99</v>
      </c>
      <c r="C366" s="27">
        <v>45700</v>
      </c>
      <c r="D366" s="27">
        <v>1</v>
      </c>
      <c r="E366" s="27">
        <v>2.017468992248062</v>
      </c>
      <c r="F366" s="18">
        <v>210500</v>
      </c>
      <c r="G366" s="18">
        <v>1</v>
      </c>
      <c r="H366" s="18">
        <v>0.350903595505618</v>
      </c>
      <c r="I366" s="27">
        <v>199609</v>
      </c>
      <c r="J366" s="27">
        <v>1</v>
      </c>
      <c r="K366" s="26">
        <v>0.62644513714210104</v>
      </c>
      <c r="L366" s="18">
        <v>10655</v>
      </c>
      <c r="M366" s="19">
        <v>1</v>
      </c>
      <c r="N366" s="19">
        <v>20.737330677290839</v>
      </c>
      <c r="O366" s="27">
        <v>0</v>
      </c>
      <c r="P366" s="27">
        <v>0</v>
      </c>
      <c r="Q366" s="27">
        <v>0</v>
      </c>
      <c r="R366" s="22">
        <f t="shared" si="34"/>
        <v>461131.9428641327</v>
      </c>
      <c r="S366" s="32">
        <f t="shared" si="32"/>
        <v>512063.88554600056</v>
      </c>
      <c r="T366" s="39">
        <f t="shared" si="35"/>
        <v>1110.4498256302195</v>
      </c>
      <c r="U366" s="34">
        <f t="shared" si="36"/>
        <v>1.2549458916806427E-2</v>
      </c>
      <c r="V366" s="38">
        <v>437.50363067832097</v>
      </c>
      <c r="W366" s="38">
        <v>76.096137111240594</v>
      </c>
      <c r="X366" s="35">
        <v>135.84943460025599</v>
      </c>
      <c r="Y366" s="35">
        <v>4497.04927151422</v>
      </c>
      <c r="Z366" s="35">
        <v>0</v>
      </c>
      <c r="AA366" s="36">
        <f t="shared" si="33"/>
        <v>111044982.56302193</v>
      </c>
      <c r="AB366" s="37">
        <f t="shared" si="37"/>
        <v>1.2549458916806566E-2</v>
      </c>
    </row>
    <row r="367" spans="1:28">
      <c r="A367" s="18">
        <v>20190627</v>
      </c>
      <c r="B367" s="18" t="s">
        <v>99</v>
      </c>
      <c r="C367" s="27">
        <v>46500</v>
      </c>
      <c r="D367" s="27">
        <v>1</v>
      </c>
      <c r="E367" s="27">
        <v>2.017468992248062</v>
      </c>
      <c r="F367" s="18">
        <v>204000</v>
      </c>
      <c r="G367" s="18">
        <v>1</v>
      </c>
      <c r="H367" s="18">
        <v>0.350903595505618</v>
      </c>
      <c r="I367" s="27">
        <v>189600</v>
      </c>
      <c r="J367" s="27">
        <v>1</v>
      </c>
      <c r="K367" s="26">
        <v>0.62644513714210104</v>
      </c>
      <c r="L367" s="18">
        <v>10775</v>
      </c>
      <c r="M367" s="19">
        <v>1</v>
      </c>
      <c r="N367" s="19">
        <v>20.737330677290839</v>
      </c>
      <c r="O367" s="27">
        <v>0</v>
      </c>
      <c r="P367" s="27">
        <v>0</v>
      </c>
      <c r="Q367" s="27">
        <v>0</v>
      </c>
      <c r="R367" s="22">
        <f t="shared" si="34"/>
        <v>461131.9428641327</v>
      </c>
      <c r="S367" s="32">
        <f t="shared" si="32"/>
        <v>507615.37767263211</v>
      </c>
      <c r="T367" s="39">
        <f t="shared" si="35"/>
        <v>1100.802894980093</v>
      </c>
      <c r="U367" s="34">
        <f t="shared" si="36"/>
        <v>-8.6874079561870387E-3</v>
      </c>
      <c r="V367" s="38">
        <v>437.50363067832097</v>
      </c>
      <c r="W367" s="38">
        <v>76.096137111240594</v>
      </c>
      <c r="X367" s="35">
        <v>135.84943460025599</v>
      </c>
      <c r="Y367" s="35">
        <v>4497.04927151422</v>
      </c>
      <c r="Z367" s="35">
        <v>0</v>
      </c>
      <c r="AA367" s="36">
        <f t="shared" si="33"/>
        <v>110080289.49800926</v>
      </c>
      <c r="AB367" s="37">
        <f t="shared" si="37"/>
        <v>-8.6874079561871827E-3</v>
      </c>
    </row>
    <row r="368" spans="1:28">
      <c r="A368" s="18">
        <v>20190628</v>
      </c>
      <c r="B368" s="18" t="s">
        <v>99</v>
      </c>
      <c r="C368" s="27">
        <v>47000</v>
      </c>
      <c r="D368" s="27">
        <v>1</v>
      </c>
      <c r="E368" s="27">
        <v>2.017468992248062</v>
      </c>
      <c r="F368" s="18">
        <v>205500</v>
      </c>
      <c r="G368" s="18">
        <v>1</v>
      </c>
      <c r="H368" s="18">
        <v>0.350903595505618</v>
      </c>
      <c r="I368" s="26">
        <v>168600</v>
      </c>
      <c r="J368" s="27">
        <v>1</v>
      </c>
      <c r="K368" s="26">
        <v>0.62644513714210104</v>
      </c>
      <c r="L368" s="18">
        <v>10805</v>
      </c>
      <c r="M368" s="19">
        <v>1</v>
      </c>
      <c r="N368" s="19">
        <v>20.737330677290839</v>
      </c>
      <c r="O368" s="27">
        <v>0</v>
      </c>
      <c r="P368" s="27">
        <v>0</v>
      </c>
      <c r="Q368" s="27">
        <v>0</v>
      </c>
      <c r="R368" s="22">
        <f t="shared" si="34"/>
        <v>461131.9428641327</v>
      </c>
      <c r="S368" s="32">
        <f t="shared" si="32"/>
        <v>496617.23960234912</v>
      </c>
      <c r="T368" s="39">
        <f t="shared" si="35"/>
        <v>1076.9525887055536</v>
      </c>
      <c r="U368" s="34">
        <f t="shared" si="36"/>
        <v>-2.1666282295679049E-2</v>
      </c>
      <c r="V368" s="38">
        <v>437.50363067832097</v>
      </c>
      <c r="W368" s="38">
        <v>76.096137111240594</v>
      </c>
      <c r="X368" s="35">
        <v>135.84943460025599</v>
      </c>
      <c r="Y368" s="35">
        <v>4497.04927151422</v>
      </c>
      <c r="Z368" s="35">
        <v>0</v>
      </c>
      <c r="AA368" s="36">
        <f t="shared" si="33"/>
        <v>107695258.87055534</v>
      </c>
      <c r="AB368" s="37">
        <f t="shared" si="37"/>
        <v>-2.1666282295678876E-2</v>
      </c>
    </row>
    <row r="369" spans="1:28" s="17" customFormat="1">
      <c r="A369" s="20">
        <v>20190701</v>
      </c>
      <c r="B369" s="20" t="s">
        <v>100</v>
      </c>
      <c r="C369" s="20">
        <v>46600</v>
      </c>
      <c r="D369" s="20">
        <v>1</v>
      </c>
      <c r="E369" s="20">
        <v>1.3784202127659575</v>
      </c>
      <c r="F369" s="20">
        <v>208000</v>
      </c>
      <c r="G369" s="20">
        <v>1</v>
      </c>
      <c r="H369" s="20">
        <v>0.31525912408759121</v>
      </c>
      <c r="I369" s="23">
        <v>181000</v>
      </c>
      <c r="J369" s="23">
        <v>1</v>
      </c>
      <c r="K369" s="20">
        <v>0.76851423487544479</v>
      </c>
      <c r="L369" s="23">
        <v>10805</v>
      </c>
      <c r="M369" s="20">
        <v>1</v>
      </c>
      <c r="N369" s="20">
        <v>15.989079130032392</v>
      </c>
      <c r="O369" s="23">
        <v>0</v>
      </c>
      <c r="P369" s="23">
        <v>0</v>
      </c>
      <c r="Q369" s="23">
        <v>0</v>
      </c>
      <c r="R369" s="20">
        <f>R368*(C368*D369*E369+F368*G369*H369+I368*J369*K369+L368*M369*N370)/S368</f>
        <v>401043.65273788845</v>
      </c>
      <c r="S369" s="25">
        <f t="shared" si="32"/>
        <v>441671.35623756808</v>
      </c>
      <c r="T369" s="40">
        <f t="shared" si="35"/>
        <v>1101.3049408021247</v>
      </c>
      <c r="U369" s="28">
        <f t="shared" si="36"/>
        <v>2.2612278713069024E-2</v>
      </c>
      <c r="V369" s="20">
        <f>AA368*0.15/C368</f>
        <v>343.70827299113404</v>
      </c>
      <c r="W369" s="20">
        <f>AA368*0.15/F368</f>
        <v>78.60967800770463</v>
      </c>
      <c r="X369" s="20">
        <f>AA368*0.3/I368</f>
        <v>191.62857450276749</v>
      </c>
      <c r="Y369" s="23">
        <f>AA368*0.4/L368</f>
        <v>3986.8675195022802</v>
      </c>
      <c r="Z369" s="20">
        <v>0</v>
      </c>
      <c r="AA369" s="29">
        <f t="shared" si="33"/>
        <v>110130494.08021247</v>
      </c>
      <c r="AB369" s="28">
        <f t="shared" si="37"/>
        <v>2.2612278713069173E-2</v>
      </c>
    </row>
    <row r="370" spans="1:28">
      <c r="A370" s="18">
        <v>20190702</v>
      </c>
      <c r="B370" s="18" t="s">
        <v>99</v>
      </c>
      <c r="C370" s="27">
        <v>46250</v>
      </c>
      <c r="D370" s="27">
        <v>1</v>
      </c>
      <c r="E370" s="27">
        <v>1.3784202127659575</v>
      </c>
      <c r="F370" s="18">
        <v>205000</v>
      </c>
      <c r="G370" s="18">
        <v>1</v>
      </c>
      <c r="H370" s="18">
        <v>0.31525912408759121</v>
      </c>
      <c r="I370" s="27">
        <v>178300</v>
      </c>
      <c r="J370" s="27">
        <v>1</v>
      </c>
      <c r="K370" s="27">
        <v>0.76851423487544479</v>
      </c>
      <c r="L370" s="18">
        <v>10740</v>
      </c>
      <c r="M370" s="19">
        <v>1</v>
      </c>
      <c r="N370" s="19">
        <v>15.989079130032392</v>
      </c>
      <c r="O370" s="27">
        <v>0</v>
      </c>
      <c r="P370" s="27">
        <v>0</v>
      </c>
      <c r="Q370" s="27">
        <v>0</v>
      </c>
      <c r="R370" s="31">
        <f>$R$369</f>
        <v>401043.65273788845</v>
      </c>
      <c r="S370" s="32">
        <f t="shared" si="32"/>
        <v>437128.85321322142</v>
      </c>
      <c r="T370" s="39">
        <f t="shared" si="35"/>
        <v>1089.9782361071732</v>
      </c>
      <c r="U370" s="34">
        <f t="shared" si="36"/>
        <v>-1.028480330497915E-2</v>
      </c>
      <c r="V370" s="38">
        <v>343.70827299113404</v>
      </c>
      <c r="W370" s="38">
        <v>78.60967800770463</v>
      </c>
      <c r="X370" s="35">
        <v>191.62857450276749</v>
      </c>
      <c r="Y370" s="35">
        <v>3986.8675195022802</v>
      </c>
      <c r="Z370" s="35">
        <v>0</v>
      </c>
      <c r="AA370" s="36">
        <f t="shared" si="33"/>
        <v>108997823.61071733</v>
      </c>
      <c r="AB370" s="37">
        <f t="shared" si="37"/>
        <v>-1.0284803304979074E-2</v>
      </c>
    </row>
    <row r="371" spans="1:28">
      <c r="A371" s="18">
        <v>20190703</v>
      </c>
      <c r="B371" s="18" t="s">
        <v>99</v>
      </c>
      <c r="C371" s="27">
        <v>45400</v>
      </c>
      <c r="D371" s="27">
        <v>1</v>
      </c>
      <c r="E371" s="27">
        <v>1.3784202127659575</v>
      </c>
      <c r="F371" s="18">
        <v>206000</v>
      </c>
      <c r="G371" s="18">
        <v>1</v>
      </c>
      <c r="H371" s="18">
        <v>0.31525912408759121</v>
      </c>
      <c r="I371" s="27">
        <v>184900</v>
      </c>
      <c r="J371" s="27">
        <v>1</v>
      </c>
      <c r="K371" s="27">
        <v>0.76851423487544479</v>
      </c>
      <c r="L371" s="18">
        <v>10625</v>
      </c>
      <c r="M371" s="19">
        <v>1</v>
      </c>
      <c r="N371" s="19">
        <v>15.989079130032392</v>
      </c>
      <c r="O371" s="27">
        <v>0</v>
      </c>
      <c r="P371" s="27">
        <v>0</v>
      </c>
      <c r="Q371" s="27">
        <v>0</v>
      </c>
      <c r="R371" s="31">
        <f t="shared" ref="R371:R381" si="38">$R$369</f>
        <v>401043.65273788845</v>
      </c>
      <c r="S371" s="32">
        <f t="shared" si="32"/>
        <v>439505.90500668215</v>
      </c>
      <c r="T371" s="39">
        <f t="shared" si="35"/>
        <v>1095.9054008365806</v>
      </c>
      <c r="U371" s="34">
        <f t="shared" si="36"/>
        <v>5.4378743841492893E-3</v>
      </c>
      <c r="V371" s="38">
        <v>343.70827299113404</v>
      </c>
      <c r="W371" s="38">
        <v>78.60967800770463</v>
      </c>
      <c r="X371" s="35">
        <v>191.62857450276749</v>
      </c>
      <c r="Y371" s="35">
        <v>3986.8675195022802</v>
      </c>
      <c r="Z371" s="35">
        <v>0</v>
      </c>
      <c r="AA371" s="36">
        <f t="shared" si="33"/>
        <v>109590540.08365807</v>
      </c>
      <c r="AB371" s="37">
        <f t="shared" si="37"/>
        <v>5.4378743841492954E-3</v>
      </c>
    </row>
    <row r="372" spans="1:28">
      <c r="A372" s="18">
        <v>20190704</v>
      </c>
      <c r="B372" s="18" t="s">
        <v>99</v>
      </c>
      <c r="C372" s="27">
        <v>46000</v>
      </c>
      <c r="D372" s="27">
        <v>1</v>
      </c>
      <c r="E372" s="27">
        <v>1.3784202127659575</v>
      </c>
      <c r="F372" s="18">
        <v>203500</v>
      </c>
      <c r="G372" s="18">
        <v>1</v>
      </c>
      <c r="H372" s="18">
        <v>0.31525912408759121</v>
      </c>
      <c r="I372" s="27">
        <v>182600</v>
      </c>
      <c r="J372" s="27">
        <v>1</v>
      </c>
      <c r="K372" s="27">
        <v>0.76851423487544479</v>
      </c>
      <c r="L372" s="18">
        <v>10625</v>
      </c>
      <c r="M372" s="19">
        <v>1</v>
      </c>
      <c r="N372" s="19">
        <v>15.989079130032392</v>
      </c>
      <c r="O372" s="27">
        <v>0</v>
      </c>
      <c r="P372" s="27">
        <v>0</v>
      </c>
      <c r="Q372" s="27">
        <v>0</v>
      </c>
      <c r="R372" s="31">
        <f t="shared" si="38"/>
        <v>401043.65273788845</v>
      </c>
      <c r="S372" s="32">
        <f t="shared" si="32"/>
        <v>437777.22658390924</v>
      </c>
      <c r="T372" s="39">
        <f t="shared" si="35"/>
        <v>1091.5949513107714</v>
      </c>
      <c r="U372" s="34">
        <f t="shared" si="36"/>
        <v>-3.9332313925259654E-3</v>
      </c>
      <c r="V372" s="38">
        <v>343.70827299113404</v>
      </c>
      <c r="W372" s="38">
        <v>78.60967800770463</v>
      </c>
      <c r="X372" s="35">
        <v>191.62857450276749</v>
      </c>
      <c r="Y372" s="35">
        <v>3986.8675195022802</v>
      </c>
      <c r="Z372" s="35">
        <v>0</v>
      </c>
      <c r="AA372" s="36">
        <f t="shared" si="33"/>
        <v>109159495.13107713</v>
      </c>
      <c r="AB372" s="37">
        <f t="shared" si="37"/>
        <v>-3.9332313925261901E-3</v>
      </c>
    </row>
    <row r="373" spans="1:28">
      <c r="A373" s="18">
        <v>20190705</v>
      </c>
      <c r="B373" s="18" t="s">
        <v>99</v>
      </c>
      <c r="C373" s="27">
        <v>45650</v>
      </c>
      <c r="D373" s="27">
        <v>1</v>
      </c>
      <c r="E373" s="27">
        <v>1.3784202127659575</v>
      </c>
      <c r="F373" s="18">
        <v>208000</v>
      </c>
      <c r="G373" s="18">
        <v>1</v>
      </c>
      <c r="H373" s="18">
        <v>0.31525912408759121</v>
      </c>
      <c r="I373" s="27">
        <v>186500</v>
      </c>
      <c r="J373" s="27">
        <v>1</v>
      </c>
      <c r="K373" s="27">
        <v>0.76851423487544479</v>
      </c>
      <c r="L373" s="18">
        <v>10615</v>
      </c>
      <c r="M373" s="19">
        <v>1</v>
      </c>
      <c r="N373" s="19">
        <v>15.989079130032392</v>
      </c>
      <c r="O373" s="27">
        <v>0</v>
      </c>
      <c r="P373" s="27">
        <v>0</v>
      </c>
      <c r="Q373" s="27">
        <v>0</v>
      </c>
      <c r="R373" s="31">
        <f t="shared" si="38"/>
        <v>401043.65273788845</v>
      </c>
      <c r="S373" s="32">
        <f t="shared" si="32"/>
        <v>441550.76029254927</v>
      </c>
      <c r="T373" s="39">
        <f t="shared" si="35"/>
        <v>1101.0042355193068</v>
      </c>
      <c r="U373" s="34">
        <f t="shared" si="36"/>
        <v>8.6197579030911145E-3</v>
      </c>
      <c r="V373" s="38">
        <v>343.70827299113404</v>
      </c>
      <c r="W373" s="38">
        <v>78.60967800770463</v>
      </c>
      <c r="X373" s="35">
        <v>191.62857450276749</v>
      </c>
      <c r="Y373" s="35">
        <v>3986.8675195022802</v>
      </c>
      <c r="Z373" s="35">
        <v>0</v>
      </c>
      <c r="AA373" s="36">
        <f t="shared" si="33"/>
        <v>110100423.55193067</v>
      </c>
      <c r="AB373" s="37">
        <f t="shared" si="37"/>
        <v>8.6197579030911353E-3</v>
      </c>
    </row>
    <row r="374" spans="1:28">
      <c r="A374" s="18">
        <v>20190708</v>
      </c>
      <c r="B374" s="18" t="s">
        <v>99</v>
      </c>
      <c r="C374" s="27">
        <v>44400</v>
      </c>
      <c r="D374" s="27">
        <v>1</v>
      </c>
      <c r="E374" s="27">
        <v>1.3784202127659575</v>
      </c>
      <c r="F374" s="18">
        <v>206000</v>
      </c>
      <c r="G374" s="18">
        <v>1</v>
      </c>
      <c r="H374" s="18">
        <v>0.31525912408759121</v>
      </c>
      <c r="I374" s="27">
        <v>178300</v>
      </c>
      <c r="J374" s="27">
        <v>1</v>
      </c>
      <c r="K374" s="27">
        <v>0.76851423487544479</v>
      </c>
      <c r="L374" s="18">
        <v>10445</v>
      </c>
      <c r="M374" s="19">
        <v>1</v>
      </c>
      <c r="N374" s="19">
        <v>15.989079130032392</v>
      </c>
      <c r="O374" s="27">
        <v>0</v>
      </c>
      <c r="P374" s="27">
        <v>0</v>
      </c>
      <c r="Q374" s="27">
        <v>0</v>
      </c>
      <c r="R374" s="31">
        <f t="shared" si="38"/>
        <v>401043.65273788845</v>
      </c>
      <c r="S374" s="32">
        <f t="shared" si="32"/>
        <v>430177.25660033245</v>
      </c>
      <c r="T374" s="39">
        <f t="shared" si="35"/>
        <v>1072.6444706543828</v>
      </c>
      <c r="U374" s="34">
        <f t="shared" si="36"/>
        <v>-2.5758088797494676E-2</v>
      </c>
      <c r="V374" s="38">
        <v>343.70827299113404</v>
      </c>
      <c r="W374" s="38">
        <v>78.60967800770463</v>
      </c>
      <c r="X374" s="35">
        <v>191.62857450276749</v>
      </c>
      <c r="Y374" s="35">
        <v>3986.8675195022802</v>
      </c>
      <c r="Z374" s="35">
        <v>0</v>
      </c>
      <c r="AA374" s="36">
        <f t="shared" si="33"/>
        <v>107264447.06543827</v>
      </c>
      <c r="AB374" s="37">
        <f t="shared" si="37"/>
        <v>-2.5758088797494597E-2</v>
      </c>
    </row>
    <row r="375" spans="1:28">
      <c r="A375" s="18">
        <v>20190709</v>
      </c>
      <c r="B375" s="18" t="s">
        <v>99</v>
      </c>
      <c r="C375" s="27">
        <v>45100</v>
      </c>
      <c r="D375" s="27">
        <v>1</v>
      </c>
      <c r="E375" s="27">
        <v>1.3784202127659575</v>
      </c>
      <c r="F375" s="18">
        <v>192500</v>
      </c>
      <c r="G375" s="18">
        <v>1</v>
      </c>
      <c r="H375" s="18">
        <v>0.31525912408759121</v>
      </c>
      <c r="I375" s="27">
        <v>172000</v>
      </c>
      <c r="J375" s="27">
        <v>1</v>
      </c>
      <c r="K375" s="27">
        <v>0.76851423487544479</v>
      </c>
      <c r="L375" s="18">
        <v>10420</v>
      </c>
      <c r="M375" s="19">
        <v>1</v>
      </c>
      <c r="N375" s="19">
        <v>15.989079130032392</v>
      </c>
      <c r="O375" s="27">
        <v>0</v>
      </c>
      <c r="P375" s="27">
        <v>0</v>
      </c>
      <c r="Q375" s="27">
        <v>0</v>
      </c>
      <c r="R375" s="31">
        <f t="shared" si="38"/>
        <v>401043.65273788845</v>
      </c>
      <c r="S375" s="32">
        <f t="shared" si="32"/>
        <v>421644.78591612005</v>
      </c>
      <c r="T375" s="39">
        <f t="shared" si="35"/>
        <v>1051.3688049607306</v>
      </c>
      <c r="U375" s="34">
        <f t="shared" si="36"/>
        <v>-1.9834778694820136E-2</v>
      </c>
      <c r="V375" s="38">
        <v>343.70827299113404</v>
      </c>
      <c r="W375" s="38">
        <v>78.60967800770463</v>
      </c>
      <c r="X375" s="35">
        <v>191.62857450276749</v>
      </c>
      <c r="Y375" s="35">
        <v>3986.8675195022802</v>
      </c>
      <c r="Z375" s="35">
        <v>0</v>
      </c>
      <c r="AA375" s="36">
        <f t="shared" si="33"/>
        <v>105136880.49607305</v>
      </c>
      <c r="AB375" s="37">
        <f t="shared" si="37"/>
        <v>-1.9834778694820147E-2</v>
      </c>
    </row>
    <row r="376" spans="1:28">
      <c r="A376" s="18">
        <v>20190710</v>
      </c>
      <c r="B376" s="18" t="s">
        <v>99</v>
      </c>
      <c r="C376" s="27">
        <v>45550</v>
      </c>
      <c r="D376" s="27">
        <v>1</v>
      </c>
      <c r="E376" s="27">
        <v>1.3784202127659575</v>
      </c>
      <c r="F376" s="18">
        <v>189000</v>
      </c>
      <c r="G376" s="18">
        <v>1</v>
      </c>
      <c r="H376" s="18">
        <v>0.31525912408759121</v>
      </c>
      <c r="I376" s="27">
        <v>173700</v>
      </c>
      <c r="J376" s="27">
        <v>1</v>
      </c>
      <c r="K376" s="27">
        <v>0.76851423487544479</v>
      </c>
      <c r="L376" s="18">
        <v>10460</v>
      </c>
      <c r="M376" s="19">
        <v>1</v>
      </c>
      <c r="N376" s="19">
        <v>15.989079130032392</v>
      </c>
      <c r="O376" s="27">
        <v>0</v>
      </c>
      <c r="P376" s="27">
        <v>0</v>
      </c>
      <c r="Q376" s="27">
        <v>0</v>
      </c>
      <c r="R376" s="31">
        <f t="shared" si="38"/>
        <v>401043.65273788845</v>
      </c>
      <c r="S376" s="32">
        <f t="shared" si="32"/>
        <v>423107.70544204768</v>
      </c>
      <c r="T376" s="39">
        <f t="shared" si="35"/>
        <v>1055.016586233269</v>
      </c>
      <c r="U376" s="34">
        <f t="shared" si="36"/>
        <v>3.4695544088115138E-3</v>
      </c>
      <c r="V376" s="38">
        <v>343.70827299113404</v>
      </c>
      <c r="W376" s="38">
        <v>78.60967800770463</v>
      </c>
      <c r="X376" s="35">
        <v>191.62857450276749</v>
      </c>
      <c r="Y376" s="35">
        <v>3986.8675195022802</v>
      </c>
      <c r="Z376" s="35">
        <v>0</v>
      </c>
      <c r="AA376" s="36">
        <f t="shared" si="33"/>
        <v>105501658.6233269</v>
      </c>
      <c r="AB376" s="37">
        <f t="shared" si="37"/>
        <v>3.4695544088115694E-3</v>
      </c>
    </row>
    <row r="377" spans="1:28">
      <c r="A377" s="18">
        <v>20190711</v>
      </c>
      <c r="B377" s="18" t="s">
        <v>99</v>
      </c>
      <c r="C377" s="27">
        <v>46200</v>
      </c>
      <c r="D377" s="27">
        <v>1</v>
      </c>
      <c r="E377" s="27">
        <v>1.3784202127659575</v>
      </c>
      <c r="F377" s="18">
        <v>191500</v>
      </c>
      <c r="G377" s="18">
        <v>1</v>
      </c>
      <c r="H377" s="18">
        <v>0.31525912408759121</v>
      </c>
      <c r="I377" s="27">
        <v>172700</v>
      </c>
      <c r="J377" s="27">
        <v>1</v>
      </c>
      <c r="K377" s="27">
        <v>0.76851423487544479</v>
      </c>
      <c r="L377" s="18">
        <v>10565</v>
      </c>
      <c r="M377" s="19">
        <v>1</v>
      </c>
      <c r="N377" s="19">
        <v>15.989079130032392</v>
      </c>
      <c r="O377" s="27">
        <v>0</v>
      </c>
      <c r="P377" s="27">
        <v>0</v>
      </c>
      <c r="Q377" s="27">
        <v>0</v>
      </c>
      <c r="R377" s="31">
        <f t="shared" si="38"/>
        <v>401043.65273788845</v>
      </c>
      <c r="S377" s="32">
        <f t="shared" ref="S377:S381" si="39">C377*D377*E377+F377*G377*H377+I377*J377*K377+L377*M377*N377</f>
        <v>425702.16546434246</v>
      </c>
      <c r="T377" s="39">
        <f t="shared" si="35"/>
        <v>1061.4858571083537</v>
      </c>
      <c r="U377" s="34">
        <f t="shared" si="36"/>
        <v>6.1319139049576211E-3</v>
      </c>
      <c r="V377" s="38">
        <v>343.70827299113404</v>
      </c>
      <c r="W377" s="38">
        <v>78.60967800770463</v>
      </c>
      <c r="X377" s="35">
        <v>191.62857450276749</v>
      </c>
      <c r="Y377" s="35">
        <v>3986.8675195022802</v>
      </c>
      <c r="Z377" s="35">
        <v>0</v>
      </c>
      <c r="AA377" s="36">
        <f t="shared" ref="AA377:AA381" si="40">V377*C377+W377*F377+X377*I377+Y377*L377</f>
        <v>106148585.71083537</v>
      </c>
      <c r="AB377" s="37">
        <f t="shared" si="37"/>
        <v>6.1319139049576168E-3</v>
      </c>
    </row>
    <row r="378" spans="1:28">
      <c r="A378" s="18">
        <v>20190712</v>
      </c>
      <c r="B378" s="18" t="s">
        <v>99</v>
      </c>
      <c r="C378" s="27">
        <v>46300</v>
      </c>
      <c r="D378" s="27">
        <v>1</v>
      </c>
      <c r="E378" s="27">
        <v>1.3784202127659575</v>
      </c>
      <c r="F378" s="18">
        <v>188500</v>
      </c>
      <c r="G378" s="18">
        <v>1</v>
      </c>
      <c r="H378" s="18">
        <v>0.31525912408759121</v>
      </c>
      <c r="I378" s="27">
        <v>169800</v>
      </c>
      <c r="J378" s="27">
        <v>1</v>
      </c>
      <c r="K378" s="27">
        <v>0.76851423487544479</v>
      </c>
      <c r="L378" s="18">
        <v>10580</v>
      </c>
      <c r="M378" s="19">
        <v>1</v>
      </c>
      <c r="N378" s="19">
        <v>15.989079130032392</v>
      </c>
      <c r="O378" s="27">
        <v>0</v>
      </c>
      <c r="P378" s="27">
        <v>0</v>
      </c>
      <c r="Q378" s="27">
        <v>0</v>
      </c>
      <c r="R378" s="31">
        <f t="shared" si="38"/>
        <v>401043.65273788845</v>
      </c>
      <c r="S378" s="32">
        <f t="shared" si="39"/>
        <v>422905.37501916802</v>
      </c>
      <c r="T378" s="39">
        <f t="shared" si="35"/>
        <v>1054.5120765084589</v>
      </c>
      <c r="U378" s="34">
        <f t="shared" si="36"/>
        <v>-6.5698290308760241E-3</v>
      </c>
      <c r="V378" s="38">
        <v>343.70827299113404</v>
      </c>
      <c r="W378" s="38">
        <v>78.60967800770463</v>
      </c>
      <c r="X378" s="35">
        <v>191.62857450276749</v>
      </c>
      <c r="Y378" s="35">
        <v>3986.8675195022802</v>
      </c>
      <c r="Z378" s="35">
        <v>0</v>
      </c>
      <c r="AA378" s="36">
        <f t="shared" si="40"/>
        <v>105451207.65084589</v>
      </c>
      <c r="AB378" s="37">
        <f t="shared" si="37"/>
        <v>-6.5698290308760622E-3</v>
      </c>
    </row>
    <row r="379" spans="1:28">
      <c r="A379" s="18">
        <v>20190715</v>
      </c>
      <c r="B379" s="18" t="s">
        <v>99</v>
      </c>
      <c r="C379" s="27">
        <v>46450</v>
      </c>
      <c r="D379" s="27">
        <v>1</v>
      </c>
      <c r="E379" s="27">
        <v>1.3784202127659575</v>
      </c>
      <c r="F379" s="18">
        <v>183500</v>
      </c>
      <c r="G379" s="18">
        <v>1</v>
      </c>
      <c r="H379" s="18">
        <v>0.31525912408759121</v>
      </c>
      <c r="I379" s="27">
        <v>171600</v>
      </c>
      <c r="J379" s="27">
        <v>1</v>
      </c>
      <c r="K379" s="27">
        <v>0.76851423487544479</v>
      </c>
      <c r="L379" s="18">
        <v>10590</v>
      </c>
      <c r="M379" s="19">
        <v>1</v>
      </c>
      <c r="N379" s="19">
        <v>15.989079130032392</v>
      </c>
      <c r="O379" s="27">
        <v>0</v>
      </c>
      <c r="P379" s="27">
        <v>0</v>
      </c>
      <c r="Q379" s="27">
        <v>0</v>
      </c>
      <c r="R379" s="31">
        <f t="shared" si="38"/>
        <v>401043.65273788845</v>
      </c>
      <c r="S379" s="32">
        <f t="shared" si="39"/>
        <v>423079.05884472106</v>
      </c>
      <c r="T379" s="39">
        <f t="shared" si="35"/>
        <v>1054.9451561105602</v>
      </c>
      <c r="U379" s="34">
        <f t="shared" si="36"/>
        <v>4.1069193207844847E-4</v>
      </c>
      <c r="V379" s="38">
        <v>343.70827299113404</v>
      </c>
      <c r="W379" s="38">
        <v>78.60967800770463</v>
      </c>
      <c r="X379" s="35">
        <v>191.62857450276749</v>
      </c>
      <c r="Y379" s="35">
        <v>3986.8675195022802</v>
      </c>
      <c r="Z379" s="35">
        <v>0</v>
      </c>
      <c r="AA379" s="36">
        <f t="shared" si="40"/>
        <v>105494515.61105603</v>
      </c>
      <c r="AB379" s="37">
        <f t="shared" si="37"/>
        <v>4.1069193207857131E-4</v>
      </c>
    </row>
    <row r="380" spans="1:28">
      <c r="A380" s="18">
        <v>20190716</v>
      </c>
      <c r="B380" s="18" t="s">
        <v>99</v>
      </c>
      <c r="C380" s="27">
        <v>46850</v>
      </c>
      <c r="D380" s="27">
        <v>1</v>
      </c>
      <c r="E380" s="27">
        <v>1.3784202127659575</v>
      </c>
      <c r="F380" s="18">
        <v>188500</v>
      </c>
      <c r="G380" s="18">
        <v>1</v>
      </c>
      <c r="H380" s="18">
        <v>0.31525912408759121</v>
      </c>
      <c r="I380" s="27">
        <v>176000</v>
      </c>
      <c r="J380" s="27">
        <v>1</v>
      </c>
      <c r="K380" s="27">
        <v>0.76851423487544479</v>
      </c>
      <c r="L380" s="18">
        <v>10635</v>
      </c>
      <c r="M380" s="19">
        <v>1</v>
      </c>
      <c r="N380" s="19">
        <v>15.989079130032392</v>
      </c>
      <c r="O380" s="27">
        <v>0</v>
      </c>
      <c r="P380" s="27">
        <v>0</v>
      </c>
      <c r="Q380" s="27">
        <v>0</v>
      </c>
      <c r="R380" s="31">
        <f t="shared" si="38"/>
        <v>401043.65273788845</v>
      </c>
      <c r="S380" s="32">
        <f t="shared" si="39"/>
        <v>429307.69374456885</v>
      </c>
      <c r="T380" s="39">
        <f t="shared" si="35"/>
        <v>1070.476220764808</v>
      </c>
      <c r="U380" s="34">
        <f t="shared" si="36"/>
        <v>1.4722153625036477E-2</v>
      </c>
      <c r="V380" s="38">
        <v>343.70827299113404</v>
      </c>
      <c r="W380" s="38">
        <v>78.60967800770463</v>
      </c>
      <c r="X380" s="35">
        <v>191.62857450276749</v>
      </c>
      <c r="Y380" s="35">
        <v>3986.8675195022802</v>
      </c>
      <c r="Z380" s="35">
        <v>0</v>
      </c>
      <c r="AA380" s="36">
        <f t="shared" si="40"/>
        <v>107047622.07648078</v>
      </c>
      <c r="AB380" s="37">
        <f t="shared" si="37"/>
        <v>1.4722153625036198E-2</v>
      </c>
    </row>
    <row r="381" spans="1:28">
      <c r="A381" s="18">
        <v>20190717</v>
      </c>
      <c r="B381" s="18" t="s">
        <v>99</v>
      </c>
      <c r="C381" s="27">
        <v>46050</v>
      </c>
      <c r="D381" s="27">
        <v>1</v>
      </c>
      <c r="E381" s="27">
        <v>1.3784202127659575</v>
      </c>
      <c r="F381" s="18">
        <v>184500</v>
      </c>
      <c r="G381" s="18">
        <v>1</v>
      </c>
      <c r="H381" s="18">
        <v>0.31525912408759121</v>
      </c>
      <c r="I381" s="27">
        <v>178400</v>
      </c>
      <c r="J381" s="27">
        <v>1</v>
      </c>
      <c r="K381" s="27">
        <v>0.76851423487544479</v>
      </c>
      <c r="L381" s="18">
        <v>10575</v>
      </c>
      <c r="M381" s="19">
        <v>1</v>
      </c>
      <c r="N381" s="19">
        <v>15.989079130032392</v>
      </c>
      <c r="O381" s="27">
        <v>0</v>
      </c>
      <c r="P381" s="27">
        <v>0</v>
      </c>
      <c r="Q381" s="27">
        <v>0</v>
      </c>
      <c r="R381" s="31">
        <f t="shared" si="38"/>
        <v>401043.65273788845</v>
      </c>
      <c r="S381" s="32">
        <f t="shared" si="39"/>
        <v>427829.01049390482</v>
      </c>
      <c r="T381" s="39">
        <f t="shared" si="35"/>
        <v>1066.7891327369357</v>
      </c>
      <c r="U381" s="34">
        <f t="shared" si="36"/>
        <v>-3.4443437008231871E-3</v>
      </c>
      <c r="V381" s="38">
        <v>343.70827299113404</v>
      </c>
      <c r="W381" s="38">
        <v>78.60967800770463</v>
      </c>
      <c r="X381" s="35">
        <v>191.62857450276749</v>
      </c>
      <c r="Y381" s="35">
        <v>3986.8675195022802</v>
      </c>
      <c r="Z381" s="35">
        <v>0</v>
      </c>
      <c r="AA381" s="36">
        <f t="shared" si="40"/>
        <v>106678913.27369356</v>
      </c>
      <c r="AB381" s="37">
        <f t="shared" si="37"/>
        <v>-3.444343700823064E-3</v>
      </c>
    </row>
  </sheetData>
  <mergeCells count="7">
    <mergeCell ref="V1:AB1"/>
    <mergeCell ref="C1:E1"/>
    <mergeCell ref="F1:H1"/>
    <mergeCell ref="I1:K1"/>
    <mergeCell ref="L1:N1"/>
    <mergeCell ref="O1:Q1"/>
    <mergeCell ref="R1:U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4"/>
  <sheetViews>
    <sheetView topLeftCell="A36" workbookViewId="0">
      <selection activeCell="C68" sqref="C68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14.5" customWidth="1"/>
  </cols>
  <sheetData>
    <row r="1" spans="1:5" s="58" customFormat="1" ht="20.25">
      <c r="A1" s="57" t="s">
        <v>123</v>
      </c>
      <c r="B1" s="57" t="s">
        <v>122</v>
      </c>
    </row>
    <row r="2" spans="1:5">
      <c r="A2" t="s">
        <v>65</v>
      </c>
    </row>
    <row r="4" spans="1:5">
      <c r="A4" s="48" t="s">
        <v>118</v>
      </c>
    </row>
    <row r="5" spans="1:5">
      <c r="A5" s="49" t="s">
        <v>49</v>
      </c>
      <c r="B5" s="41">
        <v>2018</v>
      </c>
      <c r="C5" s="41"/>
    </row>
    <row r="6" spans="1:5">
      <c r="A6" s="49" t="s">
        <v>50</v>
      </c>
      <c r="B6" s="41" t="s">
        <v>51</v>
      </c>
      <c r="C6" s="41" t="s">
        <v>52</v>
      </c>
    </row>
    <row r="9" spans="1:5" s="60" customFormat="1" ht="19.5">
      <c r="A9" s="59" t="s">
        <v>66</v>
      </c>
      <c r="B9" s="59" t="s">
        <v>67</v>
      </c>
    </row>
    <row r="10" spans="1:5" s="54" customFormat="1">
      <c r="A10" s="53"/>
      <c r="B10" s="53"/>
    </row>
    <row r="11" spans="1:5">
      <c r="B11" s="51" t="s">
        <v>1</v>
      </c>
      <c r="C11" s="51" t="s">
        <v>55</v>
      </c>
      <c r="D11" s="51" t="s">
        <v>57</v>
      </c>
    </row>
    <row r="12" spans="1:5">
      <c r="A12" s="15"/>
      <c r="B12" s="42" t="s">
        <v>5</v>
      </c>
      <c r="C12" s="41" t="s">
        <v>54</v>
      </c>
      <c r="D12" s="50">
        <v>0.25</v>
      </c>
    </row>
    <row r="13" spans="1:5">
      <c r="A13" s="15"/>
      <c r="B13" s="42" t="s">
        <v>10</v>
      </c>
      <c r="C13" s="41" t="s">
        <v>59</v>
      </c>
      <c r="D13" s="50">
        <v>0.25</v>
      </c>
    </row>
    <row r="14" spans="1:5">
      <c r="A14" s="15"/>
      <c r="B14" s="42" t="s">
        <v>60</v>
      </c>
      <c r="C14" s="41" t="s">
        <v>61</v>
      </c>
      <c r="D14" s="50">
        <v>0.25</v>
      </c>
    </row>
    <row r="15" spans="1:5">
      <c r="A15" s="15"/>
      <c r="B15" s="42" t="s">
        <v>62</v>
      </c>
      <c r="C15" s="41" t="s">
        <v>63</v>
      </c>
      <c r="D15" s="50">
        <v>0.25</v>
      </c>
      <c r="E15" t="s">
        <v>79</v>
      </c>
    </row>
    <row r="16" spans="1:5">
      <c r="B16" s="41" t="s">
        <v>64</v>
      </c>
      <c r="C16" s="41"/>
      <c r="D16" s="50">
        <f>SUM(D12:D15)</f>
        <v>1</v>
      </c>
    </row>
    <row r="17" spans="1:7">
      <c r="B17" s="55"/>
      <c r="C17" s="55"/>
      <c r="D17" s="56"/>
    </row>
    <row r="19" spans="1:7" s="60" customFormat="1" ht="19.5">
      <c r="A19" s="59" t="s">
        <v>68</v>
      </c>
      <c r="B19" s="59" t="s">
        <v>69</v>
      </c>
    </row>
    <row r="20" spans="1:7">
      <c r="A20" s="48"/>
      <c r="B20" s="48"/>
    </row>
    <row r="21" spans="1:7" ht="17.25" thickBot="1">
      <c r="A21" s="48" t="s">
        <v>116</v>
      </c>
    </row>
    <row r="22" spans="1:7" ht="32.25" customHeight="1">
      <c r="A22" s="256" t="s">
        <v>120</v>
      </c>
      <c r="B22" s="257"/>
      <c r="C22" s="258"/>
    </row>
    <row r="23" spans="1:7" ht="10.5" customHeight="1" thickBot="1">
      <c r="A23" s="259"/>
      <c r="B23" s="260"/>
      <c r="C23" s="261"/>
    </row>
    <row r="25" spans="1:7">
      <c r="A25" s="49" t="s">
        <v>70</v>
      </c>
      <c r="B25" s="49" t="s">
        <v>1</v>
      </c>
      <c r="C25" s="49" t="s">
        <v>55</v>
      </c>
      <c r="D25" s="49" t="s">
        <v>57</v>
      </c>
      <c r="E25" s="49" t="s">
        <v>73</v>
      </c>
      <c r="F25" s="49" t="s">
        <v>74</v>
      </c>
      <c r="G25" s="49" t="s">
        <v>75</v>
      </c>
    </row>
    <row r="26" spans="1:7">
      <c r="A26" s="41" t="s">
        <v>80</v>
      </c>
      <c r="B26" s="42" t="s">
        <v>5</v>
      </c>
      <c r="C26" s="41" t="s">
        <v>54</v>
      </c>
      <c r="D26" s="41">
        <v>0.25</v>
      </c>
      <c r="E26" s="41">
        <v>50960</v>
      </c>
      <c r="F26" s="41">
        <v>1</v>
      </c>
      <c r="G26" s="41">
        <f>D26*SUM($E$26:$E$30)/E26</f>
        <v>2.1018396781789641</v>
      </c>
    </row>
    <row r="27" spans="1:7">
      <c r="A27" s="41" t="s">
        <v>80</v>
      </c>
      <c r="B27" s="42" t="s">
        <v>10</v>
      </c>
      <c r="C27" s="41" t="s">
        <v>59</v>
      </c>
      <c r="D27" s="41">
        <v>0.25</v>
      </c>
      <c r="E27" s="41">
        <v>217221</v>
      </c>
      <c r="F27" s="41">
        <v>1</v>
      </c>
      <c r="G27" s="41">
        <f>D27*SUM($E$26:$E$30)/E27</f>
        <v>0.49309113759719364</v>
      </c>
    </row>
    <row r="28" spans="1:7">
      <c r="A28" s="41" t="s">
        <v>80</v>
      </c>
      <c r="B28" s="42" t="s">
        <v>60</v>
      </c>
      <c r="C28" s="41" t="s">
        <v>61</v>
      </c>
      <c r="D28" s="41">
        <v>0.25</v>
      </c>
      <c r="E28" s="41">
        <v>160257</v>
      </c>
      <c r="F28" s="41">
        <v>1</v>
      </c>
      <c r="G28" s="41">
        <f>D28*SUM($E$26:$E$30)/E28</f>
        <v>0.66836238042644003</v>
      </c>
    </row>
    <row r="29" spans="1:7">
      <c r="A29" s="45" t="s">
        <v>80</v>
      </c>
      <c r="B29" s="46" t="s">
        <v>62</v>
      </c>
      <c r="C29" s="47" t="s">
        <v>63</v>
      </c>
      <c r="D29" s="47">
        <v>0</v>
      </c>
      <c r="E29" s="47">
        <v>0</v>
      </c>
      <c r="F29" s="47" t="s">
        <v>78</v>
      </c>
      <c r="G29" s="47">
        <v>0</v>
      </c>
    </row>
    <row r="30" spans="1:7">
      <c r="A30" s="41" t="s">
        <v>80</v>
      </c>
      <c r="B30" s="41" t="s">
        <v>76</v>
      </c>
      <c r="C30" s="41" t="s">
        <v>77</v>
      </c>
      <c r="D30" s="41">
        <v>0.25</v>
      </c>
      <c r="E30" s="41">
        <v>1</v>
      </c>
      <c r="F30" s="41">
        <v>1</v>
      </c>
      <c r="G30" s="41">
        <f>D30*SUM($E$26:$E$30)/E30</f>
        <v>107109.75</v>
      </c>
    </row>
    <row r="31" spans="1:7" ht="3" customHeight="1">
      <c r="A31" s="44"/>
      <c r="B31" s="44"/>
      <c r="C31" s="44"/>
      <c r="D31" s="44"/>
      <c r="E31" s="44"/>
      <c r="F31" s="44"/>
      <c r="G31" s="44"/>
    </row>
    <row r="32" spans="1:7">
      <c r="A32" s="41" t="s">
        <v>81</v>
      </c>
      <c r="B32" s="42" t="s">
        <v>5</v>
      </c>
      <c r="C32" s="41" t="s">
        <v>54</v>
      </c>
      <c r="D32" s="41">
        <v>0.25</v>
      </c>
      <c r="E32" s="41">
        <v>46650</v>
      </c>
      <c r="F32" s="41">
        <v>1</v>
      </c>
      <c r="G32" s="41">
        <f>D32*SUM($E$32:$E$36)/E32</f>
        <v>3.0870042872454446</v>
      </c>
    </row>
    <row r="33" spans="1:7">
      <c r="A33" s="41" t="s">
        <v>82</v>
      </c>
      <c r="B33" s="42" t="s">
        <v>10</v>
      </c>
      <c r="C33" s="41" t="s">
        <v>59</v>
      </c>
      <c r="D33" s="41">
        <v>0.25</v>
      </c>
      <c r="E33" s="41">
        <v>298175</v>
      </c>
      <c r="F33" s="41">
        <v>1</v>
      </c>
      <c r="G33" s="41">
        <f>D33*SUM($E$32:$E$36)/E33</f>
        <v>0.48296721723819902</v>
      </c>
    </row>
    <row r="34" spans="1:7">
      <c r="A34" s="41" t="s">
        <v>83</v>
      </c>
      <c r="B34" s="42" t="s">
        <v>60</v>
      </c>
      <c r="C34" s="41" t="s">
        <v>61</v>
      </c>
      <c r="D34" s="41">
        <v>0.25</v>
      </c>
      <c r="E34" s="41">
        <v>231209</v>
      </c>
      <c r="F34" s="41">
        <v>1</v>
      </c>
      <c r="G34" s="41">
        <f>D34*SUM($E$32:$E$36)/E34</f>
        <v>0.62285097033419978</v>
      </c>
    </row>
    <row r="35" spans="1:7">
      <c r="A35" s="45" t="s">
        <v>81</v>
      </c>
      <c r="B35" s="46" t="s">
        <v>62</v>
      </c>
      <c r="C35" s="47" t="s">
        <v>63</v>
      </c>
      <c r="D35" s="47">
        <v>0</v>
      </c>
      <c r="E35" s="47">
        <v>0</v>
      </c>
      <c r="F35" s="47" t="s">
        <v>78</v>
      </c>
      <c r="G35" s="47">
        <v>0</v>
      </c>
    </row>
    <row r="36" spans="1:7">
      <c r="A36" s="41" t="s">
        <v>81</v>
      </c>
      <c r="B36" s="41" t="s">
        <v>76</v>
      </c>
      <c r="C36" s="41" t="s">
        <v>77</v>
      </c>
      <c r="D36" s="41">
        <v>0.25</v>
      </c>
      <c r="E36" s="41">
        <v>1</v>
      </c>
      <c r="F36" s="41">
        <v>1</v>
      </c>
      <c r="G36" s="41">
        <f>D36*SUM($E$32:$E$36)/E36</f>
        <v>144008.75</v>
      </c>
    </row>
    <row r="37" spans="1:7" ht="3" customHeight="1">
      <c r="A37" s="44"/>
      <c r="B37" s="44"/>
      <c r="C37" s="44"/>
      <c r="D37" s="44"/>
      <c r="E37" s="44"/>
      <c r="F37" s="44"/>
      <c r="G37" s="44"/>
    </row>
    <row r="38" spans="1:7">
      <c r="A38" s="41" t="s">
        <v>86</v>
      </c>
      <c r="B38" s="42" t="s">
        <v>5</v>
      </c>
      <c r="C38" s="41" t="s">
        <v>54</v>
      </c>
      <c r="D38" s="41">
        <v>0.25</v>
      </c>
      <c r="E38" s="41">
        <v>38700</v>
      </c>
      <c r="F38" s="41">
        <v>1</v>
      </c>
      <c r="G38" s="41">
        <f>D38*SUM($E$38:$E$41)/E38</f>
        <v>3.3624483204134368</v>
      </c>
    </row>
    <row r="39" spans="1:7">
      <c r="A39" s="41" t="s">
        <v>86</v>
      </c>
      <c r="B39" s="42" t="s">
        <v>10</v>
      </c>
      <c r="C39" s="41" t="s">
        <v>59</v>
      </c>
      <c r="D39" s="41">
        <v>0.25</v>
      </c>
      <c r="E39" s="41">
        <v>222500</v>
      </c>
      <c r="F39" s="41">
        <v>1</v>
      </c>
      <c r="G39" s="41">
        <f t="shared" ref="G39:G41" si="0">D39*SUM($E$38:$E$41)/E39</f>
        <v>0.5848393258426966</v>
      </c>
    </row>
    <row r="40" spans="1:7">
      <c r="A40" s="41" t="s">
        <v>86</v>
      </c>
      <c r="B40" s="42" t="s">
        <v>60</v>
      </c>
      <c r="C40" s="41" t="s">
        <v>61</v>
      </c>
      <c r="D40" s="41">
        <v>0.25</v>
      </c>
      <c r="E40" s="41">
        <v>249267</v>
      </c>
      <c r="F40" s="41">
        <v>1</v>
      </c>
      <c r="G40" s="41">
        <f t="shared" si="0"/>
        <v>0.52203761428508388</v>
      </c>
    </row>
    <row r="41" spans="1:7">
      <c r="A41" s="41" t="s">
        <v>86</v>
      </c>
      <c r="B41" s="42" t="s">
        <v>62</v>
      </c>
      <c r="C41" s="41" t="s">
        <v>63</v>
      </c>
      <c r="D41" s="41">
        <v>0.25</v>
      </c>
      <c r="E41" s="41">
        <v>10040</v>
      </c>
      <c r="F41" s="41">
        <v>1</v>
      </c>
      <c r="G41" s="41">
        <f t="shared" si="0"/>
        <v>12.960831673306773</v>
      </c>
    </row>
    <row r="42" spans="1:7" ht="3" customHeight="1">
      <c r="A42" s="44"/>
      <c r="B42" s="44"/>
      <c r="C42" s="44"/>
      <c r="D42" s="44"/>
      <c r="E42" s="44"/>
      <c r="F42" s="44"/>
      <c r="G42" s="44"/>
    </row>
    <row r="43" spans="1:7">
      <c r="A43" s="41" t="s">
        <v>88</v>
      </c>
      <c r="B43" s="42" t="s">
        <v>5</v>
      </c>
      <c r="C43" s="41" t="s">
        <v>54</v>
      </c>
      <c r="D43" s="41">
        <v>0.25</v>
      </c>
      <c r="E43" s="41">
        <v>47000</v>
      </c>
      <c r="F43" s="41">
        <v>1</v>
      </c>
      <c r="G43" s="41">
        <f>D43*SUM($E$38:$E$41)/E43</f>
        <v>2.7686542553191491</v>
      </c>
    </row>
    <row r="44" spans="1:7">
      <c r="A44" s="41" t="s">
        <v>89</v>
      </c>
      <c r="B44" s="42" t="s">
        <v>10</v>
      </c>
      <c r="C44" s="41" t="s">
        <v>59</v>
      </c>
      <c r="D44" s="41">
        <v>0.25</v>
      </c>
      <c r="E44" s="41">
        <v>205500</v>
      </c>
      <c r="F44" s="41">
        <v>1</v>
      </c>
      <c r="G44" s="41">
        <f t="shared" ref="G44:G46" si="1">D44*SUM($E$38:$E$41)/E44</f>
        <v>0.63322019464720192</v>
      </c>
    </row>
    <row r="45" spans="1:7">
      <c r="A45" s="41" t="s">
        <v>87</v>
      </c>
      <c r="B45" s="42" t="s">
        <v>60</v>
      </c>
      <c r="C45" s="41" t="s">
        <v>61</v>
      </c>
      <c r="D45" s="41">
        <v>0.25</v>
      </c>
      <c r="E45" s="43">
        <v>168600</v>
      </c>
      <c r="F45" s="41">
        <v>1</v>
      </c>
      <c r="G45" s="41">
        <f t="shared" si="1"/>
        <v>0.77180753262158952</v>
      </c>
    </row>
    <row r="46" spans="1:7">
      <c r="A46" s="41" t="s">
        <v>88</v>
      </c>
      <c r="B46" s="42" t="s">
        <v>62</v>
      </c>
      <c r="C46" s="41" t="s">
        <v>63</v>
      </c>
      <c r="D46" s="41">
        <v>0.25</v>
      </c>
      <c r="E46" s="41">
        <v>10805</v>
      </c>
      <c r="F46" s="41">
        <v>1</v>
      </c>
      <c r="G46" s="41">
        <f t="shared" si="1"/>
        <v>12.043197593706617</v>
      </c>
    </row>
    <row r="48" spans="1:7" s="61" customFormat="1" ht="19.5">
      <c r="A48" s="61" t="s">
        <v>90</v>
      </c>
      <c r="B48" s="62" t="s">
        <v>119</v>
      </c>
    </row>
    <row r="49" spans="1:8">
      <c r="B49" s="52"/>
    </row>
    <row r="50" spans="1:8" ht="16.5" customHeight="1">
      <c r="A50" s="262" t="s">
        <v>169</v>
      </c>
      <c r="B50" s="262"/>
      <c r="C50" s="262"/>
      <c r="D50" s="262"/>
      <c r="E50" s="262"/>
      <c r="F50" s="262"/>
      <c r="G50" s="262"/>
      <c r="H50" s="262"/>
    </row>
    <row r="51" spans="1:8">
      <c r="A51" s="262"/>
      <c r="B51" s="262"/>
      <c r="C51" s="262"/>
      <c r="D51" s="262"/>
      <c r="E51" s="262"/>
      <c r="F51" s="262"/>
      <c r="G51" s="262"/>
      <c r="H51" s="262"/>
    </row>
    <row r="52" spans="1:8">
      <c r="A52" s="262"/>
      <c r="B52" s="262"/>
      <c r="C52" s="262"/>
      <c r="D52" s="262"/>
      <c r="E52" s="262"/>
      <c r="F52" s="262"/>
      <c r="G52" s="262"/>
      <c r="H52" s="262"/>
    </row>
    <row r="53" spans="1:8">
      <c r="A53" s="262"/>
      <c r="B53" s="262"/>
      <c r="C53" s="262"/>
      <c r="D53" s="262"/>
      <c r="E53" s="262"/>
      <c r="F53" s="262"/>
      <c r="G53" s="262"/>
      <c r="H53" s="262"/>
    </row>
    <row r="54" spans="1:8">
      <c r="A54" s="262"/>
      <c r="B54" s="262"/>
      <c r="C54" s="262"/>
      <c r="D54" s="262"/>
      <c r="E54" s="262"/>
      <c r="F54" s="262"/>
      <c r="G54" s="262"/>
      <c r="H54" s="262"/>
    </row>
    <row r="55" spans="1:8">
      <c r="A55" s="262"/>
      <c r="B55" s="262"/>
      <c r="C55" s="262"/>
      <c r="D55" s="262"/>
      <c r="E55" s="262"/>
      <c r="F55" s="262"/>
      <c r="G55" s="262"/>
      <c r="H55" s="262"/>
    </row>
    <row r="56" spans="1:8">
      <c r="A56" s="262"/>
      <c r="B56" s="262"/>
      <c r="C56" s="262"/>
      <c r="D56" s="262"/>
      <c r="E56" s="262"/>
      <c r="F56" s="262"/>
      <c r="G56" s="262"/>
      <c r="H56" s="262"/>
    </row>
    <row r="57" spans="1:8">
      <c r="A57" s="262"/>
      <c r="B57" s="262"/>
      <c r="C57" s="262"/>
      <c r="D57" s="262"/>
      <c r="E57" s="262"/>
      <c r="F57" s="262"/>
      <c r="G57" s="262"/>
      <c r="H57" s="262"/>
    </row>
    <row r="58" spans="1:8">
      <c r="A58" s="262"/>
      <c r="B58" s="262"/>
      <c r="C58" s="262"/>
      <c r="D58" s="262"/>
      <c r="E58" s="262"/>
      <c r="F58" s="262"/>
      <c r="G58" s="262"/>
      <c r="H58" s="262"/>
    </row>
    <row r="59" spans="1:8">
      <c r="A59" s="262"/>
      <c r="B59" s="262"/>
      <c r="C59" s="262"/>
      <c r="D59" s="262"/>
      <c r="E59" s="262"/>
      <c r="F59" s="262"/>
      <c r="G59" s="262"/>
      <c r="H59" s="262"/>
    </row>
    <row r="60" spans="1:8">
      <c r="A60" s="262"/>
      <c r="B60" s="262"/>
      <c r="C60" s="262"/>
      <c r="D60" s="262"/>
      <c r="E60" s="262"/>
      <c r="F60" s="262"/>
      <c r="G60" s="262"/>
      <c r="H60" s="262"/>
    </row>
    <row r="61" spans="1:8">
      <c r="A61" s="262"/>
      <c r="B61" s="262"/>
      <c r="C61" s="262"/>
      <c r="D61" s="262"/>
      <c r="E61" s="262"/>
      <c r="F61" s="262"/>
      <c r="G61" s="262"/>
      <c r="H61" s="262"/>
    </row>
    <row r="62" spans="1:8">
      <c r="A62" s="262"/>
      <c r="B62" s="262"/>
      <c r="C62" s="262"/>
      <c r="D62" s="262"/>
      <c r="E62" s="262"/>
      <c r="F62" s="262"/>
      <c r="G62" s="262"/>
      <c r="H62" s="262"/>
    </row>
    <row r="63" spans="1:8">
      <c r="A63" s="262"/>
      <c r="B63" s="262"/>
      <c r="C63" s="262"/>
      <c r="D63" s="262"/>
      <c r="E63" s="262"/>
      <c r="F63" s="262"/>
      <c r="G63" s="262"/>
      <c r="H63" s="262"/>
    </row>
    <row r="64" spans="1:8">
      <c r="A64" s="262"/>
      <c r="B64" s="262"/>
      <c r="C64" s="262"/>
      <c r="D64" s="262"/>
      <c r="E64" s="262"/>
      <c r="F64" s="262"/>
      <c r="G64" s="262"/>
      <c r="H64" s="262"/>
    </row>
  </sheetData>
  <mergeCells count="2">
    <mergeCell ref="A22:C23"/>
    <mergeCell ref="A50:H64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81"/>
  <sheetViews>
    <sheetView zoomScale="85" zoomScaleNormal="85" workbookViewId="0">
      <selection activeCell="F41" sqref="F41"/>
    </sheetView>
  </sheetViews>
  <sheetFormatPr defaultColWidth="8.875" defaultRowHeight="13.5"/>
  <cols>
    <col min="1" max="3" width="8.875" style="16"/>
    <col min="4" max="4" width="11" style="16" bestFit="1" customWidth="1"/>
    <col min="5" max="5" width="13" style="16" bestFit="1" customWidth="1"/>
    <col min="6" max="6" width="8.875" style="16"/>
    <col min="7" max="7" width="11" style="16" bestFit="1" customWidth="1"/>
    <col min="8" max="8" width="13" style="16" bestFit="1" customWidth="1"/>
    <col min="9" max="9" width="8.875" style="16"/>
    <col min="10" max="10" width="11" style="16" bestFit="1" customWidth="1"/>
    <col min="11" max="11" width="11.625" style="16" bestFit="1" customWidth="1"/>
    <col min="12" max="12" width="8.875" style="16"/>
    <col min="13" max="13" width="11" style="16" bestFit="1" customWidth="1"/>
    <col min="14" max="14" width="13" style="16" bestFit="1" customWidth="1"/>
    <col min="15" max="16" width="8.875" style="16"/>
    <col min="17" max="17" width="10.625" style="16" customWidth="1"/>
    <col min="18" max="18" width="14" style="16" customWidth="1"/>
    <col min="19" max="19" width="12.125" style="16" bestFit="1" customWidth="1"/>
    <col min="20" max="20" width="15" style="16" customWidth="1"/>
    <col min="21" max="25" width="8.875" style="16"/>
    <col min="26" max="26" width="9.5" style="16" bestFit="1" customWidth="1"/>
    <col min="27" max="27" width="12.625" style="16" bestFit="1" customWidth="1"/>
    <col min="28" max="28" width="8.875" style="16"/>
    <col min="29" max="29" width="11.625" style="16" bestFit="1" customWidth="1"/>
    <col min="30" max="16384" width="8.875" style="16"/>
  </cols>
  <sheetData>
    <row r="1" spans="1:28">
      <c r="A1" s="18"/>
      <c r="B1" s="18"/>
      <c r="C1" s="265" t="s">
        <v>115</v>
      </c>
      <c r="D1" s="265"/>
      <c r="E1" s="265"/>
      <c r="F1" s="266" t="s">
        <v>95</v>
      </c>
      <c r="G1" s="266"/>
      <c r="H1" s="266"/>
      <c r="I1" s="265" t="s">
        <v>96</v>
      </c>
      <c r="J1" s="265"/>
      <c r="K1" s="265"/>
      <c r="L1" s="266" t="s">
        <v>97</v>
      </c>
      <c r="M1" s="266"/>
      <c r="N1" s="266"/>
      <c r="O1" s="265" t="s">
        <v>102</v>
      </c>
      <c r="P1" s="265"/>
      <c r="Q1" s="265"/>
      <c r="R1" s="267" t="s">
        <v>107</v>
      </c>
      <c r="S1" s="267"/>
      <c r="T1" s="267"/>
      <c r="U1" s="267"/>
      <c r="V1" s="264" t="s">
        <v>112</v>
      </c>
      <c r="W1" s="264"/>
      <c r="X1" s="264"/>
      <c r="Y1" s="264"/>
      <c r="Z1" s="264"/>
      <c r="AA1" s="264"/>
      <c r="AB1" s="264"/>
    </row>
    <row r="2" spans="1:28">
      <c r="A2" s="18" t="s">
        <v>91</v>
      </c>
      <c r="B2" s="18" t="s">
        <v>98</v>
      </c>
      <c r="C2" s="27" t="s">
        <v>92</v>
      </c>
      <c r="D2" s="27" t="s">
        <v>93</v>
      </c>
      <c r="E2" s="27" t="s">
        <v>94</v>
      </c>
      <c r="F2" s="18" t="s">
        <v>92</v>
      </c>
      <c r="G2" s="18" t="s">
        <v>93</v>
      </c>
      <c r="H2" s="18" t="s">
        <v>94</v>
      </c>
      <c r="I2" s="27" t="s">
        <v>92</v>
      </c>
      <c r="J2" s="27" t="s">
        <v>93</v>
      </c>
      <c r="K2" s="27" t="s">
        <v>94</v>
      </c>
      <c r="L2" s="18" t="s">
        <v>92</v>
      </c>
      <c r="M2" s="18" t="s">
        <v>93</v>
      </c>
      <c r="N2" s="18" t="s">
        <v>94</v>
      </c>
      <c r="O2" s="27" t="s">
        <v>92</v>
      </c>
      <c r="P2" s="27" t="s">
        <v>93</v>
      </c>
      <c r="Q2" s="27" t="s">
        <v>94</v>
      </c>
      <c r="R2" s="31" t="s">
        <v>103</v>
      </c>
      <c r="S2" s="31" t="s">
        <v>104</v>
      </c>
      <c r="T2" s="39" t="s">
        <v>105</v>
      </c>
      <c r="U2" s="31" t="s">
        <v>106</v>
      </c>
      <c r="V2" s="35" t="s">
        <v>109</v>
      </c>
      <c r="W2" s="35" t="s">
        <v>110</v>
      </c>
      <c r="X2" s="35" t="s">
        <v>111</v>
      </c>
      <c r="Y2" s="35" t="s">
        <v>113</v>
      </c>
      <c r="Z2" s="35" t="s">
        <v>77</v>
      </c>
      <c r="AA2" s="35" t="s">
        <v>108</v>
      </c>
      <c r="AB2" s="35" t="s">
        <v>114</v>
      </c>
    </row>
    <row r="3" spans="1:28">
      <c r="A3" s="18">
        <v>20171228</v>
      </c>
      <c r="B3" s="18" t="s">
        <v>99</v>
      </c>
      <c r="C3" s="27">
        <v>50960</v>
      </c>
      <c r="D3" s="27">
        <v>1</v>
      </c>
      <c r="E3" s="27">
        <v>2.1018396781789641</v>
      </c>
      <c r="F3" s="18">
        <v>217221</v>
      </c>
      <c r="G3" s="18">
        <v>1</v>
      </c>
      <c r="H3" s="18">
        <v>0.49309113759719364</v>
      </c>
      <c r="I3" s="27">
        <v>160257</v>
      </c>
      <c r="J3" s="27">
        <v>1</v>
      </c>
      <c r="K3" s="26">
        <v>0.66836238042644003</v>
      </c>
      <c r="L3" s="18">
        <v>0</v>
      </c>
      <c r="M3" s="18">
        <v>0</v>
      </c>
      <c r="N3" s="18">
        <v>0</v>
      </c>
      <c r="O3" s="27">
        <v>1</v>
      </c>
      <c r="P3" s="27">
        <v>1</v>
      </c>
      <c r="Q3" s="27">
        <v>107109.75</v>
      </c>
      <c r="R3" s="32">
        <f>C3*D3*E3+F3*G3*H3+I3*J3*K3+O3*P3*Q3</f>
        <v>428439</v>
      </c>
      <c r="S3" s="32">
        <f>C3*D3*E3+F3*G3*H3+I3*J3*K3+O3*P3*Q3</f>
        <v>428439</v>
      </c>
      <c r="T3" s="39">
        <f>S3/R3*1000</f>
        <v>1000</v>
      </c>
      <c r="U3" s="31"/>
      <c r="V3" s="35">
        <f>100000000*0.25/C3</f>
        <v>490.58084772370489</v>
      </c>
      <c r="W3" s="35">
        <f>100000000*0.25/F3</f>
        <v>115.09016163262299</v>
      </c>
      <c r="X3" s="35">
        <f>100000000*0.25/I3</f>
        <v>155.99942592211261</v>
      </c>
      <c r="Y3" s="35">
        <v>0</v>
      </c>
      <c r="Z3" s="35">
        <f>100000000*0.25/O3</f>
        <v>25000000</v>
      </c>
      <c r="AA3" s="36">
        <f t="shared" ref="AA3:AA66" si="0">V3*C3+W3*F3+X3*I3+Z3</f>
        <v>100000000</v>
      </c>
      <c r="AB3" s="35"/>
    </row>
    <row r="4" spans="1:28" s="17" customFormat="1">
      <c r="A4" s="20">
        <v>20180102</v>
      </c>
      <c r="B4" s="20" t="s">
        <v>100</v>
      </c>
      <c r="C4" s="20">
        <v>51020</v>
      </c>
      <c r="D4" s="20">
        <v>1</v>
      </c>
      <c r="E4" s="23">
        <v>2.1018396781789641</v>
      </c>
      <c r="F4" s="20">
        <v>221936</v>
      </c>
      <c r="G4" s="20">
        <v>1</v>
      </c>
      <c r="H4" s="23">
        <v>0.49309113759719364</v>
      </c>
      <c r="I4" s="23">
        <v>163201</v>
      </c>
      <c r="J4" s="20">
        <v>1</v>
      </c>
      <c r="K4" s="20">
        <v>0.66836238042644003</v>
      </c>
      <c r="L4" s="20">
        <v>0</v>
      </c>
      <c r="M4" s="20">
        <v>0</v>
      </c>
      <c r="N4" s="20">
        <v>0</v>
      </c>
      <c r="O4" s="23">
        <v>1</v>
      </c>
      <c r="P4" s="23">
        <v>1</v>
      </c>
      <c r="Q4" s="23">
        <v>107109.75</v>
      </c>
      <c r="R4" s="24">
        <f>$R$3</f>
        <v>428439</v>
      </c>
      <c r="S4" s="25">
        <f>C4*D4*E4+F4*G4*H4+I4*J4*K4+O4*P4*Q4</f>
        <v>432857.69394243695</v>
      </c>
      <c r="T4" s="40">
        <f>S4/R4*1000</f>
        <v>1010.3134727287595</v>
      </c>
      <c r="U4" s="28">
        <f>(T4-T3)/T3</f>
        <v>1.0313472728759506E-2</v>
      </c>
      <c r="V4" s="23">
        <v>490.58084772370489</v>
      </c>
      <c r="W4" s="23">
        <v>115.09016163262299</v>
      </c>
      <c r="X4" s="23">
        <v>155.99942592211261</v>
      </c>
      <c r="Y4" s="23">
        <v>0</v>
      </c>
      <c r="Z4" s="23">
        <v>25000000</v>
      </c>
      <c r="AA4" s="29">
        <f>V4*C4+W4*F4+X4*I4+Z4</f>
        <v>101031347.27287593</v>
      </c>
      <c r="AB4" s="28">
        <f>(AA4-AA3)/AA3</f>
        <v>1.0313472728759349E-2</v>
      </c>
    </row>
    <row r="5" spans="1:28">
      <c r="A5" s="18">
        <v>20180103</v>
      </c>
      <c r="B5" s="18" t="s">
        <v>99</v>
      </c>
      <c r="C5" s="27">
        <v>51620</v>
      </c>
      <c r="D5" s="27">
        <v>1</v>
      </c>
      <c r="E5" s="27">
        <v>2.1018396781789641</v>
      </c>
      <c r="F5" s="18">
        <v>242371</v>
      </c>
      <c r="G5" s="18">
        <v>1</v>
      </c>
      <c r="H5" s="18">
        <v>0.49309113759719364</v>
      </c>
      <c r="I5" s="27">
        <v>161140</v>
      </c>
      <c r="J5" s="27">
        <v>1</v>
      </c>
      <c r="K5" s="26">
        <v>0.66836238042644003</v>
      </c>
      <c r="L5" s="19">
        <v>0</v>
      </c>
      <c r="M5" s="19">
        <v>0</v>
      </c>
      <c r="N5" s="19">
        <v>0</v>
      </c>
      <c r="O5" s="27">
        <v>1</v>
      </c>
      <c r="P5" s="27">
        <v>1</v>
      </c>
      <c r="Q5" s="27">
        <v>107109.75</v>
      </c>
      <c r="R5" s="33">
        <f t="shared" ref="R5:R68" si="1">$R$3</f>
        <v>428439</v>
      </c>
      <c r="S5" s="32">
        <f t="shared" ref="S5:S68" si="2">C5*D5*E5+F5*G5*H5+I5*J5*K5+O5*P5*Q5</f>
        <v>442817.62028008408</v>
      </c>
      <c r="T5" s="39">
        <f t="shared" ref="T5:T68" si="3">S5/R5*1000</f>
        <v>1033.5604841764734</v>
      </c>
      <c r="U5" s="34">
        <f t="shared" ref="U5:U68" si="4">(T5-T4)/T4</f>
        <v>2.3009701518604903E-2</v>
      </c>
      <c r="V5" s="35">
        <v>490.58084772370489</v>
      </c>
      <c r="W5" s="35">
        <v>115.09016163262299</v>
      </c>
      <c r="X5" s="35">
        <v>155.99942592211261</v>
      </c>
      <c r="Y5" s="35">
        <v>0</v>
      </c>
      <c r="Z5" s="35">
        <v>25000000</v>
      </c>
      <c r="AA5" s="36">
        <f t="shared" si="0"/>
        <v>103356048.41764735</v>
      </c>
      <c r="AB5" s="37">
        <f t="shared" ref="AB5:AB68" si="5">(AA5-AA4)/AA4</f>
        <v>2.3009701518605093E-2</v>
      </c>
    </row>
    <row r="6" spans="1:28">
      <c r="A6" s="18">
        <v>20180104</v>
      </c>
      <c r="B6" s="18" t="s">
        <v>99</v>
      </c>
      <c r="C6" s="27">
        <v>51080</v>
      </c>
      <c r="D6" s="27">
        <v>1</v>
      </c>
      <c r="E6" s="27">
        <v>2.1018396781789641</v>
      </c>
      <c r="F6" s="18">
        <v>245614</v>
      </c>
      <c r="G6" s="18">
        <v>1</v>
      </c>
      <c r="H6" s="18">
        <v>0.49309113759719364</v>
      </c>
      <c r="I6" s="27">
        <v>161336</v>
      </c>
      <c r="J6" s="27">
        <v>1</v>
      </c>
      <c r="K6" s="26">
        <v>0.66836238042644003</v>
      </c>
      <c r="L6" s="19">
        <v>0</v>
      </c>
      <c r="M6" s="19">
        <v>0</v>
      </c>
      <c r="N6" s="19">
        <v>0</v>
      </c>
      <c r="O6" s="27">
        <v>1</v>
      </c>
      <c r="P6" s="27">
        <v>1</v>
      </c>
      <c r="Q6" s="27">
        <v>107109.75</v>
      </c>
      <c r="R6" s="33">
        <f t="shared" si="1"/>
        <v>428439</v>
      </c>
      <c r="S6" s="32">
        <f t="shared" si="2"/>
        <v>443412.72043965873</v>
      </c>
      <c r="T6" s="39">
        <f t="shared" si="3"/>
        <v>1034.9494804153187</v>
      </c>
      <c r="U6" s="34">
        <f t="shared" si="4"/>
        <v>1.3438944891086841E-3</v>
      </c>
      <c r="V6" s="35">
        <v>490.58084772370489</v>
      </c>
      <c r="W6" s="35">
        <v>115.09016163262299</v>
      </c>
      <c r="X6" s="35">
        <v>155.99942592211261</v>
      </c>
      <c r="Y6" s="35">
        <v>0</v>
      </c>
      <c r="Z6" s="35">
        <v>25000000</v>
      </c>
      <c r="AA6" s="36">
        <f t="shared" si="0"/>
        <v>103494948.04153188</v>
      </c>
      <c r="AB6" s="37">
        <f t="shared" si="5"/>
        <v>1.3438944891087062E-3</v>
      </c>
    </row>
    <row r="7" spans="1:28">
      <c r="A7" s="18">
        <v>20180105</v>
      </c>
      <c r="B7" s="18" t="s">
        <v>99</v>
      </c>
      <c r="C7" s="27">
        <v>52120</v>
      </c>
      <c r="D7" s="27">
        <v>1</v>
      </c>
      <c r="E7" s="27">
        <v>2.1018396781789641</v>
      </c>
      <c r="F7" s="18">
        <v>262217</v>
      </c>
      <c r="G7" s="18">
        <v>1</v>
      </c>
      <c r="H7" s="18">
        <v>0.49309113759719364</v>
      </c>
      <c r="I7" s="27">
        <v>167322</v>
      </c>
      <c r="J7" s="27">
        <v>1</v>
      </c>
      <c r="K7" s="26">
        <v>0.66836238042644003</v>
      </c>
      <c r="L7" s="19">
        <v>0</v>
      </c>
      <c r="M7" s="19">
        <v>0</v>
      </c>
      <c r="N7" s="19">
        <v>0</v>
      </c>
      <c r="O7" s="27">
        <v>1</v>
      </c>
      <c r="P7" s="27">
        <v>1</v>
      </c>
      <c r="Q7" s="27">
        <v>107109.75</v>
      </c>
      <c r="R7" s="33">
        <f t="shared" si="1"/>
        <v>428439</v>
      </c>
      <c r="S7" s="32">
        <f t="shared" si="2"/>
        <v>457786.24307172373</v>
      </c>
      <c r="T7" s="39">
        <f t="shared" si="3"/>
        <v>1068.4980664032073</v>
      </c>
      <c r="U7" s="34">
        <f t="shared" si="4"/>
        <v>3.2415674989687192E-2</v>
      </c>
      <c r="V7" s="35">
        <v>490.58084772370489</v>
      </c>
      <c r="W7" s="35">
        <v>115.09016163262299</v>
      </c>
      <c r="X7" s="35">
        <v>155.99942592211261</v>
      </c>
      <c r="Y7" s="35">
        <v>0</v>
      </c>
      <c r="Z7" s="35">
        <v>25000000</v>
      </c>
      <c r="AA7" s="36">
        <f t="shared" si="0"/>
        <v>106849806.64032072</v>
      </c>
      <c r="AB7" s="37">
        <f t="shared" si="5"/>
        <v>3.2415674989687018E-2</v>
      </c>
    </row>
    <row r="8" spans="1:28">
      <c r="A8" s="18">
        <v>20180108</v>
      </c>
      <c r="B8" s="18" t="s">
        <v>99</v>
      </c>
      <c r="C8" s="27">
        <v>52020</v>
      </c>
      <c r="D8" s="27">
        <v>1</v>
      </c>
      <c r="E8" s="27">
        <v>2.1018396781789641</v>
      </c>
      <c r="F8" s="18">
        <v>297192</v>
      </c>
      <c r="G8" s="18">
        <v>1</v>
      </c>
      <c r="H8" s="18">
        <v>0.49309113759719364</v>
      </c>
      <c r="I8" s="27">
        <v>167028</v>
      </c>
      <c r="J8" s="27">
        <v>1</v>
      </c>
      <c r="K8" s="26">
        <v>0.66836238042644003</v>
      </c>
      <c r="L8" s="19">
        <v>0</v>
      </c>
      <c r="M8" s="19">
        <v>0</v>
      </c>
      <c r="N8" s="19">
        <v>0</v>
      </c>
      <c r="O8" s="27">
        <v>1</v>
      </c>
      <c r="P8" s="27">
        <v>1</v>
      </c>
      <c r="Q8" s="27">
        <v>107109.75</v>
      </c>
      <c r="R8" s="33">
        <f t="shared" si="1"/>
        <v>428439</v>
      </c>
      <c r="S8" s="32">
        <f t="shared" si="2"/>
        <v>474625.42310152232</v>
      </c>
      <c r="T8" s="39">
        <f t="shared" si="3"/>
        <v>1107.8016312742825</v>
      </c>
      <c r="U8" s="34">
        <f t="shared" si="4"/>
        <v>3.6783936355991163E-2</v>
      </c>
      <c r="V8" s="35">
        <v>490.58084772370489</v>
      </c>
      <c r="W8" s="35">
        <v>115.09016163262299</v>
      </c>
      <c r="X8" s="35">
        <v>155.99942592211261</v>
      </c>
      <c r="Y8" s="35">
        <v>0</v>
      </c>
      <c r="Z8" s="35">
        <v>25000000</v>
      </c>
      <c r="AA8" s="36">
        <f t="shared" si="0"/>
        <v>110780163.12742823</v>
      </c>
      <c r="AB8" s="37">
        <f t="shared" si="5"/>
        <v>3.6783936355991129E-2</v>
      </c>
    </row>
    <row r="9" spans="1:28">
      <c r="A9" s="18">
        <v>20180109</v>
      </c>
      <c r="B9" s="18" t="s">
        <v>99</v>
      </c>
      <c r="C9" s="27">
        <v>50400</v>
      </c>
      <c r="D9" s="27">
        <v>1</v>
      </c>
      <c r="E9" s="27">
        <v>2.1018396781789641</v>
      </c>
      <c r="F9" s="18">
        <v>287368</v>
      </c>
      <c r="G9" s="18">
        <v>1</v>
      </c>
      <c r="H9" s="18">
        <v>0.49309113759719364</v>
      </c>
      <c r="I9" s="27">
        <v>160944</v>
      </c>
      <c r="J9" s="27">
        <v>1</v>
      </c>
      <c r="K9" s="26">
        <v>0.66836238042644003</v>
      </c>
      <c r="L9" s="19">
        <v>0</v>
      </c>
      <c r="M9" s="19">
        <v>0</v>
      </c>
      <c r="N9" s="19">
        <v>0</v>
      </c>
      <c r="O9" s="27">
        <v>1</v>
      </c>
      <c r="P9" s="27">
        <v>1</v>
      </c>
      <c r="Q9" s="27">
        <v>107109.75</v>
      </c>
      <c r="R9" s="33">
        <f t="shared" si="1"/>
        <v>428439</v>
      </c>
      <c r="S9" s="32">
        <f t="shared" si="2"/>
        <v>462309.99876460311</v>
      </c>
      <c r="T9" s="39">
        <f t="shared" si="3"/>
        <v>1079.0567589892682</v>
      </c>
      <c r="U9" s="34">
        <f t="shared" si="4"/>
        <v>-2.5947671021164312E-2</v>
      </c>
      <c r="V9" s="35">
        <v>490.58084772370489</v>
      </c>
      <c r="W9" s="35">
        <v>115.09016163262299</v>
      </c>
      <c r="X9" s="35">
        <v>155.99942592211261</v>
      </c>
      <c r="Y9" s="35">
        <v>0</v>
      </c>
      <c r="Z9" s="35">
        <v>25000000</v>
      </c>
      <c r="AA9" s="36">
        <f t="shared" si="0"/>
        <v>107905675.89892682</v>
      </c>
      <c r="AB9" s="37">
        <f t="shared" si="5"/>
        <v>-2.5947671021164173E-2</v>
      </c>
    </row>
    <row r="10" spans="1:28">
      <c r="A10" s="18">
        <v>20180110</v>
      </c>
      <c r="B10" s="18" t="s">
        <v>99</v>
      </c>
      <c r="C10" s="27">
        <v>48840</v>
      </c>
      <c r="D10" s="27">
        <v>1</v>
      </c>
      <c r="E10" s="27">
        <v>2.1018396781789641</v>
      </c>
      <c r="F10" s="18">
        <v>290807</v>
      </c>
      <c r="G10" s="18">
        <v>1</v>
      </c>
      <c r="H10" s="18">
        <v>0.49309113759719364</v>
      </c>
      <c r="I10" s="27">
        <v>160944</v>
      </c>
      <c r="J10" s="27">
        <v>1</v>
      </c>
      <c r="K10" s="26">
        <v>0.66836238042644003</v>
      </c>
      <c r="L10" s="19">
        <v>0</v>
      </c>
      <c r="M10" s="19">
        <v>0</v>
      </c>
      <c r="N10" s="19">
        <v>0</v>
      </c>
      <c r="O10" s="27">
        <v>1</v>
      </c>
      <c r="P10" s="27">
        <v>1</v>
      </c>
      <c r="Q10" s="27">
        <v>107109.75</v>
      </c>
      <c r="R10" s="33">
        <f t="shared" si="1"/>
        <v>428439</v>
      </c>
      <c r="S10" s="32">
        <f t="shared" si="2"/>
        <v>460726.86928884068</v>
      </c>
      <c r="T10" s="39">
        <f t="shared" si="3"/>
        <v>1075.3616484233244</v>
      </c>
      <c r="U10" s="34">
        <f t="shared" si="4"/>
        <v>-3.4243894356447173E-3</v>
      </c>
      <c r="V10" s="35">
        <v>490.58084772370489</v>
      </c>
      <c r="W10" s="35">
        <v>115.09016163262299</v>
      </c>
      <c r="X10" s="35">
        <v>155.99942592211261</v>
      </c>
      <c r="Y10" s="35">
        <v>0</v>
      </c>
      <c r="Z10" s="35">
        <v>25000000</v>
      </c>
      <c r="AA10" s="36">
        <f t="shared" si="0"/>
        <v>107536164.84233244</v>
      </c>
      <c r="AB10" s="37">
        <f t="shared" si="5"/>
        <v>-3.4243894356447073E-3</v>
      </c>
    </row>
    <row r="11" spans="1:28">
      <c r="A11" s="18">
        <v>20180111</v>
      </c>
      <c r="B11" s="18" t="s">
        <v>99</v>
      </c>
      <c r="C11" s="27">
        <v>48240</v>
      </c>
      <c r="D11" s="27">
        <v>1</v>
      </c>
      <c r="E11" s="27">
        <v>2.1018396781789641</v>
      </c>
      <c r="F11" s="18">
        <v>301614</v>
      </c>
      <c r="G11" s="18">
        <v>1</v>
      </c>
      <c r="H11" s="18">
        <v>0.49309113759719364</v>
      </c>
      <c r="I11" s="27">
        <v>165850</v>
      </c>
      <c r="J11" s="27">
        <v>1</v>
      </c>
      <c r="K11" s="26">
        <v>0.66836238042644003</v>
      </c>
      <c r="L11" s="19">
        <v>0</v>
      </c>
      <c r="M11" s="19">
        <v>0</v>
      </c>
      <c r="N11" s="19">
        <v>0</v>
      </c>
      <c r="O11" s="27">
        <v>1</v>
      </c>
      <c r="P11" s="27">
        <v>1</v>
      </c>
      <c r="Q11" s="27">
        <v>107109.75</v>
      </c>
      <c r="R11" s="33">
        <f t="shared" si="1"/>
        <v>428439</v>
      </c>
      <c r="S11" s="32">
        <f t="shared" si="2"/>
        <v>468073.58724431827</v>
      </c>
      <c r="T11" s="39">
        <f t="shared" si="3"/>
        <v>1092.5092889403584</v>
      </c>
      <c r="U11" s="34">
        <f t="shared" si="4"/>
        <v>1.5945929020414262E-2</v>
      </c>
      <c r="V11" s="35">
        <v>490.58084772370489</v>
      </c>
      <c r="W11" s="35">
        <v>115.09016163262299</v>
      </c>
      <c r="X11" s="35">
        <v>155.99942592211261</v>
      </c>
      <c r="Y11" s="35">
        <v>0</v>
      </c>
      <c r="Z11" s="35">
        <v>25000000</v>
      </c>
      <c r="AA11" s="36">
        <f t="shared" si="0"/>
        <v>109250928.89403586</v>
      </c>
      <c r="AB11" s="37">
        <f t="shared" si="5"/>
        <v>1.5945929020414473E-2</v>
      </c>
    </row>
    <row r="12" spans="1:28">
      <c r="A12" s="18">
        <v>20180112</v>
      </c>
      <c r="B12" s="18" t="s">
        <v>99</v>
      </c>
      <c r="C12" s="27">
        <v>48200</v>
      </c>
      <c r="D12" s="27">
        <v>1</v>
      </c>
      <c r="E12" s="27">
        <v>2.1018396781789641</v>
      </c>
      <c r="F12" s="18">
        <v>335508</v>
      </c>
      <c r="G12" s="18">
        <v>1</v>
      </c>
      <c r="H12" s="18">
        <v>0.49309113759719364</v>
      </c>
      <c r="I12" s="27">
        <v>174192</v>
      </c>
      <c r="J12" s="27">
        <v>1</v>
      </c>
      <c r="K12" s="26">
        <v>0.66836238042644003</v>
      </c>
      <c r="L12" s="19">
        <v>0</v>
      </c>
      <c r="M12" s="19">
        <v>0</v>
      </c>
      <c r="N12" s="19">
        <v>0</v>
      </c>
      <c r="O12" s="27">
        <v>1</v>
      </c>
      <c r="P12" s="27">
        <v>1</v>
      </c>
      <c r="Q12" s="27">
        <v>107109.75</v>
      </c>
      <c r="R12" s="33">
        <f t="shared" si="1"/>
        <v>428439</v>
      </c>
      <c r="S12" s="32">
        <f t="shared" si="2"/>
        <v>490277.82365242776</v>
      </c>
      <c r="T12" s="39">
        <f t="shared" si="3"/>
        <v>1144.3351880954528</v>
      </c>
      <c r="U12" s="34">
        <f t="shared" si="4"/>
        <v>4.7437490627984698E-2</v>
      </c>
      <c r="V12" s="35">
        <v>490.58084772370489</v>
      </c>
      <c r="W12" s="35">
        <v>115.09016163262299</v>
      </c>
      <c r="X12" s="35">
        <v>155.99942592211261</v>
      </c>
      <c r="Y12" s="35">
        <v>0</v>
      </c>
      <c r="Z12" s="35">
        <v>25000000</v>
      </c>
      <c r="AA12" s="36">
        <f t="shared" si="0"/>
        <v>114433518.80954529</v>
      </c>
      <c r="AB12" s="37">
        <f t="shared" si="5"/>
        <v>4.7437490627984552E-2</v>
      </c>
    </row>
    <row r="13" spans="1:28">
      <c r="A13" s="18">
        <v>20180115</v>
      </c>
      <c r="B13" s="18" t="s">
        <v>99</v>
      </c>
      <c r="C13" s="27">
        <v>48540</v>
      </c>
      <c r="D13" s="27">
        <v>1</v>
      </c>
      <c r="E13" s="27">
        <v>2.1018396781789641</v>
      </c>
      <c r="F13" s="18">
        <v>343859</v>
      </c>
      <c r="G13" s="18">
        <v>1</v>
      </c>
      <c r="H13" s="18">
        <v>0.49309113759719364</v>
      </c>
      <c r="I13" s="27">
        <v>226401</v>
      </c>
      <c r="J13" s="27">
        <v>1</v>
      </c>
      <c r="K13" s="26">
        <v>0.66836238042644003</v>
      </c>
      <c r="L13" s="19">
        <v>0</v>
      </c>
      <c r="M13" s="19">
        <v>0</v>
      </c>
      <c r="N13" s="19">
        <v>0</v>
      </c>
      <c r="O13" s="27">
        <v>1</v>
      </c>
      <c r="P13" s="27">
        <v>1</v>
      </c>
      <c r="Q13" s="27">
        <v>107109.75</v>
      </c>
      <c r="R13" s="33">
        <f t="shared" si="1"/>
        <v>428439</v>
      </c>
      <c r="S13" s="32">
        <f t="shared" si="2"/>
        <v>530004.78475276683</v>
      </c>
      <c r="T13" s="39">
        <f t="shared" si="3"/>
        <v>1237.0600826553298</v>
      </c>
      <c r="U13" s="34">
        <f t="shared" si="4"/>
        <v>8.1029488146913853E-2</v>
      </c>
      <c r="V13" s="35">
        <v>490.58084772370489</v>
      </c>
      <c r="W13" s="35">
        <v>115.09016163262299</v>
      </c>
      <c r="X13" s="35">
        <v>155.99942592211261</v>
      </c>
      <c r="Y13" s="35">
        <v>0</v>
      </c>
      <c r="Z13" s="35">
        <v>25000000</v>
      </c>
      <c r="AA13" s="36">
        <f t="shared" si="0"/>
        <v>123706008.26553296</v>
      </c>
      <c r="AB13" s="37">
        <f t="shared" si="5"/>
        <v>8.1029488146913575E-2</v>
      </c>
    </row>
    <row r="14" spans="1:28">
      <c r="A14" s="18">
        <v>20180116</v>
      </c>
      <c r="B14" s="18" t="s">
        <v>99</v>
      </c>
      <c r="C14" s="27">
        <v>50000</v>
      </c>
      <c r="D14" s="27">
        <v>1</v>
      </c>
      <c r="E14" s="27">
        <v>2.1018396781789641</v>
      </c>
      <c r="F14" s="18">
        <v>341305</v>
      </c>
      <c r="G14" s="18">
        <v>1</v>
      </c>
      <c r="H14" s="18">
        <v>0.49309113759719364</v>
      </c>
      <c r="I14" s="27">
        <v>225419</v>
      </c>
      <c r="J14" s="27">
        <v>1</v>
      </c>
      <c r="K14" s="26">
        <v>0.66836238042644003</v>
      </c>
      <c r="L14" s="19">
        <v>0</v>
      </c>
      <c r="M14" s="19">
        <v>0</v>
      </c>
      <c r="N14" s="19">
        <v>0</v>
      </c>
      <c r="O14" s="27">
        <v>1</v>
      </c>
      <c r="P14" s="27">
        <v>1</v>
      </c>
      <c r="Q14" s="27">
        <v>107109.75</v>
      </c>
      <c r="R14" s="33">
        <f t="shared" si="1"/>
        <v>428439</v>
      </c>
      <c r="S14" s="32">
        <f t="shared" si="2"/>
        <v>531157.78405990615</v>
      </c>
      <c r="T14" s="39">
        <f t="shared" si="3"/>
        <v>1239.7512459414436</v>
      </c>
      <c r="U14" s="34">
        <f t="shared" si="4"/>
        <v>2.1754507512175697E-3</v>
      </c>
      <c r="V14" s="35">
        <v>490.58084772370489</v>
      </c>
      <c r="W14" s="35">
        <v>115.09016163262299</v>
      </c>
      <c r="X14" s="35">
        <v>155.99942592211261</v>
      </c>
      <c r="Y14" s="35">
        <v>0</v>
      </c>
      <c r="Z14" s="35">
        <v>25000000</v>
      </c>
      <c r="AA14" s="36">
        <f t="shared" si="0"/>
        <v>123975124.59414434</v>
      </c>
      <c r="AB14" s="37">
        <f t="shared" si="5"/>
        <v>2.1754507512176365E-3</v>
      </c>
    </row>
    <row r="15" spans="1:28">
      <c r="A15" s="18">
        <v>20180117</v>
      </c>
      <c r="B15" s="18" t="s">
        <v>99</v>
      </c>
      <c r="C15" s="27">
        <v>49620</v>
      </c>
      <c r="D15" s="27">
        <v>1</v>
      </c>
      <c r="E15" s="27">
        <v>2.1018396781789641</v>
      </c>
      <c r="F15" s="18">
        <v>308000</v>
      </c>
      <c r="G15" s="18">
        <v>1</v>
      </c>
      <c r="H15" s="18">
        <v>0.49309113759719364</v>
      </c>
      <c r="I15" s="27">
        <v>244556</v>
      </c>
      <c r="J15" s="27">
        <v>1</v>
      </c>
      <c r="K15" s="26">
        <v>0.66836238042644003</v>
      </c>
      <c r="L15" s="19">
        <v>0</v>
      </c>
      <c r="M15" s="19">
        <v>0</v>
      </c>
      <c r="N15" s="19">
        <v>0</v>
      </c>
      <c r="O15" s="27">
        <v>1</v>
      </c>
      <c r="P15" s="27">
        <v>1</v>
      </c>
      <c r="Q15" s="27">
        <v>107109.75</v>
      </c>
      <c r="R15" s="33">
        <f t="shared" si="1"/>
        <v>428439</v>
      </c>
      <c r="S15" s="32">
        <f t="shared" si="2"/>
        <v>526727.13551874436</v>
      </c>
      <c r="T15" s="39">
        <f t="shared" si="3"/>
        <v>1229.409870527063</v>
      </c>
      <c r="U15" s="34">
        <f t="shared" si="4"/>
        <v>-8.3414922535750245E-3</v>
      </c>
      <c r="V15" s="35">
        <v>490.58084772370489</v>
      </c>
      <c r="W15" s="35">
        <v>115.09016163262299</v>
      </c>
      <c r="X15" s="35">
        <v>155.99942592211261</v>
      </c>
      <c r="Y15" s="35">
        <v>0</v>
      </c>
      <c r="Z15" s="35">
        <v>25000000</v>
      </c>
      <c r="AA15" s="36">
        <f t="shared" si="0"/>
        <v>122940987.05270629</v>
      </c>
      <c r="AB15" s="37">
        <f t="shared" si="5"/>
        <v>-8.341492253575061E-3</v>
      </c>
    </row>
    <row r="16" spans="1:28">
      <c r="A16" s="18">
        <v>20180118</v>
      </c>
      <c r="B16" s="18" t="s">
        <v>99</v>
      </c>
      <c r="C16" s="27">
        <v>49900</v>
      </c>
      <c r="D16" s="27">
        <v>1</v>
      </c>
      <c r="E16" s="27">
        <v>2.1018396781789641</v>
      </c>
      <c r="F16" s="18">
        <v>313698</v>
      </c>
      <c r="G16" s="18">
        <v>1</v>
      </c>
      <c r="H16" s="18">
        <v>0.49309113759719364</v>
      </c>
      <c r="I16" s="27">
        <v>247304</v>
      </c>
      <c r="J16" s="27">
        <v>1</v>
      </c>
      <c r="K16" s="26">
        <v>0.66836238042644003</v>
      </c>
      <c r="L16" s="19">
        <v>0</v>
      </c>
      <c r="M16" s="19">
        <v>0</v>
      </c>
      <c r="N16" s="19">
        <v>0</v>
      </c>
      <c r="O16" s="27">
        <v>1</v>
      </c>
      <c r="P16" s="27">
        <v>1</v>
      </c>
      <c r="Q16" s="27">
        <v>107109.75</v>
      </c>
      <c r="R16" s="33">
        <f t="shared" si="1"/>
        <v>428439</v>
      </c>
      <c r="S16" s="32">
        <f t="shared" si="2"/>
        <v>531961.94375207508</v>
      </c>
      <c r="T16" s="39">
        <f t="shared" si="3"/>
        <v>1241.6281985348558</v>
      </c>
      <c r="U16" s="34">
        <f t="shared" si="4"/>
        <v>9.9383682372377238E-3</v>
      </c>
      <c r="V16" s="35">
        <v>490.58084772370489</v>
      </c>
      <c r="W16" s="35">
        <v>115.09016163262299</v>
      </c>
      <c r="X16" s="35">
        <v>155.99942592211261</v>
      </c>
      <c r="Y16" s="35">
        <v>0</v>
      </c>
      <c r="Z16" s="35">
        <v>25000000</v>
      </c>
      <c r="AA16" s="36">
        <f t="shared" si="0"/>
        <v>124162819.85348558</v>
      </c>
      <c r="AB16" s="37">
        <f t="shared" si="5"/>
        <v>9.9383682372379475E-3</v>
      </c>
    </row>
    <row r="17" spans="1:28">
      <c r="A17" s="18">
        <v>20180119</v>
      </c>
      <c r="B17" s="18" t="s">
        <v>99</v>
      </c>
      <c r="C17" s="27">
        <v>49320</v>
      </c>
      <c r="D17" s="27">
        <v>1</v>
      </c>
      <c r="E17" s="27">
        <v>2.1018396781789641</v>
      </c>
      <c r="F17" s="18">
        <v>282750</v>
      </c>
      <c r="G17" s="18">
        <v>1</v>
      </c>
      <c r="H17" s="18">
        <v>0.49309113759719364</v>
      </c>
      <c r="I17" s="27">
        <v>231602</v>
      </c>
      <c r="J17" s="27">
        <v>1</v>
      </c>
      <c r="K17" s="26">
        <v>0.66836238042644003</v>
      </c>
      <c r="L17" s="19">
        <v>0</v>
      </c>
      <c r="M17" s="19">
        <v>0</v>
      </c>
      <c r="N17" s="19">
        <v>0</v>
      </c>
      <c r="O17" s="27">
        <v>1</v>
      </c>
      <c r="P17" s="27">
        <v>1</v>
      </c>
      <c r="Q17" s="27">
        <v>107109.75</v>
      </c>
      <c r="R17" s="33">
        <f t="shared" si="1"/>
        <v>428439</v>
      </c>
      <c r="S17" s="32">
        <f t="shared" si="2"/>
        <v>504988.0661149174</v>
      </c>
      <c r="T17" s="39">
        <f t="shared" si="3"/>
        <v>1178.6696965377041</v>
      </c>
      <c r="U17" s="34">
        <f t="shared" si="4"/>
        <v>-5.0706404760655278E-2</v>
      </c>
      <c r="V17" s="35">
        <v>490.58084772370489</v>
      </c>
      <c r="W17" s="35">
        <v>115.09016163262299</v>
      </c>
      <c r="X17" s="35">
        <v>155.99942592211261</v>
      </c>
      <c r="Y17" s="35">
        <v>0</v>
      </c>
      <c r="Z17" s="35">
        <v>25000000</v>
      </c>
      <c r="AA17" s="36">
        <f t="shared" si="0"/>
        <v>117866969.65377039</v>
      </c>
      <c r="AB17" s="37">
        <f t="shared" si="5"/>
        <v>-5.0706404760655535E-2</v>
      </c>
    </row>
    <row r="18" spans="1:28">
      <c r="A18" s="18">
        <v>20180122</v>
      </c>
      <c r="B18" s="18" t="s">
        <v>99</v>
      </c>
      <c r="C18" s="27">
        <v>48240</v>
      </c>
      <c r="D18" s="27">
        <v>1</v>
      </c>
      <c r="E18" s="27">
        <v>2.1018396781789641</v>
      </c>
      <c r="F18" s="18">
        <v>275677</v>
      </c>
      <c r="G18" s="18">
        <v>1</v>
      </c>
      <c r="H18" s="18">
        <v>0.49309113759719364</v>
      </c>
      <c r="I18" s="27">
        <v>230522</v>
      </c>
      <c r="J18" s="27">
        <v>1</v>
      </c>
      <c r="K18" s="26">
        <v>0.66836238042644003</v>
      </c>
      <c r="L18" s="19">
        <v>0</v>
      </c>
      <c r="M18" s="19">
        <v>0</v>
      </c>
      <c r="N18" s="19">
        <v>0</v>
      </c>
      <c r="O18" s="27">
        <v>1</v>
      </c>
      <c r="P18" s="27">
        <v>1</v>
      </c>
      <c r="Q18" s="27">
        <v>107109.75</v>
      </c>
      <c r="R18" s="33">
        <f t="shared" si="1"/>
        <v>428439</v>
      </c>
      <c r="S18" s="32">
        <f t="shared" si="2"/>
        <v>498508.61427539861</v>
      </c>
      <c r="T18" s="39">
        <f t="shared" si="3"/>
        <v>1163.5463024500539</v>
      </c>
      <c r="U18" s="34">
        <f t="shared" si="4"/>
        <v>-1.2830900914882783E-2</v>
      </c>
      <c r="V18" s="35">
        <v>490.58084772370489</v>
      </c>
      <c r="W18" s="35">
        <v>115.09016163262299</v>
      </c>
      <c r="X18" s="35">
        <v>155.99942592211261</v>
      </c>
      <c r="Y18" s="35">
        <v>0</v>
      </c>
      <c r="Z18" s="35">
        <v>25000000</v>
      </c>
      <c r="AA18" s="36">
        <f t="shared" si="0"/>
        <v>116354630.24500537</v>
      </c>
      <c r="AB18" s="37">
        <f t="shared" si="5"/>
        <v>-1.2830900914882735E-2</v>
      </c>
    </row>
    <row r="19" spans="1:28">
      <c r="A19" s="18">
        <v>20180123</v>
      </c>
      <c r="B19" s="18" t="s">
        <v>99</v>
      </c>
      <c r="C19" s="27">
        <v>49160</v>
      </c>
      <c r="D19" s="27">
        <v>1</v>
      </c>
      <c r="E19" s="27">
        <v>2.1018396781789641</v>
      </c>
      <c r="F19" s="18">
        <v>293754</v>
      </c>
      <c r="G19" s="18">
        <v>1</v>
      </c>
      <c r="H19" s="18">
        <v>0.49309113759719364</v>
      </c>
      <c r="I19" s="27">
        <v>238275</v>
      </c>
      <c r="J19" s="27">
        <v>1</v>
      </c>
      <c r="K19" s="26">
        <v>0.66836238042644003</v>
      </c>
      <c r="L19" s="19">
        <v>0</v>
      </c>
      <c r="M19" s="19">
        <v>0</v>
      </c>
      <c r="N19" s="19">
        <v>0</v>
      </c>
      <c r="O19" s="27">
        <v>1</v>
      </c>
      <c r="P19" s="27">
        <v>1</v>
      </c>
      <c r="Q19" s="27">
        <v>107109.75</v>
      </c>
      <c r="R19" s="33">
        <f t="shared" si="1"/>
        <v>428439</v>
      </c>
      <c r="S19" s="32">
        <f t="shared" si="2"/>
        <v>514537.72880911385</v>
      </c>
      <c r="T19" s="39">
        <f t="shared" si="3"/>
        <v>1200.9591302591825</v>
      </c>
      <c r="U19" s="34">
        <f t="shared" si="4"/>
        <v>3.2154137510771411E-2</v>
      </c>
      <c r="V19" s="35">
        <v>490.58084772370489</v>
      </c>
      <c r="W19" s="35">
        <v>115.09016163262299</v>
      </c>
      <c r="X19" s="35">
        <v>155.99942592211261</v>
      </c>
      <c r="Y19" s="35">
        <v>0</v>
      </c>
      <c r="Z19" s="35">
        <v>25000000</v>
      </c>
      <c r="AA19" s="36">
        <f t="shared" si="0"/>
        <v>120095913.02591825</v>
      </c>
      <c r="AB19" s="37">
        <f t="shared" si="5"/>
        <v>3.2154137510771508E-2</v>
      </c>
    </row>
    <row r="20" spans="1:28">
      <c r="A20" s="18">
        <v>20180124</v>
      </c>
      <c r="B20" s="18" t="s">
        <v>99</v>
      </c>
      <c r="C20" s="27">
        <v>49340</v>
      </c>
      <c r="D20" s="27">
        <v>1</v>
      </c>
      <c r="E20" s="27">
        <v>2.1018396781789641</v>
      </c>
      <c r="F20" s="18">
        <v>288350</v>
      </c>
      <c r="G20" s="18">
        <v>1</v>
      </c>
      <c r="H20" s="18">
        <v>0.49309113759719364</v>
      </c>
      <c r="I20" s="27">
        <v>275175</v>
      </c>
      <c r="J20" s="27">
        <v>1</v>
      </c>
      <c r="K20" s="26">
        <v>0.66836238042644003</v>
      </c>
      <c r="L20" s="19">
        <v>0</v>
      </c>
      <c r="M20" s="19">
        <v>0</v>
      </c>
      <c r="N20" s="19">
        <v>0</v>
      </c>
      <c r="O20" s="27">
        <v>1</v>
      </c>
      <c r="P20" s="27">
        <v>1</v>
      </c>
      <c r="Q20" s="27">
        <v>107109.75</v>
      </c>
      <c r="R20" s="33">
        <f t="shared" si="1"/>
        <v>428439</v>
      </c>
      <c r="S20" s="32">
        <f t="shared" si="2"/>
        <v>536913.96728134656</v>
      </c>
      <c r="T20" s="39">
        <f t="shared" si="3"/>
        <v>1253.1864916157178</v>
      </c>
      <c r="U20" s="34">
        <f t="shared" si="4"/>
        <v>4.3488042216111029E-2</v>
      </c>
      <c r="V20" s="35">
        <v>490.58084772370489</v>
      </c>
      <c r="W20" s="35">
        <v>115.09016163262299</v>
      </c>
      <c r="X20" s="35">
        <v>155.99942592211261</v>
      </c>
      <c r="Y20" s="35">
        <v>0</v>
      </c>
      <c r="Z20" s="35">
        <v>25000000</v>
      </c>
      <c r="AA20" s="36">
        <f t="shared" si="0"/>
        <v>125318649.16157177</v>
      </c>
      <c r="AB20" s="37">
        <f t="shared" si="5"/>
        <v>4.3488042216110981E-2</v>
      </c>
    </row>
    <row r="21" spans="1:28">
      <c r="A21" s="18">
        <v>20180125</v>
      </c>
      <c r="B21" s="18" t="s">
        <v>99</v>
      </c>
      <c r="C21" s="27">
        <v>50260</v>
      </c>
      <c r="D21" s="27">
        <v>1</v>
      </c>
      <c r="E21" s="27">
        <v>2.1018396781789641</v>
      </c>
      <c r="F21" s="18">
        <v>284617</v>
      </c>
      <c r="G21" s="18">
        <v>1</v>
      </c>
      <c r="H21" s="18">
        <v>0.49309113759719364</v>
      </c>
      <c r="I21" s="27">
        <v>270759</v>
      </c>
      <c r="J21" s="27">
        <v>1</v>
      </c>
      <c r="K21" s="26">
        <v>0.66836238042644003</v>
      </c>
      <c r="L21" s="19">
        <v>0</v>
      </c>
      <c r="M21" s="19">
        <v>0</v>
      </c>
      <c r="N21" s="19">
        <v>0</v>
      </c>
      <c r="O21" s="27">
        <v>1</v>
      </c>
      <c r="P21" s="27">
        <v>1</v>
      </c>
      <c r="Q21" s="27">
        <v>107109.75</v>
      </c>
      <c r="R21" s="33">
        <f t="shared" si="1"/>
        <v>428439</v>
      </c>
      <c r="S21" s="32">
        <f t="shared" si="2"/>
        <v>534055.46229665773</v>
      </c>
      <c r="T21" s="39">
        <f t="shared" si="3"/>
        <v>1246.5145850323097</v>
      </c>
      <c r="U21" s="34">
        <f t="shared" si="4"/>
        <v>-5.323953480224749E-3</v>
      </c>
      <c r="V21" s="35">
        <v>490.58084772370489</v>
      </c>
      <c r="W21" s="35">
        <v>115.09016163262299</v>
      </c>
      <c r="X21" s="35">
        <v>155.99942592211261</v>
      </c>
      <c r="Y21" s="35">
        <v>0</v>
      </c>
      <c r="Z21" s="35">
        <v>25000000</v>
      </c>
      <c r="AA21" s="36">
        <f t="shared" si="0"/>
        <v>124651458.50323096</v>
      </c>
      <c r="AB21" s="37">
        <f t="shared" si="5"/>
        <v>-5.3239534802247282E-3</v>
      </c>
    </row>
    <row r="22" spans="1:28">
      <c r="A22" s="18">
        <v>20180126</v>
      </c>
      <c r="B22" s="18" t="s">
        <v>99</v>
      </c>
      <c r="C22" s="27">
        <v>50780</v>
      </c>
      <c r="D22" s="27">
        <v>1</v>
      </c>
      <c r="E22" s="27">
        <v>2.1018396781789641</v>
      </c>
      <c r="F22" s="18">
        <v>294736</v>
      </c>
      <c r="G22" s="18">
        <v>1</v>
      </c>
      <c r="H22" s="18">
        <v>0.49309113759719364</v>
      </c>
      <c r="I22" s="27">
        <v>269286</v>
      </c>
      <c r="J22" s="27">
        <v>1</v>
      </c>
      <c r="K22" s="26">
        <v>0.66836238042644003</v>
      </c>
      <c r="L22" s="19">
        <v>0</v>
      </c>
      <c r="M22" s="19">
        <v>0</v>
      </c>
      <c r="N22" s="19">
        <v>0</v>
      </c>
      <c r="O22" s="27">
        <v>1</v>
      </c>
      <c r="P22" s="27">
        <v>1</v>
      </c>
      <c r="Q22" s="27">
        <v>107109.75</v>
      </c>
      <c r="R22" s="33">
        <f t="shared" si="1"/>
        <v>428439</v>
      </c>
      <c r="S22" s="32">
        <f t="shared" si="2"/>
        <v>539153.51036428858</v>
      </c>
      <c r="T22" s="39">
        <f t="shared" si="3"/>
        <v>1258.4137073522452</v>
      </c>
      <c r="U22" s="34">
        <f t="shared" si="4"/>
        <v>9.5459150360659925E-3</v>
      </c>
      <c r="V22" s="35">
        <v>490.58084772370489</v>
      </c>
      <c r="W22" s="35">
        <v>115.09016163262299</v>
      </c>
      <c r="X22" s="35">
        <v>155.99942592211261</v>
      </c>
      <c r="Y22" s="35">
        <v>0</v>
      </c>
      <c r="Z22" s="35">
        <v>25000000</v>
      </c>
      <c r="AA22" s="36">
        <f t="shared" si="0"/>
        <v>125841370.73522452</v>
      </c>
      <c r="AB22" s="37">
        <f t="shared" si="5"/>
        <v>9.5459150360660532E-3</v>
      </c>
    </row>
    <row r="23" spans="1:28">
      <c r="A23" s="18">
        <v>20180129</v>
      </c>
      <c r="B23" s="18" t="s">
        <v>99</v>
      </c>
      <c r="C23" s="27">
        <v>51220</v>
      </c>
      <c r="D23" s="27">
        <v>1</v>
      </c>
      <c r="E23" s="27">
        <v>2.1018396781789641</v>
      </c>
      <c r="F23" s="18">
        <v>322540</v>
      </c>
      <c r="G23" s="18">
        <v>1</v>
      </c>
      <c r="H23" s="18">
        <v>0.49309113759719364</v>
      </c>
      <c r="I23" s="27">
        <v>284596</v>
      </c>
      <c r="J23" s="27">
        <v>1</v>
      </c>
      <c r="K23" s="26">
        <v>0.66836238042644003</v>
      </c>
      <c r="L23" s="19">
        <v>0</v>
      </c>
      <c r="M23" s="19">
        <v>0</v>
      </c>
      <c r="N23" s="19">
        <v>0</v>
      </c>
      <c r="O23" s="27">
        <v>1</v>
      </c>
      <c r="P23" s="27">
        <v>1</v>
      </c>
      <c r="Q23" s="27">
        <v>107109.75</v>
      </c>
      <c r="R23" s="33">
        <f t="shared" si="1"/>
        <v>428439</v>
      </c>
      <c r="S23" s="32">
        <f t="shared" si="2"/>
        <v>564020.85385676846</v>
      </c>
      <c r="T23" s="39">
        <f t="shared" si="3"/>
        <v>1316.4554437312395</v>
      </c>
      <c r="U23" s="34">
        <f t="shared" si="4"/>
        <v>4.6122937186624045E-2</v>
      </c>
      <c r="V23" s="35">
        <v>490.58084772370489</v>
      </c>
      <c r="W23" s="35">
        <v>115.09016163262299</v>
      </c>
      <c r="X23" s="35">
        <v>155.99942592211261</v>
      </c>
      <c r="Y23" s="35">
        <v>0</v>
      </c>
      <c r="Z23" s="35">
        <v>25000000</v>
      </c>
      <c r="AA23" s="36">
        <f t="shared" si="0"/>
        <v>131645544.37312394</v>
      </c>
      <c r="AB23" s="37">
        <f t="shared" si="5"/>
        <v>4.6122937186624038E-2</v>
      </c>
    </row>
    <row r="24" spans="1:28">
      <c r="A24" s="18">
        <v>20180130</v>
      </c>
      <c r="B24" s="18" t="s">
        <v>99</v>
      </c>
      <c r="C24" s="27">
        <v>49800</v>
      </c>
      <c r="D24" s="27">
        <v>1</v>
      </c>
      <c r="E24" s="27">
        <v>2.1018396781789641</v>
      </c>
      <c r="F24" s="18">
        <v>320870</v>
      </c>
      <c r="G24" s="18">
        <v>1</v>
      </c>
      <c r="H24" s="18">
        <v>0.49309113759719364</v>
      </c>
      <c r="I24" s="27">
        <v>284890</v>
      </c>
      <c r="J24" s="27">
        <v>1</v>
      </c>
      <c r="K24" s="26">
        <v>0.66836238042644003</v>
      </c>
      <c r="L24" s="19">
        <v>0</v>
      </c>
      <c r="M24" s="19">
        <v>0</v>
      </c>
      <c r="N24" s="19">
        <v>0</v>
      </c>
      <c r="O24" s="27">
        <v>1</v>
      </c>
      <c r="P24" s="27">
        <v>1</v>
      </c>
      <c r="Q24" s="27">
        <v>107109.75</v>
      </c>
      <c r="R24" s="33">
        <f t="shared" si="1"/>
        <v>428439</v>
      </c>
      <c r="S24" s="32">
        <f t="shared" si="2"/>
        <v>560409.27785381244</v>
      </c>
      <c r="T24" s="39">
        <f t="shared" si="3"/>
        <v>1308.0258283065091</v>
      </c>
      <c r="U24" s="34">
        <f t="shared" si="4"/>
        <v>-6.403266791041768E-3</v>
      </c>
      <c r="V24" s="35">
        <v>490.58084772370489</v>
      </c>
      <c r="W24" s="35">
        <v>115.09016163262299</v>
      </c>
      <c r="X24" s="35">
        <v>155.99942592211261</v>
      </c>
      <c r="Y24" s="35">
        <v>0</v>
      </c>
      <c r="Z24" s="35">
        <v>25000000</v>
      </c>
      <c r="AA24" s="36">
        <f t="shared" si="0"/>
        <v>130802582.8306509</v>
      </c>
      <c r="AB24" s="37">
        <f t="shared" si="5"/>
        <v>-6.4032667910418287E-3</v>
      </c>
    </row>
    <row r="25" spans="1:28">
      <c r="A25" s="18">
        <v>20180131</v>
      </c>
      <c r="B25" s="18" t="s">
        <v>99</v>
      </c>
      <c r="C25" s="27">
        <v>49900</v>
      </c>
      <c r="D25" s="27">
        <v>1</v>
      </c>
      <c r="E25" s="27">
        <v>2.1018396781789641</v>
      </c>
      <c r="F25" s="18">
        <v>310161</v>
      </c>
      <c r="G25" s="18">
        <v>1</v>
      </c>
      <c r="H25" s="18">
        <v>0.49309113759719364</v>
      </c>
      <c r="I25" s="27">
        <v>262024</v>
      </c>
      <c r="J25" s="27">
        <v>1</v>
      </c>
      <c r="K25" s="26">
        <v>0.66836238042644003</v>
      </c>
      <c r="L25" s="19">
        <v>0</v>
      </c>
      <c r="M25" s="19">
        <v>0</v>
      </c>
      <c r="N25" s="19">
        <v>0</v>
      </c>
      <c r="O25" s="27">
        <v>1</v>
      </c>
      <c r="P25" s="27">
        <v>1</v>
      </c>
      <c r="Q25" s="27">
        <v>107109.75</v>
      </c>
      <c r="R25" s="33">
        <f t="shared" si="1"/>
        <v>428439</v>
      </c>
      <c r="S25" s="32">
        <f t="shared" si="2"/>
        <v>540056.17463827098</v>
      </c>
      <c r="T25" s="39">
        <f t="shared" si="3"/>
        <v>1260.5205750136447</v>
      </c>
      <c r="U25" s="34">
        <f t="shared" si="4"/>
        <v>-3.6318283832643475E-2</v>
      </c>
      <c r="V25" s="35">
        <v>490.58084772370489</v>
      </c>
      <c r="W25" s="35">
        <v>115.09016163262299</v>
      </c>
      <c r="X25" s="35">
        <v>155.99942592211261</v>
      </c>
      <c r="Y25" s="35">
        <v>0</v>
      </c>
      <c r="Z25" s="35">
        <v>25000000</v>
      </c>
      <c r="AA25" s="36">
        <f t="shared" si="0"/>
        <v>126052057.5013645</v>
      </c>
      <c r="AB25" s="37">
        <f t="shared" si="5"/>
        <v>-3.6318283832643163E-2</v>
      </c>
    </row>
    <row r="26" spans="1:28">
      <c r="A26" s="18">
        <v>20180201</v>
      </c>
      <c r="B26" s="18" t="s">
        <v>99</v>
      </c>
      <c r="C26" s="27">
        <v>49820</v>
      </c>
      <c r="D26" s="27">
        <v>1</v>
      </c>
      <c r="E26" s="27">
        <v>2.1018396781789641</v>
      </c>
      <c r="F26" s="18">
        <v>294540</v>
      </c>
      <c r="G26" s="18">
        <v>1</v>
      </c>
      <c r="H26" s="18">
        <v>0.49309113759719364</v>
      </c>
      <c r="I26" s="27">
        <v>240827</v>
      </c>
      <c r="J26" s="27">
        <v>1</v>
      </c>
      <c r="K26" s="26">
        <v>0.66836238042644003</v>
      </c>
      <c r="L26" s="19">
        <v>0</v>
      </c>
      <c r="M26" s="19">
        <v>0</v>
      </c>
      <c r="N26" s="19">
        <v>0</v>
      </c>
      <c r="O26" s="27">
        <v>1</v>
      </c>
      <c r="P26" s="27">
        <v>1</v>
      </c>
      <c r="Q26" s="27">
        <v>107109.75</v>
      </c>
      <c r="R26" s="33">
        <f t="shared" si="1"/>
        <v>428439</v>
      </c>
      <c r="S26" s="32">
        <f t="shared" si="2"/>
        <v>518018.17342571169</v>
      </c>
      <c r="T26" s="39">
        <f t="shared" si="3"/>
        <v>1209.0826778741236</v>
      </c>
      <c r="U26" s="34">
        <f t="shared" si="4"/>
        <v>-4.0806868336095391E-2</v>
      </c>
      <c r="V26" s="35">
        <v>490.58084772370489</v>
      </c>
      <c r="W26" s="35">
        <v>115.09016163262299</v>
      </c>
      <c r="X26" s="35">
        <v>155.99942592211261</v>
      </c>
      <c r="Y26" s="35">
        <v>0</v>
      </c>
      <c r="Z26" s="35">
        <v>25000000</v>
      </c>
      <c r="AA26" s="36">
        <f t="shared" si="0"/>
        <v>120908267.78741238</v>
      </c>
      <c r="AB26" s="37">
        <f t="shared" si="5"/>
        <v>-4.0806868336095529E-2</v>
      </c>
    </row>
    <row r="27" spans="1:28">
      <c r="A27" s="18">
        <v>20180202</v>
      </c>
      <c r="B27" s="18" t="s">
        <v>99</v>
      </c>
      <c r="C27" s="27">
        <v>47700</v>
      </c>
      <c r="D27" s="27">
        <v>1</v>
      </c>
      <c r="E27" s="27">
        <v>2.1018396781789641</v>
      </c>
      <c r="F27" s="18">
        <v>296112</v>
      </c>
      <c r="G27" s="18">
        <v>1</v>
      </c>
      <c r="H27" s="18">
        <v>0.49309113759719364</v>
      </c>
      <c r="I27" s="27">
        <v>248580</v>
      </c>
      <c r="J27" s="27">
        <v>1</v>
      </c>
      <c r="K27" s="26">
        <v>0.66836238042644003</v>
      </c>
      <c r="L27" s="19">
        <v>0</v>
      </c>
      <c r="M27" s="19">
        <v>0</v>
      </c>
      <c r="N27" s="19">
        <v>0</v>
      </c>
      <c r="O27" s="27">
        <v>1</v>
      </c>
      <c r="P27" s="27">
        <v>1</v>
      </c>
      <c r="Q27" s="27">
        <v>107109.75</v>
      </c>
      <c r="R27" s="33">
        <f t="shared" si="1"/>
        <v>428439</v>
      </c>
      <c r="S27" s="32">
        <f t="shared" si="2"/>
        <v>519519.22611172125</v>
      </c>
      <c r="T27" s="39">
        <f t="shared" si="3"/>
        <v>1212.5862167349874</v>
      </c>
      <c r="U27" s="34">
        <f t="shared" si="4"/>
        <v>2.8976834462832966E-3</v>
      </c>
      <c r="V27" s="35">
        <v>490.58084772370489</v>
      </c>
      <c r="W27" s="35">
        <v>115.09016163262299</v>
      </c>
      <c r="X27" s="35">
        <v>155.99942592211261</v>
      </c>
      <c r="Y27" s="35">
        <v>0</v>
      </c>
      <c r="Z27" s="35">
        <v>25000000</v>
      </c>
      <c r="AA27" s="36">
        <f t="shared" si="0"/>
        <v>121258621.67349873</v>
      </c>
      <c r="AB27" s="37">
        <f t="shared" si="5"/>
        <v>2.8976834462831878E-3</v>
      </c>
    </row>
    <row r="28" spans="1:28">
      <c r="A28" s="18">
        <v>20180205</v>
      </c>
      <c r="B28" s="18" t="s">
        <v>99</v>
      </c>
      <c r="C28" s="27">
        <v>47920</v>
      </c>
      <c r="D28" s="27">
        <v>1</v>
      </c>
      <c r="E28" s="27">
        <v>2.1018396781789641</v>
      </c>
      <c r="F28" s="18">
        <v>280982</v>
      </c>
      <c r="G28" s="18">
        <v>1</v>
      </c>
      <c r="H28" s="18">
        <v>0.49309113759719364</v>
      </c>
      <c r="I28" s="27">
        <v>211975</v>
      </c>
      <c r="J28" s="27">
        <v>1</v>
      </c>
      <c r="K28" s="26">
        <v>0.66836238042644003</v>
      </c>
      <c r="L28" s="19">
        <v>0</v>
      </c>
      <c r="M28" s="19">
        <v>0</v>
      </c>
      <c r="N28" s="19">
        <v>0</v>
      </c>
      <c r="O28" s="27">
        <v>1</v>
      </c>
      <c r="P28" s="27">
        <v>1</v>
      </c>
      <c r="Q28" s="27">
        <v>107109.75</v>
      </c>
      <c r="R28" s="33">
        <f t="shared" si="1"/>
        <v>428439</v>
      </c>
      <c r="S28" s="32">
        <f t="shared" si="2"/>
        <v>488055.75699356524</v>
      </c>
      <c r="T28" s="39">
        <f t="shared" si="3"/>
        <v>1139.1487632861742</v>
      </c>
      <c r="U28" s="34">
        <f t="shared" si="4"/>
        <v>-6.0562665512190132E-2</v>
      </c>
      <c r="V28" s="35">
        <v>490.58084772370489</v>
      </c>
      <c r="W28" s="35">
        <v>115.09016163262299</v>
      </c>
      <c r="X28" s="35">
        <v>155.99942592211261</v>
      </c>
      <c r="Y28" s="35">
        <v>0</v>
      </c>
      <c r="Z28" s="35">
        <v>25000000</v>
      </c>
      <c r="AA28" s="36">
        <f t="shared" si="0"/>
        <v>113914876.32861742</v>
      </c>
      <c r="AB28" s="37">
        <f t="shared" si="5"/>
        <v>-6.0562665512190118E-2</v>
      </c>
    </row>
    <row r="29" spans="1:28">
      <c r="A29" s="18">
        <v>20180206</v>
      </c>
      <c r="B29" s="18" t="s">
        <v>99</v>
      </c>
      <c r="C29" s="27">
        <v>47420</v>
      </c>
      <c r="D29" s="27">
        <v>1</v>
      </c>
      <c r="E29" s="27">
        <v>2.1018396781789641</v>
      </c>
      <c r="F29" s="18">
        <v>279214</v>
      </c>
      <c r="G29" s="18">
        <v>1</v>
      </c>
      <c r="H29" s="18">
        <v>0.49309113759719364</v>
      </c>
      <c r="I29" s="27">
        <v>226891</v>
      </c>
      <c r="J29" s="27">
        <v>1</v>
      </c>
      <c r="K29" s="26">
        <v>0.66836238042644003</v>
      </c>
      <c r="L29" s="19">
        <v>0</v>
      </c>
      <c r="M29" s="19">
        <v>0</v>
      </c>
      <c r="N29" s="19">
        <v>0</v>
      </c>
      <c r="O29" s="27">
        <v>1</v>
      </c>
      <c r="P29" s="27">
        <v>1</v>
      </c>
      <c r="Q29" s="27">
        <v>107109.75</v>
      </c>
      <c r="R29" s="33">
        <f t="shared" si="1"/>
        <v>428439</v>
      </c>
      <c r="S29" s="32">
        <f t="shared" si="2"/>
        <v>496102.34528964467</v>
      </c>
      <c r="T29" s="39">
        <f t="shared" si="3"/>
        <v>1157.9299393604333</v>
      </c>
      <c r="U29" s="34">
        <f t="shared" si="4"/>
        <v>1.6487026698848203E-2</v>
      </c>
      <c r="V29" s="35">
        <v>490.58084772370489</v>
      </c>
      <c r="W29" s="35">
        <v>115.09016163262299</v>
      </c>
      <c r="X29" s="35">
        <v>155.99942592211261</v>
      </c>
      <c r="Y29" s="35">
        <v>0</v>
      </c>
      <c r="Z29" s="35">
        <v>25000000</v>
      </c>
      <c r="AA29" s="36">
        <f t="shared" si="0"/>
        <v>115792993.93604334</v>
      </c>
      <c r="AB29" s="37">
        <f t="shared" si="5"/>
        <v>1.6487026698848262E-2</v>
      </c>
    </row>
    <row r="30" spans="1:28">
      <c r="A30" s="18">
        <v>20180207</v>
      </c>
      <c r="B30" s="18" t="s">
        <v>99</v>
      </c>
      <c r="C30" s="27">
        <v>45800</v>
      </c>
      <c r="D30" s="27">
        <v>1</v>
      </c>
      <c r="E30" s="27">
        <v>2.1018396781789641</v>
      </c>
      <c r="F30" s="18">
        <v>251508</v>
      </c>
      <c r="G30" s="18">
        <v>1</v>
      </c>
      <c r="H30" s="18">
        <v>0.49309113759719364</v>
      </c>
      <c r="I30" s="27">
        <v>206086</v>
      </c>
      <c r="J30" s="27">
        <v>1</v>
      </c>
      <c r="K30" s="26">
        <v>0.66836238042644003</v>
      </c>
      <c r="L30" s="19">
        <v>0</v>
      </c>
      <c r="M30" s="19">
        <v>0</v>
      </c>
      <c r="N30" s="19">
        <v>0</v>
      </c>
      <c r="O30" s="27">
        <v>1</v>
      </c>
      <c r="P30" s="27">
        <v>1</v>
      </c>
      <c r="Q30" s="27">
        <v>107109.75</v>
      </c>
      <c r="R30" s="33">
        <f t="shared" si="1"/>
        <v>428439</v>
      </c>
      <c r="S30" s="32">
        <f t="shared" si="2"/>
        <v>465130.50262795488</v>
      </c>
      <c r="T30" s="39">
        <f t="shared" si="3"/>
        <v>1085.6399688822794</v>
      </c>
      <c r="U30" s="34">
        <f t="shared" si="4"/>
        <v>-6.2430349212735867E-2</v>
      </c>
      <c r="V30" s="35">
        <v>490.58084772370489</v>
      </c>
      <c r="W30" s="35">
        <v>115.09016163262299</v>
      </c>
      <c r="X30" s="35">
        <v>155.99942592211261</v>
      </c>
      <c r="Y30" s="35">
        <v>0</v>
      </c>
      <c r="Z30" s="35">
        <v>25000000</v>
      </c>
      <c r="AA30" s="36">
        <f t="shared" si="0"/>
        <v>108563996.88822792</v>
      </c>
      <c r="AB30" s="37">
        <f t="shared" si="5"/>
        <v>-6.243034921273604E-2</v>
      </c>
    </row>
    <row r="31" spans="1:28">
      <c r="A31" s="21">
        <v>20180208</v>
      </c>
      <c r="B31" s="18" t="s">
        <v>99</v>
      </c>
      <c r="C31" s="26">
        <v>46000</v>
      </c>
      <c r="D31" s="27">
        <v>1</v>
      </c>
      <c r="E31" s="27">
        <v>2.1018396781789641</v>
      </c>
      <c r="F31" s="18">
        <v>266638</v>
      </c>
      <c r="G31" s="18">
        <v>1</v>
      </c>
      <c r="H31" s="18">
        <v>0.49309113759719364</v>
      </c>
      <c r="I31" s="27">
        <v>216685</v>
      </c>
      <c r="J31" s="27">
        <v>1</v>
      </c>
      <c r="K31" s="26">
        <v>0.66836238042644003</v>
      </c>
      <c r="L31" s="19">
        <v>0</v>
      </c>
      <c r="M31" s="19">
        <v>0</v>
      </c>
      <c r="N31" s="19">
        <v>0</v>
      </c>
      <c r="O31" s="27">
        <v>1</v>
      </c>
      <c r="P31" s="27">
        <v>1</v>
      </c>
      <c r="Q31" s="27">
        <v>107109.75</v>
      </c>
      <c r="R31" s="33">
        <f t="shared" si="1"/>
        <v>428439</v>
      </c>
      <c r="S31" s="32">
        <f t="shared" si="2"/>
        <v>480095.31234557601</v>
      </c>
      <c r="T31" s="39">
        <f t="shared" si="3"/>
        <v>1120.5686511862273</v>
      </c>
      <c r="U31" s="34">
        <f t="shared" si="4"/>
        <v>3.2173357010712035E-2</v>
      </c>
      <c r="V31" s="35">
        <v>490.58084772370489</v>
      </c>
      <c r="W31" s="35">
        <v>115.09016163262299</v>
      </c>
      <c r="X31" s="35">
        <v>155.99942592211261</v>
      </c>
      <c r="Y31" s="35">
        <v>0</v>
      </c>
      <c r="Z31" s="35">
        <v>25000000</v>
      </c>
      <c r="AA31" s="36">
        <f t="shared" si="0"/>
        <v>112056865.11862272</v>
      </c>
      <c r="AB31" s="37">
        <f t="shared" si="5"/>
        <v>3.2173357010712111E-2</v>
      </c>
    </row>
    <row r="32" spans="1:28">
      <c r="A32" s="18">
        <v>20180209</v>
      </c>
      <c r="B32" s="18" t="s">
        <v>99</v>
      </c>
      <c r="C32" s="27">
        <v>44700</v>
      </c>
      <c r="D32" s="27">
        <v>1</v>
      </c>
      <c r="E32" s="27">
        <v>2.1018396781789641</v>
      </c>
      <c r="F32" s="30">
        <v>282947</v>
      </c>
      <c r="G32" s="18">
        <v>1</v>
      </c>
      <c r="H32" s="18">
        <v>0.49309113759719364</v>
      </c>
      <c r="I32" s="27">
        <v>200100</v>
      </c>
      <c r="J32" s="27">
        <v>1</v>
      </c>
      <c r="K32" s="26">
        <v>0.66836238042644003</v>
      </c>
      <c r="L32" s="19">
        <v>0</v>
      </c>
      <c r="M32" s="19">
        <v>0</v>
      </c>
      <c r="N32" s="19">
        <v>0</v>
      </c>
      <c r="O32" s="27">
        <v>1</v>
      </c>
      <c r="P32" s="27">
        <v>1</v>
      </c>
      <c r="Q32" s="27">
        <v>107109.75</v>
      </c>
      <c r="R32" s="33">
        <f t="shared" si="1"/>
        <v>428439</v>
      </c>
      <c r="S32" s="32">
        <f t="shared" si="2"/>
        <v>474319.95404764346</v>
      </c>
      <c r="T32" s="39">
        <f t="shared" si="3"/>
        <v>1107.0886498373011</v>
      </c>
      <c r="U32" s="34">
        <f t="shared" si="4"/>
        <v>-1.2029607766250047E-2</v>
      </c>
      <c r="V32" s="35">
        <v>490.58084772370489</v>
      </c>
      <c r="W32" s="35">
        <v>115.09016163262299</v>
      </c>
      <c r="X32" s="35">
        <v>155.99942592211261</v>
      </c>
      <c r="Y32" s="35">
        <v>0</v>
      </c>
      <c r="Z32" s="35">
        <v>25000000</v>
      </c>
      <c r="AA32" s="36">
        <f t="shared" si="0"/>
        <v>110708864.98373012</v>
      </c>
      <c r="AB32" s="37">
        <f t="shared" si="5"/>
        <v>-1.2029607766249869E-2</v>
      </c>
    </row>
    <row r="33" spans="1:28">
      <c r="A33" s="18">
        <v>20180212</v>
      </c>
      <c r="B33" s="18" t="s">
        <v>99</v>
      </c>
      <c r="C33" s="27">
        <v>45720</v>
      </c>
      <c r="D33" s="27">
        <v>1</v>
      </c>
      <c r="E33" s="27">
        <v>2.1018396781789641</v>
      </c>
      <c r="F33" s="18">
        <v>297192</v>
      </c>
      <c r="G33" s="18">
        <v>1</v>
      </c>
      <c r="H33" s="18">
        <v>0.49309113759719364</v>
      </c>
      <c r="I33" s="27">
        <v>212465</v>
      </c>
      <c r="J33" s="27">
        <v>1</v>
      </c>
      <c r="K33" s="26">
        <v>0.66836238042644003</v>
      </c>
      <c r="L33" s="19">
        <v>0</v>
      </c>
      <c r="M33" s="19">
        <v>0</v>
      </c>
      <c r="N33" s="19">
        <v>0</v>
      </c>
      <c r="O33" s="27">
        <v>1</v>
      </c>
      <c r="P33" s="27">
        <v>1</v>
      </c>
      <c r="Q33" s="27">
        <v>107109.75</v>
      </c>
      <c r="R33" s="33">
        <f t="shared" si="1"/>
        <v>428439</v>
      </c>
      <c r="S33" s="32">
        <f t="shared" si="2"/>
        <v>491752.21460843098</v>
      </c>
      <c r="T33" s="39">
        <f t="shared" si="3"/>
        <v>1147.7764970239193</v>
      </c>
      <c r="U33" s="34">
        <f t="shared" si="4"/>
        <v>3.6752113024189847E-2</v>
      </c>
      <c r="V33" s="35">
        <v>490.58084772370489</v>
      </c>
      <c r="W33" s="35">
        <v>115.09016163262299</v>
      </c>
      <c r="X33" s="35">
        <v>155.99942592211261</v>
      </c>
      <c r="Y33" s="35">
        <v>0</v>
      </c>
      <c r="Z33" s="35">
        <v>25000000</v>
      </c>
      <c r="AA33" s="36">
        <f t="shared" si="0"/>
        <v>114777649.70239194</v>
      </c>
      <c r="AB33" s="37">
        <f t="shared" si="5"/>
        <v>3.6752113024189771E-2</v>
      </c>
    </row>
    <row r="34" spans="1:28">
      <c r="A34" s="18">
        <v>20180213</v>
      </c>
      <c r="B34" s="18" t="s">
        <v>99</v>
      </c>
      <c r="C34" s="27">
        <v>47540</v>
      </c>
      <c r="D34" s="27">
        <v>1</v>
      </c>
      <c r="E34" s="27">
        <v>2.1018396781789641</v>
      </c>
      <c r="F34" s="18">
        <v>288842</v>
      </c>
      <c r="G34" s="18">
        <v>1</v>
      </c>
      <c r="H34" s="18">
        <v>0.49309113759719364</v>
      </c>
      <c r="I34" s="27">
        <v>196469</v>
      </c>
      <c r="J34" s="27">
        <v>1</v>
      </c>
      <c r="K34" s="26">
        <v>0.66836238042644003</v>
      </c>
      <c r="L34" s="19">
        <v>0</v>
      </c>
      <c r="M34" s="19">
        <v>0</v>
      </c>
      <c r="N34" s="19">
        <v>0</v>
      </c>
      <c r="O34" s="27">
        <v>1</v>
      </c>
      <c r="P34" s="27">
        <v>1</v>
      </c>
      <c r="Q34" s="27">
        <v>107109.75</v>
      </c>
      <c r="R34" s="33">
        <f t="shared" si="1"/>
        <v>428439</v>
      </c>
      <c r="S34" s="32">
        <f t="shared" si="2"/>
        <v>480769.12718647881</v>
      </c>
      <c r="T34" s="39">
        <f t="shared" si="3"/>
        <v>1122.1413717856656</v>
      </c>
      <c r="U34" s="34">
        <f t="shared" si="4"/>
        <v>-2.2334596765766952E-2</v>
      </c>
      <c r="V34" s="35">
        <v>490.58084772370489</v>
      </c>
      <c r="W34" s="35">
        <v>115.09016163262299</v>
      </c>
      <c r="X34" s="35">
        <v>155.99942592211261</v>
      </c>
      <c r="Y34" s="35">
        <v>0</v>
      </c>
      <c r="Z34" s="35">
        <v>25000000</v>
      </c>
      <c r="AA34" s="36">
        <f t="shared" si="0"/>
        <v>112214137.17856656</v>
      </c>
      <c r="AB34" s="37">
        <f t="shared" si="5"/>
        <v>-2.2334596765766969E-2</v>
      </c>
    </row>
    <row r="35" spans="1:28">
      <c r="A35" s="18">
        <v>20180214</v>
      </c>
      <c r="B35" s="18" t="s">
        <v>99</v>
      </c>
      <c r="C35" s="27">
        <v>49000</v>
      </c>
      <c r="D35" s="27">
        <v>1</v>
      </c>
      <c r="E35" s="27">
        <v>2.1018396781789641</v>
      </c>
      <c r="F35" s="18">
        <v>307017</v>
      </c>
      <c r="G35" s="18">
        <v>1</v>
      </c>
      <c r="H35" s="18">
        <v>0.49309113759719364</v>
      </c>
      <c r="I35" s="27">
        <v>201768</v>
      </c>
      <c r="J35" s="27">
        <v>1</v>
      </c>
      <c r="K35" s="26">
        <v>0.66836238042644003</v>
      </c>
      <c r="L35" s="19">
        <v>0</v>
      </c>
      <c r="M35" s="19">
        <v>0</v>
      </c>
      <c r="N35" s="19">
        <v>0</v>
      </c>
      <c r="O35" s="27">
        <v>1</v>
      </c>
      <c r="P35" s="27">
        <v>1</v>
      </c>
      <c r="Q35" s="27">
        <v>107109.75</v>
      </c>
      <c r="R35" s="33">
        <f t="shared" si="1"/>
        <v>428439</v>
      </c>
      <c r="S35" s="32">
        <f t="shared" si="2"/>
        <v>496341.39679632883</v>
      </c>
      <c r="T35" s="39">
        <f t="shared" si="3"/>
        <v>1158.4878986187739</v>
      </c>
      <c r="U35" s="34">
        <f t="shared" si="4"/>
        <v>3.2390327767053126E-2</v>
      </c>
      <c r="V35" s="35">
        <v>490.58084772370489</v>
      </c>
      <c r="W35" s="35">
        <v>115.09016163262299</v>
      </c>
      <c r="X35" s="35">
        <v>155.99942592211261</v>
      </c>
      <c r="Y35" s="35">
        <v>0</v>
      </c>
      <c r="Z35" s="35">
        <v>25000000</v>
      </c>
      <c r="AA35" s="36">
        <f t="shared" si="0"/>
        <v>115848789.86187737</v>
      </c>
      <c r="AB35" s="37">
        <f t="shared" si="5"/>
        <v>3.239032776705289E-2</v>
      </c>
    </row>
    <row r="36" spans="1:28">
      <c r="A36" s="18">
        <v>20180219</v>
      </c>
      <c r="B36" s="18" t="s">
        <v>99</v>
      </c>
      <c r="C36" s="27">
        <v>48380</v>
      </c>
      <c r="D36" s="27">
        <v>1</v>
      </c>
      <c r="E36" s="27">
        <v>2.1018396781789641</v>
      </c>
      <c r="F36" s="18">
        <v>310947</v>
      </c>
      <c r="G36" s="18">
        <v>1</v>
      </c>
      <c r="H36" s="18">
        <v>0.49309113759719364</v>
      </c>
      <c r="I36" s="27">
        <v>215409</v>
      </c>
      <c r="J36" s="27">
        <v>1</v>
      </c>
      <c r="K36" s="26">
        <v>0.66836238042644003</v>
      </c>
      <c r="L36" s="19">
        <v>0</v>
      </c>
      <c r="M36" s="19">
        <v>0</v>
      </c>
      <c r="N36" s="19">
        <v>0</v>
      </c>
      <c r="O36" s="27">
        <v>1</v>
      </c>
      <c r="P36" s="27">
        <v>1</v>
      </c>
      <c r="Q36" s="27">
        <v>107109.75</v>
      </c>
      <c r="R36" s="33">
        <f t="shared" si="1"/>
        <v>428439</v>
      </c>
      <c r="S36" s="32">
        <f t="shared" si="2"/>
        <v>506093.23559801187</v>
      </c>
      <c r="T36" s="39">
        <f t="shared" si="3"/>
        <v>1181.2492224050841</v>
      </c>
      <c r="U36" s="34">
        <f t="shared" si="4"/>
        <v>1.9647441991796157E-2</v>
      </c>
      <c r="V36" s="35">
        <v>490.58084772370489</v>
      </c>
      <c r="W36" s="35">
        <v>115.09016163262299</v>
      </c>
      <c r="X36" s="35">
        <v>155.99942592211261</v>
      </c>
      <c r="Y36" s="35">
        <v>0</v>
      </c>
      <c r="Z36" s="35">
        <v>25000000</v>
      </c>
      <c r="AA36" s="36">
        <f t="shared" si="0"/>
        <v>118124922.24050842</v>
      </c>
      <c r="AB36" s="37">
        <f t="shared" si="5"/>
        <v>1.9647441991796476E-2</v>
      </c>
    </row>
    <row r="37" spans="1:28">
      <c r="A37" s="18">
        <v>20180220</v>
      </c>
      <c r="B37" s="18" t="s">
        <v>99</v>
      </c>
      <c r="C37" s="27">
        <v>47400</v>
      </c>
      <c r="D37" s="27">
        <v>1</v>
      </c>
      <c r="E37" s="27">
        <v>2.1018396781789641</v>
      </c>
      <c r="F37" s="18">
        <v>298666</v>
      </c>
      <c r="G37" s="18">
        <v>1</v>
      </c>
      <c r="H37" s="18">
        <v>0.49309113759719364</v>
      </c>
      <c r="I37" s="27">
        <v>210993</v>
      </c>
      <c r="J37" s="27">
        <v>1</v>
      </c>
      <c r="K37" s="26">
        <v>0.66836238042644003</v>
      </c>
      <c r="L37" s="19">
        <v>0</v>
      </c>
      <c r="M37" s="19">
        <v>0</v>
      </c>
      <c r="N37" s="19">
        <v>0</v>
      </c>
      <c r="O37" s="27">
        <v>1</v>
      </c>
      <c r="P37" s="27">
        <v>1</v>
      </c>
      <c r="Q37" s="27">
        <v>107109.75</v>
      </c>
      <c r="R37" s="33">
        <f t="shared" si="1"/>
        <v>428439</v>
      </c>
      <c r="S37" s="32">
        <f t="shared" si="2"/>
        <v>495026.29218060221</v>
      </c>
      <c r="T37" s="39">
        <f t="shared" si="3"/>
        <v>1155.4183726985689</v>
      </c>
      <c r="U37" s="34">
        <f t="shared" si="4"/>
        <v>-2.1867400389836679E-2</v>
      </c>
      <c r="V37" s="35">
        <v>490.58084772370489</v>
      </c>
      <c r="W37" s="35">
        <v>115.09016163262299</v>
      </c>
      <c r="X37" s="35">
        <v>155.99942592211261</v>
      </c>
      <c r="Y37" s="35">
        <v>0</v>
      </c>
      <c r="Z37" s="35">
        <v>25000000</v>
      </c>
      <c r="AA37" s="36">
        <f t="shared" si="0"/>
        <v>115541837.2698569</v>
      </c>
      <c r="AB37" s="37">
        <f t="shared" si="5"/>
        <v>-2.1867400389836686E-2</v>
      </c>
    </row>
    <row r="38" spans="1:28">
      <c r="A38" s="18">
        <v>20180221</v>
      </c>
      <c r="B38" s="18" t="s">
        <v>99</v>
      </c>
      <c r="C38" s="27">
        <v>47280</v>
      </c>
      <c r="D38" s="27">
        <v>1</v>
      </c>
      <c r="E38" s="27">
        <v>2.1018396781789641</v>
      </c>
      <c r="F38" s="18">
        <v>302105</v>
      </c>
      <c r="G38" s="18">
        <v>1</v>
      </c>
      <c r="H38" s="18">
        <v>0.49309113759719364</v>
      </c>
      <c r="I38" s="27">
        <v>217078</v>
      </c>
      <c r="J38" s="27">
        <v>1</v>
      </c>
      <c r="K38" s="26">
        <v>0.66836238042644003</v>
      </c>
      <c r="L38" s="19">
        <v>0</v>
      </c>
      <c r="M38" s="19">
        <v>0</v>
      </c>
      <c r="N38" s="19">
        <v>0</v>
      </c>
      <c r="O38" s="27">
        <v>1</v>
      </c>
      <c r="P38" s="27">
        <v>1</v>
      </c>
      <c r="Q38" s="27">
        <v>107109.75</v>
      </c>
      <c r="R38" s="33">
        <f t="shared" si="1"/>
        <v>428439</v>
      </c>
      <c r="S38" s="32">
        <f t="shared" si="2"/>
        <v>500536.79692631238</v>
      </c>
      <c r="T38" s="39">
        <f t="shared" si="3"/>
        <v>1168.280191407207</v>
      </c>
      <c r="U38" s="34">
        <f t="shared" si="4"/>
        <v>1.1131741551415995E-2</v>
      </c>
      <c r="V38" s="35">
        <v>490.58084772370489</v>
      </c>
      <c r="W38" s="35">
        <v>115.09016163262299</v>
      </c>
      <c r="X38" s="35">
        <v>155.99942592211261</v>
      </c>
      <c r="Y38" s="35">
        <v>0</v>
      </c>
      <c r="Z38" s="35">
        <v>25000000</v>
      </c>
      <c r="AA38" s="36">
        <f t="shared" si="0"/>
        <v>116828019.1407207</v>
      </c>
      <c r="AB38" s="37">
        <f t="shared" si="5"/>
        <v>1.1131741551415856E-2</v>
      </c>
    </row>
    <row r="39" spans="1:28">
      <c r="A39" s="18">
        <v>20180222</v>
      </c>
      <c r="B39" s="18" t="s">
        <v>99</v>
      </c>
      <c r="C39" s="27">
        <v>46760</v>
      </c>
      <c r="D39" s="27">
        <v>1</v>
      </c>
      <c r="E39" s="27">
        <v>2.1018396781789641</v>
      </c>
      <c r="F39" s="18">
        <v>302105</v>
      </c>
      <c r="G39" s="18">
        <v>1</v>
      </c>
      <c r="H39" s="18">
        <v>0.49309113759719364</v>
      </c>
      <c r="I39" s="27">
        <v>215213</v>
      </c>
      <c r="J39" s="27">
        <v>1</v>
      </c>
      <c r="K39" s="26">
        <v>0.66836238042644003</v>
      </c>
      <c r="L39" s="19">
        <v>0</v>
      </c>
      <c r="M39" s="19">
        <v>0</v>
      </c>
      <c r="N39" s="19">
        <v>0</v>
      </c>
      <c r="O39" s="27">
        <v>1</v>
      </c>
      <c r="P39" s="27">
        <v>1</v>
      </c>
      <c r="Q39" s="27">
        <v>107109.75</v>
      </c>
      <c r="R39" s="33">
        <f t="shared" si="1"/>
        <v>428439</v>
      </c>
      <c r="S39" s="32">
        <f t="shared" si="2"/>
        <v>498197.34445416398</v>
      </c>
      <c r="T39" s="39">
        <f t="shared" si="3"/>
        <v>1162.8197817055964</v>
      </c>
      <c r="U39" s="34">
        <f t="shared" si="4"/>
        <v>-4.6738870878513215E-3</v>
      </c>
      <c r="V39" s="35">
        <v>490.58084772370489</v>
      </c>
      <c r="W39" s="35">
        <v>115.09016163262299</v>
      </c>
      <c r="X39" s="35">
        <v>155.99942592211261</v>
      </c>
      <c r="Y39" s="35">
        <v>0</v>
      </c>
      <c r="Z39" s="35">
        <v>25000000</v>
      </c>
      <c r="AA39" s="36">
        <f t="shared" si="0"/>
        <v>116281978.17055961</v>
      </c>
      <c r="AB39" s="37">
        <f t="shared" si="5"/>
        <v>-4.6738870878514829E-3</v>
      </c>
    </row>
    <row r="40" spans="1:28">
      <c r="A40" s="18">
        <v>20180223</v>
      </c>
      <c r="B40" s="18" t="s">
        <v>99</v>
      </c>
      <c r="C40" s="27">
        <v>47220</v>
      </c>
      <c r="D40" s="27">
        <v>1</v>
      </c>
      <c r="E40" s="27">
        <v>2.1018396781789641</v>
      </c>
      <c r="F40" s="18">
        <v>312421</v>
      </c>
      <c r="G40" s="18">
        <v>1</v>
      </c>
      <c r="H40" s="18">
        <v>0.49309113759719364</v>
      </c>
      <c r="I40" s="27">
        <v>218550</v>
      </c>
      <c r="J40" s="27">
        <v>1</v>
      </c>
      <c r="K40" s="26">
        <v>0.66836238042644003</v>
      </c>
      <c r="L40" s="19">
        <v>0</v>
      </c>
      <c r="M40" s="19">
        <v>0</v>
      </c>
      <c r="N40" s="19">
        <v>0</v>
      </c>
      <c r="O40" s="27">
        <v>1</v>
      </c>
      <c r="P40" s="27">
        <v>1</v>
      </c>
      <c r="Q40" s="27">
        <v>107109.75</v>
      </c>
      <c r="R40" s="33">
        <f t="shared" si="1"/>
        <v>428439</v>
      </c>
      <c r="S40" s="32">
        <f t="shared" si="2"/>
        <v>506481.244145062</v>
      </c>
      <c r="T40" s="39">
        <f t="shared" si="3"/>
        <v>1182.1548555221677</v>
      </c>
      <c r="U40" s="34">
        <f t="shared" si="4"/>
        <v>1.6627747584592293E-2</v>
      </c>
      <c r="V40" s="35">
        <v>490.58084772370489</v>
      </c>
      <c r="W40" s="35">
        <v>115.09016163262299</v>
      </c>
      <c r="X40" s="35">
        <v>155.99942592211261</v>
      </c>
      <c r="Y40" s="35">
        <v>0</v>
      </c>
      <c r="Z40" s="35">
        <v>25000000</v>
      </c>
      <c r="AA40" s="36">
        <f t="shared" si="0"/>
        <v>118215485.55221677</v>
      </c>
      <c r="AB40" s="37">
        <f t="shared" si="5"/>
        <v>1.6627747584592439E-2</v>
      </c>
    </row>
    <row r="41" spans="1:28">
      <c r="A41" s="18">
        <v>20180226</v>
      </c>
      <c r="B41" s="18" t="s">
        <v>99</v>
      </c>
      <c r="C41" s="27">
        <v>47380</v>
      </c>
      <c r="D41" s="27">
        <v>1</v>
      </c>
      <c r="E41" s="27">
        <v>2.1018396781789641</v>
      </c>
      <c r="F41" s="18">
        <v>320771</v>
      </c>
      <c r="G41" s="18">
        <v>1</v>
      </c>
      <c r="H41" s="18">
        <v>0.49309113759719364</v>
      </c>
      <c r="I41" s="27">
        <v>220120</v>
      </c>
      <c r="J41" s="27">
        <v>1</v>
      </c>
      <c r="K41" s="26">
        <v>0.66836238042644003</v>
      </c>
      <c r="L41" s="19">
        <v>0</v>
      </c>
      <c r="M41" s="19">
        <v>0</v>
      </c>
      <c r="N41" s="19">
        <v>0</v>
      </c>
      <c r="O41" s="27">
        <v>1</v>
      </c>
      <c r="P41" s="27">
        <v>1</v>
      </c>
      <c r="Q41" s="27">
        <v>107109.75</v>
      </c>
      <c r="R41" s="33">
        <f t="shared" si="1"/>
        <v>428439</v>
      </c>
      <c r="S41" s="32">
        <f t="shared" si="2"/>
        <v>511984.17842977669</v>
      </c>
      <c r="T41" s="39">
        <f t="shared" si="3"/>
        <v>1194.9990043618268</v>
      </c>
      <c r="U41" s="34">
        <f t="shared" si="4"/>
        <v>1.0865030735745435E-2</v>
      </c>
      <c r="V41" s="35">
        <v>490.58084772370489</v>
      </c>
      <c r="W41" s="35">
        <v>115.09016163262299</v>
      </c>
      <c r="X41" s="35">
        <v>155.99942592211261</v>
      </c>
      <c r="Y41" s="35">
        <v>0</v>
      </c>
      <c r="Z41" s="35">
        <v>25000000</v>
      </c>
      <c r="AA41" s="36">
        <f t="shared" si="0"/>
        <v>119499900.43618268</v>
      </c>
      <c r="AB41" s="37">
        <f t="shared" si="5"/>
        <v>1.0865030735745468E-2</v>
      </c>
    </row>
    <row r="42" spans="1:28">
      <c r="A42" s="18">
        <v>20180227</v>
      </c>
      <c r="B42" s="18" t="s">
        <v>99</v>
      </c>
      <c r="C42" s="27">
        <v>47380</v>
      </c>
      <c r="D42" s="27">
        <v>1</v>
      </c>
      <c r="E42" s="27">
        <v>2.1018396781789641</v>
      </c>
      <c r="F42" s="18">
        <v>344842</v>
      </c>
      <c r="G42" s="18">
        <v>1</v>
      </c>
      <c r="H42" s="18">
        <v>0.49309113759719364</v>
      </c>
      <c r="I42" s="27">
        <v>221003</v>
      </c>
      <c r="J42" s="27">
        <v>1</v>
      </c>
      <c r="K42" s="26">
        <v>0.66836238042644003</v>
      </c>
      <c r="L42" s="19">
        <v>0</v>
      </c>
      <c r="M42" s="19">
        <v>0</v>
      </c>
      <c r="N42" s="19">
        <v>0</v>
      </c>
      <c r="O42" s="27">
        <v>1</v>
      </c>
      <c r="P42" s="27">
        <v>1</v>
      </c>
      <c r="Q42" s="27">
        <v>107109.75</v>
      </c>
      <c r="R42" s="33">
        <f t="shared" si="1"/>
        <v>428439</v>
      </c>
      <c r="S42" s="32">
        <f t="shared" si="2"/>
        <v>524443.53918479523</v>
      </c>
      <c r="T42" s="39">
        <f t="shared" si="3"/>
        <v>1224.0798320993076</v>
      </c>
      <c r="U42" s="34">
        <f t="shared" si="4"/>
        <v>2.4335440976380612E-2</v>
      </c>
      <c r="V42" s="35">
        <v>490.58084772370489</v>
      </c>
      <c r="W42" s="35">
        <v>115.09016163262299</v>
      </c>
      <c r="X42" s="35">
        <v>155.99942592211261</v>
      </c>
      <c r="Y42" s="35">
        <v>0</v>
      </c>
      <c r="Z42" s="35">
        <v>25000000</v>
      </c>
      <c r="AA42" s="36">
        <f t="shared" si="0"/>
        <v>122407983.20993078</v>
      </c>
      <c r="AB42" s="37">
        <f t="shared" si="5"/>
        <v>2.433544097638075E-2</v>
      </c>
    </row>
    <row r="43" spans="1:28">
      <c r="A43" s="18">
        <v>20180228</v>
      </c>
      <c r="B43" s="18" t="s">
        <v>99</v>
      </c>
      <c r="C43" s="27">
        <v>47060</v>
      </c>
      <c r="D43" s="27">
        <v>1</v>
      </c>
      <c r="E43" s="27">
        <v>2.1018396781789641</v>
      </c>
      <c r="F43" s="18">
        <v>346807</v>
      </c>
      <c r="G43" s="18">
        <v>1</v>
      </c>
      <c r="H43" s="18">
        <v>0.49309113759719364</v>
      </c>
      <c r="I43" s="27">
        <v>229639</v>
      </c>
      <c r="J43" s="27">
        <v>1</v>
      </c>
      <c r="K43" s="26">
        <v>0.66836238042644003</v>
      </c>
      <c r="L43" s="19">
        <v>0</v>
      </c>
      <c r="M43" s="19">
        <v>0</v>
      </c>
      <c r="N43" s="19">
        <v>0</v>
      </c>
      <c r="O43" s="27">
        <v>1</v>
      </c>
      <c r="P43" s="27">
        <v>1</v>
      </c>
      <c r="Q43" s="27">
        <v>107109.75</v>
      </c>
      <c r="R43" s="33">
        <f t="shared" si="1"/>
        <v>428439</v>
      </c>
      <c r="S43" s="32">
        <f t="shared" si="2"/>
        <v>530511.85209051927</v>
      </c>
      <c r="T43" s="39">
        <f t="shared" si="3"/>
        <v>1238.2436054853065</v>
      </c>
      <c r="U43" s="34">
        <f t="shared" si="4"/>
        <v>1.1570955598302662E-2</v>
      </c>
      <c r="V43" s="35">
        <v>490.58084772370489</v>
      </c>
      <c r="W43" s="35">
        <v>115.09016163262299</v>
      </c>
      <c r="X43" s="35">
        <v>155.99942592211261</v>
      </c>
      <c r="Y43" s="35">
        <v>0</v>
      </c>
      <c r="Z43" s="35">
        <v>25000000</v>
      </c>
      <c r="AA43" s="36">
        <f t="shared" si="0"/>
        <v>123824360.54853065</v>
      </c>
      <c r="AB43" s="37">
        <f t="shared" si="5"/>
        <v>1.157095559830257E-2</v>
      </c>
    </row>
    <row r="44" spans="1:28">
      <c r="A44" s="18">
        <v>20180302</v>
      </c>
      <c r="B44" s="18" t="s">
        <v>99</v>
      </c>
      <c r="C44" s="27">
        <v>46020</v>
      </c>
      <c r="D44" s="27">
        <v>1</v>
      </c>
      <c r="E44" s="27">
        <v>2.1018396781789641</v>
      </c>
      <c r="F44" s="18">
        <v>365473</v>
      </c>
      <c r="G44" s="18">
        <v>1</v>
      </c>
      <c r="H44" s="18">
        <v>0.49309113759719364</v>
      </c>
      <c r="I44" s="27">
        <v>234546</v>
      </c>
      <c r="J44" s="27">
        <v>1</v>
      </c>
      <c r="K44" s="26">
        <v>0.66836238042644003</v>
      </c>
      <c r="L44" s="19">
        <v>0</v>
      </c>
      <c r="M44" s="19">
        <v>0</v>
      </c>
      <c r="N44" s="19">
        <v>0</v>
      </c>
      <c r="O44" s="27">
        <v>1</v>
      </c>
      <c r="P44" s="27">
        <v>1</v>
      </c>
      <c r="Q44" s="27">
        <v>107109.75</v>
      </c>
      <c r="R44" s="33">
        <f t="shared" si="1"/>
        <v>428439</v>
      </c>
      <c r="S44" s="32">
        <f t="shared" si="2"/>
        <v>540809.63220035494</v>
      </c>
      <c r="T44" s="39">
        <f t="shared" si="3"/>
        <v>1262.2791860693237</v>
      </c>
      <c r="U44" s="34">
        <f t="shared" si="4"/>
        <v>1.9411027424282096E-2</v>
      </c>
      <c r="V44" s="35">
        <v>490.58084772370489</v>
      </c>
      <c r="W44" s="35">
        <v>115.09016163262299</v>
      </c>
      <c r="X44" s="35">
        <v>155.99942592211261</v>
      </c>
      <c r="Y44" s="35">
        <v>0</v>
      </c>
      <c r="Z44" s="35">
        <v>25000000</v>
      </c>
      <c r="AA44" s="36">
        <f t="shared" si="0"/>
        <v>126227918.60693234</v>
      </c>
      <c r="AB44" s="37">
        <f t="shared" si="5"/>
        <v>1.9411027424281826E-2</v>
      </c>
    </row>
    <row r="45" spans="1:28">
      <c r="A45" s="18">
        <v>20180305</v>
      </c>
      <c r="B45" s="18" t="s">
        <v>99</v>
      </c>
      <c r="C45" s="27">
        <v>45200</v>
      </c>
      <c r="D45" s="27">
        <v>1</v>
      </c>
      <c r="E45" s="27">
        <v>2.1018396781789641</v>
      </c>
      <c r="F45" s="18">
        <v>366947</v>
      </c>
      <c r="G45" s="18">
        <v>1</v>
      </c>
      <c r="H45" s="18">
        <v>0.49309113759719364</v>
      </c>
      <c r="I45" s="27">
        <v>224634</v>
      </c>
      <c r="J45" s="27">
        <v>1</v>
      </c>
      <c r="K45" s="26">
        <v>0.66836238042644003</v>
      </c>
      <c r="L45" s="19">
        <v>0</v>
      </c>
      <c r="M45" s="19">
        <v>0</v>
      </c>
      <c r="N45" s="19">
        <v>0</v>
      </c>
      <c r="O45" s="27">
        <v>1</v>
      </c>
      <c r="P45" s="27">
        <v>1</v>
      </c>
      <c r="Q45" s="27">
        <v>107109.75</v>
      </c>
      <c r="R45" s="33">
        <f t="shared" si="1"/>
        <v>428439</v>
      </c>
      <c r="S45" s="32">
        <f t="shared" si="2"/>
        <v>533188.13208627957</v>
      </c>
      <c r="T45" s="39">
        <f t="shared" si="3"/>
        <v>1244.4901890030542</v>
      </c>
      <c r="U45" s="34">
        <f t="shared" si="4"/>
        <v>-1.4092759559526293E-2</v>
      </c>
      <c r="V45" s="35">
        <v>490.58084772370489</v>
      </c>
      <c r="W45" s="35">
        <v>115.09016163262299</v>
      </c>
      <c r="X45" s="35">
        <v>155.99942592211261</v>
      </c>
      <c r="Y45" s="35">
        <v>0</v>
      </c>
      <c r="Z45" s="35">
        <v>25000000</v>
      </c>
      <c r="AA45" s="36">
        <f t="shared" si="0"/>
        <v>124449018.90030542</v>
      </c>
      <c r="AB45" s="37">
        <f t="shared" si="5"/>
        <v>-1.409275955952605E-2</v>
      </c>
    </row>
    <row r="46" spans="1:28">
      <c r="A46" s="18">
        <v>20180306</v>
      </c>
      <c r="B46" s="18" t="s">
        <v>99</v>
      </c>
      <c r="C46" s="27">
        <v>47020</v>
      </c>
      <c r="D46" s="27">
        <v>1</v>
      </c>
      <c r="E46" s="27">
        <v>2.1018396781789641</v>
      </c>
      <c r="F46" s="18">
        <v>363508</v>
      </c>
      <c r="G46" s="18">
        <v>1</v>
      </c>
      <c r="H46" s="18">
        <v>0.49309113759719364</v>
      </c>
      <c r="I46" s="27">
        <v>232289</v>
      </c>
      <c r="J46" s="27">
        <v>1</v>
      </c>
      <c r="K46" s="26">
        <v>0.66836238042644003</v>
      </c>
      <c r="L46" s="19">
        <v>0</v>
      </c>
      <c r="M46" s="19">
        <v>0</v>
      </c>
      <c r="N46" s="19">
        <v>0</v>
      </c>
      <c r="O46" s="27">
        <v>1</v>
      </c>
      <c r="P46" s="27">
        <v>1</v>
      </c>
      <c r="Q46" s="27">
        <v>107109.75</v>
      </c>
      <c r="R46" s="33">
        <f t="shared" si="1"/>
        <v>428439</v>
      </c>
      <c r="S46" s="32">
        <f t="shared" si="2"/>
        <v>540434.05390053289</v>
      </c>
      <c r="T46" s="39">
        <f t="shared" si="3"/>
        <v>1261.4025658274174</v>
      </c>
      <c r="U46" s="34">
        <f t="shared" si="4"/>
        <v>1.358980325743794E-2</v>
      </c>
      <c r="V46" s="35">
        <v>490.58084772370489</v>
      </c>
      <c r="W46" s="35">
        <v>115.09016163262299</v>
      </c>
      <c r="X46" s="35">
        <v>155.99942592211261</v>
      </c>
      <c r="Y46" s="35">
        <v>0</v>
      </c>
      <c r="Z46" s="35">
        <v>25000000</v>
      </c>
      <c r="AA46" s="36">
        <f t="shared" si="0"/>
        <v>126140256.58274174</v>
      </c>
      <c r="AB46" s="37">
        <f t="shared" si="5"/>
        <v>1.3589803257437867E-2</v>
      </c>
    </row>
    <row r="47" spans="1:28">
      <c r="A47" s="18">
        <v>20180307</v>
      </c>
      <c r="B47" s="18" t="s">
        <v>99</v>
      </c>
      <c r="C47" s="27">
        <v>48620</v>
      </c>
      <c r="D47" s="27">
        <v>1</v>
      </c>
      <c r="E47" s="27">
        <v>2.1018396781789641</v>
      </c>
      <c r="F47" s="18">
        <v>319298</v>
      </c>
      <c r="G47" s="18">
        <v>1</v>
      </c>
      <c r="H47" s="18">
        <v>0.49309113759719364</v>
      </c>
      <c r="I47" s="27">
        <v>219531</v>
      </c>
      <c r="J47" s="27">
        <v>1</v>
      </c>
      <c r="K47" s="26">
        <v>0.66836238042644003</v>
      </c>
      <c r="L47" s="19">
        <v>0</v>
      </c>
      <c r="M47" s="19">
        <v>0</v>
      </c>
      <c r="N47" s="19">
        <v>0</v>
      </c>
      <c r="O47" s="27">
        <v>1</v>
      </c>
      <c r="P47" s="27">
        <v>1</v>
      </c>
      <c r="Q47" s="27">
        <v>107109.75</v>
      </c>
      <c r="R47" s="33">
        <f t="shared" si="1"/>
        <v>428439</v>
      </c>
      <c r="S47" s="32">
        <f t="shared" si="2"/>
        <v>513470.47094296676</v>
      </c>
      <c r="T47" s="39">
        <f t="shared" si="3"/>
        <v>1198.468092174071</v>
      </c>
      <c r="U47" s="34">
        <f t="shared" si="4"/>
        <v>-4.9892457299755506E-2</v>
      </c>
      <c r="V47" s="35">
        <v>490.58084772370489</v>
      </c>
      <c r="W47" s="35">
        <v>115.09016163262299</v>
      </c>
      <c r="X47" s="35">
        <v>155.99942592211261</v>
      </c>
      <c r="Y47" s="35">
        <v>0</v>
      </c>
      <c r="Z47" s="35">
        <v>25000000</v>
      </c>
      <c r="AA47" s="36">
        <f t="shared" si="0"/>
        <v>119846809.21740709</v>
      </c>
      <c r="AB47" s="37">
        <f t="shared" si="5"/>
        <v>-4.9892457299755499E-2</v>
      </c>
    </row>
    <row r="48" spans="1:28">
      <c r="A48" s="18">
        <v>20180308</v>
      </c>
      <c r="B48" s="18" t="s">
        <v>99</v>
      </c>
      <c r="C48" s="27">
        <v>49200</v>
      </c>
      <c r="D48" s="27">
        <v>1</v>
      </c>
      <c r="E48" s="27">
        <v>2.1018396781789641</v>
      </c>
      <c r="F48" s="18">
        <v>347789</v>
      </c>
      <c r="G48" s="18">
        <v>1</v>
      </c>
      <c r="H48" s="18">
        <v>0.49309113759719364</v>
      </c>
      <c r="I48" s="27">
        <v>229934</v>
      </c>
      <c r="J48" s="27">
        <v>1</v>
      </c>
      <c r="K48" s="26">
        <v>0.66836238042644003</v>
      </c>
      <c r="L48" s="19">
        <v>0</v>
      </c>
      <c r="M48" s="19">
        <v>0</v>
      </c>
      <c r="N48" s="19">
        <v>0</v>
      </c>
      <c r="O48" s="27">
        <v>1</v>
      </c>
      <c r="P48" s="27">
        <v>1</v>
      </c>
      <c r="Q48" s="27">
        <v>107109.75</v>
      </c>
      <c r="R48" s="33">
        <f t="shared" si="1"/>
        <v>428439</v>
      </c>
      <c r="S48" s="32">
        <f t="shared" si="2"/>
        <v>535691.17140116845</v>
      </c>
      <c r="T48" s="39">
        <f t="shared" si="3"/>
        <v>1250.3324193202964</v>
      </c>
      <c r="U48" s="34">
        <f t="shared" si="4"/>
        <v>4.3275517708728756E-2</v>
      </c>
      <c r="V48" s="35">
        <v>490.58084772370489</v>
      </c>
      <c r="W48" s="35">
        <v>115.09016163262299</v>
      </c>
      <c r="X48" s="35">
        <v>155.99942592211261</v>
      </c>
      <c r="Y48" s="35">
        <v>0</v>
      </c>
      <c r="Z48" s="35">
        <v>25000000</v>
      </c>
      <c r="AA48" s="36">
        <f t="shared" si="0"/>
        <v>125033241.93202963</v>
      </c>
      <c r="AB48" s="37">
        <f t="shared" si="5"/>
        <v>4.3275517708728797E-2</v>
      </c>
    </row>
    <row r="49" spans="1:28">
      <c r="A49" s="18">
        <v>20180309</v>
      </c>
      <c r="B49" s="18" t="s">
        <v>99</v>
      </c>
      <c r="C49" s="27">
        <v>49740</v>
      </c>
      <c r="D49" s="27">
        <v>1</v>
      </c>
      <c r="E49" s="27">
        <v>2.1018396781789641</v>
      </c>
      <c r="F49" s="18">
        <v>320280</v>
      </c>
      <c r="G49" s="18">
        <v>1</v>
      </c>
      <c r="H49" s="18">
        <v>0.49309113759719364</v>
      </c>
      <c r="I49" s="27">
        <v>238668</v>
      </c>
      <c r="J49" s="27">
        <v>1</v>
      </c>
      <c r="K49" s="26">
        <v>0.66836238042644003</v>
      </c>
      <c r="L49" s="19">
        <v>0</v>
      </c>
      <c r="M49" s="19">
        <v>0</v>
      </c>
      <c r="N49" s="19">
        <v>0</v>
      </c>
      <c r="O49" s="27">
        <v>1</v>
      </c>
      <c r="P49" s="27">
        <v>1</v>
      </c>
      <c r="Q49" s="27">
        <v>107109.75</v>
      </c>
      <c r="R49" s="33">
        <f t="shared" si="1"/>
        <v>428439</v>
      </c>
      <c r="S49" s="32">
        <f t="shared" si="2"/>
        <v>529099.19775386842</v>
      </c>
      <c r="T49" s="39">
        <f t="shared" si="3"/>
        <v>1234.9463931945236</v>
      </c>
      <c r="U49" s="34">
        <f t="shared" si="4"/>
        <v>-1.2305548418985179E-2</v>
      </c>
      <c r="V49" s="35">
        <v>490.58084772370489</v>
      </c>
      <c r="W49" s="35">
        <v>115.09016163262299</v>
      </c>
      <c r="X49" s="35">
        <v>155.99942592211261</v>
      </c>
      <c r="Y49" s="35">
        <v>0</v>
      </c>
      <c r="Z49" s="35">
        <v>25000000</v>
      </c>
      <c r="AA49" s="36">
        <f t="shared" si="0"/>
        <v>123494639.31945235</v>
      </c>
      <c r="AB49" s="37">
        <f t="shared" si="5"/>
        <v>-1.2305548418985264E-2</v>
      </c>
    </row>
    <row r="50" spans="1:28">
      <c r="A50" s="18">
        <v>20180312</v>
      </c>
      <c r="B50" s="18" t="s">
        <v>99</v>
      </c>
      <c r="C50" s="27">
        <v>49740</v>
      </c>
      <c r="D50" s="27">
        <v>1</v>
      </c>
      <c r="E50" s="27">
        <v>2.1018396781789641</v>
      </c>
      <c r="F50" s="18">
        <v>316350</v>
      </c>
      <c r="G50" s="18">
        <v>1</v>
      </c>
      <c r="H50" s="18">
        <v>0.49309113759719364</v>
      </c>
      <c r="I50" s="27">
        <v>250542</v>
      </c>
      <c r="J50" s="27">
        <v>1</v>
      </c>
      <c r="K50" s="26">
        <v>0.66836238042644003</v>
      </c>
      <c r="L50" s="19">
        <v>0</v>
      </c>
      <c r="M50" s="19">
        <v>0</v>
      </c>
      <c r="N50" s="19">
        <v>0</v>
      </c>
      <c r="O50" s="27">
        <v>1</v>
      </c>
      <c r="P50" s="27">
        <v>1</v>
      </c>
      <c r="Q50" s="27">
        <v>107109.75</v>
      </c>
      <c r="R50" s="33">
        <f t="shared" si="1"/>
        <v>428439</v>
      </c>
      <c r="S50" s="32">
        <f t="shared" si="2"/>
        <v>535097.48448829504</v>
      </c>
      <c r="T50" s="39">
        <f t="shared" si="3"/>
        <v>1248.946721676353</v>
      </c>
      <c r="U50" s="34">
        <f t="shared" si="4"/>
        <v>1.1336790454210577E-2</v>
      </c>
      <c r="V50" s="35">
        <v>490.58084772370489</v>
      </c>
      <c r="W50" s="35">
        <v>115.09016163262299</v>
      </c>
      <c r="X50" s="35">
        <v>155.99942592211261</v>
      </c>
      <c r="Y50" s="35">
        <v>0</v>
      </c>
      <c r="Z50" s="35">
        <v>25000000</v>
      </c>
      <c r="AA50" s="36">
        <f t="shared" si="0"/>
        <v>124894672.16763531</v>
      </c>
      <c r="AB50" s="37">
        <f t="shared" si="5"/>
        <v>1.1336790454210705E-2</v>
      </c>
    </row>
    <row r="51" spans="1:28">
      <c r="A51" s="18">
        <v>20180313</v>
      </c>
      <c r="B51" s="18" t="s">
        <v>99</v>
      </c>
      <c r="C51" s="27">
        <v>51660</v>
      </c>
      <c r="D51" s="27">
        <v>1</v>
      </c>
      <c r="E51" s="27">
        <v>2.1018396781789641</v>
      </c>
      <c r="F51" s="18">
        <v>305543</v>
      </c>
      <c r="G51" s="18">
        <v>1</v>
      </c>
      <c r="H51" s="18">
        <v>0.49309113759719364</v>
      </c>
      <c r="I51" s="27">
        <v>251229</v>
      </c>
      <c r="J51" s="27">
        <v>1</v>
      </c>
      <c r="K51" s="26">
        <v>0.66836238042644003</v>
      </c>
      <c r="L51" s="19">
        <v>0</v>
      </c>
      <c r="M51" s="19">
        <v>0</v>
      </c>
      <c r="N51" s="19">
        <v>0</v>
      </c>
      <c r="O51" s="27">
        <v>1</v>
      </c>
      <c r="P51" s="27">
        <v>1</v>
      </c>
      <c r="Q51" s="27">
        <v>107109.75</v>
      </c>
      <c r="R51" s="33">
        <f t="shared" si="1"/>
        <v>428439</v>
      </c>
      <c r="S51" s="32">
        <f t="shared" si="2"/>
        <v>534263.34570173873</v>
      </c>
      <c r="T51" s="39">
        <f t="shared" si="3"/>
        <v>1246.9997962410955</v>
      </c>
      <c r="U51" s="34">
        <f t="shared" si="4"/>
        <v>-1.5588538738020279E-3</v>
      </c>
      <c r="V51" s="35">
        <v>490.58084772370489</v>
      </c>
      <c r="W51" s="35">
        <v>115.09016163262299</v>
      </c>
      <c r="X51" s="35">
        <v>155.99942592211261</v>
      </c>
      <c r="Y51" s="35">
        <v>0</v>
      </c>
      <c r="Z51" s="35">
        <v>25000000</v>
      </c>
      <c r="AA51" s="36">
        <f t="shared" si="0"/>
        <v>124699979.62410955</v>
      </c>
      <c r="AB51" s="37">
        <f t="shared" si="5"/>
        <v>-1.5588538738020503E-3</v>
      </c>
    </row>
    <row r="52" spans="1:28">
      <c r="A52" s="18">
        <v>20180314</v>
      </c>
      <c r="B52" s="18" t="s">
        <v>99</v>
      </c>
      <c r="C52" s="27">
        <v>51760</v>
      </c>
      <c r="D52" s="27">
        <v>1</v>
      </c>
      <c r="E52" s="27">
        <v>2.1018396781789641</v>
      </c>
      <c r="F52" s="18">
        <v>301122</v>
      </c>
      <c r="G52" s="18">
        <v>1</v>
      </c>
      <c r="H52" s="18">
        <v>0.49309113759719364</v>
      </c>
      <c r="I52" s="27">
        <v>238962</v>
      </c>
      <c r="J52" s="27">
        <v>1</v>
      </c>
      <c r="K52" s="26">
        <v>0.66836238042644003</v>
      </c>
      <c r="L52" s="19">
        <v>0</v>
      </c>
      <c r="M52" s="19">
        <v>0</v>
      </c>
      <c r="N52" s="19">
        <v>0</v>
      </c>
      <c r="O52" s="27">
        <v>1</v>
      </c>
      <c r="P52" s="27">
        <v>1</v>
      </c>
      <c r="Q52" s="27">
        <v>107109.75</v>
      </c>
      <c r="R52" s="33">
        <f t="shared" si="1"/>
        <v>428439</v>
      </c>
      <c r="S52" s="32">
        <f t="shared" si="2"/>
        <v>524094.77242954832</v>
      </c>
      <c r="T52" s="39">
        <f t="shared" si="3"/>
        <v>1223.2657914651754</v>
      </c>
      <c r="U52" s="34">
        <f t="shared" si="4"/>
        <v>-1.9032885849270292E-2</v>
      </c>
      <c r="V52" s="35">
        <v>490.58084772370489</v>
      </c>
      <c r="W52" s="35">
        <v>115.09016163262299</v>
      </c>
      <c r="X52" s="35">
        <v>155.99942592211261</v>
      </c>
      <c r="Y52" s="35">
        <v>0</v>
      </c>
      <c r="Z52" s="35">
        <v>25000000</v>
      </c>
      <c r="AA52" s="36">
        <f t="shared" si="0"/>
        <v>122326579.14651754</v>
      </c>
      <c r="AB52" s="37">
        <f t="shared" si="5"/>
        <v>-1.9032885849270275E-2</v>
      </c>
    </row>
    <row r="53" spans="1:28">
      <c r="A53" s="18">
        <v>20180315</v>
      </c>
      <c r="B53" s="18" t="s">
        <v>99</v>
      </c>
      <c r="C53" s="27">
        <v>51540</v>
      </c>
      <c r="D53" s="27">
        <v>1</v>
      </c>
      <c r="E53" s="27">
        <v>2.1018396781789641</v>
      </c>
      <c r="F53" s="18">
        <v>316842</v>
      </c>
      <c r="G53" s="18">
        <v>1</v>
      </c>
      <c r="H53" s="18">
        <v>0.49309113759719364</v>
      </c>
      <c r="I53" s="27">
        <v>235527</v>
      </c>
      <c r="J53" s="27">
        <v>1</v>
      </c>
      <c r="K53" s="26">
        <v>0.66836238042644003</v>
      </c>
      <c r="L53" s="19">
        <v>0</v>
      </c>
      <c r="M53" s="19">
        <v>0</v>
      </c>
      <c r="N53" s="19">
        <v>0</v>
      </c>
      <c r="O53" s="27">
        <v>1</v>
      </c>
      <c r="P53" s="27">
        <v>1</v>
      </c>
      <c r="Q53" s="27">
        <v>107109.75</v>
      </c>
      <c r="R53" s="33">
        <f t="shared" si="1"/>
        <v>428439</v>
      </c>
      <c r="S53" s="32">
        <f t="shared" si="2"/>
        <v>529087.93560661189</v>
      </c>
      <c r="T53" s="39">
        <f t="shared" si="3"/>
        <v>1234.9201067284068</v>
      </c>
      <c r="U53" s="34">
        <f t="shared" si="4"/>
        <v>9.5272142363045809E-3</v>
      </c>
      <c r="V53" s="35">
        <v>490.58084772370489</v>
      </c>
      <c r="W53" s="35">
        <v>115.09016163262299</v>
      </c>
      <c r="X53" s="35">
        <v>155.99942592211261</v>
      </c>
      <c r="Y53" s="35">
        <v>0</v>
      </c>
      <c r="Z53" s="35">
        <v>25000000</v>
      </c>
      <c r="AA53" s="36">
        <f t="shared" si="0"/>
        <v>123492010.6728407</v>
      </c>
      <c r="AB53" s="37">
        <f t="shared" si="5"/>
        <v>9.527214236304692E-3</v>
      </c>
    </row>
    <row r="54" spans="1:28">
      <c r="A54" s="18">
        <v>20180316</v>
      </c>
      <c r="B54" s="18" t="s">
        <v>99</v>
      </c>
      <c r="C54" s="27">
        <v>51140</v>
      </c>
      <c r="D54" s="27">
        <v>1</v>
      </c>
      <c r="E54" s="27">
        <v>2.1018396781789641</v>
      </c>
      <c r="F54" s="18">
        <v>318315</v>
      </c>
      <c r="G54" s="18">
        <v>1</v>
      </c>
      <c r="H54" s="18">
        <v>0.49309113759719364</v>
      </c>
      <c r="I54" s="27">
        <v>236509</v>
      </c>
      <c r="J54" s="27">
        <v>1</v>
      </c>
      <c r="K54" s="26">
        <v>0.66836238042644003</v>
      </c>
      <c r="L54" s="19">
        <v>0</v>
      </c>
      <c r="M54" s="19">
        <v>0</v>
      </c>
      <c r="N54" s="19">
        <v>0</v>
      </c>
      <c r="O54" s="27">
        <v>1</v>
      </c>
      <c r="P54" s="27">
        <v>1</v>
      </c>
      <c r="Q54" s="27">
        <v>107109.75</v>
      </c>
      <c r="R54" s="33">
        <f t="shared" si="1"/>
        <v>428439</v>
      </c>
      <c r="S54" s="32">
        <f t="shared" si="2"/>
        <v>529629.85483859992</v>
      </c>
      <c r="T54" s="39">
        <f t="shared" si="3"/>
        <v>1236.1849757809159</v>
      </c>
      <c r="U54" s="34">
        <f t="shared" si="4"/>
        <v>1.0242517273931341E-3</v>
      </c>
      <c r="V54" s="35">
        <v>490.58084772370489</v>
      </c>
      <c r="W54" s="35">
        <v>115.09016163262299</v>
      </c>
      <c r="X54" s="35">
        <v>155.99942592211261</v>
      </c>
      <c r="Y54" s="35">
        <v>0</v>
      </c>
      <c r="Z54" s="35">
        <v>25000000</v>
      </c>
      <c r="AA54" s="36">
        <f t="shared" si="0"/>
        <v>123618497.57809159</v>
      </c>
      <c r="AB54" s="37">
        <f t="shared" si="5"/>
        <v>1.0242517273930014E-3</v>
      </c>
    </row>
    <row r="55" spans="1:28">
      <c r="A55" s="18">
        <v>20180319</v>
      </c>
      <c r="B55" s="18" t="s">
        <v>99</v>
      </c>
      <c r="C55" s="27">
        <v>50740</v>
      </c>
      <c r="D55" s="27">
        <v>1</v>
      </c>
      <c r="E55" s="27">
        <v>2.1018396781789641</v>
      </c>
      <c r="F55" s="18">
        <v>313403</v>
      </c>
      <c r="G55" s="18">
        <v>1</v>
      </c>
      <c r="H55" s="18">
        <v>0.49309113759719364</v>
      </c>
      <c r="I55" s="27">
        <v>228658</v>
      </c>
      <c r="J55" s="27">
        <v>1</v>
      </c>
      <c r="K55" s="26">
        <v>0.66836238042644003</v>
      </c>
      <c r="L55" s="19">
        <v>0</v>
      </c>
      <c r="M55" s="19">
        <v>0</v>
      </c>
      <c r="N55" s="19">
        <v>0</v>
      </c>
      <c r="O55" s="27">
        <v>1</v>
      </c>
      <c r="P55" s="27">
        <v>1</v>
      </c>
      <c r="Q55" s="27">
        <v>107109.75</v>
      </c>
      <c r="R55" s="33">
        <f t="shared" si="1"/>
        <v>428439</v>
      </c>
      <c r="S55" s="32">
        <f t="shared" si="2"/>
        <v>521119.74225072283</v>
      </c>
      <c r="T55" s="39">
        <f t="shared" si="3"/>
        <v>1216.3219087214816</v>
      </c>
      <c r="U55" s="34">
        <f t="shared" si="4"/>
        <v>-1.6068037913894363E-2</v>
      </c>
      <c r="V55" s="35">
        <v>490.58084772370489</v>
      </c>
      <c r="W55" s="35">
        <v>115.09016163262299</v>
      </c>
      <c r="X55" s="35">
        <v>155.99942592211261</v>
      </c>
      <c r="Y55" s="35">
        <v>0</v>
      </c>
      <c r="Z55" s="35">
        <v>25000000</v>
      </c>
      <c r="AA55" s="36">
        <f t="shared" si="0"/>
        <v>121632190.87214816</v>
      </c>
      <c r="AB55" s="37">
        <f t="shared" si="5"/>
        <v>-1.6068037913894374E-2</v>
      </c>
    </row>
    <row r="56" spans="1:28">
      <c r="A56" s="18">
        <v>20180320</v>
      </c>
      <c r="B56" s="18" t="s">
        <v>99</v>
      </c>
      <c r="C56" s="27">
        <v>51200</v>
      </c>
      <c r="D56" s="27">
        <v>1</v>
      </c>
      <c r="E56" s="27">
        <v>2.1018396781789641</v>
      </c>
      <c r="F56" s="18">
        <v>316842</v>
      </c>
      <c r="G56" s="18">
        <v>1</v>
      </c>
      <c r="H56" s="18">
        <v>0.49309113759719364</v>
      </c>
      <c r="I56" s="27">
        <v>236116</v>
      </c>
      <c r="J56" s="27">
        <v>1</v>
      </c>
      <c r="K56" s="26">
        <v>0.66836238042644003</v>
      </c>
      <c r="L56" s="19">
        <v>0</v>
      </c>
      <c r="M56" s="19">
        <v>0</v>
      </c>
      <c r="N56" s="19">
        <v>0</v>
      </c>
      <c r="O56" s="27">
        <v>1</v>
      </c>
      <c r="P56" s="27">
        <v>1</v>
      </c>
      <c r="Q56" s="27">
        <v>107109.75</v>
      </c>
      <c r="R56" s="33">
        <f t="shared" si="1"/>
        <v>428439</v>
      </c>
      <c r="S56" s="32">
        <f t="shared" si="2"/>
        <v>528766.97555810225</v>
      </c>
      <c r="T56" s="39">
        <f t="shared" si="3"/>
        <v>1234.1709684648274</v>
      </c>
      <c r="U56" s="34">
        <f t="shared" si="4"/>
        <v>1.4674618302409436E-2</v>
      </c>
      <c r="V56" s="35">
        <v>490.58084772370489</v>
      </c>
      <c r="W56" s="35">
        <v>115.09016163262299</v>
      </c>
      <c r="X56" s="35">
        <v>155.99942592211261</v>
      </c>
      <c r="Y56" s="35">
        <v>0</v>
      </c>
      <c r="Z56" s="35">
        <v>25000000</v>
      </c>
      <c r="AA56" s="36">
        <f t="shared" si="0"/>
        <v>123417096.84648275</v>
      </c>
      <c r="AB56" s="37">
        <f t="shared" si="5"/>
        <v>1.4674618302409554E-2</v>
      </c>
    </row>
    <row r="57" spans="1:28">
      <c r="A57" s="18">
        <v>20180321</v>
      </c>
      <c r="B57" s="18" t="s">
        <v>99</v>
      </c>
      <c r="C57" s="27">
        <v>51060</v>
      </c>
      <c r="D57" s="27">
        <v>1</v>
      </c>
      <c r="E57" s="27">
        <v>2.1018396781789641</v>
      </c>
      <c r="F57" s="18">
        <v>306035</v>
      </c>
      <c r="G57" s="18">
        <v>1</v>
      </c>
      <c r="H57" s="18">
        <v>0.49309113759719364</v>
      </c>
      <c r="I57" s="27">
        <v>236509</v>
      </c>
      <c r="J57" s="27">
        <v>1</v>
      </c>
      <c r="K57" s="26">
        <v>0.66836238042644003</v>
      </c>
      <c r="L57" s="19">
        <v>0</v>
      </c>
      <c r="M57" s="19">
        <v>0</v>
      </c>
      <c r="N57" s="19">
        <v>0</v>
      </c>
      <c r="O57" s="27">
        <v>1</v>
      </c>
      <c r="P57" s="27">
        <v>1</v>
      </c>
      <c r="Q57" s="27">
        <v>107109.75</v>
      </c>
      <c r="R57" s="33">
        <f t="shared" si="1"/>
        <v>428439</v>
      </c>
      <c r="S57" s="32">
        <f t="shared" si="2"/>
        <v>523406.54849465197</v>
      </c>
      <c r="T57" s="39">
        <f t="shared" si="3"/>
        <v>1221.6594392542509</v>
      </c>
      <c r="U57" s="34">
        <f t="shared" si="4"/>
        <v>-1.0137598055915638E-2</v>
      </c>
      <c r="V57" s="35">
        <v>490.58084772370489</v>
      </c>
      <c r="W57" s="35">
        <v>115.09016163262299</v>
      </c>
      <c r="X57" s="35">
        <v>155.99942592211261</v>
      </c>
      <c r="Y57" s="35">
        <v>0</v>
      </c>
      <c r="Z57" s="35">
        <v>25000000</v>
      </c>
      <c r="AA57" s="36">
        <f t="shared" si="0"/>
        <v>122165943.92542508</v>
      </c>
      <c r="AB57" s="37">
        <f t="shared" si="5"/>
        <v>-1.0137598055915766E-2</v>
      </c>
    </row>
    <row r="58" spans="1:28">
      <c r="A58" s="18">
        <v>20180322</v>
      </c>
      <c r="B58" s="18" t="s">
        <v>99</v>
      </c>
      <c r="C58" s="27">
        <v>51780</v>
      </c>
      <c r="D58" s="27">
        <v>1</v>
      </c>
      <c r="E58" s="27">
        <v>2.1018396781789641</v>
      </c>
      <c r="F58" s="18">
        <v>305052</v>
      </c>
      <c r="G58" s="18">
        <v>1</v>
      </c>
      <c r="H58" s="18">
        <v>0.49309113759719364</v>
      </c>
      <c r="I58" s="27">
        <v>223653</v>
      </c>
      <c r="J58" s="27">
        <v>1</v>
      </c>
      <c r="K58" s="26">
        <v>0.66836238042644003</v>
      </c>
      <c r="L58" s="19">
        <v>0</v>
      </c>
      <c r="M58" s="19">
        <v>0</v>
      </c>
      <c r="N58" s="19">
        <v>0</v>
      </c>
      <c r="O58" s="27">
        <v>1</v>
      </c>
      <c r="P58" s="27">
        <v>1</v>
      </c>
      <c r="Q58" s="27">
        <v>107109.75</v>
      </c>
      <c r="R58" s="33">
        <f t="shared" si="1"/>
        <v>428439</v>
      </c>
      <c r="S58" s="32">
        <f t="shared" si="2"/>
        <v>515842.69771192048</v>
      </c>
      <c r="T58" s="39">
        <f t="shared" si="3"/>
        <v>1204.0049988724661</v>
      </c>
      <c r="U58" s="34">
        <f t="shared" si="4"/>
        <v>-1.4451196310947116E-2</v>
      </c>
      <c r="V58" s="35">
        <v>490.58084772370489</v>
      </c>
      <c r="W58" s="35">
        <v>115.09016163262299</v>
      </c>
      <c r="X58" s="35">
        <v>155.99942592211261</v>
      </c>
      <c r="Y58" s="35">
        <v>0</v>
      </c>
      <c r="Z58" s="35">
        <v>25000000</v>
      </c>
      <c r="AA58" s="36">
        <f t="shared" si="0"/>
        <v>120400499.88724659</v>
      </c>
      <c r="AB58" s="37">
        <f t="shared" si="5"/>
        <v>-1.4451196310947226E-2</v>
      </c>
    </row>
    <row r="59" spans="1:28">
      <c r="A59" s="18">
        <v>20180323</v>
      </c>
      <c r="B59" s="18" t="s">
        <v>99</v>
      </c>
      <c r="C59" s="27">
        <v>49720</v>
      </c>
      <c r="D59" s="27">
        <v>1</v>
      </c>
      <c r="E59" s="27">
        <v>2.1018396781789641</v>
      </c>
      <c r="F59" s="18">
        <v>294736</v>
      </c>
      <c r="G59" s="18">
        <v>1</v>
      </c>
      <c r="H59" s="18">
        <v>0.49309113759719364</v>
      </c>
      <c r="I59" s="27">
        <v>197745</v>
      </c>
      <c r="J59" s="27">
        <v>1</v>
      </c>
      <c r="K59" s="26">
        <v>0.66836238042644003</v>
      </c>
      <c r="L59" s="19">
        <v>0</v>
      </c>
      <c r="M59" s="19">
        <v>0</v>
      </c>
      <c r="N59" s="19">
        <v>0</v>
      </c>
      <c r="O59" s="27">
        <v>1</v>
      </c>
      <c r="P59" s="27">
        <v>1</v>
      </c>
      <c r="Q59" s="27">
        <v>107109.75</v>
      </c>
      <c r="R59" s="33">
        <f t="shared" si="1"/>
        <v>428439</v>
      </c>
      <c r="S59" s="32">
        <f t="shared" si="2"/>
        <v>489110.24724733096</v>
      </c>
      <c r="T59" s="39">
        <f t="shared" si="3"/>
        <v>1141.6100010674354</v>
      </c>
      <c r="U59" s="34">
        <f t="shared" si="4"/>
        <v>-5.1822872715198642E-2</v>
      </c>
      <c r="V59" s="35">
        <v>490.58084772370489</v>
      </c>
      <c r="W59" s="35">
        <v>115.09016163262299</v>
      </c>
      <c r="X59" s="35">
        <v>155.99942592211261</v>
      </c>
      <c r="Y59" s="35">
        <v>0</v>
      </c>
      <c r="Z59" s="35">
        <v>25000000</v>
      </c>
      <c r="AA59" s="36">
        <f t="shared" si="0"/>
        <v>114161000.10674354</v>
      </c>
      <c r="AB59" s="37">
        <f t="shared" si="5"/>
        <v>-5.1822872715198483E-2</v>
      </c>
    </row>
    <row r="60" spans="1:28">
      <c r="A60" s="18">
        <v>20180326</v>
      </c>
      <c r="B60" s="18" t="s">
        <v>99</v>
      </c>
      <c r="C60" s="27">
        <v>50280</v>
      </c>
      <c r="D60" s="27">
        <v>1</v>
      </c>
      <c r="E60" s="27">
        <v>2.1018396781789641</v>
      </c>
      <c r="F60" s="18">
        <v>294736</v>
      </c>
      <c r="G60" s="18">
        <v>1</v>
      </c>
      <c r="H60" s="18">
        <v>0.49309113759719364</v>
      </c>
      <c r="I60" s="27">
        <v>204713</v>
      </c>
      <c r="J60" s="27">
        <v>1</v>
      </c>
      <c r="K60" s="26">
        <v>0.66836238042644003</v>
      </c>
      <c r="L60" s="19">
        <v>0</v>
      </c>
      <c r="M60" s="19">
        <v>0</v>
      </c>
      <c r="N60" s="19">
        <v>0</v>
      </c>
      <c r="O60" s="27">
        <v>1</v>
      </c>
      <c r="P60" s="27">
        <v>1</v>
      </c>
      <c r="Q60" s="27">
        <v>107109.75</v>
      </c>
      <c r="R60" s="33">
        <f t="shared" si="1"/>
        <v>428439</v>
      </c>
      <c r="S60" s="32">
        <f t="shared" si="2"/>
        <v>494944.42653392261</v>
      </c>
      <c r="T60" s="39">
        <f t="shared" si="3"/>
        <v>1155.2272938129408</v>
      </c>
      <c r="U60" s="34">
        <f t="shared" si="4"/>
        <v>1.1928147732389267E-2</v>
      </c>
      <c r="V60" s="35">
        <v>490.58084772370489</v>
      </c>
      <c r="W60" s="35">
        <v>115.09016163262299</v>
      </c>
      <c r="X60" s="35">
        <v>155.99942592211261</v>
      </c>
      <c r="Y60" s="35">
        <v>0</v>
      </c>
      <c r="Z60" s="35">
        <v>25000000</v>
      </c>
      <c r="AA60" s="36">
        <f t="shared" si="0"/>
        <v>115522729.38129409</v>
      </c>
      <c r="AB60" s="37">
        <f t="shared" si="5"/>
        <v>1.1928147732389253E-2</v>
      </c>
    </row>
    <row r="61" spans="1:28">
      <c r="A61" s="18">
        <v>20180327</v>
      </c>
      <c r="B61" s="18" t="s">
        <v>99</v>
      </c>
      <c r="C61" s="27">
        <v>49980</v>
      </c>
      <c r="D61" s="27">
        <v>1</v>
      </c>
      <c r="E61" s="27">
        <v>2.1018396781789641</v>
      </c>
      <c r="F61" s="18">
        <v>291789</v>
      </c>
      <c r="G61" s="18">
        <v>1</v>
      </c>
      <c r="H61" s="18">
        <v>0.49309113759719364</v>
      </c>
      <c r="I61" s="27">
        <v>209129</v>
      </c>
      <c r="J61" s="27">
        <v>1</v>
      </c>
      <c r="K61" s="26">
        <v>0.66836238042644003</v>
      </c>
      <c r="L61" s="19">
        <v>0</v>
      </c>
      <c r="M61" s="19">
        <v>0</v>
      </c>
      <c r="N61" s="19">
        <v>0</v>
      </c>
      <c r="O61" s="27">
        <v>1</v>
      </c>
      <c r="P61" s="27">
        <v>1</v>
      </c>
      <c r="Q61" s="27">
        <v>107109.75</v>
      </c>
      <c r="R61" s="33">
        <f t="shared" si="1"/>
        <v>428439</v>
      </c>
      <c r="S61" s="32">
        <f t="shared" si="2"/>
        <v>495812.22331993317</v>
      </c>
      <c r="T61" s="39">
        <f t="shared" si="3"/>
        <v>1157.252778855177</v>
      </c>
      <c r="U61" s="34">
        <f t="shared" si="4"/>
        <v>1.7533216649953185E-3</v>
      </c>
      <c r="V61" s="35">
        <v>490.58084772370489</v>
      </c>
      <c r="W61" s="35">
        <v>115.09016163262299</v>
      </c>
      <c r="X61" s="35">
        <v>155.99942592211261</v>
      </c>
      <c r="Y61" s="35">
        <v>0</v>
      </c>
      <c r="Z61" s="35">
        <v>25000000</v>
      </c>
      <c r="AA61" s="36">
        <f t="shared" si="0"/>
        <v>115725277.88551769</v>
      </c>
      <c r="AB61" s="37">
        <f t="shared" si="5"/>
        <v>1.7533216649951962E-3</v>
      </c>
    </row>
    <row r="62" spans="1:28">
      <c r="A62" s="18">
        <v>20180328</v>
      </c>
      <c r="B62" s="18" t="s">
        <v>99</v>
      </c>
      <c r="C62" s="27">
        <v>48700</v>
      </c>
      <c r="D62" s="27">
        <v>1</v>
      </c>
      <c r="E62" s="27">
        <v>2.1018396781789641</v>
      </c>
      <c r="F62" s="18">
        <v>284421</v>
      </c>
      <c r="G62" s="18">
        <v>1</v>
      </c>
      <c r="H62" s="18">
        <v>0.49309113759719364</v>
      </c>
      <c r="I62" s="27">
        <v>208049</v>
      </c>
      <c r="J62" s="27">
        <v>1</v>
      </c>
      <c r="K62" s="26">
        <v>0.66836238042644003</v>
      </c>
      <c r="L62" s="19">
        <v>0</v>
      </c>
      <c r="M62" s="19">
        <v>0</v>
      </c>
      <c r="N62" s="19">
        <v>0</v>
      </c>
      <c r="O62" s="27">
        <v>1</v>
      </c>
      <c r="P62" s="27">
        <v>1</v>
      </c>
      <c r="Q62" s="27">
        <v>107109.75</v>
      </c>
      <c r="R62" s="33">
        <f t="shared" si="1"/>
        <v>428439</v>
      </c>
      <c r="S62" s="32">
        <f t="shared" si="2"/>
        <v>488766.94165918743</v>
      </c>
      <c r="T62" s="39">
        <f t="shared" si="3"/>
        <v>1140.8087070952631</v>
      </c>
      <c r="U62" s="34">
        <f t="shared" si="4"/>
        <v>-1.4209576386743542E-2</v>
      </c>
      <c r="V62" s="35">
        <v>490.58084772370489</v>
      </c>
      <c r="W62" s="35">
        <v>115.09016163262299</v>
      </c>
      <c r="X62" s="35">
        <v>155.99942592211261</v>
      </c>
      <c r="Y62" s="35">
        <v>0</v>
      </c>
      <c r="Z62" s="35">
        <v>25000000</v>
      </c>
      <c r="AA62" s="36">
        <f t="shared" si="0"/>
        <v>114080870.7095263</v>
      </c>
      <c r="AB62" s="37">
        <f t="shared" si="5"/>
        <v>-1.4209576386743536E-2</v>
      </c>
    </row>
    <row r="63" spans="1:28">
      <c r="A63" s="18">
        <v>20180329</v>
      </c>
      <c r="B63" s="18" t="s">
        <v>99</v>
      </c>
      <c r="C63" s="27">
        <v>49040</v>
      </c>
      <c r="D63" s="27">
        <v>1</v>
      </c>
      <c r="E63" s="27">
        <v>2.1018396781789641</v>
      </c>
      <c r="F63" s="18">
        <v>311438</v>
      </c>
      <c r="G63" s="18">
        <v>1</v>
      </c>
      <c r="H63" s="18">
        <v>0.49309113759719364</v>
      </c>
      <c r="I63" s="27">
        <v>216881</v>
      </c>
      <c r="J63" s="27">
        <v>1</v>
      </c>
      <c r="K63" s="26">
        <v>0.66836238042644003</v>
      </c>
      <c r="L63" s="19">
        <v>0</v>
      </c>
      <c r="M63" s="19">
        <v>0</v>
      </c>
      <c r="N63" s="19">
        <v>0</v>
      </c>
      <c r="O63" s="27">
        <v>1</v>
      </c>
      <c r="P63" s="27">
        <v>1</v>
      </c>
      <c r="Q63" s="27">
        <v>107109.75</v>
      </c>
      <c r="R63" s="33">
        <f t="shared" si="1"/>
        <v>428439</v>
      </c>
      <c r="S63" s="32">
        <f t="shared" si="2"/>
        <v>508706.38695815793</v>
      </c>
      <c r="T63" s="39">
        <f t="shared" si="3"/>
        <v>1187.3484602432502</v>
      </c>
      <c r="U63" s="34">
        <f t="shared" si="4"/>
        <v>4.0795404925061451E-2</v>
      </c>
      <c r="V63" s="35">
        <v>490.58084772370489</v>
      </c>
      <c r="W63" s="35">
        <v>115.09016163262299</v>
      </c>
      <c r="X63" s="35">
        <v>155.99942592211261</v>
      </c>
      <c r="Y63" s="35">
        <v>0</v>
      </c>
      <c r="Z63" s="35">
        <v>25000000</v>
      </c>
      <c r="AA63" s="36">
        <f t="shared" si="0"/>
        <v>118734846.02432503</v>
      </c>
      <c r="AB63" s="37">
        <f t="shared" si="5"/>
        <v>4.0795404925061625E-2</v>
      </c>
    </row>
    <row r="64" spans="1:28">
      <c r="A64" s="18">
        <v>20180330</v>
      </c>
      <c r="B64" s="18" t="s">
        <v>99</v>
      </c>
      <c r="C64" s="27">
        <v>49220</v>
      </c>
      <c r="D64" s="27">
        <v>1</v>
      </c>
      <c r="E64" s="27">
        <v>2.1018396781789641</v>
      </c>
      <c r="F64" s="18">
        <v>304070</v>
      </c>
      <c r="G64" s="18">
        <v>1</v>
      </c>
      <c r="H64" s="18">
        <v>0.49309113759719364</v>
      </c>
      <c r="I64" s="27">
        <v>220709</v>
      </c>
      <c r="J64" s="27">
        <v>1</v>
      </c>
      <c r="K64" s="26">
        <v>0.66836238042644003</v>
      </c>
      <c r="L64" s="19">
        <v>0</v>
      </c>
      <c r="M64" s="19">
        <v>0</v>
      </c>
      <c r="N64" s="19">
        <v>0</v>
      </c>
      <c r="O64" s="27">
        <v>1</v>
      </c>
      <c r="P64" s="27">
        <v>1</v>
      </c>
      <c r="Q64" s="27">
        <v>107109.75</v>
      </c>
      <c r="R64" s="33">
        <f t="shared" si="1"/>
        <v>428439</v>
      </c>
      <c r="S64" s="32">
        <f t="shared" si="2"/>
        <v>508010.11379068648</v>
      </c>
      <c r="T64" s="39">
        <f t="shared" si="3"/>
        <v>1185.7233206843598</v>
      </c>
      <c r="U64" s="34">
        <f t="shared" si="4"/>
        <v>-1.3687132407258576E-3</v>
      </c>
      <c r="V64" s="35">
        <v>490.58084772370489</v>
      </c>
      <c r="W64" s="35">
        <v>115.09016163262299</v>
      </c>
      <c r="X64" s="35">
        <v>155.99942592211261</v>
      </c>
      <c r="Y64" s="35">
        <v>0</v>
      </c>
      <c r="Z64" s="35">
        <v>25000000</v>
      </c>
      <c r="AA64" s="36">
        <f t="shared" si="0"/>
        <v>118572332.06843597</v>
      </c>
      <c r="AB64" s="37">
        <f t="shared" si="5"/>
        <v>-1.3687132407260384E-3</v>
      </c>
    </row>
    <row r="65" spans="1:28">
      <c r="A65" s="18">
        <v>20180402</v>
      </c>
      <c r="B65" s="18" t="s">
        <v>99</v>
      </c>
      <c r="C65" s="27">
        <v>48540</v>
      </c>
      <c r="D65" s="27">
        <v>1</v>
      </c>
      <c r="E65" s="27">
        <v>2.1018396781789641</v>
      </c>
      <c r="F65" s="18">
        <v>298666</v>
      </c>
      <c r="G65" s="18">
        <v>1</v>
      </c>
      <c r="H65" s="18">
        <v>0.49309113759719364</v>
      </c>
      <c r="I65" s="27">
        <v>219826</v>
      </c>
      <c r="J65" s="27">
        <v>1</v>
      </c>
      <c r="K65" s="26">
        <v>0.66836238042644003</v>
      </c>
      <c r="L65" s="19">
        <v>0</v>
      </c>
      <c r="M65" s="19">
        <v>0</v>
      </c>
      <c r="N65" s="19">
        <v>0</v>
      </c>
      <c r="O65" s="27">
        <v>1</v>
      </c>
      <c r="P65" s="27">
        <v>1</v>
      </c>
      <c r="Q65" s="27">
        <v>107109.75</v>
      </c>
      <c r="R65" s="33">
        <f t="shared" si="1"/>
        <v>428439</v>
      </c>
      <c r="S65" s="32">
        <f t="shared" si="2"/>
        <v>503326.03432003292</v>
      </c>
      <c r="T65" s="39">
        <f t="shared" si="3"/>
        <v>1174.7904236543195</v>
      </c>
      <c r="U65" s="34">
        <f t="shared" si="4"/>
        <v>-9.220445309054217E-3</v>
      </c>
      <c r="V65" s="35">
        <v>490.58084772370489</v>
      </c>
      <c r="W65" s="35">
        <v>115.09016163262299</v>
      </c>
      <c r="X65" s="35">
        <v>155.99942592211261</v>
      </c>
      <c r="Y65" s="35">
        <v>0</v>
      </c>
      <c r="Z65" s="35">
        <v>25000000</v>
      </c>
      <c r="AA65" s="36">
        <f t="shared" si="0"/>
        <v>117479042.36543193</v>
      </c>
      <c r="AB65" s="37">
        <f t="shared" si="5"/>
        <v>-9.220445309054243E-3</v>
      </c>
    </row>
    <row r="66" spans="1:28">
      <c r="A66" s="18">
        <v>20180403</v>
      </c>
      <c r="B66" s="18" t="s">
        <v>99</v>
      </c>
      <c r="C66" s="27">
        <v>48120</v>
      </c>
      <c r="D66" s="27">
        <v>1</v>
      </c>
      <c r="E66" s="27">
        <v>2.1018396781789641</v>
      </c>
      <c r="F66" s="18">
        <v>293754</v>
      </c>
      <c r="G66" s="18">
        <v>1</v>
      </c>
      <c r="H66" s="18">
        <v>0.49309113759719364</v>
      </c>
      <c r="I66" s="27">
        <v>232878</v>
      </c>
      <c r="J66" s="27">
        <v>1</v>
      </c>
      <c r="K66" s="26">
        <v>0.66836238042644003</v>
      </c>
      <c r="L66" s="19">
        <v>0</v>
      </c>
      <c r="M66" s="19">
        <v>0</v>
      </c>
      <c r="N66" s="19">
        <v>0</v>
      </c>
      <c r="O66" s="27">
        <v>1</v>
      </c>
      <c r="P66" s="27">
        <v>1</v>
      </c>
      <c r="Q66" s="27">
        <v>107109.75</v>
      </c>
      <c r="R66" s="33">
        <f t="shared" si="1"/>
        <v>428439</v>
      </c>
      <c r="S66" s="32">
        <f t="shared" si="2"/>
        <v>508744.66377664625</v>
      </c>
      <c r="T66" s="39">
        <f t="shared" si="3"/>
        <v>1187.4378004258394</v>
      </c>
      <c r="U66" s="34">
        <f t="shared" si="4"/>
        <v>1.07656451030464E-2</v>
      </c>
      <c r="V66" s="35">
        <v>490.58084772370489</v>
      </c>
      <c r="W66" s="35">
        <v>115.09016163262299</v>
      </c>
      <c r="X66" s="35">
        <v>155.99942592211261</v>
      </c>
      <c r="Y66" s="35">
        <v>0</v>
      </c>
      <c r="Z66" s="35">
        <v>25000000</v>
      </c>
      <c r="AA66" s="36">
        <f t="shared" si="0"/>
        <v>118743780.04258394</v>
      </c>
      <c r="AB66" s="37">
        <f t="shared" si="5"/>
        <v>1.0765645103046527E-2</v>
      </c>
    </row>
    <row r="67" spans="1:28">
      <c r="A67" s="18">
        <v>20180404</v>
      </c>
      <c r="B67" s="18" t="s">
        <v>99</v>
      </c>
      <c r="C67" s="27">
        <v>46920</v>
      </c>
      <c r="D67" s="27">
        <v>1</v>
      </c>
      <c r="E67" s="27">
        <v>2.1018396781789641</v>
      </c>
      <c r="F67" s="18">
        <v>288842</v>
      </c>
      <c r="G67" s="18">
        <v>1</v>
      </c>
      <c r="H67" s="18">
        <v>0.49309113759719364</v>
      </c>
      <c r="I67" s="27">
        <v>237098</v>
      </c>
      <c r="J67" s="27">
        <v>1</v>
      </c>
      <c r="K67" s="26">
        <v>0.66836238042644003</v>
      </c>
      <c r="L67" s="19">
        <v>0</v>
      </c>
      <c r="M67" s="19">
        <v>0</v>
      </c>
      <c r="N67" s="19">
        <v>0</v>
      </c>
      <c r="O67" s="27">
        <v>1</v>
      </c>
      <c r="P67" s="27">
        <v>1</v>
      </c>
      <c r="Q67" s="27">
        <v>107109.75</v>
      </c>
      <c r="R67" s="33">
        <f t="shared" si="1"/>
        <v>428439</v>
      </c>
      <c r="S67" s="32">
        <f t="shared" si="2"/>
        <v>506620.88174035365</v>
      </c>
      <c r="T67" s="39">
        <f t="shared" si="3"/>
        <v>1182.4807772876738</v>
      </c>
      <c r="U67" s="34">
        <f t="shared" si="4"/>
        <v>-4.1745539314883744E-3</v>
      </c>
      <c r="V67" s="35">
        <v>490.58084772370489</v>
      </c>
      <c r="W67" s="35">
        <v>115.09016163262299</v>
      </c>
      <c r="X67" s="35">
        <v>155.99942592211261</v>
      </c>
      <c r="Y67" s="35">
        <v>0</v>
      </c>
      <c r="Z67" s="35">
        <v>25000000</v>
      </c>
      <c r="AA67" s="36">
        <f t="shared" ref="AA67:AA130" si="6">V67*C67+W67*F67+X67*I67+Z67</f>
        <v>118248077.72876737</v>
      </c>
      <c r="AB67" s="37">
        <f t="shared" si="5"/>
        <v>-4.1745539314885227E-3</v>
      </c>
    </row>
    <row r="68" spans="1:28">
      <c r="A68" s="18">
        <v>20180405</v>
      </c>
      <c r="B68" s="18" t="s">
        <v>99</v>
      </c>
      <c r="C68" s="27">
        <v>48740</v>
      </c>
      <c r="D68" s="27">
        <v>1</v>
      </c>
      <c r="E68" s="27">
        <v>2.1018396781789641</v>
      </c>
      <c r="F68" s="18">
        <v>289824</v>
      </c>
      <c r="G68" s="18">
        <v>1</v>
      </c>
      <c r="H68" s="18">
        <v>0.49309113759719364</v>
      </c>
      <c r="I68" s="27">
        <v>235920</v>
      </c>
      <c r="J68" s="27">
        <v>1</v>
      </c>
      <c r="K68" s="26">
        <v>0.66836238042644003</v>
      </c>
      <c r="L68" s="19">
        <v>0</v>
      </c>
      <c r="M68" s="19">
        <v>0</v>
      </c>
      <c r="N68" s="19">
        <v>0</v>
      </c>
      <c r="O68" s="27">
        <v>1</v>
      </c>
      <c r="P68" s="27">
        <v>1</v>
      </c>
      <c r="Q68" s="27">
        <v>107109.75</v>
      </c>
      <c r="R68" s="33">
        <f t="shared" si="1"/>
        <v>428439</v>
      </c>
      <c r="S68" s="32">
        <f t="shared" si="2"/>
        <v>510143.11456761748</v>
      </c>
      <c r="T68" s="39">
        <f t="shared" si="3"/>
        <v>1190.7018608661151</v>
      </c>
      <c r="U68" s="34">
        <f t="shared" si="4"/>
        <v>6.9524035708203669E-3</v>
      </c>
      <c r="V68" s="35">
        <v>490.58084772370489</v>
      </c>
      <c r="W68" s="35">
        <v>115.09016163262299</v>
      </c>
      <c r="X68" s="35">
        <v>155.99942592211261</v>
      </c>
      <c r="Y68" s="35">
        <v>0</v>
      </c>
      <c r="Z68" s="35">
        <v>25000000</v>
      </c>
      <c r="AA68" s="36">
        <f t="shared" si="6"/>
        <v>119070186.08661151</v>
      </c>
      <c r="AB68" s="37">
        <f t="shared" si="5"/>
        <v>6.9524035708205152E-3</v>
      </c>
    </row>
    <row r="69" spans="1:28">
      <c r="A69" s="18">
        <v>20180406</v>
      </c>
      <c r="B69" s="18" t="s">
        <v>99</v>
      </c>
      <c r="C69" s="27">
        <v>48400</v>
      </c>
      <c r="D69" s="27">
        <v>1</v>
      </c>
      <c r="E69" s="27">
        <v>2.1018396781789641</v>
      </c>
      <c r="F69" s="18">
        <v>286877</v>
      </c>
      <c r="G69" s="18">
        <v>1</v>
      </c>
      <c r="H69" s="18">
        <v>0.49309113759719364</v>
      </c>
      <c r="I69" s="27">
        <v>237098</v>
      </c>
      <c r="J69" s="27">
        <v>1</v>
      </c>
      <c r="K69" s="26">
        <v>0.66836238042644003</v>
      </c>
      <c r="L69" s="19">
        <v>0</v>
      </c>
      <c r="M69" s="19">
        <v>0</v>
      </c>
      <c r="N69" s="19">
        <v>0</v>
      </c>
      <c r="O69" s="27">
        <v>1</v>
      </c>
      <c r="P69" s="27">
        <v>1</v>
      </c>
      <c r="Q69" s="27">
        <v>107109.75</v>
      </c>
      <c r="R69" s="33">
        <f t="shared" ref="R69:R124" si="7">$R$3</f>
        <v>428439</v>
      </c>
      <c r="S69" s="32">
        <f t="shared" ref="S69:S132" si="8">C69*D69*E69+F69*G69*H69+I69*J69*K69+O69*P69*Q69</f>
        <v>508762.68037868006</v>
      </c>
      <c r="T69" s="39">
        <f t="shared" ref="T69:T132" si="9">S69/R69*1000</f>
        <v>1187.4798521579035</v>
      </c>
      <c r="U69" s="34">
        <f t="shared" ref="U69:U132" si="10">(T69-T68)/T68</f>
        <v>-2.7059743619347125E-3</v>
      </c>
      <c r="V69" s="35">
        <v>490.58084772370489</v>
      </c>
      <c r="W69" s="35">
        <v>115.09016163262299</v>
      </c>
      <c r="X69" s="35">
        <v>155.99942592211261</v>
      </c>
      <c r="Y69" s="35">
        <v>0</v>
      </c>
      <c r="Z69" s="35">
        <v>25000000</v>
      </c>
      <c r="AA69" s="36">
        <f t="shared" si="6"/>
        <v>118747985.21579036</v>
      </c>
      <c r="AB69" s="37">
        <f t="shared" ref="AB69:AB132" si="11">(AA69-AA68)/AA68</f>
        <v>-2.7059743619345621E-3</v>
      </c>
    </row>
    <row r="70" spans="1:28">
      <c r="A70" s="18">
        <v>20180409</v>
      </c>
      <c r="B70" s="18" t="s">
        <v>99</v>
      </c>
      <c r="C70" s="27">
        <v>49200</v>
      </c>
      <c r="D70" s="27">
        <v>1</v>
      </c>
      <c r="E70" s="27">
        <v>2.1018396781789641</v>
      </c>
      <c r="F70" s="18">
        <v>300631</v>
      </c>
      <c r="G70" s="18">
        <v>1</v>
      </c>
      <c r="H70" s="18">
        <v>0.49309113759719364</v>
      </c>
      <c r="I70" s="27">
        <v>250346</v>
      </c>
      <c r="J70" s="27">
        <v>1</v>
      </c>
      <c r="K70" s="26">
        <v>0.66836238042644003</v>
      </c>
      <c r="L70" s="19">
        <v>0</v>
      </c>
      <c r="M70" s="19">
        <v>0</v>
      </c>
      <c r="N70" s="19">
        <v>0</v>
      </c>
      <c r="O70" s="27">
        <v>1</v>
      </c>
      <c r="P70" s="27">
        <v>1</v>
      </c>
      <c r="Q70" s="27">
        <v>107109.75</v>
      </c>
      <c r="R70" s="33">
        <f t="shared" si="7"/>
        <v>428439</v>
      </c>
      <c r="S70" s="32">
        <f t="shared" si="8"/>
        <v>526080.59244362451</v>
      </c>
      <c r="T70" s="39">
        <f t="shared" si="9"/>
        <v>1227.9008037168057</v>
      </c>
      <c r="U70" s="34">
        <f t="shared" si="10"/>
        <v>3.4039273580472817E-2</v>
      </c>
      <c r="V70" s="35">
        <v>490.58084772370489</v>
      </c>
      <c r="W70" s="35">
        <v>115.09016163262299</v>
      </c>
      <c r="X70" s="35">
        <v>155.99942592211261</v>
      </c>
      <c r="Y70" s="35">
        <v>0</v>
      </c>
      <c r="Z70" s="35">
        <v>25000000</v>
      </c>
      <c r="AA70" s="36">
        <f t="shared" si="6"/>
        <v>122790080.37168057</v>
      </c>
      <c r="AB70" s="37">
        <f t="shared" si="11"/>
        <v>3.4039273580472665E-2</v>
      </c>
    </row>
    <row r="71" spans="1:28">
      <c r="A71" s="18">
        <v>20180410</v>
      </c>
      <c r="B71" s="18" t="s">
        <v>99</v>
      </c>
      <c r="C71" s="27">
        <v>48880</v>
      </c>
      <c r="D71" s="27">
        <v>1</v>
      </c>
      <c r="E71" s="27">
        <v>2.1018396781789641</v>
      </c>
      <c r="F71" s="18">
        <v>297684</v>
      </c>
      <c r="G71" s="18">
        <v>1</v>
      </c>
      <c r="H71" s="18">
        <v>0.49309113759719364</v>
      </c>
      <c r="I71" s="27">
        <v>255351</v>
      </c>
      <c r="J71" s="27">
        <v>1</v>
      </c>
      <c r="K71" s="26">
        <v>0.66836238042644003</v>
      </c>
      <c r="L71" s="19">
        <v>0</v>
      </c>
      <c r="M71" s="19">
        <v>0</v>
      </c>
      <c r="N71" s="19">
        <v>0</v>
      </c>
      <c r="O71" s="27">
        <v>1</v>
      </c>
      <c r="P71" s="27">
        <v>1</v>
      </c>
      <c r="Q71" s="27">
        <v>107109.75</v>
      </c>
      <c r="R71" s="33">
        <f t="shared" si="7"/>
        <v>428439</v>
      </c>
      <c r="S71" s="32">
        <f t="shared" si="8"/>
        <v>527300.01787814265</v>
      </c>
      <c r="T71" s="39">
        <f t="shared" si="9"/>
        <v>1230.7470092081783</v>
      </c>
      <c r="U71" s="34">
        <f t="shared" si="10"/>
        <v>2.3179441553887589E-3</v>
      </c>
      <c r="V71" s="35">
        <v>490.58084772370489</v>
      </c>
      <c r="W71" s="35">
        <v>115.09016163262299</v>
      </c>
      <c r="X71" s="35">
        <v>155.99942592211261</v>
      </c>
      <c r="Y71" s="35">
        <v>0</v>
      </c>
      <c r="Z71" s="35">
        <v>25000000</v>
      </c>
      <c r="AA71" s="36">
        <f t="shared" si="6"/>
        <v>123074700.92081781</v>
      </c>
      <c r="AB71" s="37">
        <f t="shared" si="11"/>
        <v>2.3179441553886101E-3</v>
      </c>
    </row>
    <row r="72" spans="1:28">
      <c r="A72" s="18">
        <v>20180411</v>
      </c>
      <c r="B72" s="18" t="s">
        <v>99</v>
      </c>
      <c r="C72" s="27">
        <v>48860</v>
      </c>
      <c r="D72" s="27">
        <v>1</v>
      </c>
      <c r="E72" s="27">
        <v>2.1018396781789641</v>
      </c>
      <c r="F72" s="18">
        <v>292771</v>
      </c>
      <c r="G72" s="18">
        <v>1</v>
      </c>
      <c r="H72" s="18">
        <v>0.49309113759719364</v>
      </c>
      <c r="I72" s="27">
        <v>251720</v>
      </c>
      <c r="J72" s="27">
        <v>1</v>
      </c>
      <c r="K72" s="26">
        <v>0.66836238042644003</v>
      </c>
      <c r="L72" s="19">
        <v>0</v>
      </c>
      <c r="M72" s="19">
        <v>0</v>
      </c>
      <c r="N72" s="19">
        <v>0</v>
      </c>
      <c r="O72" s="27">
        <v>1</v>
      </c>
      <c r="P72" s="27">
        <v>1</v>
      </c>
      <c r="Q72" s="27">
        <v>107109.75</v>
      </c>
      <c r="R72" s="33">
        <f t="shared" si="7"/>
        <v>428439</v>
      </c>
      <c r="S72" s="32">
        <f t="shared" si="8"/>
        <v>522408.60052223562</v>
      </c>
      <c r="T72" s="39">
        <f t="shared" si="9"/>
        <v>1219.3301742423907</v>
      </c>
      <c r="U72" s="34">
        <f t="shared" si="10"/>
        <v>-9.2763458942977575E-3</v>
      </c>
      <c r="V72" s="35">
        <v>490.58084772370489</v>
      </c>
      <c r="W72" s="35">
        <v>115.09016163262299</v>
      </c>
      <c r="X72" s="35">
        <v>155.99942592211261</v>
      </c>
      <c r="Y72" s="35">
        <v>0</v>
      </c>
      <c r="Z72" s="35">
        <v>25000000</v>
      </c>
      <c r="AA72" s="36">
        <f t="shared" si="6"/>
        <v>121933017.42423907</v>
      </c>
      <c r="AB72" s="37">
        <f t="shared" si="11"/>
        <v>-9.2763458942976395E-3</v>
      </c>
    </row>
    <row r="73" spans="1:28">
      <c r="A73" s="18">
        <v>20180412</v>
      </c>
      <c r="B73" s="18" t="s">
        <v>99</v>
      </c>
      <c r="C73" s="27">
        <v>49000</v>
      </c>
      <c r="D73" s="27">
        <v>1</v>
      </c>
      <c r="E73" s="27">
        <v>2.1018396781789641</v>
      </c>
      <c r="F73" s="18">
        <v>293263</v>
      </c>
      <c r="G73" s="18">
        <v>1</v>
      </c>
      <c r="H73" s="18">
        <v>0.49309113759719364</v>
      </c>
      <c r="I73" s="27">
        <v>227775</v>
      </c>
      <c r="J73" s="27">
        <v>1</v>
      </c>
      <c r="K73" s="26">
        <v>0.66836238042644003</v>
      </c>
      <c r="L73" s="19">
        <v>0</v>
      </c>
      <c r="M73" s="19">
        <v>0</v>
      </c>
      <c r="N73" s="19">
        <v>0</v>
      </c>
      <c r="O73" s="27">
        <v>1</v>
      </c>
      <c r="P73" s="27">
        <v>1</v>
      </c>
      <c r="Q73" s="27">
        <v>107109.75</v>
      </c>
      <c r="R73" s="33">
        <f t="shared" si="7"/>
        <v>428439</v>
      </c>
      <c r="S73" s="32">
        <f t="shared" si="8"/>
        <v>506941.5217175674</v>
      </c>
      <c r="T73" s="39">
        <f t="shared" si="9"/>
        <v>1183.2291684873867</v>
      </c>
      <c r="U73" s="34">
        <f t="shared" si="10"/>
        <v>-2.9607243811082404E-2</v>
      </c>
      <c r="V73" s="35">
        <v>490.58084772370489</v>
      </c>
      <c r="W73" s="35">
        <v>115.09016163262299</v>
      </c>
      <c r="X73" s="35">
        <v>155.99942592211261</v>
      </c>
      <c r="Y73" s="35">
        <v>0</v>
      </c>
      <c r="Z73" s="35">
        <v>25000000</v>
      </c>
      <c r="AA73" s="36">
        <f t="shared" si="6"/>
        <v>118322916.84873867</v>
      </c>
      <c r="AB73" s="37">
        <f t="shared" si="11"/>
        <v>-2.9607243811082352E-2</v>
      </c>
    </row>
    <row r="74" spans="1:28">
      <c r="A74" s="18">
        <v>20180413</v>
      </c>
      <c r="B74" s="18" t="s">
        <v>99</v>
      </c>
      <c r="C74" s="27">
        <v>49800</v>
      </c>
      <c r="D74" s="27">
        <v>1</v>
      </c>
      <c r="E74" s="27">
        <v>2.1018396781789641</v>
      </c>
      <c r="F74" s="18">
        <v>284912</v>
      </c>
      <c r="G74" s="18">
        <v>1</v>
      </c>
      <c r="H74" s="18">
        <v>0.49309113759719364</v>
      </c>
      <c r="I74" s="27">
        <v>231602</v>
      </c>
      <c r="J74" s="27">
        <v>1</v>
      </c>
      <c r="K74" s="26">
        <v>0.66836238042644003</v>
      </c>
      <c r="L74" s="19">
        <v>0</v>
      </c>
      <c r="M74" s="19">
        <v>0</v>
      </c>
      <c r="N74" s="19">
        <v>0</v>
      </c>
      <c r="O74" s="27">
        <v>1</v>
      </c>
      <c r="P74" s="27">
        <v>1</v>
      </c>
      <c r="Q74" s="27">
        <v>107109.75</v>
      </c>
      <c r="R74" s="33">
        <f t="shared" si="7"/>
        <v>428439</v>
      </c>
      <c r="S74" s="32">
        <f t="shared" si="8"/>
        <v>507063.0121999284</v>
      </c>
      <c r="T74" s="39">
        <f t="shared" si="9"/>
        <v>1183.5127339012752</v>
      </c>
      <c r="U74" s="34">
        <f t="shared" si="10"/>
        <v>2.3965384005110826E-4</v>
      </c>
      <c r="V74" s="35">
        <v>490.58084772370489</v>
      </c>
      <c r="W74" s="35">
        <v>115.09016163262299</v>
      </c>
      <c r="X74" s="35">
        <v>155.99942592211261</v>
      </c>
      <c r="Y74" s="35">
        <v>0</v>
      </c>
      <c r="Z74" s="35">
        <v>25000000</v>
      </c>
      <c r="AA74" s="36">
        <f t="shared" si="6"/>
        <v>118351273.39012751</v>
      </c>
      <c r="AB74" s="37">
        <f t="shared" si="11"/>
        <v>2.3965384005103458E-4</v>
      </c>
    </row>
    <row r="75" spans="1:28">
      <c r="A75" s="18">
        <v>20180416</v>
      </c>
      <c r="B75" s="18" t="s">
        <v>99</v>
      </c>
      <c r="C75" s="27">
        <v>50340</v>
      </c>
      <c r="D75" s="27">
        <v>1</v>
      </c>
      <c r="E75" s="27">
        <v>2.1018396781789641</v>
      </c>
      <c r="F75" s="18">
        <v>290315</v>
      </c>
      <c r="G75" s="18">
        <v>1</v>
      </c>
      <c r="H75" s="18">
        <v>0.49309113759719364</v>
      </c>
      <c r="I75" s="27">
        <v>223064</v>
      </c>
      <c r="J75" s="27">
        <v>1</v>
      </c>
      <c r="K75" s="26">
        <v>0.66836238042644003</v>
      </c>
      <c r="L75" s="19">
        <v>0</v>
      </c>
      <c r="M75" s="19">
        <v>0</v>
      </c>
      <c r="N75" s="19">
        <v>0</v>
      </c>
      <c r="O75" s="27">
        <v>1</v>
      </c>
      <c r="P75" s="27">
        <v>1</v>
      </c>
      <c r="Q75" s="27">
        <v>107109.75</v>
      </c>
      <c r="R75" s="33">
        <f t="shared" si="7"/>
        <v>428439</v>
      </c>
      <c r="S75" s="32">
        <f t="shared" si="8"/>
        <v>505155.69903850171</v>
      </c>
      <c r="T75" s="39">
        <f t="shared" si="9"/>
        <v>1179.0609609267638</v>
      </c>
      <c r="U75" s="34">
        <f t="shared" si="10"/>
        <v>-3.7614914035075911E-3</v>
      </c>
      <c r="V75" s="35">
        <v>490.58084772370489</v>
      </c>
      <c r="W75" s="35">
        <v>115.09016163262299</v>
      </c>
      <c r="X75" s="35">
        <v>155.99942592211261</v>
      </c>
      <c r="Y75" s="35">
        <v>0</v>
      </c>
      <c r="Z75" s="35">
        <v>25000000</v>
      </c>
      <c r="AA75" s="36">
        <f t="shared" si="6"/>
        <v>117906096.09267637</v>
      </c>
      <c r="AB75" s="37">
        <f t="shared" si="11"/>
        <v>-3.7614914035075668E-3</v>
      </c>
    </row>
    <row r="76" spans="1:28">
      <c r="A76" s="18">
        <v>20180417</v>
      </c>
      <c r="B76" s="18" t="s">
        <v>99</v>
      </c>
      <c r="C76" s="27">
        <v>49980</v>
      </c>
      <c r="D76" s="27">
        <v>1</v>
      </c>
      <c r="E76" s="27">
        <v>2.1018396781789641</v>
      </c>
      <c r="F76" s="22">
        <v>284912</v>
      </c>
      <c r="G76" s="18">
        <v>1</v>
      </c>
      <c r="H76" s="18">
        <v>0.49309113759719364</v>
      </c>
      <c r="I76" s="27">
        <v>229737</v>
      </c>
      <c r="J76" s="27">
        <v>1</v>
      </c>
      <c r="K76" s="26">
        <v>0.66836238042644003</v>
      </c>
      <c r="L76" s="19">
        <v>0</v>
      </c>
      <c r="M76" s="19">
        <v>0</v>
      </c>
      <c r="N76" s="19">
        <v>0</v>
      </c>
      <c r="O76" s="27">
        <v>1</v>
      </c>
      <c r="P76" s="27">
        <v>1</v>
      </c>
      <c r="Q76" s="27">
        <v>107109.75</v>
      </c>
      <c r="R76" s="33">
        <f t="shared" si="7"/>
        <v>428439</v>
      </c>
      <c r="S76" s="32">
        <f t="shared" si="8"/>
        <v>506194.84750250529</v>
      </c>
      <c r="T76" s="39">
        <f t="shared" si="9"/>
        <v>1181.4863901337303</v>
      </c>
      <c r="U76" s="34">
        <f t="shared" si="10"/>
        <v>2.0570855005326637E-3</v>
      </c>
      <c r="V76" s="35">
        <v>490.58084772370489</v>
      </c>
      <c r="W76" s="35">
        <v>115.09016163262299</v>
      </c>
      <c r="X76" s="35">
        <v>155.99942592211261</v>
      </c>
      <c r="Y76" s="35">
        <v>0</v>
      </c>
      <c r="Z76" s="35">
        <v>25000000</v>
      </c>
      <c r="AA76" s="36">
        <f t="shared" si="6"/>
        <v>118148639.01337305</v>
      </c>
      <c r="AB76" s="37">
        <f t="shared" si="11"/>
        <v>2.0570855005328354E-3</v>
      </c>
    </row>
    <row r="77" spans="1:28">
      <c r="A77" s="18">
        <v>20180418</v>
      </c>
      <c r="B77" s="18" t="s">
        <v>99</v>
      </c>
      <c r="C77" s="27">
        <v>51360</v>
      </c>
      <c r="D77" s="27">
        <v>1</v>
      </c>
      <c r="E77" s="27">
        <v>2.1018396781789641</v>
      </c>
      <c r="F77" s="18">
        <v>279508</v>
      </c>
      <c r="G77" s="18">
        <v>1</v>
      </c>
      <c r="H77" s="18">
        <v>0.49309113759719364</v>
      </c>
      <c r="I77" s="27">
        <v>229149</v>
      </c>
      <c r="J77" s="27">
        <v>1</v>
      </c>
      <c r="K77" s="26">
        <v>0.66836238042644003</v>
      </c>
      <c r="L77" s="19">
        <v>0</v>
      </c>
      <c r="M77" s="19">
        <v>0</v>
      </c>
      <c r="N77" s="19">
        <v>0</v>
      </c>
      <c r="O77" s="27">
        <v>1</v>
      </c>
      <c r="P77" s="27">
        <v>1</v>
      </c>
      <c r="Q77" s="27">
        <v>107109.75</v>
      </c>
      <c r="R77" s="33">
        <f t="shared" si="7"/>
        <v>428439</v>
      </c>
      <c r="S77" s="32">
        <f t="shared" si="8"/>
        <v>506037.72467112634</v>
      </c>
      <c r="T77" s="39">
        <f t="shared" si="9"/>
        <v>1181.1196568732687</v>
      </c>
      <c r="U77" s="34">
        <f t="shared" si="10"/>
        <v>-3.1039990263459998E-4</v>
      </c>
      <c r="V77" s="35">
        <v>490.58084772370489</v>
      </c>
      <c r="W77" s="35">
        <v>115.09016163262299</v>
      </c>
      <c r="X77" s="35">
        <v>155.99942592211261</v>
      </c>
      <c r="Y77" s="35">
        <v>0</v>
      </c>
      <c r="Z77" s="35">
        <v>25000000</v>
      </c>
      <c r="AA77" s="36">
        <f t="shared" si="6"/>
        <v>118111965.68732685</v>
      </c>
      <c r="AB77" s="37">
        <f t="shared" si="11"/>
        <v>-3.1039990263491407E-4</v>
      </c>
    </row>
    <row r="78" spans="1:28">
      <c r="A78" s="18">
        <v>20180419</v>
      </c>
      <c r="B78" s="18" t="s">
        <v>99</v>
      </c>
      <c r="C78" s="27">
        <v>52780</v>
      </c>
      <c r="D78" s="27">
        <v>1</v>
      </c>
      <c r="E78" s="27">
        <v>2.1018396781789641</v>
      </c>
      <c r="F78" s="18">
        <v>261824</v>
      </c>
      <c r="G78" s="18">
        <v>1</v>
      </c>
      <c r="H78" s="18">
        <v>0.49309113759719364</v>
      </c>
      <c r="I78" s="27">
        <v>219040</v>
      </c>
      <c r="J78" s="27">
        <v>1</v>
      </c>
      <c r="K78" s="26">
        <v>0.66836238042644003</v>
      </c>
      <c r="L78" s="19">
        <v>0</v>
      </c>
      <c r="M78" s="19">
        <v>0</v>
      </c>
      <c r="N78" s="19">
        <v>0</v>
      </c>
      <c r="O78" s="27">
        <v>1</v>
      </c>
      <c r="P78" s="27">
        <v>1</v>
      </c>
      <c r="Q78" s="27">
        <v>107109.75</v>
      </c>
      <c r="R78" s="33">
        <f t="shared" si="7"/>
        <v>428439</v>
      </c>
      <c r="S78" s="32">
        <f t="shared" si="8"/>
        <v>493546.03803314077</v>
      </c>
      <c r="T78" s="39">
        <f t="shared" si="9"/>
        <v>1151.9633787613657</v>
      </c>
      <c r="U78" s="34">
        <f t="shared" si="10"/>
        <v>-2.4685287339207683E-2</v>
      </c>
      <c r="V78" s="35">
        <v>490.58084772370489</v>
      </c>
      <c r="W78" s="35">
        <v>115.09016163262299</v>
      </c>
      <c r="X78" s="35">
        <v>155.99942592211261</v>
      </c>
      <c r="Y78" s="35">
        <v>0</v>
      </c>
      <c r="Z78" s="35">
        <v>25000000</v>
      </c>
      <c r="AA78" s="36">
        <f t="shared" si="6"/>
        <v>115196337.87613657</v>
      </c>
      <c r="AB78" s="37">
        <f t="shared" si="11"/>
        <v>-2.4685287339207475E-2</v>
      </c>
    </row>
    <row r="79" spans="1:28">
      <c r="A79" s="18">
        <v>20180420</v>
      </c>
      <c r="B79" s="18" t="s">
        <v>99</v>
      </c>
      <c r="C79" s="27">
        <v>51620</v>
      </c>
      <c r="D79" s="27">
        <v>1</v>
      </c>
      <c r="E79" s="27">
        <v>2.1018396781789641</v>
      </c>
      <c r="F79" s="18">
        <v>264280</v>
      </c>
      <c r="G79" s="18">
        <v>1</v>
      </c>
      <c r="H79" s="18">
        <v>0.49309113759719364</v>
      </c>
      <c r="I79" s="27">
        <v>220022</v>
      </c>
      <c r="J79" s="27">
        <v>1</v>
      </c>
      <c r="K79" s="26">
        <v>0.66836238042644003</v>
      </c>
      <c r="L79" s="19">
        <v>0</v>
      </c>
      <c r="M79" s="19">
        <v>0</v>
      </c>
      <c r="N79" s="19">
        <v>0</v>
      </c>
      <c r="O79" s="27">
        <v>1</v>
      </c>
      <c r="P79" s="27">
        <v>1</v>
      </c>
      <c r="Q79" s="27">
        <v>107109.75</v>
      </c>
      <c r="R79" s="33">
        <f t="shared" si="7"/>
        <v>428439</v>
      </c>
      <c r="S79" s="32">
        <f t="shared" si="8"/>
        <v>492975.26769797062</v>
      </c>
      <c r="T79" s="39">
        <f t="shared" si="9"/>
        <v>1150.631169660023</v>
      </c>
      <c r="U79" s="34">
        <f t="shared" si="10"/>
        <v>-1.156468274863983E-3</v>
      </c>
      <c r="V79" s="35">
        <v>490.58084772370489</v>
      </c>
      <c r="W79" s="35">
        <v>115.09016163262299</v>
      </c>
      <c r="X79" s="35">
        <v>155.99942592211261</v>
      </c>
      <c r="Y79" s="35">
        <v>0</v>
      </c>
      <c r="Z79" s="35">
        <v>25000000</v>
      </c>
      <c r="AA79" s="36">
        <f t="shared" si="6"/>
        <v>115063116.96600232</v>
      </c>
      <c r="AB79" s="37">
        <f t="shared" si="11"/>
        <v>-1.1564682748639111E-3</v>
      </c>
    </row>
    <row r="80" spans="1:28">
      <c r="A80" s="18">
        <v>20180423</v>
      </c>
      <c r="B80" s="18" t="s">
        <v>99</v>
      </c>
      <c r="C80" s="27">
        <v>51900</v>
      </c>
      <c r="D80" s="27">
        <v>1</v>
      </c>
      <c r="E80" s="27">
        <v>2.1018396781789641</v>
      </c>
      <c r="F80" s="18">
        <v>246105</v>
      </c>
      <c r="G80" s="18">
        <v>1</v>
      </c>
      <c r="H80" s="18">
        <v>0.49309113759719364</v>
      </c>
      <c r="I80" s="27">
        <v>210012</v>
      </c>
      <c r="J80" s="27">
        <v>1</v>
      </c>
      <c r="K80" s="26">
        <v>0.66836238042644003</v>
      </c>
      <c r="L80" s="19">
        <v>0</v>
      </c>
      <c r="M80" s="19">
        <v>0</v>
      </c>
      <c r="N80" s="19">
        <v>0</v>
      </c>
      <c r="O80" s="27">
        <v>1</v>
      </c>
      <c r="P80" s="27">
        <v>1</v>
      </c>
      <c r="Q80" s="27">
        <v>107109.75</v>
      </c>
      <c r="R80" s="33">
        <f t="shared" si="7"/>
        <v>428439</v>
      </c>
      <c r="S80" s="32">
        <f t="shared" si="8"/>
        <v>477911.54395396309</v>
      </c>
      <c r="T80" s="39">
        <f t="shared" si="9"/>
        <v>1115.4716166221167</v>
      </c>
      <c r="U80" s="34">
        <f t="shared" si="10"/>
        <v>-3.0556753514938178E-2</v>
      </c>
      <c r="V80" s="35">
        <v>490.58084772370489</v>
      </c>
      <c r="W80" s="35">
        <v>115.09016163262299</v>
      </c>
      <c r="X80" s="35">
        <v>155.99942592211261</v>
      </c>
      <c r="Y80" s="35">
        <v>0</v>
      </c>
      <c r="Z80" s="35">
        <v>25000000</v>
      </c>
      <c r="AA80" s="36">
        <f t="shared" si="6"/>
        <v>111547161.66221169</v>
      </c>
      <c r="AB80" s="37">
        <f t="shared" si="11"/>
        <v>-3.0556753514938133E-2</v>
      </c>
    </row>
    <row r="81" spans="1:28">
      <c r="A81" s="18">
        <v>20180424</v>
      </c>
      <c r="B81" s="18" t="s">
        <v>99</v>
      </c>
      <c r="C81" s="27">
        <v>50460</v>
      </c>
      <c r="D81" s="27">
        <v>1</v>
      </c>
      <c r="E81" s="27">
        <v>2.1018396781789641</v>
      </c>
      <c r="F81" s="18">
        <v>244140</v>
      </c>
      <c r="G81" s="18">
        <v>1</v>
      </c>
      <c r="H81" s="18">
        <v>0.49309113759719364</v>
      </c>
      <c r="I81" s="27">
        <v>205007</v>
      </c>
      <c r="J81" s="27">
        <v>1</v>
      </c>
      <c r="K81" s="26">
        <v>0.66836238042644003</v>
      </c>
      <c r="L81" s="19">
        <v>0</v>
      </c>
      <c r="M81" s="19">
        <v>0</v>
      </c>
      <c r="N81" s="19">
        <v>0</v>
      </c>
      <c r="O81" s="27">
        <v>1</v>
      </c>
      <c r="P81" s="27">
        <v>1</v>
      </c>
      <c r="Q81" s="27">
        <v>107109.75</v>
      </c>
      <c r="R81" s="33">
        <f t="shared" si="7"/>
        <v>428439</v>
      </c>
      <c r="S81" s="32">
        <f t="shared" si="8"/>
        <v>470570.81701797259</v>
      </c>
      <c r="T81" s="39">
        <f t="shared" si="9"/>
        <v>1098.3379594714127</v>
      </c>
      <c r="U81" s="34">
        <f t="shared" si="10"/>
        <v>-1.5360011761292831E-2</v>
      </c>
      <c r="V81" s="35">
        <v>490.58084772370489</v>
      </c>
      <c r="W81" s="35">
        <v>115.09016163262299</v>
      </c>
      <c r="X81" s="35">
        <v>155.99942592211261</v>
      </c>
      <c r="Y81" s="35">
        <v>0</v>
      </c>
      <c r="Z81" s="35">
        <v>25000000</v>
      </c>
      <c r="AA81" s="36">
        <f t="shared" si="6"/>
        <v>109833795.94714126</v>
      </c>
      <c r="AB81" s="37">
        <f t="shared" si="11"/>
        <v>-1.536001176129303E-2</v>
      </c>
    </row>
    <row r="82" spans="1:28">
      <c r="A82" s="18">
        <v>20180425</v>
      </c>
      <c r="B82" s="18" t="s">
        <v>99</v>
      </c>
      <c r="C82" s="27">
        <v>50400</v>
      </c>
      <c r="D82" s="27">
        <v>1</v>
      </c>
      <c r="E82" s="27">
        <v>2.1018396781789641</v>
      </c>
      <c r="F82" s="18">
        <v>246596</v>
      </c>
      <c r="G82" s="18">
        <v>1</v>
      </c>
      <c r="H82" s="18">
        <v>0.49309113759719364</v>
      </c>
      <c r="I82" s="27">
        <v>210993</v>
      </c>
      <c r="J82" s="27">
        <v>1</v>
      </c>
      <c r="K82" s="26">
        <v>0.66836238042644003</v>
      </c>
      <c r="L82" s="19">
        <v>0</v>
      </c>
      <c r="M82" s="19">
        <v>0</v>
      </c>
      <c r="N82" s="19">
        <v>0</v>
      </c>
      <c r="O82" s="27">
        <v>1</v>
      </c>
      <c r="P82" s="27">
        <v>1</v>
      </c>
      <c r="Q82" s="27">
        <v>107109.75</v>
      </c>
      <c r="R82" s="33">
        <f t="shared" si="7"/>
        <v>428439</v>
      </c>
      <c r="S82" s="32">
        <f t="shared" si="8"/>
        <v>475656.5556804532</v>
      </c>
      <c r="T82" s="39">
        <f t="shared" si="9"/>
        <v>1110.2083509681734</v>
      </c>
      <c r="U82" s="34">
        <f t="shared" si="10"/>
        <v>1.0807594688317483E-2</v>
      </c>
      <c r="V82" s="35">
        <v>490.58084772370489</v>
      </c>
      <c r="W82" s="35">
        <v>115.09016163262299</v>
      </c>
      <c r="X82" s="35">
        <v>155.99942592211261</v>
      </c>
      <c r="Y82" s="35">
        <v>0</v>
      </c>
      <c r="Z82" s="35">
        <v>25000000</v>
      </c>
      <c r="AA82" s="36">
        <f t="shared" si="6"/>
        <v>111020835.09681733</v>
      </c>
      <c r="AB82" s="37">
        <f t="shared" si="11"/>
        <v>1.0807594688317478E-2</v>
      </c>
    </row>
    <row r="83" spans="1:28">
      <c r="A83" s="18">
        <v>20180426</v>
      </c>
      <c r="B83" s="18" t="s">
        <v>99</v>
      </c>
      <c r="C83" s="27">
        <v>52140</v>
      </c>
      <c r="D83" s="27">
        <v>1</v>
      </c>
      <c r="E83" s="27">
        <v>2.1018396781789641</v>
      </c>
      <c r="F83" s="18">
        <v>252491</v>
      </c>
      <c r="G83" s="18">
        <v>1</v>
      </c>
      <c r="H83" s="18">
        <v>0.49309113759719364</v>
      </c>
      <c r="I83" s="27">
        <v>214624</v>
      </c>
      <c r="J83" s="27">
        <v>1</v>
      </c>
      <c r="K83" s="26">
        <v>0.66836238042644003</v>
      </c>
      <c r="L83" s="19">
        <v>0</v>
      </c>
      <c r="M83" s="19">
        <v>0</v>
      </c>
      <c r="N83" s="19">
        <v>0</v>
      </c>
      <c r="O83" s="27">
        <v>1</v>
      </c>
      <c r="P83" s="27">
        <v>1</v>
      </c>
      <c r="Q83" s="27">
        <v>107109.75</v>
      </c>
      <c r="R83" s="33">
        <f t="shared" si="7"/>
        <v>428439</v>
      </c>
      <c r="S83" s="32">
        <f t="shared" si="8"/>
        <v>484647.3527799485</v>
      </c>
      <c r="T83" s="39">
        <f t="shared" si="9"/>
        <v>1131.1933619020408</v>
      </c>
      <c r="U83" s="34">
        <f t="shared" si="10"/>
        <v>1.8901867307669913E-2</v>
      </c>
      <c r="V83" s="35">
        <v>490.58084772370489</v>
      </c>
      <c r="W83" s="35">
        <v>115.09016163262299</v>
      </c>
      <c r="X83" s="35">
        <v>155.99942592211261</v>
      </c>
      <c r="Y83" s="35">
        <v>0</v>
      </c>
      <c r="Z83" s="35">
        <v>25000000</v>
      </c>
      <c r="AA83" s="36">
        <f t="shared" si="6"/>
        <v>113119336.19020408</v>
      </c>
      <c r="AB83" s="37">
        <f t="shared" si="11"/>
        <v>1.8901867307670007E-2</v>
      </c>
    </row>
    <row r="84" spans="1:28">
      <c r="A84" s="18">
        <v>20180427</v>
      </c>
      <c r="B84" s="18" t="s">
        <v>99</v>
      </c>
      <c r="C84" s="27">
        <v>53000</v>
      </c>
      <c r="D84" s="27">
        <v>1</v>
      </c>
      <c r="E84" s="27">
        <v>2.1018396781789641</v>
      </c>
      <c r="F84" s="18">
        <v>271649</v>
      </c>
      <c r="G84" s="18">
        <v>1</v>
      </c>
      <c r="H84" s="18">
        <v>0.49309113759719364</v>
      </c>
      <c r="I84" s="27">
        <v>218844</v>
      </c>
      <c r="J84" s="27">
        <v>1</v>
      </c>
      <c r="K84" s="26">
        <v>0.66836238042644003</v>
      </c>
      <c r="L84" s="19">
        <v>0</v>
      </c>
      <c r="M84" s="19">
        <v>0</v>
      </c>
      <c r="N84" s="19">
        <v>0</v>
      </c>
      <c r="O84" s="27">
        <v>1</v>
      </c>
      <c r="P84" s="27">
        <v>1</v>
      </c>
      <c r="Q84" s="27">
        <v>107109.75</v>
      </c>
      <c r="R84" s="33">
        <f t="shared" si="7"/>
        <v>428439</v>
      </c>
      <c r="S84" s="32">
        <f t="shared" si="8"/>
        <v>498722.064162669</v>
      </c>
      <c r="T84" s="39">
        <f t="shared" si="9"/>
        <v>1164.0445061319558</v>
      </c>
      <c r="U84" s="34">
        <f t="shared" si="10"/>
        <v>2.9041139504812487E-2</v>
      </c>
      <c r="V84" s="35">
        <v>490.58084772370489</v>
      </c>
      <c r="W84" s="35">
        <v>115.09016163262299</v>
      </c>
      <c r="X84" s="35">
        <v>155.99942592211261</v>
      </c>
      <c r="Y84" s="35">
        <v>0</v>
      </c>
      <c r="Z84" s="35">
        <v>25000000</v>
      </c>
      <c r="AA84" s="36">
        <f t="shared" si="6"/>
        <v>116404450.61319557</v>
      </c>
      <c r="AB84" s="37">
        <f t="shared" si="11"/>
        <v>2.9041139504812342E-2</v>
      </c>
    </row>
    <row r="85" spans="1:28">
      <c r="A85" s="18">
        <v>20180430</v>
      </c>
      <c r="B85" s="18" t="s">
        <v>99</v>
      </c>
      <c r="C85" s="27">
        <v>53000</v>
      </c>
      <c r="D85" s="27">
        <v>1</v>
      </c>
      <c r="E85" s="27">
        <v>2.1018396781789641</v>
      </c>
      <c r="F85" s="18">
        <v>266245</v>
      </c>
      <c r="G85" s="18">
        <v>1</v>
      </c>
      <c r="H85" s="18">
        <v>0.49309113759719364</v>
      </c>
      <c r="I85" s="27">
        <v>212465</v>
      </c>
      <c r="J85" s="27">
        <v>1</v>
      </c>
      <c r="K85" s="26">
        <v>0.66836238042644003</v>
      </c>
      <c r="L85" s="19">
        <v>0</v>
      </c>
      <c r="M85" s="19">
        <v>0</v>
      </c>
      <c r="N85" s="19">
        <v>0</v>
      </c>
      <c r="O85" s="27">
        <v>1</v>
      </c>
      <c r="P85" s="27">
        <v>1</v>
      </c>
      <c r="Q85" s="27">
        <v>107109.75</v>
      </c>
      <c r="R85" s="33">
        <f t="shared" si="7"/>
        <v>428439</v>
      </c>
      <c r="S85" s="32">
        <f t="shared" si="8"/>
        <v>491793.91603035352</v>
      </c>
      <c r="T85" s="39">
        <f t="shared" si="9"/>
        <v>1147.8738304177573</v>
      </c>
      <c r="U85" s="34">
        <f t="shared" si="10"/>
        <v>-1.3891801927687995E-2</v>
      </c>
      <c r="V85" s="35">
        <v>490.58084772370489</v>
      </c>
      <c r="W85" s="35">
        <v>115.09016163262299</v>
      </c>
      <c r="X85" s="35">
        <v>155.99942592211261</v>
      </c>
      <c r="Y85" s="35">
        <v>0</v>
      </c>
      <c r="Z85" s="35">
        <v>25000000</v>
      </c>
      <c r="AA85" s="36">
        <f t="shared" si="6"/>
        <v>114787383.04177572</v>
      </c>
      <c r="AB85" s="37">
        <f t="shared" si="11"/>
        <v>-1.3891801927687976E-2</v>
      </c>
    </row>
    <row r="86" spans="1:28">
      <c r="A86" s="18">
        <v>20180502</v>
      </c>
      <c r="B86" s="18" t="s">
        <v>99</v>
      </c>
      <c r="C86" s="27">
        <v>53000</v>
      </c>
      <c r="D86" s="27">
        <v>1</v>
      </c>
      <c r="E86" s="27">
        <v>2.1018396781789641</v>
      </c>
      <c r="F86" s="18">
        <v>254456</v>
      </c>
      <c r="G86" s="18">
        <v>1</v>
      </c>
      <c r="H86" s="18">
        <v>0.49309113759719364</v>
      </c>
      <c r="I86" s="27">
        <v>210699</v>
      </c>
      <c r="J86" s="27">
        <v>1</v>
      </c>
      <c r="K86" s="26">
        <v>0.66836238042644003</v>
      </c>
      <c r="L86" s="19">
        <v>0</v>
      </c>
      <c r="M86" s="19">
        <v>0</v>
      </c>
      <c r="N86" s="19">
        <v>0</v>
      </c>
      <c r="O86" s="27">
        <v>1</v>
      </c>
      <c r="P86" s="27">
        <v>1</v>
      </c>
      <c r="Q86" s="27">
        <v>107109.75</v>
      </c>
      <c r="R86" s="33">
        <f t="shared" si="7"/>
        <v>428439</v>
      </c>
      <c r="S86" s="32">
        <f t="shared" si="8"/>
        <v>484800.53664538707</v>
      </c>
      <c r="T86" s="39">
        <f t="shared" si="9"/>
        <v>1131.5509014011027</v>
      </c>
      <c r="U86" s="34">
        <f t="shared" si="10"/>
        <v>-1.4220142130702666E-2</v>
      </c>
      <c r="V86" s="35">
        <v>490.58084772370489</v>
      </c>
      <c r="W86" s="35">
        <v>115.09016163262299</v>
      </c>
      <c r="X86" s="35">
        <v>155.99942592211261</v>
      </c>
      <c r="Y86" s="35">
        <v>0</v>
      </c>
      <c r="Z86" s="35">
        <v>25000000</v>
      </c>
      <c r="AA86" s="36">
        <f t="shared" si="6"/>
        <v>113155090.14011028</v>
      </c>
      <c r="AB86" s="37">
        <f t="shared" si="11"/>
        <v>-1.4220142130702445E-2</v>
      </c>
    </row>
    <row r="87" spans="1:28">
      <c r="A87" s="18">
        <v>20180503</v>
      </c>
      <c r="B87" s="18" t="s">
        <v>99</v>
      </c>
      <c r="C87" s="27">
        <v>53000</v>
      </c>
      <c r="D87" s="27">
        <v>1</v>
      </c>
      <c r="E87" s="27">
        <v>2.1018396781789641</v>
      </c>
      <c r="F87" s="18">
        <v>257403</v>
      </c>
      <c r="G87" s="18">
        <v>1</v>
      </c>
      <c r="H87" s="18">
        <v>0.49309113759719364</v>
      </c>
      <c r="I87" s="27">
        <v>203829</v>
      </c>
      <c r="J87" s="27">
        <v>1</v>
      </c>
      <c r="K87" s="26">
        <v>0.66836238042644003</v>
      </c>
      <c r="L87" s="19">
        <v>0</v>
      </c>
      <c r="M87" s="19">
        <v>0</v>
      </c>
      <c r="N87" s="19">
        <v>0</v>
      </c>
      <c r="O87" s="27">
        <v>1</v>
      </c>
      <c r="P87" s="27">
        <v>1</v>
      </c>
      <c r="Q87" s="27">
        <v>107109.75</v>
      </c>
      <c r="R87" s="33">
        <f t="shared" si="7"/>
        <v>428439</v>
      </c>
      <c r="S87" s="32">
        <f t="shared" si="8"/>
        <v>481662.02667435637</v>
      </c>
      <c r="T87" s="39">
        <f t="shared" si="9"/>
        <v>1124.2254479035671</v>
      </c>
      <c r="U87" s="34">
        <f t="shared" si="10"/>
        <v>-6.4738170315317752E-3</v>
      </c>
      <c r="V87" s="35">
        <v>490.58084772370489</v>
      </c>
      <c r="W87" s="35">
        <v>115.09016163262299</v>
      </c>
      <c r="X87" s="35">
        <v>155.99942592211261</v>
      </c>
      <c r="Y87" s="35">
        <v>0</v>
      </c>
      <c r="Z87" s="35">
        <v>25000000</v>
      </c>
      <c r="AA87" s="36">
        <f t="shared" si="6"/>
        <v>112422544.79035671</v>
      </c>
      <c r="AB87" s="37">
        <f t="shared" si="11"/>
        <v>-6.4738170315319019E-3</v>
      </c>
    </row>
    <row r="88" spans="1:28">
      <c r="A88" s="18">
        <v>20180504</v>
      </c>
      <c r="B88" s="18" t="s">
        <v>99</v>
      </c>
      <c r="C88" s="27">
        <v>51900</v>
      </c>
      <c r="D88" s="27">
        <v>1</v>
      </c>
      <c r="E88" s="27">
        <v>2.1018396781789641</v>
      </c>
      <c r="F88" s="18">
        <v>245614</v>
      </c>
      <c r="G88" s="18">
        <v>1</v>
      </c>
      <c r="H88" s="18">
        <v>0.49309113759719364</v>
      </c>
      <c r="I88" s="27">
        <v>196469</v>
      </c>
      <c r="J88" s="27">
        <v>1</v>
      </c>
      <c r="K88" s="26">
        <v>0.66836238042644003</v>
      </c>
      <c r="L88" s="19">
        <v>0</v>
      </c>
      <c r="M88" s="19">
        <v>0</v>
      </c>
      <c r="N88" s="19">
        <v>0</v>
      </c>
      <c r="O88" s="27">
        <v>1</v>
      </c>
      <c r="P88" s="27">
        <v>1</v>
      </c>
      <c r="Q88" s="27">
        <v>107109.75</v>
      </c>
      <c r="R88" s="33">
        <f t="shared" si="7"/>
        <v>428439</v>
      </c>
      <c r="S88" s="32">
        <f t="shared" si="8"/>
        <v>468617.80448728765</v>
      </c>
      <c r="T88" s="39">
        <f t="shared" si="9"/>
        <v>1093.7795216758691</v>
      </c>
      <c r="U88" s="34">
        <f t="shared" si="10"/>
        <v>-2.7081691029564363E-2</v>
      </c>
      <c r="V88" s="35">
        <v>490.58084772370489</v>
      </c>
      <c r="W88" s="35">
        <v>115.09016163262299</v>
      </c>
      <c r="X88" s="35">
        <v>155.99942592211261</v>
      </c>
      <c r="Y88" s="35">
        <v>0</v>
      </c>
      <c r="Z88" s="35">
        <v>25000000</v>
      </c>
      <c r="AA88" s="36">
        <f t="shared" si="6"/>
        <v>109377952.16758689</v>
      </c>
      <c r="AB88" s="37">
        <f t="shared" si="11"/>
        <v>-2.7081691029564512E-2</v>
      </c>
    </row>
    <row r="89" spans="1:28">
      <c r="A89" s="18">
        <v>20180508</v>
      </c>
      <c r="B89" s="18" t="s">
        <v>99</v>
      </c>
      <c r="C89" s="27">
        <v>52600</v>
      </c>
      <c r="D89" s="27">
        <v>1</v>
      </c>
      <c r="E89" s="27">
        <v>2.1018396781789641</v>
      </c>
      <c r="F89" s="18">
        <v>231859</v>
      </c>
      <c r="G89" s="18">
        <v>1</v>
      </c>
      <c r="H89" s="18">
        <v>0.49309113759719364</v>
      </c>
      <c r="I89" s="27">
        <v>190875</v>
      </c>
      <c r="J89" s="27">
        <v>1</v>
      </c>
      <c r="K89" s="26">
        <v>0.66836238042644003</v>
      </c>
      <c r="L89" s="19">
        <v>0</v>
      </c>
      <c r="M89" s="19">
        <v>0</v>
      </c>
      <c r="N89" s="19">
        <v>0</v>
      </c>
      <c r="O89" s="27">
        <v>1</v>
      </c>
      <c r="P89" s="27">
        <v>1</v>
      </c>
      <c r="Q89" s="27">
        <v>107109.75</v>
      </c>
      <c r="R89" s="33">
        <f t="shared" si="7"/>
        <v>428439</v>
      </c>
      <c r="S89" s="32">
        <f t="shared" si="8"/>
        <v>459567.80450825801</v>
      </c>
      <c r="T89" s="39">
        <f t="shared" si="9"/>
        <v>1072.6563279912846</v>
      </c>
      <c r="U89" s="34">
        <f t="shared" si="10"/>
        <v>-1.9312112967904124E-2</v>
      </c>
      <c r="V89" s="35">
        <v>490.58084772370489</v>
      </c>
      <c r="W89" s="35">
        <v>115.09016163262299</v>
      </c>
      <c r="X89" s="35">
        <v>155.99942592211261</v>
      </c>
      <c r="Y89" s="35">
        <v>0</v>
      </c>
      <c r="Z89" s="35">
        <v>25000000</v>
      </c>
      <c r="AA89" s="36">
        <f t="shared" si="6"/>
        <v>107265632.79912846</v>
      </c>
      <c r="AB89" s="37">
        <f t="shared" si="11"/>
        <v>-1.9312112967903968E-2</v>
      </c>
    </row>
    <row r="90" spans="1:28">
      <c r="A90" s="18">
        <v>20180509</v>
      </c>
      <c r="B90" s="18" t="s">
        <v>99</v>
      </c>
      <c r="C90" s="27">
        <v>50900</v>
      </c>
      <c r="D90" s="27">
        <v>1</v>
      </c>
      <c r="E90" s="27">
        <v>2.1018396781789641</v>
      </c>
      <c r="F90" s="18">
        <v>254456</v>
      </c>
      <c r="G90" s="18">
        <v>1</v>
      </c>
      <c r="H90" s="18">
        <v>0.49309113759719364</v>
      </c>
      <c r="I90" s="27">
        <v>198137</v>
      </c>
      <c r="J90" s="27">
        <v>1</v>
      </c>
      <c r="K90" s="26">
        <v>0.66836238042644003</v>
      </c>
      <c r="L90" s="19">
        <v>0</v>
      </c>
      <c r="M90" s="19">
        <v>0</v>
      </c>
      <c r="N90" s="19">
        <v>0</v>
      </c>
      <c r="O90" s="27">
        <v>1</v>
      </c>
      <c r="P90" s="27">
        <v>1</v>
      </c>
      <c r="Q90" s="27">
        <v>107109.75</v>
      </c>
      <c r="R90" s="33">
        <f t="shared" si="7"/>
        <v>428439</v>
      </c>
      <c r="S90" s="32">
        <f t="shared" si="8"/>
        <v>471990.7050982943</v>
      </c>
      <c r="T90" s="39">
        <f t="shared" si="9"/>
        <v>1101.6520557145693</v>
      </c>
      <c r="U90" s="34">
        <f t="shared" si="10"/>
        <v>2.7031703413882564E-2</v>
      </c>
      <c r="V90" s="35">
        <v>490.58084772370489</v>
      </c>
      <c r="W90" s="35">
        <v>115.09016163262299</v>
      </c>
      <c r="X90" s="35">
        <v>155.99942592211261</v>
      </c>
      <c r="Y90" s="35">
        <v>0</v>
      </c>
      <c r="Z90" s="35">
        <v>25000000</v>
      </c>
      <c r="AA90" s="36">
        <f t="shared" si="6"/>
        <v>110165205.57145692</v>
      </c>
      <c r="AB90" s="37">
        <f t="shared" si="11"/>
        <v>2.7031703413882488E-2</v>
      </c>
    </row>
    <row r="91" spans="1:28">
      <c r="A91" s="18">
        <v>20180510</v>
      </c>
      <c r="B91" s="18" t="s">
        <v>99</v>
      </c>
      <c r="C91" s="27">
        <v>51600</v>
      </c>
      <c r="D91" s="27">
        <v>1</v>
      </c>
      <c r="E91" s="27">
        <v>2.1018396781789641</v>
      </c>
      <c r="F91" s="18">
        <v>254456</v>
      </c>
      <c r="G91" s="18">
        <v>1</v>
      </c>
      <c r="H91" s="18">
        <v>0.49309113759719364</v>
      </c>
      <c r="I91" s="27">
        <v>194899</v>
      </c>
      <c r="J91" s="27">
        <v>1</v>
      </c>
      <c r="K91" s="26">
        <v>0.66836238042644003</v>
      </c>
      <c r="L91" s="19">
        <v>0</v>
      </c>
      <c r="M91" s="19">
        <v>0</v>
      </c>
      <c r="N91" s="19">
        <v>0</v>
      </c>
      <c r="O91" s="27">
        <v>1</v>
      </c>
      <c r="P91" s="27">
        <v>1</v>
      </c>
      <c r="Q91" s="27">
        <v>107109.75</v>
      </c>
      <c r="R91" s="33">
        <f t="shared" si="7"/>
        <v>428439</v>
      </c>
      <c r="S91" s="32">
        <f t="shared" si="8"/>
        <v>471297.83548519877</v>
      </c>
      <c r="T91" s="39">
        <f t="shared" si="9"/>
        <v>1100.0348602372771</v>
      </c>
      <c r="U91" s="34">
        <f t="shared" si="10"/>
        <v>-1.467973003729569E-3</v>
      </c>
      <c r="V91" s="35">
        <v>490.58084772370489</v>
      </c>
      <c r="W91" s="35">
        <v>115.09016163262299</v>
      </c>
      <c r="X91" s="35">
        <v>155.99942592211261</v>
      </c>
      <c r="Y91" s="35">
        <v>0</v>
      </c>
      <c r="Z91" s="35">
        <v>25000000</v>
      </c>
      <c r="AA91" s="36">
        <f t="shared" si="6"/>
        <v>110003486.02372772</v>
      </c>
      <c r="AB91" s="37">
        <f t="shared" si="11"/>
        <v>-1.4679730037294963E-3</v>
      </c>
    </row>
    <row r="92" spans="1:28">
      <c r="A92" s="18">
        <v>20180511</v>
      </c>
      <c r="B92" s="18" t="s">
        <v>99</v>
      </c>
      <c r="C92" s="27">
        <v>51300</v>
      </c>
      <c r="D92" s="27">
        <v>1</v>
      </c>
      <c r="E92" s="27">
        <v>2.1018396781789641</v>
      </c>
      <c r="F92" s="18">
        <v>255438</v>
      </c>
      <c r="G92" s="18">
        <v>1</v>
      </c>
      <c r="H92" s="18">
        <v>0.49309113759719364</v>
      </c>
      <c r="I92" s="27">
        <v>194997</v>
      </c>
      <c r="J92" s="27">
        <v>1</v>
      </c>
      <c r="K92" s="26">
        <v>0.66836238042644003</v>
      </c>
      <c r="L92" s="19">
        <v>0</v>
      </c>
      <c r="M92" s="19">
        <v>0</v>
      </c>
      <c r="N92" s="19">
        <v>0</v>
      </c>
      <c r="O92" s="27">
        <v>1</v>
      </c>
      <c r="P92" s="27">
        <v>1</v>
      </c>
      <c r="Q92" s="27">
        <v>107109.75</v>
      </c>
      <c r="R92" s="33">
        <f t="shared" si="7"/>
        <v>428439</v>
      </c>
      <c r="S92" s="32">
        <f t="shared" si="8"/>
        <v>471216.99859214731</v>
      </c>
      <c r="T92" s="39">
        <f t="shared" si="9"/>
        <v>1099.8461825187419</v>
      </c>
      <c r="U92" s="34">
        <f t="shared" si="10"/>
        <v>-1.7151976301419032E-4</v>
      </c>
      <c r="V92" s="35">
        <v>490.58084772370489</v>
      </c>
      <c r="W92" s="35">
        <v>115.09016163262299</v>
      </c>
      <c r="X92" s="35">
        <v>155.99942592211261</v>
      </c>
      <c r="Y92" s="35">
        <v>0</v>
      </c>
      <c r="Z92" s="35">
        <v>25000000</v>
      </c>
      <c r="AA92" s="36">
        <f t="shared" si="6"/>
        <v>109984618.25187421</v>
      </c>
      <c r="AB92" s="37">
        <f t="shared" si="11"/>
        <v>-1.715197630140266E-4</v>
      </c>
    </row>
    <row r="93" spans="1:28">
      <c r="A93" s="18">
        <v>20180514</v>
      </c>
      <c r="B93" s="18" t="s">
        <v>99</v>
      </c>
      <c r="C93" s="27">
        <v>50100</v>
      </c>
      <c r="D93" s="27">
        <v>1</v>
      </c>
      <c r="E93" s="27">
        <v>2.1018396781789641</v>
      </c>
      <c r="F93" s="18">
        <v>250526</v>
      </c>
      <c r="G93" s="18">
        <v>1</v>
      </c>
      <c r="H93" s="18">
        <v>0.49309113759719364</v>
      </c>
      <c r="I93" s="27">
        <v>184202</v>
      </c>
      <c r="J93" s="27">
        <v>1</v>
      </c>
      <c r="K93" s="26">
        <v>0.66836238042644003</v>
      </c>
      <c r="L93" s="19">
        <v>0</v>
      </c>
      <c r="M93" s="19">
        <v>0</v>
      </c>
      <c r="N93" s="19">
        <v>0</v>
      </c>
      <c r="O93" s="27">
        <v>1</v>
      </c>
      <c r="P93" s="27">
        <v>1</v>
      </c>
      <c r="Q93" s="27">
        <v>107109.75</v>
      </c>
      <c r="R93" s="33">
        <f t="shared" si="7"/>
        <v>428439</v>
      </c>
      <c r="S93" s="32">
        <f t="shared" si="8"/>
        <v>459057.75541375176</v>
      </c>
      <c r="T93" s="39">
        <f t="shared" si="9"/>
        <v>1071.4658455783713</v>
      </c>
      <c r="U93" s="34">
        <f t="shared" si="10"/>
        <v>-2.5803914575924812E-2</v>
      </c>
      <c r="V93" s="35">
        <v>490.58084772370489</v>
      </c>
      <c r="W93" s="35">
        <v>115.09016163262299</v>
      </c>
      <c r="X93" s="35">
        <v>155.99942592211261</v>
      </c>
      <c r="Y93" s="35">
        <v>0</v>
      </c>
      <c r="Z93" s="35">
        <v>25000000</v>
      </c>
      <c r="AA93" s="36">
        <f t="shared" si="6"/>
        <v>107146584.5578371</v>
      </c>
      <c r="AB93" s="37">
        <f t="shared" si="11"/>
        <v>-2.5803914575925235E-2</v>
      </c>
    </row>
    <row r="94" spans="1:28">
      <c r="A94" s="18">
        <v>20180515</v>
      </c>
      <c r="B94" s="18" t="s">
        <v>99</v>
      </c>
      <c r="C94" s="27">
        <v>49200</v>
      </c>
      <c r="D94" s="27">
        <v>1</v>
      </c>
      <c r="E94" s="27">
        <v>2.1018396781789641</v>
      </c>
      <c r="F94" s="22">
        <v>263298</v>
      </c>
      <c r="G94" s="18">
        <v>1</v>
      </c>
      <c r="H94" s="18">
        <v>0.49309113759719364</v>
      </c>
      <c r="I94" s="27">
        <v>193231</v>
      </c>
      <c r="J94" s="27">
        <v>1</v>
      </c>
      <c r="K94" s="26">
        <v>0.66836238042644003</v>
      </c>
      <c r="L94" s="19">
        <v>0</v>
      </c>
      <c r="M94" s="19">
        <v>0</v>
      </c>
      <c r="N94" s="19">
        <v>0</v>
      </c>
      <c r="O94" s="27">
        <v>1</v>
      </c>
      <c r="P94" s="27">
        <v>1</v>
      </c>
      <c r="Q94" s="27">
        <v>107109.75</v>
      </c>
      <c r="R94" s="33">
        <f t="shared" si="7"/>
        <v>428439</v>
      </c>
      <c r="S94" s="32">
        <f t="shared" si="8"/>
        <v>469498.50364565238</v>
      </c>
      <c r="T94" s="39">
        <f t="shared" si="9"/>
        <v>1095.835121559084</v>
      </c>
      <c r="U94" s="34">
        <f t="shared" si="10"/>
        <v>2.2743866340936236E-2</v>
      </c>
      <c r="V94" s="35">
        <v>490.58084772370489</v>
      </c>
      <c r="W94" s="35">
        <v>115.09016163262299</v>
      </c>
      <c r="X94" s="35">
        <v>155.99942592211261</v>
      </c>
      <c r="Y94" s="35">
        <v>0</v>
      </c>
      <c r="Z94" s="35">
        <v>25000000</v>
      </c>
      <c r="AA94" s="36">
        <f t="shared" si="6"/>
        <v>109583512.15590839</v>
      </c>
      <c r="AB94" s="37">
        <f t="shared" si="11"/>
        <v>2.2743866340936447E-2</v>
      </c>
    </row>
    <row r="95" spans="1:28">
      <c r="A95" s="18">
        <v>20180516</v>
      </c>
      <c r="B95" s="18" t="s">
        <v>99</v>
      </c>
      <c r="C95" s="27">
        <v>49850</v>
      </c>
      <c r="D95" s="27">
        <v>1</v>
      </c>
      <c r="E95" s="27">
        <v>2.1018396781789641</v>
      </c>
      <c r="F95" s="18">
        <v>263789</v>
      </c>
      <c r="G95" s="18">
        <v>1</v>
      </c>
      <c r="H95" s="18">
        <v>0.49309113759719364</v>
      </c>
      <c r="I95" s="27">
        <v>201670</v>
      </c>
      <c r="J95" s="27">
        <v>1</v>
      </c>
      <c r="K95" s="26">
        <v>0.66836238042644003</v>
      </c>
      <c r="L95" s="19">
        <v>0</v>
      </c>
      <c r="M95" s="19">
        <v>0</v>
      </c>
      <c r="N95" s="19">
        <v>0</v>
      </c>
      <c r="O95" s="27">
        <v>1</v>
      </c>
      <c r="P95" s="27">
        <v>1</v>
      </c>
      <c r="Q95" s="27">
        <v>107109.75</v>
      </c>
      <c r="R95" s="33">
        <f t="shared" si="7"/>
        <v>428439</v>
      </c>
      <c r="S95" s="32">
        <f t="shared" si="8"/>
        <v>476747.11731344764</v>
      </c>
      <c r="T95" s="39">
        <f t="shared" si="9"/>
        <v>1112.7537813164711</v>
      </c>
      <c r="U95" s="34">
        <f t="shared" si="10"/>
        <v>1.5439055953341156E-2</v>
      </c>
      <c r="V95" s="35">
        <v>490.58084772370489</v>
      </c>
      <c r="W95" s="35">
        <v>115.09016163262299</v>
      </c>
      <c r="X95" s="35">
        <v>155.99942592211261</v>
      </c>
      <c r="Y95" s="35">
        <v>0</v>
      </c>
      <c r="Z95" s="35">
        <v>25000000</v>
      </c>
      <c r="AA95" s="36">
        <f t="shared" si="6"/>
        <v>111275378.13164712</v>
      </c>
      <c r="AB95" s="37">
        <f t="shared" si="11"/>
        <v>1.5439055953341371E-2</v>
      </c>
    </row>
    <row r="96" spans="1:28">
      <c r="A96" s="18">
        <v>20180517</v>
      </c>
      <c r="B96" s="18" t="s">
        <v>99</v>
      </c>
      <c r="C96" s="27">
        <v>49400</v>
      </c>
      <c r="D96" s="27">
        <v>1</v>
      </c>
      <c r="E96" s="27">
        <v>2.1018396781789641</v>
      </c>
      <c r="F96" s="18">
        <v>262807</v>
      </c>
      <c r="G96" s="18">
        <v>1</v>
      </c>
      <c r="H96" s="18">
        <v>0.49309113759719364</v>
      </c>
      <c r="I96" s="27">
        <v>209031</v>
      </c>
      <c r="J96" s="27">
        <v>1</v>
      </c>
      <c r="K96" s="26">
        <v>0.66836238042644003</v>
      </c>
      <c r="L96" s="19">
        <v>0</v>
      </c>
      <c r="M96" s="19">
        <v>0</v>
      </c>
      <c r="N96" s="19">
        <v>0</v>
      </c>
      <c r="O96" s="27">
        <v>1</v>
      </c>
      <c r="P96" s="27">
        <v>1</v>
      </c>
      <c r="Q96" s="27">
        <v>107109.75</v>
      </c>
      <c r="R96" s="33">
        <f t="shared" si="7"/>
        <v>428439</v>
      </c>
      <c r="S96" s="32">
        <f t="shared" si="8"/>
        <v>480236.88944346574</v>
      </c>
      <c r="T96" s="39">
        <f t="shared" si="9"/>
        <v>1120.8990998566092</v>
      </c>
      <c r="U96" s="34">
        <f t="shared" si="10"/>
        <v>7.3199648268115125E-3</v>
      </c>
      <c r="V96" s="35">
        <v>490.58084772370489</v>
      </c>
      <c r="W96" s="35">
        <v>115.09016163262299</v>
      </c>
      <c r="X96" s="35">
        <v>155.99942592211261</v>
      </c>
      <c r="Y96" s="35">
        <v>0</v>
      </c>
      <c r="Z96" s="35">
        <v>25000000</v>
      </c>
      <c r="AA96" s="36">
        <f t="shared" si="6"/>
        <v>112089909.9856609</v>
      </c>
      <c r="AB96" s="37">
        <f t="shared" si="11"/>
        <v>7.3199648268111794E-3</v>
      </c>
    </row>
    <row r="97" spans="1:28">
      <c r="A97" s="18">
        <v>20180518</v>
      </c>
      <c r="B97" s="18" t="s">
        <v>99</v>
      </c>
      <c r="C97" s="27">
        <v>49500</v>
      </c>
      <c r="D97" s="27">
        <v>1</v>
      </c>
      <c r="E97" s="27">
        <v>2.1018396781789641</v>
      </c>
      <c r="F97" s="18">
        <v>265263</v>
      </c>
      <c r="G97" s="18">
        <v>1</v>
      </c>
      <c r="H97" s="18">
        <v>0.49309113759719364</v>
      </c>
      <c r="I97" s="27">
        <v>215998</v>
      </c>
      <c r="J97" s="27">
        <v>1</v>
      </c>
      <c r="K97" s="26">
        <v>0.66836238042644003</v>
      </c>
      <c r="L97" s="19">
        <v>0</v>
      </c>
      <c r="M97" s="19">
        <v>0</v>
      </c>
      <c r="N97" s="19">
        <v>0</v>
      </c>
      <c r="O97" s="27">
        <v>1</v>
      </c>
      <c r="P97" s="27">
        <v>1</v>
      </c>
      <c r="Q97" s="27">
        <v>107109.75</v>
      </c>
      <c r="R97" s="33">
        <f t="shared" si="7"/>
        <v>428439</v>
      </c>
      <c r="S97" s="32">
        <f t="shared" si="8"/>
        <v>486314.58594965329</v>
      </c>
      <c r="T97" s="39">
        <f t="shared" si="9"/>
        <v>1135.0847750780235</v>
      </c>
      <c r="U97" s="34">
        <f t="shared" si="10"/>
        <v>1.2655621922819891E-2</v>
      </c>
      <c r="V97" s="35">
        <v>490.58084772370489</v>
      </c>
      <c r="W97" s="35">
        <v>115.09016163262299</v>
      </c>
      <c r="X97" s="35">
        <v>155.99942592211261</v>
      </c>
      <c r="Y97" s="35">
        <v>0</v>
      </c>
      <c r="Z97" s="35">
        <v>25000000</v>
      </c>
      <c r="AA97" s="36">
        <f t="shared" si="6"/>
        <v>113508477.50780234</v>
      </c>
      <c r="AB97" s="37">
        <f t="shared" si="11"/>
        <v>1.2655621922819922E-2</v>
      </c>
    </row>
    <row r="98" spans="1:28">
      <c r="A98" s="18">
        <v>20180521</v>
      </c>
      <c r="B98" s="18" t="s">
        <v>99</v>
      </c>
      <c r="C98" s="27">
        <v>50000</v>
      </c>
      <c r="D98" s="27">
        <v>1</v>
      </c>
      <c r="E98" s="27">
        <v>2.1018396781789641</v>
      </c>
      <c r="F98" s="18">
        <v>265263</v>
      </c>
      <c r="G98" s="18">
        <v>1</v>
      </c>
      <c r="H98" s="18">
        <v>0.49309113759719364</v>
      </c>
      <c r="I98" s="27">
        <v>220120</v>
      </c>
      <c r="J98" s="27">
        <v>1</v>
      </c>
      <c r="K98" s="26">
        <v>0.66836238042644003</v>
      </c>
      <c r="L98" s="19">
        <v>0</v>
      </c>
      <c r="M98" s="19">
        <v>0</v>
      </c>
      <c r="N98" s="19">
        <v>0</v>
      </c>
      <c r="O98" s="27">
        <v>1</v>
      </c>
      <c r="P98" s="27">
        <v>1</v>
      </c>
      <c r="Q98" s="27">
        <v>107109.75</v>
      </c>
      <c r="R98" s="33">
        <f t="shared" si="7"/>
        <v>428439</v>
      </c>
      <c r="S98" s="32">
        <f t="shared" si="8"/>
        <v>490120.49552086054</v>
      </c>
      <c r="T98" s="39">
        <f t="shared" si="9"/>
        <v>1143.9679756531514</v>
      </c>
      <c r="U98" s="34">
        <f t="shared" si="10"/>
        <v>7.8260238972170312E-3</v>
      </c>
      <c r="V98" s="35">
        <v>490.58084772370489</v>
      </c>
      <c r="W98" s="35">
        <v>115.09016163262299</v>
      </c>
      <c r="X98" s="35">
        <v>155.99942592211261</v>
      </c>
      <c r="Y98" s="35">
        <v>0</v>
      </c>
      <c r="Z98" s="35">
        <v>25000000</v>
      </c>
      <c r="AA98" s="36">
        <f t="shared" si="6"/>
        <v>114396797.56531514</v>
      </c>
      <c r="AB98" s="37">
        <f t="shared" si="11"/>
        <v>7.8260238972172238E-3</v>
      </c>
    </row>
    <row r="99" spans="1:28">
      <c r="A99" s="18">
        <v>20180523</v>
      </c>
      <c r="B99" s="18" t="s">
        <v>99</v>
      </c>
      <c r="C99" s="27">
        <v>51800</v>
      </c>
      <c r="D99" s="27">
        <v>1</v>
      </c>
      <c r="E99" s="27">
        <v>2.1018396781789641</v>
      </c>
      <c r="F99" s="18">
        <v>252982</v>
      </c>
      <c r="G99" s="18">
        <v>1</v>
      </c>
      <c r="H99" s="18">
        <v>0.49309113759719364</v>
      </c>
      <c r="I99" s="27">
        <v>251229</v>
      </c>
      <c r="J99" s="27">
        <v>1</v>
      </c>
      <c r="K99" s="26">
        <v>0.66836238042644003</v>
      </c>
      <c r="L99" s="19">
        <v>0</v>
      </c>
      <c r="M99" s="19">
        <v>0</v>
      </c>
      <c r="N99" s="19">
        <v>0</v>
      </c>
      <c r="O99" s="27">
        <v>1</v>
      </c>
      <c r="P99" s="27">
        <v>1</v>
      </c>
      <c r="Q99" s="27">
        <v>107109.75</v>
      </c>
      <c r="R99" s="33">
        <f t="shared" si="7"/>
        <v>428439</v>
      </c>
      <c r="S99" s="32">
        <f t="shared" si="8"/>
        <v>508640.23997343768</v>
      </c>
      <c r="T99" s="39">
        <f t="shared" si="9"/>
        <v>1187.1940695721858</v>
      </c>
      <c r="U99" s="34">
        <f t="shared" si="10"/>
        <v>3.7786104890177835E-2</v>
      </c>
      <c r="V99" s="35">
        <v>490.58084772370489</v>
      </c>
      <c r="W99" s="35">
        <v>115.09016163262299</v>
      </c>
      <c r="X99" s="35">
        <v>155.99942592211261</v>
      </c>
      <c r="Y99" s="35">
        <v>0</v>
      </c>
      <c r="Z99" s="35">
        <v>25000000</v>
      </c>
      <c r="AA99" s="36">
        <f t="shared" si="6"/>
        <v>118719406.95721857</v>
      </c>
      <c r="AB99" s="37">
        <f t="shared" si="11"/>
        <v>3.7786104890177766E-2</v>
      </c>
    </row>
    <row r="100" spans="1:28">
      <c r="A100" s="18">
        <v>20180524</v>
      </c>
      <c r="B100" s="18" t="s">
        <v>99</v>
      </c>
      <c r="C100" s="27">
        <v>51400</v>
      </c>
      <c r="D100" s="27">
        <v>1</v>
      </c>
      <c r="E100" s="27">
        <v>2.1018396781789641</v>
      </c>
      <c r="F100" s="18">
        <v>259859</v>
      </c>
      <c r="G100" s="18">
        <v>1</v>
      </c>
      <c r="H100" s="18">
        <v>0.49309113759719364</v>
      </c>
      <c r="I100" s="27">
        <v>250248</v>
      </c>
      <c r="J100" s="27">
        <v>1</v>
      </c>
      <c r="K100" s="26">
        <v>0.66836238042644003</v>
      </c>
      <c r="L100" s="19">
        <v>0</v>
      </c>
      <c r="M100" s="19">
        <v>0</v>
      </c>
      <c r="N100" s="19">
        <v>0</v>
      </c>
      <c r="O100" s="27">
        <v>1</v>
      </c>
      <c r="P100" s="27">
        <v>1</v>
      </c>
      <c r="Q100" s="27">
        <v>107109.75</v>
      </c>
      <c r="R100" s="33">
        <f t="shared" si="7"/>
        <v>428439</v>
      </c>
      <c r="S100" s="32">
        <f t="shared" si="8"/>
        <v>510534.82836022368</v>
      </c>
      <c r="T100" s="39">
        <f t="shared" si="9"/>
        <v>1191.6161422284706</v>
      </c>
      <c r="U100" s="34">
        <f t="shared" si="10"/>
        <v>3.7248102644906076E-3</v>
      </c>
      <c r="V100" s="35">
        <v>490.58084772370489</v>
      </c>
      <c r="W100" s="35">
        <v>115.09016163262299</v>
      </c>
      <c r="X100" s="35">
        <v>155.99942592211261</v>
      </c>
      <c r="Y100" s="35">
        <v>0</v>
      </c>
      <c r="Z100" s="35">
        <v>25000000</v>
      </c>
      <c r="AA100" s="36">
        <f t="shared" si="6"/>
        <v>119161614.22284704</v>
      </c>
      <c r="AB100" s="37">
        <f t="shared" si="11"/>
        <v>3.7248102644904944E-3</v>
      </c>
    </row>
    <row r="101" spans="1:28">
      <c r="A101" s="18">
        <v>20180525</v>
      </c>
      <c r="B101" s="18" t="s">
        <v>99</v>
      </c>
      <c r="C101" s="27">
        <v>52700</v>
      </c>
      <c r="D101" s="27">
        <v>1</v>
      </c>
      <c r="E101" s="27">
        <v>2.1018396781789641</v>
      </c>
      <c r="F101" s="18">
        <v>270175</v>
      </c>
      <c r="G101" s="18">
        <v>1</v>
      </c>
      <c r="H101" s="18">
        <v>0.49309113759719364</v>
      </c>
      <c r="I101" s="27">
        <v>254959</v>
      </c>
      <c r="J101" s="27">
        <v>1</v>
      </c>
      <c r="K101" s="26">
        <v>0.66836238042644003</v>
      </c>
      <c r="L101" s="19">
        <v>0</v>
      </c>
      <c r="M101" s="19">
        <v>0</v>
      </c>
      <c r="N101" s="19">
        <v>0</v>
      </c>
      <c r="O101" s="27">
        <v>1</v>
      </c>
      <c r="P101" s="27">
        <v>1</v>
      </c>
      <c r="Q101" s="27">
        <v>107109.75</v>
      </c>
      <c r="R101" s="33">
        <f t="shared" si="7"/>
        <v>428439</v>
      </c>
      <c r="S101" s="32">
        <f t="shared" si="8"/>
        <v>521502.60329149792</v>
      </c>
      <c r="T101" s="39">
        <f t="shared" si="9"/>
        <v>1217.2155272780906</v>
      </c>
      <c r="U101" s="34">
        <f t="shared" si="10"/>
        <v>2.1482912275546998E-2</v>
      </c>
      <c r="V101" s="35">
        <v>490.58084772370489</v>
      </c>
      <c r="W101" s="35">
        <v>115.09016163262299</v>
      </c>
      <c r="X101" s="35">
        <v>155.99942592211261</v>
      </c>
      <c r="Y101" s="35">
        <v>0</v>
      </c>
      <c r="Z101" s="35">
        <v>25000000</v>
      </c>
      <c r="AA101" s="36">
        <f t="shared" si="6"/>
        <v>121721552.72780907</v>
      </c>
      <c r="AB101" s="37">
        <f t="shared" si="11"/>
        <v>2.1482912275547255E-2</v>
      </c>
    </row>
    <row r="102" spans="1:28">
      <c r="A102" s="18">
        <v>20180528</v>
      </c>
      <c r="B102" s="18" t="s">
        <v>99</v>
      </c>
      <c r="C102" s="27">
        <v>52300</v>
      </c>
      <c r="D102" s="27">
        <v>1</v>
      </c>
      <c r="E102" s="27">
        <v>2.1018396781789641</v>
      </c>
      <c r="F102" s="18">
        <v>266245</v>
      </c>
      <c r="G102" s="18">
        <v>1</v>
      </c>
      <c r="H102" s="18">
        <v>0.49309113759719364</v>
      </c>
      <c r="I102" s="27">
        <v>256136</v>
      </c>
      <c r="J102" s="27">
        <v>1</v>
      </c>
      <c r="K102" s="26">
        <v>0.66836238042644003</v>
      </c>
      <c r="L102" s="19">
        <v>0</v>
      </c>
      <c r="M102" s="19">
        <v>0</v>
      </c>
      <c r="N102" s="19">
        <v>0</v>
      </c>
      <c r="O102" s="27">
        <v>1</v>
      </c>
      <c r="P102" s="27">
        <v>1</v>
      </c>
      <c r="Q102" s="27">
        <v>107109.75</v>
      </c>
      <c r="R102" s="33">
        <f t="shared" si="7"/>
        <v>428439</v>
      </c>
      <c r="S102" s="32">
        <f t="shared" si="8"/>
        <v>519510.68177123123</v>
      </c>
      <c r="T102" s="39">
        <f t="shared" si="9"/>
        <v>1212.566273778137</v>
      </c>
      <c r="U102" s="34">
        <f t="shared" si="10"/>
        <v>-3.8195811635349046E-3</v>
      </c>
      <c r="V102" s="35">
        <v>490.58084772370489</v>
      </c>
      <c r="W102" s="35">
        <v>115.09016163262299</v>
      </c>
      <c r="X102" s="35">
        <v>155.99942592211261</v>
      </c>
      <c r="Y102" s="35">
        <v>0</v>
      </c>
      <c r="Z102" s="35">
        <v>25000000</v>
      </c>
      <c r="AA102" s="36">
        <f t="shared" si="6"/>
        <v>121256627.37781371</v>
      </c>
      <c r="AB102" s="37">
        <f t="shared" si="11"/>
        <v>-3.8195811635349012E-3</v>
      </c>
    </row>
    <row r="103" spans="1:28">
      <c r="A103" s="18">
        <v>20180529</v>
      </c>
      <c r="B103" s="18" t="s">
        <v>99</v>
      </c>
      <c r="C103" s="27">
        <v>51300</v>
      </c>
      <c r="D103" s="27">
        <v>1</v>
      </c>
      <c r="E103" s="27">
        <v>2.1018396781789641</v>
      </c>
      <c r="F103" s="18">
        <v>265754</v>
      </c>
      <c r="G103" s="18">
        <v>1</v>
      </c>
      <c r="H103" s="18">
        <v>0.49309113759719364</v>
      </c>
      <c r="I103" s="27">
        <v>244360</v>
      </c>
      <c r="J103" s="27">
        <v>1</v>
      </c>
      <c r="K103" s="26">
        <v>0.66836238042644003</v>
      </c>
      <c r="L103" s="19">
        <v>0</v>
      </c>
      <c r="M103" s="19">
        <v>0</v>
      </c>
      <c r="N103" s="19">
        <v>0</v>
      </c>
      <c r="O103" s="27">
        <v>1</v>
      </c>
      <c r="P103" s="27">
        <v>1</v>
      </c>
      <c r="Q103" s="27">
        <v>107109.75</v>
      </c>
      <c r="R103" s="33">
        <f t="shared" si="7"/>
        <v>428439</v>
      </c>
      <c r="S103" s="32">
        <f t="shared" si="8"/>
        <v>509296.09895259037</v>
      </c>
      <c r="T103" s="39">
        <f t="shared" si="9"/>
        <v>1188.724880210696</v>
      </c>
      <c r="U103" s="34">
        <f t="shared" si="10"/>
        <v>-1.9661930306832203E-2</v>
      </c>
      <c r="V103" s="35">
        <v>490.58084772370489</v>
      </c>
      <c r="W103" s="35">
        <v>115.09016163262299</v>
      </c>
      <c r="X103" s="35">
        <v>155.99942592211261</v>
      </c>
      <c r="Y103" s="35">
        <v>0</v>
      </c>
      <c r="Z103" s="35">
        <v>25000000</v>
      </c>
      <c r="AA103" s="36">
        <f t="shared" si="6"/>
        <v>118872488.02106959</v>
      </c>
      <c r="AB103" s="37">
        <f t="shared" si="11"/>
        <v>-1.9661930306832456E-2</v>
      </c>
    </row>
    <row r="104" spans="1:28">
      <c r="A104" s="18">
        <v>20180530</v>
      </c>
      <c r="B104" s="18" t="s">
        <v>99</v>
      </c>
      <c r="C104" s="27">
        <v>49500</v>
      </c>
      <c r="D104" s="27">
        <v>1</v>
      </c>
      <c r="E104" s="27">
        <v>2.1018396781789641</v>
      </c>
      <c r="F104" s="18">
        <v>264771</v>
      </c>
      <c r="G104" s="18">
        <v>1</v>
      </c>
      <c r="H104" s="18">
        <v>0.49309113759719364</v>
      </c>
      <c r="I104" s="27">
        <v>256529</v>
      </c>
      <c r="J104" s="27">
        <v>1</v>
      </c>
      <c r="K104" s="26">
        <v>0.66836238042644003</v>
      </c>
      <c r="L104" s="19">
        <v>0</v>
      </c>
      <c r="M104" s="19">
        <v>0</v>
      </c>
      <c r="N104" s="19">
        <v>0</v>
      </c>
      <c r="O104" s="27">
        <v>1</v>
      </c>
      <c r="P104" s="27">
        <v>1</v>
      </c>
      <c r="Q104" s="27">
        <v>107109.75</v>
      </c>
      <c r="R104" s="33">
        <f t="shared" si="7"/>
        <v>428439</v>
      </c>
      <c r="S104" s="32">
        <f t="shared" si="8"/>
        <v>513161.38075101952</v>
      </c>
      <c r="T104" s="39">
        <f t="shared" si="9"/>
        <v>1197.7466588032823</v>
      </c>
      <c r="U104" s="34">
        <f t="shared" si="10"/>
        <v>7.5894588754525328E-3</v>
      </c>
      <c r="V104" s="35">
        <v>490.58084772370489</v>
      </c>
      <c r="W104" s="35">
        <v>115.09016163262299</v>
      </c>
      <c r="X104" s="35">
        <v>155.99942592211261</v>
      </c>
      <c r="Y104" s="35">
        <v>0</v>
      </c>
      <c r="Z104" s="35">
        <v>25000000</v>
      </c>
      <c r="AA104" s="36">
        <f t="shared" si="6"/>
        <v>119774665.88032824</v>
      </c>
      <c r="AB104" s="37">
        <f t="shared" si="11"/>
        <v>7.5894588754527037E-3</v>
      </c>
    </row>
    <row r="105" spans="1:28">
      <c r="A105" s="18">
        <v>20180531</v>
      </c>
      <c r="B105" s="18" t="s">
        <v>99</v>
      </c>
      <c r="C105" s="27">
        <v>50700</v>
      </c>
      <c r="D105" s="27">
        <v>1</v>
      </c>
      <c r="E105" s="27">
        <v>2.1018396781789641</v>
      </c>
      <c r="F105" s="18">
        <v>260842</v>
      </c>
      <c r="G105" s="18">
        <v>1</v>
      </c>
      <c r="H105" s="18">
        <v>0.49309113759719364</v>
      </c>
      <c r="I105" s="27">
        <v>260062</v>
      </c>
      <c r="J105" s="27">
        <v>1</v>
      </c>
      <c r="K105" s="26">
        <v>0.66836238042644003</v>
      </c>
      <c r="L105" s="19">
        <v>0</v>
      </c>
      <c r="M105" s="19">
        <v>0</v>
      </c>
      <c r="N105" s="19">
        <v>0</v>
      </c>
      <c r="O105" s="27">
        <v>1</v>
      </c>
      <c r="P105" s="27">
        <v>1</v>
      </c>
      <c r="Q105" s="27">
        <v>107109.75</v>
      </c>
      <c r="R105" s="33">
        <f t="shared" si="7"/>
        <v>428439</v>
      </c>
      <c r="S105" s="32">
        <f t="shared" si="8"/>
        <v>516107.55757526145</v>
      </c>
      <c r="T105" s="39">
        <f t="shared" si="9"/>
        <v>1204.6231962432491</v>
      </c>
      <c r="U105" s="34">
        <f t="shared" si="10"/>
        <v>5.7412286558473271E-3</v>
      </c>
      <c r="V105" s="35">
        <v>490.58084772370489</v>
      </c>
      <c r="W105" s="35">
        <v>115.09016163262299</v>
      </c>
      <c r="X105" s="35">
        <v>155.99942592211261</v>
      </c>
      <c r="Y105" s="35">
        <v>0</v>
      </c>
      <c r="Z105" s="35">
        <v>25000000</v>
      </c>
      <c r="AA105" s="36">
        <f t="shared" si="6"/>
        <v>120462319.62432495</v>
      </c>
      <c r="AB105" s="37">
        <f t="shared" si="11"/>
        <v>5.7412286558475778E-3</v>
      </c>
    </row>
    <row r="106" spans="1:28">
      <c r="A106" s="18">
        <v>20180601</v>
      </c>
      <c r="B106" s="18" t="s">
        <v>99</v>
      </c>
      <c r="C106" s="27">
        <v>51300</v>
      </c>
      <c r="D106" s="27">
        <v>1</v>
      </c>
      <c r="E106" s="27">
        <v>2.1018396781789641</v>
      </c>
      <c r="F106" s="18">
        <v>268701</v>
      </c>
      <c r="G106" s="18">
        <v>1</v>
      </c>
      <c r="H106" s="18">
        <v>0.49309113759719364</v>
      </c>
      <c r="I106" s="27">
        <v>258590</v>
      </c>
      <c r="J106" s="27">
        <v>1</v>
      </c>
      <c r="K106" s="26">
        <v>0.66836238042644003</v>
      </c>
      <c r="L106" s="19">
        <v>0</v>
      </c>
      <c r="M106" s="19">
        <v>0</v>
      </c>
      <c r="N106" s="19">
        <v>0</v>
      </c>
      <c r="O106" s="27">
        <v>1</v>
      </c>
      <c r="P106" s="27">
        <v>1</v>
      </c>
      <c r="Q106" s="27">
        <v>107109.75</v>
      </c>
      <c r="R106" s="33">
        <f t="shared" si="7"/>
        <v>428439</v>
      </c>
      <c r="S106" s="32">
        <f t="shared" si="8"/>
        <v>520260.0352085575</v>
      </c>
      <c r="T106" s="39">
        <f t="shared" si="9"/>
        <v>1214.3153055827258</v>
      </c>
      <c r="U106" s="34">
        <f t="shared" si="10"/>
        <v>8.0457601760472626E-3</v>
      </c>
      <c r="V106" s="35">
        <v>490.58084772370489</v>
      </c>
      <c r="W106" s="35">
        <v>115.09016163262299</v>
      </c>
      <c r="X106" s="35">
        <v>155.99942592211261</v>
      </c>
      <c r="Y106" s="35">
        <v>0</v>
      </c>
      <c r="Z106" s="35">
        <v>25000000</v>
      </c>
      <c r="AA106" s="36">
        <f t="shared" si="6"/>
        <v>121431530.5582726</v>
      </c>
      <c r="AB106" s="37">
        <f t="shared" si="11"/>
        <v>8.0457601760471151E-3</v>
      </c>
    </row>
    <row r="107" spans="1:28">
      <c r="A107" s="18">
        <v>20180604</v>
      </c>
      <c r="B107" s="18" t="s">
        <v>99</v>
      </c>
      <c r="C107" s="27">
        <v>51100</v>
      </c>
      <c r="D107" s="27">
        <v>1</v>
      </c>
      <c r="E107" s="27">
        <v>2.1018396781789641</v>
      </c>
      <c r="F107" s="18">
        <v>261824</v>
      </c>
      <c r="G107" s="18">
        <v>1</v>
      </c>
      <c r="H107" s="18">
        <v>0.49309113759719364</v>
      </c>
      <c r="I107" s="27">
        <v>248285</v>
      </c>
      <c r="J107" s="27">
        <v>1</v>
      </c>
      <c r="K107" s="26">
        <v>0.66836238042644003</v>
      </c>
      <c r="L107" s="19">
        <v>0</v>
      </c>
      <c r="M107" s="19">
        <v>0</v>
      </c>
      <c r="N107" s="19">
        <v>0</v>
      </c>
      <c r="O107" s="27">
        <v>1</v>
      </c>
      <c r="P107" s="27">
        <v>1</v>
      </c>
      <c r="Q107" s="27">
        <v>107109.75</v>
      </c>
      <c r="R107" s="33">
        <f t="shared" si="7"/>
        <v>428439</v>
      </c>
      <c r="S107" s="32">
        <f t="shared" si="8"/>
        <v>509561.20518937137</v>
      </c>
      <c r="T107" s="39">
        <f t="shared" si="9"/>
        <v>1189.3436526305295</v>
      </c>
      <c r="U107" s="34">
        <f t="shared" si="10"/>
        <v>-2.0564389526666581E-2</v>
      </c>
      <c r="V107" s="35">
        <v>490.58084772370489</v>
      </c>
      <c r="W107" s="35">
        <v>115.09016163262299</v>
      </c>
      <c r="X107" s="35">
        <v>155.99942592211261</v>
      </c>
      <c r="Y107" s="35">
        <v>0</v>
      </c>
      <c r="Z107" s="35">
        <v>25000000</v>
      </c>
      <c r="AA107" s="36">
        <f t="shared" si="6"/>
        <v>118934365.26305294</v>
      </c>
      <c r="AB107" s="37">
        <f t="shared" si="11"/>
        <v>-2.0564389526666792E-2</v>
      </c>
    </row>
    <row r="108" spans="1:28">
      <c r="A108" s="18">
        <v>20180605</v>
      </c>
      <c r="B108" s="18" t="s">
        <v>99</v>
      </c>
      <c r="C108" s="27">
        <v>51300</v>
      </c>
      <c r="D108" s="27">
        <v>1</v>
      </c>
      <c r="E108" s="27">
        <v>2.1018396781789641</v>
      </c>
      <c r="F108" s="18">
        <v>262315</v>
      </c>
      <c r="G108" s="18">
        <v>1</v>
      </c>
      <c r="H108" s="18">
        <v>0.49309113759719364</v>
      </c>
      <c r="I108" s="27">
        <v>240434</v>
      </c>
      <c r="J108" s="27">
        <v>1</v>
      </c>
      <c r="K108" s="26">
        <v>0.66836238042644003</v>
      </c>
      <c r="L108" s="19">
        <v>0</v>
      </c>
      <c r="M108" s="19">
        <v>0</v>
      </c>
      <c r="N108" s="19">
        <v>0</v>
      </c>
      <c r="O108" s="27">
        <v>1</v>
      </c>
      <c r="P108" s="27">
        <v>1</v>
      </c>
      <c r="Q108" s="27">
        <v>107109.75</v>
      </c>
      <c r="R108" s="33">
        <f t="shared" si="7"/>
        <v>428439</v>
      </c>
      <c r="S108" s="32">
        <f t="shared" si="8"/>
        <v>504976.36782483943</v>
      </c>
      <c r="T108" s="39">
        <f t="shared" si="9"/>
        <v>1178.6423920904479</v>
      </c>
      <c r="U108" s="34">
        <f t="shared" si="10"/>
        <v>-8.9976185742557651E-3</v>
      </c>
      <c r="V108" s="35">
        <v>490.58084772370489</v>
      </c>
      <c r="W108" s="35">
        <v>115.09016163262299</v>
      </c>
      <c r="X108" s="35">
        <v>155.99942592211261</v>
      </c>
      <c r="Y108" s="35">
        <v>0</v>
      </c>
      <c r="Z108" s="35">
        <v>25000000</v>
      </c>
      <c r="AA108" s="36">
        <f t="shared" si="6"/>
        <v>117864239.20904478</v>
      </c>
      <c r="AB108" s="37">
        <f t="shared" si="11"/>
        <v>-8.9976185742556922E-3</v>
      </c>
    </row>
    <row r="109" spans="1:28">
      <c r="A109" s="18">
        <v>20180607</v>
      </c>
      <c r="B109" s="18" t="s">
        <v>99</v>
      </c>
      <c r="C109" s="27">
        <v>50600</v>
      </c>
      <c r="D109" s="27">
        <v>1</v>
      </c>
      <c r="E109" s="27">
        <v>2.1018396781789641</v>
      </c>
      <c r="F109" s="18">
        <v>266245</v>
      </c>
      <c r="G109" s="18">
        <v>1</v>
      </c>
      <c r="H109" s="18">
        <v>0.49309113759719364</v>
      </c>
      <c r="I109" s="27">
        <v>252309</v>
      </c>
      <c r="J109" s="27">
        <v>1</v>
      </c>
      <c r="K109" s="26">
        <v>0.66836238042644003</v>
      </c>
      <c r="L109" s="19">
        <v>0</v>
      </c>
      <c r="M109" s="19">
        <v>0</v>
      </c>
      <c r="N109" s="19">
        <v>0</v>
      </c>
      <c r="O109" s="27">
        <v>1</v>
      </c>
      <c r="P109" s="27">
        <v>1</v>
      </c>
      <c r="Q109" s="27">
        <v>107109.75</v>
      </c>
      <c r="R109" s="33">
        <f t="shared" si="7"/>
        <v>428439</v>
      </c>
      <c r="S109" s="32">
        <f t="shared" si="8"/>
        <v>513379.73148843506</v>
      </c>
      <c r="T109" s="39">
        <f t="shared" si="9"/>
        <v>1198.2563013367949</v>
      </c>
      <c r="U109" s="34">
        <f t="shared" si="10"/>
        <v>1.6641102829807151E-2</v>
      </c>
      <c r="V109" s="35">
        <v>490.58084772370489</v>
      </c>
      <c r="W109" s="35">
        <v>115.09016163262299</v>
      </c>
      <c r="X109" s="35">
        <v>155.99942592211261</v>
      </c>
      <c r="Y109" s="35">
        <v>0</v>
      </c>
      <c r="Z109" s="35">
        <v>25000000</v>
      </c>
      <c r="AA109" s="36">
        <f t="shared" si="6"/>
        <v>119825630.13367949</v>
      </c>
      <c r="AB109" s="37">
        <f t="shared" si="11"/>
        <v>1.6641102829807217E-2</v>
      </c>
    </row>
    <row r="110" spans="1:28">
      <c r="A110" s="18">
        <v>20180608</v>
      </c>
      <c r="B110" s="18" t="s">
        <v>99</v>
      </c>
      <c r="C110" s="27">
        <v>49650</v>
      </c>
      <c r="D110" s="27">
        <v>1</v>
      </c>
      <c r="E110" s="27">
        <v>2.1018396781789641</v>
      </c>
      <c r="F110" s="18">
        <v>264771</v>
      </c>
      <c r="G110" s="18">
        <v>1</v>
      </c>
      <c r="H110" s="18">
        <v>0.49309113759719364</v>
      </c>
      <c r="I110" s="27">
        <v>243673</v>
      </c>
      <c r="J110" s="27">
        <v>1</v>
      </c>
      <c r="K110" s="26">
        <v>0.66836238042644003</v>
      </c>
      <c r="L110" s="19">
        <v>0</v>
      </c>
      <c r="M110" s="19">
        <v>0</v>
      </c>
      <c r="N110" s="19">
        <v>0</v>
      </c>
      <c r="O110" s="27">
        <v>1</v>
      </c>
      <c r="P110" s="27">
        <v>1</v>
      </c>
      <c r="Q110" s="27">
        <v>107109.75</v>
      </c>
      <c r="R110" s="33">
        <f t="shared" si="7"/>
        <v>428439</v>
      </c>
      <c r="S110" s="32">
        <f t="shared" si="8"/>
        <v>504884.189939984</v>
      </c>
      <c r="T110" s="39">
        <f t="shared" si="9"/>
        <v>1178.427243878321</v>
      </c>
      <c r="U110" s="34">
        <f t="shared" si="10"/>
        <v>-1.6548260531868097E-2</v>
      </c>
      <c r="V110" s="35">
        <v>490.58084772370489</v>
      </c>
      <c r="W110" s="35">
        <v>115.09016163262299</v>
      </c>
      <c r="X110" s="35">
        <v>155.99942592211261</v>
      </c>
      <c r="Y110" s="35">
        <v>0</v>
      </c>
      <c r="Z110" s="35">
        <v>25000000</v>
      </c>
      <c r="AA110" s="36">
        <f t="shared" si="6"/>
        <v>117842724.38783211</v>
      </c>
      <c r="AB110" s="37">
        <f t="shared" si="11"/>
        <v>-1.6548260531868066E-2</v>
      </c>
    </row>
    <row r="111" spans="1:28">
      <c r="A111" s="18">
        <v>20180611</v>
      </c>
      <c r="B111" s="18" t="s">
        <v>99</v>
      </c>
      <c r="C111" s="27">
        <v>49900</v>
      </c>
      <c r="D111" s="27">
        <v>1</v>
      </c>
      <c r="E111" s="27">
        <v>2.1018396781789641</v>
      </c>
      <c r="F111" s="18">
        <v>262807</v>
      </c>
      <c r="G111" s="18">
        <v>1</v>
      </c>
      <c r="H111" s="18">
        <v>0.49309113759719364</v>
      </c>
      <c r="I111" s="27">
        <v>240434</v>
      </c>
      <c r="J111" s="27">
        <v>1</v>
      </c>
      <c r="K111" s="26">
        <v>0.66836238042644003</v>
      </c>
      <c r="L111" s="19">
        <v>0</v>
      </c>
      <c r="M111" s="19">
        <v>0</v>
      </c>
      <c r="N111" s="19">
        <v>0</v>
      </c>
      <c r="O111" s="27">
        <v>1</v>
      </c>
      <c r="P111" s="27">
        <v>1</v>
      </c>
      <c r="Q111" s="27">
        <v>107109.75</v>
      </c>
      <c r="R111" s="33">
        <f t="shared" si="7"/>
        <v>428439</v>
      </c>
      <c r="S111" s="32">
        <f t="shared" si="8"/>
        <v>502276.39311508666</v>
      </c>
      <c r="T111" s="39">
        <f t="shared" si="9"/>
        <v>1172.3405038175486</v>
      </c>
      <c r="U111" s="34">
        <f t="shared" si="10"/>
        <v>-5.1651386136833816E-3</v>
      </c>
      <c r="V111" s="35">
        <v>490.58084772370489</v>
      </c>
      <c r="W111" s="35">
        <v>115.09016163262299</v>
      </c>
      <c r="X111" s="35">
        <v>155.99942592211261</v>
      </c>
      <c r="Y111" s="35">
        <v>0</v>
      </c>
      <c r="Z111" s="35">
        <v>25000000</v>
      </c>
      <c r="AA111" s="36">
        <f t="shared" si="6"/>
        <v>117234050.38175485</v>
      </c>
      <c r="AB111" s="37">
        <f t="shared" si="11"/>
        <v>-5.1651386136835498E-3</v>
      </c>
    </row>
    <row r="112" spans="1:28">
      <c r="A112" s="18">
        <v>20180612</v>
      </c>
      <c r="B112" s="18" t="s">
        <v>99</v>
      </c>
      <c r="C112" s="27">
        <v>49400</v>
      </c>
      <c r="D112" s="27">
        <v>1</v>
      </c>
      <c r="E112" s="27">
        <v>2.1018396781789641</v>
      </c>
      <c r="F112" s="18">
        <v>268210</v>
      </c>
      <c r="G112" s="18">
        <v>1</v>
      </c>
      <c r="H112" s="18">
        <v>0.49309113759719364</v>
      </c>
      <c r="I112" s="27">
        <v>241906</v>
      </c>
      <c r="J112" s="27">
        <v>1</v>
      </c>
      <c r="K112" s="26">
        <v>0.66836238042644003</v>
      </c>
      <c r="L112" s="19">
        <v>0</v>
      </c>
      <c r="M112" s="19">
        <v>0</v>
      </c>
      <c r="N112" s="19">
        <v>0</v>
      </c>
      <c r="O112" s="27">
        <v>1</v>
      </c>
      <c r="P112" s="27">
        <v>1</v>
      </c>
      <c r="Q112" s="27">
        <v>107109.75</v>
      </c>
      <c r="R112" s="33">
        <f t="shared" si="7"/>
        <v>428439</v>
      </c>
      <c r="S112" s="32">
        <f t="shared" si="8"/>
        <v>504873.47411642259</v>
      </c>
      <c r="T112" s="39">
        <f t="shared" si="9"/>
        <v>1178.4022325615142</v>
      </c>
      <c r="U112" s="34">
        <f t="shared" si="10"/>
        <v>5.1706212693552441E-3</v>
      </c>
      <c r="V112" s="35">
        <v>490.58084772370489</v>
      </c>
      <c r="W112" s="35">
        <v>115.09016163262299</v>
      </c>
      <c r="X112" s="35">
        <v>155.99942592211261</v>
      </c>
      <c r="Y112" s="35">
        <v>0</v>
      </c>
      <c r="Z112" s="35">
        <v>25000000</v>
      </c>
      <c r="AA112" s="36">
        <f t="shared" si="6"/>
        <v>117840223.25615141</v>
      </c>
      <c r="AB112" s="37">
        <f t="shared" si="11"/>
        <v>5.1706212693552163E-3</v>
      </c>
    </row>
    <row r="113" spans="1:29">
      <c r="A113" s="18">
        <v>20180614</v>
      </c>
      <c r="B113" s="18" t="s">
        <v>99</v>
      </c>
      <c r="C113" s="27">
        <v>48200</v>
      </c>
      <c r="D113" s="27">
        <v>1</v>
      </c>
      <c r="E113" s="27">
        <v>2.1018396781789641</v>
      </c>
      <c r="F113" s="18">
        <v>275087</v>
      </c>
      <c r="G113" s="18">
        <v>1</v>
      </c>
      <c r="H113" s="18">
        <v>0.49309113759719364</v>
      </c>
      <c r="I113" s="27">
        <v>231700</v>
      </c>
      <c r="J113" s="27">
        <v>1</v>
      </c>
      <c r="K113" s="26">
        <v>0.66836238042644003</v>
      </c>
      <c r="L113" s="19">
        <v>0</v>
      </c>
      <c r="M113" s="19">
        <v>0</v>
      </c>
      <c r="N113" s="19">
        <v>0</v>
      </c>
      <c r="O113" s="27">
        <v>1</v>
      </c>
      <c r="P113" s="27">
        <v>1</v>
      </c>
      <c r="Q113" s="27">
        <v>107109.75</v>
      </c>
      <c r="R113" s="33">
        <f t="shared" si="7"/>
        <v>428439</v>
      </c>
      <c r="S113" s="32">
        <f t="shared" si="8"/>
        <v>498920.94780123141</v>
      </c>
      <c r="T113" s="39">
        <f t="shared" si="9"/>
        <v>1164.508711394694</v>
      </c>
      <c r="U113" s="34">
        <f t="shared" si="10"/>
        <v>-1.1790134796859275E-2</v>
      </c>
      <c r="V113" s="35">
        <v>490.58084772370489</v>
      </c>
      <c r="W113" s="35">
        <v>115.09016163262299</v>
      </c>
      <c r="X113" s="35">
        <v>155.99942592211261</v>
      </c>
      <c r="Y113" s="35">
        <v>0</v>
      </c>
      <c r="Z113" s="35">
        <v>25000000</v>
      </c>
      <c r="AA113" s="36">
        <f t="shared" si="6"/>
        <v>116450871.13946943</v>
      </c>
      <c r="AB113" s="37">
        <f t="shared" si="11"/>
        <v>-1.1790134796858951E-2</v>
      </c>
    </row>
    <row r="114" spans="1:29">
      <c r="A114" s="18">
        <v>20180615</v>
      </c>
      <c r="B114" s="18" t="s">
        <v>99</v>
      </c>
      <c r="C114" s="27">
        <v>47650</v>
      </c>
      <c r="D114" s="27">
        <v>1</v>
      </c>
      <c r="E114" s="27">
        <v>2.1018396781789641</v>
      </c>
      <c r="F114" s="18">
        <v>293263</v>
      </c>
      <c r="G114" s="18">
        <v>1</v>
      </c>
      <c r="H114" s="18">
        <v>0.49309113759719364</v>
      </c>
      <c r="I114" s="27">
        <v>228363</v>
      </c>
      <c r="J114" s="27">
        <v>1</v>
      </c>
      <c r="K114" s="26">
        <v>0.66836238042644003</v>
      </c>
      <c r="L114" s="19">
        <v>0</v>
      </c>
      <c r="M114" s="19">
        <v>0</v>
      </c>
      <c r="N114" s="19">
        <v>0</v>
      </c>
      <c r="O114" s="27">
        <v>1</v>
      </c>
      <c r="P114" s="27">
        <v>1</v>
      </c>
      <c r="Q114" s="27">
        <v>107109.75</v>
      </c>
      <c r="R114" s="33">
        <f t="shared" si="7"/>
        <v>428439</v>
      </c>
      <c r="S114" s="32">
        <f t="shared" si="8"/>
        <v>504497.03523171658</v>
      </c>
      <c r="T114" s="39">
        <f t="shared" si="9"/>
        <v>1177.5236036675387</v>
      </c>
      <c r="U114" s="34">
        <f t="shared" si="10"/>
        <v>1.1176294471217119E-2</v>
      </c>
      <c r="V114" s="35">
        <v>490.58084772370489</v>
      </c>
      <c r="W114" s="35">
        <v>115.09016163262299</v>
      </c>
      <c r="X114" s="35">
        <v>155.99942592211261</v>
      </c>
      <c r="Y114" s="35">
        <v>0</v>
      </c>
      <c r="Z114" s="35">
        <v>25000000</v>
      </c>
      <c r="AA114" s="36">
        <f t="shared" si="6"/>
        <v>117752360.36675386</v>
      </c>
      <c r="AB114" s="37">
        <f t="shared" si="11"/>
        <v>1.1176294471216793E-2</v>
      </c>
    </row>
    <row r="115" spans="1:29">
      <c r="A115" s="18">
        <v>20180618</v>
      </c>
      <c r="B115" s="18" t="s">
        <v>99</v>
      </c>
      <c r="C115" s="27">
        <v>46600</v>
      </c>
      <c r="D115" s="27">
        <v>1</v>
      </c>
      <c r="E115" s="27">
        <v>2.1018396781789641</v>
      </c>
      <c r="F115" s="18">
        <v>299649</v>
      </c>
      <c r="G115" s="18">
        <v>1</v>
      </c>
      <c r="H115" s="18">
        <v>0.49309113759719364</v>
      </c>
      <c r="I115" s="27">
        <v>214821</v>
      </c>
      <c r="J115" s="27">
        <v>1</v>
      </c>
      <c r="K115" s="26">
        <v>0.66836238042644003</v>
      </c>
      <c r="L115" s="19">
        <v>0</v>
      </c>
      <c r="M115" s="19">
        <v>0</v>
      </c>
      <c r="N115" s="19">
        <v>0</v>
      </c>
      <c r="O115" s="27">
        <v>1</v>
      </c>
      <c r="P115" s="27">
        <v>1</v>
      </c>
      <c r="Q115" s="27">
        <v>107109.75</v>
      </c>
      <c r="R115" s="33">
        <f t="shared" si="7"/>
        <v>428439</v>
      </c>
      <c r="S115" s="32">
        <f t="shared" si="8"/>
        <v>496388.02021858946</v>
      </c>
      <c r="T115" s="39">
        <f t="shared" si="9"/>
        <v>1158.5967202299266</v>
      </c>
      <c r="U115" s="34">
        <f t="shared" si="10"/>
        <v>-1.607346415703435E-2</v>
      </c>
      <c r="V115" s="35">
        <v>490.58084772370489</v>
      </c>
      <c r="W115" s="35">
        <v>115.09016163262299</v>
      </c>
      <c r="X115" s="35">
        <v>155.99942592211261</v>
      </c>
      <c r="Y115" s="35">
        <v>0</v>
      </c>
      <c r="Z115" s="35">
        <v>25000000</v>
      </c>
      <c r="AA115" s="36">
        <f t="shared" si="6"/>
        <v>115859672.02299266</v>
      </c>
      <c r="AB115" s="37">
        <f t="shared" si="11"/>
        <v>-1.6073464157034312E-2</v>
      </c>
    </row>
    <row r="116" spans="1:29">
      <c r="A116" s="18">
        <v>20180619</v>
      </c>
      <c r="B116" s="18" t="s">
        <v>99</v>
      </c>
      <c r="C116" s="27">
        <v>47000</v>
      </c>
      <c r="D116" s="27">
        <v>1</v>
      </c>
      <c r="E116" s="27">
        <v>2.1018396781789641</v>
      </c>
      <c r="F116" s="18">
        <v>282456</v>
      </c>
      <c r="G116" s="18">
        <v>1</v>
      </c>
      <c r="H116" s="18">
        <v>0.49309113759719364</v>
      </c>
      <c r="I116" s="27">
        <v>218157</v>
      </c>
      <c r="J116" s="27">
        <v>1</v>
      </c>
      <c r="K116" s="26">
        <v>0.66836238042644003</v>
      </c>
      <c r="L116" s="19">
        <v>0</v>
      </c>
      <c r="M116" s="19">
        <v>0</v>
      </c>
      <c r="N116" s="19">
        <v>0</v>
      </c>
      <c r="O116" s="27">
        <v>1</v>
      </c>
      <c r="P116" s="27">
        <v>1</v>
      </c>
      <c r="Q116" s="27">
        <v>107109.75</v>
      </c>
      <c r="R116" s="33">
        <f t="shared" si="7"/>
        <v>428439</v>
      </c>
      <c r="S116" s="32">
        <f t="shared" si="8"/>
        <v>490980.69706225512</v>
      </c>
      <c r="T116" s="39">
        <f t="shared" si="9"/>
        <v>1145.9757329800861</v>
      </c>
      <c r="U116" s="34">
        <f t="shared" si="10"/>
        <v>-1.0893339355678319E-2</v>
      </c>
      <c r="V116" s="35">
        <v>490.58084772370489</v>
      </c>
      <c r="W116" s="35">
        <v>115.09016163262299</v>
      </c>
      <c r="X116" s="35">
        <v>155.99942592211261</v>
      </c>
      <c r="Y116" s="35">
        <v>0</v>
      </c>
      <c r="Z116" s="35">
        <v>25000000</v>
      </c>
      <c r="AA116" s="36">
        <f t="shared" si="6"/>
        <v>114597573.29800861</v>
      </c>
      <c r="AB116" s="37">
        <f t="shared" si="11"/>
        <v>-1.0893339355678332E-2</v>
      </c>
    </row>
    <row r="117" spans="1:29">
      <c r="A117" s="18">
        <v>20180620</v>
      </c>
      <c r="B117" s="18" t="s">
        <v>99</v>
      </c>
      <c r="C117" s="27">
        <v>47000</v>
      </c>
      <c r="D117" s="27">
        <v>1</v>
      </c>
      <c r="E117" s="27">
        <v>2.1018396781789641</v>
      </c>
      <c r="F117" s="18">
        <v>291789</v>
      </c>
      <c r="G117" s="18">
        <v>1</v>
      </c>
      <c r="H117" s="18">
        <v>0.49309113759719364</v>
      </c>
      <c r="I117" s="27">
        <v>230032</v>
      </c>
      <c r="J117" s="27">
        <v>1</v>
      </c>
      <c r="K117" s="26">
        <v>0.66836238042644003</v>
      </c>
      <c r="L117" s="19">
        <v>0</v>
      </c>
      <c r="M117" s="19">
        <v>0</v>
      </c>
      <c r="N117" s="19">
        <v>0</v>
      </c>
      <c r="O117" s="27">
        <v>1</v>
      </c>
      <c r="P117" s="27">
        <v>1</v>
      </c>
      <c r="Q117" s="27">
        <v>107109.75</v>
      </c>
      <c r="R117" s="33">
        <f t="shared" si="7"/>
        <v>428439</v>
      </c>
      <c r="S117" s="32">
        <f t="shared" si="8"/>
        <v>503519.51991701371</v>
      </c>
      <c r="T117" s="39">
        <f t="shared" si="9"/>
        <v>1175.2420295935099</v>
      </c>
      <c r="U117" s="34">
        <f t="shared" si="10"/>
        <v>2.5538321424413868E-2</v>
      </c>
      <c r="V117" s="35">
        <v>490.58084772370489</v>
      </c>
      <c r="W117" s="35">
        <v>115.09016163262299</v>
      </c>
      <c r="X117" s="35">
        <v>155.99942592211261</v>
      </c>
      <c r="Y117" s="35">
        <v>0</v>
      </c>
      <c r="Z117" s="35">
        <v>25000000</v>
      </c>
      <c r="AA117" s="36">
        <f t="shared" si="6"/>
        <v>117524202.95935097</v>
      </c>
      <c r="AB117" s="37">
        <f t="shared" si="11"/>
        <v>2.553832142441383E-2</v>
      </c>
    </row>
    <row r="118" spans="1:29">
      <c r="A118" s="18">
        <v>20180621</v>
      </c>
      <c r="B118" s="18" t="s">
        <v>99</v>
      </c>
      <c r="C118" s="27">
        <v>47050</v>
      </c>
      <c r="D118" s="27">
        <v>1</v>
      </c>
      <c r="E118" s="27">
        <v>2.1018396781789641</v>
      </c>
      <c r="F118" s="18">
        <v>286877</v>
      </c>
      <c r="G118" s="18">
        <v>1</v>
      </c>
      <c r="H118" s="18">
        <v>0.49309113759719364</v>
      </c>
      <c r="I118" s="27">
        <v>226695</v>
      </c>
      <c r="J118" s="27">
        <v>1</v>
      </c>
      <c r="K118" s="26">
        <v>0.66836238042644003</v>
      </c>
      <c r="L118" s="19">
        <v>0</v>
      </c>
      <c r="M118" s="19">
        <v>0</v>
      </c>
      <c r="N118" s="19">
        <v>0</v>
      </c>
      <c r="O118" s="27">
        <v>1</v>
      </c>
      <c r="P118" s="27">
        <v>1</v>
      </c>
      <c r="Q118" s="27">
        <v>107109.75</v>
      </c>
      <c r="R118" s="33">
        <f t="shared" si="7"/>
        <v>428439</v>
      </c>
      <c r="S118" s="32">
        <f t="shared" si="8"/>
        <v>498972.22296956216</v>
      </c>
      <c r="T118" s="39">
        <f t="shared" si="9"/>
        <v>1164.6283904349561</v>
      </c>
      <c r="U118" s="34">
        <f t="shared" si="10"/>
        <v>-9.031024156126161E-3</v>
      </c>
      <c r="V118" s="35">
        <v>490.58084772370489</v>
      </c>
      <c r="W118" s="35">
        <v>115.09016163262299</v>
      </c>
      <c r="X118" s="35">
        <v>155.99942592211261</v>
      </c>
      <c r="Y118" s="35">
        <v>0</v>
      </c>
      <c r="Z118" s="35">
        <v>25000000</v>
      </c>
      <c r="AA118" s="36">
        <f t="shared" si="6"/>
        <v>116462839.04349563</v>
      </c>
      <c r="AB118" s="37">
        <f t="shared" si="11"/>
        <v>-9.0310241561259545E-3</v>
      </c>
    </row>
    <row r="119" spans="1:29">
      <c r="A119" s="18">
        <v>20180622</v>
      </c>
      <c r="B119" s="18" t="s">
        <v>99</v>
      </c>
      <c r="C119" s="27">
        <v>47250</v>
      </c>
      <c r="D119" s="27">
        <v>1</v>
      </c>
      <c r="E119" s="27">
        <v>2.1018396781789641</v>
      </c>
      <c r="F119" s="18">
        <v>290315</v>
      </c>
      <c r="G119" s="18">
        <v>1</v>
      </c>
      <c r="H119" s="18">
        <v>0.49309113759719364</v>
      </c>
      <c r="I119" s="27">
        <v>227677</v>
      </c>
      <c r="J119" s="27">
        <v>1</v>
      </c>
      <c r="K119" s="26">
        <v>0.66836238042644003</v>
      </c>
      <c r="L119" s="19">
        <v>0</v>
      </c>
      <c r="M119" s="19">
        <v>0</v>
      </c>
      <c r="N119" s="19">
        <v>0</v>
      </c>
      <c r="O119" s="27">
        <v>1</v>
      </c>
      <c r="P119" s="27">
        <v>1</v>
      </c>
      <c r="Q119" s="27">
        <v>107109.75</v>
      </c>
      <c r="R119" s="33">
        <f t="shared" si="7"/>
        <v>428439</v>
      </c>
      <c r="S119" s="32">
        <f t="shared" si="8"/>
        <v>501744.17009383591</v>
      </c>
      <c r="T119" s="39">
        <f t="shared" si="9"/>
        <v>1171.0982662498884</v>
      </c>
      <c r="U119" s="34">
        <f t="shared" si="10"/>
        <v>5.5553134957631832E-3</v>
      </c>
      <c r="V119" s="35">
        <v>490.58084772370489</v>
      </c>
      <c r="W119" s="35">
        <v>115.09016163262299</v>
      </c>
      <c r="X119" s="35">
        <v>155.99942592211261</v>
      </c>
      <c r="Y119" s="35">
        <v>0</v>
      </c>
      <c r="Z119" s="35">
        <v>25000000</v>
      </c>
      <c r="AA119" s="36">
        <f t="shared" si="6"/>
        <v>117109826.62498882</v>
      </c>
      <c r="AB119" s="37">
        <f t="shared" si="11"/>
        <v>5.5553134957629447E-3</v>
      </c>
    </row>
    <row r="120" spans="1:29">
      <c r="A120" s="18">
        <v>20180625</v>
      </c>
      <c r="B120" s="18" t="s">
        <v>99</v>
      </c>
      <c r="C120" s="27">
        <v>46650</v>
      </c>
      <c r="D120" s="27">
        <v>1</v>
      </c>
      <c r="E120" s="27">
        <v>2.1018396781789641</v>
      </c>
      <c r="F120" s="18">
        <v>290807</v>
      </c>
      <c r="G120" s="18">
        <v>1</v>
      </c>
      <c r="H120" s="18">
        <v>0.49309113759719364</v>
      </c>
      <c r="I120" s="27">
        <v>226597</v>
      </c>
      <c r="J120" s="27">
        <v>1</v>
      </c>
      <c r="K120" s="26">
        <v>0.66836238042644003</v>
      </c>
      <c r="L120" s="19">
        <v>0</v>
      </c>
      <c r="M120" s="19">
        <v>0</v>
      </c>
      <c r="N120" s="19">
        <v>0</v>
      </c>
      <c r="O120" s="27">
        <v>1</v>
      </c>
      <c r="P120" s="27">
        <v>1</v>
      </c>
      <c r="Q120" s="27">
        <v>107109.75</v>
      </c>
      <c r="R120" s="33">
        <f t="shared" si="7"/>
        <v>428439</v>
      </c>
      <c r="S120" s="32">
        <f t="shared" si="8"/>
        <v>500003.83575576579</v>
      </c>
      <c r="T120" s="39">
        <f t="shared" si="9"/>
        <v>1167.0362309588197</v>
      </c>
      <c r="U120" s="34">
        <f t="shared" si="10"/>
        <v>-3.4685691270607182E-3</v>
      </c>
      <c r="V120" s="35">
        <v>490.58084772370489</v>
      </c>
      <c r="W120" s="35">
        <v>115.09016163262299</v>
      </c>
      <c r="X120" s="35">
        <v>155.99942592211261</v>
      </c>
      <c r="Y120" s="35">
        <v>0</v>
      </c>
      <c r="Z120" s="35">
        <v>25000000</v>
      </c>
      <c r="AA120" s="36">
        <f t="shared" si="6"/>
        <v>116703623.09588197</v>
      </c>
      <c r="AB120" s="37">
        <f t="shared" si="11"/>
        <v>-3.4685691270605972E-3</v>
      </c>
    </row>
    <row r="121" spans="1:29">
      <c r="A121" s="18">
        <v>20180626</v>
      </c>
      <c r="B121" s="18" t="s">
        <v>99</v>
      </c>
      <c r="C121" s="27">
        <v>47000</v>
      </c>
      <c r="D121" s="27">
        <v>1</v>
      </c>
      <c r="E121" s="27">
        <v>2.1018396781789641</v>
      </c>
      <c r="F121" s="18">
        <v>295719</v>
      </c>
      <c r="G121" s="18">
        <v>1</v>
      </c>
      <c r="H121" s="18">
        <v>0.49309113759719364</v>
      </c>
      <c r="I121" s="27">
        <v>219629</v>
      </c>
      <c r="J121" s="27">
        <v>1</v>
      </c>
      <c r="K121" s="26">
        <v>0.66836238042644003</v>
      </c>
      <c r="L121" s="19">
        <v>0</v>
      </c>
      <c r="M121" s="19">
        <v>0</v>
      </c>
      <c r="N121" s="19">
        <v>0</v>
      </c>
      <c r="O121" s="27">
        <v>1</v>
      </c>
      <c r="P121" s="27">
        <v>1</v>
      </c>
      <c r="Q121" s="27">
        <v>107109.75</v>
      </c>
      <c r="R121" s="33">
        <f t="shared" si="7"/>
        <v>428439</v>
      </c>
      <c r="S121" s="32">
        <f t="shared" si="8"/>
        <v>498504.39424419438</v>
      </c>
      <c r="T121" s="39">
        <f t="shared" si="9"/>
        <v>1163.5364526669941</v>
      </c>
      <c r="U121" s="34">
        <f t="shared" si="10"/>
        <v>-2.998860017353713E-3</v>
      </c>
      <c r="V121" s="35">
        <v>490.58084772370489</v>
      </c>
      <c r="W121" s="35">
        <v>115.09016163262299</v>
      </c>
      <c r="X121" s="35">
        <v>155.99942592211261</v>
      </c>
      <c r="Y121" s="35">
        <v>0</v>
      </c>
      <c r="Z121" s="35">
        <v>25000000</v>
      </c>
      <c r="AA121" s="36">
        <f t="shared" si="6"/>
        <v>116353645.26669943</v>
      </c>
      <c r="AB121" s="37">
        <f t="shared" si="11"/>
        <v>-2.9988600173535213E-3</v>
      </c>
    </row>
    <row r="122" spans="1:29">
      <c r="A122" s="18">
        <v>20180627</v>
      </c>
      <c r="B122" s="18" t="s">
        <v>99</v>
      </c>
      <c r="C122" s="27">
        <v>47950</v>
      </c>
      <c r="D122" s="27">
        <v>1</v>
      </c>
      <c r="E122" s="27">
        <v>2.1018396781789641</v>
      </c>
      <c r="F122" s="18">
        <v>296701</v>
      </c>
      <c r="G122" s="18">
        <v>1</v>
      </c>
      <c r="H122" s="18">
        <v>0.49309113759719364</v>
      </c>
      <c r="I122" s="27">
        <v>222868</v>
      </c>
      <c r="J122" s="27">
        <v>1</v>
      </c>
      <c r="K122" s="26">
        <v>0.66836238042644003</v>
      </c>
      <c r="L122" s="19">
        <v>0</v>
      </c>
      <c r="M122" s="19">
        <v>0</v>
      </c>
      <c r="N122" s="19">
        <v>0</v>
      </c>
      <c r="O122" s="27">
        <v>1</v>
      </c>
      <c r="P122" s="27">
        <v>1</v>
      </c>
      <c r="Q122" s="27">
        <v>107109.75</v>
      </c>
      <c r="R122" s="33">
        <f t="shared" si="7"/>
        <v>428439</v>
      </c>
      <c r="S122" s="32">
        <f t="shared" si="8"/>
        <v>503150.18318578613</v>
      </c>
      <c r="T122" s="39">
        <f t="shared" si="9"/>
        <v>1174.3799775132193</v>
      </c>
      <c r="U122" s="34">
        <f t="shared" si="10"/>
        <v>9.3194543422943105E-3</v>
      </c>
      <c r="V122" s="35">
        <v>490.58084772370489</v>
      </c>
      <c r="W122" s="35">
        <v>115.09016163262299</v>
      </c>
      <c r="X122" s="35">
        <v>155.99942592211261</v>
      </c>
      <c r="Y122" s="35">
        <v>0</v>
      </c>
      <c r="Z122" s="35">
        <v>25000000</v>
      </c>
      <c r="AA122" s="36">
        <f t="shared" si="6"/>
        <v>117437997.75132191</v>
      </c>
      <c r="AB122" s="37">
        <f t="shared" si="11"/>
        <v>9.319454342294007E-3</v>
      </c>
    </row>
    <row r="123" spans="1:29">
      <c r="A123" s="18">
        <v>20180628</v>
      </c>
      <c r="B123" s="18" t="s">
        <v>99</v>
      </c>
      <c r="C123" s="27">
        <v>46800</v>
      </c>
      <c r="D123" s="27">
        <v>1</v>
      </c>
      <c r="E123" s="27">
        <v>2.1018396781789641</v>
      </c>
      <c r="F123" s="18">
        <v>292771</v>
      </c>
      <c r="G123" s="18">
        <v>1</v>
      </c>
      <c r="H123" s="18">
        <v>0.49309113759719364</v>
      </c>
      <c r="I123" s="27">
        <v>223359</v>
      </c>
      <c r="J123" s="27">
        <v>1</v>
      </c>
      <c r="K123" s="26">
        <v>0.66836238042644003</v>
      </c>
      <c r="L123" s="19">
        <v>0</v>
      </c>
      <c r="M123" s="19">
        <v>0</v>
      </c>
      <c r="N123" s="19">
        <v>0</v>
      </c>
      <c r="O123" s="27">
        <v>1</v>
      </c>
      <c r="P123" s="27">
        <v>1</v>
      </c>
      <c r="Q123" s="27">
        <v>107109.75</v>
      </c>
      <c r="R123" s="33">
        <f t="shared" si="7"/>
        <v>428439</v>
      </c>
      <c r="S123" s="32">
        <f t="shared" si="8"/>
        <v>499123.3853139127</v>
      </c>
      <c r="T123" s="39">
        <f t="shared" si="9"/>
        <v>1164.9812115935122</v>
      </c>
      <c r="U123" s="34">
        <f t="shared" si="10"/>
        <v>-8.0031728228279562E-3</v>
      </c>
      <c r="V123" s="35">
        <v>490.58084772370489</v>
      </c>
      <c r="W123" s="35">
        <v>115.09016163262299</v>
      </c>
      <c r="X123" s="35">
        <v>155.99942592211261</v>
      </c>
      <c r="Y123" s="35">
        <v>0</v>
      </c>
      <c r="Z123" s="35">
        <v>25000000</v>
      </c>
      <c r="AA123" s="36">
        <f t="shared" si="6"/>
        <v>116498121.1593512</v>
      </c>
      <c r="AB123" s="37">
        <f t="shared" si="11"/>
        <v>-8.0031728228279718E-3</v>
      </c>
    </row>
    <row r="124" spans="1:29">
      <c r="A124" s="18">
        <v>20180629</v>
      </c>
      <c r="B124" s="18" t="s">
        <v>99</v>
      </c>
      <c r="C124" s="27">
        <v>46650</v>
      </c>
      <c r="D124" s="27">
        <v>1</v>
      </c>
      <c r="E124" s="27">
        <v>2.1018396781789641</v>
      </c>
      <c r="F124" s="18">
        <v>298175</v>
      </c>
      <c r="G124" s="18">
        <v>1</v>
      </c>
      <c r="H124" s="18">
        <v>0.49309113759719364</v>
      </c>
      <c r="I124" s="27">
        <v>231209</v>
      </c>
      <c r="J124" s="27">
        <v>1</v>
      </c>
      <c r="K124" s="26">
        <v>0.66836238042644003</v>
      </c>
      <c r="L124" s="19">
        <v>0</v>
      </c>
      <c r="M124" s="19">
        <v>0</v>
      </c>
      <c r="N124" s="19">
        <v>0</v>
      </c>
      <c r="O124" s="27">
        <v>1</v>
      </c>
      <c r="P124" s="27">
        <v>1</v>
      </c>
      <c r="Q124" s="27">
        <v>107109.75</v>
      </c>
      <c r="R124" s="33">
        <f t="shared" si="7"/>
        <v>428439</v>
      </c>
      <c r="S124" s="32">
        <f t="shared" si="8"/>
        <v>506719.41855610866</v>
      </c>
      <c r="T124" s="39">
        <f t="shared" si="9"/>
        <v>1182.7107675914392</v>
      </c>
      <c r="U124" s="34">
        <f t="shared" si="10"/>
        <v>1.521874844116651E-2</v>
      </c>
      <c r="V124" s="35">
        <v>490.58084772370489</v>
      </c>
      <c r="W124" s="35">
        <v>115.09016163262299</v>
      </c>
      <c r="X124" s="35">
        <v>155.99942592211261</v>
      </c>
      <c r="Y124" s="35">
        <v>0</v>
      </c>
      <c r="Z124" s="35">
        <v>25000000</v>
      </c>
      <c r="AA124" s="36">
        <f t="shared" si="6"/>
        <v>118271076.75914392</v>
      </c>
      <c r="AB124" s="37">
        <f t="shared" si="11"/>
        <v>1.5218748441166644E-2</v>
      </c>
    </row>
    <row r="125" spans="1:29" s="17" customFormat="1">
      <c r="A125" s="20">
        <v>20180702</v>
      </c>
      <c r="B125" s="20" t="s">
        <v>100</v>
      </c>
      <c r="C125" s="20">
        <v>45550</v>
      </c>
      <c r="D125" s="20">
        <v>1</v>
      </c>
      <c r="E125" s="23">
        <v>3.0870042872454402</v>
      </c>
      <c r="F125" s="20">
        <v>298175</v>
      </c>
      <c r="G125" s="20">
        <v>1</v>
      </c>
      <c r="H125" s="23">
        <v>0.48296721723819902</v>
      </c>
      <c r="I125" s="23">
        <v>219727</v>
      </c>
      <c r="J125" s="23">
        <v>1</v>
      </c>
      <c r="K125" s="20">
        <v>0.62285097033419978</v>
      </c>
      <c r="L125" s="20">
        <v>0</v>
      </c>
      <c r="M125" s="20">
        <v>0</v>
      </c>
      <c r="N125" s="20">
        <v>0</v>
      </c>
      <c r="O125" s="23">
        <v>1</v>
      </c>
      <c r="P125" s="23">
        <v>1</v>
      </c>
      <c r="Q125" s="23">
        <v>144008.75</v>
      </c>
      <c r="R125" s="20">
        <f xml:space="preserve"> R124*(C124*D125*E125+F124*G125*H125+I124*J125*K125+O124*P125*Q125)/S124</f>
        <v>487046.3817397051</v>
      </c>
      <c r="S125" s="25">
        <f t="shared" si="8"/>
        <v>565487.72044265247</v>
      </c>
      <c r="T125" s="40">
        <f t="shared" si="9"/>
        <v>1161.0551718355014</v>
      </c>
      <c r="U125" s="28">
        <f t="shared" si="10"/>
        <v>-1.8310136636397516E-2</v>
      </c>
      <c r="V125" s="20">
        <f>AA124*0.25/C124</f>
        <v>633.82141885929218</v>
      </c>
      <c r="W125" s="20">
        <f>AA124*0.25/F124</f>
        <v>99.16246898561576</v>
      </c>
      <c r="X125" s="20">
        <f>AA124*0.25/I124</f>
        <v>127.88329688630624</v>
      </c>
      <c r="Y125" s="23">
        <v>0</v>
      </c>
      <c r="Z125" s="23">
        <f>AA124*0.25</f>
        <v>29567769.18978598</v>
      </c>
      <c r="AA125" s="29">
        <f t="shared" si="6"/>
        <v>116105517.18355012</v>
      </c>
      <c r="AB125" s="28">
        <f t="shared" si="11"/>
        <v>-1.8310136636397648E-2</v>
      </c>
      <c r="AC125" s="17">
        <f>V125*C124+W125*F124+X125*I124+Z125</f>
        <v>118271076.75914392</v>
      </c>
    </row>
    <row r="126" spans="1:29">
      <c r="A126" s="18">
        <v>20180703</v>
      </c>
      <c r="B126" s="18" t="s">
        <v>99</v>
      </c>
      <c r="C126" s="27">
        <v>46150</v>
      </c>
      <c r="D126" s="27">
        <v>1</v>
      </c>
      <c r="E126" s="27">
        <v>3.0870042872454446</v>
      </c>
      <c r="F126" s="18">
        <v>297684</v>
      </c>
      <c r="G126" s="18">
        <v>1</v>
      </c>
      <c r="H126" s="18">
        <v>0.48296721723819902</v>
      </c>
      <c r="I126" s="27">
        <v>217863</v>
      </c>
      <c r="J126" s="27">
        <v>1</v>
      </c>
      <c r="K126" s="26">
        <v>0.62285097033419978</v>
      </c>
      <c r="L126" s="19">
        <v>0</v>
      </c>
      <c r="M126" s="19">
        <v>0</v>
      </c>
      <c r="N126" s="19">
        <v>0</v>
      </c>
      <c r="O126" s="27">
        <v>1</v>
      </c>
      <c r="P126" s="27">
        <v>1</v>
      </c>
      <c r="Q126" s="27">
        <v>144008.75</v>
      </c>
      <c r="R126" s="31">
        <f>$R$125</f>
        <v>487046.3817397051</v>
      </c>
      <c r="S126" s="32">
        <f t="shared" si="8"/>
        <v>565941.79190263303</v>
      </c>
      <c r="T126" s="39">
        <f t="shared" si="9"/>
        <v>1161.9874679719774</v>
      </c>
      <c r="U126" s="34">
        <f t="shared" si="10"/>
        <v>8.0297315673822744E-4</v>
      </c>
      <c r="V126" s="38">
        <v>633.82141885929218</v>
      </c>
      <c r="W126" s="38">
        <v>99.16246898561576</v>
      </c>
      <c r="X126" s="35">
        <v>127.88329688630624</v>
      </c>
      <c r="Y126" s="35">
        <v>0</v>
      </c>
      <c r="Z126" s="35">
        <v>29567769.18978598</v>
      </c>
      <c r="AA126" s="36">
        <f t="shared" si="6"/>
        <v>116198746.7971977</v>
      </c>
      <c r="AB126" s="37">
        <f t="shared" si="11"/>
        <v>8.0297315673805863E-4</v>
      </c>
    </row>
    <row r="127" spans="1:29">
      <c r="A127" s="18">
        <v>20180704</v>
      </c>
      <c r="B127" s="18" t="s">
        <v>99</v>
      </c>
      <c r="C127" s="27">
        <v>46250</v>
      </c>
      <c r="D127" s="27">
        <v>1</v>
      </c>
      <c r="E127" s="27">
        <v>3.0870042872454446</v>
      </c>
      <c r="F127" s="18">
        <v>286385</v>
      </c>
      <c r="G127" s="18">
        <v>1</v>
      </c>
      <c r="H127" s="18">
        <v>0.48296721723819902</v>
      </c>
      <c r="I127" s="27">
        <v>211484</v>
      </c>
      <c r="J127" s="27">
        <v>1</v>
      </c>
      <c r="K127" s="26">
        <v>0.62285097033419978</v>
      </c>
      <c r="L127" s="19">
        <v>0</v>
      </c>
      <c r="M127" s="19">
        <v>0</v>
      </c>
      <c r="N127" s="19">
        <v>0</v>
      </c>
      <c r="O127" s="27">
        <v>1</v>
      </c>
      <c r="P127" s="27">
        <v>1</v>
      </c>
      <c r="Q127" s="27">
        <v>144008.75</v>
      </c>
      <c r="R127" s="31">
        <f t="shared" ref="R127:R190" si="12">$R$125</f>
        <v>487046.3817397051</v>
      </c>
      <c r="S127" s="32">
        <f t="shared" si="8"/>
        <v>556820.27940402133</v>
      </c>
      <c r="T127" s="39">
        <f t="shared" si="9"/>
        <v>1143.2592465117746</v>
      </c>
      <c r="U127" s="34">
        <f t="shared" si="10"/>
        <v>-1.611740399652439E-2</v>
      </c>
      <c r="V127" s="38">
        <v>633.82141885929218</v>
      </c>
      <c r="W127" s="38">
        <v>99.16246898561576</v>
      </c>
      <c r="X127" s="35">
        <v>127.88329688630624</v>
      </c>
      <c r="Y127" s="35">
        <v>0</v>
      </c>
      <c r="Z127" s="35">
        <v>29567769.18978598</v>
      </c>
      <c r="AA127" s="36">
        <f t="shared" si="6"/>
        <v>114325924.65117741</v>
      </c>
      <c r="AB127" s="37">
        <f t="shared" si="11"/>
        <v>-1.6117403996524504E-2</v>
      </c>
    </row>
    <row r="128" spans="1:29">
      <c r="A128" s="18">
        <v>20180705</v>
      </c>
      <c r="B128" s="18" t="s">
        <v>99</v>
      </c>
      <c r="C128" s="27">
        <v>45950</v>
      </c>
      <c r="D128" s="27">
        <v>1</v>
      </c>
      <c r="E128" s="27">
        <v>3.0870042872454446</v>
      </c>
      <c r="F128" s="18">
        <v>277052</v>
      </c>
      <c r="G128" s="18">
        <v>1</v>
      </c>
      <c r="H128" s="18">
        <v>0.48296721723819902</v>
      </c>
      <c r="I128" s="27">
        <v>205301</v>
      </c>
      <c r="J128" s="27">
        <v>1</v>
      </c>
      <c r="K128" s="26">
        <v>0.62285097033419978</v>
      </c>
      <c r="L128" s="19">
        <v>0</v>
      </c>
      <c r="M128" s="19">
        <v>0</v>
      </c>
      <c r="N128" s="19">
        <v>0</v>
      </c>
      <c r="O128" s="27">
        <v>1</v>
      </c>
      <c r="P128" s="27">
        <v>1</v>
      </c>
      <c r="Q128" s="27">
        <v>144008.75</v>
      </c>
      <c r="R128" s="31">
        <f t="shared" si="12"/>
        <v>487046.3817397051</v>
      </c>
      <c r="S128" s="32">
        <f t="shared" si="8"/>
        <v>547535.5575297873</v>
      </c>
      <c r="T128" s="39">
        <f t="shared" si="9"/>
        <v>1124.1959247782888</v>
      </c>
      <c r="U128" s="34">
        <f t="shared" si="10"/>
        <v>-1.667453973510408E-2</v>
      </c>
      <c r="V128" s="38">
        <v>633.82141885929218</v>
      </c>
      <c r="W128" s="38">
        <v>99.16246898561576</v>
      </c>
      <c r="X128" s="35">
        <v>127.88329688630624</v>
      </c>
      <c r="Y128" s="35">
        <v>0</v>
      </c>
      <c r="Z128" s="35">
        <v>29567769.18978598</v>
      </c>
      <c r="AA128" s="36">
        <f t="shared" si="6"/>
        <v>112419592.47782883</v>
      </c>
      <c r="AB128" s="37">
        <f t="shared" si="11"/>
        <v>-1.6674539735104108E-2</v>
      </c>
    </row>
    <row r="129" spans="1:28">
      <c r="A129" s="18">
        <v>20180706</v>
      </c>
      <c r="B129" s="18" t="s">
        <v>99</v>
      </c>
      <c r="C129" s="27">
        <v>44900</v>
      </c>
      <c r="D129" s="27">
        <v>1</v>
      </c>
      <c r="E129" s="27">
        <v>3.0870042872454446</v>
      </c>
      <c r="F129" s="18">
        <v>284421</v>
      </c>
      <c r="G129" s="18">
        <v>1</v>
      </c>
      <c r="H129" s="18">
        <v>0.48296721723819902</v>
      </c>
      <c r="I129" s="27">
        <v>213054</v>
      </c>
      <c r="J129" s="27">
        <v>1</v>
      </c>
      <c r="K129" s="26">
        <v>0.62285097033419978</v>
      </c>
      <c r="L129" s="19">
        <v>0</v>
      </c>
      <c r="M129" s="19">
        <v>0</v>
      </c>
      <c r="N129" s="19">
        <v>0</v>
      </c>
      <c r="O129" s="27">
        <v>1</v>
      </c>
      <c r="P129" s="27">
        <v>1</v>
      </c>
      <c r="Q129" s="27">
        <v>144008.75</v>
      </c>
      <c r="R129" s="31">
        <f t="shared" si="12"/>
        <v>487046.3817397051</v>
      </c>
      <c r="S129" s="32">
        <f t="shared" si="8"/>
        <v>552682.15202500881</v>
      </c>
      <c r="T129" s="39">
        <f t="shared" si="9"/>
        <v>1134.7628742274114</v>
      </c>
      <c r="U129" s="34">
        <f t="shared" si="10"/>
        <v>9.3995621370061375E-3</v>
      </c>
      <c r="V129" s="38">
        <v>633.82141885929218</v>
      </c>
      <c r="W129" s="38">
        <v>99.16246898561576</v>
      </c>
      <c r="X129" s="35">
        <v>127.88329688630624</v>
      </c>
      <c r="Y129" s="35">
        <v>0</v>
      </c>
      <c r="Z129" s="35">
        <v>29567769.18978598</v>
      </c>
      <c r="AA129" s="36">
        <f t="shared" si="6"/>
        <v>113476287.42274112</v>
      </c>
      <c r="AB129" s="37">
        <f t="shared" si="11"/>
        <v>9.3995621370063578E-3</v>
      </c>
    </row>
    <row r="130" spans="1:28">
      <c r="A130" s="18">
        <v>20180709</v>
      </c>
      <c r="B130" s="18" t="s">
        <v>99</v>
      </c>
      <c r="C130" s="27">
        <v>45600</v>
      </c>
      <c r="D130" s="27">
        <v>1</v>
      </c>
      <c r="E130" s="27">
        <v>3.0870042872454446</v>
      </c>
      <c r="F130" s="18">
        <v>279017</v>
      </c>
      <c r="G130" s="18">
        <v>1</v>
      </c>
      <c r="H130" s="18">
        <v>0.48296721723819902</v>
      </c>
      <c r="I130" s="27">
        <v>224438</v>
      </c>
      <c r="J130" s="27">
        <v>1</v>
      </c>
      <c r="K130" s="26">
        <v>0.62285097033419978</v>
      </c>
      <c r="L130" s="19">
        <v>0</v>
      </c>
      <c r="M130" s="19">
        <v>0</v>
      </c>
      <c r="N130" s="19">
        <v>0</v>
      </c>
      <c r="O130" s="27">
        <v>1</v>
      </c>
      <c r="P130" s="27">
        <v>1</v>
      </c>
      <c r="Q130" s="27">
        <v>144008.75</v>
      </c>
      <c r="R130" s="31">
        <f t="shared" si="12"/>
        <v>487046.3817397051</v>
      </c>
      <c r="S130" s="32">
        <f t="shared" si="8"/>
        <v>559323.63563040993</v>
      </c>
      <c r="T130" s="39">
        <f t="shared" si="9"/>
        <v>1148.399118852981</v>
      </c>
      <c r="U130" s="34">
        <f t="shared" si="10"/>
        <v>1.2016823016750217E-2</v>
      </c>
      <c r="V130" s="38">
        <v>633.82141885929218</v>
      </c>
      <c r="W130" s="38">
        <v>99.16246898561576</v>
      </c>
      <c r="X130" s="35">
        <v>127.88329688630624</v>
      </c>
      <c r="Y130" s="35">
        <v>0</v>
      </c>
      <c r="Z130" s="35">
        <v>29567769.18978598</v>
      </c>
      <c r="AA130" s="36">
        <f t="shared" si="6"/>
        <v>114839911.88529804</v>
      </c>
      <c r="AB130" s="37">
        <f t="shared" si="11"/>
        <v>1.2016823016749952E-2</v>
      </c>
    </row>
    <row r="131" spans="1:28">
      <c r="A131" s="18">
        <v>20180710</v>
      </c>
      <c r="B131" s="18" t="s">
        <v>99</v>
      </c>
      <c r="C131" s="27">
        <v>46300</v>
      </c>
      <c r="D131" s="27">
        <v>1</v>
      </c>
      <c r="E131" s="27">
        <v>3.0870042872454446</v>
      </c>
      <c r="F131" s="18">
        <v>276070</v>
      </c>
      <c r="G131" s="18">
        <v>1</v>
      </c>
      <c r="H131" s="18">
        <v>0.48296721723819902</v>
      </c>
      <c r="I131" s="27">
        <v>226695</v>
      </c>
      <c r="J131" s="27">
        <v>1</v>
      </c>
      <c r="K131" s="26">
        <v>0.62285097033419978</v>
      </c>
      <c r="L131" s="19">
        <v>0</v>
      </c>
      <c r="M131" s="19">
        <v>0</v>
      </c>
      <c r="N131" s="19">
        <v>0</v>
      </c>
      <c r="O131" s="27">
        <v>1</v>
      </c>
      <c r="P131" s="27">
        <v>1</v>
      </c>
      <c r="Q131" s="27">
        <v>144008.75</v>
      </c>
      <c r="R131" s="31">
        <f t="shared" si="12"/>
        <v>487046.3817397051</v>
      </c>
      <c r="S131" s="32">
        <f t="shared" si="8"/>
        <v>561467.00888232514</v>
      </c>
      <c r="T131" s="39">
        <f t="shared" si="9"/>
        <v>1152.799876834714</v>
      </c>
      <c r="U131" s="34">
        <f t="shared" si="10"/>
        <v>3.8320805976658112E-3</v>
      </c>
      <c r="V131" s="38">
        <v>633.82141885929218</v>
      </c>
      <c r="W131" s="38">
        <v>99.16246898561576</v>
      </c>
      <c r="X131" s="35">
        <v>127.88329688630624</v>
      </c>
      <c r="Y131" s="35">
        <v>0</v>
      </c>
      <c r="Z131" s="35">
        <v>29567769.18978598</v>
      </c>
      <c r="AA131" s="36">
        <f t="shared" ref="AA131:AA194" si="13">V131*C131+W131*F131+X131*I131+Z131</f>
        <v>115279987.68347135</v>
      </c>
      <c r="AB131" s="37">
        <f t="shared" si="11"/>
        <v>3.8320805976658663E-3</v>
      </c>
    </row>
    <row r="132" spans="1:28">
      <c r="A132" s="18">
        <v>20180711</v>
      </c>
      <c r="B132" s="18" t="s">
        <v>99</v>
      </c>
      <c r="C132" s="27">
        <v>46000</v>
      </c>
      <c r="D132" s="27">
        <v>1</v>
      </c>
      <c r="E132" s="27">
        <v>3.0870042872454446</v>
      </c>
      <c r="F132" s="18">
        <v>271649</v>
      </c>
      <c r="G132" s="18">
        <v>1</v>
      </c>
      <c r="H132" s="18">
        <v>0.48296721723819902</v>
      </c>
      <c r="I132" s="27">
        <v>222770</v>
      </c>
      <c r="J132" s="27">
        <v>1</v>
      </c>
      <c r="K132" s="26">
        <v>0.62285097033419978</v>
      </c>
      <c r="L132" s="19">
        <v>0</v>
      </c>
      <c r="M132" s="19">
        <v>0</v>
      </c>
      <c r="N132" s="19">
        <v>0</v>
      </c>
      <c r="O132" s="27">
        <v>1</v>
      </c>
      <c r="P132" s="27">
        <v>1</v>
      </c>
      <c r="Q132" s="27">
        <v>144008.75</v>
      </c>
      <c r="R132" s="31">
        <f t="shared" si="12"/>
        <v>487046.3817397051</v>
      </c>
      <c r="S132" s="32">
        <f t="shared" si="8"/>
        <v>555961.01947017969</v>
      </c>
      <c r="T132" s="39">
        <f t="shared" si="9"/>
        <v>1141.4950204214945</v>
      </c>
      <c r="U132" s="34">
        <f t="shared" si="10"/>
        <v>-9.8064344387854534E-3</v>
      </c>
      <c r="V132" s="38">
        <v>633.82141885929218</v>
      </c>
      <c r="W132" s="38">
        <v>99.16246898561576</v>
      </c>
      <c r="X132" s="35">
        <v>127.88329688630624</v>
      </c>
      <c r="Y132" s="35">
        <v>0</v>
      </c>
      <c r="Z132" s="35">
        <v>29567769.18978598</v>
      </c>
      <c r="AA132" s="36">
        <f t="shared" si="13"/>
        <v>114149502.04214939</v>
      </c>
      <c r="AB132" s="37">
        <f t="shared" si="11"/>
        <v>-9.8064344387854604E-3</v>
      </c>
    </row>
    <row r="133" spans="1:28">
      <c r="A133" s="18">
        <v>20180712</v>
      </c>
      <c r="B133" s="18" t="s">
        <v>99</v>
      </c>
      <c r="C133" s="27">
        <v>45500</v>
      </c>
      <c r="D133" s="27">
        <v>1</v>
      </c>
      <c r="E133" s="27">
        <v>3.0870042872454446</v>
      </c>
      <c r="F133" s="18">
        <v>282947</v>
      </c>
      <c r="G133" s="18">
        <v>1</v>
      </c>
      <c r="H133" s="18">
        <v>0.48296721723819902</v>
      </c>
      <c r="I133" s="27">
        <v>223947</v>
      </c>
      <c r="J133" s="27">
        <v>1</v>
      </c>
      <c r="K133" s="26">
        <v>0.62285097033419978</v>
      </c>
      <c r="L133" s="19">
        <v>0</v>
      </c>
      <c r="M133" s="19">
        <v>0</v>
      </c>
      <c r="N133" s="19">
        <v>0</v>
      </c>
      <c r="O133" s="27">
        <v>1</v>
      </c>
      <c r="P133" s="27">
        <v>1</v>
      </c>
      <c r="Q133" s="27">
        <v>144008.75</v>
      </c>
      <c r="R133" s="31">
        <f t="shared" si="12"/>
        <v>487046.3817397051</v>
      </c>
      <c r="S133" s="32">
        <f t="shared" ref="S133:S196" si="14">C133*D133*E133+F133*G133*H133+I133*J133*K133+O133*P133*Q133</f>
        <v>560607.17653899745</v>
      </c>
      <c r="T133" s="39">
        <f t="shared" ref="T133:T196" si="15">S133/R133*1000</f>
        <v>1151.0344754775447</v>
      </c>
      <c r="U133" s="34">
        <f t="shared" ref="U133:U196" si="16">(T133-T132)/T132</f>
        <v>8.3569835044289362E-3</v>
      </c>
      <c r="V133" s="38">
        <v>633.82141885929218</v>
      </c>
      <c r="W133" s="38">
        <v>99.16246898561576</v>
      </c>
      <c r="X133" s="35">
        <v>127.88329688630624</v>
      </c>
      <c r="Y133" s="35">
        <v>0</v>
      </c>
      <c r="Z133" s="35">
        <v>29567769.18978598</v>
      </c>
      <c r="AA133" s="36">
        <f t="shared" si="13"/>
        <v>115103447.54775441</v>
      </c>
      <c r="AB133" s="37">
        <f t="shared" ref="AB133:AB196" si="17">(AA133-AA132)/AA132</f>
        <v>8.3569835044288703E-3</v>
      </c>
    </row>
    <row r="134" spans="1:28">
      <c r="A134" s="18">
        <v>20180713</v>
      </c>
      <c r="B134" s="18" t="s">
        <v>99</v>
      </c>
      <c r="C134" s="27">
        <v>46500</v>
      </c>
      <c r="D134" s="27">
        <v>1</v>
      </c>
      <c r="E134" s="27">
        <v>3.0870042872454446</v>
      </c>
      <c r="F134" s="18">
        <v>282947</v>
      </c>
      <c r="G134" s="18">
        <v>1</v>
      </c>
      <c r="H134" s="18">
        <v>0.48296721723819902</v>
      </c>
      <c r="I134" s="27">
        <v>231111</v>
      </c>
      <c r="J134" s="27">
        <v>1</v>
      </c>
      <c r="K134" s="26">
        <v>0.62285097033419978</v>
      </c>
      <c r="L134" s="19">
        <v>0</v>
      </c>
      <c r="M134" s="19">
        <v>0</v>
      </c>
      <c r="N134" s="19">
        <v>0</v>
      </c>
      <c r="O134" s="27">
        <v>1</v>
      </c>
      <c r="P134" s="27">
        <v>1</v>
      </c>
      <c r="Q134" s="27">
        <v>144008.75</v>
      </c>
      <c r="R134" s="31">
        <f t="shared" si="12"/>
        <v>487046.3817397051</v>
      </c>
      <c r="S134" s="32">
        <f t="shared" si="14"/>
        <v>568156.2851777171</v>
      </c>
      <c r="T134" s="39">
        <f t="shared" si="15"/>
        <v>1166.5342490550725</v>
      </c>
      <c r="U134" s="34">
        <f t="shared" si="16"/>
        <v>1.3465950766676371E-2</v>
      </c>
      <c r="V134" s="38">
        <v>633.82141885929218</v>
      </c>
      <c r="W134" s="38">
        <v>99.16246898561576</v>
      </c>
      <c r="X134" s="35">
        <v>127.88329688630624</v>
      </c>
      <c r="Y134" s="35">
        <v>0</v>
      </c>
      <c r="Z134" s="35">
        <v>29567769.18978598</v>
      </c>
      <c r="AA134" s="36">
        <f t="shared" si="13"/>
        <v>116653424.90550721</v>
      </c>
      <c r="AB134" s="37">
        <f t="shared" si="17"/>
        <v>1.3465950766676572E-2</v>
      </c>
    </row>
    <row r="135" spans="1:28">
      <c r="A135" s="18">
        <v>20180716</v>
      </c>
      <c r="B135" s="18" t="s">
        <v>99</v>
      </c>
      <c r="C135" s="27">
        <v>46050</v>
      </c>
      <c r="D135" s="27">
        <v>1</v>
      </c>
      <c r="E135" s="27">
        <v>3.0870042872454446</v>
      </c>
      <c r="F135" s="18">
        <v>288350</v>
      </c>
      <c r="G135" s="18">
        <v>1</v>
      </c>
      <c r="H135" s="18">
        <v>0.48296721723819902</v>
      </c>
      <c r="I135" s="27">
        <v>240336</v>
      </c>
      <c r="J135" s="27">
        <v>1</v>
      </c>
      <c r="K135" s="26">
        <v>0.62285097033419978</v>
      </c>
      <c r="L135" s="19">
        <v>0</v>
      </c>
      <c r="M135" s="19">
        <v>0</v>
      </c>
      <c r="N135" s="19">
        <v>0</v>
      </c>
      <c r="O135" s="27">
        <v>1</v>
      </c>
      <c r="P135" s="27">
        <v>1</v>
      </c>
      <c r="Q135" s="27">
        <v>144008.75</v>
      </c>
      <c r="R135" s="31">
        <f t="shared" si="12"/>
        <v>487046.3817397051</v>
      </c>
      <c r="S135" s="32">
        <f t="shared" si="14"/>
        <v>575122.40532452764</v>
      </c>
      <c r="T135" s="39">
        <f t="shared" si="15"/>
        <v>1180.8370350072603</v>
      </c>
      <c r="U135" s="34">
        <f t="shared" si="16"/>
        <v>1.2260922440788614E-2</v>
      </c>
      <c r="V135" s="38">
        <v>633.82141885929218</v>
      </c>
      <c r="W135" s="38">
        <v>99.16246898561576</v>
      </c>
      <c r="X135" s="35">
        <v>127.88329688630624</v>
      </c>
      <c r="Y135" s="35">
        <v>0</v>
      </c>
      <c r="Z135" s="35">
        <v>29567769.18978598</v>
      </c>
      <c r="AA135" s="36">
        <f t="shared" si="13"/>
        <v>118083703.50072598</v>
      </c>
      <c r="AB135" s="37">
        <f t="shared" si="17"/>
        <v>1.2260922440788571E-2</v>
      </c>
    </row>
    <row r="136" spans="1:28">
      <c r="A136" s="18">
        <v>20180717</v>
      </c>
      <c r="B136" s="18" t="s">
        <v>99</v>
      </c>
      <c r="C136" s="27">
        <v>45850</v>
      </c>
      <c r="D136" s="27">
        <v>1</v>
      </c>
      <c r="E136" s="27">
        <v>3.0870042872454446</v>
      </c>
      <c r="F136" s="18">
        <v>290315</v>
      </c>
      <c r="G136" s="18">
        <v>1</v>
      </c>
      <c r="H136" s="18">
        <v>0.48296721723819902</v>
      </c>
      <c r="I136" s="27">
        <v>231406</v>
      </c>
      <c r="J136" s="27">
        <v>1</v>
      </c>
      <c r="K136" s="26">
        <v>0.62285097033419978</v>
      </c>
      <c r="L136" s="19">
        <v>0</v>
      </c>
      <c r="M136" s="19">
        <v>0</v>
      </c>
      <c r="N136" s="19">
        <v>0</v>
      </c>
      <c r="O136" s="27">
        <v>1</v>
      </c>
      <c r="P136" s="27">
        <v>1</v>
      </c>
      <c r="Q136" s="27">
        <v>144008.75</v>
      </c>
      <c r="R136" s="31">
        <f t="shared" si="12"/>
        <v>487046.3817397051</v>
      </c>
      <c r="S136" s="32">
        <f t="shared" si="14"/>
        <v>569891.97588386724</v>
      </c>
      <c r="T136" s="39">
        <f t="shared" si="15"/>
        <v>1170.097956273162</v>
      </c>
      <c r="U136" s="34">
        <f t="shared" si="16"/>
        <v>-9.0944630086337262E-3</v>
      </c>
      <c r="V136" s="38">
        <v>633.82141885929218</v>
      </c>
      <c r="W136" s="38">
        <v>99.16246898561576</v>
      </c>
      <c r="X136" s="35">
        <v>127.88329688630624</v>
      </c>
      <c r="Y136" s="35">
        <v>0</v>
      </c>
      <c r="Z136" s="35">
        <v>29567769.18978598</v>
      </c>
      <c r="AA136" s="36">
        <f t="shared" si="13"/>
        <v>117009795.62731615</v>
      </c>
      <c r="AB136" s="37">
        <f t="shared" si="17"/>
        <v>-9.0944630086338286E-3</v>
      </c>
    </row>
    <row r="137" spans="1:28">
      <c r="A137" s="18">
        <v>20180718</v>
      </c>
      <c r="B137" s="18" t="s">
        <v>99</v>
      </c>
      <c r="C137" s="27">
        <v>46550</v>
      </c>
      <c r="D137" s="27">
        <v>1</v>
      </c>
      <c r="E137" s="27">
        <v>3.0870042872454446</v>
      </c>
      <c r="F137" s="18">
        <v>284912</v>
      </c>
      <c r="G137" s="18">
        <v>1</v>
      </c>
      <c r="H137" s="18">
        <v>0.48296721723819902</v>
      </c>
      <c r="I137" s="27">
        <v>233270</v>
      </c>
      <c r="J137" s="27">
        <v>1</v>
      </c>
      <c r="K137" s="26">
        <v>0.62285097033419978</v>
      </c>
      <c r="L137" s="19">
        <v>0</v>
      </c>
      <c r="M137" s="19">
        <v>0</v>
      </c>
      <c r="N137" s="19">
        <v>0</v>
      </c>
      <c r="O137" s="27">
        <v>1</v>
      </c>
      <c r="P137" s="27">
        <v>1</v>
      </c>
      <c r="Q137" s="27">
        <v>144008.75</v>
      </c>
      <c r="R137" s="31">
        <f t="shared" si="12"/>
        <v>487046.3817397051</v>
      </c>
      <c r="S137" s="32">
        <f t="shared" si="14"/>
        <v>570604.40121890395</v>
      </c>
      <c r="T137" s="39">
        <f t="shared" si="15"/>
        <v>1171.560702659845</v>
      </c>
      <c r="U137" s="34">
        <f t="shared" si="16"/>
        <v>1.2501059239022243E-3</v>
      </c>
      <c r="V137" s="38">
        <v>633.82141885929218</v>
      </c>
      <c r="W137" s="38">
        <v>99.16246898561576</v>
      </c>
      <c r="X137" s="35">
        <v>127.88329688630624</v>
      </c>
      <c r="Y137" s="35">
        <v>0</v>
      </c>
      <c r="Z137" s="35">
        <v>29567769.18978598</v>
      </c>
      <c r="AA137" s="36">
        <f t="shared" si="13"/>
        <v>117156070.26598445</v>
      </c>
      <c r="AB137" s="37">
        <f t="shared" si="17"/>
        <v>1.2501059239022434E-3</v>
      </c>
    </row>
    <row r="138" spans="1:28">
      <c r="A138" s="18">
        <v>20180719</v>
      </c>
      <c r="B138" s="18" t="s">
        <v>99</v>
      </c>
      <c r="C138" s="27">
        <v>46900</v>
      </c>
      <c r="D138" s="27">
        <v>1</v>
      </c>
      <c r="E138" s="27">
        <v>3.0870042872454446</v>
      </c>
      <c r="F138" s="18">
        <v>283438</v>
      </c>
      <c r="G138" s="18">
        <v>1</v>
      </c>
      <c r="H138" s="18">
        <v>0.48296721723819902</v>
      </c>
      <c r="I138" s="27">
        <v>227382</v>
      </c>
      <c r="J138" s="27">
        <v>1</v>
      </c>
      <c r="K138" s="26">
        <v>0.62285097033419978</v>
      </c>
      <c r="L138" s="19">
        <v>0</v>
      </c>
      <c r="M138" s="19">
        <v>0</v>
      </c>
      <c r="N138" s="19">
        <v>0</v>
      </c>
      <c r="O138" s="27">
        <v>1</v>
      </c>
      <c r="P138" s="27">
        <v>1</v>
      </c>
      <c r="Q138" s="27">
        <v>144008.75</v>
      </c>
      <c r="R138" s="31">
        <f t="shared" si="12"/>
        <v>487046.3817397051</v>
      </c>
      <c r="S138" s="32">
        <f t="shared" si="14"/>
        <v>567305.61252790305</v>
      </c>
      <c r="T138" s="39">
        <f t="shared" si="15"/>
        <v>1164.7876543123389</v>
      </c>
      <c r="U138" s="34">
        <f t="shared" si="16"/>
        <v>-5.7812184482878047E-3</v>
      </c>
      <c r="V138" s="38">
        <v>633.82141885929218</v>
      </c>
      <c r="W138" s="38">
        <v>99.16246898561576</v>
      </c>
      <c r="X138" s="35">
        <v>127.88329688630624</v>
      </c>
      <c r="Y138" s="35">
        <v>0</v>
      </c>
      <c r="Z138" s="35">
        <v>29567769.18978598</v>
      </c>
      <c r="AA138" s="36">
        <f t="shared" si="13"/>
        <v>116478765.43123382</v>
      </c>
      <c r="AB138" s="37">
        <f t="shared" si="17"/>
        <v>-5.7812184482878975E-3</v>
      </c>
    </row>
    <row r="139" spans="1:28">
      <c r="A139" s="18">
        <v>20180720</v>
      </c>
      <c r="B139" s="18" t="s">
        <v>99</v>
      </c>
      <c r="C139" s="27">
        <v>47450</v>
      </c>
      <c r="D139" s="27">
        <v>1</v>
      </c>
      <c r="E139" s="27">
        <v>3.0870042872454446</v>
      </c>
      <c r="F139" s="18">
        <v>280491</v>
      </c>
      <c r="G139" s="18">
        <v>1</v>
      </c>
      <c r="H139" s="18">
        <v>0.48296721723819902</v>
      </c>
      <c r="I139" s="27">
        <v>220218</v>
      </c>
      <c r="J139" s="27">
        <v>1</v>
      </c>
      <c r="K139" s="26">
        <v>0.62285097033419978</v>
      </c>
      <c r="L139" s="19">
        <v>0</v>
      </c>
      <c r="M139" s="19">
        <v>0</v>
      </c>
      <c r="N139" s="19">
        <v>0</v>
      </c>
      <c r="O139" s="27">
        <v>1</v>
      </c>
      <c r="P139" s="27">
        <v>1</v>
      </c>
      <c r="Q139" s="27">
        <v>144008.75</v>
      </c>
      <c r="R139" s="31">
        <f t="shared" si="12"/>
        <v>487046.3817397051</v>
      </c>
      <c r="S139" s="32">
        <f t="shared" si="14"/>
        <v>563118.05614521285</v>
      </c>
      <c r="T139" s="39">
        <f t="shared" si="15"/>
        <v>1156.1897947661239</v>
      </c>
      <c r="U139" s="34">
        <f t="shared" si="16"/>
        <v>-7.3814823795423342E-3</v>
      </c>
      <c r="V139" s="38">
        <v>633.82141885929218</v>
      </c>
      <c r="W139" s="38">
        <v>99.16246898561576</v>
      </c>
      <c r="X139" s="35">
        <v>127.88329688630624</v>
      </c>
      <c r="Y139" s="35">
        <v>0</v>
      </c>
      <c r="Z139" s="35">
        <v>29567769.18978598</v>
      </c>
      <c r="AA139" s="36">
        <f t="shared" si="13"/>
        <v>115618979.47661233</v>
      </c>
      <c r="AB139" s="37">
        <f t="shared" si="17"/>
        <v>-7.3814823795423047E-3</v>
      </c>
    </row>
    <row r="140" spans="1:28">
      <c r="A140" s="18">
        <v>20180723</v>
      </c>
      <c r="B140" s="18" t="s">
        <v>99</v>
      </c>
      <c r="C140" s="27">
        <v>46500</v>
      </c>
      <c r="D140" s="27">
        <v>1</v>
      </c>
      <c r="E140" s="27">
        <v>3.0870042872454446</v>
      </c>
      <c r="F140" s="18">
        <v>262807</v>
      </c>
      <c r="G140" s="18">
        <v>1</v>
      </c>
      <c r="H140" s="18">
        <v>0.48296721723819902</v>
      </c>
      <c r="I140" s="27">
        <v>205596</v>
      </c>
      <c r="J140" s="27">
        <v>1</v>
      </c>
      <c r="K140" s="26">
        <v>0.62285097033419978</v>
      </c>
      <c r="L140" s="19">
        <v>0</v>
      </c>
      <c r="M140" s="19">
        <v>0</v>
      </c>
      <c r="N140" s="19">
        <v>0</v>
      </c>
      <c r="O140" s="27">
        <v>1</v>
      </c>
      <c r="P140" s="27">
        <v>1</v>
      </c>
      <c r="Q140" s="27">
        <v>144008.75</v>
      </c>
      <c r="R140" s="31">
        <f t="shared" si="12"/>
        <v>487046.3817397051</v>
      </c>
      <c r="S140" s="32">
        <f t="shared" si="14"/>
        <v>542537.28291446273</v>
      </c>
      <c r="T140" s="39">
        <f t="shared" si="15"/>
        <v>1113.9335046008287</v>
      </c>
      <c r="U140" s="34">
        <f t="shared" si="16"/>
        <v>-3.6547883709562509E-2</v>
      </c>
      <c r="V140" s="38">
        <v>633.82141885929218</v>
      </c>
      <c r="W140" s="38">
        <v>99.16246898561576</v>
      </c>
      <c r="X140" s="35">
        <v>127.88329688630624</v>
      </c>
      <c r="Y140" s="35">
        <v>0</v>
      </c>
      <c r="Z140" s="35">
        <v>29567769.18978598</v>
      </c>
      <c r="AA140" s="36">
        <f t="shared" si="13"/>
        <v>111393350.4600828</v>
      </c>
      <c r="AB140" s="37">
        <f t="shared" si="17"/>
        <v>-3.6547883709562586E-2</v>
      </c>
    </row>
    <row r="141" spans="1:28">
      <c r="A141" s="18">
        <v>20180724</v>
      </c>
      <c r="B141" s="18" t="s">
        <v>99</v>
      </c>
      <c r="C141" s="27">
        <v>46150</v>
      </c>
      <c r="D141" s="27">
        <v>1</v>
      </c>
      <c r="E141" s="27">
        <v>3.0870042872454446</v>
      </c>
      <c r="F141" s="18">
        <v>260350</v>
      </c>
      <c r="G141" s="18">
        <v>1</v>
      </c>
      <c r="H141" s="18">
        <v>0.48296721723819902</v>
      </c>
      <c r="I141" s="27">
        <v>200493</v>
      </c>
      <c r="J141" s="27">
        <v>1</v>
      </c>
      <c r="K141" s="26">
        <v>0.62285097033419978</v>
      </c>
      <c r="L141" s="19">
        <v>0</v>
      </c>
      <c r="M141" s="19">
        <v>0</v>
      </c>
      <c r="N141" s="19">
        <v>0</v>
      </c>
      <c r="O141" s="27">
        <v>1</v>
      </c>
      <c r="P141" s="27">
        <v>1</v>
      </c>
      <c r="Q141" s="27">
        <v>144008.75</v>
      </c>
      <c r="R141" s="31">
        <f t="shared" si="12"/>
        <v>487046.3817397051</v>
      </c>
      <c r="S141" s="32">
        <f t="shared" si="14"/>
        <v>537091.77245955716</v>
      </c>
      <c r="T141" s="39">
        <f t="shared" si="15"/>
        <v>1102.7528231317362</v>
      </c>
      <c r="U141" s="34">
        <f t="shared" si="16"/>
        <v>-1.0037117496612992E-2</v>
      </c>
      <c r="V141" s="38">
        <v>633.82141885929218</v>
      </c>
      <c r="W141" s="38">
        <v>99.16246898561576</v>
      </c>
      <c r="X141" s="35">
        <v>127.88329688630624</v>
      </c>
      <c r="Y141" s="35">
        <v>0</v>
      </c>
      <c r="Z141" s="35">
        <v>29567769.18978598</v>
      </c>
      <c r="AA141" s="36">
        <f t="shared" si="13"/>
        <v>110275282.31317356</v>
      </c>
      <c r="AB141" s="37">
        <f t="shared" si="17"/>
        <v>-1.0037117496612964E-2</v>
      </c>
    </row>
    <row r="142" spans="1:28">
      <c r="A142" s="18">
        <v>20180725</v>
      </c>
      <c r="B142" s="18" t="s">
        <v>99</v>
      </c>
      <c r="C142" s="27">
        <v>46150</v>
      </c>
      <c r="D142" s="27">
        <v>1</v>
      </c>
      <c r="E142" s="27">
        <v>3.0870042872454446</v>
      </c>
      <c r="F142" s="18">
        <v>246596</v>
      </c>
      <c r="G142" s="18">
        <v>1</v>
      </c>
      <c r="H142" s="18">
        <v>0.48296721723819902</v>
      </c>
      <c r="I142" s="27">
        <v>189992</v>
      </c>
      <c r="J142" s="27">
        <v>1</v>
      </c>
      <c r="K142" s="26">
        <v>0.62285097033419978</v>
      </c>
      <c r="L142" s="19">
        <v>0</v>
      </c>
      <c r="M142" s="19">
        <v>0</v>
      </c>
      <c r="N142" s="19">
        <v>0</v>
      </c>
      <c r="O142" s="27">
        <v>1</v>
      </c>
      <c r="P142" s="27">
        <v>1</v>
      </c>
      <c r="Q142" s="27">
        <v>144008.75</v>
      </c>
      <c r="R142" s="31">
        <f t="shared" si="12"/>
        <v>487046.3817397051</v>
      </c>
      <c r="S142" s="32">
        <f t="shared" si="14"/>
        <v>523908.48331418348</v>
      </c>
      <c r="T142" s="39">
        <f t="shared" si="15"/>
        <v>1075.6849921414234</v>
      </c>
      <c r="U142" s="34">
        <f t="shared" si="16"/>
        <v>-2.4545691856351075E-2</v>
      </c>
      <c r="V142" s="38">
        <v>633.82141885929218</v>
      </c>
      <c r="W142" s="38">
        <v>99.16246898561576</v>
      </c>
      <c r="X142" s="35">
        <v>127.88329688630624</v>
      </c>
      <c r="Y142" s="35">
        <v>0</v>
      </c>
      <c r="Z142" s="35">
        <v>29567769.18978598</v>
      </c>
      <c r="AA142" s="36">
        <f t="shared" si="13"/>
        <v>107568499.21414232</v>
      </c>
      <c r="AB142" s="37">
        <f t="shared" si="17"/>
        <v>-2.4545691856350711E-2</v>
      </c>
    </row>
    <row r="143" spans="1:28">
      <c r="A143" s="18">
        <v>20180726</v>
      </c>
      <c r="B143" s="18" t="s">
        <v>99</v>
      </c>
      <c r="C143" s="27">
        <v>46900</v>
      </c>
      <c r="D143" s="27">
        <v>1</v>
      </c>
      <c r="E143" s="27">
        <v>3.0870042872454446</v>
      </c>
      <c r="F143" s="18">
        <v>250035</v>
      </c>
      <c r="G143" s="18">
        <v>1</v>
      </c>
      <c r="H143" s="18">
        <v>0.48296721723819902</v>
      </c>
      <c r="I143" s="27">
        <v>194703</v>
      </c>
      <c r="J143" s="27">
        <v>1</v>
      </c>
      <c r="K143" s="26">
        <v>0.62285097033419978</v>
      </c>
      <c r="L143" s="19">
        <v>0</v>
      </c>
      <c r="M143" s="19">
        <v>0</v>
      </c>
      <c r="N143" s="19">
        <v>0</v>
      </c>
      <c r="O143" s="27">
        <v>1</v>
      </c>
      <c r="P143" s="27">
        <v>1</v>
      </c>
      <c r="Q143" s="27">
        <v>144008.75</v>
      </c>
      <c r="R143" s="31">
        <f t="shared" si="12"/>
        <v>487046.3817397051</v>
      </c>
      <c r="S143" s="32">
        <f t="shared" si="14"/>
        <v>530818.91171094414</v>
      </c>
      <c r="T143" s="39">
        <f t="shared" si="15"/>
        <v>1089.8734322075975</v>
      </c>
      <c r="U143" s="34">
        <f t="shared" si="16"/>
        <v>1.3190144112662918E-2</v>
      </c>
      <c r="V143" s="38">
        <v>633.82141885929218</v>
      </c>
      <c r="W143" s="38">
        <v>99.16246898561576</v>
      </c>
      <c r="X143" s="35">
        <v>127.88329688630624</v>
      </c>
      <c r="Y143" s="35">
        <v>0</v>
      </c>
      <c r="Z143" s="35">
        <v>29567769.18978598</v>
      </c>
      <c r="AA143" s="36">
        <f t="shared" si="13"/>
        <v>108987343.22075972</v>
      </c>
      <c r="AB143" s="37">
        <f t="shared" si="17"/>
        <v>1.3190144112662843E-2</v>
      </c>
    </row>
    <row r="144" spans="1:28">
      <c r="A144" s="18">
        <v>20180727</v>
      </c>
      <c r="B144" s="18" t="s">
        <v>99</v>
      </c>
      <c r="C144" s="27">
        <v>46900</v>
      </c>
      <c r="D144" s="27">
        <v>1</v>
      </c>
      <c r="E144" s="27">
        <v>3.0870042872454446</v>
      </c>
      <c r="F144" s="18">
        <v>252000</v>
      </c>
      <c r="G144" s="18">
        <v>1</v>
      </c>
      <c r="H144" s="18">
        <v>0.48296721723819902</v>
      </c>
      <c r="I144" s="27">
        <v>195782</v>
      </c>
      <c r="J144" s="27">
        <v>1</v>
      </c>
      <c r="K144" s="26">
        <v>0.62285097033419978</v>
      </c>
      <c r="L144" s="19">
        <v>0</v>
      </c>
      <c r="M144" s="19">
        <v>0</v>
      </c>
      <c r="N144" s="19">
        <v>0</v>
      </c>
      <c r="O144" s="27">
        <v>1</v>
      </c>
      <c r="P144" s="27">
        <v>1</v>
      </c>
      <c r="Q144" s="27">
        <v>144008.75</v>
      </c>
      <c r="R144" s="31">
        <f t="shared" si="12"/>
        <v>487046.3817397051</v>
      </c>
      <c r="S144" s="32">
        <f t="shared" si="14"/>
        <v>532439.99848980783</v>
      </c>
      <c r="T144" s="39">
        <f t="shared" si="15"/>
        <v>1093.2018354965683</v>
      </c>
      <c r="U144" s="34">
        <f t="shared" si="16"/>
        <v>3.053935613632599E-3</v>
      </c>
      <c r="V144" s="38">
        <v>633.82141885929218</v>
      </c>
      <c r="W144" s="38">
        <v>99.16246898561576</v>
      </c>
      <c r="X144" s="35">
        <v>127.88329688630624</v>
      </c>
      <c r="Y144" s="35">
        <v>0</v>
      </c>
      <c r="Z144" s="35">
        <v>29567769.18978598</v>
      </c>
      <c r="AA144" s="36">
        <f t="shared" si="13"/>
        <v>109320183.54965675</v>
      </c>
      <c r="AB144" s="37">
        <f t="shared" si="17"/>
        <v>3.0539356136321553E-3</v>
      </c>
    </row>
    <row r="145" spans="1:28">
      <c r="A145" s="18">
        <v>20180730</v>
      </c>
      <c r="B145" s="18" t="s">
        <v>99</v>
      </c>
      <c r="C145" s="27">
        <v>46500</v>
      </c>
      <c r="D145" s="27">
        <v>1</v>
      </c>
      <c r="E145" s="27">
        <v>3.0870042872454446</v>
      </c>
      <c r="F145" s="18">
        <v>253473</v>
      </c>
      <c r="G145" s="18">
        <v>1</v>
      </c>
      <c r="H145" s="18">
        <v>0.48296721723819902</v>
      </c>
      <c r="I145" s="27">
        <v>188716</v>
      </c>
      <c r="J145" s="27">
        <v>1</v>
      </c>
      <c r="K145" s="26">
        <v>0.62285097033419978</v>
      </c>
      <c r="L145" s="19">
        <v>0</v>
      </c>
      <c r="M145" s="19">
        <v>0</v>
      </c>
      <c r="N145" s="19">
        <v>0</v>
      </c>
      <c r="O145" s="27">
        <v>1</v>
      </c>
      <c r="P145" s="27">
        <v>1</v>
      </c>
      <c r="Q145" s="27">
        <v>144008.75</v>
      </c>
      <c r="R145" s="31">
        <f t="shared" si="12"/>
        <v>487046.3817397051</v>
      </c>
      <c r="S145" s="32">
        <f t="shared" si="14"/>
        <v>527515.54252952011</v>
      </c>
      <c r="T145" s="39">
        <f t="shared" si="15"/>
        <v>1083.0909792313028</v>
      </c>
      <c r="U145" s="34">
        <f t="shared" si="16"/>
        <v>-9.2488467700686094E-3</v>
      </c>
      <c r="V145" s="38">
        <v>633.82141885929218</v>
      </c>
      <c r="W145" s="38">
        <v>99.16246898561576</v>
      </c>
      <c r="X145" s="35">
        <v>127.88329688630624</v>
      </c>
      <c r="Y145" s="35">
        <v>0</v>
      </c>
      <c r="Z145" s="35">
        <v>29567769.18978598</v>
      </c>
      <c r="AA145" s="36">
        <f t="shared" si="13"/>
        <v>108309097.92313021</v>
      </c>
      <c r="AB145" s="37">
        <f t="shared" si="17"/>
        <v>-9.2488467700684654E-3</v>
      </c>
    </row>
    <row r="146" spans="1:28">
      <c r="A146" s="18">
        <v>20180731</v>
      </c>
      <c r="B146" s="18" t="s">
        <v>99</v>
      </c>
      <c r="C146" s="27">
        <v>46250</v>
      </c>
      <c r="D146" s="27">
        <v>1</v>
      </c>
      <c r="E146" s="27">
        <v>3.0870042872454446</v>
      </c>
      <c r="F146" s="18">
        <v>266736</v>
      </c>
      <c r="G146" s="18">
        <v>1</v>
      </c>
      <c r="H146" s="18">
        <v>0.48296721723819902</v>
      </c>
      <c r="I146" s="27">
        <v>195880</v>
      </c>
      <c r="J146" s="27">
        <v>1</v>
      </c>
      <c r="K146" s="26">
        <v>0.62285097033419978</v>
      </c>
      <c r="L146" s="19">
        <v>0</v>
      </c>
      <c r="M146" s="19">
        <v>0</v>
      </c>
      <c r="N146" s="19">
        <v>0</v>
      </c>
      <c r="O146" s="27">
        <v>1</v>
      </c>
      <c r="P146" s="27">
        <v>1</v>
      </c>
      <c r="Q146" s="27">
        <v>144008.75</v>
      </c>
      <c r="R146" s="31">
        <f t="shared" si="12"/>
        <v>487046.3817397051</v>
      </c>
      <c r="S146" s="32">
        <f t="shared" si="14"/>
        <v>537611.49001141312</v>
      </c>
      <c r="T146" s="39">
        <f t="shared" si="15"/>
        <v>1103.8199033346516</v>
      </c>
      <c r="U146" s="34">
        <f t="shared" si="16"/>
        <v>1.9138673020858036E-2</v>
      </c>
      <c r="V146" s="38">
        <v>633.82141885929218</v>
      </c>
      <c r="W146" s="38">
        <v>99.16246898561576</v>
      </c>
      <c r="X146" s="35">
        <v>127.88329688630624</v>
      </c>
      <c r="Y146" s="35">
        <v>0</v>
      </c>
      <c r="Z146" s="35">
        <v>29567769.18978598</v>
      </c>
      <c r="AA146" s="36">
        <f t="shared" si="13"/>
        <v>110381990.33346513</v>
      </c>
      <c r="AB146" s="37">
        <f t="shared" si="17"/>
        <v>1.9138673020858327E-2</v>
      </c>
    </row>
    <row r="147" spans="1:28">
      <c r="A147" s="18">
        <v>20180801</v>
      </c>
      <c r="B147" s="18" t="s">
        <v>99</v>
      </c>
      <c r="C147" s="27">
        <v>46550</v>
      </c>
      <c r="D147" s="27">
        <v>1</v>
      </c>
      <c r="E147" s="27">
        <v>3.0870042872454446</v>
      </c>
      <c r="F147" s="18">
        <v>275578</v>
      </c>
      <c r="G147" s="18">
        <v>1</v>
      </c>
      <c r="H147" s="18">
        <v>0.48296721723819902</v>
      </c>
      <c r="I147" s="27">
        <v>203339</v>
      </c>
      <c r="J147" s="27">
        <v>1</v>
      </c>
      <c r="K147" s="26">
        <v>0.62285097033419978</v>
      </c>
      <c r="L147" s="19">
        <v>0</v>
      </c>
      <c r="M147" s="19">
        <v>0</v>
      </c>
      <c r="N147" s="19">
        <v>0</v>
      </c>
      <c r="O147" s="27">
        <v>1</v>
      </c>
      <c r="P147" s="27">
        <v>1</v>
      </c>
      <c r="Q147" s="27">
        <v>144008.75</v>
      </c>
      <c r="R147" s="31">
        <f t="shared" si="12"/>
        <v>487046.3817397051</v>
      </c>
      <c r="S147" s="32">
        <f t="shared" si="14"/>
        <v>547453.8328201297</v>
      </c>
      <c r="T147" s="39">
        <f t="shared" si="15"/>
        <v>1124.0281282136873</v>
      </c>
      <c r="U147" s="34">
        <f t="shared" si="16"/>
        <v>1.8307538048540743E-2</v>
      </c>
      <c r="V147" s="38">
        <v>633.82141885929218</v>
      </c>
      <c r="W147" s="38">
        <v>99.16246898561576</v>
      </c>
      <c r="X147" s="35">
        <v>127.88329688630624</v>
      </c>
      <c r="Y147" s="35">
        <v>0</v>
      </c>
      <c r="Z147" s="35">
        <v>29567769.18978598</v>
      </c>
      <c r="AA147" s="36">
        <f t="shared" si="13"/>
        <v>112402812.82136869</v>
      </c>
      <c r="AB147" s="37">
        <f t="shared" si="17"/>
        <v>1.8307538048540704E-2</v>
      </c>
    </row>
    <row r="148" spans="1:28">
      <c r="A148" s="18">
        <v>20180802</v>
      </c>
      <c r="B148" s="18" t="s">
        <v>99</v>
      </c>
      <c r="C148" s="27">
        <v>45550</v>
      </c>
      <c r="D148" s="27">
        <v>1</v>
      </c>
      <c r="E148" s="27">
        <v>3.0870042872454446</v>
      </c>
      <c r="F148" s="18">
        <v>276561</v>
      </c>
      <c r="G148" s="18">
        <v>1</v>
      </c>
      <c r="H148" s="18">
        <v>0.48296721723819902</v>
      </c>
      <c r="I148" s="27">
        <v>194604</v>
      </c>
      <c r="J148" s="27">
        <v>1</v>
      </c>
      <c r="K148" s="26">
        <v>0.62285097033419978</v>
      </c>
      <c r="L148" s="19">
        <v>0</v>
      </c>
      <c r="M148" s="19">
        <v>0</v>
      </c>
      <c r="N148" s="19">
        <v>0</v>
      </c>
      <c r="O148" s="27">
        <v>1</v>
      </c>
      <c r="P148" s="27">
        <v>1</v>
      </c>
      <c r="Q148" s="27">
        <v>144008.75</v>
      </c>
      <c r="R148" s="31">
        <f t="shared" si="12"/>
        <v>487046.3817397051</v>
      </c>
      <c r="S148" s="32">
        <f t="shared" si="14"/>
        <v>539400.98208156019</v>
      </c>
      <c r="T148" s="39">
        <f t="shared" si="15"/>
        <v>1107.494075112204</v>
      </c>
      <c r="U148" s="34">
        <f t="shared" si="16"/>
        <v>-1.4709643545806408E-2</v>
      </c>
      <c r="V148" s="38">
        <v>633.82141885929218</v>
      </c>
      <c r="W148" s="38">
        <v>99.16246898561576</v>
      </c>
      <c r="X148" s="35">
        <v>127.88329688630624</v>
      </c>
      <c r="Y148" s="35">
        <v>0</v>
      </c>
      <c r="Z148" s="35">
        <v>29567769.18978598</v>
      </c>
      <c r="AA148" s="36">
        <f t="shared" si="13"/>
        <v>110749407.51122037</v>
      </c>
      <c r="AB148" s="37">
        <f t="shared" si="17"/>
        <v>-1.4709643545806379E-2</v>
      </c>
    </row>
    <row r="149" spans="1:28">
      <c r="A149" s="18">
        <v>20180803</v>
      </c>
      <c r="B149" s="18" t="s">
        <v>99</v>
      </c>
      <c r="C149" s="27">
        <v>45750</v>
      </c>
      <c r="D149" s="27">
        <v>1</v>
      </c>
      <c r="E149" s="27">
        <v>3.0870042872454446</v>
      </c>
      <c r="F149" s="18">
        <v>275578</v>
      </c>
      <c r="G149" s="18">
        <v>1</v>
      </c>
      <c r="H149" s="18">
        <v>0.48296721723819902</v>
      </c>
      <c r="I149" s="27">
        <v>203829</v>
      </c>
      <c r="J149" s="27">
        <v>1</v>
      </c>
      <c r="K149" s="26">
        <v>0.62285097033419978</v>
      </c>
      <c r="L149" s="19">
        <v>0</v>
      </c>
      <c r="M149" s="19">
        <v>0</v>
      </c>
      <c r="N149" s="19">
        <v>0</v>
      </c>
      <c r="O149" s="27">
        <v>1</v>
      </c>
      <c r="P149" s="27">
        <v>1</v>
      </c>
      <c r="Q149" s="27">
        <v>144008.75</v>
      </c>
      <c r="R149" s="31">
        <f t="shared" si="12"/>
        <v>487046.3817397051</v>
      </c>
      <c r="S149" s="32">
        <f t="shared" si="14"/>
        <v>545289.42636579706</v>
      </c>
      <c r="T149" s="39">
        <f t="shared" si="15"/>
        <v>1119.5841850175557</v>
      </c>
      <c r="U149" s="34">
        <f t="shared" si="16"/>
        <v>1.0916636194308146E-2</v>
      </c>
      <c r="V149" s="38">
        <v>633.82141885929218</v>
      </c>
      <c r="W149" s="38">
        <v>99.16246898561576</v>
      </c>
      <c r="X149" s="35">
        <v>127.88329688630624</v>
      </c>
      <c r="Y149" s="35">
        <v>0</v>
      </c>
      <c r="Z149" s="35">
        <v>29567769.18978598</v>
      </c>
      <c r="AA149" s="36">
        <f t="shared" si="13"/>
        <v>111958418.50175554</v>
      </c>
      <c r="AB149" s="37">
        <f t="shared" si="17"/>
        <v>1.0916636194308138E-2</v>
      </c>
    </row>
    <row r="150" spans="1:28">
      <c r="A150" s="18">
        <v>20180806</v>
      </c>
      <c r="B150" s="18" t="s">
        <v>99</v>
      </c>
      <c r="C150" s="27">
        <v>45800</v>
      </c>
      <c r="D150" s="27">
        <v>1</v>
      </c>
      <c r="E150" s="27">
        <v>3.0870042872454446</v>
      </c>
      <c r="F150" s="18">
        <v>269192</v>
      </c>
      <c r="G150" s="18">
        <v>1</v>
      </c>
      <c r="H150" s="18">
        <v>0.48296721723819902</v>
      </c>
      <c r="I150" s="27">
        <v>194997</v>
      </c>
      <c r="J150" s="27">
        <v>1</v>
      </c>
      <c r="K150" s="26">
        <v>0.62285097033419978</v>
      </c>
      <c r="L150" s="19">
        <v>0</v>
      </c>
      <c r="M150" s="19">
        <v>0</v>
      </c>
      <c r="N150" s="19">
        <v>0</v>
      </c>
      <c r="O150" s="27">
        <v>1</v>
      </c>
      <c r="P150" s="27">
        <v>1</v>
      </c>
      <c r="Q150" s="27">
        <v>144008.75</v>
      </c>
      <c r="R150" s="31">
        <f t="shared" si="12"/>
        <v>487046.3817397051</v>
      </c>
      <c r="S150" s="32">
        <f t="shared" si="14"/>
        <v>536858.52816088463</v>
      </c>
      <c r="T150" s="39">
        <f t="shared" si="15"/>
        <v>1102.2739276765656</v>
      </c>
      <c r="U150" s="34">
        <f t="shared" si="16"/>
        <v>-1.5461327136126602E-2</v>
      </c>
      <c r="V150" s="38">
        <v>633.82141885929218</v>
      </c>
      <c r="W150" s="38">
        <v>99.16246898561576</v>
      </c>
      <c r="X150" s="35">
        <v>127.88329688630624</v>
      </c>
      <c r="Y150" s="35">
        <v>0</v>
      </c>
      <c r="Z150" s="35">
        <v>29567769.18978598</v>
      </c>
      <c r="AA150" s="36">
        <f t="shared" si="13"/>
        <v>110227392.76765651</v>
      </c>
      <c r="AB150" s="37">
        <f t="shared" si="17"/>
        <v>-1.5461327136126772E-2</v>
      </c>
    </row>
    <row r="151" spans="1:28">
      <c r="A151" s="18">
        <v>20180807</v>
      </c>
      <c r="B151" s="18" t="s">
        <v>99</v>
      </c>
      <c r="C151" s="27">
        <v>46700</v>
      </c>
      <c r="D151" s="27">
        <v>1</v>
      </c>
      <c r="E151" s="27">
        <v>3.0870042872454446</v>
      </c>
      <c r="F151" s="18">
        <v>269684</v>
      </c>
      <c r="G151" s="18">
        <v>1</v>
      </c>
      <c r="H151" s="18">
        <v>0.48296721723819902</v>
      </c>
      <c r="I151" s="27">
        <v>201474</v>
      </c>
      <c r="J151" s="27">
        <v>1</v>
      </c>
      <c r="K151" s="26">
        <v>0.62285097033419978</v>
      </c>
      <c r="L151" s="19">
        <v>0</v>
      </c>
      <c r="M151" s="19">
        <v>0</v>
      </c>
      <c r="N151" s="19">
        <v>0</v>
      </c>
      <c r="O151" s="27">
        <v>1</v>
      </c>
      <c r="P151" s="27">
        <v>1</v>
      </c>
      <c r="Q151" s="27">
        <v>144008.75</v>
      </c>
      <c r="R151" s="31">
        <f t="shared" si="12"/>
        <v>487046.3817397051</v>
      </c>
      <c r="S151" s="32">
        <f t="shared" si="14"/>
        <v>543908.65762514132</v>
      </c>
      <c r="T151" s="39">
        <f t="shared" si="15"/>
        <v>1116.7492009330344</v>
      </c>
      <c r="U151" s="34">
        <f t="shared" si="16"/>
        <v>1.3132192364361434E-2</v>
      </c>
      <c r="V151" s="38">
        <v>633.82141885929218</v>
      </c>
      <c r="W151" s="38">
        <v>99.16246898561576</v>
      </c>
      <c r="X151" s="35">
        <v>127.88329688630624</v>
      </c>
      <c r="Y151" s="35">
        <v>0</v>
      </c>
      <c r="Z151" s="35">
        <v>29567769.18978598</v>
      </c>
      <c r="AA151" s="36">
        <f t="shared" si="13"/>
        <v>111674920.09330338</v>
      </c>
      <c r="AB151" s="37">
        <f t="shared" si="17"/>
        <v>1.3132192364361341E-2</v>
      </c>
    </row>
    <row r="152" spans="1:28">
      <c r="A152" s="18">
        <v>20180808</v>
      </c>
      <c r="B152" s="18" t="s">
        <v>99</v>
      </c>
      <c r="C152" s="27">
        <v>46800</v>
      </c>
      <c r="D152" s="27">
        <v>1</v>
      </c>
      <c r="E152" s="27">
        <v>3.0870042872454446</v>
      </c>
      <c r="F152" s="18">
        <v>271157</v>
      </c>
      <c r="G152" s="18">
        <v>1</v>
      </c>
      <c r="H152" s="18">
        <v>0.48296721723819902</v>
      </c>
      <c r="I152" s="27">
        <v>195291</v>
      </c>
      <c r="J152" s="27">
        <v>1</v>
      </c>
      <c r="K152" s="26">
        <v>0.62285097033419978</v>
      </c>
      <c r="L152" s="19">
        <v>0</v>
      </c>
      <c r="M152" s="19">
        <v>0</v>
      </c>
      <c r="N152" s="19">
        <v>0</v>
      </c>
      <c r="O152" s="27">
        <v>1</v>
      </c>
      <c r="P152" s="27">
        <v>1</v>
      </c>
      <c r="Q152" s="27">
        <v>144008.75</v>
      </c>
      <c r="R152" s="31">
        <f t="shared" si="12"/>
        <v>487046.3817397051</v>
      </c>
      <c r="S152" s="32">
        <f t="shared" si="14"/>
        <v>541077.68121528137</v>
      </c>
      <c r="T152" s="39">
        <f t="shared" si="15"/>
        <v>1110.9366612735716</v>
      </c>
      <c r="U152" s="34">
        <f t="shared" si="16"/>
        <v>-5.2048746975654628E-3</v>
      </c>
      <c r="V152" s="38">
        <v>633.82141885929218</v>
      </c>
      <c r="W152" s="38">
        <v>99.16246898561576</v>
      </c>
      <c r="X152" s="35">
        <v>127.88329688630624</v>
      </c>
      <c r="Y152" s="35">
        <v>0</v>
      </c>
      <c r="Z152" s="35">
        <v>29567769.18978598</v>
      </c>
      <c r="AA152" s="36">
        <f t="shared" si="13"/>
        <v>111093666.1273571</v>
      </c>
      <c r="AB152" s="37">
        <f t="shared" si="17"/>
        <v>-5.2048746975655279E-3</v>
      </c>
    </row>
    <row r="153" spans="1:28">
      <c r="A153" s="18">
        <v>20180809</v>
      </c>
      <c r="B153" s="18" t="s">
        <v>99</v>
      </c>
      <c r="C153" s="27">
        <v>46900</v>
      </c>
      <c r="D153" s="27">
        <v>1</v>
      </c>
      <c r="E153" s="27">
        <v>3.0870042872454446</v>
      </c>
      <c r="F153" s="18">
        <v>271157</v>
      </c>
      <c r="G153" s="18">
        <v>1</v>
      </c>
      <c r="H153" s="18">
        <v>0.48296721723819902</v>
      </c>
      <c r="I153" s="27">
        <v>200100</v>
      </c>
      <c r="J153" s="27">
        <v>1</v>
      </c>
      <c r="K153" s="26">
        <v>0.62285097033419978</v>
      </c>
      <c r="L153" s="19">
        <v>0</v>
      </c>
      <c r="M153" s="19">
        <v>0</v>
      </c>
      <c r="N153" s="19">
        <v>0</v>
      </c>
      <c r="O153" s="27">
        <v>1</v>
      </c>
      <c r="P153" s="27">
        <v>1</v>
      </c>
      <c r="Q153" s="27">
        <v>144008.75</v>
      </c>
      <c r="R153" s="31">
        <f t="shared" si="12"/>
        <v>487046.3817397051</v>
      </c>
      <c r="S153" s="32">
        <f t="shared" si="14"/>
        <v>544381.67196034302</v>
      </c>
      <c r="T153" s="39">
        <f t="shared" si="15"/>
        <v>1117.7203904396931</v>
      </c>
      <c r="U153" s="34">
        <f t="shared" si="16"/>
        <v>6.1063149705984547E-3</v>
      </c>
      <c r="V153" s="38">
        <v>633.82141885929218</v>
      </c>
      <c r="W153" s="38">
        <v>99.16246898561576</v>
      </c>
      <c r="X153" s="35">
        <v>127.88329688630624</v>
      </c>
      <c r="Y153" s="35">
        <v>0</v>
      </c>
      <c r="Z153" s="35">
        <v>29567769.18978598</v>
      </c>
      <c r="AA153" s="36">
        <f t="shared" si="13"/>
        <v>111772039.04396927</v>
      </c>
      <c r="AB153" s="37">
        <f t="shared" si="17"/>
        <v>6.106314970598734E-3</v>
      </c>
    </row>
    <row r="154" spans="1:28">
      <c r="A154" s="18">
        <v>20180810</v>
      </c>
      <c r="B154" s="18" t="s">
        <v>99</v>
      </c>
      <c r="C154" s="27">
        <v>45400</v>
      </c>
      <c r="D154" s="27">
        <v>1</v>
      </c>
      <c r="E154" s="27">
        <v>3.0870042872454446</v>
      </c>
      <c r="F154" s="18">
        <v>267228</v>
      </c>
      <c r="G154" s="18">
        <v>1</v>
      </c>
      <c r="H154" s="18">
        <v>0.48296721723819902</v>
      </c>
      <c r="I154" s="27">
        <v>198726</v>
      </c>
      <c r="J154" s="27">
        <v>1</v>
      </c>
      <c r="K154" s="26">
        <v>0.62285097033419978</v>
      </c>
      <c r="L154" s="19">
        <v>0</v>
      </c>
      <c r="M154" s="19">
        <v>0</v>
      </c>
      <c r="N154" s="19">
        <v>0</v>
      </c>
      <c r="O154" s="27">
        <v>1</v>
      </c>
      <c r="P154" s="27">
        <v>1</v>
      </c>
      <c r="Q154" s="27">
        <v>144008.75</v>
      </c>
      <c r="R154" s="31">
        <f t="shared" si="12"/>
        <v>487046.3817397051</v>
      </c>
      <c r="S154" s="32">
        <f t="shared" si="14"/>
        <v>536997.79009970685</v>
      </c>
      <c r="T154" s="39">
        <f t="shared" si="15"/>
        <v>1102.5598592511412</v>
      </c>
      <c r="U154" s="34">
        <f t="shared" si="16"/>
        <v>-1.3563795845746339E-2</v>
      </c>
      <c r="V154" s="38">
        <v>633.82141885929218</v>
      </c>
      <c r="W154" s="38">
        <v>99.16246898561576</v>
      </c>
      <c r="X154" s="35">
        <v>127.88329688630624</v>
      </c>
      <c r="Y154" s="35">
        <v>0</v>
      </c>
      <c r="Z154" s="35">
        <v>29567769.18978598</v>
      </c>
      <c r="AA154" s="36">
        <f t="shared" si="13"/>
        <v>110255985.92511407</v>
      </c>
      <c r="AB154" s="37">
        <f t="shared" si="17"/>
        <v>-1.356379584574652E-2</v>
      </c>
    </row>
    <row r="155" spans="1:28">
      <c r="A155" s="18">
        <v>20180813</v>
      </c>
      <c r="B155" s="18" t="s">
        <v>99</v>
      </c>
      <c r="C155" s="27">
        <v>45050</v>
      </c>
      <c r="D155" s="27">
        <v>1</v>
      </c>
      <c r="E155" s="27">
        <v>3.0870042872454446</v>
      </c>
      <c r="F155" s="18">
        <v>255929</v>
      </c>
      <c r="G155" s="18">
        <v>1</v>
      </c>
      <c r="H155" s="18">
        <v>0.48296721723819902</v>
      </c>
      <c r="I155" s="27">
        <v>192740</v>
      </c>
      <c r="J155" s="27">
        <v>1</v>
      </c>
      <c r="K155" s="26">
        <v>0.62285097033419978</v>
      </c>
      <c r="L155" s="19">
        <v>0</v>
      </c>
      <c r="M155" s="19">
        <v>0</v>
      </c>
      <c r="N155" s="19">
        <v>0</v>
      </c>
      <c r="O155" s="27">
        <v>1</v>
      </c>
      <c r="P155" s="27">
        <v>1</v>
      </c>
      <c r="Q155" s="27">
        <v>144008.75</v>
      </c>
      <c r="R155" s="31">
        <f t="shared" si="12"/>
        <v>487046.3817397051</v>
      </c>
      <c r="S155" s="32">
        <f t="shared" si="14"/>
        <v>526731.90610317595</v>
      </c>
      <c r="T155" s="39">
        <f t="shared" si="15"/>
        <v>1081.4820227628345</v>
      </c>
      <c r="U155" s="34">
        <f t="shared" si="16"/>
        <v>-1.911718108676911E-2</v>
      </c>
      <c r="V155" s="38">
        <v>633.82141885929218</v>
      </c>
      <c r="W155" s="38">
        <v>99.16246898561576</v>
      </c>
      <c r="X155" s="35">
        <v>127.88329688630624</v>
      </c>
      <c r="Y155" s="35">
        <v>0</v>
      </c>
      <c r="Z155" s="35">
        <v>29567769.18978598</v>
      </c>
      <c r="AA155" s="36">
        <f t="shared" si="13"/>
        <v>108148202.27628341</v>
      </c>
      <c r="AB155" s="37">
        <f t="shared" si="17"/>
        <v>-1.9117181086768933E-2</v>
      </c>
    </row>
    <row r="156" spans="1:28">
      <c r="A156" s="18">
        <v>20180814</v>
      </c>
      <c r="B156" s="18" t="s">
        <v>99</v>
      </c>
      <c r="C156" s="27">
        <v>45150</v>
      </c>
      <c r="D156" s="27">
        <v>1</v>
      </c>
      <c r="E156" s="27">
        <v>3.0870042872454446</v>
      </c>
      <c r="F156" s="18">
        <v>256421</v>
      </c>
      <c r="G156" s="18">
        <v>1</v>
      </c>
      <c r="H156" s="18">
        <v>0.48296721723819902</v>
      </c>
      <c r="I156" s="27">
        <v>194212</v>
      </c>
      <c r="J156" s="27">
        <v>1</v>
      </c>
      <c r="K156" s="26">
        <v>0.62285097033419978</v>
      </c>
      <c r="L156" s="19">
        <v>0</v>
      </c>
      <c r="M156" s="19">
        <v>0</v>
      </c>
      <c r="N156" s="19">
        <v>0</v>
      </c>
      <c r="O156" s="27">
        <v>1</v>
      </c>
      <c r="P156" s="27">
        <v>1</v>
      </c>
      <c r="Q156" s="27">
        <v>144008.75</v>
      </c>
      <c r="R156" s="31">
        <f t="shared" si="12"/>
        <v>487046.3817397051</v>
      </c>
      <c r="S156" s="32">
        <f t="shared" si="14"/>
        <v>528195.06303111371</v>
      </c>
      <c r="T156" s="39">
        <f t="shared" si="15"/>
        <v>1084.4861656592698</v>
      </c>
      <c r="U156" s="34">
        <f t="shared" si="16"/>
        <v>2.7778019728526434E-3</v>
      </c>
      <c r="V156" s="38">
        <v>633.82141885929218</v>
      </c>
      <c r="W156" s="38">
        <v>99.16246898561576</v>
      </c>
      <c r="X156" s="35">
        <v>127.88329688630624</v>
      </c>
      <c r="Y156" s="35">
        <v>0</v>
      </c>
      <c r="Z156" s="35">
        <v>29567769.18978598</v>
      </c>
      <c r="AA156" s="36">
        <f t="shared" si="13"/>
        <v>108448616.56592691</v>
      </c>
      <c r="AB156" s="37">
        <f t="shared" si="17"/>
        <v>2.7778019728523611E-3</v>
      </c>
    </row>
    <row r="157" spans="1:28">
      <c r="A157" s="18">
        <v>20180816</v>
      </c>
      <c r="B157" s="18" t="s">
        <v>99</v>
      </c>
      <c r="C157" s="27">
        <v>44250</v>
      </c>
      <c r="D157" s="27">
        <v>1</v>
      </c>
      <c r="E157" s="27">
        <v>3.0870042872454446</v>
      </c>
      <c r="F157" s="18">
        <v>253964</v>
      </c>
      <c r="G157" s="18">
        <v>1</v>
      </c>
      <c r="H157" s="18">
        <v>0.48296721723819902</v>
      </c>
      <c r="I157" s="27">
        <v>190090</v>
      </c>
      <c r="J157" s="27">
        <v>1</v>
      </c>
      <c r="K157" s="26">
        <v>0.62285097033419978</v>
      </c>
      <c r="L157" s="19">
        <v>0</v>
      </c>
      <c r="M157" s="19">
        <v>0</v>
      </c>
      <c r="N157" s="19">
        <v>0</v>
      </c>
      <c r="O157" s="27">
        <v>1</v>
      </c>
      <c r="P157" s="27">
        <v>1</v>
      </c>
      <c r="Q157" s="27">
        <v>144008.75</v>
      </c>
      <c r="R157" s="31">
        <f t="shared" si="12"/>
        <v>487046.3817397051</v>
      </c>
      <c r="S157" s="32">
        <f t="shared" si="14"/>
        <v>521662.71702012094</v>
      </c>
      <c r="T157" s="39">
        <f t="shared" si="15"/>
        <v>1071.0740015289057</v>
      </c>
      <c r="U157" s="34">
        <f t="shared" si="16"/>
        <v>-1.2367298500493737E-2</v>
      </c>
      <c r="V157" s="38">
        <v>633.82141885929218</v>
      </c>
      <c r="W157" s="38">
        <v>99.16246898561576</v>
      </c>
      <c r="X157" s="35">
        <v>127.88329688630624</v>
      </c>
      <c r="Y157" s="35">
        <v>0</v>
      </c>
      <c r="Z157" s="35">
        <v>29567769.18978598</v>
      </c>
      <c r="AA157" s="36">
        <f t="shared" si="13"/>
        <v>107107400.15289053</v>
      </c>
      <c r="AB157" s="37">
        <f t="shared" si="17"/>
        <v>-1.2367298500493442E-2</v>
      </c>
    </row>
    <row r="158" spans="1:28">
      <c r="A158" s="18">
        <v>20180817</v>
      </c>
      <c r="B158" s="18" t="s">
        <v>99</v>
      </c>
      <c r="C158" s="27">
        <v>44100</v>
      </c>
      <c r="D158" s="27">
        <v>1</v>
      </c>
      <c r="E158" s="27">
        <v>3.0870042872454446</v>
      </c>
      <c r="F158" s="18">
        <v>258385</v>
      </c>
      <c r="G158" s="18">
        <v>1</v>
      </c>
      <c r="H158" s="18">
        <v>0.48296721723819902</v>
      </c>
      <c r="I158" s="27">
        <v>197647</v>
      </c>
      <c r="J158" s="27">
        <v>1</v>
      </c>
      <c r="K158" s="26">
        <v>0.62285097033419978</v>
      </c>
      <c r="L158" s="19">
        <v>0</v>
      </c>
      <c r="M158" s="19">
        <v>0</v>
      </c>
      <c r="N158" s="19">
        <v>0</v>
      </c>
      <c r="O158" s="27">
        <v>1</v>
      </c>
      <c r="P158" s="27">
        <v>1</v>
      </c>
      <c r="Q158" s="27">
        <v>144008.75</v>
      </c>
      <c r="R158" s="31">
        <f t="shared" si="12"/>
        <v>487046.3817397051</v>
      </c>
      <c r="S158" s="32">
        <f t="shared" si="14"/>
        <v>528041.74922725977</v>
      </c>
      <c r="T158" s="39">
        <f t="shared" si="15"/>
        <v>1084.1713829001692</v>
      </c>
      <c r="U158" s="34">
        <f t="shared" si="16"/>
        <v>1.2228269337662606E-2</v>
      </c>
      <c r="V158" s="38">
        <v>633.82141885929218</v>
      </c>
      <c r="W158" s="38">
        <v>99.16246898561576</v>
      </c>
      <c r="X158" s="35">
        <v>127.88329688630624</v>
      </c>
      <c r="Y158" s="35">
        <v>0</v>
      </c>
      <c r="Z158" s="35">
        <v>29567769.18978598</v>
      </c>
      <c r="AA158" s="36">
        <f t="shared" si="13"/>
        <v>108417138.29001686</v>
      </c>
      <c r="AB158" s="37">
        <f t="shared" si="17"/>
        <v>1.2228269337662382E-2</v>
      </c>
    </row>
    <row r="159" spans="1:28">
      <c r="A159" s="18">
        <v>20180820</v>
      </c>
      <c r="B159" s="18" t="s">
        <v>99</v>
      </c>
      <c r="C159" s="27">
        <v>43850</v>
      </c>
      <c r="D159" s="27">
        <v>1</v>
      </c>
      <c r="E159" s="27">
        <v>3.0870042872454446</v>
      </c>
      <c r="F159" s="18">
        <v>256421</v>
      </c>
      <c r="G159" s="18">
        <v>1</v>
      </c>
      <c r="H159" s="18">
        <v>0.48296721723819902</v>
      </c>
      <c r="I159" s="27">
        <v>197254</v>
      </c>
      <c r="J159" s="27">
        <v>1</v>
      </c>
      <c r="K159" s="26">
        <v>0.62285097033419978</v>
      </c>
      <c r="L159" s="19">
        <v>0</v>
      </c>
      <c r="M159" s="19">
        <v>0</v>
      </c>
      <c r="N159" s="19">
        <v>0</v>
      </c>
      <c r="O159" s="27">
        <v>1</v>
      </c>
      <c r="P159" s="27">
        <v>1</v>
      </c>
      <c r="Q159" s="27">
        <v>144008.75</v>
      </c>
      <c r="R159" s="31">
        <f t="shared" si="12"/>
        <v>487046.3817397051</v>
      </c>
      <c r="S159" s="32">
        <f t="shared" si="14"/>
        <v>526076.67010945128</v>
      </c>
      <c r="T159" s="39">
        <f t="shared" si="15"/>
        <v>1080.1366971053803</v>
      </c>
      <c r="U159" s="34">
        <f t="shared" si="16"/>
        <v>-3.7214464967669893E-3</v>
      </c>
      <c r="V159" s="38">
        <v>633.82141885929218</v>
      </c>
      <c r="W159" s="38">
        <v>99.16246898561576</v>
      </c>
      <c r="X159" s="35">
        <v>127.88329688630624</v>
      </c>
      <c r="Y159" s="35">
        <v>0</v>
      </c>
      <c r="Z159" s="35">
        <v>29567769.18978598</v>
      </c>
      <c r="AA159" s="36">
        <f t="shared" si="13"/>
        <v>108013669.71053797</v>
      </c>
      <c r="AB159" s="37">
        <f t="shared" si="17"/>
        <v>-3.7214464967670283E-3</v>
      </c>
    </row>
    <row r="160" spans="1:28">
      <c r="A160" s="18">
        <v>20180821</v>
      </c>
      <c r="B160" s="18" t="s">
        <v>99</v>
      </c>
      <c r="C160" s="27">
        <v>44800</v>
      </c>
      <c r="D160" s="27">
        <v>1</v>
      </c>
      <c r="E160" s="27">
        <v>3.0870042872454446</v>
      </c>
      <c r="F160" s="18">
        <v>263789</v>
      </c>
      <c r="G160" s="18">
        <v>1</v>
      </c>
      <c r="H160" s="18">
        <v>0.48296721723819902</v>
      </c>
      <c r="I160" s="27">
        <v>213152</v>
      </c>
      <c r="J160" s="27">
        <v>1</v>
      </c>
      <c r="K160" s="26">
        <v>0.62285097033419978</v>
      </c>
      <c r="L160" s="19">
        <v>0</v>
      </c>
      <c r="M160" s="19">
        <v>0</v>
      </c>
      <c r="N160" s="19">
        <v>0</v>
      </c>
      <c r="O160" s="27">
        <v>1</v>
      </c>
      <c r="P160" s="27">
        <v>1</v>
      </c>
      <c r="Q160" s="27">
        <v>144008.75</v>
      </c>
      <c r="R160" s="31">
        <f t="shared" si="12"/>
        <v>487046.3817397051</v>
      </c>
      <c r="S160" s="32">
        <f t="shared" si="14"/>
        <v>542469.91136531858</v>
      </c>
      <c r="T160" s="39">
        <f t="shared" si="15"/>
        <v>1113.7951778383888</v>
      </c>
      <c r="U160" s="34">
        <f t="shared" si="16"/>
        <v>3.1161315806794272E-2</v>
      </c>
      <c r="V160" s="38">
        <v>633.82141885929218</v>
      </c>
      <c r="W160" s="38">
        <v>99.16246898561576</v>
      </c>
      <c r="X160" s="35">
        <v>127.88329688630624</v>
      </c>
      <c r="Y160" s="35">
        <v>0</v>
      </c>
      <c r="Z160" s="35">
        <v>29567769.18978598</v>
      </c>
      <c r="AA160" s="36">
        <f t="shared" si="13"/>
        <v>111379517.78383881</v>
      </c>
      <c r="AB160" s="37">
        <f t="shared" si="17"/>
        <v>3.1161315806794234E-2</v>
      </c>
    </row>
    <row r="161" spans="1:28">
      <c r="A161" s="18">
        <v>20180822</v>
      </c>
      <c r="B161" s="18" t="s">
        <v>99</v>
      </c>
      <c r="C161" s="27">
        <v>46100</v>
      </c>
      <c r="D161" s="27">
        <v>1</v>
      </c>
      <c r="E161" s="27">
        <v>3.0870042872454446</v>
      </c>
      <c r="F161" s="18">
        <v>263789</v>
      </c>
      <c r="G161" s="18">
        <v>1</v>
      </c>
      <c r="H161" s="18">
        <v>0.48296721723819902</v>
      </c>
      <c r="I161" s="27">
        <v>213054</v>
      </c>
      <c r="J161" s="27">
        <v>1</v>
      </c>
      <c r="K161" s="26">
        <v>0.62285097033419978</v>
      </c>
      <c r="L161" s="19">
        <v>0</v>
      </c>
      <c r="M161" s="19">
        <v>0</v>
      </c>
      <c r="N161" s="19">
        <v>0</v>
      </c>
      <c r="O161" s="27">
        <v>1</v>
      </c>
      <c r="P161" s="27">
        <v>1</v>
      </c>
      <c r="Q161" s="27">
        <v>144008.75</v>
      </c>
      <c r="R161" s="31">
        <f t="shared" si="12"/>
        <v>487046.3817397051</v>
      </c>
      <c r="S161" s="32">
        <f t="shared" si="14"/>
        <v>546421.97754364484</v>
      </c>
      <c r="T161" s="39">
        <f t="shared" si="15"/>
        <v>1121.9095306526108</v>
      </c>
      <c r="U161" s="34">
        <f t="shared" si="16"/>
        <v>7.2853186794811127E-3</v>
      </c>
      <c r="V161" s="38">
        <v>633.82141885929218</v>
      </c>
      <c r="W161" s="38">
        <v>99.16246898561576</v>
      </c>
      <c r="X161" s="35">
        <v>127.88329688630624</v>
      </c>
      <c r="Y161" s="35">
        <v>0</v>
      </c>
      <c r="Z161" s="35">
        <v>29567769.18978598</v>
      </c>
      <c r="AA161" s="36">
        <f t="shared" si="13"/>
        <v>112190953.06526104</v>
      </c>
      <c r="AB161" s="37">
        <f t="shared" si="17"/>
        <v>7.2853186794813634E-3</v>
      </c>
    </row>
    <row r="162" spans="1:28">
      <c r="A162" s="18">
        <v>20180823</v>
      </c>
      <c r="B162" s="18" t="s">
        <v>99</v>
      </c>
      <c r="C162" s="27">
        <v>46200</v>
      </c>
      <c r="D162" s="27">
        <v>1</v>
      </c>
      <c r="E162" s="27">
        <v>3.0870042872454446</v>
      </c>
      <c r="F162" s="18">
        <v>269192</v>
      </c>
      <c r="G162" s="18">
        <v>1</v>
      </c>
      <c r="H162" s="18">
        <v>0.48296721723819902</v>
      </c>
      <c r="I162" s="27">
        <v>213447</v>
      </c>
      <c r="J162" s="27">
        <v>1</v>
      </c>
      <c r="K162" s="26">
        <v>0.62285097033419978</v>
      </c>
      <c r="L162" s="19">
        <v>0</v>
      </c>
      <c r="M162" s="19">
        <v>0</v>
      </c>
      <c r="N162" s="19">
        <v>0</v>
      </c>
      <c r="O162" s="27">
        <v>1</v>
      </c>
      <c r="P162" s="27">
        <v>1</v>
      </c>
      <c r="Q162" s="27">
        <v>144008.75</v>
      </c>
      <c r="R162" s="31">
        <f t="shared" si="12"/>
        <v>487046.3817397051</v>
      </c>
      <c r="S162" s="32">
        <f t="shared" si="14"/>
        <v>549584.93027844874</v>
      </c>
      <c r="T162" s="39">
        <f t="shared" si="15"/>
        <v>1128.4036816275261</v>
      </c>
      <c r="U162" s="34">
        <f t="shared" si="16"/>
        <v>5.7884800846086971E-3</v>
      </c>
      <c r="V162" s="38">
        <v>633.82141885929218</v>
      </c>
      <c r="W162" s="38">
        <v>99.16246898561576</v>
      </c>
      <c r="X162" s="35">
        <v>127.88329688630624</v>
      </c>
      <c r="Y162" s="35">
        <v>0</v>
      </c>
      <c r="Z162" s="35">
        <v>29567769.18978598</v>
      </c>
      <c r="AA162" s="36">
        <f t="shared" si="13"/>
        <v>112840368.16275257</v>
      </c>
      <c r="AB162" s="37">
        <f t="shared" si="17"/>
        <v>5.7884800846086971E-3</v>
      </c>
    </row>
    <row r="163" spans="1:28">
      <c r="A163" s="18">
        <v>20180824</v>
      </c>
      <c r="B163" s="18" t="s">
        <v>99</v>
      </c>
      <c r="C163" s="27">
        <v>46150</v>
      </c>
      <c r="D163" s="27">
        <v>1</v>
      </c>
      <c r="E163" s="27">
        <v>3.0870042872454446</v>
      </c>
      <c r="F163" s="18">
        <v>274596</v>
      </c>
      <c r="G163" s="18">
        <v>1</v>
      </c>
      <c r="H163" s="18">
        <v>0.48296721723819902</v>
      </c>
      <c r="I163" s="27">
        <v>216980</v>
      </c>
      <c r="J163" s="27">
        <v>1</v>
      </c>
      <c r="K163" s="26">
        <v>0.62285097033419978</v>
      </c>
      <c r="L163" s="19">
        <v>0</v>
      </c>
      <c r="M163" s="19">
        <v>0</v>
      </c>
      <c r="N163" s="19">
        <v>0</v>
      </c>
      <c r="O163" s="27">
        <v>1</v>
      </c>
      <c r="P163" s="27">
        <v>1</v>
      </c>
      <c r="Q163" s="27">
        <v>144008.75</v>
      </c>
      <c r="R163" s="31">
        <f t="shared" si="12"/>
        <v>487046.3817397051</v>
      </c>
      <c r="S163" s="32">
        <f t="shared" si="14"/>
        <v>554241.06738423242</v>
      </c>
      <c r="T163" s="39">
        <f t="shared" si="15"/>
        <v>1137.9636276210722</v>
      </c>
      <c r="U163" s="34">
        <f t="shared" si="16"/>
        <v>8.4720974853232673E-3</v>
      </c>
      <c r="V163" s="38">
        <v>633.82141885929218</v>
      </c>
      <c r="W163" s="38">
        <v>99.16246898561576</v>
      </c>
      <c r="X163" s="35">
        <v>127.88329688630624</v>
      </c>
      <c r="Y163" s="35">
        <v>0</v>
      </c>
      <c r="Z163" s="35">
        <v>29567769.18978598</v>
      </c>
      <c r="AA163" s="36">
        <f t="shared" si="13"/>
        <v>113796362.76210719</v>
      </c>
      <c r="AB163" s="37">
        <f t="shared" si="17"/>
        <v>8.4720974853234182E-3</v>
      </c>
    </row>
    <row r="164" spans="1:28">
      <c r="A164" s="18">
        <v>20180827</v>
      </c>
      <c r="B164" s="18" t="s">
        <v>99</v>
      </c>
      <c r="C164" s="27">
        <v>46300</v>
      </c>
      <c r="D164" s="27">
        <v>1</v>
      </c>
      <c r="E164" s="27">
        <v>3.0870042872454446</v>
      </c>
      <c r="F164" s="18">
        <v>273122</v>
      </c>
      <c r="G164" s="18">
        <v>1</v>
      </c>
      <c r="H164" s="18">
        <v>0.48296721723819902</v>
      </c>
      <c r="I164" s="27">
        <v>216685</v>
      </c>
      <c r="J164" s="27">
        <v>1</v>
      </c>
      <c r="K164" s="26">
        <v>0.62285097033419978</v>
      </c>
      <c r="L164" s="19">
        <v>0</v>
      </c>
      <c r="M164" s="19">
        <v>0</v>
      </c>
      <c r="N164" s="19">
        <v>0</v>
      </c>
      <c r="O164" s="27">
        <v>1</v>
      </c>
      <c r="P164" s="27">
        <v>1</v>
      </c>
      <c r="Q164" s="27">
        <v>144008.75</v>
      </c>
      <c r="R164" s="31">
        <f t="shared" si="12"/>
        <v>487046.3817397051</v>
      </c>
      <c r="S164" s="32">
        <f t="shared" si="14"/>
        <v>553808.48331286153</v>
      </c>
      <c r="T164" s="39">
        <f t="shared" si="15"/>
        <v>1137.0754492306987</v>
      </c>
      <c r="U164" s="34">
        <f t="shared" si="16"/>
        <v>-7.8049804828139984E-4</v>
      </c>
      <c r="V164" s="38">
        <v>633.82141885929218</v>
      </c>
      <c r="W164" s="38">
        <v>99.16246898561576</v>
      </c>
      <c r="X164" s="35">
        <v>127.88329688630624</v>
      </c>
      <c r="Y164" s="35">
        <v>0</v>
      </c>
      <c r="Z164" s="35">
        <v>29567769.18978598</v>
      </c>
      <c r="AA164" s="36">
        <f t="shared" si="13"/>
        <v>113707544.92306983</v>
      </c>
      <c r="AB164" s="37">
        <f t="shared" si="17"/>
        <v>-7.8049804828150468E-4</v>
      </c>
    </row>
    <row r="165" spans="1:28">
      <c r="A165" s="18">
        <v>20180828</v>
      </c>
      <c r="B165" s="18" t="s">
        <v>99</v>
      </c>
      <c r="C165" s="27">
        <v>46550</v>
      </c>
      <c r="D165" s="27">
        <v>1</v>
      </c>
      <c r="E165" s="27">
        <v>3.0870042872454446</v>
      </c>
      <c r="F165" s="18">
        <v>264280</v>
      </c>
      <c r="G165" s="18">
        <v>1</v>
      </c>
      <c r="H165" s="18">
        <v>0.48296721723819902</v>
      </c>
      <c r="I165" s="27">
        <v>216881</v>
      </c>
      <c r="J165" s="27">
        <v>1</v>
      </c>
      <c r="K165" s="26">
        <v>0.62285097033419978</v>
      </c>
      <c r="L165" s="19">
        <v>0</v>
      </c>
      <c r="M165" s="19">
        <v>0</v>
      </c>
      <c r="N165" s="19">
        <v>0</v>
      </c>
      <c r="O165" s="27">
        <v>1</v>
      </c>
      <c r="P165" s="27">
        <v>1</v>
      </c>
      <c r="Q165" s="27">
        <v>144008.75</v>
      </c>
      <c r="R165" s="31">
        <f t="shared" si="12"/>
        <v>487046.3817397051</v>
      </c>
      <c r="S165" s="32">
        <f t="shared" si="14"/>
        <v>550431.91704003827</v>
      </c>
      <c r="T165" s="39">
        <f t="shared" si="15"/>
        <v>1130.1427085320358</v>
      </c>
      <c r="U165" s="34">
        <f t="shared" si="16"/>
        <v>-6.0969926871196692E-3</v>
      </c>
      <c r="V165" s="38">
        <v>633.82141885929218</v>
      </c>
      <c r="W165" s="38">
        <v>99.16246898561576</v>
      </c>
      <c r="X165" s="35">
        <v>127.88329688630624</v>
      </c>
      <c r="Y165" s="35">
        <v>0</v>
      </c>
      <c r="Z165" s="35">
        <v>29567769.18978598</v>
      </c>
      <c r="AA165" s="36">
        <f t="shared" si="13"/>
        <v>113014270.85320354</v>
      </c>
      <c r="AB165" s="37">
        <f t="shared" si="17"/>
        <v>-6.0969926871197707E-3</v>
      </c>
    </row>
    <row r="166" spans="1:28">
      <c r="A166" s="18">
        <v>20180829</v>
      </c>
      <c r="B166" s="18" t="s">
        <v>99</v>
      </c>
      <c r="C166" s="27">
        <v>46800</v>
      </c>
      <c r="D166" s="27">
        <v>1</v>
      </c>
      <c r="E166" s="27">
        <v>3.0870042872454446</v>
      </c>
      <c r="F166" s="18">
        <v>264771</v>
      </c>
      <c r="G166" s="18">
        <v>1</v>
      </c>
      <c r="H166" s="18">
        <v>0.48296721723819902</v>
      </c>
      <c r="I166" s="27">
        <v>219335</v>
      </c>
      <c r="J166" s="27">
        <v>1</v>
      </c>
      <c r="K166" s="26">
        <v>0.62285097033419978</v>
      </c>
      <c r="L166" s="19">
        <v>0</v>
      </c>
      <c r="M166" s="19">
        <v>0</v>
      </c>
      <c r="N166" s="19">
        <v>0</v>
      </c>
      <c r="O166" s="27">
        <v>1</v>
      </c>
      <c r="P166" s="27">
        <v>1</v>
      </c>
      <c r="Q166" s="27">
        <v>144008.75</v>
      </c>
      <c r="R166" s="31">
        <f t="shared" si="12"/>
        <v>487046.3817397051</v>
      </c>
      <c r="S166" s="32">
        <f t="shared" si="14"/>
        <v>552969.28129671374</v>
      </c>
      <c r="T166" s="39">
        <f t="shared" si="15"/>
        <v>1135.3524059074934</v>
      </c>
      <c r="U166" s="34">
        <f t="shared" si="16"/>
        <v>4.6097694885140518E-3</v>
      </c>
      <c r="V166" s="38">
        <v>633.82141885929218</v>
      </c>
      <c r="W166" s="38">
        <v>99.16246898561576</v>
      </c>
      <c r="X166" s="35">
        <v>127.88329688630624</v>
      </c>
      <c r="Y166" s="35">
        <v>0</v>
      </c>
      <c r="Z166" s="35">
        <v>29567769.18978598</v>
      </c>
      <c r="AA166" s="36">
        <f t="shared" si="13"/>
        <v>113535240.59074929</v>
      </c>
      <c r="AB166" s="37">
        <f t="shared" si="17"/>
        <v>4.6097694885140336E-3</v>
      </c>
    </row>
    <row r="167" spans="1:28">
      <c r="A167" s="18">
        <v>20180830</v>
      </c>
      <c r="B167" s="18" t="s">
        <v>99</v>
      </c>
      <c r="C167" s="27">
        <v>47650</v>
      </c>
      <c r="D167" s="27">
        <v>1</v>
      </c>
      <c r="E167" s="27">
        <v>3.0870042872454446</v>
      </c>
      <c r="F167" s="18">
        <v>261824</v>
      </c>
      <c r="G167" s="18">
        <v>1</v>
      </c>
      <c r="H167" s="18">
        <v>0.48296721723819902</v>
      </c>
      <c r="I167" s="27">
        <v>220611</v>
      </c>
      <c r="J167" s="27">
        <v>1</v>
      </c>
      <c r="K167" s="26">
        <v>0.62285097033419978</v>
      </c>
      <c r="L167" s="19">
        <v>0</v>
      </c>
      <c r="M167" s="19">
        <v>0</v>
      </c>
      <c r="N167" s="19">
        <v>0</v>
      </c>
      <c r="O167" s="27">
        <v>1</v>
      </c>
      <c r="P167" s="27">
        <v>1</v>
      </c>
      <c r="Q167" s="27">
        <v>144008.75</v>
      </c>
      <c r="R167" s="31">
        <f t="shared" si="12"/>
        <v>487046.3817397051</v>
      </c>
      <c r="S167" s="32">
        <f t="shared" si="14"/>
        <v>554964.68838981783</v>
      </c>
      <c r="T167" s="39">
        <f t="shared" si="15"/>
        <v>1139.4493608750606</v>
      </c>
      <c r="U167" s="34">
        <f t="shared" si="16"/>
        <v>3.6085315416163255E-3</v>
      </c>
      <c r="V167" s="38">
        <v>633.82141885929218</v>
      </c>
      <c r="W167" s="38">
        <v>99.16246898561576</v>
      </c>
      <c r="X167" s="35">
        <v>127.88329688630624</v>
      </c>
      <c r="Y167" s="35">
        <v>0</v>
      </c>
      <c r="Z167" s="35">
        <v>29567769.18978598</v>
      </c>
      <c r="AA167" s="36">
        <f t="shared" si="13"/>
        <v>113944936.08750603</v>
      </c>
      <c r="AB167" s="37">
        <f t="shared" si="17"/>
        <v>3.6085315416164621E-3</v>
      </c>
    </row>
    <row r="168" spans="1:28">
      <c r="A168" s="18">
        <v>20180831</v>
      </c>
      <c r="B168" s="18" t="s">
        <v>99</v>
      </c>
      <c r="C168" s="27">
        <v>48450</v>
      </c>
      <c r="D168" s="27">
        <v>1</v>
      </c>
      <c r="E168" s="27">
        <v>3.0870042872454446</v>
      </c>
      <c r="F168" s="18">
        <v>265263</v>
      </c>
      <c r="G168" s="18">
        <v>1</v>
      </c>
      <c r="H168" s="18">
        <v>0.48296721723819902</v>
      </c>
      <c r="I168" s="27">
        <v>232681</v>
      </c>
      <c r="J168" s="27">
        <v>1</v>
      </c>
      <c r="K168" s="26">
        <v>0.62285097033419978</v>
      </c>
      <c r="L168" s="19">
        <v>0</v>
      </c>
      <c r="M168" s="19">
        <v>0</v>
      </c>
      <c r="N168" s="19">
        <v>0</v>
      </c>
      <c r="O168" s="27">
        <v>1</v>
      </c>
      <c r="P168" s="27">
        <v>1</v>
      </c>
      <c r="Q168" s="27">
        <v>144008.75</v>
      </c>
      <c r="R168" s="31">
        <f t="shared" si="12"/>
        <v>487046.3817397051</v>
      </c>
      <c r="S168" s="32">
        <f t="shared" si="14"/>
        <v>566613.02729163016</v>
      </c>
      <c r="T168" s="39">
        <f t="shared" si="15"/>
        <v>1163.3656434685277</v>
      </c>
      <c r="U168" s="34">
        <f t="shared" si="16"/>
        <v>2.0989333457609817E-2</v>
      </c>
      <c r="V168" s="38">
        <v>633.82141885929218</v>
      </c>
      <c r="W168" s="38">
        <v>99.16246898561576</v>
      </c>
      <c r="X168" s="35">
        <v>127.88329688630624</v>
      </c>
      <c r="Y168" s="35">
        <v>0</v>
      </c>
      <c r="Z168" s="35">
        <v>29567769.18978598</v>
      </c>
      <c r="AA168" s="36">
        <f t="shared" si="13"/>
        <v>116336564.34685272</v>
      </c>
      <c r="AB168" s="37">
        <f t="shared" si="17"/>
        <v>2.0989333457609741E-2</v>
      </c>
    </row>
    <row r="169" spans="1:28">
      <c r="A169" s="18">
        <v>20180903</v>
      </c>
      <c r="B169" s="18" t="s">
        <v>99</v>
      </c>
      <c r="C169" s="27">
        <v>47450</v>
      </c>
      <c r="D169" s="27">
        <v>1</v>
      </c>
      <c r="E169" s="27">
        <v>3.0870042872454446</v>
      </c>
      <c r="F169" s="18">
        <v>262315</v>
      </c>
      <c r="G169" s="18">
        <v>1</v>
      </c>
      <c r="H169" s="18">
        <v>0.48296721723819902</v>
      </c>
      <c r="I169" s="27">
        <v>230621</v>
      </c>
      <c r="J169" s="27">
        <v>1</v>
      </c>
      <c r="K169" s="26">
        <v>0.62285097033419978</v>
      </c>
      <c r="L169" s="19">
        <v>0</v>
      </c>
      <c r="M169" s="19">
        <v>0</v>
      </c>
      <c r="N169" s="19">
        <v>0</v>
      </c>
      <c r="O169" s="27">
        <v>1</v>
      </c>
      <c r="P169" s="27">
        <v>1</v>
      </c>
      <c r="Q169" s="27">
        <v>144008.75</v>
      </c>
      <c r="R169" s="31">
        <f t="shared" si="12"/>
        <v>487046.3817397051</v>
      </c>
      <c r="S169" s="32">
        <f t="shared" si="14"/>
        <v>560819.16264907806</v>
      </c>
      <c r="T169" s="39">
        <f t="shared" si="15"/>
        <v>1151.469723778381</v>
      </c>
      <c r="U169" s="34">
        <f t="shared" si="16"/>
        <v>-1.0225434932631739E-2</v>
      </c>
      <c r="V169" s="38">
        <v>633.82141885929218</v>
      </c>
      <c r="W169" s="38">
        <v>99.16246898561576</v>
      </c>
      <c r="X169" s="35">
        <v>127.88329688630624</v>
      </c>
      <c r="Y169" s="35">
        <v>0</v>
      </c>
      <c r="Z169" s="35">
        <v>29567769.18978598</v>
      </c>
      <c r="AA169" s="36">
        <f t="shared" si="13"/>
        <v>115146972.37783802</v>
      </c>
      <c r="AB169" s="37">
        <f t="shared" si="17"/>
        <v>-1.0225434932632052E-2</v>
      </c>
    </row>
    <row r="170" spans="1:28">
      <c r="A170" s="18">
        <v>20180904</v>
      </c>
      <c r="B170" s="18" t="s">
        <v>99</v>
      </c>
      <c r="C170" s="27">
        <v>47650</v>
      </c>
      <c r="D170" s="27">
        <v>1</v>
      </c>
      <c r="E170" s="27">
        <v>3.0870042872454446</v>
      </c>
      <c r="F170" s="18">
        <v>275087</v>
      </c>
      <c r="G170" s="18">
        <v>1</v>
      </c>
      <c r="H170" s="18">
        <v>0.48296721723819902</v>
      </c>
      <c r="I170" s="27">
        <v>233565</v>
      </c>
      <c r="J170" s="27">
        <v>1</v>
      </c>
      <c r="K170" s="26">
        <v>0.62285097033419978</v>
      </c>
      <c r="L170" s="19">
        <v>0</v>
      </c>
      <c r="M170" s="19">
        <v>0</v>
      </c>
      <c r="N170" s="19">
        <v>0</v>
      </c>
      <c r="O170" s="27">
        <v>1</v>
      </c>
      <c r="P170" s="27">
        <v>1</v>
      </c>
      <c r="Q170" s="27">
        <v>144008.75</v>
      </c>
      <c r="R170" s="31">
        <f t="shared" si="12"/>
        <v>487046.3817397051</v>
      </c>
      <c r="S170" s="32">
        <f t="shared" si="14"/>
        <v>569438.6940617573</v>
      </c>
      <c r="T170" s="39">
        <f t="shared" si="15"/>
        <v>1169.1672814152751</v>
      </c>
      <c r="U170" s="34">
        <f t="shared" si="16"/>
        <v>1.5369537966506076E-2</v>
      </c>
      <c r="V170" s="38">
        <v>633.82141885929218</v>
      </c>
      <c r="W170" s="38">
        <v>99.16246898561576</v>
      </c>
      <c r="X170" s="35">
        <v>127.88329688630624</v>
      </c>
      <c r="Y170" s="35">
        <v>0</v>
      </c>
      <c r="Z170" s="35">
        <v>29567769.18978598</v>
      </c>
      <c r="AA170" s="36">
        <f t="shared" si="13"/>
        <v>116916728.14152744</v>
      </c>
      <c r="AB170" s="37">
        <f t="shared" si="17"/>
        <v>1.5369537966506256E-2</v>
      </c>
    </row>
    <row r="171" spans="1:28">
      <c r="A171" s="18">
        <v>20180905</v>
      </c>
      <c r="B171" s="18" t="s">
        <v>99</v>
      </c>
      <c r="C171" s="27">
        <v>46600</v>
      </c>
      <c r="D171" s="27">
        <v>1</v>
      </c>
      <c r="E171" s="27">
        <v>3.0870042872454446</v>
      </c>
      <c r="F171" s="18">
        <v>269684</v>
      </c>
      <c r="G171" s="18">
        <v>1</v>
      </c>
      <c r="H171" s="18">
        <v>0.48296721723819902</v>
      </c>
      <c r="I171" s="27">
        <v>230032</v>
      </c>
      <c r="J171" s="27">
        <v>1</v>
      </c>
      <c r="K171" s="26">
        <v>0.62285097033419978</v>
      </c>
      <c r="L171" s="19">
        <v>0</v>
      </c>
      <c r="M171" s="19">
        <v>0</v>
      </c>
      <c r="N171" s="19">
        <v>0</v>
      </c>
      <c r="O171" s="27">
        <v>1</v>
      </c>
      <c r="P171" s="27">
        <v>1</v>
      </c>
      <c r="Q171" s="27">
        <v>144008.75</v>
      </c>
      <c r="R171" s="31">
        <f t="shared" si="12"/>
        <v>487046.3817397051</v>
      </c>
      <c r="S171" s="32">
        <f t="shared" si="14"/>
        <v>561387.33520722087</v>
      </c>
      <c r="T171" s="39">
        <f t="shared" si="15"/>
        <v>1152.6362914389665</v>
      </c>
      <c r="U171" s="34">
        <f t="shared" si="16"/>
        <v>-1.4139114427062833E-2</v>
      </c>
      <c r="V171" s="38">
        <v>633.82141885929218</v>
      </c>
      <c r="W171" s="38">
        <v>99.16246898561576</v>
      </c>
      <c r="X171" s="35">
        <v>127.88329688630624</v>
      </c>
      <c r="Y171" s="35">
        <v>0</v>
      </c>
      <c r="Z171" s="35">
        <v>29567769.18978598</v>
      </c>
      <c r="AA171" s="36">
        <f t="shared" si="13"/>
        <v>115263629.14389661</v>
      </c>
      <c r="AB171" s="37">
        <f t="shared" si="17"/>
        <v>-1.4139114427062668E-2</v>
      </c>
    </row>
    <row r="172" spans="1:28">
      <c r="A172" s="18">
        <v>20180906</v>
      </c>
      <c r="B172" s="18" t="s">
        <v>99</v>
      </c>
      <c r="C172" s="27">
        <v>46100</v>
      </c>
      <c r="D172" s="27">
        <v>1</v>
      </c>
      <c r="E172" s="27">
        <v>3.0870042872454446</v>
      </c>
      <c r="F172" s="18">
        <v>272631</v>
      </c>
      <c r="G172" s="18">
        <v>1</v>
      </c>
      <c r="H172" s="18">
        <v>0.48296721723819902</v>
      </c>
      <c r="I172" s="27">
        <v>220316</v>
      </c>
      <c r="J172" s="27">
        <v>1</v>
      </c>
      <c r="K172" s="26">
        <v>0.62285097033419978</v>
      </c>
      <c r="L172" s="19">
        <v>0</v>
      </c>
      <c r="M172" s="19">
        <v>0</v>
      </c>
      <c r="N172" s="19">
        <v>0</v>
      </c>
      <c r="O172" s="27">
        <v>1</v>
      </c>
      <c r="P172" s="27">
        <v>1</v>
      </c>
      <c r="Q172" s="27">
        <v>144008.75</v>
      </c>
      <c r="R172" s="31">
        <f t="shared" si="12"/>
        <v>487046.3817397051</v>
      </c>
      <c r="S172" s="32">
        <f t="shared" si="14"/>
        <v>555215.51742503198</v>
      </c>
      <c r="T172" s="39">
        <f t="shared" si="15"/>
        <v>1139.9643611802026</v>
      </c>
      <c r="U172" s="34">
        <f t="shared" si="16"/>
        <v>-1.0993867148625125E-2</v>
      </c>
      <c r="V172" s="38">
        <v>633.82141885929218</v>
      </c>
      <c r="W172" s="38">
        <v>99.16246898561576</v>
      </c>
      <c r="X172" s="35">
        <v>127.88329688630624</v>
      </c>
      <c r="Y172" s="35">
        <v>0</v>
      </c>
      <c r="Z172" s="35">
        <v>29567769.18978598</v>
      </c>
      <c r="AA172" s="36">
        <f t="shared" si="13"/>
        <v>113996436.11802021</v>
      </c>
      <c r="AB172" s="37">
        <f t="shared" si="17"/>
        <v>-1.0993867148625198E-2</v>
      </c>
    </row>
    <row r="173" spans="1:28">
      <c r="A173" s="18">
        <v>20180907</v>
      </c>
      <c r="B173" s="18" t="s">
        <v>99</v>
      </c>
      <c r="C173" s="27">
        <v>44900</v>
      </c>
      <c r="D173" s="27">
        <v>1</v>
      </c>
      <c r="E173" s="27">
        <v>3.0870042872454446</v>
      </c>
      <c r="F173" s="18">
        <v>274596</v>
      </c>
      <c r="G173" s="18">
        <v>1</v>
      </c>
      <c r="H173" s="18">
        <v>0.48296721723819902</v>
      </c>
      <c r="I173" s="27">
        <v>220807</v>
      </c>
      <c r="J173" s="27">
        <v>1</v>
      </c>
      <c r="K173" s="26">
        <v>0.62285097033419978</v>
      </c>
      <c r="L173" s="19">
        <v>0</v>
      </c>
      <c r="M173" s="19">
        <v>0</v>
      </c>
      <c r="N173" s="19">
        <v>0</v>
      </c>
      <c r="O173" s="27">
        <v>1</v>
      </c>
      <c r="P173" s="27">
        <v>1</v>
      </c>
      <c r="Q173" s="27">
        <v>144008.75</v>
      </c>
      <c r="R173" s="31">
        <f t="shared" si="12"/>
        <v>487046.3817397051</v>
      </c>
      <c r="S173" s="32">
        <f t="shared" si="14"/>
        <v>552765.96268864465</v>
      </c>
      <c r="T173" s="39">
        <f t="shared" si="15"/>
        <v>1134.9349536571701</v>
      </c>
      <c r="U173" s="34">
        <f t="shared" si="16"/>
        <v>-4.4118989104409354E-3</v>
      </c>
      <c r="V173" s="38">
        <v>633.82141885929218</v>
      </c>
      <c r="W173" s="38">
        <v>99.16246898561576</v>
      </c>
      <c r="X173" s="35">
        <v>127.88329688630624</v>
      </c>
      <c r="Y173" s="35">
        <v>0</v>
      </c>
      <c r="Z173" s="35">
        <v>29567769.18978598</v>
      </c>
      <c r="AA173" s="36">
        <f t="shared" si="13"/>
        <v>113493495.36571696</v>
      </c>
      <c r="AB173" s="37">
        <f t="shared" si="17"/>
        <v>-4.4118989104409319E-3</v>
      </c>
    </row>
    <row r="174" spans="1:28">
      <c r="A174" s="18">
        <v>20180910</v>
      </c>
      <c r="B174" s="18" t="s">
        <v>99</v>
      </c>
      <c r="C174" s="27">
        <v>45500</v>
      </c>
      <c r="D174" s="27">
        <v>1</v>
      </c>
      <c r="E174" s="27">
        <v>3.0870042872454446</v>
      </c>
      <c r="F174" s="18">
        <v>269192</v>
      </c>
      <c r="G174" s="18">
        <v>1</v>
      </c>
      <c r="H174" s="18">
        <v>0.48296721723819902</v>
      </c>
      <c r="I174" s="27">
        <v>217667</v>
      </c>
      <c r="J174" s="27">
        <v>1</v>
      </c>
      <c r="K174" s="26">
        <v>0.62285097033419978</v>
      </c>
      <c r="L174" s="19">
        <v>0</v>
      </c>
      <c r="M174" s="19">
        <v>0</v>
      </c>
      <c r="N174" s="19">
        <v>0</v>
      </c>
      <c r="O174" s="27">
        <v>1</v>
      </c>
      <c r="P174" s="27">
        <v>1</v>
      </c>
      <c r="Q174" s="27">
        <v>144008.75</v>
      </c>
      <c r="R174" s="31">
        <f t="shared" si="12"/>
        <v>487046.3817397051</v>
      </c>
      <c r="S174" s="32">
        <f t="shared" si="14"/>
        <v>550052.45837218722</v>
      </c>
      <c r="T174" s="39">
        <f t="shared" si="15"/>
        <v>1129.363606824113</v>
      </c>
      <c r="U174" s="34">
        <f t="shared" si="16"/>
        <v>-4.9089569539683192E-3</v>
      </c>
      <c r="V174" s="38">
        <v>633.82141885929218</v>
      </c>
      <c r="W174" s="38">
        <v>99.16246898561576</v>
      </c>
      <c r="X174" s="35">
        <v>127.88329688630624</v>
      </c>
      <c r="Y174" s="35">
        <v>0</v>
      </c>
      <c r="Z174" s="35">
        <v>29567769.18978598</v>
      </c>
      <c r="AA174" s="36">
        <f t="shared" si="13"/>
        <v>112936360.68241128</v>
      </c>
      <c r="AB174" s="37">
        <f t="shared" si="17"/>
        <v>-4.9089569539680833E-3</v>
      </c>
    </row>
    <row r="175" spans="1:28">
      <c r="A175" s="18">
        <v>20180911</v>
      </c>
      <c r="B175" s="18" t="s">
        <v>99</v>
      </c>
      <c r="C175" s="27">
        <v>45050</v>
      </c>
      <c r="D175" s="27">
        <v>1</v>
      </c>
      <c r="E175" s="27">
        <v>3.0870042872454446</v>
      </c>
      <c r="F175" s="18">
        <v>269684</v>
      </c>
      <c r="G175" s="18">
        <v>1</v>
      </c>
      <c r="H175" s="18">
        <v>0.48296721723819902</v>
      </c>
      <c r="I175" s="27">
        <v>218648</v>
      </c>
      <c r="J175" s="27">
        <v>1</v>
      </c>
      <c r="K175" s="26">
        <v>0.62285097033419978</v>
      </c>
      <c r="L175" s="19">
        <v>0</v>
      </c>
      <c r="M175" s="19">
        <v>0</v>
      </c>
      <c r="N175" s="19">
        <v>0</v>
      </c>
      <c r="O175" s="27">
        <v>1</v>
      </c>
      <c r="P175" s="27">
        <v>1</v>
      </c>
      <c r="Q175" s="27">
        <v>144008.75</v>
      </c>
      <c r="R175" s="31">
        <f t="shared" si="12"/>
        <v>487046.3817397051</v>
      </c>
      <c r="S175" s="32">
        <f t="shared" si="14"/>
        <v>549511.94311570586</v>
      </c>
      <c r="T175" s="39">
        <f t="shared" si="15"/>
        <v>1128.2538249291104</v>
      </c>
      <c r="U175" s="34">
        <f t="shared" si="16"/>
        <v>-9.8266128667234007E-4</v>
      </c>
      <c r="V175" s="38">
        <v>633.82141885929218</v>
      </c>
      <c r="W175" s="38">
        <v>99.16246898561576</v>
      </c>
      <c r="X175" s="35">
        <v>127.88329688630624</v>
      </c>
      <c r="Y175" s="35">
        <v>0</v>
      </c>
      <c r="Z175" s="35">
        <v>29567769.18978598</v>
      </c>
      <c r="AA175" s="36">
        <f t="shared" si="13"/>
        <v>112825382.49291098</v>
      </c>
      <c r="AB175" s="37">
        <f t="shared" si="17"/>
        <v>-9.826612866726263E-4</v>
      </c>
    </row>
    <row r="176" spans="1:28">
      <c r="A176" s="18">
        <v>20180912</v>
      </c>
      <c r="B176" s="18" t="s">
        <v>99</v>
      </c>
      <c r="C176" s="27">
        <v>44550</v>
      </c>
      <c r="D176" s="27">
        <v>1</v>
      </c>
      <c r="E176" s="27">
        <v>3.0870042872454446</v>
      </c>
      <c r="F176" s="18">
        <v>280000</v>
      </c>
      <c r="G176" s="18">
        <v>1</v>
      </c>
      <c r="H176" s="18">
        <v>0.48296721723819902</v>
      </c>
      <c r="I176" s="27">
        <v>225812</v>
      </c>
      <c r="J176" s="27">
        <v>1</v>
      </c>
      <c r="K176" s="26">
        <v>0.62285097033419978</v>
      </c>
      <c r="L176" s="19">
        <v>0</v>
      </c>
      <c r="M176" s="19">
        <v>0</v>
      </c>
      <c r="N176" s="19">
        <v>0</v>
      </c>
      <c r="O176" s="27">
        <v>1</v>
      </c>
      <c r="P176" s="27">
        <v>1</v>
      </c>
      <c r="Q176" s="27">
        <v>144008.75</v>
      </c>
      <c r="R176" s="31">
        <f t="shared" si="12"/>
        <v>487046.3817397051</v>
      </c>
      <c r="S176" s="32">
        <f t="shared" si="14"/>
        <v>557412.83513658657</v>
      </c>
      <c r="T176" s="39">
        <f t="shared" si="15"/>
        <v>1144.4758775243049</v>
      </c>
      <c r="U176" s="34">
        <f t="shared" si="16"/>
        <v>1.4378016929137207E-2</v>
      </c>
      <c r="V176" s="38">
        <v>633.82141885929218</v>
      </c>
      <c r="W176" s="38">
        <v>99.16246898561576</v>
      </c>
      <c r="X176" s="35">
        <v>127.88329688630624</v>
      </c>
      <c r="Y176" s="35">
        <v>0</v>
      </c>
      <c r="Z176" s="35">
        <v>29567769.18978598</v>
      </c>
      <c r="AA176" s="36">
        <f t="shared" si="13"/>
        <v>114447587.75243044</v>
      </c>
      <c r="AB176" s="37">
        <f t="shared" si="17"/>
        <v>1.4378016929137235E-2</v>
      </c>
    </row>
    <row r="177" spans="1:28">
      <c r="A177" s="18">
        <v>20180913</v>
      </c>
      <c r="B177" s="18" t="s">
        <v>99</v>
      </c>
      <c r="C177" s="27">
        <v>44050</v>
      </c>
      <c r="D177" s="27">
        <v>1</v>
      </c>
      <c r="E177" s="27">
        <v>3.0870042872454446</v>
      </c>
      <c r="F177" s="18">
        <v>288350</v>
      </c>
      <c r="G177" s="18">
        <v>1</v>
      </c>
      <c r="H177" s="18">
        <v>0.48296721723819902</v>
      </c>
      <c r="I177" s="27">
        <v>227971</v>
      </c>
      <c r="J177" s="27">
        <v>1</v>
      </c>
      <c r="K177" s="26">
        <v>0.62285097033419978</v>
      </c>
      <c r="L177" s="19">
        <v>0</v>
      </c>
      <c r="M177" s="19">
        <v>0</v>
      </c>
      <c r="N177" s="19">
        <v>0</v>
      </c>
      <c r="O177" s="27">
        <v>1</v>
      </c>
      <c r="P177" s="27">
        <v>1</v>
      </c>
      <c r="Q177" s="27">
        <v>144008.75</v>
      </c>
      <c r="R177" s="31">
        <f t="shared" si="12"/>
        <v>487046.3817397051</v>
      </c>
      <c r="S177" s="32">
        <f t="shared" si="14"/>
        <v>561246.84450185439</v>
      </c>
      <c r="T177" s="39">
        <f t="shared" si="15"/>
        <v>1152.3478369700829</v>
      </c>
      <c r="U177" s="34">
        <f t="shared" si="16"/>
        <v>6.8782222503512751E-3</v>
      </c>
      <c r="V177" s="38">
        <v>633.82141885929218</v>
      </c>
      <c r="W177" s="38">
        <v>99.16246898561576</v>
      </c>
      <c r="X177" s="35">
        <v>127.88329688630624</v>
      </c>
      <c r="Y177" s="35">
        <v>0</v>
      </c>
      <c r="Z177" s="35">
        <v>29567769.18978598</v>
      </c>
      <c r="AA177" s="36">
        <f t="shared" si="13"/>
        <v>115234783.69700822</v>
      </c>
      <c r="AB177" s="37">
        <f t="shared" si="17"/>
        <v>6.8782222503511545E-3</v>
      </c>
    </row>
    <row r="178" spans="1:28">
      <c r="A178" s="18">
        <v>20180914</v>
      </c>
      <c r="B178" s="18" t="s">
        <v>99</v>
      </c>
      <c r="C178" s="27">
        <v>45850</v>
      </c>
      <c r="D178" s="27">
        <v>1</v>
      </c>
      <c r="E178" s="27">
        <v>3.0870042872454446</v>
      </c>
      <c r="F178" s="18">
        <v>285894</v>
      </c>
      <c r="G178" s="18">
        <v>1</v>
      </c>
      <c r="H178" s="18">
        <v>0.48296721723819902</v>
      </c>
      <c r="I178" s="27">
        <v>235822</v>
      </c>
      <c r="J178" s="27">
        <v>1</v>
      </c>
      <c r="K178" s="26">
        <v>0.62285097033419978</v>
      </c>
      <c r="L178" s="19">
        <v>0</v>
      </c>
      <c r="M178" s="19">
        <v>0</v>
      </c>
      <c r="N178" s="19">
        <v>0</v>
      </c>
      <c r="O178" s="27">
        <v>1</v>
      </c>
      <c r="P178" s="27">
        <v>1</v>
      </c>
      <c r="Q178" s="27">
        <v>144008.75</v>
      </c>
      <c r="R178" s="31">
        <f t="shared" si="12"/>
        <v>487046.3817397051</v>
      </c>
      <c r="S178" s="32">
        <f t="shared" si="14"/>
        <v>570507.28770145297</v>
      </c>
      <c r="T178" s="39">
        <f t="shared" si="15"/>
        <v>1171.3613099098072</v>
      </c>
      <c r="U178" s="34">
        <f t="shared" si="16"/>
        <v>1.6499768845592042E-2</v>
      </c>
      <c r="V178" s="38">
        <v>633.82141885929218</v>
      </c>
      <c r="W178" s="38">
        <v>99.16246898561576</v>
      </c>
      <c r="X178" s="35">
        <v>127.88329688630624</v>
      </c>
      <c r="Y178" s="35">
        <v>0</v>
      </c>
      <c r="Z178" s="35">
        <v>29567769.18978598</v>
      </c>
      <c r="AA178" s="36">
        <f t="shared" si="13"/>
        <v>117136130.99098065</v>
      </c>
      <c r="AB178" s="37">
        <f t="shared" si="17"/>
        <v>1.6499768845592028E-2</v>
      </c>
    </row>
    <row r="179" spans="1:28">
      <c r="A179" s="18">
        <v>20180917</v>
      </c>
      <c r="B179" s="18" t="s">
        <v>99</v>
      </c>
      <c r="C179" s="27">
        <v>45150</v>
      </c>
      <c r="D179" s="27">
        <v>1</v>
      </c>
      <c r="E179" s="27">
        <v>3.0870042872454446</v>
      </c>
      <c r="F179" s="18">
        <v>297192</v>
      </c>
      <c r="G179" s="18">
        <v>1</v>
      </c>
      <c r="H179" s="18">
        <v>0.48296721723819902</v>
      </c>
      <c r="I179" s="27">
        <v>236803</v>
      </c>
      <c r="J179" s="27">
        <v>1</v>
      </c>
      <c r="K179" s="26">
        <v>0.62285097033419978</v>
      </c>
      <c r="L179" s="19">
        <v>0</v>
      </c>
      <c r="M179" s="19">
        <v>0</v>
      </c>
      <c r="N179" s="19">
        <v>0</v>
      </c>
      <c r="O179" s="27">
        <v>1</v>
      </c>
      <c r="P179" s="27">
        <v>1</v>
      </c>
      <c r="Q179" s="27">
        <v>144008.75</v>
      </c>
      <c r="R179" s="31">
        <f t="shared" si="12"/>
        <v>487046.3817397051</v>
      </c>
      <c r="S179" s="32">
        <f t="shared" si="14"/>
        <v>574413.96512263617</v>
      </c>
      <c r="T179" s="39">
        <f t="shared" si="15"/>
        <v>1179.3824708662416</v>
      </c>
      <c r="U179" s="34">
        <f t="shared" si="16"/>
        <v>6.8477257090316821E-3</v>
      </c>
      <c r="V179" s="38">
        <v>633.82141885929218</v>
      </c>
      <c r="W179" s="38">
        <v>99.16246898561576</v>
      </c>
      <c r="X179" s="35">
        <v>127.88329688630624</v>
      </c>
      <c r="Y179" s="35">
        <v>0</v>
      </c>
      <c r="Z179" s="35">
        <v>29567769.18978598</v>
      </c>
      <c r="AA179" s="36">
        <f t="shared" si="13"/>
        <v>117938247.08662412</v>
      </c>
      <c r="AB179" s="37">
        <f t="shared" si="17"/>
        <v>6.8477257090318504E-3</v>
      </c>
    </row>
    <row r="180" spans="1:28">
      <c r="A180" s="18">
        <v>20180918</v>
      </c>
      <c r="B180" s="18" t="s">
        <v>99</v>
      </c>
      <c r="C180" s="27">
        <v>45500</v>
      </c>
      <c r="D180" s="27">
        <v>1</v>
      </c>
      <c r="E180" s="27">
        <v>3.0870042872454446</v>
      </c>
      <c r="F180" s="18">
        <v>295228</v>
      </c>
      <c r="G180" s="18">
        <v>1</v>
      </c>
      <c r="H180" s="18">
        <v>0.48296721723819902</v>
      </c>
      <c r="I180" s="27">
        <v>238472</v>
      </c>
      <c r="J180" s="27">
        <v>1</v>
      </c>
      <c r="K180" s="26">
        <v>0.62285097033419978</v>
      </c>
      <c r="L180" s="19">
        <v>0</v>
      </c>
      <c r="M180" s="19">
        <v>0</v>
      </c>
      <c r="N180" s="19">
        <v>0</v>
      </c>
      <c r="O180" s="27">
        <v>1</v>
      </c>
      <c r="P180" s="27">
        <v>1</v>
      </c>
      <c r="Q180" s="27">
        <v>144008.75</v>
      </c>
      <c r="R180" s="31">
        <f t="shared" si="12"/>
        <v>487046.3817397051</v>
      </c>
      <c r="S180" s="32">
        <f t="shared" si="14"/>
        <v>575585.4072780041</v>
      </c>
      <c r="T180" s="39">
        <f t="shared" si="15"/>
        <v>1181.7876671664042</v>
      </c>
      <c r="U180" s="34">
        <f t="shared" si="16"/>
        <v>2.0393692119198012E-3</v>
      </c>
      <c r="V180" s="38">
        <v>633.82141885929218</v>
      </c>
      <c r="W180" s="38">
        <v>99.16246898561576</v>
      </c>
      <c r="X180" s="35">
        <v>127.88329688630624</v>
      </c>
      <c r="Y180" s="35">
        <v>0</v>
      </c>
      <c r="Z180" s="35">
        <v>29567769.18978598</v>
      </c>
      <c r="AA180" s="36">
        <f t="shared" si="13"/>
        <v>118178766.71664038</v>
      </c>
      <c r="AB180" s="37">
        <f t="shared" si="17"/>
        <v>2.0393692119199361E-3</v>
      </c>
    </row>
    <row r="181" spans="1:28">
      <c r="A181" s="18">
        <v>20180919</v>
      </c>
      <c r="B181" s="18" t="s">
        <v>99</v>
      </c>
      <c r="C181" s="27">
        <v>46150</v>
      </c>
      <c r="D181" s="27">
        <v>1</v>
      </c>
      <c r="E181" s="27">
        <v>3.0870042872454446</v>
      </c>
      <c r="F181" s="18">
        <v>300631</v>
      </c>
      <c r="G181" s="18">
        <v>1</v>
      </c>
      <c r="H181" s="18">
        <v>0.48296721723819902</v>
      </c>
      <c r="I181" s="27">
        <v>238472</v>
      </c>
      <c r="J181" s="27">
        <v>1</v>
      </c>
      <c r="K181" s="26">
        <v>0.62285097033419978</v>
      </c>
      <c r="L181" s="19">
        <v>0</v>
      </c>
      <c r="M181" s="19">
        <v>0</v>
      </c>
      <c r="N181" s="19">
        <v>0</v>
      </c>
      <c r="O181" s="27">
        <v>1</v>
      </c>
      <c r="P181" s="27">
        <v>1</v>
      </c>
      <c r="Q181" s="27">
        <v>144008.75</v>
      </c>
      <c r="R181" s="31">
        <f t="shared" si="12"/>
        <v>487046.3817397051</v>
      </c>
      <c r="S181" s="32">
        <f t="shared" si="14"/>
        <v>580201.43193945161</v>
      </c>
      <c r="T181" s="39">
        <f t="shared" si="15"/>
        <v>1191.2652545882825</v>
      </c>
      <c r="U181" s="34">
        <f t="shared" si="16"/>
        <v>8.0197041187634807E-3</v>
      </c>
      <c r="V181" s="38">
        <v>633.82141885929218</v>
      </c>
      <c r="W181" s="38">
        <v>99.16246898561576</v>
      </c>
      <c r="X181" s="35">
        <v>127.88329688630624</v>
      </c>
      <c r="Y181" s="35">
        <v>0</v>
      </c>
      <c r="Z181" s="35">
        <v>29567769.18978598</v>
      </c>
      <c r="AA181" s="36">
        <f t="shared" si="13"/>
        <v>119126525.45882818</v>
      </c>
      <c r="AB181" s="37">
        <f t="shared" si="17"/>
        <v>8.0197041187632153E-3</v>
      </c>
    </row>
    <row r="182" spans="1:28">
      <c r="A182" s="18">
        <v>20180920</v>
      </c>
      <c r="B182" s="18" t="s">
        <v>99</v>
      </c>
      <c r="C182" s="27">
        <v>47250</v>
      </c>
      <c r="D182" s="27">
        <v>1</v>
      </c>
      <c r="E182" s="27">
        <v>3.0870042872454446</v>
      </c>
      <c r="F182" s="18">
        <v>291298</v>
      </c>
      <c r="G182" s="18">
        <v>1</v>
      </c>
      <c r="H182" s="18">
        <v>0.48296721723819902</v>
      </c>
      <c r="I182" s="27">
        <v>241514</v>
      </c>
      <c r="J182" s="27">
        <v>1</v>
      </c>
      <c r="K182" s="26">
        <v>0.62285097033419978</v>
      </c>
      <c r="L182" s="19">
        <v>0</v>
      </c>
      <c r="M182" s="19">
        <v>0</v>
      </c>
      <c r="N182" s="19">
        <v>0</v>
      </c>
      <c r="O182" s="27">
        <v>1</v>
      </c>
      <c r="P182" s="27">
        <v>1</v>
      </c>
      <c r="Q182" s="27">
        <v>144008.75</v>
      </c>
      <c r="R182" s="31">
        <f t="shared" si="12"/>
        <v>487046.3817397051</v>
      </c>
      <c r="S182" s="32">
        <f t="shared" si="14"/>
        <v>580984.31626869412</v>
      </c>
      <c r="T182" s="39">
        <f t="shared" si="15"/>
        <v>1192.8726668565885</v>
      </c>
      <c r="U182" s="34">
        <f t="shared" si="16"/>
        <v>1.3493319494670818E-3</v>
      </c>
      <c r="V182" s="38">
        <v>633.82141885929218</v>
      </c>
      <c r="W182" s="38">
        <v>99.16246898561576</v>
      </c>
      <c r="X182" s="35">
        <v>127.88329688630624</v>
      </c>
      <c r="Y182" s="35">
        <v>0</v>
      </c>
      <c r="Z182" s="35">
        <v>29567769.18978598</v>
      </c>
      <c r="AA182" s="36">
        <f t="shared" si="13"/>
        <v>119287266.68565881</v>
      </c>
      <c r="AB182" s="37">
        <f t="shared" si="17"/>
        <v>1.3493319494673414E-3</v>
      </c>
    </row>
    <row r="183" spans="1:28">
      <c r="A183" s="18">
        <v>20180921</v>
      </c>
      <c r="B183" s="18" t="s">
        <v>99</v>
      </c>
      <c r="C183" s="27">
        <v>47400</v>
      </c>
      <c r="D183" s="27">
        <v>1</v>
      </c>
      <c r="E183" s="27">
        <v>3.0870042872454446</v>
      </c>
      <c r="F183" s="18">
        <v>297192</v>
      </c>
      <c r="G183" s="18">
        <v>1</v>
      </c>
      <c r="H183" s="18">
        <v>0.48296721723819902</v>
      </c>
      <c r="I183" s="27">
        <v>240434</v>
      </c>
      <c r="J183" s="27">
        <v>1</v>
      </c>
      <c r="K183" s="26">
        <v>0.62285097033419978</v>
      </c>
      <c r="L183" s="19">
        <v>0</v>
      </c>
      <c r="M183" s="19">
        <v>0</v>
      </c>
      <c r="N183" s="19">
        <v>0</v>
      </c>
      <c r="O183" s="27">
        <v>1</v>
      </c>
      <c r="P183" s="27">
        <v>1</v>
      </c>
      <c r="Q183" s="27">
        <v>144008.75</v>
      </c>
      <c r="R183" s="31">
        <f t="shared" si="12"/>
        <v>487046.3817397051</v>
      </c>
      <c r="S183" s="32">
        <f t="shared" si="14"/>
        <v>583621.29664222198</v>
      </c>
      <c r="T183" s="39">
        <f t="shared" si="15"/>
        <v>1198.2868953005177</v>
      </c>
      <c r="U183" s="34">
        <f t="shared" si="16"/>
        <v>4.5388150758761169E-3</v>
      </c>
      <c r="V183" s="38">
        <v>633.82141885929218</v>
      </c>
      <c r="W183" s="38">
        <v>99.16246898561576</v>
      </c>
      <c r="X183" s="35">
        <v>127.88329688630624</v>
      </c>
      <c r="Y183" s="35">
        <v>0</v>
      </c>
      <c r="Z183" s="35">
        <v>29567769.18978598</v>
      </c>
      <c r="AA183" s="36">
        <f t="shared" si="13"/>
        <v>119828689.53005171</v>
      </c>
      <c r="AB183" s="37">
        <f t="shared" si="17"/>
        <v>4.538815075875887E-3</v>
      </c>
    </row>
    <row r="184" spans="1:28">
      <c r="A184" s="18">
        <v>20180927</v>
      </c>
      <c r="B184" s="18" t="s">
        <v>99</v>
      </c>
      <c r="C184" s="27">
        <v>47500</v>
      </c>
      <c r="D184" s="27">
        <v>1</v>
      </c>
      <c r="E184" s="27">
        <v>3.0870042872454446</v>
      </c>
      <c r="F184" s="18">
        <v>295719</v>
      </c>
      <c r="G184" s="18">
        <v>1</v>
      </c>
      <c r="H184" s="18">
        <v>0.48296721723819902</v>
      </c>
      <c r="I184" s="27">
        <v>243967</v>
      </c>
      <c r="J184" s="27">
        <v>1</v>
      </c>
      <c r="K184" s="26">
        <v>0.62285097033419978</v>
      </c>
      <c r="L184" s="19">
        <v>0</v>
      </c>
      <c r="M184" s="19">
        <v>0</v>
      </c>
      <c r="N184" s="19">
        <v>0</v>
      </c>
      <c r="O184" s="27">
        <v>1</v>
      </c>
      <c r="P184" s="27">
        <v>1</v>
      </c>
      <c r="Q184" s="27">
        <v>144008.75</v>
      </c>
      <c r="R184" s="31">
        <f t="shared" si="12"/>
        <v>487046.3817397051</v>
      </c>
      <c r="S184" s="32">
        <f t="shared" si="14"/>
        <v>585419.11883814528</v>
      </c>
      <c r="T184" s="39">
        <f t="shared" si="15"/>
        <v>1201.978170430212</v>
      </c>
      <c r="U184" s="34">
        <f t="shared" si="16"/>
        <v>3.0804602338312076E-3</v>
      </c>
      <c r="V184" s="38">
        <v>633.82141885929218</v>
      </c>
      <c r="W184" s="38">
        <v>99.16246898561576</v>
      </c>
      <c r="X184" s="35">
        <v>127.88329688630624</v>
      </c>
      <c r="Y184" s="35">
        <v>0</v>
      </c>
      <c r="Z184" s="35">
        <v>29567769.18978598</v>
      </c>
      <c r="AA184" s="36">
        <f t="shared" si="13"/>
        <v>120197817.04302114</v>
      </c>
      <c r="AB184" s="37">
        <f t="shared" si="17"/>
        <v>3.080460233831241E-3</v>
      </c>
    </row>
    <row r="185" spans="1:28">
      <c r="A185" s="18">
        <v>20180928</v>
      </c>
      <c r="B185" s="18" t="s">
        <v>99</v>
      </c>
      <c r="C185" s="27">
        <v>46450</v>
      </c>
      <c r="D185" s="27">
        <v>1</v>
      </c>
      <c r="E185" s="27">
        <v>3.0870042872454446</v>
      </c>
      <c r="F185" s="18">
        <v>291789</v>
      </c>
      <c r="G185" s="18">
        <v>1</v>
      </c>
      <c r="H185" s="18">
        <v>0.48296721723819902</v>
      </c>
      <c r="I185" s="27">
        <v>236313</v>
      </c>
      <c r="J185" s="27">
        <v>1</v>
      </c>
      <c r="K185" s="26">
        <v>0.62285097033419978</v>
      </c>
      <c r="L185" s="19">
        <v>0</v>
      </c>
      <c r="M185" s="19">
        <v>0</v>
      </c>
      <c r="N185" s="19">
        <v>0</v>
      </c>
      <c r="O185" s="27">
        <v>1</v>
      </c>
      <c r="P185" s="27">
        <v>1</v>
      </c>
      <c r="Q185" s="27">
        <v>144008.75</v>
      </c>
      <c r="R185" s="31">
        <f t="shared" si="12"/>
        <v>487046.3817397051</v>
      </c>
      <c r="S185" s="32">
        <f t="shared" si="14"/>
        <v>575512.40184585354</v>
      </c>
      <c r="T185" s="39">
        <f t="shared" si="15"/>
        <v>1181.6377729573769</v>
      </c>
      <c r="U185" s="34">
        <f t="shared" si="16"/>
        <v>-1.6922435010242206E-2</v>
      </c>
      <c r="V185" s="38">
        <v>633.82141885929218</v>
      </c>
      <c r="W185" s="38">
        <v>99.16246898561576</v>
      </c>
      <c r="X185" s="35">
        <v>127.88329688630624</v>
      </c>
      <c r="Y185" s="35">
        <v>0</v>
      </c>
      <c r="Z185" s="35">
        <v>29567769.18978598</v>
      </c>
      <c r="AA185" s="36">
        <f t="shared" si="13"/>
        <v>118163777.29573762</v>
      </c>
      <c r="AB185" s="37">
        <f t="shared" si="17"/>
        <v>-1.6922435010242289E-2</v>
      </c>
    </row>
    <row r="186" spans="1:28">
      <c r="A186" s="18">
        <v>20181001</v>
      </c>
      <c r="B186" s="18" t="s">
        <v>99</v>
      </c>
      <c r="C186" s="27">
        <v>46350</v>
      </c>
      <c r="D186" s="27">
        <v>1</v>
      </c>
      <c r="E186" s="27">
        <v>3.0870042872454446</v>
      </c>
      <c r="F186" s="18">
        <v>286877</v>
      </c>
      <c r="G186" s="18">
        <v>1</v>
      </c>
      <c r="H186" s="18">
        <v>0.48296721723819902</v>
      </c>
      <c r="I186" s="27">
        <v>237490</v>
      </c>
      <c r="J186" s="27">
        <v>1</v>
      </c>
      <c r="K186" s="26">
        <v>0.62285097033419978</v>
      </c>
      <c r="L186" s="19">
        <v>0</v>
      </c>
      <c r="M186" s="19">
        <v>0</v>
      </c>
      <c r="N186" s="19">
        <v>0</v>
      </c>
      <c r="O186" s="27">
        <v>1</v>
      </c>
      <c r="P186" s="27">
        <v>1</v>
      </c>
      <c r="Q186" s="27">
        <v>144008.75</v>
      </c>
      <c r="R186" s="31">
        <f t="shared" si="12"/>
        <v>487046.3817397051</v>
      </c>
      <c r="S186" s="32">
        <f t="shared" si="14"/>
        <v>573564.46203813818</v>
      </c>
      <c r="T186" s="39">
        <f t="shared" si="15"/>
        <v>1177.6382774662957</v>
      </c>
      <c r="U186" s="34">
        <f t="shared" si="16"/>
        <v>-3.3847051800581706E-3</v>
      </c>
      <c r="V186" s="38">
        <v>633.82141885929218</v>
      </c>
      <c r="W186" s="38">
        <v>99.16246898561576</v>
      </c>
      <c r="X186" s="35">
        <v>127.88329688630624</v>
      </c>
      <c r="Y186" s="35">
        <v>0</v>
      </c>
      <c r="Z186" s="35">
        <v>29567769.18978598</v>
      </c>
      <c r="AA186" s="36">
        <f t="shared" si="13"/>
        <v>117763827.74662954</v>
      </c>
      <c r="AB186" s="37">
        <f t="shared" si="17"/>
        <v>-3.3847051800578731E-3</v>
      </c>
    </row>
    <row r="187" spans="1:28">
      <c r="A187" s="18">
        <v>20181002</v>
      </c>
      <c r="B187" s="18" t="s">
        <v>99</v>
      </c>
      <c r="C187" s="27">
        <v>45700</v>
      </c>
      <c r="D187" s="27">
        <v>1</v>
      </c>
      <c r="E187" s="27">
        <v>3.0870042872454446</v>
      </c>
      <c r="F187" s="18">
        <v>283438</v>
      </c>
      <c r="G187" s="18">
        <v>1</v>
      </c>
      <c r="H187" s="18">
        <v>0.48296721723819902</v>
      </c>
      <c r="I187" s="27">
        <v>230621</v>
      </c>
      <c r="J187" s="27">
        <v>1</v>
      </c>
      <c r="K187" s="26">
        <v>0.62285097033419978</v>
      </c>
      <c r="L187" s="19">
        <v>0</v>
      </c>
      <c r="M187" s="19">
        <v>0</v>
      </c>
      <c r="N187" s="19">
        <v>0</v>
      </c>
      <c r="O187" s="27">
        <v>1</v>
      </c>
      <c r="P187" s="27">
        <v>1</v>
      </c>
      <c r="Q187" s="27">
        <v>144008.75</v>
      </c>
      <c r="R187" s="31">
        <f t="shared" si="12"/>
        <v>487046.3817397051</v>
      </c>
      <c r="S187" s="32">
        <f t="shared" si="14"/>
        <v>565618.62167612091</v>
      </c>
      <c r="T187" s="39">
        <f t="shared" si="15"/>
        <v>1161.3239372721746</v>
      </c>
      <c r="U187" s="34">
        <f t="shared" si="16"/>
        <v>-1.3853439130071083E-2</v>
      </c>
      <c r="V187" s="38">
        <v>633.82141885929218</v>
      </c>
      <c r="W187" s="38">
        <v>99.16246898561576</v>
      </c>
      <c r="X187" s="35">
        <v>127.88329688630624</v>
      </c>
      <c r="Y187" s="35">
        <v>0</v>
      </c>
      <c r="Z187" s="35">
        <v>29567769.18978598</v>
      </c>
      <c r="AA187" s="36">
        <f t="shared" si="13"/>
        <v>116132393.72721744</v>
      </c>
      <c r="AB187" s="37">
        <f t="shared" si="17"/>
        <v>-1.3853439130071015E-2</v>
      </c>
    </row>
    <row r="188" spans="1:28">
      <c r="A188" s="18">
        <v>20181004</v>
      </c>
      <c r="B188" s="18" t="s">
        <v>99</v>
      </c>
      <c r="C188" s="27">
        <v>44700</v>
      </c>
      <c r="D188" s="27">
        <v>1</v>
      </c>
      <c r="E188" s="27">
        <v>3.0870042872454446</v>
      </c>
      <c r="F188" s="18">
        <v>285403</v>
      </c>
      <c r="G188" s="18">
        <v>1</v>
      </c>
      <c r="H188" s="18">
        <v>0.48296721723819902</v>
      </c>
      <c r="I188" s="27">
        <v>227382</v>
      </c>
      <c r="J188" s="27">
        <v>1</v>
      </c>
      <c r="K188" s="26">
        <v>0.62285097033419978</v>
      </c>
      <c r="L188" s="19">
        <v>0</v>
      </c>
      <c r="M188" s="19">
        <v>0</v>
      </c>
      <c r="N188" s="19">
        <v>0</v>
      </c>
      <c r="O188" s="27">
        <v>1</v>
      </c>
      <c r="P188" s="27">
        <v>1</v>
      </c>
      <c r="Q188" s="27">
        <v>144008.75</v>
      </c>
      <c r="R188" s="31">
        <f t="shared" si="12"/>
        <v>487046.3817397051</v>
      </c>
      <c r="S188" s="32">
        <f t="shared" si="14"/>
        <v>561463.23367783614</v>
      </c>
      <c r="T188" s="39">
        <f t="shared" si="15"/>
        <v>1152.7921256130019</v>
      </c>
      <c r="U188" s="34">
        <f t="shared" si="16"/>
        <v>-7.3466251623238114E-3</v>
      </c>
      <c r="V188" s="38">
        <v>633.82141885929218</v>
      </c>
      <c r="W188" s="38">
        <v>99.16246898561576</v>
      </c>
      <c r="X188" s="35">
        <v>127.88329688630624</v>
      </c>
      <c r="Y188" s="35">
        <v>0</v>
      </c>
      <c r="Z188" s="35">
        <v>29567769.18978598</v>
      </c>
      <c r="AA188" s="36">
        <f t="shared" si="13"/>
        <v>115279212.56130013</v>
      </c>
      <c r="AB188" s="37">
        <f t="shared" si="17"/>
        <v>-7.3466251623241175E-3</v>
      </c>
    </row>
    <row r="189" spans="1:28">
      <c r="A189" s="18">
        <v>20181005</v>
      </c>
      <c r="B189" s="18" t="s">
        <v>99</v>
      </c>
      <c r="C189" s="27">
        <v>44700</v>
      </c>
      <c r="D189" s="27">
        <v>1</v>
      </c>
      <c r="E189" s="27">
        <v>3.0870042872454446</v>
      </c>
      <c r="F189" s="18">
        <v>283929</v>
      </c>
      <c r="G189" s="18">
        <v>1</v>
      </c>
      <c r="H189" s="18">
        <v>0.48296721723819902</v>
      </c>
      <c r="I189" s="27">
        <v>216685</v>
      </c>
      <c r="J189" s="27">
        <v>1</v>
      </c>
      <c r="K189" s="26">
        <v>0.62285097033419978</v>
      </c>
      <c r="L189" s="19">
        <v>0</v>
      </c>
      <c r="M189" s="19">
        <v>0</v>
      </c>
      <c r="N189" s="19">
        <v>0</v>
      </c>
      <c r="O189" s="27">
        <v>1</v>
      </c>
      <c r="P189" s="27">
        <v>1</v>
      </c>
      <c r="Q189" s="27">
        <v>144008.75</v>
      </c>
      <c r="R189" s="31">
        <f t="shared" si="12"/>
        <v>487046.3817397051</v>
      </c>
      <c r="S189" s="32">
        <f t="shared" si="14"/>
        <v>554088.70316996204</v>
      </c>
      <c r="T189" s="39">
        <f t="shared" si="15"/>
        <v>1137.6507945522253</v>
      </c>
      <c r="U189" s="34">
        <f t="shared" si="16"/>
        <v>-1.3134485155096893E-2</v>
      </c>
      <c r="V189" s="38">
        <v>633.82141885929218</v>
      </c>
      <c r="W189" s="38">
        <v>99.16246898561576</v>
      </c>
      <c r="X189" s="35">
        <v>127.88329688630624</v>
      </c>
      <c r="Y189" s="35">
        <v>0</v>
      </c>
      <c r="Z189" s="35">
        <v>29567769.18978598</v>
      </c>
      <c r="AA189" s="36">
        <f t="shared" si="13"/>
        <v>113765079.45522252</v>
      </c>
      <c r="AB189" s="37">
        <f t="shared" si="17"/>
        <v>-1.3134485155096508E-2</v>
      </c>
    </row>
    <row r="190" spans="1:28">
      <c r="A190" s="18">
        <v>20181008</v>
      </c>
      <c r="B190" s="18" t="s">
        <v>99</v>
      </c>
      <c r="C190" s="27">
        <v>44950</v>
      </c>
      <c r="D190" s="27">
        <v>1</v>
      </c>
      <c r="E190" s="27">
        <v>3.0870042872454446</v>
      </c>
      <c r="F190" s="18">
        <v>284912</v>
      </c>
      <c r="G190" s="18">
        <v>1</v>
      </c>
      <c r="H190" s="18">
        <v>0.48296721723819902</v>
      </c>
      <c r="I190" s="27">
        <v>213447</v>
      </c>
      <c r="J190" s="27">
        <v>1</v>
      </c>
      <c r="K190" s="26">
        <v>0.62285097033419978</v>
      </c>
      <c r="L190" s="19">
        <v>0</v>
      </c>
      <c r="M190" s="19">
        <v>0</v>
      </c>
      <c r="N190" s="19">
        <v>0</v>
      </c>
      <c r="O190" s="27">
        <v>1</v>
      </c>
      <c r="P190" s="27">
        <v>1</v>
      </c>
      <c r="Q190" s="27">
        <v>144008.75</v>
      </c>
      <c r="R190" s="31">
        <f t="shared" si="12"/>
        <v>487046.3817397051</v>
      </c>
      <c r="S190" s="32">
        <f t="shared" si="14"/>
        <v>553318.41957437643</v>
      </c>
      <c r="T190" s="39">
        <f t="shared" si="15"/>
        <v>1136.0692540163238</v>
      </c>
      <c r="U190" s="34">
        <f t="shared" si="16"/>
        <v>-1.3901810146618458E-3</v>
      </c>
      <c r="V190" s="38">
        <v>633.82141885929218</v>
      </c>
      <c r="W190" s="38">
        <v>99.16246898561576</v>
      </c>
      <c r="X190" s="35">
        <v>127.88329688630624</v>
      </c>
      <c r="Y190" s="35">
        <v>0</v>
      </c>
      <c r="Z190" s="35">
        <v>29567769.18978598</v>
      </c>
      <c r="AA190" s="36">
        <f t="shared" si="13"/>
        <v>113606925.40163234</v>
      </c>
      <c r="AB190" s="37">
        <f t="shared" si="17"/>
        <v>-1.3901810146621249E-3</v>
      </c>
    </row>
    <row r="191" spans="1:28">
      <c r="A191" s="18">
        <v>20181010</v>
      </c>
      <c r="B191" s="18" t="s">
        <v>99</v>
      </c>
      <c r="C191" s="27">
        <v>45300</v>
      </c>
      <c r="D191" s="27">
        <v>1</v>
      </c>
      <c r="E191" s="27">
        <v>3.0870042872454446</v>
      </c>
      <c r="F191" s="18">
        <v>281473</v>
      </c>
      <c r="G191" s="18">
        <v>1</v>
      </c>
      <c r="H191" s="18">
        <v>0.48296721723819902</v>
      </c>
      <c r="I191" s="27">
        <v>215409</v>
      </c>
      <c r="J191" s="27">
        <v>1</v>
      </c>
      <c r="K191" s="26">
        <v>0.62285097033419978</v>
      </c>
      <c r="L191" s="19">
        <v>0</v>
      </c>
      <c r="M191" s="19">
        <v>0</v>
      </c>
      <c r="N191" s="19">
        <v>0</v>
      </c>
      <c r="O191" s="27">
        <v>1</v>
      </c>
      <c r="P191" s="27">
        <v>1</v>
      </c>
      <c r="Q191" s="27">
        <v>144008.75</v>
      </c>
      <c r="R191" s="31">
        <f t="shared" ref="R191:R247" si="18">$R$125</f>
        <v>487046.3817397051</v>
      </c>
      <c r="S191" s="32">
        <f t="shared" si="14"/>
        <v>553959.98041862587</v>
      </c>
      <c r="T191" s="39">
        <f t="shared" si="15"/>
        <v>1137.3865019588254</v>
      </c>
      <c r="U191" s="34">
        <f t="shared" si="16"/>
        <v>1.1594785598190774E-3</v>
      </c>
      <c r="V191" s="38">
        <v>633.82141885929218</v>
      </c>
      <c r="W191" s="38">
        <v>99.16246898561576</v>
      </c>
      <c r="X191" s="35">
        <v>127.88329688630624</v>
      </c>
      <c r="Y191" s="35">
        <v>0</v>
      </c>
      <c r="Z191" s="35">
        <v>29567769.18978598</v>
      </c>
      <c r="AA191" s="36">
        <f t="shared" si="13"/>
        <v>113738650.1958825</v>
      </c>
      <c r="AB191" s="37">
        <f t="shared" si="17"/>
        <v>1.1594785598190989E-3</v>
      </c>
    </row>
    <row r="192" spans="1:28">
      <c r="A192" s="18">
        <v>20181011</v>
      </c>
      <c r="B192" s="18" t="s">
        <v>99</v>
      </c>
      <c r="C192" s="27">
        <v>43100</v>
      </c>
      <c r="D192" s="27">
        <v>1</v>
      </c>
      <c r="E192" s="27">
        <v>3.0870042872454446</v>
      </c>
      <c r="F192" s="18">
        <v>266736</v>
      </c>
      <c r="G192" s="18">
        <v>1</v>
      </c>
      <c r="H192" s="18">
        <v>0.48296721723819902</v>
      </c>
      <c r="I192" s="27">
        <v>207166</v>
      </c>
      <c r="J192" s="27">
        <v>1</v>
      </c>
      <c r="K192" s="26">
        <v>0.62285097033419978</v>
      </c>
      <c r="L192" s="19">
        <v>0</v>
      </c>
      <c r="M192" s="19">
        <v>0</v>
      </c>
      <c r="N192" s="19">
        <v>0</v>
      </c>
      <c r="O192" s="27">
        <v>1</v>
      </c>
      <c r="P192" s="27">
        <v>1</v>
      </c>
      <c r="Q192" s="27">
        <v>144008.75</v>
      </c>
      <c r="R192" s="31">
        <f t="shared" si="18"/>
        <v>487046.3817397051</v>
      </c>
      <c r="S192" s="32">
        <f t="shared" si="14"/>
        <v>534916.9225577818</v>
      </c>
      <c r="T192" s="39">
        <f t="shared" si="15"/>
        <v>1098.2874375271724</v>
      </c>
      <c r="U192" s="34">
        <f t="shared" si="16"/>
        <v>-3.4376233904935535E-2</v>
      </c>
      <c r="V192" s="38">
        <v>633.82141885929218</v>
      </c>
      <c r="W192" s="38">
        <v>99.16246898561576</v>
      </c>
      <c r="X192" s="35">
        <v>127.88329688630624</v>
      </c>
      <c r="Y192" s="35">
        <v>0</v>
      </c>
      <c r="Z192" s="35">
        <v>29567769.18978598</v>
      </c>
      <c r="AA192" s="36">
        <f t="shared" si="13"/>
        <v>109828743.7527172</v>
      </c>
      <c r="AB192" s="37">
        <f t="shared" si="17"/>
        <v>-3.4376233904935563E-2</v>
      </c>
    </row>
    <row r="193" spans="1:28">
      <c r="A193" s="18">
        <v>20181012</v>
      </c>
      <c r="B193" s="18" t="s">
        <v>99</v>
      </c>
      <c r="C193" s="27">
        <v>44000</v>
      </c>
      <c r="D193" s="27">
        <v>1</v>
      </c>
      <c r="E193" s="27">
        <v>3.0870042872454446</v>
      </c>
      <c r="F193" s="18">
        <v>269684</v>
      </c>
      <c r="G193" s="18">
        <v>1</v>
      </c>
      <c r="H193" s="18">
        <v>0.48296721723819902</v>
      </c>
      <c r="I193" s="27">
        <v>218059</v>
      </c>
      <c r="J193" s="27">
        <v>1</v>
      </c>
      <c r="K193" s="26">
        <v>0.62285097033419978</v>
      </c>
      <c r="L193" s="19">
        <v>0</v>
      </c>
      <c r="M193" s="19">
        <v>0</v>
      </c>
      <c r="N193" s="19">
        <v>0</v>
      </c>
      <c r="O193" s="27">
        <v>1</v>
      </c>
      <c r="P193" s="27">
        <v>1</v>
      </c>
      <c r="Q193" s="27">
        <v>144008.75</v>
      </c>
      <c r="R193" s="31">
        <f t="shared" si="18"/>
        <v>487046.3817397051</v>
      </c>
      <c r="S193" s="32">
        <f t="shared" si="14"/>
        <v>545903.72939257126</v>
      </c>
      <c r="T193" s="39">
        <f t="shared" si="15"/>
        <v>1120.8454674124273</v>
      </c>
      <c r="U193" s="34">
        <f t="shared" si="16"/>
        <v>2.0539276982030289E-2</v>
      </c>
      <c r="V193" s="38">
        <v>633.82141885929218</v>
      </c>
      <c r="W193" s="38">
        <v>99.16246898561576</v>
      </c>
      <c r="X193" s="35">
        <v>127.88329688630624</v>
      </c>
      <c r="Y193" s="35">
        <v>0</v>
      </c>
      <c r="Z193" s="35">
        <v>29567769.18978598</v>
      </c>
      <c r="AA193" s="36">
        <f t="shared" si="13"/>
        <v>112084546.74124271</v>
      </c>
      <c r="AB193" s="37">
        <f t="shared" si="17"/>
        <v>2.0539276982030494E-2</v>
      </c>
    </row>
    <row r="194" spans="1:28">
      <c r="A194" s="18">
        <v>20181015</v>
      </c>
      <c r="B194" s="18" t="s">
        <v>99</v>
      </c>
      <c r="C194" s="27">
        <v>43800</v>
      </c>
      <c r="D194" s="27">
        <v>1</v>
      </c>
      <c r="E194" s="27">
        <v>3.0870042872454446</v>
      </c>
      <c r="F194" s="18">
        <v>256912</v>
      </c>
      <c r="G194" s="18">
        <v>1</v>
      </c>
      <c r="H194" s="18">
        <v>0.48296721723819902</v>
      </c>
      <c r="I194" s="27">
        <v>206086</v>
      </c>
      <c r="J194" s="27">
        <v>1</v>
      </c>
      <c r="K194" s="26">
        <v>0.62285097033419978</v>
      </c>
      <c r="L194" s="19">
        <v>0</v>
      </c>
      <c r="M194" s="19">
        <v>0</v>
      </c>
      <c r="N194" s="19">
        <v>0</v>
      </c>
      <c r="O194" s="27">
        <v>1</v>
      </c>
      <c r="P194" s="27">
        <v>1</v>
      </c>
      <c r="Q194" s="27">
        <v>144008.75</v>
      </c>
      <c r="R194" s="31">
        <f t="shared" si="18"/>
        <v>487046.3817397051</v>
      </c>
      <c r="S194" s="32">
        <f t="shared" si="14"/>
        <v>531660.47656874452</v>
      </c>
      <c r="T194" s="39">
        <f t="shared" si="15"/>
        <v>1091.6013268996685</v>
      </c>
      <c r="U194" s="34">
        <f t="shared" si="16"/>
        <v>-2.6091144018516251E-2</v>
      </c>
      <c r="V194" s="38">
        <v>633.82141885929218</v>
      </c>
      <c r="W194" s="38">
        <v>99.16246898561576</v>
      </c>
      <c r="X194" s="35">
        <v>127.88329688630624</v>
      </c>
      <c r="Y194" s="35">
        <v>0</v>
      </c>
      <c r="Z194" s="35">
        <v>29567769.18978598</v>
      </c>
      <c r="AA194" s="36">
        <f t="shared" si="13"/>
        <v>109160132.6899668</v>
      </c>
      <c r="AB194" s="37">
        <f t="shared" si="17"/>
        <v>-2.6091144018516511E-2</v>
      </c>
    </row>
    <row r="195" spans="1:28">
      <c r="A195" s="18">
        <v>20181016</v>
      </c>
      <c r="B195" s="18" t="s">
        <v>99</v>
      </c>
      <c r="C195" s="27">
        <v>43600</v>
      </c>
      <c r="D195" s="27">
        <v>1</v>
      </c>
      <c r="E195" s="27">
        <v>3.0870042872454446</v>
      </c>
      <c r="F195" s="18">
        <v>257403</v>
      </c>
      <c r="G195" s="18">
        <v>1</v>
      </c>
      <c r="H195" s="18">
        <v>0.48296721723819902</v>
      </c>
      <c r="I195" s="27">
        <v>211975</v>
      </c>
      <c r="J195" s="27">
        <v>1</v>
      </c>
      <c r="K195" s="26">
        <v>0.62285097033419978</v>
      </c>
      <c r="L195" s="19">
        <v>0</v>
      </c>
      <c r="M195" s="19">
        <v>0</v>
      </c>
      <c r="N195" s="19">
        <v>0</v>
      </c>
      <c r="O195" s="27">
        <v>1</v>
      </c>
      <c r="P195" s="27">
        <v>1</v>
      </c>
      <c r="Q195" s="27">
        <v>144008.75</v>
      </c>
      <c r="R195" s="31">
        <f t="shared" si="18"/>
        <v>487046.3817397051</v>
      </c>
      <c r="S195" s="32">
        <f t="shared" si="14"/>
        <v>534948.18197925761</v>
      </c>
      <c r="T195" s="39">
        <f t="shared" si="15"/>
        <v>1098.3516191383039</v>
      </c>
      <c r="U195" s="34">
        <f t="shared" si="16"/>
        <v>6.1838439293651322E-3</v>
      </c>
      <c r="V195" s="38">
        <v>633.82141885929218</v>
      </c>
      <c r="W195" s="38">
        <v>99.16246898561576</v>
      </c>
      <c r="X195" s="35">
        <v>127.88329688630624</v>
      </c>
      <c r="Y195" s="35">
        <v>0</v>
      </c>
      <c r="Z195" s="35">
        <v>29567769.18978598</v>
      </c>
      <c r="AA195" s="36">
        <f t="shared" ref="AA195:AA247" si="19">V195*C195+W195*F195+X195*I195+Z195</f>
        <v>109835161.91383034</v>
      </c>
      <c r="AB195" s="37">
        <f t="shared" si="17"/>
        <v>6.1838439293651192E-3</v>
      </c>
    </row>
    <row r="196" spans="1:28">
      <c r="A196" s="18">
        <v>20181017</v>
      </c>
      <c r="B196" s="18" t="s">
        <v>99</v>
      </c>
      <c r="C196" s="27">
        <v>44150</v>
      </c>
      <c r="D196" s="27">
        <v>1</v>
      </c>
      <c r="E196" s="27">
        <v>3.0870042872454446</v>
      </c>
      <c r="F196" s="18">
        <v>260842</v>
      </c>
      <c r="G196" s="18">
        <v>1</v>
      </c>
      <c r="H196" s="18">
        <v>0.48296721723819902</v>
      </c>
      <c r="I196" s="27">
        <v>213447</v>
      </c>
      <c r="J196" s="27">
        <v>1</v>
      </c>
      <c r="K196" s="26">
        <v>0.62285097033419978</v>
      </c>
      <c r="L196" s="19">
        <v>0</v>
      </c>
      <c r="M196" s="19">
        <v>0</v>
      </c>
      <c r="N196" s="19">
        <v>0</v>
      </c>
      <c r="O196" s="27">
        <v>1</v>
      </c>
      <c r="P196" s="27">
        <v>1</v>
      </c>
      <c r="Q196" s="27">
        <v>144008.75</v>
      </c>
      <c r="R196" s="31">
        <f t="shared" si="18"/>
        <v>487046.3817397051</v>
      </c>
      <c r="S196" s="32">
        <f t="shared" si="14"/>
        <v>539223.79522565659</v>
      </c>
      <c r="T196" s="39">
        <f t="shared" si="15"/>
        <v>1107.1302763806116</v>
      </c>
      <c r="U196" s="34">
        <f t="shared" si="16"/>
        <v>7.9925745902708414E-3</v>
      </c>
      <c r="V196" s="38">
        <v>633.82141885929218</v>
      </c>
      <c r="W196" s="38">
        <v>99.16246898561576</v>
      </c>
      <c r="X196" s="35">
        <v>127.88329688630624</v>
      </c>
      <c r="Y196" s="35">
        <v>0</v>
      </c>
      <c r="Z196" s="35">
        <v>29567769.18978598</v>
      </c>
      <c r="AA196" s="36">
        <f t="shared" si="19"/>
        <v>110713027.63806111</v>
      </c>
      <c r="AB196" s="37">
        <f t="shared" si="17"/>
        <v>7.9925745902708623E-3</v>
      </c>
    </row>
    <row r="197" spans="1:28">
      <c r="A197" s="18">
        <v>20181018</v>
      </c>
      <c r="B197" s="18" t="s">
        <v>99</v>
      </c>
      <c r="C197" s="27">
        <v>44050</v>
      </c>
      <c r="D197" s="27">
        <v>1</v>
      </c>
      <c r="E197" s="27">
        <v>3.0870042872454446</v>
      </c>
      <c r="F197" s="18">
        <v>255929</v>
      </c>
      <c r="G197" s="18">
        <v>1</v>
      </c>
      <c r="H197" s="18">
        <v>0.48296721723819902</v>
      </c>
      <c r="I197" s="27">
        <v>209718</v>
      </c>
      <c r="J197" s="27">
        <v>1</v>
      </c>
      <c r="K197" s="26">
        <v>0.62285097033419978</v>
      </c>
      <c r="L197" s="19">
        <v>0</v>
      </c>
      <c r="M197" s="19">
        <v>0</v>
      </c>
      <c r="N197" s="19">
        <v>0</v>
      </c>
      <c r="O197" s="27">
        <v>1</v>
      </c>
      <c r="P197" s="27">
        <v>1</v>
      </c>
      <c r="Q197" s="27">
        <v>144008.75</v>
      </c>
      <c r="R197" s="31">
        <f t="shared" si="18"/>
        <v>487046.3817397051</v>
      </c>
      <c r="S197" s="32">
        <f t="shared" ref="S197:S247" si="20">C197*D197*E197+F197*G197*H197+I197*J197*K197+O197*P197*Q197</f>
        <v>534219.6655902646</v>
      </c>
      <c r="T197" s="39">
        <f t="shared" ref="T197:T260" si="21">S197/R197*1000</f>
        <v>1096.8558347195988</v>
      </c>
      <c r="U197" s="34">
        <f t="shared" ref="U197:U260" si="22">(T197-T196)/T196</f>
        <v>-9.2802463090447054E-3</v>
      </c>
      <c r="V197" s="38">
        <v>633.82141885929218</v>
      </c>
      <c r="W197" s="38">
        <v>99.16246898561576</v>
      </c>
      <c r="X197" s="35">
        <v>127.88329688630624</v>
      </c>
      <c r="Y197" s="35">
        <v>0</v>
      </c>
      <c r="Z197" s="35">
        <v>29567769.18978598</v>
      </c>
      <c r="AA197" s="36">
        <f t="shared" si="19"/>
        <v>109685583.47195983</v>
      </c>
      <c r="AB197" s="37">
        <f t="shared" ref="AB197:AB260" si="23">(AA197-AA196)/AA196</f>
        <v>-9.2802463090446673E-3</v>
      </c>
    </row>
    <row r="198" spans="1:28">
      <c r="A198" s="18">
        <v>20181019</v>
      </c>
      <c r="B198" s="18" t="s">
        <v>99</v>
      </c>
      <c r="C198" s="27">
        <v>43900</v>
      </c>
      <c r="D198" s="27">
        <v>1</v>
      </c>
      <c r="E198" s="27">
        <v>3.0870042872454446</v>
      </c>
      <c r="F198" s="18">
        <v>268210</v>
      </c>
      <c r="G198" s="18">
        <v>1</v>
      </c>
      <c r="H198" s="18">
        <v>0.48296721723819902</v>
      </c>
      <c r="I198" s="27">
        <v>220022</v>
      </c>
      <c r="J198" s="27">
        <v>1</v>
      </c>
      <c r="K198" s="26">
        <v>0.62285097033419978</v>
      </c>
      <c r="L198" s="19">
        <v>0</v>
      </c>
      <c r="M198" s="19">
        <v>0</v>
      </c>
      <c r="N198" s="19">
        <v>0</v>
      </c>
      <c r="O198" s="27">
        <v>1</v>
      </c>
      <c r="P198" s="27">
        <v>1</v>
      </c>
      <c r="Q198" s="27">
        <v>144008.75</v>
      </c>
      <c r="R198" s="31">
        <f t="shared" si="18"/>
        <v>487046.3817397051</v>
      </c>
      <c r="S198" s="32">
        <f t="shared" si="20"/>
        <v>546105.79174040374</v>
      </c>
      <c r="T198" s="39">
        <f t="shared" si="21"/>
        <v>1121.2603403185983</v>
      </c>
      <c r="U198" s="34">
        <f t="shared" si="22"/>
        <v>2.2249510670869832E-2</v>
      </c>
      <c r="V198" s="38">
        <v>633.82141885929218</v>
      </c>
      <c r="W198" s="38">
        <v>99.16246898561576</v>
      </c>
      <c r="X198" s="35">
        <v>127.88329688630624</v>
      </c>
      <c r="Y198" s="35">
        <v>0</v>
      </c>
      <c r="Z198" s="35">
        <v>29567769.18978598</v>
      </c>
      <c r="AA198" s="36">
        <f t="shared" si="19"/>
        <v>112126034.03185979</v>
      </c>
      <c r="AB198" s="37">
        <f t="shared" si="23"/>
        <v>2.2249510670869849E-2</v>
      </c>
    </row>
    <row r="199" spans="1:28">
      <c r="A199" s="18">
        <v>20181022</v>
      </c>
      <c r="B199" s="18" t="s">
        <v>99</v>
      </c>
      <c r="C199" s="27">
        <v>43550</v>
      </c>
      <c r="D199" s="27">
        <v>1</v>
      </c>
      <c r="E199" s="27">
        <v>3.0870042872454446</v>
      </c>
      <c r="F199" s="18">
        <v>263789</v>
      </c>
      <c r="G199" s="18">
        <v>1</v>
      </c>
      <c r="H199" s="18">
        <v>0.48296721723819902</v>
      </c>
      <c r="I199" s="27">
        <v>220316</v>
      </c>
      <c r="J199" s="27">
        <v>1</v>
      </c>
      <c r="K199" s="26">
        <v>0.62285097033419978</v>
      </c>
      <c r="L199" s="19">
        <v>0</v>
      </c>
      <c r="M199" s="19">
        <v>0</v>
      </c>
      <c r="N199" s="19">
        <v>0</v>
      </c>
      <c r="O199" s="27">
        <v>1</v>
      </c>
      <c r="P199" s="27">
        <v>1</v>
      </c>
      <c r="Q199" s="27">
        <v>144008.75</v>
      </c>
      <c r="R199" s="31">
        <f t="shared" si="18"/>
        <v>487046.3817397051</v>
      </c>
      <c r="S199" s="32">
        <f t="shared" si="20"/>
        <v>543073.26035773591</v>
      </c>
      <c r="T199" s="39">
        <f t="shared" si="21"/>
        <v>1115.0339694915822</v>
      </c>
      <c r="U199" s="34">
        <f t="shared" si="22"/>
        <v>-5.5530108424658503E-3</v>
      </c>
      <c r="V199" s="38">
        <v>633.82141885929218</v>
      </c>
      <c r="W199" s="38">
        <v>99.16246898561576</v>
      </c>
      <c r="X199" s="35">
        <v>127.88329688630624</v>
      </c>
      <c r="Y199" s="35">
        <v>0</v>
      </c>
      <c r="Z199" s="35">
        <v>29567769.18978598</v>
      </c>
      <c r="AA199" s="36">
        <f t="shared" si="19"/>
        <v>111503396.94915819</v>
      </c>
      <c r="AB199" s="37">
        <f t="shared" si="23"/>
        <v>-5.5530108424656837E-3</v>
      </c>
    </row>
    <row r="200" spans="1:28">
      <c r="A200" s="18">
        <v>20181023</v>
      </c>
      <c r="B200" s="18" t="s">
        <v>99</v>
      </c>
      <c r="C200" s="27">
        <v>43050</v>
      </c>
      <c r="D200" s="27">
        <v>1</v>
      </c>
      <c r="E200" s="27">
        <v>3.0870042872454446</v>
      </c>
      <c r="F200" s="18">
        <v>242175</v>
      </c>
      <c r="G200" s="18">
        <v>1</v>
      </c>
      <c r="H200" s="18">
        <v>0.48296721723819902</v>
      </c>
      <c r="I200" s="27">
        <v>211877</v>
      </c>
      <c r="J200" s="27">
        <v>1</v>
      </c>
      <c r="K200" s="26">
        <v>0.62285097033419978</v>
      </c>
      <c r="L200" s="19">
        <v>0</v>
      </c>
      <c r="M200" s="19">
        <v>0</v>
      </c>
      <c r="N200" s="19">
        <v>0</v>
      </c>
      <c r="O200" s="27">
        <v>1</v>
      </c>
      <c r="P200" s="27">
        <v>1</v>
      </c>
      <c r="Q200" s="27">
        <v>144008.75</v>
      </c>
      <c r="R200" s="31">
        <f t="shared" si="18"/>
        <v>487046.3817397051</v>
      </c>
      <c r="S200" s="32">
        <f t="shared" si="20"/>
        <v>525834.66544207651</v>
      </c>
      <c r="T200" s="39">
        <f t="shared" si="21"/>
        <v>1079.6398149264996</v>
      </c>
      <c r="U200" s="34">
        <f t="shared" si="22"/>
        <v>-3.1742669311878531E-2</v>
      </c>
      <c r="V200" s="38">
        <v>633.82141885929218</v>
      </c>
      <c r="W200" s="38">
        <v>99.16246898561576</v>
      </c>
      <c r="X200" s="35">
        <v>127.88329688630624</v>
      </c>
      <c r="Y200" s="35">
        <v>0</v>
      </c>
      <c r="Z200" s="35">
        <v>29567769.18978598</v>
      </c>
      <c r="AA200" s="36">
        <f t="shared" si="19"/>
        <v>107963981.49264991</v>
      </c>
      <c r="AB200" s="37">
        <f t="shared" si="23"/>
        <v>-3.1742669311878753E-2</v>
      </c>
    </row>
    <row r="201" spans="1:28">
      <c r="A201" s="18">
        <v>20181024</v>
      </c>
      <c r="B201" s="18" t="s">
        <v>99</v>
      </c>
      <c r="C201" s="27">
        <v>42550</v>
      </c>
      <c r="D201" s="27">
        <v>1</v>
      </c>
      <c r="E201" s="27">
        <v>3.0870042872454446</v>
      </c>
      <c r="F201" s="18">
        <v>221543</v>
      </c>
      <c r="G201" s="18">
        <v>1</v>
      </c>
      <c r="H201" s="18">
        <v>0.48296721723819902</v>
      </c>
      <c r="I201" s="27">
        <v>212662</v>
      </c>
      <c r="J201" s="27">
        <v>1</v>
      </c>
      <c r="K201" s="26">
        <v>0.62285097033419978</v>
      </c>
      <c r="L201" s="19">
        <v>0</v>
      </c>
      <c r="M201" s="19">
        <v>0</v>
      </c>
      <c r="N201" s="19">
        <v>0</v>
      </c>
      <c r="O201" s="27">
        <v>1</v>
      </c>
      <c r="P201" s="27">
        <v>1</v>
      </c>
      <c r="Q201" s="27">
        <v>144008.75</v>
      </c>
      <c r="R201" s="31">
        <f t="shared" si="18"/>
        <v>487046.3817397051</v>
      </c>
      <c r="S201" s="32">
        <f t="shared" si="20"/>
        <v>514815.5216841076</v>
      </c>
      <c r="T201" s="39">
        <f t="shared" si="21"/>
        <v>1057.0153911116483</v>
      </c>
      <c r="U201" s="34">
        <f t="shared" si="22"/>
        <v>-2.095552933678306E-2</v>
      </c>
      <c r="V201" s="38">
        <v>633.82141885929218</v>
      </c>
      <c r="W201" s="38">
        <v>99.16246898561576</v>
      </c>
      <c r="X201" s="35">
        <v>127.88329688630624</v>
      </c>
      <c r="Y201" s="35">
        <v>0</v>
      </c>
      <c r="Z201" s="35">
        <v>29567769.18978598</v>
      </c>
      <c r="AA201" s="36">
        <f t="shared" si="19"/>
        <v>105701539.11116481</v>
      </c>
      <c r="AB201" s="37">
        <f t="shared" si="23"/>
        <v>-2.0955529336782838E-2</v>
      </c>
    </row>
    <row r="202" spans="1:28">
      <c r="A202" s="18">
        <v>20181025</v>
      </c>
      <c r="B202" s="18" t="s">
        <v>99</v>
      </c>
      <c r="C202" s="27">
        <v>41000</v>
      </c>
      <c r="D202" s="27">
        <v>1</v>
      </c>
      <c r="E202" s="27">
        <v>3.0870042872454446</v>
      </c>
      <c r="F202" s="18">
        <v>232350</v>
      </c>
      <c r="G202" s="18">
        <v>1</v>
      </c>
      <c r="H202" s="18">
        <v>0.48296721723819902</v>
      </c>
      <c r="I202" s="27">
        <v>199217</v>
      </c>
      <c r="J202" s="27">
        <v>1</v>
      </c>
      <c r="K202" s="26">
        <v>0.62285097033419978</v>
      </c>
      <c r="L202" s="19">
        <v>0</v>
      </c>
      <c r="M202" s="19">
        <v>0</v>
      </c>
      <c r="N202" s="19">
        <v>0</v>
      </c>
      <c r="O202" s="27">
        <v>1</v>
      </c>
      <c r="P202" s="27">
        <v>1</v>
      </c>
      <c r="Q202" s="27">
        <v>144008.75</v>
      </c>
      <c r="R202" s="31">
        <f t="shared" si="18"/>
        <v>487046.3817397051</v>
      </c>
      <c r="S202" s="32">
        <f t="shared" si="20"/>
        <v>506875.86045942706</v>
      </c>
      <c r="T202" s="39">
        <f t="shared" si="21"/>
        <v>1040.7137378762409</v>
      </c>
      <c r="U202" s="34">
        <f t="shared" si="22"/>
        <v>-1.5422342354223656E-2</v>
      </c>
      <c r="V202" s="38">
        <v>633.82141885929218</v>
      </c>
      <c r="W202" s="38">
        <v>99.16246898561576</v>
      </c>
      <c r="X202" s="35">
        <v>127.88329688630624</v>
      </c>
      <c r="Y202" s="35">
        <v>0</v>
      </c>
      <c r="Z202" s="35">
        <v>29567769.18978598</v>
      </c>
      <c r="AA202" s="36">
        <f t="shared" si="19"/>
        <v>104071373.78762406</v>
      </c>
      <c r="AB202" s="37">
        <f t="shared" si="23"/>
        <v>-1.5422342354223673E-2</v>
      </c>
    </row>
    <row r="203" spans="1:28">
      <c r="A203" s="18">
        <v>20181026</v>
      </c>
      <c r="B203" s="18" t="s">
        <v>99</v>
      </c>
      <c r="C203" s="27">
        <v>41000</v>
      </c>
      <c r="D203" s="27">
        <v>1</v>
      </c>
      <c r="E203" s="27">
        <v>3.0870042872454446</v>
      </c>
      <c r="F203" s="18">
        <v>224000</v>
      </c>
      <c r="G203" s="18">
        <v>1</v>
      </c>
      <c r="H203" s="18">
        <v>0.48296721723819902</v>
      </c>
      <c r="I203" s="27">
        <v>191268</v>
      </c>
      <c r="J203" s="27">
        <v>1</v>
      </c>
      <c r="K203" s="26">
        <v>0.62285097033419978</v>
      </c>
      <c r="L203" s="19">
        <v>0</v>
      </c>
      <c r="M203" s="19">
        <v>0</v>
      </c>
      <c r="N203" s="19">
        <v>0</v>
      </c>
      <c r="O203" s="27">
        <v>1</v>
      </c>
      <c r="P203" s="27">
        <v>1</v>
      </c>
      <c r="Q203" s="27">
        <v>144008.75</v>
      </c>
      <c r="R203" s="31">
        <f t="shared" si="18"/>
        <v>487046.3817397051</v>
      </c>
      <c r="S203" s="32">
        <f t="shared" si="20"/>
        <v>497892.04183230153</v>
      </c>
      <c r="T203" s="39">
        <f t="shared" si="21"/>
        <v>1022.2682284464495</v>
      </c>
      <c r="U203" s="34">
        <f t="shared" si="22"/>
        <v>-1.7723903085427411E-2</v>
      </c>
      <c r="V203" s="38">
        <v>633.82141885929218</v>
      </c>
      <c r="W203" s="38">
        <v>99.16246898561576</v>
      </c>
      <c r="X203" s="35">
        <v>127.88329688630624</v>
      </c>
      <c r="Y203" s="35">
        <v>0</v>
      </c>
      <c r="Z203" s="35">
        <v>29567769.18978598</v>
      </c>
      <c r="AA203" s="36">
        <f t="shared" si="19"/>
        <v>102226822.8446449</v>
      </c>
      <c r="AB203" s="37">
        <f t="shared" si="23"/>
        <v>-1.7723903085427577E-2</v>
      </c>
    </row>
    <row r="204" spans="1:28">
      <c r="A204" s="18">
        <v>20181029</v>
      </c>
      <c r="B204" s="18" t="s">
        <v>99</v>
      </c>
      <c r="C204" s="27">
        <v>41400</v>
      </c>
      <c r="D204" s="27">
        <v>1</v>
      </c>
      <c r="E204" s="27">
        <v>3.0870042872454446</v>
      </c>
      <c r="F204" s="18">
        <v>214175</v>
      </c>
      <c r="G204" s="18">
        <v>1</v>
      </c>
      <c r="H204" s="18">
        <v>0.48296721723819902</v>
      </c>
      <c r="I204" s="27">
        <v>178412</v>
      </c>
      <c r="J204" s="27">
        <v>1</v>
      </c>
      <c r="K204" s="26">
        <v>0.62285097033419978</v>
      </c>
      <c r="L204" s="19">
        <v>0</v>
      </c>
      <c r="M204" s="19">
        <v>0</v>
      </c>
      <c r="N204" s="19">
        <v>0</v>
      </c>
      <c r="O204" s="27">
        <v>1</v>
      </c>
      <c r="P204" s="27">
        <v>1</v>
      </c>
      <c r="Q204" s="27">
        <v>144008.75</v>
      </c>
      <c r="R204" s="31">
        <f t="shared" si="18"/>
        <v>487046.3817397051</v>
      </c>
      <c r="S204" s="32">
        <f t="shared" si="20"/>
        <v>486374.31856321794</v>
      </c>
      <c r="T204" s="39">
        <f t="shared" si="21"/>
        <v>998.6201248963464</v>
      </c>
      <c r="U204" s="34">
        <f t="shared" si="22"/>
        <v>-2.3132973217842571E-2</v>
      </c>
      <c r="V204" s="38">
        <v>633.82141885929218</v>
      </c>
      <c r="W204" s="38">
        <v>99.16246898561576</v>
      </c>
      <c r="X204" s="35">
        <v>127.88329688630624</v>
      </c>
      <c r="Y204" s="35">
        <v>0</v>
      </c>
      <c r="Z204" s="35">
        <v>29567769.18978598</v>
      </c>
      <c r="AA204" s="36">
        <f t="shared" si="19"/>
        <v>99862012.489634603</v>
      </c>
      <c r="AB204" s="37">
        <f t="shared" si="23"/>
        <v>-2.3132973217842506E-2</v>
      </c>
    </row>
    <row r="205" spans="1:28">
      <c r="A205" s="18">
        <v>20181030</v>
      </c>
      <c r="B205" s="18" t="s">
        <v>99</v>
      </c>
      <c r="C205" s="27">
        <v>42350</v>
      </c>
      <c r="D205" s="27">
        <v>1</v>
      </c>
      <c r="E205" s="27">
        <v>3.0870042872454446</v>
      </c>
      <c r="F205" s="18">
        <v>221543</v>
      </c>
      <c r="G205" s="18">
        <v>1</v>
      </c>
      <c r="H205" s="18">
        <v>0.48296721723819902</v>
      </c>
      <c r="I205" s="27">
        <v>186950</v>
      </c>
      <c r="J205" s="27">
        <v>1</v>
      </c>
      <c r="K205" s="26">
        <v>0.62285097033419978</v>
      </c>
      <c r="L205" s="19">
        <v>0</v>
      </c>
      <c r="M205" s="19">
        <v>0</v>
      </c>
      <c r="N205" s="19">
        <v>0</v>
      </c>
      <c r="O205" s="27">
        <v>1</v>
      </c>
      <c r="P205" s="27">
        <v>1</v>
      </c>
      <c r="Q205" s="27">
        <v>144008.75</v>
      </c>
      <c r="R205" s="31">
        <f t="shared" si="18"/>
        <v>487046.3817397051</v>
      </c>
      <c r="S205" s="32">
        <f t="shared" si="20"/>
        <v>498183.37667742558</v>
      </c>
      <c r="T205" s="39">
        <f t="shared" si="21"/>
        <v>1022.8663949785229</v>
      </c>
      <c r="U205" s="34">
        <f t="shared" si="22"/>
        <v>2.4279773136650088E-2</v>
      </c>
      <c r="V205" s="38">
        <v>633.82141885929218</v>
      </c>
      <c r="W205" s="38">
        <v>99.16246898561576</v>
      </c>
      <c r="X205" s="35">
        <v>127.88329688630624</v>
      </c>
      <c r="Y205" s="35">
        <v>0</v>
      </c>
      <c r="Z205" s="35">
        <v>29567769.18978598</v>
      </c>
      <c r="AA205" s="36">
        <f t="shared" si="19"/>
        <v>102286639.49785224</v>
      </c>
      <c r="AB205" s="37">
        <f t="shared" si="23"/>
        <v>2.4279773136649956E-2</v>
      </c>
    </row>
    <row r="206" spans="1:28">
      <c r="A206" s="18">
        <v>20181031</v>
      </c>
      <c r="B206" s="18" t="s">
        <v>99</v>
      </c>
      <c r="C206" s="27">
        <v>42400</v>
      </c>
      <c r="D206" s="27">
        <v>1</v>
      </c>
      <c r="E206" s="27">
        <v>3.0870042872454446</v>
      </c>
      <c r="F206" s="18">
        <v>213684</v>
      </c>
      <c r="G206" s="18">
        <v>1</v>
      </c>
      <c r="H206" s="18">
        <v>0.48296721723819902</v>
      </c>
      <c r="I206" s="27">
        <v>182828</v>
      </c>
      <c r="J206" s="27">
        <v>1</v>
      </c>
      <c r="K206" s="26">
        <v>0.62285097033419978</v>
      </c>
      <c r="L206" s="19">
        <v>0</v>
      </c>
      <c r="M206" s="19">
        <v>0</v>
      </c>
      <c r="N206" s="19">
        <v>0</v>
      </c>
      <c r="O206" s="27">
        <v>1</v>
      </c>
      <c r="P206" s="27">
        <v>1</v>
      </c>
      <c r="Q206" s="27">
        <v>144008.75</v>
      </c>
      <c r="R206" s="31">
        <f t="shared" si="18"/>
        <v>487046.3817397051</v>
      </c>
      <c r="S206" s="32">
        <f t="shared" si="20"/>
        <v>491974.69583179522</v>
      </c>
      <c r="T206" s="39">
        <f t="shared" si="21"/>
        <v>1010.1187777527192</v>
      </c>
      <c r="U206" s="34">
        <f t="shared" si="22"/>
        <v>-1.2462641541832365E-2</v>
      </c>
      <c r="V206" s="38">
        <v>633.82141885929218</v>
      </c>
      <c r="W206" s="38">
        <v>99.16246898561576</v>
      </c>
      <c r="X206" s="35">
        <v>127.88329688630624</v>
      </c>
      <c r="Y206" s="35">
        <v>0</v>
      </c>
      <c r="Z206" s="35">
        <v>29567769.18978598</v>
      </c>
      <c r="AA206" s="36">
        <f t="shared" si="19"/>
        <v>101011877.77527189</v>
      </c>
      <c r="AB206" s="37">
        <f t="shared" si="23"/>
        <v>-1.2462641541832159E-2</v>
      </c>
    </row>
    <row r="207" spans="1:28">
      <c r="A207" s="18">
        <v>20181101</v>
      </c>
      <c r="B207" s="18" t="s">
        <v>99</v>
      </c>
      <c r="C207" s="27">
        <v>42150</v>
      </c>
      <c r="D207" s="27">
        <v>1</v>
      </c>
      <c r="E207" s="27">
        <v>3.0870042872454446</v>
      </c>
      <c r="F207" s="18">
        <v>223508</v>
      </c>
      <c r="G207" s="18">
        <v>1</v>
      </c>
      <c r="H207" s="18">
        <v>0.48296721723819902</v>
      </c>
      <c r="I207" s="27">
        <v>179590</v>
      </c>
      <c r="J207" s="27">
        <v>1</v>
      </c>
      <c r="K207" s="26">
        <v>0.62285097033419978</v>
      </c>
      <c r="L207" s="19">
        <v>0</v>
      </c>
      <c r="M207" s="19">
        <v>0</v>
      </c>
      <c r="N207" s="19">
        <v>0</v>
      </c>
      <c r="O207" s="27">
        <v>1</v>
      </c>
      <c r="P207" s="27">
        <v>1</v>
      </c>
      <c r="Q207" s="27">
        <v>144008.75</v>
      </c>
      <c r="R207" s="31">
        <f t="shared" si="18"/>
        <v>487046.3817397051</v>
      </c>
      <c r="S207" s="32">
        <f t="shared" si="20"/>
        <v>493930.82326018979</v>
      </c>
      <c r="T207" s="39">
        <f t="shared" si="21"/>
        <v>1014.1350840055392</v>
      </c>
      <c r="U207" s="34">
        <f t="shared" si="22"/>
        <v>3.9760732512619081E-3</v>
      </c>
      <c r="V207" s="38">
        <v>633.82141885929218</v>
      </c>
      <c r="W207" s="38">
        <v>99.16246898561576</v>
      </c>
      <c r="X207" s="35">
        <v>127.88329688630624</v>
      </c>
      <c r="Y207" s="35">
        <v>0</v>
      </c>
      <c r="Z207" s="35">
        <v>29567769.18978598</v>
      </c>
      <c r="AA207" s="36">
        <f t="shared" si="19"/>
        <v>101413508.40055388</v>
      </c>
      <c r="AB207" s="37">
        <f t="shared" si="23"/>
        <v>3.9760732512618465E-3</v>
      </c>
    </row>
    <row r="208" spans="1:28">
      <c r="A208" s="18">
        <v>20181102</v>
      </c>
      <c r="B208" s="18" t="s">
        <v>99</v>
      </c>
      <c r="C208" s="27">
        <v>44150</v>
      </c>
      <c r="D208" s="27">
        <v>1</v>
      </c>
      <c r="E208" s="27">
        <v>3.0870042872454446</v>
      </c>
      <c r="F208" s="18">
        <v>232350</v>
      </c>
      <c r="G208" s="18">
        <v>1</v>
      </c>
      <c r="H208" s="18">
        <v>0.48296721723819902</v>
      </c>
      <c r="I208" s="27">
        <v>194212</v>
      </c>
      <c r="J208" s="27">
        <v>1</v>
      </c>
      <c r="K208" s="26">
        <v>0.62285097033419978</v>
      </c>
      <c r="L208" s="19">
        <v>0</v>
      </c>
      <c r="M208" s="19">
        <v>0</v>
      </c>
      <c r="N208" s="19">
        <v>0</v>
      </c>
      <c r="O208" s="27">
        <v>1</v>
      </c>
      <c r="P208" s="27">
        <v>1</v>
      </c>
      <c r="Q208" s="27">
        <v>144008.75</v>
      </c>
      <c r="R208" s="31">
        <f t="shared" si="18"/>
        <v>487046.3817397051</v>
      </c>
      <c r="S208" s="32">
        <f t="shared" si="20"/>
        <v>513482.55485772755</v>
      </c>
      <c r="T208" s="39">
        <f t="shared" si="21"/>
        <v>1054.2785535611492</v>
      </c>
      <c r="U208" s="34">
        <f t="shared" si="22"/>
        <v>3.958394713754998E-2</v>
      </c>
      <c r="V208" s="38">
        <v>633.82141885929218</v>
      </c>
      <c r="W208" s="38">
        <v>99.16246898561576</v>
      </c>
      <c r="X208" s="35">
        <v>127.88329688630624</v>
      </c>
      <c r="Y208" s="35">
        <v>0</v>
      </c>
      <c r="Z208" s="35">
        <v>29567769.18978598</v>
      </c>
      <c r="AA208" s="36">
        <f t="shared" si="19"/>
        <v>105427855.35611486</v>
      </c>
      <c r="AB208" s="37">
        <f t="shared" si="23"/>
        <v>3.9583947137549751E-2</v>
      </c>
    </row>
    <row r="209" spans="1:28">
      <c r="A209" s="18">
        <v>20181105</v>
      </c>
      <c r="B209" s="18" t="s">
        <v>99</v>
      </c>
      <c r="C209" s="27">
        <v>43800</v>
      </c>
      <c r="D209" s="27">
        <v>1</v>
      </c>
      <c r="E209" s="27">
        <v>3.0870042872454446</v>
      </c>
      <c r="F209" s="18">
        <v>235789</v>
      </c>
      <c r="G209" s="18">
        <v>1</v>
      </c>
      <c r="H209" s="18">
        <v>0.48296721723819902</v>
      </c>
      <c r="I209" s="27">
        <v>200198</v>
      </c>
      <c r="J209" s="27">
        <v>1</v>
      </c>
      <c r="K209" s="26">
        <v>0.62285097033419978</v>
      </c>
      <c r="L209" s="19">
        <v>0</v>
      </c>
      <c r="M209" s="19">
        <v>0</v>
      </c>
      <c r="N209" s="19">
        <v>0</v>
      </c>
      <c r="O209" s="27">
        <v>1</v>
      </c>
      <c r="P209" s="27">
        <v>1</v>
      </c>
      <c r="Q209" s="27">
        <v>144008.75</v>
      </c>
      <c r="R209" s="31">
        <f t="shared" si="18"/>
        <v>487046.3817397051</v>
      </c>
      <c r="S209" s="32">
        <f t="shared" si="20"/>
        <v>517791.41352569428</v>
      </c>
      <c r="T209" s="39">
        <f t="shared" si="21"/>
        <v>1063.125470055171</v>
      </c>
      <c r="U209" s="34">
        <f t="shared" si="22"/>
        <v>8.3914412032177112E-3</v>
      </c>
      <c r="V209" s="38">
        <v>633.82141885929218</v>
      </c>
      <c r="W209" s="38">
        <v>99.16246898561576</v>
      </c>
      <c r="X209" s="35">
        <v>127.88329688630624</v>
      </c>
      <c r="Y209" s="35">
        <v>0</v>
      </c>
      <c r="Z209" s="35">
        <v>29567769.18978598</v>
      </c>
      <c r="AA209" s="36">
        <f t="shared" si="19"/>
        <v>106312547.00551707</v>
      </c>
      <c r="AB209" s="37">
        <f t="shared" si="23"/>
        <v>8.3914412032179177E-3</v>
      </c>
    </row>
    <row r="210" spans="1:28">
      <c r="A210" s="18">
        <v>20181106</v>
      </c>
      <c r="B210" s="18" t="s">
        <v>99</v>
      </c>
      <c r="C210" s="27">
        <v>43750</v>
      </c>
      <c r="D210" s="27">
        <v>1</v>
      </c>
      <c r="E210" s="27">
        <v>3.0870042872454446</v>
      </c>
      <c r="F210" s="18">
        <v>236771</v>
      </c>
      <c r="G210" s="18">
        <v>1</v>
      </c>
      <c r="H210" s="18">
        <v>0.48296721723819902</v>
      </c>
      <c r="I210" s="27">
        <v>199413</v>
      </c>
      <c r="J210" s="27">
        <v>1</v>
      </c>
      <c r="K210" s="26">
        <v>0.62285097033419978</v>
      </c>
      <c r="L210" s="19">
        <v>0</v>
      </c>
      <c r="M210" s="19">
        <v>0</v>
      </c>
      <c r="N210" s="19">
        <v>0</v>
      </c>
      <c r="O210" s="27">
        <v>1</v>
      </c>
      <c r="P210" s="27">
        <v>1</v>
      </c>
      <c r="Q210" s="27">
        <v>144008.75</v>
      </c>
      <c r="R210" s="31">
        <f t="shared" si="18"/>
        <v>487046.3817397051</v>
      </c>
      <c r="S210" s="32">
        <f t="shared" si="20"/>
        <v>517622.39910694759</v>
      </c>
      <c r="T210" s="39">
        <f t="shared" si="21"/>
        <v>1062.7784509106227</v>
      </c>
      <c r="U210" s="34">
        <f t="shared" si="22"/>
        <v>-3.2641410099064203E-4</v>
      </c>
      <c r="V210" s="38">
        <v>633.82141885929218</v>
      </c>
      <c r="W210" s="38">
        <v>99.16246898561576</v>
      </c>
      <c r="X210" s="35">
        <v>127.88329688630624</v>
      </c>
      <c r="Y210" s="35">
        <v>0</v>
      </c>
      <c r="Z210" s="35">
        <v>29567769.18978598</v>
      </c>
      <c r="AA210" s="36">
        <f t="shared" si="19"/>
        <v>106277845.09106222</v>
      </c>
      <c r="AB210" s="37">
        <f t="shared" si="23"/>
        <v>-3.2641410099079583E-4</v>
      </c>
    </row>
    <row r="211" spans="1:28">
      <c r="A211" s="18">
        <v>20181107</v>
      </c>
      <c r="B211" s="18" t="s">
        <v>99</v>
      </c>
      <c r="C211" s="27">
        <v>44000</v>
      </c>
      <c r="D211" s="27">
        <v>1</v>
      </c>
      <c r="E211" s="27">
        <v>3.0870042872454446</v>
      </c>
      <c r="F211" s="18">
        <v>229403</v>
      </c>
      <c r="G211" s="18">
        <v>1</v>
      </c>
      <c r="H211" s="18">
        <v>0.48296721723819902</v>
      </c>
      <c r="I211" s="27">
        <v>197254</v>
      </c>
      <c r="J211" s="27">
        <v>1</v>
      </c>
      <c r="K211" s="26">
        <v>0.62285097033419978</v>
      </c>
      <c r="L211" s="19">
        <v>0</v>
      </c>
      <c r="M211" s="19">
        <v>0</v>
      </c>
      <c r="N211" s="19">
        <v>0</v>
      </c>
      <c r="O211" s="27">
        <v>1</v>
      </c>
      <c r="P211" s="27">
        <v>1</v>
      </c>
      <c r="Q211" s="27">
        <v>144008.75</v>
      </c>
      <c r="R211" s="31">
        <f t="shared" si="18"/>
        <v>487046.3817397051</v>
      </c>
      <c r="S211" s="32">
        <f t="shared" si="20"/>
        <v>513490.91247719643</v>
      </c>
      <c r="T211" s="39">
        <f t="shared" si="21"/>
        <v>1054.2957133631357</v>
      </c>
      <c r="U211" s="34">
        <f t="shared" si="22"/>
        <v>-7.981661220378241E-3</v>
      </c>
      <c r="V211" s="38">
        <v>633.82141885929218</v>
      </c>
      <c r="W211" s="38">
        <v>99.16246898561576</v>
      </c>
      <c r="X211" s="35">
        <v>127.88329688630624</v>
      </c>
      <c r="Y211" s="35">
        <v>0</v>
      </c>
      <c r="Z211" s="35">
        <v>29567769.18978598</v>
      </c>
      <c r="AA211" s="36">
        <f t="shared" si="19"/>
        <v>105429571.33631349</v>
      </c>
      <c r="AB211" s="37">
        <f t="shared" si="23"/>
        <v>-7.9816612203785654E-3</v>
      </c>
    </row>
    <row r="212" spans="1:28">
      <c r="A212" s="18">
        <v>20181108</v>
      </c>
      <c r="B212" s="18" t="s">
        <v>99</v>
      </c>
      <c r="C212" s="27">
        <v>44050</v>
      </c>
      <c r="D212" s="27">
        <v>1</v>
      </c>
      <c r="E212" s="27">
        <v>3.0870042872454446</v>
      </c>
      <c r="F212" s="18">
        <v>234315</v>
      </c>
      <c r="G212" s="18">
        <v>1</v>
      </c>
      <c r="H212" s="18">
        <v>0.48296721723819902</v>
      </c>
      <c r="I212" s="27">
        <v>198922</v>
      </c>
      <c r="J212" s="27">
        <v>1</v>
      </c>
      <c r="K212" s="26">
        <v>0.62285097033419978</v>
      </c>
      <c r="L212" s="19">
        <v>0</v>
      </c>
      <c r="M212" s="19">
        <v>0</v>
      </c>
      <c r="N212" s="19">
        <v>0</v>
      </c>
      <c r="O212" s="27">
        <v>1</v>
      </c>
      <c r="P212" s="27">
        <v>1</v>
      </c>
      <c r="Q212" s="27">
        <v>144008.75</v>
      </c>
      <c r="R212" s="31">
        <f t="shared" si="18"/>
        <v>487046.3817397051</v>
      </c>
      <c r="S212" s="32">
        <f t="shared" si="20"/>
        <v>517056.51308115013</v>
      </c>
      <c r="T212" s="39">
        <f t="shared" si="21"/>
        <v>1061.6165779412022</v>
      </c>
      <c r="U212" s="34">
        <f t="shared" si="22"/>
        <v>6.9438436344518174E-3</v>
      </c>
      <c r="V212" s="38">
        <v>633.82141885929218</v>
      </c>
      <c r="W212" s="38">
        <v>99.16246898561576</v>
      </c>
      <c r="X212" s="35">
        <v>127.88329688630624</v>
      </c>
      <c r="Y212" s="35">
        <v>0</v>
      </c>
      <c r="Z212" s="35">
        <v>29567769.18978598</v>
      </c>
      <c r="AA212" s="36">
        <f t="shared" si="19"/>
        <v>106161657.79412016</v>
      </c>
      <c r="AB212" s="37">
        <f t="shared" si="23"/>
        <v>6.9438436344521253E-3</v>
      </c>
    </row>
    <row r="213" spans="1:28">
      <c r="A213" s="18">
        <v>20181109</v>
      </c>
      <c r="B213" s="18" t="s">
        <v>99</v>
      </c>
      <c r="C213" s="27">
        <v>44300</v>
      </c>
      <c r="D213" s="27">
        <v>1</v>
      </c>
      <c r="E213" s="27">
        <v>3.0870042872454446</v>
      </c>
      <c r="F213" s="18">
        <v>225473</v>
      </c>
      <c r="G213" s="18">
        <v>1</v>
      </c>
      <c r="H213" s="18">
        <v>0.48296721723819902</v>
      </c>
      <c r="I213" s="27">
        <v>189992</v>
      </c>
      <c r="J213" s="27">
        <v>1</v>
      </c>
      <c r="K213" s="26">
        <v>0.62285097033419978</v>
      </c>
      <c r="L213" s="19">
        <v>0</v>
      </c>
      <c r="M213" s="19">
        <v>0</v>
      </c>
      <c r="N213" s="19">
        <v>0</v>
      </c>
      <c r="O213" s="27">
        <v>1</v>
      </c>
      <c r="P213" s="27">
        <v>1</v>
      </c>
      <c r="Q213" s="27">
        <v>144008.75</v>
      </c>
      <c r="R213" s="31">
        <f t="shared" si="18"/>
        <v>487046.3817397051</v>
      </c>
      <c r="S213" s="32">
        <f t="shared" si="20"/>
        <v>507995.80885305692</v>
      </c>
      <c r="T213" s="39">
        <f t="shared" si="21"/>
        <v>1043.0132075686952</v>
      </c>
      <c r="U213" s="34">
        <f t="shared" si="22"/>
        <v>-1.752362459202042E-2</v>
      </c>
      <c r="V213" s="38">
        <v>633.82141885929218</v>
      </c>
      <c r="W213" s="38">
        <v>99.16246898561576</v>
      </c>
      <c r="X213" s="35">
        <v>127.88329688630624</v>
      </c>
      <c r="Y213" s="35">
        <v>0</v>
      </c>
      <c r="Z213" s="35">
        <v>29567769.18978598</v>
      </c>
      <c r="AA213" s="36">
        <f t="shared" si="19"/>
        <v>104301320.75686947</v>
      </c>
      <c r="AB213" s="37">
        <f t="shared" si="23"/>
        <v>-1.7523624592020393E-2</v>
      </c>
    </row>
    <row r="214" spans="1:28">
      <c r="A214" s="18">
        <v>20181112</v>
      </c>
      <c r="B214" s="18" t="s">
        <v>99</v>
      </c>
      <c r="C214" s="27">
        <v>45200</v>
      </c>
      <c r="D214" s="27">
        <v>1</v>
      </c>
      <c r="E214" s="27">
        <v>3.0870042872454446</v>
      </c>
      <c r="F214" s="18">
        <v>198456</v>
      </c>
      <c r="G214" s="18">
        <v>1</v>
      </c>
      <c r="H214" s="18">
        <v>0.48296721723819902</v>
      </c>
      <c r="I214" s="27">
        <v>177627</v>
      </c>
      <c r="J214" s="27">
        <v>1</v>
      </c>
      <c r="K214" s="26">
        <v>0.62285097033419978</v>
      </c>
      <c r="L214" s="19">
        <v>0</v>
      </c>
      <c r="M214" s="19">
        <v>0</v>
      </c>
      <c r="N214" s="19">
        <v>0</v>
      </c>
      <c r="O214" s="27">
        <v>1</v>
      </c>
      <c r="P214" s="27">
        <v>1</v>
      </c>
      <c r="Q214" s="27">
        <v>144008.75</v>
      </c>
      <c r="R214" s="31">
        <f t="shared" si="18"/>
        <v>487046.3817397051</v>
      </c>
      <c r="S214" s="32">
        <f t="shared" si="20"/>
        <v>490024.23515527102</v>
      </c>
      <c r="T214" s="39">
        <f t="shared" si="21"/>
        <v>1006.1141064325932</v>
      </c>
      <c r="U214" s="34">
        <f t="shared" si="22"/>
        <v>-3.5377405452146904E-2</v>
      </c>
      <c r="V214" s="38">
        <v>633.82141885929218</v>
      </c>
      <c r="W214" s="38">
        <v>99.16246898561576</v>
      </c>
      <c r="X214" s="35">
        <v>127.88329688630624</v>
      </c>
      <c r="Y214" s="35">
        <v>0</v>
      </c>
      <c r="Z214" s="35">
        <v>29567769.18978598</v>
      </c>
      <c r="AA214" s="36">
        <f t="shared" si="19"/>
        <v>100611410.64325926</v>
      </c>
      <c r="AB214" s="37">
        <f t="shared" si="23"/>
        <v>-3.5377405452147008E-2</v>
      </c>
    </row>
    <row r="215" spans="1:28">
      <c r="A215" s="18">
        <v>20181113</v>
      </c>
      <c r="B215" s="18" t="s">
        <v>99</v>
      </c>
      <c r="C215" s="27">
        <v>44500</v>
      </c>
      <c r="D215" s="27">
        <v>1</v>
      </c>
      <c r="E215" s="27">
        <v>3.0870042872454446</v>
      </c>
      <c r="F215" s="18">
        <v>196982</v>
      </c>
      <c r="G215" s="18">
        <v>1</v>
      </c>
      <c r="H215" s="18">
        <v>0.48296721723819902</v>
      </c>
      <c r="I215" s="27">
        <v>182141</v>
      </c>
      <c r="J215" s="27">
        <v>1</v>
      </c>
      <c r="K215" s="26">
        <v>0.62285097033419978</v>
      </c>
      <c r="L215" s="19">
        <v>0</v>
      </c>
      <c r="M215" s="19">
        <v>0</v>
      </c>
      <c r="N215" s="19">
        <v>0</v>
      </c>
      <c r="O215" s="27">
        <v>1</v>
      </c>
      <c r="P215" s="27">
        <v>1</v>
      </c>
      <c r="Q215" s="27">
        <v>144008.75</v>
      </c>
      <c r="R215" s="31">
        <f t="shared" si="18"/>
        <v>487046.3817397051</v>
      </c>
      <c r="S215" s="32">
        <f t="shared" si="20"/>
        <v>489962.98775607866</v>
      </c>
      <c r="T215" s="39">
        <f t="shared" si="21"/>
        <v>1005.9883537291778</v>
      </c>
      <c r="U215" s="34">
        <f t="shared" si="22"/>
        <v>-1.2498851036020731E-4</v>
      </c>
      <c r="V215" s="38">
        <v>633.82141885929218</v>
      </c>
      <c r="W215" s="38">
        <v>99.16246898561576</v>
      </c>
      <c r="X215" s="35">
        <v>127.88329688630624</v>
      </c>
      <c r="Y215" s="35">
        <v>0</v>
      </c>
      <c r="Z215" s="35">
        <v>29567769.18978598</v>
      </c>
      <c r="AA215" s="36">
        <f t="shared" si="19"/>
        <v>100598835.37291774</v>
      </c>
      <c r="AB215" s="37">
        <f t="shared" si="23"/>
        <v>-1.2498851035996339E-4</v>
      </c>
    </row>
    <row r="216" spans="1:28">
      <c r="A216" s="18">
        <v>20181114</v>
      </c>
      <c r="B216" s="18" t="s">
        <v>99</v>
      </c>
      <c r="C216" s="27">
        <v>44100</v>
      </c>
      <c r="D216" s="27">
        <v>1</v>
      </c>
      <c r="E216" s="27">
        <v>3.0870042872454446</v>
      </c>
      <c r="F216" s="18">
        <v>204350</v>
      </c>
      <c r="G216" s="18">
        <v>1</v>
      </c>
      <c r="H216" s="18">
        <v>0.48296721723819902</v>
      </c>
      <c r="I216" s="27">
        <v>181945</v>
      </c>
      <c r="J216" s="27">
        <v>1</v>
      </c>
      <c r="K216" s="26">
        <v>0.62285097033419978</v>
      </c>
      <c r="L216" s="19">
        <v>0</v>
      </c>
      <c r="M216" s="19">
        <v>0</v>
      </c>
      <c r="N216" s="19">
        <v>0</v>
      </c>
      <c r="O216" s="27">
        <v>1</v>
      </c>
      <c r="P216" s="27">
        <v>1</v>
      </c>
      <c r="Q216" s="27">
        <v>144008.75</v>
      </c>
      <c r="R216" s="31">
        <f t="shared" si="18"/>
        <v>487046.3817397051</v>
      </c>
      <c r="S216" s="32">
        <f t="shared" si="20"/>
        <v>492164.60970760603</v>
      </c>
      <c r="T216" s="39">
        <f t="shared" si="21"/>
        <v>1010.5087075067037</v>
      </c>
      <c r="U216" s="34">
        <f t="shared" si="22"/>
        <v>4.4934454367876395E-3</v>
      </c>
      <c r="V216" s="38">
        <v>633.82141885929218</v>
      </c>
      <c r="W216" s="38">
        <v>99.16246898561576</v>
      </c>
      <c r="X216" s="35">
        <v>127.88329688630624</v>
      </c>
      <c r="Y216" s="35">
        <v>0</v>
      </c>
      <c r="Z216" s="35">
        <v>29567769.18978598</v>
      </c>
      <c r="AA216" s="36">
        <f t="shared" si="19"/>
        <v>101050870.75067034</v>
      </c>
      <c r="AB216" s="37">
        <f t="shared" si="23"/>
        <v>4.4934454367877774E-3</v>
      </c>
    </row>
    <row r="217" spans="1:28">
      <c r="A217" s="18">
        <v>20181115</v>
      </c>
      <c r="B217" s="18" t="s">
        <v>99</v>
      </c>
      <c r="C217" s="27">
        <v>44250</v>
      </c>
      <c r="D217" s="27">
        <v>1</v>
      </c>
      <c r="E217" s="27">
        <v>3.0870042872454446</v>
      </c>
      <c r="F217" s="22">
        <v>214666</v>
      </c>
      <c r="G217" s="18">
        <v>1</v>
      </c>
      <c r="H217" s="18">
        <v>0.48296721723819902</v>
      </c>
      <c r="I217" s="27">
        <v>183613</v>
      </c>
      <c r="J217" s="27">
        <v>1</v>
      </c>
      <c r="K217" s="26">
        <v>0.62285097033419978</v>
      </c>
      <c r="L217" s="19">
        <v>0</v>
      </c>
      <c r="M217" s="19">
        <v>0</v>
      </c>
      <c r="N217" s="19">
        <v>0</v>
      </c>
      <c r="O217" s="27">
        <v>1</v>
      </c>
      <c r="P217" s="27">
        <v>1</v>
      </c>
      <c r="Q217" s="27">
        <v>144008.75</v>
      </c>
      <c r="R217" s="31">
        <f t="shared" si="18"/>
        <v>487046.3817397051</v>
      </c>
      <c r="S217" s="32">
        <f t="shared" si="20"/>
        <v>498648.86558223958</v>
      </c>
      <c r="T217" s="39">
        <f t="shared" si="21"/>
        <v>1023.8221333276125</v>
      </c>
      <c r="U217" s="34">
        <f t="shared" si="22"/>
        <v>1.3174973874057897E-2</v>
      </c>
      <c r="V217" s="38">
        <v>633.82141885929218</v>
      </c>
      <c r="W217" s="38">
        <v>99.16246898561576</v>
      </c>
      <c r="X217" s="35">
        <v>127.88329688630624</v>
      </c>
      <c r="Y217" s="35">
        <v>0</v>
      </c>
      <c r="Z217" s="35">
        <v>29567769.18978598</v>
      </c>
      <c r="AA217" s="36">
        <f t="shared" si="19"/>
        <v>102382213.3327612</v>
      </c>
      <c r="AB217" s="37">
        <f t="shared" si="23"/>
        <v>1.3174973874057616E-2</v>
      </c>
    </row>
    <row r="218" spans="1:28">
      <c r="A218" s="18">
        <v>20181116</v>
      </c>
      <c r="B218" s="18" t="s">
        <v>99</v>
      </c>
      <c r="C218" s="27">
        <v>44000</v>
      </c>
      <c r="D218" s="27">
        <v>1</v>
      </c>
      <c r="E218" s="27">
        <v>3.0870042872454446</v>
      </c>
      <c r="F218" s="18">
        <v>220070</v>
      </c>
      <c r="G218" s="18">
        <v>1</v>
      </c>
      <c r="H218" s="18">
        <v>0.48296721723819902</v>
      </c>
      <c r="I218" s="27">
        <v>186852</v>
      </c>
      <c r="J218" s="27">
        <v>1</v>
      </c>
      <c r="K218" s="26">
        <v>0.62285097033419978</v>
      </c>
      <c r="L218" s="19">
        <v>0</v>
      </c>
      <c r="M218" s="19">
        <v>0</v>
      </c>
      <c r="N218" s="19">
        <v>0</v>
      </c>
      <c r="O218" s="27">
        <v>1</v>
      </c>
      <c r="P218" s="27">
        <v>1</v>
      </c>
      <c r="Q218" s="27">
        <v>144008.75</v>
      </c>
      <c r="R218" s="31">
        <f t="shared" si="18"/>
        <v>487046.3817397051</v>
      </c>
      <c r="S218" s="32">
        <f t="shared" si="20"/>
        <v>502504.4836452959</v>
      </c>
      <c r="T218" s="39">
        <f t="shared" si="21"/>
        <v>1031.7384595905944</v>
      </c>
      <c r="U218" s="34">
        <f t="shared" si="22"/>
        <v>7.7321304211820105E-3</v>
      </c>
      <c r="V218" s="38">
        <v>633.82141885929218</v>
      </c>
      <c r="W218" s="38">
        <v>99.16246898561576</v>
      </c>
      <c r="X218" s="35">
        <v>127.88329688630624</v>
      </c>
      <c r="Y218" s="35">
        <v>0</v>
      </c>
      <c r="Z218" s="35">
        <v>29567769.18978598</v>
      </c>
      <c r="AA218" s="36">
        <f t="shared" si="19"/>
        <v>103173845.95905939</v>
      </c>
      <c r="AB218" s="37">
        <f t="shared" si="23"/>
        <v>7.7321304211820088E-3</v>
      </c>
    </row>
    <row r="219" spans="1:28">
      <c r="A219" s="18">
        <v>20181119</v>
      </c>
      <c r="B219" s="18" t="s">
        <v>99</v>
      </c>
      <c r="C219" s="27">
        <v>43650</v>
      </c>
      <c r="D219" s="27">
        <v>1</v>
      </c>
      <c r="E219" s="27">
        <v>3.0870042872454446</v>
      </c>
      <c r="F219" s="18">
        <v>224982</v>
      </c>
      <c r="G219" s="18">
        <v>1</v>
      </c>
      <c r="H219" s="18">
        <v>0.48296721723819902</v>
      </c>
      <c r="I219" s="27">
        <v>197941</v>
      </c>
      <c r="J219" s="27">
        <v>1</v>
      </c>
      <c r="K219" s="26">
        <v>0.62285097033419978</v>
      </c>
      <c r="L219" s="19">
        <v>0</v>
      </c>
      <c r="M219" s="19">
        <v>0</v>
      </c>
      <c r="N219" s="19">
        <v>0</v>
      </c>
      <c r="O219" s="27">
        <v>1</v>
      </c>
      <c r="P219" s="27">
        <v>1</v>
      </c>
      <c r="Q219" s="27">
        <v>144008.75</v>
      </c>
      <c r="R219" s="31">
        <f t="shared" si="18"/>
        <v>487046.3817397051</v>
      </c>
      <c r="S219" s="32">
        <f t="shared" si="20"/>
        <v>510703.16152586997</v>
      </c>
      <c r="T219" s="39">
        <f t="shared" si="21"/>
        <v>1048.5719238928828</v>
      </c>
      <c r="U219" s="34">
        <f t="shared" si="22"/>
        <v>1.6315631297652761E-2</v>
      </c>
      <c r="V219" s="38">
        <v>633.82141885929218</v>
      </c>
      <c r="W219" s="38">
        <v>99.16246898561576</v>
      </c>
      <c r="X219" s="35">
        <v>127.88329688630624</v>
      </c>
      <c r="Y219" s="35">
        <v>0</v>
      </c>
      <c r="Z219" s="35">
        <v>29567769.18978598</v>
      </c>
      <c r="AA219" s="36">
        <f t="shared" si="19"/>
        <v>104857192.38928825</v>
      </c>
      <c r="AB219" s="37">
        <f t="shared" si="23"/>
        <v>1.6315631297653004E-2</v>
      </c>
    </row>
    <row r="220" spans="1:28">
      <c r="A220" s="18">
        <v>20181120</v>
      </c>
      <c r="B220" s="18" t="s">
        <v>99</v>
      </c>
      <c r="C220" s="27">
        <v>42800</v>
      </c>
      <c r="D220" s="27">
        <v>1</v>
      </c>
      <c r="E220" s="27">
        <v>3.0870042872454446</v>
      </c>
      <c r="F220" s="18">
        <v>223508</v>
      </c>
      <c r="G220" s="18">
        <v>1</v>
      </c>
      <c r="H220" s="18">
        <v>0.48296721723819902</v>
      </c>
      <c r="I220" s="27">
        <v>190581</v>
      </c>
      <c r="J220" s="27">
        <v>1</v>
      </c>
      <c r="K220" s="26">
        <v>0.62285097033419978</v>
      </c>
      <c r="L220" s="19">
        <v>0</v>
      </c>
      <c r="M220" s="19">
        <v>0</v>
      </c>
      <c r="N220" s="19">
        <v>0</v>
      </c>
      <c r="O220" s="27">
        <v>1</v>
      </c>
      <c r="P220" s="27">
        <v>1</v>
      </c>
      <c r="Q220" s="27">
        <v>144008.75</v>
      </c>
      <c r="R220" s="31">
        <f t="shared" si="18"/>
        <v>487046.3817397051</v>
      </c>
      <c r="S220" s="32">
        <f t="shared" si="20"/>
        <v>502783.13106184255</v>
      </c>
      <c r="T220" s="39">
        <f t="shared" si="21"/>
        <v>1032.3105763888987</v>
      </c>
      <c r="U220" s="34">
        <f t="shared" si="22"/>
        <v>-1.5508089748972987E-2</v>
      </c>
      <c r="V220" s="38">
        <v>633.82141885929218</v>
      </c>
      <c r="W220" s="38">
        <v>99.16246898561576</v>
      </c>
      <c r="X220" s="35">
        <v>127.88329688630624</v>
      </c>
      <c r="Y220" s="35">
        <v>0</v>
      </c>
      <c r="Z220" s="35">
        <v>29567769.18978598</v>
      </c>
      <c r="AA220" s="36">
        <f t="shared" si="19"/>
        <v>103231057.63888982</v>
      </c>
      <c r="AB220" s="37">
        <f t="shared" si="23"/>
        <v>-1.5508089748973157E-2</v>
      </c>
    </row>
    <row r="221" spans="1:28">
      <c r="A221" s="18">
        <v>20181121</v>
      </c>
      <c r="B221" s="18" t="s">
        <v>99</v>
      </c>
      <c r="C221" s="27">
        <v>42100</v>
      </c>
      <c r="D221" s="27">
        <v>1</v>
      </c>
      <c r="E221" s="27">
        <v>3.0870042872454446</v>
      </c>
      <c r="F221" s="18">
        <v>221052</v>
      </c>
      <c r="G221" s="18">
        <v>1</v>
      </c>
      <c r="H221" s="18">
        <v>0.48296721723819902</v>
      </c>
      <c r="I221" s="27">
        <v>187539</v>
      </c>
      <c r="J221" s="27">
        <v>1</v>
      </c>
      <c r="K221" s="26">
        <v>0.62285097033419978</v>
      </c>
      <c r="L221" s="19">
        <v>0</v>
      </c>
      <c r="M221" s="19">
        <v>0</v>
      </c>
      <c r="N221" s="19">
        <v>0</v>
      </c>
      <c r="O221" s="27">
        <v>1</v>
      </c>
      <c r="P221" s="27">
        <v>1</v>
      </c>
      <c r="Q221" s="27">
        <v>144008.75</v>
      </c>
      <c r="R221" s="31">
        <f t="shared" si="18"/>
        <v>487046.3817397051</v>
      </c>
      <c r="S221" s="32">
        <f t="shared" si="20"/>
        <v>497541.34792347706</v>
      </c>
      <c r="T221" s="39">
        <f t="shared" si="21"/>
        <v>1021.5481863273155</v>
      </c>
      <c r="U221" s="34">
        <f t="shared" si="22"/>
        <v>-1.0425535016051838E-2</v>
      </c>
      <c r="V221" s="38">
        <v>633.82141885929218</v>
      </c>
      <c r="W221" s="38">
        <v>99.16246898561576</v>
      </c>
      <c r="X221" s="35">
        <v>127.88329688630624</v>
      </c>
      <c r="Y221" s="35">
        <v>0</v>
      </c>
      <c r="Z221" s="35">
        <v>29567769.18978598</v>
      </c>
      <c r="AA221" s="36">
        <f t="shared" si="19"/>
        <v>102154818.6327315</v>
      </c>
      <c r="AB221" s="37">
        <f t="shared" si="23"/>
        <v>-1.0425535016051942E-2</v>
      </c>
    </row>
    <row r="222" spans="1:28">
      <c r="A222" s="18">
        <v>20181122</v>
      </c>
      <c r="B222" s="18" t="s">
        <v>99</v>
      </c>
      <c r="C222" s="27">
        <v>42450</v>
      </c>
      <c r="D222" s="27">
        <v>1</v>
      </c>
      <c r="E222" s="27">
        <v>3.0870042872454446</v>
      </c>
      <c r="F222" s="18">
        <v>219087</v>
      </c>
      <c r="G222" s="18">
        <v>1</v>
      </c>
      <c r="H222" s="18">
        <v>0.48296721723819902</v>
      </c>
      <c r="I222" s="27">
        <v>191268</v>
      </c>
      <c r="J222" s="27">
        <v>1</v>
      </c>
      <c r="K222" s="26">
        <v>0.62285097033419978</v>
      </c>
      <c r="L222" s="19">
        <v>0</v>
      </c>
      <c r="M222" s="19">
        <v>0</v>
      </c>
      <c r="N222" s="19">
        <v>0</v>
      </c>
      <c r="O222" s="27">
        <v>1</v>
      </c>
      <c r="P222" s="27">
        <v>1</v>
      </c>
      <c r="Q222" s="27">
        <v>144008.75</v>
      </c>
      <c r="R222" s="31">
        <f t="shared" si="18"/>
        <v>487046.3817397051</v>
      </c>
      <c r="S222" s="32">
        <f t="shared" si="20"/>
        <v>499995.38011051615</v>
      </c>
      <c r="T222" s="39">
        <f t="shared" si="21"/>
        <v>1026.5867869186461</v>
      </c>
      <c r="U222" s="34">
        <f t="shared" si="22"/>
        <v>4.9323180822682736E-3</v>
      </c>
      <c r="V222" s="38">
        <v>633.82141885929218</v>
      </c>
      <c r="W222" s="38">
        <v>99.16246898561576</v>
      </c>
      <c r="X222" s="35">
        <v>127.88329688630624</v>
      </c>
      <c r="Y222" s="35">
        <v>0</v>
      </c>
      <c r="Z222" s="35">
        <v>29567769.18978598</v>
      </c>
      <c r="AA222" s="36">
        <f t="shared" si="19"/>
        <v>102658678.69186455</v>
      </c>
      <c r="AB222" s="37">
        <f t="shared" si="23"/>
        <v>4.9323180822682276E-3</v>
      </c>
    </row>
    <row r="223" spans="1:28">
      <c r="A223" s="18">
        <v>20181123</v>
      </c>
      <c r="B223" s="18" t="s">
        <v>99</v>
      </c>
      <c r="C223" s="27">
        <v>42400</v>
      </c>
      <c r="D223" s="27">
        <v>1</v>
      </c>
      <c r="E223" s="27">
        <v>3.0870042872454446</v>
      </c>
      <c r="F223" s="18">
        <v>217122</v>
      </c>
      <c r="G223" s="18">
        <v>1</v>
      </c>
      <c r="H223" s="18">
        <v>0.48296721723819902</v>
      </c>
      <c r="I223" s="27">
        <v>185674</v>
      </c>
      <c r="J223" s="27">
        <v>1</v>
      </c>
      <c r="K223" s="26">
        <v>0.62285097033419978</v>
      </c>
      <c r="L223" s="19">
        <v>0</v>
      </c>
      <c r="M223" s="19">
        <v>0</v>
      </c>
      <c r="N223" s="19">
        <v>0</v>
      </c>
      <c r="O223" s="27">
        <v>1</v>
      </c>
      <c r="P223" s="27">
        <v>1</v>
      </c>
      <c r="Q223" s="27">
        <v>144008.75</v>
      </c>
      <c r="R223" s="31">
        <f t="shared" si="18"/>
        <v>487046.3817397051</v>
      </c>
      <c r="S223" s="32">
        <f t="shared" si="20"/>
        <v>495407.77098623128</v>
      </c>
      <c r="T223" s="39">
        <f t="shared" si="21"/>
        <v>1017.167542065829</v>
      </c>
      <c r="U223" s="34">
        <f t="shared" si="22"/>
        <v>-9.1753030263417301E-3</v>
      </c>
      <c r="V223" s="38">
        <v>633.82141885929218</v>
      </c>
      <c r="W223" s="38">
        <v>99.16246898561576</v>
      </c>
      <c r="X223" s="35">
        <v>127.88329688630624</v>
      </c>
      <c r="Y223" s="35">
        <v>0</v>
      </c>
      <c r="Z223" s="35">
        <v>29567769.18978598</v>
      </c>
      <c r="AA223" s="36">
        <f t="shared" si="19"/>
        <v>101716754.20658287</v>
      </c>
      <c r="AB223" s="37">
        <f t="shared" si="23"/>
        <v>-9.1753030263414179E-3</v>
      </c>
    </row>
    <row r="224" spans="1:28">
      <c r="A224" s="18">
        <v>20181126</v>
      </c>
      <c r="B224" s="18" t="s">
        <v>99</v>
      </c>
      <c r="C224" s="27">
        <v>42600</v>
      </c>
      <c r="D224" s="27">
        <v>1</v>
      </c>
      <c r="E224" s="27">
        <v>3.0870042872454446</v>
      </c>
      <c r="F224" s="18">
        <v>236280</v>
      </c>
      <c r="G224" s="18">
        <v>1</v>
      </c>
      <c r="H224" s="18">
        <v>0.48296721723819902</v>
      </c>
      <c r="I224" s="27">
        <v>191072</v>
      </c>
      <c r="J224" s="27">
        <v>1</v>
      </c>
      <c r="K224" s="26">
        <v>0.62285097033419978</v>
      </c>
      <c r="L224" s="19">
        <v>0</v>
      </c>
      <c r="M224" s="19">
        <v>0</v>
      </c>
      <c r="N224" s="19">
        <v>0</v>
      </c>
      <c r="O224" s="27">
        <v>1</v>
      </c>
      <c r="P224" s="27">
        <v>1</v>
      </c>
      <c r="Q224" s="27">
        <v>144008.75</v>
      </c>
      <c r="R224" s="31">
        <f t="shared" si="18"/>
        <v>487046.3817397051</v>
      </c>
      <c r="S224" s="32">
        <f t="shared" si="20"/>
        <v>508640.00732939382</v>
      </c>
      <c r="T224" s="39">
        <f t="shared" si="21"/>
        <v>1044.3358710777347</v>
      </c>
      <c r="U224" s="34">
        <f t="shared" si="22"/>
        <v>2.6709787609549413E-2</v>
      </c>
      <c r="V224" s="38">
        <v>633.82141885929218</v>
      </c>
      <c r="W224" s="38">
        <v>99.16246898561576</v>
      </c>
      <c r="X224" s="35">
        <v>127.88329688630624</v>
      </c>
      <c r="Y224" s="35">
        <v>0</v>
      </c>
      <c r="Z224" s="35">
        <v>29567769.18978598</v>
      </c>
      <c r="AA224" s="36">
        <f t="shared" si="19"/>
        <v>104433587.10777342</v>
      </c>
      <c r="AB224" s="37">
        <f t="shared" si="23"/>
        <v>2.6709787609549205E-2</v>
      </c>
    </row>
    <row r="225" spans="1:28">
      <c r="A225" s="18">
        <v>20181127</v>
      </c>
      <c r="B225" s="18" t="s">
        <v>99</v>
      </c>
      <c r="C225" s="27">
        <v>43050</v>
      </c>
      <c r="D225" s="27">
        <v>1</v>
      </c>
      <c r="E225" s="27">
        <v>3.0870042872454446</v>
      </c>
      <c r="F225" s="18">
        <v>233824</v>
      </c>
      <c r="G225" s="18">
        <v>1</v>
      </c>
      <c r="H225" s="18">
        <v>0.48296721723819902</v>
      </c>
      <c r="I225" s="27">
        <v>199021</v>
      </c>
      <c r="J225" s="27">
        <v>1</v>
      </c>
      <c r="K225" s="26">
        <v>0.62285097033419978</v>
      </c>
      <c r="L225" s="19">
        <v>0</v>
      </c>
      <c r="M225" s="19">
        <v>0</v>
      </c>
      <c r="N225" s="19">
        <v>0</v>
      </c>
      <c r="O225" s="27">
        <v>1</v>
      </c>
      <c r="P225" s="27">
        <v>1</v>
      </c>
      <c r="Q225" s="27">
        <v>144008.75</v>
      </c>
      <c r="R225" s="31">
        <f t="shared" si="18"/>
        <v>487046.3817397051</v>
      </c>
      <c r="S225" s="32">
        <f t="shared" si="20"/>
        <v>513794.03413630382</v>
      </c>
      <c r="T225" s="39">
        <f t="shared" si="21"/>
        <v>1054.9180804938071</v>
      </c>
      <c r="U225" s="34">
        <f t="shared" si="22"/>
        <v>1.0132955985847479E-2</v>
      </c>
      <c r="V225" s="38">
        <v>633.82141885929218</v>
      </c>
      <c r="W225" s="38">
        <v>99.16246898561576</v>
      </c>
      <c r="X225" s="35">
        <v>127.88329688630624</v>
      </c>
      <c r="Y225" s="35">
        <v>0</v>
      </c>
      <c r="Z225" s="35">
        <v>29567769.18978598</v>
      </c>
      <c r="AA225" s="36">
        <f t="shared" si="19"/>
        <v>105491808.04938069</v>
      </c>
      <c r="AB225" s="37">
        <f t="shared" si="23"/>
        <v>1.0132955985847765E-2</v>
      </c>
    </row>
    <row r="226" spans="1:28">
      <c r="A226" s="18">
        <v>20181128</v>
      </c>
      <c r="B226" s="18" t="s">
        <v>99</v>
      </c>
      <c r="C226" s="27">
        <v>43150</v>
      </c>
      <c r="D226" s="27">
        <v>1</v>
      </c>
      <c r="E226" s="27">
        <v>3.0870042872454446</v>
      </c>
      <c r="F226" s="18">
        <v>231859</v>
      </c>
      <c r="G226" s="18">
        <v>1</v>
      </c>
      <c r="H226" s="18">
        <v>0.48296721723819902</v>
      </c>
      <c r="I226" s="27">
        <v>195291</v>
      </c>
      <c r="J226" s="27">
        <v>1</v>
      </c>
      <c r="K226" s="26">
        <v>0.62285097033419978</v>
      </c>
      <c r="L226" s="19">
        <v>0</v>
      </c>
      <c r="M226" s="19">
        <v>0</v>
      </c>
      <c r="N226" s="19">
        <v>0</v>
      </c>
      <c r="O226" s="27">
        <v>1</v>
      </c>
      <c r="P226" s="27">
        <v>1</v>
      </c>
      <c r="Q226" s="27">
        <v>144008.75</v>
      </c>
      <c r="R226" s="31">
        <f t="shared" si="18"/>
        <v>487046.3817397051</v>
      </c>
      <c r="S226" s="32">
        <f t="shared" si="20"/>
        <v>510830.46986380871</v>
      </c>
      <c r="T226" s="39">
        <f t="shared" si="21"/>
        <v>1048.8333124232399</v>
      </c>
      <c r="U226" s="34">
        <f t="shared" si="22"/>
        <v>-5.7680005519659874E-3</v>
      </c>
      <c r="V226" s="38">
        <v>633.82141885929218</v>
      </c>
      <c r="W226" s="38">
        <v>99.16246898561576</v>
      </c>
      <c r="X226" s="35">
        <v>127.88329688630624</v>
      </c>
      <c r="Y226" s="35">
        <v>0</v>
      </c>
      <c r="Z226" s="35">
        <v>29567769.18978598</v>
      </c>
      <c r="AA226" s="36">
        <f t="shared" si="19"/>
        <v>104883331.24232396</v>
      </c>
      <c r="AB226" s="37">
        <f t="shared" si="23"/>
        <v>-5.7680005519660559E-3</v>
      </c>
    </row>
    <row r="227" spans="1:28">
      <c r="A227" s="18">
        <v>20181129</v>
      </c>
      <c r="B227" s="18" t="s">
        <v>99</v>
      </c>
      <c r="C227" s="27">
        <v>43150</v>
      </c>
      <c r="D227" s="27">
        <v>1</v>
      </c>
      <c r="E227" s="27">
        <v>3.0870042872454446</v>
      </c>
      <c r="F227" s="18">
        <v>232842</v>
      </c>
      <c r="G227" s="18">
        <v>1</v>
      </c>
      <c r="H227" s="18">
        <v>0.48296721723819902</v>
      </c>
      <c r="I227" s="27">
        <v>192544</v>
      </c>
      <c r="J227" s="27">
        <v>1</v>
      </c>
      <c r="K227" s="26">
        <v>0.62285097033419978</v>
      </c>
      <c r="L227" s="19">
        <v>0</v>
      </c>
      <c r="M227" s="19">
        <v>0</v>
      </c>
      <c r="N227" s="19">
        <v>0</v>
      </c>
      <c r="O227" s="27">
        <v>1</v>
      </c>
      <c r="P227" s="27">
        <v>1</v>
      </c>
      <c r="Q227" s="27">
        <v>144008.75</v>
      </c>
      <c r="R227" s="31">
        <f t="shared" si="18"/>
        <v>487046.3817397051</v>
      </c>
      <c r="S227" s="32">
        <f t="shared" si="20"/>
        <v>509594.25502284581</v>
      </c>
      <c r="T227" s="39">
        <f t="shared" si="21"/>
        <v>1046.2951253279018</v>
      </c>
      <c r="U227" s="34">
        <f t="shared" si="22"/>
        <v>-2.4200099913625471E-3</v>
      </c>
      <c r="V227" s="38">
        <v>633.82141885929218</v>
      </c>
      <c r="W227" s="38">
        <v>99.16246898561576</v>
      </c>
      <c r="X227" s="35">
        <v>127.88329688630624</v>
      </c>
      <c r="Y227" s="35">
        <v>0</v>
      </c>
      <c r="Z227" s="35">
        <v>29567769.18978598</v>
      </c>
      <c r="AA227" s="36">
        <f t="shared" si="19"/>
        <v>104629512.53279012</v>
      </c>
      <c r="AB227" s="37">
        <f t="shared" si="23"/>
        <v>-2.420009991362822E-3</v>
      </c>
    </row>
    <row r="228" spans="1:28">
      <c r="A228" s="18">
        <v>20181130</v>
      </c>
      <c r="B228" s="18" t="s">
        <v>99</v>
      </c>
      <c r="C228" s="27">
        <v>41850</v>
      </c>
      <c r="D228" s="27">
        <v>1</v>
      </c>
      <c r="E228" s="27">
        <v>3.0870042872454446</v>
      </c>
      <c r="F228" s="18">
        <v>235298</v>
      </c>
      <c r="G228" s="18">
        <v>1</v>
      </c>
      <c r="H228" s="18">
        <v>0.48296721723819902</v>
      </c>
      <c r="I228" s="27">
        <v>193623</v>
      </c>
      <c r="J228" s="27">
        <v>1</v>
      </c>
      <c r="K228" s="26">
        <v>0.62285097033419978</v>
      </c>
      <c r="L228" s="19">
        <v>0</v>
      </c>
      <c r="M228" s="19">
        <v>0</v>
      </c>
      <c r="N228" s="19">
        <v>0</v>
      </c>
      <c r="O228" s="27">
        <v>1</v>
      </c>
      <c r="P228" s="27">
        <v>1</v>
      </c>
      <c r="Q228" s="27">
        <v>144008.75</v>
      </c>
      <c r="R228" s="31">
        <f t="shared" si="18"/>
        <v>487046.3817397051</v>
      </c>
      <c r="S228" s="32">
        <f t="shared" si="20"/>
        <v>507439.37313195434</v>
      </c>
      <c r="T228" s="39">
        <f t="shared" si="21"/>
        <v>1041.8707378944209</v>
      </c>
      <c r="U228" s="34">
        <f t="shared" si="22"/>
        <v>-4.2286228105041729E-3</v>
      </c>
      <c r="V228" s="38">
        <v>633.82141885929218</v>
      </c>
      <c r="W228" s="38">
        <v>99.16246898561576</v>
      </c>
      <c r="X228" s="35">
        <v>127.88329688630624</v>
      </c>
      <c r="Y228" s="35">
        <v>0</v>
      </c>
      <c r="Z228" s="35">
        <v>29567769.18978598</v>
      </c>
      <c r="AA228" s="36">
        <f t="shared" si="19"/>
        <v>104187073.78944206</v>
      </c>
      <c r="AB228" s="37">
        <f t="shared" si="23"/>
        <v>-4.2286228105039196E-3</v>
      </c>
    </row>
    <row r="229" spans="1:28">
      <c r="A229" s="18">
        <v>20181203</v>
      </c>
      <c r="B229" s="18" t="s">
        <v>99</v>
      </c>
      <c r="C229" s="27">
        <v>43250</v>
      </c>
      <c r="D229" s="27">
        <v>1</v>
      </c>
      <c r="E229" s="27">
        <v>3.0870042872454446</v>
      </c>
      <c r="F229" s="18">
        <v>236280</v>
      </c>
      <c r="G229" s="18">
        <v>1</v>
      </c>
      <c r="H229" s="18">
        <v>0.48296721723819902</v>
      </c>
      <c r="I229" s="27">
        <v>202357</v>
      </c>
      <c r="J229" s="27">
        <v>1</v>
      </c>
      <c r="K229" s="26">
        <v>0.62285097033419978</v>
      </c>
      <c r="L229" s="19">
        <v>0</v>
      </c>
      <c r="M229" s="19">
        <v>0</v>
      </c>
      <c r="N229" s="19">
        <v>0</v>
      </c>
      <c r="O229" s="27">
        <v>1</v>
      </c>
      <c r="P229" s="27">
        <v>1</v>
      </c>
      <c r="Q229" s="27">
        <v>144008.75</v>
      </c>
      <c r="R229" s="31">
        <f t="shared" si="18"/>
        <v>487046.3817397051</v>
      </c>
      <c r="S229" s="32">
        <f t="shared" si="20"/>
        <v>517675.43331632484</v>
      </c>
      <c r="T229" s="39">
        <f t="shared" si="21"/>
        <v>1062.8873403539399</v>
      </c>
      <c r="U229" s="34">
        <f t="shared" si="22"/>
        <v>2.0171986499968937E-2</v>
      </c>
      <c r="V229" s="38">
        <v>633.82141885929218</v>
      </c>
      <c r="W229" s="38">
        <v>99.16246898561576</v>
      </c>
      <c r="X229" s="35">
        <v>127.88329688630624</v>
      </c>
      <c r="Y229" s="35">
        <v>0</v>
      </c>
      <c r="Z229" s="35">
        <v>29567769.18978598</v>
      </c>
      <c r="AA229" s="36">
        <f t="shared" si="19"/>
        <v>106288734.03539392</v>
      </c>
      <c r="AB229" s="37">
        <f t="shared" si="23"/>
        <v>2.0171986499968632E-2</v>
      </c>
    </row>
    <row r="230" spans="1:28">
      <c r="A230" s="18">
        <v>20181204</v>
      </c>
      <c r="B230" s="18" t="s">
        <v>99</v>
      </c>
      <c r="C230" s="27">
        <v>42150</v>
      </c>
      <c r="D230" s="27">
        <v>1</v>
      </c>
      <c r="E230" s="27">
        <v>3.0870042872454446</v>
      </c>
      <c r="F230" s="18">
        <v>239228</v>
      </c>
      <c r="G230" s="18">
        <v>1</v>
      </c>
      <c r="H230" s="18">
        <v>0.48296721723819902</v>
      </c>
      <c r="I230" s="27">
        <v>201965</v>
      </c>
      <c r="J230" s="27">
        <v>1</v>
      </c>
      <c r="K230" s="26">
        <v>0.62285097033419978</v>
      </c>
      <c r="L230" s="19">
        <v>0</v>
      </c>
      <c r="M230" s="19">
        <v>0</v>
      </c>
      <c r="N230" s="19">
        <v>0</v>
      </c>
      <c r="O230" s="27">
        <v>1</v>
      </c>
      <c r="P230" s="27">
        <v>1</v>
      </c>
      <c r="Q230" s="27">
        <v>144008.75</v>
      </c>
      <c r="R230" s="31">
        <f t="shared" si="18"/>
        <v>487046.3817397051</v>
      </c>
      <c r="S230" s="32">
        <f t="shared" si="20"/>
        <v>515459.358376402</v>
      </c>
      <c r="T230" s="39">
        <f t="shared" si="21"/>
        <v>1058.3373118083891</v>
      </c>
      <c r="U230" s="34">
        <f t="shared" si="22"/>
        <v>-4.2808192108446585E-3</v>
      </c>
      <c r="V230" s="38">
        <v>633.82141885929218</v>
      </c>
      <c r="W230" s="38">
        <v>99.16246898561576</v>
      </c>
      <c r="X230" s="35">
        <v>127.88329688630624</v>
      </c>
      <c r="Y230" s="35">
        <v>0</v>
      </c>
      <c r="Z230" s="35">
        <v>29567769.18978598</v>
      </c>
      <c r="AA230" s="36">
        <f t="shared" si="19"/>
        <v>105833731.18083888</v>
      </c>
      <c r="AB230" s="37">
        <f t="shared" si="23"/>
        <v>-4.2808192108443558E-3</v>
      </c>
    </row>
    <row r="231" spans="1:28">
      <c r="A231" s="18">
        <v>20181205</v>
      </c>
      <c r="B231" s="18" t="s">
        <v>99</v>
      </c>
      <c r="C231" s="27">
        <v>41450</v>
      </c>
      <c r="D231" s="27">
        <v>1</v>
      </c>
      <c r="E231" s="27">
        <v>3.0870042872454446</v>
      </c>
      <c r="F231" s="18">
        <v>237754</v>
      </c>
      <c r="G231" s="18">
        <v>1</v>
      </c>
      <c r="H231" s="18">
        <v>0.48296721723819902</v>
      </c>
      <c r="I231" s="27">
        <v>197745</v>
      </c>
      <c r="J231" s="27">
        <v>1</v>
      </c>
      <c r="K231" s="26">
        <v>0.62285097033419978</v>
      </c>
      <c r="L231" s="19">
        <v>0</v>
      </c>
      <c r="M231" s="19">
        <v>0</v>
      </c>
      <c r="N231" s="19">
        <v>0</v>
      </c>
      <c r="O231" s="27">
        <v>1</v>
      </c>
      <c r="P231" s="27">
        <v>1</v>
      </c>
      <c r="Q231" s="27">
        <v>144008.75</v>
      </c>
      <c r="R231" s="31">
        <f t="shared" si="18"/>
        <v>487046.3817397051</v>
      </c>
      <c r="S231" s="32">
        <f t="shared" si="20"/>
        <v>509958.13060231076</v>
      </c>
      <c r="T231" s="39">
        <f t="shared" si="21"/>
        <v>1047.0422319549239</v>
      </c>
      <c r="U231" s="34">
        <f t="shared" si="22"/>
        <v>-1.0672476277119322E-2</v>
      </c>
      <c r="V231" s="38">
        <v>633.82141885929218</v>
      </c>
      <c r="W231" s="38">
        <v>99.16246898561576</v>
      </c>
      <c r="X231" s="35">
        <v>127.88329688630624</v>
      </c>
      <c r="Y231" s="35">
        <v>0</v>
      </c>
      <c r="Z231" s="35">
        <v>29567769.18978598</v>
      </c>
      <c r="AA231" s="36">
        <f t="shared" si="19"/>
        <v>104704223.19549236</v>
      </c>
      <c r="AB231" s="37">
        <f t="shared" si="23"/>
        <v>-1.0672476277119317E-2</v>
      </c>
    </row>
    <row r="232" spans="1:28">
      <c r="A232" s="18">
        <v>20181206</v>
      </c>
      <c r="B232" s="18" t="s">
        <v>99</v>
      </c>
      <c r="C232" s="27">
        <v>40500</v>
      </c>
      <c r="D232" s="27">
        <v>1</v>
      </c>
      <c r="E232" s="27">
        <v>3.0870042872454446</v>
      </c>
      <c r="F232" s="18">
        <v>231368</v>
      </c>
      <c r="G232" s="18">
        <v>1</v>
      </c>
      <c r="H232" s="18">
        <v>0.48296721723819902</v>
      </c>
      <c r="I232" s="27">
        <v>190875</v>
      </c>
      <c r="J232" s="27">
        <v>1</v>
      </c>
      <c r="K232" s="26">
        <v>0.62285097033419978</v>
      </c>
      <c r="L232" s="19">
        <v>0</v>
      </c>
      <c r="M232" s="19">
        <v>0</v>
      </c>
      <c r="N232" s="19">
        <v>0</v>
      </c>
      <c r="O232" s="27">
        <v>1</v>
      </c>
      <c r="P232" s="27">
        <v>1</v>
      </c>
      <c r="Q232" s="27">
        <v>144008.75</v>
      </c>
      <c r="R232" s="31">
        <f t="shared" si="18"/>
        <v>487046.3817397051</v>
      </c>
      <c r="S232" s="32">
        <f t="shared" si="20"/>
        <v>499662.26171394857</v>
      </c>
      <c r="T232" s="39">
        <f t="shared" si="21"/>
        <v>1025.9028307102503</v>
      </c>
      <c r="U232" s="34">
        <f t="shared" si="22"/>
        <v>-2.0189635718135587E-2</v>
      </c>
      <c r="V232" s="38">
        <v>633.82141885929218</v>
      </c>
      <c r="W232" s="38">
        <v>99.16246898561576</v>
      </c>
      <c r="X232" s="35">
        <v>127.88329688630624</v>
      </c>
      <c r="Y232" s="35">
        <v>0</v>
      </c>
      <c r="Z232" s="35">
        <v>29567769.18978598</v>
      </c>
      <c r="AA232" s="36">
        <f t="shared" si="19"/>
        <v>102590283.07102495</v>
      </c>
      <c r="AB232" s="37">
        <f t="shared" si="23"/>
        <v>-2.0189635718136062E-2</v>
      </c>
    </row>
    <row r="233" spans="1:28">
      <c r="A233" s="18">
        <v>20181207</v>
      </c>
      <c r="B233" s="18" t="s">
        <v>99</v>
      </c>
      <c r="C233" s="27">
        <v>40950</v>
      </c>
      <c r="D233" s="27">
        <v>1</v>
      </c>
      <c r="E233" s="27">
        <v>3.0870042872454446</v>
      </c>
      <c r="F233" s="18">
        <v>241192</v>
      </c>
      <c r="G233" s="18">
        <v>1</v>
      </c>
      <c r="H233" s="18">
        <v>0.48296721723819902</v>
      </c>
      <c r="I233" s="27">
        <v>194604</v>
      </c>
      <c r="J233" s="27">
        <v>1</v>
      </c>
      <c r="K233" s="26">
        <v>0.62285097033419978</v>
      </c>
      <c r="L233" s="19">
        <v>0</v>
      </c>
      <c r="M233" s="19">
        <v>0</v>
      </c>
      <c r="N233" s="19">
        <v>0</v>
      </c>
      <c r="O233" s="27">
        <v>1</v>
      </c>
      <c r="P233" s="27">
        <v>1</v>
      </c>
      <c r="Q233" s="27">
        <v>144008.75</v>
      </c>
      <c r="R233" s="31">
        <f t="shared" si="18"/>
        <v>487046.3817397051</v>
      </c>
      <c r="S233" s="32">
        <f t="shared" si="20"/>
        <v>508118.69485373329</v>
      </c>
      <c r="T233" s="39">
        <f t="shared" si="21"/>
        <v>1043.2655161891541</v>
      </c>
      <c r="U233" s="34">
        <f t="shared" si="22"/>
        <v>1.6924298246534054E-2</v>
      </c>
      <c r="V233" s="38">
        <v>633.82141885929218</v>
      </c>
      <c r="W233" s="38">
        <v>99.16246898561576</v>
      </c>
      <c r="X233" s="35">
        <v>127.88329688630624</v>
      </c>
      <c r="Y233" s="35">
        <v>0</v>
      </c>
      <c r="Z233" s="35">
        <v>29567769.18978598</v>
      </c>
      <c r="AA233" s="36">
        <f t="shared" si="19"/>
        <v>104326551.61891538</v>
      </c>
      <c r="AB233" s="37">
        <f t="shared" si="23"/>
        <v>1.6924298246534492E-2</v>
      </c>
    </row>
    <row r="234" spans="1:28">
      <c r="A234" s="18">
        <v>20181210</v>
      </c>
      <c r="B234" s="18" t="s">
        <v>99</v>
      </c>
      <c r="C234" s="27">
        <v>40200</v>
      </c>
      <c r="D234" s="27">
        <v>1</v>
      </c>
      <c r="E234" s="27">
        <v>3.0870042872454446</v>
      </c>
      <c r="F234" s="18">
        <v>240210</v>
      </c>
      <c r="G234" s="18">
        <v>1</v>
      </c>
      <c r="H234" s="18">
        <v>0.48296721723819902</v>
      </c>
      <c r="I234" s="27">
        <v>191660</v>
      </c>
      <c r="J234" s="27">
        <v>1</v>
      </c>
      <c r="K234" s="26">
        <v>0.62285097033419978</v>
      </c>
      <c r="L234" s="19">
        <v>0</v>
      </c>
      <c r="M234" s="19">
        <v>0</v>
      </c>
      <c r="N234" s="19">
        <v>0</v>
      </c>
      <c r="O234" s="27">
        <v>1</v>
      </c>
      <c r="P234" s="27">
        <v>1</v>
      </c>
      <c r="Q234" s="27">
        <v>144008.75</v>
      </c>
      <c r="R234" s="31">
        <f t="shared" si="18"/>
        <v>487046.3817397051</v>
      </c>
      <c r="S234" s="32">
        <f t="shared" si="20"/>
        <v>503495.49457430741</v>
      </c>
      <c r="T234" s="39">
        <f t="shared" si="21"/>
        <v>1033.7731958419379</v>
      </c>
      <c r="U234" s="34">
        <f t="shared" si="22"/>
        <v>-9.0986620375317906E-3</v>
      </c>
      <c r="V234" s="38">
        <v>633.82141885929218</v>
      </c>
      <c r="W234" s="38">
        <v>99.16246898561576</v>
      </c>
      <c r="X234" s="35">
        <v>127.88329688630624</v>
      </c>
      <c r="Y234" s="35">
        <v>0</v>
      </c>
      <c r="Z234" s="35">
        <v>29567769.18978598</v>
      </c>
      <c r="AA234" s="36">
        <f t="shared" si="19"/>
        <v>103377319.58419374</v>
      </c>
      <c r="AB234" s="37">
        <f t="shared" si="23"/>
        <v>-9.0986620375319502E-3</v>
      </c>
    </row>
    <row r="235" spans="1:28">
      <c r="A235" s="18">
        <v>20181211</v>
      </c>
      <c r="B235" s="18" t="s">
        <v>99</v>
      </c>
      <c r="C235" s="27">
        <v>40250</v>
      </c>
      <c r="D235" s="27">
        <v>1</v>
      </c>
      <c r="E235" s="27">
        <v>3.0870042872454446</v>
      </c>
      <c r="F235" s="18">
        <v>216140</v>
      </c>
      <c r="G235" s="18">
        <v>1</v>
      </c>
      <c r="H235" s="18">
        <v>0.48296721723819902</v>
      </c>
      <c r="I235" s="27">
        <v>191759</v>
      </c>
      <c r="J235" s="27">
        <v>1</v>
      </c>
      <c r="K235" s="26">
        <v>0.62285097033419978</v>
      </c>
      <c r="L235" s="19">
        <v>0</v>
      </c>
      <c r="M235" s="19">
        <v>0</v>
      </c>
      <c r="N235" s="19">
        <v>0</v>
      </c>
      <c r="O235" s="27">
        <v>1</v>
      </c>
      <c r="P235" s="27">
        <v>1</v>
      </c>
      <c r="Q235" s="27">
        <v>144008.75</v>
      </c>
      <c r="R235" s="31">
        <f t="shared" si="18"/>
        <v>487046.3817397051</v>
      </c>
      <c r="S235" s="32">
        <f t="shared" si="20"/>
        <v>492086.4861158093</v>
      </c>
      <c r="T235" s="39">
        <f t="shared" si="21"/>
        <v>1010.3483047304471</v>
      </c>
      <c r="U235" s="34">
        <f t="shared" si="22"/>
        <v>-2.2659603872213743E-2</v>
      </c>
      <c r="V235" s="38">
        <v>633.82141885929218</v>
      </c>
      <c r="W235" s="38">
        <v>99.16246898561576</v>
      </c>
      <c r="X235" s="35">
        <v>127.88329688630624</v>
      </c>
      <c r="Y235" s="35">
        <v>0</v>
      </c>
      <c r="Z235" s="35">
        <v>29567769.18978598</v>
      </c>
      <c r="AA235" s="36">
        <f t="shared" si="19"/>
        <v>101034830.47304469</v>
      </c>
      <c r="AB235" s="37">
        <f t="shared" si="23"/>
        <v>-2.2659603872213441E-2</v>
      </c>
    </row>
    <row r="236" spans="1:28">
      <c r="A236" s="21">
        <v>20181212</v>
      </c>
      <c r="B236" s="18" t="s">
        <v>99</v>
      </c>
      <c r="C236" s="26">
        <v>40450</v>
      </c>
      <c r="D236" s="27">
        <v>1</v>
      </c>
      <c r="E236" s="27">
        <v>3.0870042872454446</v>
      </c>
      <c r="F236" s="18">
        <v>222526</v>
      </c>
      <c r="G236" s="18">
        <v>1</v>
      </c>
      <c r="H236" s="18">
        <v>0.48296721723819902</v>
      </c>
      <c r="I236" s="27">
        <v>199217</v>
      </c>
      <c r="J236" s="27">
        <v>1</v>
      </c>
      <c r="K236" s="26">
        <v>0.62285097033419978</v>
      </c>
      <c r="L236" s="19">
        <v>0</v>
      </c>
      <c r="M236" s="19">
        <v>0</v>
      </c>
      <c r="N236" s="19">
        <v>0</v>
      </c>
      <c r="O236" s="27">
        <v>1</v>
      </c>
      <c r="P236" s="27">
        <v>1</v>
      </c>
      <c r="Q236" s="27">
        <v>144008.75</v>
      </c>
      <c r="R236" s="31">
        <f t="shared" si="18"/>
        <v>487046.3817397051</v>
      </c>
      <c r="S236" s="32">
        <f t="shared" si="20"/>
        <v>500433.33815929398</v>
      </c>
      <c r="T236" s="39">
        <f t="shared" si="21"/>
        <v>1027.485999119368</v>
      </c>
      <c r="U236" s="34">
        <f t="shared" si="22"/>
        <v>1.6962164739310434E-2</v>
      </c>
      <c r="V236" s="38">
        <v>633.82141885929218</v>
      </c>
      <c r="W236" s="38">
        <v>99.16246898561576</v>
      </c>
      <c r="X236" s="35">
        <v>127.88329688630624</v>
      </c>
      <c r="Y236" s="35">
        <v>0</v>
      </c>
      <c r="Z236" s="35">
        <v>29567769.18978598</v>
      </c>
      <c r="AA236" s="36">
        <f t="shared" si="19"/>
        <v>102748599.91193676</v>
      </c>
      <c r="AB236" s="37">
        <f t="shared" si="23"/>
        <v>1.696216473931024E-2</v>
      </c>
    </row>
    <row r="237" spans="1:28">
      <c r="A237" s="18">
        <v>20181213</v>
      </c>
      <c r="B237" s="18" t="s">
        <v>99</v>
      </c>
      <c r="C237" s="27">
        <v>40000</v>
      </c>
      <c r="D237" s="27">
        <v>1</v>
      </c>
      <c r="E237" s="27">
        <v>3.0870042872454446</v>
      </c>
      <c r="F237" s="18">
        <v>213684</v>
      </c>
      <c r="G237" s="18">
        <v>1</v>
      </c>
      <c r="H237" s="18">
        <v>0.48296721723819902</v>
      </c>
      <c r="I237" s="27">
        <v>201867</v>
      </c>
      <c r="J237" s="27">
        <v>1</v>
      </c>
      <c r="K237" s="26">
        <v>0.62285097033419978</v>
      </c>
      <c r="L237" s="19">
        <v>0</v>
      </c>
      <c r="M237" s="19">
        <v>0</v>
      </c>
      <c r="N237" s="19">
        <v>0</v>
      </c>
      <c r="O237" s="27">
        <v>1</v>
      </c>
      <c r="P237" s="27">
        <v>1</v>
      </c>
      <c r="Q237" s="27">
        <v>144008.75</v>
      </c>
      <c r="R237" s="31">
        <f t="shared" si="18"/>
        <v>487046.3817397051</v>
      </c>
      <c r="S237" s="32">
        <f t="shared" si="20"/>
        <v>496424.34516659903</v>
      </c>
      <c r="T237" s="39">
        <f t="shared" si="21"/>
        <v>1019.2547645942802</v>
      </c>
      <c r="U237" s="34">
        <f t="shared" si="22"/>
        <v>-8.0110430041309931E-3</v>
      </c>
      <c r="V237" s="38">
        <v>633.82141885929218</v>
      </c>
      <c r="W237" s="38">
        <v>99.16246898561576</v>
      </c>
      <c r="X237" s="35">
        <v>127.88329688630624</v>
      </c>
      <c r="Y237" s="35">
        <v>0</v>
      </c>
      <c r="Z237" s="35">
        <v>29567769.18978598</v>
      </c>
      <c r="AA237" s="36">
        <f t="shared" si="19"/>
        <v>101925476.45942798</v>
      </c>
      <c r="AB237" s="37">
        <f t="shared" si="23"/>
        <v>-8.0110430041310122E-3</v>
      </c>
    </row>
    <row r="238" spans="1:28">
      <c r="A238" s="18">
        <v>20181214</v>
      </c>
      <c r="B238" s="18" t="s">
        <v>99</v>
      </c>
      <c r="C238" s="27">
        <v>38950</v>
      </c>
      <c r="D238" s="27">
        <v>1</v>
      </c>
      <c r="E238" s="27">
        <v>3.0870042872454446</v>
      </c>
      <c r="F238" s="18">
        <v>204350</v>
      </c>
      <c r="G238" s="18">
        <v>1</v>
      </c>
      <c r="H238" s="18">
        <v>0.48296721723819902</v>
      </c>
      <c r="I238" s="27">
        <v>195880</v>
      </c>
      <c r="J238" s="27">
        <v>1</v>
      </c>
      <c r="K238" s="26">
        <v>0.62285097033419978</v>
      </c>
      <c r="L238" s="19">
        <v>0</v>
      </c>
      <c r="M238" s="19">
        <v>0</v>
      </c>
      <c r="N238" s="19">
        <v>0</v>
      </c>
      <c r="O238" s="27">
        <v>1</v>
      </c>
      <c r="P238" s="27">
        <v>1</v>
      </c>
      <c r="Q238" s="27">
        <v>144008.75</v>
      </c>
      <c r="R238" s="31">
        <f t="shared" si="18"/>
        <v>487046.3817397051</v>
      </c>
      <c r="S238" s="32">
        <f t="shared" si="20"/>
        <v>484945.96589989908</v>
      </c>
      <c r="T238" s="39">
        <f t="shared" si="21"/>
        <v>995.68744185655703</v>
      </c>
      <c r="U238" s="34">
        <f t="shared" si="22"/>
        <v>-2.3122111915860704E-2</v>
      </c>
      <c r="V238" s="38">
        <v>633.82141885929218</v>
      </c>
      <c r="W238" s="38">
        <v>99.16246898561576</v>
      </c>
      <c r="X238" s="35">
        <v>127.88329688630624</v>
      </c>
      <c r="Y238" s="35">
        <v>0</v>
      </c>
      <c r="Z238" s="35">
        <v>29567769.18978598</v>
      </c>
      <c r="AA238" s="36">
        <f t="shared" si="19"/>
        <v>99568744.185655653</v>
      </c>
      <c r="AB238" s="37">
        <f t="shared" si="23"/>
        <v>-2.3122111915860798E-2</v>
      </c>
    </row>
    <row r="239" spans="1:28">
      <c r="A239" s="18">
        <v>20181217</v>
      </c>
      <c r="B239" s="18" t="s">
        <v>99</v>
      </c>
      <c r="C239" s="27">
        <v>39150</v>
      </c>
      <c r="D239" s="27">
        <v>1</v>
      </c>
      <c r="E239" s="27">
        <v>3.0870042872454446</v>
      </c>
      <c r="F239" s="18">
        <v>210736</v>
      </c>
      <c r="G239" s="18">
        <v>1</v>
      </c>
      <c r="H239" s="18">
        <v>0.48296721723819902</v>
      </c>
      <c r="I239" s="27">
        <v>198236</v>
      </c>
      <c r="J239" s="27">
        <v>1</v>
      </c>
      <c r="K239" s="26">
        <v>0.62285097033419978</v>
      </c>
      <c r="L239" s="19">
        <v>0</v>
      </c>
      <c r="M239" s="19">
        <v>0</v>
      </c>
      <c r="N239" s="19">
        <v>0</v>
      </c>
      <c r="O239" s="27">
        <v>1</v>
      </c>
      <c r="P239" s="27">
        <v>1</v>
      </c>
      <c r="Q239" s="27">
        <v>144008.75</v>
      </c>
      <c r="R239" s="31">
        <f t="shared" si="18"/>
        <v>487046.3817397051</v>
      </c>
      <c r="S239" s="32">
        <f t="shared" si="20"/>
        <v>490115.03229273867</v>
      </c>
      <c r="T239" s="39">
        <f t="shared" si="21"/>
        <v>1006.3005304383383</v>
      </c>
      <c r="U239" s="34">
        <f t="shared" si="22"/>
        <v>1.0659056382183717E-2</v>
      </c>
      <c r="V239" s="38">
        <v>633.82141885929218</v>
      </c>
      <c r="W239" s="38">
        <v>99.16246898561576</v>
      </c>
      <c r="X239" s="35">
        <v>127.88329688630624</v>
      </c>
      <c r="Y239" s="35">
        <v>0</v>
      </c>
      <c r="Z239" s="35">
        <v>29567769.18978598</v>
      </c>
      <c r="AA239" s="36">
        <f t="shared" si="19"/>
        <v>100630053.04383379</v>
      </c>
      <c r="AB239" s="37">
        <f t="shared" si="23"/>
        <v>1.0659056382183797E-2</v>
      </c>
    </row>
    <row r="240" spans="1:28">
      <c r="A240" s="18">
        <v>20181218</v>
      </c>
      <c r="B240" s="18" t="s">
        <v>99</v>
      </c>
      <c r="C240" s="27">
        <v>38900</v>
      </c>
      <c r="D240" s="27">
        <v>1</v>
      </c>
      <c r="E240" s="27">
        <v>3.0870042872454446</v>
      </c>
      <c r="F240" s="18">
        <v>214666</v>
      </c>
      <c r="G240" s="18">
        <v>1</v>
      </c>
      <c r="H240" s="18">
        <v>0.48296721723819902</v>
      </c>
      <c r="I240" s="27">
        <v>210993</v>
      </c>
      <c r="J240" s="27">
        <v>1</v>
      </c>
      <c r="K240" s="26">
        <v>0.62285097033419978</v>
      </c>
      <c r="L240" s="19">
        <v>0</v>
      </c>
      <c r="M240" s="19">
        <v>0</v>
      </c>
      <c r="N240" s="19">
        <v>0</v>
      </c>
      <c r="O240" s="27">
        <v>1</v>
      </c>
      <c r="P240" s="27">
        <v>1</v>
      </c>
      <c r="Q240" s="27">
        <v>144008.75</v>
      </c>
      <c r="R240" s="31">
        <f t="shared" si="18"/>
        <v>487046.3817397051</v>
      </c>
      <c r="S240" s="32">
        <f t="shared" si="20"/>
        <v>499187.05221322685</v>
      </c>
      <c r="T240" s="39">
        <f t="shared" si="21"/>
        <v>1024.927134106111</v>
      </c>
      <c r="U240" s="34">
        <f t="shared" si="22"/>
        <v>1.8509980969262752E-2</v>
      </c>
      <c r="V240" s="38">
        <v>633.82141885929218</v>
      </c>
      <c r="W240" s="38">
        <v>99.16246898561576</v>
      </c>
      <c r="X240" s="35">
        <v>127.88329688630624</v>
      </c>
      <c r="Y240" s="35">
        <v>0</v>
      </c>
      <c r="Z240" s="35">
        <v>29567769.18978598</v>
      </c>
      <c r="AA240" s="36">
        <f t="shared" si="19"/>
        <v>102492713.41061106</v>
      </c>
      <c r="AB240" s="37">
        <f t="shared" si="23"/>
        <v>1.8509980969262815E-2</v>
      </c>
    </row>
    <row r="241" spans="1:28">
      <c r="A241" s="18">
        <v>20181219</v>
      </c>
      <c r="B241" s="18" t="s">
        <v>99</v>
      </c>
      <c r="C241" s="27">
        <v>39100</v>
      </c>
      <c r="D241" s="27">
        <v>1</v>
      </c>
      <c r="E241" s="27">
        <v>3.0870042872454446</v>
      </c>
      <c r="F241" s="18">
        <v>221543</v>
      </c>
      <c r="G241" s="18">
        <v>1</v>
      </c>
      <c r="H241" s="18">
        <v>0.48296721723819902</v>
      </c>
      <c r="I241" s="27">
        <v>212662</v>
      </c>
      <c r="J241" s="27">
        <v>1</v>
      </c>
      <c r="K241" s="26">
        <v>0.62285097033419978</v>
      </c>
      <c r="L241" s="19">
        <v>0</v>
      </c>
      <c r="M241" s="19">
        <v>0</v>
      </c>
      <c r="N241" s="19">
        <v>0</v>
      </c>
      <c r="O241" s="27">
        <v>1</v>
      </c>
      <c r="P241" s="27">
        <v>1</v>
      </c>
      <c r="Q241" s="27">
        <v>144008.75</v>
      </c>
      <c r="R241" s="31">
        <f t="shared" si="18"/>
        <v>487046.3817397051</v>
      </c>
      <c r="S241" s="32">
        <f t="shared" si="20"/>
        <v>504165.35689311079</v>
      </c>
      <c r="T241" s="39">
        <f t="shared" si="21"/>
        <v>1035.1485521610027</v>
      </c>
      <c r="U241" s="34">
        <f t="shared" si="22"/>
        <v>9.9728241303771569E-3</v>
      </c>
      <c r="V241" s="38">
        <v>633.82141885929218</v>
      </c>
      <c r="W241" s="38">
        <v>99.16246898561576</v>
      </c>
      <c r="X241" s="35">
        <v>127.88329688630624</v>
      </c>
      <c r="Y241" s="35">
        <v>0</v>
      </c>
      <c r="Z241" s="35">
        <v>29567769.18978598</v>
      </c>
      <c r="AA241" s="36">
        <f t="shared" si="19"/>
        <v>103514855.21610025</v>
      </c>
      <c r="AB241" s="37">
        <f t="shared" si="23"/>
        <v>9.9728241303772541E-3</v>
      </c>
    </row>
    <row r="242" spans="1:28">
      <c r="A242" s="18">
        <v>20181220</v>
      </c>
      <c r="B242" s="18" t="s">
        <v>99</v>
      </c>
      <c r="C242" s="27">
        <v>38650</v>
      </c>
      <c r="D242" s="27">
        <v>1</v>
      </c>
      <c r="E242" s="27">
        <v>3.0870042872454446</v>
      </c>
      <c r="F242" s="18">
        <v>220070</v>
      </c>
      <c r="G242" s="18">
        <v>1</v>
      </c>
      <c r="H242" s="18">
        <v>0.48296721723819902</v>
      </c>
      <c r="I242" s="27">
        <v>220316</v>
      </c>
      <c r="J242" s="27">
        <v>1</v>
      </c>
      <c r="K242" s="26">
        <v>0.62285097033419978</v>
      </c>
      <c r="L242" s="19">
        <v>0</v>
      </c>
      <c r="M242" s="19">
        <v>0</v>
      </c>
      <c r="N242" s="19">
        <v>0</v>
      </c>
      <c r="O242" s="27">
        <v>1</v>
      </c>
      <c r="P242" s="27">
        <v>1</v>
      </c>
      <c r="Q242" s="27">
        <v>144008.75</v>
      </c>
      <c r="R242" s="31">
        <f t="shared" si="18"/>
        <v>487046.3817397051</v>
      </c>
      <c r="S242" s="32">
        <f t="shared" si="20"/>
        <v>506832.09557979647</v>
      </c>
      <c r="T242" s="39">
        <f t="shared" si="21"/>
        <v>1040.6238801516558</v>
      </c>
      <c r="U242" s="34">
        <f t="shared" si="22"/>
        <v>5.2894127893263997E-3</v>
      </c>
      <c r="V242" s="38">
        <v>633.82141885929218</v>
      </c>
      <c r="W242" s="38">
        <v>99.16246898561576</v>
      </c>
      <c r="X242" s="35">
        <v>127.88329688630624</v>
      </c>
      <c r="Y242" s="35">
        <v>0</v>
      </c>
      <c r="Z242" s="35">
        <v>29567769.18978598</v>
      </c>
      <c r="AA242" s="36">
        <f t="shared" si="19"/>
        <v>104062388.01516554</v>
      </c>
      <c r="AB242" s="37">
        <f t="shared" si="23"/>
        <v>5.2894127893262132E-3</v>
      </c>
    </row>
    <row r="243" spans="1:28">
      <c r="A243" s="18">
        <v>20181221</v>
      </c>
      <c r="B243" s="18" t="s">
        <v>99</v>
      </c>
      <c r="C243" s="27">
        <v>38650</v>
      </c>
      <c r="D243" s="27">
        <v>1</v>
      </c>
      <c r="E243" s="27">
        <v>3.0870042872454446</v>
      </c>
      <c r="F243" s="18">
        <v>216140</v>
      </c>
      <c r="G243" s="18">
        <v>1</v>
      </c>
      <c r="H243" s="18">
        <v>0.48296721723819902</v>
      </c>
      <c r="I243" s="27">
        <v>224045</v>
      </c>
      <c r="J243" s="27">
        <v>1</v>
      </c>
      <c r="K243" s="26">
        <v>0.62285097033419978</v>
      </c>
      <c r="L243" s="19">
        <v>0</v>
      </c>
      <c r="M243" s="19">
        <v>0</v>
      </c>
      <c r="N243" s="19">
        <v>0</v>
      </c>
      <c r="O243" s="27">
        <v>1</v>
      </c>
      <c r="P243" s="27">
        <v>1</v>
      </c>
      <c r="Q243" s="27">
        <v>144008.75</v>
      </c>
      <c r="R243" s="31">
        <f t="shared" si="18"/>
        <v>487046.3817397051</v>
      </c>
      <c r="S243" s="32">
        <f t="shared" si="20"/>
        <v>507256.64568442659</v>
      </c>
      <c r="T243" s="39">
        <f t="shared" si="21"/>
        <v>1041.4955632614115</v>
      </c>
      <c r="U243" s="34">
        <f t="shared" si="22"/>
        <v>8.3765434022961994E-4</v>
      </c>
      <c r="V243" s="38">
        <v>633.82141885929218</v>
      </c>
      <c r="W243" s="38">
        <v>99.16246898561576</v>
      </c>
      <c r="X243" s="35">
        <v>127.88329688630624</v>
      </c>
      <c r="Y243" s="35">
        <v>0</v>
      </c>
      <c r="Z243" s="35">
        <v>29567769.18978598</v>
      </c>
      <c r="AA243" s="36">
        <f t="shared" si="19"/>
        <v>104149556.32614109</v>
      </c>
      <c r="AB243" s="37">
        <f t="shared" si="23"/>
        <v>8.3765434022951813E-4</v>
      </c>
    </row>
    <row r="244" spans="1:28">
      <c r="A244" s="18">
        <v>20181224</v>
      </c>
      <c r="B244" s="18" t="s">
        <v>99</v>
      </c>
      <c r="C244" s="27">
        <v>38800</v>
      </c>
      <c r="D244" s="27">
        <v>1</v>
      </c>
      <c r="E244" s="27">
        <v>3.0870042872454446</v>
      </c>
      <c r="F244" s="18">
        <v>206807</v>
      </c>
      <c r="G244" s="18">
        <v>1</v>
      </c>
      <c r="H244" s="18">
        <v>0.48296721723819902</v>
      </c>
      <c r="I244" s="27">
        <v>222672</v>
      </c>
      <c r="J244" s="27">
        <v>1</v>
      </c>
      <c r="K244" s="26">
        <v>0.62285097033419978</v>
      </c>
      <c r="L244" s="19">
        <v>0</v>
      </c>
      <c r="M244" s="19">
        <v>0</v>
      </c>
      <c r="N244" s="19">
        <v>0</v>
      </c>
      <c r="O244" s="27">
        <v>1</v>
      </c>
      <c r="P244" s="27">
        <v>1</v>
      </c>
      <c r="Q244" s="27">
        <v>144008.75</v>
      </c>
      <c r="R244" s="31">
        <f t="shared" si="18"/>
        <v>487046.3817397051</v>
      </c>
      <c r="S244" s="32">
        <f t="shared" si="20"/>
        <v>502356.98890676041</v>
      </c>
      <c r="T244" s="39">
        <f t="shared" si="21"/>
        <v>1031.4356244930239</v>
      </c>
      <c r="U244" s="34">
        <f t="shared" si="22"/>
        <v>-9.6591278189272559E-3</v>
      </c>
      <c r="V244" s="38">
        <v>633.82141885929218</v>
      </c>
      <c r="W244" s="38">
        <v>99.16246898561576</v>
      </c>
      <c r="X244" s="35">
        <v>127.88329688630624</v>
      </c>
      <c r="Y244" s="35">
        <v>0</v>
      </c>
      <c r="Z244" s="35">
        <v>29567769.18978598</v>
      </c>
      <c r="AA244" s="36">
        <f t="shared" si="19"/>
        <v>103143562.44930235</v>
      </c>
      <c r="AB244" s="37">
        <f t="shared" si="23"/>
        <v>-9.6591278189270945E-3</v>
      </c>
    </row>
    <row r="245" spans="1:28">
      <c r="A245" s="18">
        <v>20181226</v>
      </c>
      <c r="B245" s="18" t="s">
        <v>99</v>
      </c>
      <c r="C245" s="27">
        <v>38350</v>
      </c>
      <c r="D245" s="27">
        <v>1</v>
      </c>
      <c r="E245" s="27">
        <v>3.0870042872454446</v>
      </c>
      <c r="F245" s="18">
        <v>224000</v>
      </c>
      <c r="G245" s="18">
        <v>1</v>
      </c>
      <c r="H245" s="18">
        <v>0.48296721723819902</v>
      </c>
      <c r="I245" s="27">
        <v>228756</v>
      </c>
      <c r="J245" s="27">
        <v>1</v>
      </c>
      <c r="K245" s="26">
        <v>0.62285097033419978</v>
      </c>
      <c r="L245" s="19">
        <v>0</v>
      </c>
      <c r="M245" s="19">
        <v>0</v>
      </c>
      <c r="N245" s="19">
        <v>0</v>
      </c>
      <c r="O245" s="27">
        <v>1</v>
      </c>
      <c r="P245" s="27">
        <v>1</v>
      </c>
      <c r="Q245" s="27">
        <v>144008.75</v>
      </c>
      <c r="R245" s="31">
        <f t="shared" si="18"/>
        <v>487046.3817397051</v>
      </c>
      <c r="S245" s="32">
        <f t="shared" si="20"/>
        <v>513060.91764698958</v>
      </c>
      <c r="T245" s="39">
        <f t="shared" si="21"/>
        <v>1053.4128511834169</v>
      </c>
      <c r="U245" s="34">
        <f t="shared" si="22"/>
        <v>2.1307414799828572E-2</v>
      </c>
      <c r="V245" s="38">
        <v>633.82141885929218</v>
      </c>
      <c r="W245" s="38">
        <v>99.16246898561576</v>
      </c>
      <c r="X245" s="35">
        <v>127.88329688630624</v>
      </c>
      <c r="Y245" s="35">
        <v>0</v>
      </c>
      <c r="Z245" s="35">
        <v>29567769.18978598</v>
      </c>
      <c r="AA245" s="36">
        <f t="shared" si="19"/>
        <v>105341285.11834165</v>
      </c>
      <c r="AB245" s="37">
        <f t="shared" si="23"/>
        <v>2.1307414799828589E-2</v>
      </c>
    </row>
    <row r="246" spans="1:28">
      <c r="A246" s="18">
        <v>20181227</v>
      </c>
      <c r="B246" s="18" t="s">
        <v>99</v>
      </c>
      <c r="C246" s="27">
        <v>38250</v>
      </c>
      <c r="D246" s="27">
        <v>1</v>
      </c>
      <c r="E246" s="27">
        <v>3.0870042872454446</v>
      </c>
      <c r="F246" s="22">
        <v>223000</v>
      </c>
      <c r="G246" s="18">
        <v>1</v>
      </c>
      <c r="H246" s="18">
        <v>0.48296721723819902</v>
      </c>
      <c r="I246" s="27">
        <v>239060</v>
      </c>
      <c r="J246" s="27">
        <v>1</v>
      </c>
      <c r="K246" s="26">
        <v>0.62285097033419978</v>
      </c>
      <c r="L246" s="19">
        <v>0</v>
      </c>
      <c r="M246" s="19">
        <v>0</v>
      </c>
      <c r="N246" s="19">
        <v>0</v>
      </c>
      <c r="O246" s="27">
        <v>1</v>
      </c>
      <c r="P246" s="27">
        <v>1</v>
      </c>
      <c r="Q246" s="27">
        <v>144008.75</v>
      </c>
      <c r="R246" s="31">
        <f t="shared" si="18"/>
        <v>487046.3817397051</v>
      </c>
      <c r="S246" s="32">
        <f t="shared" si="20"/>
        <v>518687.10639935045</v>
      </c>
      <c r="T246" s="39">
        <f t="shared" si="21"/>
        <v>1064.9644999858663</v>
      </c>
      <c r="U246" s="34">
        <f t="shared" si="22"/>
        <v>1.0965927356470041E-2</v>
      </c>
      <c r="V246" s="38">
        <v>633.82141885929218</v>
      </c>
      <c r="W246" s="38">
        <v>99.16246898561576</v>
      </c>
      <c r="X246" s="35">
        <v>127.88329688630624</v>
      </c>
      <c r="Y246" s="35">
        <v>0</v>
      </c>
      <c r="Z246" s="35">
        <v>29567769.18978598</v>
      </c>
      <c r="AA246" s="36">
        <f t="shared" si="19"/>
        <v>106496449.9985866</v>
      </c>
      <c r="AB246" s="37">
        <f t="shared" si="23"/>
        <v>1.0965927356470111E-2</v>
      </c>
    </row>
    <row r="247" spans="1:28">
      <c r="A247" s="18">
        <v>20181228</v>
      </c>
      <c r="B247" s="18" t="s">
        <v>99</v>
      </c>
      <c r="C247" s="27">
        <v>38700</v>
      </c>
      <c r="D247" s="27">
        <v>1</v>
      </c>
      <c r="E247" s="27">
        <v>3.0870042872454446</v>
      </c>
      <c r="F247" s="18">
        <v>222500</v>
      </c>
      <c r="G247" s="18">
        <v>1</v>
      </c>
      <c r="H247" s="18">
        <v>0.48296721723819902</v>
      </c>
      <c r="I247" s="27">
        <v>249267</v>
      </c>
      <c r="J247" s="27">
        <v>1</v>
      </c>
      <c r="K247" s="26">
        <v>0.62285097033419978</v>
      </c>
      <c r="L247" s="18">
        <v>10040</v>
      </c>
      <c r="M247" s="19">
        <v>1</v>
      </c>
      <c r="N247" s="19">
        <v>0</v>
      </c>
      <c r="O247" s="27">
        <v>1</v>
      </c>
      <c r="P247" s="27">
        <v>1</v>
      </c>
      <c r="Q247" s="27">
        <v>144008.75</v>
      </c>
      <c r="R247" s="31">
        <f t="shared" si="18"/>
        <v>487046.3817397051</v>
      </c>
      <c r="S247" s="32">
        <f t="shared" si="20"/>
        <v>526192.214574193</v>
      </c>
      <c r="T247" s="39">
        <f t="shared" si="21"/>
        <v>1080.3739321389905</v>
      </c>
      <c r="U247" s="34">
        <f t="shared" si="22"/>
        <v>1.4469432693135572E-2</v>
      </c>
      <c r="V247" s="38">
        <v>633.82141885929218</v>
      </c>
      <c r="W247" s="38">
        <v>99.16246898561576</v>
      </c>
      <c r="X247" s="35">
        <v>127.88329688630624</v>
      </c>
      <c r="Y247" s="35">
        <v>0</v>
      </c>
      <c r="Z247" s="35">
        <v>29567769.18978598</v>
      </c>
      <c r="AA247" s="36">
        <f t="shared" si="19"/>
        <v>108037393.21389899</v>
      </c>
      <c r="AB247" s="37">
        <f t="shared" si="23"/>
        <v>1.4469432693135243E-2</v>
      </c>
    </row>
    <row r="248" spans="1:28" s="17" customFormat="1">
      <c r="A248" s="20">
        <v>20190102</v>
      </c>
      <c r="B248" s="20" t="s">
        <v>101</v>
      </c>
      <c r="C248" s="20">
        <v>38750</v>
      </c>
      <c r="D248" s="20">
        <v>1</v>
      </c>
      <c r="E248" s="23">
        <v>3.3624483204134368</v>
      </c>
      <c r="F248" s="20">
        <v>214500</v>
      </c>
      <c r="G248" s="20">
        <v>1</v>
      </c>
      <c r="H248" s="23">
        <v>0.5848393258426966</v>
      </c>
      <c r="I248" s="23">
        <v>255155</v>
      </c>
      <c r="J248" s="23">
        <v>1</v>
      </c>
      <c r="K248" s="20">
        <v>0.52203761428508388</v>
      </c>
      <c r="L248" s="23">
        <v>9845</v>
      </c>
      <c r="M248" s="20">
        <v>1</v>
      </c>
      <c r="N248" s="20">
        <v>12.960831673306773</v>
      </c>
      <c r="O248" s="23">
        <v>0</v>
      </c>
      <c r="P248" s="23">
        <v>0</v>
      </c>
      <c r="Q248" s="23">
        <v>0</v>
      </c>
      <c r="R248" s="20">
        <f>R247*(C247*D248*E248+F247*G248*H248+I247*J248*K248+L247*M248*N248)/S247</f>
        <v>481784.11614344339</v>
      </c>
      <c r="S248" s="25">
        <f>C248*D248*E248+F248*G248*H248+I248*J248*K248+L248*M248*N248</f>
        <v>516542.80310589483</v>
      </c>
      <c r="T248" s="40">
        <f t="shared" si="21"/>
        <v>1072.1457719293148</v>
      </c>
      <c r="U248" s="28">
        <f t="shared" si="22"/>
        <v>-7.6160299363990493E-3</v>
      </c>
      <c r="V248" s="20">
        <f>AA247*0.25/C247</f>
        <v>697.91597683397276</v>
      </c>
      <c r="W248" s="20">
        <f>AA247*0.25/F247</f>
        <v>121.39032945381909</v>
      </c>
      <c r="X248" s="20">
        <f>AA247*0.25/I247</f>
        <v>108.35509033877227</v>
      </c>
      <c r="Y248" s="23">
        <f>AA247*0.25/L247</f>
        <v>2690.1741338122256</v>
      </c>
      <c r="Z248" s="20">
        <v>0</v>
      </c>
      <c r="AA248" s="29">
        <f>V248*C248+W248*F248+X248*I248+Y248*L248</f>
        <v>107214577.19293144</v>
      </c>
      <c r="AB248" s="28">
        <f t="shared" si="23"/>
        <v>-7.6160299363987986E-3</v>
      </c>
    </row>
    <row r="249" spans="1:28">
      <c r="A249" s="18">
        <v>20190103</v>
      </c>
      <c r="B249" s="18" t="s">
        <v>99</v>
      </c>
      <c r="C249" s="27">
        <v>37600</v>
      </c>
      <c r="D249" s="27">
        <v>1</v>
      </c>
      <c r="E249" s="27">
        <v>3.3624483204134368</v>
      </c>
      <c r="F249" s="18">
        <v>210500</v>
      </c>
      <c r="G249" s="18">
        <v>1</v>
      </c>
      <c r="H249" s="18">
        <v>0.5848393258426966</v>
      </c>
      <c r="I249" s="27">
        <v>244752</v>
      </c>
      <c r="J249" s="27">
        <v>1</v>
      </c>
      <c r="K249" s="26">
        <v>0.52203761428508388</v>
      </c>
      <c r="L249" s="18">
        <v>9750</v>
      </c>
      <c r="M249" s="19">
        <v>1</v>
      </c>
      <c r="N249" s="19">
        <v>12.960831673306773</v>
      </c>
      <c r="O249" s="27">
        <v>0</v>
      </c>
      <c r="P249" s="27">
        <v>0</v>
      </c>
      <c r="Q249" s="27">
        <v>0</v>
      </c>
      <c r="R249" s="22">
        <f>$R$248</f>
        <v>481784.11614344339</v>
      </c>
      <c r="S249" s="32">
        <f t="shared" ref="S249:S312" si="24">C249*D249*E249+F249*G249*H249+I249*J249*K249+L249*M249*N249</f>
        <v>503674.59392367676</v>
      </c>
      <c r="T249" s="39">
        <f t="shared" si="21"/>
        <v>1045.4362795425075</v>
      </c>
      <c r="U249" s="34">
        <f t="shared" si="22"/>
        <v>-2.4912183665793806E-2</v>
      </c>
      <c r="V249" s="38">
        <v>697.91597683397276</v>
      </c>
      <c r="W249" s="38">
        <v>121.39032945381909</v>
      </c>
      <c r="X249" s="35">
        <v>108.35509033877227</v>
      </c>
      <c r="Y249" s="35">
        <v>2690.1741338122256</v>
      </c>
      <c r="Z249" s="35">
        <v>0</v>
      </c>
      <c r="AA249" s="36">
        <f t="shared" ref="AA249:AA312" si="25">V249*C249+W249*F249+X249*I249+Y249*L249</f>
        <v>104543627.95425069</v>
      </c>
      <c r="AB249" s="37">
        <f t="shared" si="23"/>
        <v>-2.4912183665793938E-2</v>
      </c>
    </row>
    <row r="250" spans="1:28">
      <c r="A250" s="18">
        <v>20190104</v>
      </c>
      <c r="B250" s="18" t="s">
        <v>99</v>
      </c>
      <c r="C250" s="27">
        <v>37450</v>
      </c>
      <c r="D250" s="27">
        <v>1</v>
      </c>
      <c r="E250" s="27">
        <v>3.3624483204134368</v>
      </c>
      <c r="F250" s="18">
        <v>220000</v>
      </c>
      <c r="G250" s="18">
        <v>1</v>
      </c>
      <c r="H250" s="18">
        <v>0.5848393258426966</v>
      </c>
      <c r="I250" s="27">
        <v>249463</v>
      </c>
      <c r="J250" s="27">
        <v>1</v>
      </c>
      <c r="K250" s="26">
        <v>0.52203761428508388</v>
      </c>
      <c r="L250" s="18">
        <v>9810</v>
      </c>
      <c r="M250" s="19">
        <v>1</v>
      </c>
      <c r="N250" s="19">
        <v>12.960831673306773</v>
      </c>
      <c r="O250" s="27">
        <v>0</v>
      </c>
      <c r="P250" s="27">
        <v>0</v>
      </c>
      <c r="Q250" s="27">
        <v>0</v>
      </c>
      <c r="R250" s="22">
        <f t="shared" ref="R250:R313" si="26">$R$248</f>
        <v>481784.11614344339</v>
      </c>
      <c r="S250" s="32">
        <f t="shared" si="24"/>
        <v>511963.16937241575</v>
      </c>
      <c r="T250" s="39">
        <f t="shared" si="21"/>
        <v>1062.6401996615159</v>
      </c>
      <c r="U250" s="34">
        <f t="shared" si="22"/>
        <v>1.6456211110769024E-2</v>
      </c>
      <c r="V250" s="38">
        <v>697.91597683397276</v>
      </c>
      <c r="W250" s="38">
        <v>121.39032945381909</v>
      </c>
      <c r="X250" s="35">
        <v>108.35509033877227</v>
      </c>
      <c r="Y250" s="35">
        <v>2690.1741338122256</v>
      </c>
      <c r="Z250" s="35">
        <v>0</v>
      </c>
      <c r="AA250" s="36">
        <f t="shared" si="25"/>
        <v>106264019.96615155</v>
      </c>
      <c r="AB250" s="37">
        <f t="shared" si="23"/>
        <v>1.6456211110769156E-2</v>
      </c>
    </row>
    <row r="251" spans="1:28">
      <c r="A251" s="18">
        <v>20190107</v>
      </c>
      <c r="B251" s="18" t="s">
        <v>99</v>
      </c>
      <c r="C251" s="27">
        <v>38750</v>
      </c>
      <c r="D251" s="27">
        <v>1</v>
      </c>
      <c r="E251" s="27">
        <v>3.3624483204134368</v>
      </c>
      <c r="F251" s="18">
        <v>216000</v>
      </c>
      <c r="G251" s="18">
        <v>1</v>
      </c>
      <c r="H251" s="18">
        <v>0.5848393258426966</v>
      </c>
      <c r="I251" s="27">
        <v>250640</v>
      </c>
      <c r="J251" s="27">
        <v>1</v>
      </c>
      <c r="K251" s="26">
        <v>0.52203761428508388</v>
      </c>
      <c r="L251" s="18">
        <v>9975</v>
      </c>
      <c r="M251" s="19">
        <v>1</v>
      </c>
      <c r="N251" s="19">
        <v>12.960831673306773</v>
      </c>
      <c r="O251" s="27">
        <v>0</v>
      </c>
      <c r="P251" s="27">
        <v>0</v>
      </c>
      <c r="Q251" s="27">
        <v>0</v>
      </c>
      <c r="R251" s="22">
        <f t="shared" si="26"/>
        <v>481784.11614344339</v>
      </c>
      <c r="S251" s="32">
        <f t="shared" si="24"/>
        <v>516747.9703836916</v>
      </c>
      <c r="T251" s="39">
        <f t="shared" si="21"/>
        <v>1072.5716209162827</v>
      </c>
      <c r="U251" s="34">
        <f t="shared" si="22"/>
        <v>9.3459867770203063E-3</v>
      </c>
      <c r="V251" s="38">
        <v>697.91597683397276</v>
      </c>
      <c r="W251" s="38">
        <v>121.39032945381909</v>
      </c>
      <c r="X251" s="35">
        <v>108.35509033877227</v>
      </c>
      <c r="Y251" s="35">
        <v>2690.1741338122256</v>
      </c>
      <c r="Z251" s="35">
        <v>0</v>
      </c>
      <c r="AA251" s="36">
        <f t="shared" si="25"/>
        <v>107257162.09162819</v>
      </c>
      <c r="AB251" s="37">
        <f t="shared" si="23"/>
        <v>9.3459867770200166E-3</v>
      </c>
    </row>
    <row r="252" spans="1:28">
      <c r="A252" s="18">
        <v>20190108</v>
      </c>
      <c r="B252" s="18" t="s">
        <v>99</v>
      </c>
      <c r="C252" s="27">
        <v>38100</v>
      </c>
      <c r="D252" s="27">
        <v>1</v>
      </c>
      <c r="E252" s="27">
        <v>3.3624483204134368</v>
      </c>
      <c r="F252" s="18">
        <v>213500</v>
      </c>
      <c r="G252" s="18">
        <v>1</v>
      </c>
      <c r="H252" s="18">
        <v>0.5848393258426966</v>
      </c>
      <c r="I252" s="27">
        <v>254959</v>
      </c>
      <c r="J252" s="27">
        <v>1</v>
      </c>
      <c r="K252" s="26">
        <v>0.52203761428508388</v>
      </c>
      <c r="L252" s="18">
        <v>9920</v>
      </c>
      <c r="M252" s="19">
        <v>1</v>
      </c>
      <c r="N252" s="19">
        <v>12.960831673306773</v>
      </c>
      <c r="O252" s="27">
        <v>0</v>
      </c>
      <c r="P252" s="27">
        <v>0</v>
      </c>
      <c r="Q252" s="27">
        <v>0</v>
      </c>
      <c r="R252" s="22">
        <f t="shared" si="26"/>
        <v>481784.11614344339</v>
      </c>
      <c r="S252" s="32">
        <f t="shared" si="24"/>
        <v>514642.11537488154</v>
      </c>
      <c r="T252" s="39">
        <f t="shared" si="21"/>
        <v>1068.2006694086513</v>
      </c>
      <c r="U252" s="34">
        <f t="shared" si="22"/>
        <v>-4.0752071212711632E-3</v>
      </c>
      <c r="V252" s="38">
        <v>697.91597683397276</v>
      </c>
      <c r="W252" s="38">
        <v>121.39032945381909</v>
      </c>
      <c r="X252" s="35">
        <v>108.35509033877227</v>
      </c>
      <c r="Y252" s="35">
        <v>2690.1741338122256</v>
      </c>
      <c r="Z252" s="35">
        <v>0</v>
      </c>
      <c r="AA252" s="36">
        <f t="shared" si="25"/>
        <v>106820066.94086505</v>
      </c>
      <c r="AB252" s="37">
        <f t="shared" si="23"/>
        <v>-4.0752071212711675E-3</v>
      </c>
    </row>
    <row r="253" spans="1:28">
      <c r="A253" s="18">
        <v>20190109</v>
      </c>
      <c r="B253" s="18" t="s">
        <v>99</v>
      </c>
      <c r="C253" s="27">
        <v>39600</v>
      </c>
      <c r="D253" s="27">
        <v>1</v>
      </c>
      <c r="E253" s="27">
        <v>3.3624483204134368</v>
      </c>
      <c r="F253" s="18">
        <v>214000</v>
      </c>
      <c r="G253" s="18">
        <v>1</v>
      </c>
      <c r="H253" s="18">
        <v>0.5848393258426966</v>
      </c>
      <c r="I253" s="27">
        <v>239159</v>
      </c>
      <c r="J253" s="27">
        <v>1</v>
      </c>
      <c r="K253" s="26">
        <v>0.52203761428508388</v>
      </c>
      <c r="L253" s="18">
        <v>10145</v>
      </c>
      <c r="M253" s="19">
        <v>1</v>
      </c>
      <c r="N253" s="19">
        <v>12.960831673306773</v>
      </c>
      <c r="O253" s="27">
        <v>0</v>
      </c>
      <c r="P253" s="27">
        <v>0</v>
      </c>
      <c r="Q253" s="27">
        <v>0</v>
      </c>
      <c r="R253" s="22">
        <f t="shared" si="26"/>
        <v>481784.11614344339</v>
      </c>
      <c r="S253" s="32">
        <f t="shared" si="24"/>
        <v>514646.20033921278</v>
      </c>
      <c r="T253" s="39">
        <f t="shared" si="21"/>
        <v>1068.2091482359815</v>
      </c>
      <c r="U253" s="34">
        <f t="shared" si="22"/>
        <v>7.9374855053501787E-6</v>
      </c>
      <c r="V253" s="38">
        <v>697.91597683397276</v>
      </c>
      <c r="W253" s="38">
        <v>121.39032945381909</v>
      </c>
      <c r="X253" s="35">
        <v>108.35509033877227</v>
      </c>
      <c r="Y253" s="35">
        <v>2690.1741338122256</v>
      </c>
      <c r="Z253" s="35">
        <v>0</v>
      </c>
      <c r="AA253" s="36">
        <f t="shared" si="25"/>
        <v>106820914.82359807</v>
      </c>
      <c r="AB253" s="37">
        <f t="shared" si="23"/>
        <v>7.9374855052898344E-6</v>
      </c>
    </row>
    <row r="254" spans="1:28">
      <c r="A254" s="18">
        <v>20190110</v>
      </c>
      <c r="B254" s="18" t="s">
        <v>99</v>
      </c>
      <c r="C254" s="27">
        <v>39800</v>
      </c>
      <c r="D254" s="27">
        <v>1</v>
      </c>
      <c r="E254" s="27">
        <v>3.3624483204134368</v>
      </c>
      <c r="F254" s="18">
        <v>216500</v>
      </c>
      <c r="G254" s="18">
        <v>1</v>
      </c>
      <c r="H254" s="18">
        <v>0.5848393258426966</v>
      </c>
      <c r="I254" s="27">
        <v>244654</v>
      </c>
      <c r="J254" s="27">
        <v>1</v>
      </c>
      <c r="K254" s="26">
        <v>0.52203761428508388</v>
      </c>
      <c r="L254" s="18">
        <v>10125</v>
      </c>
      <c r="M254" s="19">
        <v>1</v>
      </c>
      <c r="N254" s="19">
        <v>12.960831673306773</v>
      </c>
      <c r="O254" s="27">
        <v>0</v>
      </c>
      <c r="P254" s="27">
        <v>0</v>
      </c>
      <c r="Q254" s="27">
        <v>0</v>
      </c>
      <c r="R254" s="22">
        <f t="shared" si="26"/>
        <v>481784.11614344339</v>
      </c>
      <c r="S254" s="32">
        <f t="shared" si="24"/>
        <v>519390.1683749326</v>
      </c>
      <c r="T254" s="39">
        <f t="shared" si="21"/>
        <v>1078.0558158133479</v>
      </c>
      <c r="U254" s="34">
        <f t="shared" si="22"/>
        <v>9.2179210350584843E-3</v>
      </c>
      <c r="V254" s="38">
        <v>697.91597683397276</v>
      </c>
      <c r="W254" s="38">
        <v>121.39032945381909</v>
      </c>
      <c r="X254" s="35">
        <v>108.35509033877227</v>
      </c>
      <c r="Y254" s="35">
        <v>2690.1741338122256</v>
      </c>
      <c r="Z254" s="35">
        <v>0</v>
      </c>
      <c r="AA254" s="36">
        <f t="shared" si="25"/>
        <v>107805581.58133473</v>
      </c>
      <c r="AB254" s="37">
        <f t="shared" si="23"/>
        <v>9.2179210350586509E-3</v>
      </c>
    </row>
    <row r="255" spans="1:28">
      <c r="A255" s="18">
        <v>20190111</v>
      </c>
      <c r="B255" s="18" t="s">
        <v>99</v>
      </c>
      <c r="C255" s="27">
        <v>40500</v>
      </c>
      <c r="D255" s="27">
        <v>1</v>
      </c>
      <c r="E255" s="27">
        <v>3.3624483204134368</v>
      </c>
      <c r="F255" s="18">
        <v>216500</v>
      </c>
      <c r="G255" s="18">
        <v>1</v>
      </c>
      <c r="H255" s="18">
        <v>0.5848393258426966</v>
      </c>
      <c r="I255" s="27">
        <v>244065</v>
      </c>
      <c r="J255" s="27">
        <v>1</v>
      </c>
      <c r="K255" s="26">
        <v>0.52203761428508388</v>
      </c>
      <c r="L255" s="18">
        <v>10240</v>
      </c>
      <c r="M255" s="19">
        <v>1</v>
      </c>
      <c r="N255" s="19">
        <v>12.960831673306773</v>
      </c>
      <c r="O255" s="27">
        <v>0</v>
      </c>
      <c r="P255" s="27">
        <v>0</v>
      </c>
      <c r="Q255" s="27">
        <v>0</v>
      </c>
      <c r="R255" s="22">
        <f t="shared" si="26"/>
        <v>481784.11614344339</v>
      </c>
      <c r="S255" s="32">
        <f t="shared" si="24"/>
        <v>522926.89768683835</v>
      </c>
      <c r="T255" s="39">
        <f t="shared" si="21"/>
        <v>1085.3967164229744</v>
      </c>
      <c r="U255" s="34">
        <f t="shared" si="22"/>
        <v>6.8093882542510902E-3</v>
      </c>
      <c r="V255" s="38">
        <v>697.91597683397276</v>
      </c>
      <c r="W255" s="38">
        <v>121.39032945381909</v>
      </c>
      <c r="X255" s="35">
        <v>108.35509033877227</v>
      </c>
      <c r="Y255" s="35">
        <v>2690.1741338122256</v>
      </c>
      <c r="Z255" s="35">
        <v>0</v>
      </c>
      <c r="AA255" s="36">
        <f t="shared" si="25"/>
        <v>108539671.64229737</v>
      </c>
      <c r="AB255" s="37">
        <f t="shared" si="23"/>
        <v>6.8093882542510798E-3</v>
      </c>
    </row>
    <row r="256" spans="1:28">
      <c r="A256" s="18">
        <v>20190114</v>
      </c>
      <c r="B256" s="18" t="s">
        <v>99</v>
      </c>
      <c r="C256" s="27">
        <v>40050</v>
      </c>
      <c r="D256" s="27">
        <v>1</v>
      </c>
      <c r="E256" s="27">
        <v>3.3624483204134368</v>
      </c>
      <c r="F256" s="18">
        <v>211000</v>
      </c>
      <c r="G256" s="18">
        <v>1</v>
      </c>
      <c r="H256" s="18">
        <v>0.5848393258426966</v>
      </c>
      <c r="I256" s="27">
        <v>239257</v>
      </c>
      <c r="J256" s="27">
        <v>1</v>
      </c>
      <c r="K256" s="26">
        <v>0.52203761428508388</v>
      </c>
      <c r="L256" s="18">
        <v>10200</v>
      </c>
      <c r="M256" s="19">
        <v>1</v>
      </c>
      <c r="N256" s="19">
        <v>12.960831673306773</v>
      </c>
      <c r="O256" s="27">
        <v>0</v>
      </c>
      <c r="P256" s="27">
        <v>0</v>
      </c>
      <c r="Q256" s="27">
        <v>0</v>
      </c>
      <c r="R256" s="22">
        <f t="shared" si="26"/>
        <v>481784.11614344339</v>
      </c>
      <c r="S256" s="32">
        <f t="shared" si="24"/>
        <v>515168.78953410254</v>
      </c>
      <c r="T256" s="39">
        <f t="shared" si="21"/>
        <v>1069.2938440102484</v>
      </c>
      <c r="U256" s="34">
        <f t="shared" si="22"/>
        <v>-1.4835932492770397E-2</v>
      </c>
      <c r="V256" s="38">
        <v>697.91597683397276</v>
      </c>
      <c r="W256" s="38">
        <v>121.39032945381909</v>
      </c>
      <c r="X256" s="35">
        <v>108.35509033877227</v>
      </c>
      <c r="Y256" s="35">
        <v>2690.1741338122256</v>
      </c>
      <c r="Z256" s="35">
        <v>0</v>
      </c>
      <c r="AA256" s="36">
        <f t="shared" si="25"/>
        <v>106929384.40102477</v>
      </c>
      <c r="AB256" s="37">
        <f t="shared" si="23"/>
        <v>-1.4835932492770482E-2</v>
      </c>
    </row>
    <row r="257" spans="1:28">
      <c r="A257" s="18">
        <v>20190115</v>
      </c>
      <c r="B257" s="18" t="s">
        <v>99</v>
      </c>
      <c r="C257" s="27">
        <v>41100</v>
      </c>
      <c r="D257" s="27">
        <v>1</v>
      </c>
      <c r="E257" s="27">
        <v>3.3624483204134368</v>
      </c>
      <c r="F257" s="18">
        <v>207500</v>
      </c>
      <c r="G257" s="18">
        <v>1</v>
      </c>
      <c r="H257" s="18">
        <v>0.5848393258426966</v>
      </c>
      <c r="I257" s="27">
        <v>242495</v>
      </c>
      <c r="J257" s="27">
        <v>1</v>
      </c>
      <c r="K257" s="26">
        <v>0.52203761428508388</v>
      </c>
      <c r="L257" s="18">
        <v>10295</v>
      </c>
      <c r="M257" s="19">
        <v>1</v>
      </c>
      <c r="N257" s="19">
        <v>12.960831673306773</v>
      </c>
      <c r="O257" s="27">
        <v>0</v>
      </c>
      <c r="P257" s="27">
        <v>0</v>
      </c>
      <c r="Q257" s="27">
        <v>0</v>
      </c>
      <c r="R257" s="22">
        <f t="shared" si="26"/>
        <v>481784.11614344339</v>
      </c>
      <c r="S257" s="32">
        <f t="shared" si="24"/>
        <v>519574.05943410646</v>
      </c>
      <c r="T257" s="39">
        <f t="shared" si="21"/>
        <v>1078.4375034884124</v>
      </c>
      <c r="U257" s="34">
        <f t="shared" si="22"/>
        <v>8.5511195349931499E-3</v>
      </c>
      <c r="V257" s="38">
        <v>697.91597683397276</v>
      </c>
      <c r="W257" s="38">
        <v>121.39032945381909</v>
      </c>
      <c r="X257" s="35">
        <v>108.35509033877227</v>
      </c>
      <c r="Y257" s="35">
        <v>2690.1741338122256</v>
      </c>
      <c r="Z257" s="35">
        <v>0</v>
      </c>
      <c r="AA257" s="36">
        <f t="shared" si="25"/>
        <v>107843750.34884119</v>
      </c>
      <c r="AB257" s="37">
        <f t="shared" si="23"/>
        <v>8.5511195349933546E-3</v>
      </c>
    </row>
    <row r="258" spans="1:28">
      <c r="A258" s="18">
        <v>20190116</v>
      </c>
      <c r="B258" s="18" t="s">
        <v>99</v>
      </c>
      <c r="C258" s="27">
        <v>41450</v>
      </c>
      <c r="D258" s="27">
        <v>1</v>
      </c>
      <c r="E258" s="27">
        <v>3.3624483204134368</v>
      </c>
      <c r="F258" s="18">
        <v>202000</v>
      </c>
      <c r="G258" s="18">
        <v>1</v>
      </c>
      <c r="H258" s="18">
        <v>0.5848393258426966</v>
      </c>
      <c r="I258" s="27">
        <v>244556</v>
      </c>
      <c r="J258" s="27">
        <v>1</v>
      </c>
      <c r="K258" s="26">
        <v>0.52203761428508388</v>
      </c>
      <c r="L258" s="18">
        <v>10400</v>
      </c>
      <c r="M258" s="19">
        <v>1</v>
      </c>
      <c r="N258" s="19">
        <v>12.960831673306773</v>
      </c>
      <c r="O258" s="27">
        <v>0</v>
      </c>
      <c r="P258" s="27">
        <v>0</v>
      </c>
      <c r="Q258" s="27">
        <v>0</v>
      </c>
      <c r="R258" s="22">
        <f t="shared" si="26"/>
        <v>481784.11614344339</v>
      </c>
      <c r="S258" s="32">
        <f t="shared" si="24"/>
        <v>519971.1069028551</v>
      </c>
      <c r="T258" s="39">
        <f t="shared" si="21"/>
        <v>1079.2616225397562</v>
      </c>
      <c r="U258" s="34">
        <f t="shared" si="22"/>
        <v>7.6417877594023146E-4</v>
      </c>
      <c r="V258" s="38">
        <v>697.91597683397276</v>
      </c>
      <c r="W258" s="38">
        <v>121.39032945381909</v>
      </c>
      <c r="X258" s="35">
        <v>108.35509033877227</v>
      </c>
      <c r="Y258" s="35">
        <v>2690.1741338122256</v>
      </c>
      <c r="Z258" s="35">
        <v>0</v>
      </c>
      <c r="AA258" s="36">
        <f t="shared" si="25"/>
        <v>107926162.25397557</v>
      </c>
      <c r="AB258" s="37">
        <f t="shared" si="23"/>
        <v>7.6417877594021748E-4</v>
      </c>
    </row>
    <row r="259" spans="1:28">
      <c r="A259" s="18">
        <v>20190117</v>
      </c>
      <c r="B259" s="18" t="s">
        <v>99</v>
      </c>
      <c r="C259" s="27">
        <v>41950</v>
      </c>
      <c r="D259" s="27">
        <v>1</v>
      </c>
      <c r="E259" s="27">
        <v>3.3624483204134368</v>
      </c>
      <c r="F259" s="18">
        <v>195500</v>
      </c>
      <c r="G259" s="18">
        <v>1</v>
      </c>
      <c r="H259" s="18">
        <v>0.5848393258426966</v>
      </c>
      <c r="I259" s="27">
        <v>250346</v>
      </c>
      <c r="J259" s="27">
        <v>1</v>
      </c>
      <c r="K259" s="26">
        <v>0.52203761428508388</v>
      </c>
      <c r="L259" s="18">
        <v>10410</v>
      </c>
      <c r="M259" s="19">
        <v>1</v>
      </c>
      <c r="N259" s="19">
        <v>12.960831673306773</v>
      </c>
      <c r="O259" s="27">
        <v>0</v>
      </c>
      <c r="P259" s="27">
        <v>0</v>
      </c>
      <c r="Q259" s="27">
        <v>0</v>
      </c>
      <c r="R259" s="22">
        <f t="shared" si="26"/>
        <v>481784.11614344339</v>
      </c>
      <c r="S259" s="32">
        <f t="shared" si="24"/>
        <v>521003.08154852799</v>
      </c>
      <c r="T259" s="39">
        <f t="shared" si="21"/>
        <v>1081.4036081534239</v>
      </c>
      <c r="U259" s="34">
        <f t="shared" si="22"/>
        <v>1.984676902183422E-3</v>
      </c>
      <c r="V259" s="38">
        <v>697.91597683397276</v>
      </c>
      <c r="W259" s="38">
        <v>121.39032945381909</v>
      </c>
      <c r="X259" s="35">
        <v>108.35509033877227</v>
      </c>
      <c r="Y259" s="35">
        <v>2690.1741338122256</v>
      </c>
      <c r="Z259" s="35">
        <v>0</v>
      </c>
      <c r="AA259" s="36">
        <f t="shared" si="25"/>
        <v>108140360.81534235</v>
      </c>
      <c r="AB259" s="37">
        <f t="shared" si="23"/>
        <v>1.9846769021835699E-3</v>
      </c>
    </row>
    <row r="260" spans="1:28">
      <c r="A260" s="18">
        <v>20190118</v>
      </c>
      <c r="B260" s="18" t="s">
        <v>99</v>
      </c>
      <c r="C260" s="27">
        <v>42300</v>
      </c>
      <c r="D260" s="27">
        <v>1</v>
      </c>
      <c r="E260" s="27">
        <v>3.3624483204134368</v>
      </c>
      <c r="F260" s="18">
        <v>201000</v>
      </c>
      <c r="G260" s="18">
        <v>1</v>
      </c>
      <c r="H260" s="18">
        <v>0.5848393258426966</v>
      </c>
      <c r="I260" s="27">
        <v>256136</v>
      </c>
      <c r="J260" s="27">
        <v>1</v>
      </c>
      <c r="K260" s="26">
        <v>0.52203761428508388</v>
      </c>
      <c r="L260" s="18">
        <v>10470</v>
      </c>
      <c r="M260" s="19">
        <v>1</v>
      </c>
      <c r="N260" s="19">
        <v>12.960831673306773</v>
      </c>
      <c r="O260" s="27">
        <v>0</v>
      </c>
      <c r="P260" s="27">
        <v>0</v>
      </c>
      <c r="Q260" s="27">
        <v>0</v>
      </c>
      <c r="R260" s="22">
        <f t="shared" si="26"/>
        <v>481784.11614344339</v>
      </c>
      <c r="S260" s="32">
        <f t="shared" si="24"/>
        <v>529196.80243991653</v>
      </c>
      <c r="T260" s="39">
        <f t="shared" si="21"/>
        <v>1098.410646403205</v>
      </c>
      <c r="U260" s="34">
        <f t="shared" si="22"/>
        <v>1.5726818480679805E-2</v>
      </c>
      <c r="V260" s="38">
        <v>697.91597683397276</v>
      </c>
      <c r="W260" s="38">
        <v>121.39032945381909</v>
      </c>
      <c r="X260" s="35">
        <v>108.35509033877227</v>
      </c>
      <c r="Y260" s="35">
        <v>2690.1741338122256</v>
      </c>
      <c r="Z260" s="35">
        <v>0</v>
      </c>
      <c r="AA260" s="36">
        <f t="shared" si="25"/>
        <v>109841064.64032046</v>
      </c>
      <c r="AB260" s="37">
        <f t="shared" si="23"/>
        <v>1.572681848067985E-2</v>
      </c>
    </row>
    <row r="261" spans="1:28">
      <c r="A261" s="18">
        <v>20190121</v>
      </c>
      <c r="B261" s="18" t="s">
        <v>99</v>
      </c>
      <c r="C261" s="27">
        <v>42750</v>
      </c>
      <c r="D261" s="27">
        <v>1</v>
      </c>
      <c r="E261" s="27">
        <v>3.3624483204134368</v>
      </c>
      <c r="F261" s="18">
        <v>198000</v>
      </c>
      <c r="G261" s="18">
        <v>1</v>
      </c>
      <c r="H261" s="18">
        <v>0.5848393258426966</v>
      </c>
      <c r="I261" s="27">
        <v>252211</v>
      </c>
      <c r="J261" s="27">
        <v>1</v>
      </c>
      <c r="K261" s="26">
        <v>0.52203761428508388</v>
      </c>
      <c r="L261" s="18">
        <v>10505</v>
      </c>
      <c r="M261" s="19">
        <v>1</v>
      </c>
      <c r="N261" s="19">
        <v>12.960831673306773</v>
      </c>
      <c r="O261" s="27">
        <v>0</v>
      </c>
      <c r="P261" s="27">
        <v>0</v>
      </c>
      <c r="Q261" s="27">
        <v>0</v>
      </c>
      <c r="R261" s="22">
        <f t="shared" si="26"/>
        <v>481784.11614344339</v>
      </c>
      <c r="S261" s="32">
        <f t="shared" si="24"/>
        <v>527360.01767907129</v>
      </c>
      <c r="T261" s="39">
        <f t="shared" ref="T261:T324" si="27">S261/R261*1000</f>
        <v>1094.598182066381</v>
      </c>
      <c r="U261" s="34">
        <f t="shared" ref="U261:U324" si="28">(T261-T260)/T260</f>
        <v>-3.4708916463146423E-3</v>
      </c>
      <c r="V261" s="38">
        <v>697.91597683397276</v>
      </c>
      <c r="W261" s="38">
        <v>121.39032945381909</v>
      </c>
      <c r="X261" s="35">
        <v>108.35509033877227</v>
      </c>
      <c r="Y261" s="35">
        <v>2690.1741338122256</v>
      </c>
      <c r="Z261" s="35">
        <v>0</v>
      </c>
      <c r="AA261" s="36">
        <f t="shared" si="25"/>
        <v>109459818.20663802</v>
      </c>
      <c r="AB261" s="37">
        <f t="shared" ref="AB261:AB324" si="29">(AA261-AA260)/AA260</f>
        <v>-3.4708916463150681E-3</v>
      </c>
    </row>
    <row r="262" spans="1:28">
      <c r="A262" s="18">
        <v>20190122</v>
      </c>
      <c r="B262" s="18" t="s">
        <v>99</v>
      </c>
      <c r="C262" s="27">
        <v>42150</v>
      </c>
      <c r="D262" s="27">
        <v>1</v>
      </c>
      <c r="E262" s="27">
        <v>3.3624483204134368</v>
      </c>
      <c r="F262" s="18">
        <v>200000</v>
      </c>
      <c r="G262" s="18">
        <v>1</v>
      </c>
      <c r="H262" s="18">
        <v>0.5848393258426966</v>
      </c>
      <c r="I262" s="27">
        <v>252309</v>
      </c>
      <c r="J262" s="27">
        <v>1</v>
      </c>
      <c r="K262" s="26">
        <v>0.52203761428508388</v>
      </c>
      <c r="L262" s="18">
        <v>10450</v>
      </c>
      <c r="M262" s="19">
        <v>1</v>
      </c>
      <c r="N262" s="19">
        <v>12.960831673306773</v>
      </c>
      <c r="O262" s="27">
        <v>0</v>
      </c>
      <c r="P262" s="27">
        <v>0</v>
      </c>
      <c r="Q262" s="27">
        <v>0</v>
      </c>
      <c r="R262" s="22">
        <f t="shared" si="26"/>
        <v>481784.11614344339</v>
      </c>
      <c r="S262" s="32">
        <f t="shared" si="24"/>
        <v>525850.54128267663</v>
      </c>
      <c r="T262" s="39">
        <f t="shared" si="27"/>
        <v>1091.4650850093888</v>
      </c>
      <c r="U262" s="34">
        <f t="shared" si="28"/>
        <v>-2.8623262018191908E-3</v>
      </c>
      <c r="V262" s="38">
        <v>697.91597683397276</v>
      </c>
      <c r="W262" s="38">
        <v>121.39032945381909</v>
      </c>
      <c r="X262" s="35">
        <v>108.35509033877227</v>
      </c>
      <c r="Y262" s="35">
        <v>2690.1741338122256</v>
      </c>
      <c r="Z262" s="35">
        <v>0</v>
      </c>
      <c r="AA262" s="36">
        <f t="shared" si="25"/>
        <v>109146508.5009388</v>
      </c>
      <c r="AB262" s="37">
        <f t="shared" si="29"/>
        <v>-2.8623262018191448E-3</v>
      </c>
    </row>
    <row r="263" spans="1:28">
      <c r="A263" s="18">
        <v>20190123</v>
      </c>
      <c r="B263" s="18" t="s">
        <v>99</v>
      </c>
      <c r="C263" s="27">
        <v>42000</v>
      </c>
      <c r="D263" s="27">
        <v>1</v>
      </c>
      <c r="E263" s="27">
        <v>3.3624483204134368</v>
      </c>
      <c r="F263" s="18">
        <v>200000</v>
      </c>
      <c r="G263" s="18">
        <v>1</v>
      </c>
      <c r="H263" s="18">
        <v>0.5848393258426966</v>
      </c>
      <c r="I263" s="27">
        <v>247206</v>
      </c>
      <c r="J263" s="27">
        <v>1</v>
      </c>
      <c r="K263" s="26">
        <v>0.52203761428508388</v>
      </c>
      <c r="L263" s="18">
        <v>10485</v>
      </c>
      <c r="M263" s="19">
        <v>1</v>
      </c>
      <c r="N263" s="19">
        <v>12.960831673306773</v>
      </c>
      <c r="O263" s="27">
        <v>0</v>
      </c>
      <c r="P263" s="27">
        <v>0</v>
      </c>
      <c r="Q263" s="27">
        <v>0</v>
      </c>
      <c r="R263" s="22">
        <f t="shared" si="26"/>
        <v>481784.11614344339</v>
      </c>
      <c r="S263" s="32">
        <f t="shared" si="24"/>
        <v>523135.84519748366</v>
      </c>
      <c r="T263" s="39">
        <f t="shared" si="27"/>
        <v>1085.8304117309847</v>
      </c>
      <c r="U263" s="34">
        <f t="shared" si="28"/>
        <v>-5.1624860527312334E-3</v>
      </c>
      <c r="V263" s="38">
        <v>697.91597683397276</v>
      </c>
      <c r="W263" s="38">
        <v>121.39032945381909</v>
      </c>
      <c r="X263" s="35">
        <v>108.35509033877227</v>
      </c>
      <c r="Y263" s="35">
        <v>2690.1741338122256</v>
      </c>
      <c r="Z263" s="35">
        <v>0</v>
      </c>
      <c r="AA263" s="36">
        <f t="shared" si="25"/>
        <v>108583041.1730984</v>
      </c>
      <c r="AB263" s="37">
        <f t="shared" si="29"/>
        <v>-5.1624860527311892E-3</v>
      </c>
    </row>
    <row r="264" spans="1:28">
      <c r="A264" s="18">
        <v>20190124</v>
      </c>
      <c r="B264" s="18" t="s">
        <v>99</v>
      </c>
      <c r="C264" s="27">
        <v>43050</v>
      </c>
      <c r="D264" s="27">
        <v>1</v>
      </c>
      <c r="E264" s="27">
        <v>3.3624483204134368</v>
      </c>
      <c r="F264" s="18">
        <v>208000</v>
      </c>
      <c r="G264" s="18">
        <v>1</v>
      </c>
      <c r="H264" s="18">
        <v>0.5848393258426966</v>
      </c>
      <c r="I264" s="27">
        <v>256823</v>
      </c>
      <c r="J264" s="27">
        <v>1</v>
      </c>
      <c r="K264" s="26">
        <v>0.52203761428508388</v>
      </c>
      <c r="L264" s="18">
        <v>10605</v>
      </c>
      <c r="M264" s="19">
        <v>1</v>
      </c>
      <c r="N264" s="19">
        <v>12.960831673306773</v>
      </c>
      <c r="O264" s="27">
        <v>0</v>
      </c>
      <c r="P264" s="27">
        <v>0</v>
      </c>
      <c r="Q264" s="27">
        <v>0</v>
      </c>
      <c r="R264" s="22">
        <f t="shared" si="26"/>
        <v>481784.11614344339</v>
      </c>
      <c r="S264" s="32">
        <f t="shared" si="24"/>
        <v>537920.86607803567</v>
      </c>
      <c r="T264" s="39">
        <f t="shared" si="27"/>
        <v>1116.5184738425012</v>
      </c>
      <c r="U264" s="34">
        <f t="shared" si="28"/>
        <v>2.8262297482159204E-2</v>
      </c>
      <c r="V264" s="38">
        <v>697.91597683397276</v>
      </c>
      <c r="W264" s="38">
        <v>121.39032945381909</v>
      </c>
      <c r="X264" s="35">
        <v>108.35509033877227</v>
      </c>
      <c r="Y264" s="35">
        <v>2690.1741338122256</v>
      </c>
      <c r="Z264" s="35">
        <v>0</v>
      </c>
      <c r="AA264" s="36">
        <f t="shared" si="25"/>
        <v>111651847.38425007</v>
      </c>
      <c r="AB264" s="37">
        <f t="shared" si="29"/>
        <v>2.8262297482159447E-2</v>
      </c>
    </row>
    <row r="265" spans="1:28">
      <c r="A265" s="18">
        <v>20190125</v>
      </c>
      <c r="B265" s="18" t="s">
        <v>99</v>
      </c>
      <c r="C265" s="27">
        <v>44750</v>
      </c>
      <c r="D265" s="27">
        <v>1</v>
      </c>
      <c r="E265" s="27">
        <v>3.3624483204134368</v>
      </c>
      <c r="F265" s="18">
        <v>208500</v>
      </c>
      <c r="G265" s="18">
        <v>1</v>
      </c>
      <c r="H265" s="18">
        <v>0.5848393258426966</v>
      </c>
      <c r="I265" s="27">
        <v>255449</v>
      </c>
      <c r="J265" s="27">
        <v>1</v>
      </c>
      <c r="K265" s="26">
        <v>0.52203761428508388</v>
      </c>
      <c r="L265" s="18">
        <v>10820</v>
      </c>
      <c r="M265" s="19">
        <v>1</v>
      </c>
      <c r="N265" s="19">
        <v>12.960831673306773</v>
      </c>
      <c r="O265" s="27">
        <v>0</v>
      </c>
      <c r="P265" s="27">
        <v>0</v>
      </c>
      <c r="Q265" s="27">
        <v>0</v>
      </c>
      <c r="R265" s="22">
        <f t="shared" si="26"/>
        <v>481784.11614344339</v>
      </c>
      <c r="S265" s="32">
        <f t="shared" si="24"/>
        <v>545998.74701339321</v>
      </c>
      <c r="T265" s="39">
        <f t="shared" si="27"/>
        <v>1133.2850725423893</v>
      </c>
      <c r="U265" s="34">
        <f t="shared" si="28"/>
        <v>1.5016857394384055E-2</v>
      </c>
      <c r="V265" s="38">
        <v>697.91597683397276</v>
      </c>
      <c r="W265" s="38">
        <v>121.39032945381909</v>
      </c>
      <c r="X265" s="35">
        <v>108.35509033877227</v>
      </c>
      <c r="Y265" s="35">
        <v>2690.1741338122256</v>
      </c>
      <c r="Z265" s="35">
        <v>0</v>
      </c>
      <c r="AA265" s="36">
        <f t="shared" si="25"/>
        <v>113328507.25423889</v>
      </c>
      <c r="AB265" s="37">
        <f t="shared" si="29"/>
        <v>1.5016857394384039E-2</v>
      </c>
    </row>
    <row r="266" spans="1:28">
      <c r="A266" s="18">
        <v>20190128</v>
      </c>
      <c r="B266" s="18" t="s">
        <v>99</v>
      </c>
      <c r="C266" s="27">
        <v>45050</v>
      </c>
      <c r="D266" s="27">
        <v>1</v>
      </c>
      <c r="E266" s="27">
        <v>3.3624483204134368</v>
      </c>
      <c r="F266" s="18">
        <v>211000</v>
      </c>
      <c r="G266" s="18">
        <v>1</v>
      </c>
      <c r="H266" s="18">
        <v>0.5848393258426966</v>
      </c>
      <c r="I266" s="27">
        <v>257804</v>
      </c>
      <c r="J266" s="27">
        <v>1</v>
      </c>
      <c r="K266" s="26">
        <v>0.52203761428508388</v>
      </c>
      <c r="L266" s="18">
        <v>10875</v>
      </c>
      <c r="M266" s="19">
        <v>1</v>
      </c>
      <c r="N266" s="19">
        <v>12.960831673306773</v>
      </c>
      <c r="O266" s="27">
        <v>0</v>
      </c>
      <c r="P266" s="27">
        <v>0</v>
      </c>
      <c r="Q266" s="27">
        <v>0</v>
      </c>
      <c r="R266" s="22">
        <f t="shared" si="26"/>
        <v>481784.11614344339</v>
      </c>
      <c r="S266" s="32">
        <f t="shared" si="24"/>
        <v>550411.82414779719</v>
      </c>
      <c r="T266" s="39">
        <f t="shared" si="27"/>
        <v>1142.4449368603116</v>
      </c>
      <c r="U266" s="34">
        <f t="shared" si="28"/>
        <v>8.0825774025005005E-3</v>
      </c>
      <c r="V266" s="38">
        <v>697.91597683397276</v>
      </c>
      <c r="W266" s="38">
        <v>121.39032945381909</v>
      </c>
      <c r="X266" s="35">
        <v>108.35509033877227</v>
      </c>
      <c r="Y266" s="35">
        <v>2690.1741338122256</v>
      </c>
      <c r="Z266" s="35">
        <v>0</v>
      </c>
      <c r="AA266" s="36">
        <f t="shared" si="25"/>
        <v>114244493.6860311</v>
      </c>
      <c r="AB266" s="37">
        <f t="shared" si="29"/>
        <v>8.082577402500405E-3</v>
      </c>
    </row>
    <row r="267" spans="1:28">
      <c r="A267" s="18">
        <v>20190129</v>
      </c>
      <c r="B267" s="18" t="s">
        <v>99</v>
      </c>
      <c r="C267" s="27">
        <v>45500</v>
      </c>
      <c r="D267" s="27">
        <v>1</v>
      </c>
      <c r="E267" s="27">
        <v>3.3624483204134368</v>
      </c>
      <c r="F267" s="18">
        <v>210500</v>
      </c>
      <c r="G267" s="18">
        <v>1</v>
      </c>
      <c r="H267" s="18">
        <v>0.5848393258426966</v>
      </c>
      <c r="I267" s="27">
        <v>264870</v>
      </c>
      <c r="J267" s="27">
        <v>1</v>
      </c>
      <c r="K267" s="26">
        <v>0.52203761428508388</v>
      </c>
      <c r="L267" s="18">
        <v>10875</v>
      </c>
      <c r="M267" s="19">
        <v>1</v>
      </c>
      <c r="N267" s="19">
        <v>12.960831673306773</v>
      </c>
      <c r="O267" s="27">
        <v>0</v>
      </c>
      <c r="P267" s="27">
        <v>0</v>
      </c>
      <c r="Q267" s="27">
        <v>0</v>
      </c>
      <c r="R267" s="22">
        <f t="shared" si="26"/>
        <v>481784.11614344339</v>
      </c>
      <c r="S267" s="32">
        <f t="shared" si="24"/>
        <v>555321.22401160025</v>
      </c>
      <c r="T267" s="39">
        <f t="shared" si="27"/>
        <v>1152.634977792133</v>
      </c>
      <c r="U267" s="34">
        <f t="shared" si="28"/>
        <v>8.9195029038562201E-3</v>
      </c>
      <c r="V267" s="38">
        <v>697.91597683397276</v>
      </c>
      <c r="W267" s="38">
        <v>121.39032945381909</v>
      </c>
      <c r="X267" s="35">
        <v>108.35509033877227</v>
      </c>
      <c r="Y267" s="35">
        <v>2690.1741338122256</v>
      </c>
      <c r="Z267" s="35">
        <v>0</v>
      </c>
      <c r="AA267" s="36">
        <f t="shared" si="25"/>
        <v>115263497.77921325</v>
      </c>
      <c r="AB267" s="37">
        <f t="shared" si="29"/>
        <v>8.9195029038562947E-3</v>
      </c>
    </row>
    <row r="268" spans="1:28">
      <c r="A268" s="18">
        <v>20190130</v>
      </c>
      <c r="B268" s="18" t="s">
        <v>99</v>
      </c>
      <c r="C268" s="27">
        <v>46400</v>
      </c>
      <c r="D268" s="27">
        <v>1</v>
      </c>
      <c r="E268" s="27">
        <v>3.3624483204134368</v>
      </c>
      <c r="F268" s="18">
        <v>215000</v>
      </c>
      <c r="G268" s="18">
        <v>1</v>
      </c>
      <c r="H268" s="18">
        <v>0.5848393258426966</v>
      </c>
      <c r="I268" s="27">
        <v>268403</v>
      </c>
      <c r="J268" s="27">
        <v>1</v>
      </c>
      <c r="K268" s="26">
        <v>0.52203761428508388</v>
      </c>
      <c r="L268" s="18">
        <v>11020</v>
      </c>
      <c r="M268" s="19">
        <v>1</v>
      </c>
      <c r="N268" s="19">
        <v>12.960831673306773</v>
      </c>
      <c r="O268" s="27">
        <v>0</v>
      </c>
      <c r="P268" s="27">
        <v>0</v>
      </c>
      <c r="Q268" s="27">
        <v>0</v>
      </c>
      <c r="R268" s="22">
        <f t="shared" si="26"/>
        <v>481784.11614344339</v>
      </c>
      <c r="S268" s="32">
        <f t="shared" si="24"/>
        <v>564702.88395016326</v>
      </c>
      <c r="T268" s="39">
        <f t="shared" si="27"/>
        <v>1172.1077242447573</v>
      </c>
      <c r="U268" s="34">
        <f t="shared" si="28"/>
        <v>1.6894113772188517E-2</v>
      </c>
      <c r="V268" s="38">
        <v>697.91597683397276</v>
      </c>
      <c r="W268" s="38">
        <v>121.39032945381909</v>
      </c>
      <c r="X268" s="35">
        <v>108.35509033877227</v>
      </c>
      <c r="Y268" s="35">
        <v>2690.1741338122256</v>
      </c>
      <c r="Z268" s="35">
        <v>0</v>
      </c>
      <c r="AA268" s="36">
        <f t="shared" si="25"/>
        <v>117210772.42447567</v>
      </c>
      <c r="AB268" s="37">
        <f t="shared" si="29"/>
        <v>1.6894113772188458E-2</v>
      </c>
    </row>
    <row r="269" spans="1:28">
      <c r="A269" s="18">
        <v>20190131</v>
      </c>
      <c r="B269" s="18" t="s">
        <v>99</v>
      </c>
      <c r="C269" s="27">
        <v>46150</v>
      </c>
      <c r="D269" s="27">
        <v>1</v>
      </c>
      <c r="E269" s="27">
        <v>3.3624483204134368</v>
      </c>
      <c r="F269" s="18">
        <v>219000</v>
      </c>
      <c r="G269" s="18">
        <v>1</v>
      </c>
      <c r="H269" s="18">
        <v>0.5848393258426966</v>
      </c>
      <c r="I269" s="27">
        <v>270857</v>
      </c>
      <c r="J269" s="27">
        <v>1</v>
      </c>
      <c r="K269" s="26">
        <v>0.52203761428508388</v>
      </c>
      <c r="L269" s="18">
        <v>11045</v>
      </c>
      <c r="M269" s="19">
        <v>1</v>
      </c>
      <c r="N269" s="19">
        <v>12.960831673306773</v>
      </c>
      <c r="O269" s="27">
        <v>0</v>
      </c>
      <c r="P269" s="27">
        <v>0</v>
      </c>
      <c r="Q269" s="27">
        <v>0</v>
      </c>
      <c r="R269" s="22">
        <f t="shared" si="26"/>
        <v>481784.11614344339</v>
      </c>
      <c r="S269" s="32">
        <f t="shared" si="24"/>
        <v>567806.73027071892</v>
      </c>
      <c r="T269" s="39">
        <f t="shared" si="27"/>
        <v>1178.5501249311917</v>
      </c>
      <c r="U269" s="34">
        <f t="shared" si="28"/>
        <v>5.4964237101889019E-3</v>
      </c>
      <c r="V269" s="38">
        <v>697.91597683397276</v>
      </c>
      <c r="W269" s="38">
        <v>121.39032945381909</v>
      </c>
      <c r="X269" s="35">
        <v>108.35509033877227</v>
      </c>
      <c r="Y269" s="35">
        <v>2690.1741338122256</v>
      </c>
      <c r="Z269" s="35">
        <v>0</v>
      </c>
      <c r="AA269" s="36">
        <f t="shared" si="25"/>
        <v>117855012.49311909</v>
      </c>
      <c r="AB269" s="37">
        <f t="shared" si="29"/>
        <v>5.4964237101887085E-3</v>
      </c>
    </row>
    <row r="270" spans="1:28">
      <c r="A270" s="18">
        <v>20190201</v>
      </c>
      <c r="B270" s="18" t="s">
        <v>99</v>
      </c>
      <c r="C270" s="27">
        <v>46350</v>
      </c>
      <c r="D270" s="27">
        <v>1</v>
      </c>
      <c r="E270" s="27">
        <v>3.3624483204134368</v>
      </c>
      <c r="F270" s="18">
        <v>214500</v>
      </c>
      <c r="G270" s="18">
        <v>1</v>
      </c>
      <c r="H270" s="18">
        <v>0.5848393258426966</v>
      </c>
      <c r="I270" s="27">
        <v>273016</v>
      </c>
      <c r="J270" s="27">
        <v>1</v>
      </c>
      <c r="K270" s="26">
        <v>0.52203761428508388</v>
      </c>
      <c r="L270" s="18">
        <v>11030</v>
      </c>
      <c r="M270" s="19">
        <v>1</v>
      </c>
      <c r="N270" s="19">
        <v>12.960831673306773</v>
      </c>
      <c r="O270" s="27">
        <v>0</v>
      </c>
      <c r="P270" s="27">
        <v>0</v>
      </c>
      <c r="Q270" s="27">
        <v>0</v>
      </c>
      <c r="R270" s="22">
        <f t="shared" si="26"/>
        <v>481784.11614344339</v>
      </c>
      <c r="S270" s="32">
        <f t="shared" si="24"/>
        <v>566780.10970265139</v>
      </c>
      <c r="T270" s="39">
        <f t="shared" si="27"/>
        <v>1176.4192523397801</v>
      </c>
      <c r="U270" s="34">
        <f t="shared" si="28"/>
        <v>-1.8080457897673425E-3</v>
      </c>
      <c r="V270" s="38">
        <v>697.91597683397276</v>
      </c>
      <c r="W270" s="38">
        <v>121.39032945381909</v>
      </c>
      <c r="X270" s="35">
        <v>108.35509033877227</v>
      </c>
      <c r="Y270" s="35">
        <v>2690.1741338122256</v>
      </c>
      <c r="Z270" s="35">
        <v>0</v>
      </c>
      <c r="AA270" s="36">
        <f t="shared" si="25"/>
        <v>117641925.23397791</v>
      </c>
      <c r="AB270" s="37">
        <f t="shared" si="29"/>
        <v>-1.8080457897674733E-3</v>
      </c>
    </row>
    <row r="271" spans="1:28">
      <c r="A271" s="18">
        <v>20190207</v>
      </c>
      <c r="B271" s="18" t="s">
        <v>99</v>
      </c>
      <c r="C271" s="27">
        <v>46200</v>
      </c>
      <c r="D271" s="27">
        <v>1</v>
      </c>
      <c r="E271" s="27">
        <v>3.3624483204134368</v>
      </c>
      <c r="F271" s="18">
        <v>214000</v>
      </c>
      <c r="G271" s="18">
        <v>1</v>
      </c>
      <c r="H271" s="18">
        <v>0.5848393258426966</v>
      </c>
      <c r="I271" s="27">
        <v>282731</v>
      </c>
      <c r="J271" s="27">
        <v>1</v>
      </c>
      <c r="K271" s="26">
        <v>0.52203761428508388</v>
      </c>
      <c r="L271" s="18">
        <v>11020</v>
      </c>
      <c r="M271" s="19">
        <v>1</v>
      </c>
      <c r="N271" s="19">
        <v>12.960831673306773</v>
      </c>
      <c r="O271" s="27">
        <v>0</v>
      </c>
      <c r="P271" s="27">
        <v>0</v>
      </c>
      <c r="Q271" s="27">
        <v>0</v>
      </c>
      <c r="R271" s="22">
        <f t="shared" si="26"/>
        <v>481784.11614344339</v>
      </c>
      <c r="S271" s="32">
        <f t="shared" si="24"/>
        <v>570925.30989771453</v>
      </c>
      <c r="T271" s="39">
        <f t="shared" si="27"/>
        <v>1185.0231063402903</v>
      </c>
      <c r="U271" s="34">
        <f t="shared" si="28"/>
        <v>7.3135950328915289E-3</v>
      </c>
      <c r="V271" s="38">
        <v>697.91597683397276</v>
      </c>
      <c r="W271" s="38">
        <v>121.39032945381909</v>
      </c>
      <c r="X271" s="35">
        <v>108.35509033877227</v>
      </c>
      <c r="Y271" s="35">
        <v>2690.1741338122256</v>
      </c>
      <c r="Z271" s="35">
        <v>0</v>
      </c>
      <c r="AA271" s="36">
        <f t="shared" si="25"/>
        <v>118502310.63402897</v>
      </c>
      <c r="AB271" s="37">
        <f t="shared" si="29"/>
        <v>7.313595032891868E-3</v>
      </c>
    </row>
    <row r="272" spans="1:28">
      <c r="A272" s="18">
        <v>20190208</v>
      </c>
      <c r="B272" s="18" t="s">
        <v>99</v>
      </c>
      <c r="C272" s="27">
        <v>44800</v>
      </c>
      <c r="D272" s="27">
        <v>1</v>
      </c>
      <c r="E272" s="27">
        <v>3.3624483204134368</v>
      </c>
      <c r="F272" s="18">
        <v>215000</v>
      </c>
      <c r="G272" s="18">
        <v>1</v>
      </c>
      <c r="H272" s="18">
        <v>0.5848393258426966</v>
      </c>
      <c r="I272" s="27">
        <v>283811</v>
      </c>
      <c r="J272" s="27">
        <v>1</v>
      </c>
      <c r="K272" s="26">
        <v>0.52203761428508388</v>
      </c>
      <c r="L272" s="18">
        <v>10845</v>
      </c>
      <c r="M272" s="19">
        <v>1</v>
      </c>
      <c r="N272" s="19">
        <v>12.960831673306773</v>
      </c>
      <c r="O272" s="27">
        <v>0</v>
      </c>
      <c r="P272" s="27">
        <v>0</v>
      </c>
      <c r="Q272" s="27">
        <v>0</v>
      </c>
      <c r="R272" s="22">
        <f t="shared" si="26"/>
        <v>481784.11614344339</v>
      </c>
      <c r="S272" s="32">
        <f t="shared" si="24"/>
        <v>565098.37665557757</v>
      </c>
      <c r="T272" s="39">
        <f t="shared" si="27"/>
        <v>1172.9286162006404</v>
      </c>
      <c r="U272" s="34">
        <f t="shared" si="28"/>
        <v>-1.0206121783567031E-2</v>
      </c>
      <c r="V272" s="38">
        <v>697.91597683397276</v>
      </c>
      <c r="W272" s="38">
        <v>121.39032945381909</v>
      </c>
      <c r="X272" s="35">
        <v>108.35509033877227</v>
      </c>
      <c r="Y272" s="35">
        <v>2690.1741338122256</v>
      </c>
      <c r="Z272" s="35">
        <v>0</v>
      </c>
      <c r="AA272" s="36">
        <f t="shared" si="25"/>
        <v>117292861.62006398</v>
      </c>
      <c r="AB272" s="37">
        <f t="shared" si="29"/>
        <v>-1.0206121783567078E-2</v>
      </c>
    </row>
    <row r="273" spans="1:28">
      <c r="A273" s="18">
        <v>20190211</v>
      </c>
      <c r="B273" s="18" t="s">
        <v>99</v>
      </c>
      <c r="C273" s="27">
        <v>45000</v>
      </c>
      <c r="D273" s="27">
        <v>1</v>
      </c>
      <c r="E273" s="27">
        <v>3.3624483204134368</v>
      </c>
      <c r="F273" s="18">
        <v>215500</v>
      </c>
      <c r="G273" s="18">
        <v>1</v>
      </c>
      <c r="H273" s="18">
        <v>0.5848393258426966</v>
      </c>
      <c r="I273" s="27">
        <v>284596</v>
      </c>
      <c r="J273" s="27">
        <v>1</v>
      </c>
      <c r="K273" s="26">
        <v>0.52203761428508388</v>
      </c>
      <c r="L273" s="18">
        <v>10775</v>
      </c>
      <c r="M273" s="19">
        <v>1</v>
      </c>
      <c r="N273" s="19">
        <v>12.960831673306773</v>
      </c>
      <c r="O273" s="27">
        <v>0</v>
      </c>
      <c r="P273" s="27">
        <v>0</v>
      </c>
      <c r="Q273" s="27">
        <v>0</v>
      </c>
      <c r="R273" s="22">
        <f t="shared" si="26"/>
        <v>481784.11614344339</v>
      </c>
      <c r="S273" s="32">
        <f t="shared" si="24"/>
        <v>565565.82729266398</v>
      </c>
      <c r="T273" s="39">
        <f t="shared" si="27"/>
        <v>1173.8988653670681</v>
      </c>
      <c r="U273" s="34">
        <f t="shared" si="28"/>
        <v>8.2720222955303042E-4</v>
      </c>
      <c r="V273" s="38">
        <v>697.91597683397276</v>
      </c>
      <c r="W273" s="38">
        <v>121.39032945381909</v>
      </c>
      <c r="X273" s="35">
        <v>108.35509033877227</v>
      </c>
      <c r="Y273" s="35">
        <v>2690.1741338122256</v>
      </c>
      <c r="Z273" s="35">
        <v>0</v>
      </c>
      <c r="AA273" s="36">
        <f t="shared" si="25"/>
        <v>117389886.53670675</v>
      </c>
      <c r="AB273" s="37">
        <f t="shared" si="29"/>
        <v>8.2720222955301491E-4</v>
      </c>
    </row>
    <row r="274" spans="1:28">
      <c r="A274" s="18">
        <v>20190212</v>
      </c>
      <c r="B274" s="18" t="s">
        <v>99</v>
      </c>
      <c r="C274" s="27">
        <v>46050</v>
      </c>
      <c r="D274" s="27">
        <v>1</v>
      </c>
      <c r="E274" s="27">
        <v>3.3624483204134368</v>
      </c>
      <c r="F274" s="18">
        <v>212500</v>
      </c>
      <c r="G274" s="18">
        <v>1</v>
      </c>
      <c r="H274" s="18">
        <v>0.5848393258426966</v>
      </c>
      <c r="I274" s="27">
        <v>274095</v>
      </c>
      <c r="J274" s="27">
        <v>1</v>
      </c>
      <c r="K274" s="26">
        <v>0.52203761428508388</v>
      </c>
      <c r="L274" s="18">
        <v>10935</v>
      </c>
      <c r="M274" s="19">
        <v>1</v>
      </c>
      <c r="N274" s="19">
        <v>12.960831673306773</v>
      </c>
      <c r="O274" s="27">
        <v>0</v>
      </c>
      <c r="P274" s="27">
        <v>0</v>
      </c>
      <c r="Q274" s="27">
        <v>0</v>
      </c>
      <c r="R274" s="22">
        <f t="shared" si="26"/>
        <v>481784.11614344339</v>
      </c>
      <c r="S274" s="32">
        <f t="shared" si="24"/>
        <v>563933.69613169145</v>
      </c>
      <c r="T274" s="39">
        <f t="shared" si="27"/>
        <v>1170.5111838178354</v>
      </c>
      <c r="U274" s="34">
        <f t="shared" si="28"/>
        <v>-2.8858376553361261E-3</v>
      </c>
      <c r="V274" s="38">
        <v>697.91597683397276</v>
      </c>
      <c r="W274" s="38">
        <v>121.39032945381909</v>
      </c>
      <c r="X274" s="35">
        <v>108.35509033877227</v>
      </c>
      <c r="Y274" s="35">
        <v>2690.1741338122256</v>
      </c>
      <c r="Z274" s="35">
        <v>0</v>
      </c>
      <c r="AA274" s="36">
        <f t="shared" si="25"/>
        <v>117051118.38178349</v>
      </c>
      <c r="AB274" s="37">
        <f t="shared" si="29"/>
        <v>-2.8858376553360966E-3</v>
      </c>
    </row>
    <row r="275" spans="1:28">
      <c r="A275" s="18">
        <v>20190213</v>
      </c>
      <c r="B275" s="18" t="s">
        <v>99</v>
      </c>
      <c r="C275" s="27">
        <v>46200</v>
      </c>
      <c r="D275" s="27">
        <v>1</v>
      </c>
      <c r="E275" s="27">
        <v>3.3624483204134368</v>
      </c>
      <c r="F275" s="18">
        <v>212000</v>
      </c>
      <c r="G275" s="18">
        <v>1</v>
      </c>
      <c r="H275" s="18">
        <v>0.5848393258426966</v>
      </c>
      <c r="I275" s="27">
        <v>277334</v>
      </c>
      <c r="J275" s="27">
        <v>1</v>
      </c>
      <c r="K275" s="26">
        <v>0.52203761428508388</v>
      </c>
      <c r="L275" s="18">
        <v>10990</v>
      </c>
      <c r="M275" s="19">
        <v>1</v>
      </c>
      <c r="N275" s="19">
        <v>12.960831673306773</v>
      </c>
      <c r="O275" s="27">
        <v>0</v>
      </c>
      <c r="P275" s="27">
        <v>0</v>
      </c>
      <c r="Q275" s="27">
        <v>0</v>
      </c>
      <c r="R275" s="22">
        <f t="shared" si="26"/>
        <v>481784.11614344339</v>
      </c>
      <c r="S275" s="32">
        <f t="shared" si="24"/>
        <v>566549.36929153337</v>
      </c>
      <c r="T275" s="39">
        <f t="shared" si="27"/>
        <v>1175.9403232854868</v>
      </c>
      <c r="U275" s="34">
        <f t="shared" si="28"/>
        <v>4.6382636430206603E-3</v>
      </c>
      <c r="V275" s="38">
        <v>697.91597683397276</v>
      </c>
      <c r="W275" s="38">
        <v>121.39032945381909</v>
      </c>
      <c r="X275" s="35">
        <v>108.35509033877227</v>
      </c>
      <c r="Y275" s="35">
        <v>2690.1741338122256</v>
      </c>
      <c r="Z275" s="35">
        <v>0</v>
      </c>
      <c r="AA275" s="36">
        <f t="shared" si="25"/>
        <v>117594032.32854863</v>
      </c>
      <c r="AB275" s="37">
        <f t="shared" si="29"/>
        <v>4.6382636430207123E-3</v>
      </c>
    </row>
    <row r="276" spans="1:28">
      <c r="A276" s="18">
        <v>20190214</v>
      </c>
      <c r="B276" s="18" t="s">
        <v>99</v>
      </c>
      <c r="C276" s="27">
        <v>47500</v>
      </c>
      <c r="D276" s="27">
        <v>1</v>
      </c>
      <c r="E276" s="27">
        <v>3.3624483204134368</v>
      </c>
      <c r="F276" s="18">
        <v>210000</v>
      </c>
      <c r="G276" s="18">
        <v>1</v>
      </c>
      <c r="H276" s="18">
        <v>0.5848393258426966</v>
      </c>
      <c r="I276" s="27">
        <v>274782</v>
      </c>
      <c r="J276" s="27">
        <v>1</v>
      </c>
      <c r="K276" s="26">
        <v>0.52203761428508388</v>
      </c>
      <c r="L276" s="18">
        <v>11090</v>
      </c>
      <c r="M276" s="19">
        <v>1</v>
      </c>
      <c r="N276" s="19">
        <v>12.960831673306773</v>
      </c>
      <c r="O276" s="27">
        <v>0</v>
      </c>
      <c r="P276" s="27">
        <v>0</v>
      </c>
      <c r="Q276" s="27">
        <v>0</v>
      </c>
      <c r="R276" s="22">
        <f t="shared" si="26"/>
        <v>481784.11614344339</v>
      </c>
      <c r="S276" s="32">
        <f t="shared" si="24"/>
        <v>569714.71663206047</v>
      </c>
      <c r="T276" s="39">
        <f t="shared" si="27"/>
        <v>1182.5103766236186</v>
      </c>
      <c r="U276" s="34">
        <f t="shared" si="28"/>
        <v>5.5870635677970739E-3</v>
      </c>
      <c r="V276" s="38">
        <v>697.91597683397276</v>
      </c>
      <c r="W276" s="38">
        <v>121.39032945381909</v>
      </c>
      <c r="X276" s="35">
        <v>108.35509033877227</v>
      </c>
      <c r="Y276" s="35">
        <v>2690.1741338122256</v>
      </c>
      <c r="Z276" s="35">
        <v>0</v>
      </c>
      <c r="AA276" s="36">
        <f t="shared" si="25"/>
        <v>118251037.66236182</v>
      </c>
      <c r="AB276" s="37">
        <f t="shared" si="29"/>
        <v>5.5870635677971172E-3</v>
      </c>
    </row>
    <row r="277" spans="1:28">
      <c r="A277" s="18">
        <v>20190215</v>
      </c>
      <c r="B277" s="18" t="s">
        <v>99</v>
      </c>
      <c r="C277" s="27">
        <v>46050</v>
      </c>
      <c r="D277" s="27">
        <v>1</v>
      </c>
      <c r="E277" s="27">
        <v>3.3624483204134368</v>
      </c>
      <c r="F277" s="18">
        <v>209500</v>
      </c>
      <c r="G277" s="18">
        <v>1</v>
      </c>
      <c r="H277" s="18">
        <v>0.5848393258426966</v>
      </c>
      <c r="I277" s="27">
        <v>279395</v>
      </c>
      <c r="J277" s="27">
        <v>1</v>
      </c>
      <c r="K277" s="26">
        <v>0.52203761428508388</v>
      </c>
      <c r="L277" s="18">
        <v>10945</v>
      </c>
      <c r="M277" s="19">
        <v>1</v>
      </c>
      <c r="N277" s="19">
        <v>12.960831673306773</v>
      </c>
      <c r="O277" s="27">
        <v>0</v>
      </c>
      <c r="P277" s="27">
        <v>0</v>
      </c>
      <c r="Q277" s="27">
        <v>0</v>
      </c>
      <c r="R277" s="22">
        <f t="shared" si="26"/>
        <v>481784.11614344339</v>
      </c>
      <c r="S277" s="32">
        <f t="shared" si="24"/>
        <v>565075.58582660742</v>
      </c>
      <c r="T277" s="39">
        <f t="shared" si="27"/>
        <v>1172.8813111355571</v>
      </c>
      <c r="U277" s="34">
        <f t="shared" si="28"/>
        <v>-8.142901473351196E-3</v>
      </c>
      <c r="V277" s="38">
        <v>697.91597683397276</v>
      </c>
      <c r="W277" s="38">
        <v>121.39032945381909</v>
      </c>
      <c r="X277" s="35">
        <v>108.35509033877227</v>
      </c>
      <c r="Y277" s="35">
        <v>2690.1741338122256</v>
      </c>
      <c r="Z277" s="35">
        <v>0</v>
      </c>
      <c r="AA277" s="36">
        <f t="shared" si="25"/>
        <v>117288131.11355563</v>
      </c>
      <c r="AB277" s="37">
        <f t="shared" si="29"/>
        <v>-8.1429014733515066E-3</v>
      </c>
    </row>
    <row r="278" spans="1:28">
      <c r="A278" s="18">
        <v>20190218</v>
      </c>
      <c r="B278" s="18" t="s">
        <v>99</v>
      </c>
      <c r="C278" s="27">
        <v>46200</v>
      </c>
      <c r="D278" s="27">
        <v>1</v>
      </c>
      <c r="E278" s="27">
        <v>3.3624483204134368</v>
      </c>
      <c r="F278" s="18">
        <v>212000</v>
      </c>
      <c r="G278" s="18">
        <v>1</v>
      </c>
      <c r="H278" s="18">
        <v>0.5848393258426966</v>
      </c>
      <c r="I278" s="27">
        <v>273506</v>
      </c>
      <c r="J278" s="27">
        <v>1</v>
      </c>
      <c r="K278" s="26">
        <v>0.52203761428508388</v>
      </c>
      <c r="L278" s="18">
        <v>11015</v>
      </c>
      <c r="M278" s="19">
        <v>1</v>
      </c>
      <c r="N278" s="19">
        <v>12.960831673306773</v>
      </c>
      <c r="O278" s="27">
        <v>0</v>
      </c>
      <c r="P278" s="27">
        <v>0</v>
      </c>
      <c r="Q278" s="27">
        <v>0</v>
      </c>
      <c r="R278" s="22">
        <f t="shared" si="26"/>
        <v>481784.11614344339</v>
      </c>
      <c r="S278" s="32">
        <f t="shared" si="24"/>
        <v>564875.03009588271</v>
      </c>
      <c r="T278" s="39">
        <f t="shared" si="27"/>
        <v>1172.4650339607715</v>
      </c>
      <c r="U278" s="34">
        <f t="shared" si="28"/>
        <v>-3.5491841402312158E-4</v>
      </c>
      <c r="V278" s="38">
        <v>697.91597683397276</v>
      </c>
      <c r="W278" s="38">
        <v>121.39032945381909</v>
      </c>
      <c r="X278" s="35">
        <v>108.35509033877227</v>
      </c>
      <c r="Y278" s="35">
        <v>2690.1741338122256</v>
      </c>
      <c r="Z278" s="35">
        <v>0</v>
      </c>
      <c r="AA278" s="36">
        <f t="shared" si="25"/>
        <v>117246503.39607711</v>
      </c>
      <c r="AB278" s="37">
        <f t="shared" si="29"/>
        <v>-3.5491841402273463E-4</v>
      </c>
    </row>
    <row r="279" spans="1:28">
      <c r="A279" s="18">
        <v>20190219</v>
      </c>
      <c r="B279" s="18" t="s">
        <v>99</v>
      </c>
      <c r="C279" s="27">
        <v>45950</v>
      </c>
      <c r="D279" s="27">
        <v>1</v>
      </c>
      <c r="E279" s="27">
        <v>3.3624483204134368</v>
      </c>
      <c r="F279" s="18">
        <v>215000</v>
      </c>
      <c r="G279" s="18">
        <v>1</v>
      </c>
      <c r="H279" s="18">
        <v>0.5848393258426966</v>
      </c>
      <c r="I279" s="27">
        <v>282927</v>
      </c>
      <c r="J279" s="27">
        <v>1</v>
      </c>
      <c r="K279" s="26">
        <v>0.52203761428508388</v>
      </c>
      <c r="L279" s="18">
        <v>10975</v>
      </c>
      <c r="M279" s="19">
        <v>1</v>
      </c>
      <c r="N279" s="19">
        <v>12.960831673306773</v>
      </c>
      <c r="O279" s="27">
        <v>0</v>
      </c>
      <c r="P279" s="27">
        <v>0</v>
      </c>
      <c r="Q279" s="27">
        <v>0</v>
      </c>
      <c r="R279" s="22">
        <f t="shared" si="26"/>
        <v>481784.11614344339</v>
      </c>
      <c r="S279" s="32">
        <f t="shared" si="24"/>
        <v>570188.61909055489</v>
      </c>
      <c r="T279" s="39">
        <f t="shared" si="27"/>
        <v>1183.494017309592</v>
      </c>
      <c r="U279" s="34">
        <f t="shared" si="28"/>
        <v>9.4066629105030389E-3</v>
      </c>
      <c r="V279" s="38">
        <v>697.91597683397276</v>
      </c>
      <c r="W279" s="38">
        <v>121.39032945381909</v>
      </c>
      <c r="X279" s="35">
        <v>108.35509033877227</v>
      </c>
      <c r="Y279" s="35">
        <v>2690.1741338122256</v>
      </c>
      <c r="Z279" s="35">
        <v>0</v>
      </c>
      <c r="AA279" s="36">
        <f t="shared" si="25"/>
        <v>118349401.73095915</v>
      </c>
      <c r="AB279" s="37">
        <f t="shared" si="29"/>
        <v>9.4066629105029418E-3</v>
      </c>
    </row>
    <row r="280" spans="1:28">
      <c r="A280" s="18">
        <v>20190220</v>
      </c>
      <c r="B280" s="18" t="s">
        <v>99</v>
      </c>
      <c r="C280" s="27">
        <v>46900</v>
      </c>
      <c r="D280" s="27">
        <v>1</v>
      </c>
      <c r="E280" s="27">
        <v>3.3624483204134368</v>
      </c>
      <c r="F280" s="22">
        <v>213500</v>
      </c>
      <c r="G280" s="18">
        <v>1</v>
      </c>
      <c r="H280" s="18">
        <v>0.5848393258426966</v>
      </c>
      <c r="I280" s="27">
        <v>285185</v>
      </c>
      <c r="J280" s="27">
        <v>1</v>
      </c>
      <c r="K280" s="26">
        <v>0.52203761428508388</v>
      </c>
      <c r="L280" s="18">
        <v>11090</v>
      </c>
      <c r="M280" s="19">
        <v>1</v>
      </c>
      <c r="N280" s="19">
        <v>12.960831673306773</v>
      </c>
      <c r="O280" s="27">
        <v>0</v>
      </c>
      <c r="P280" s="27">
        <v>0</v>
      </c>
      <c r="Q280" s="27">
        <v>0</v>
      </c>
      <c r="R280" s="22">
        <f t="shared" si="26"/>
        <v>481784.11614344339</v>
      </c>
      <c r="S280" s="32">
        <f t="shared" si="24"/>
        <v>575174.94258166966</v>
      </c>
      <c r="T280" s="39">
        <f t="shared" si="27"/>
        <v>1193.8437223414412</v>
      </c>
      <c r="U280" s="34">
        <f t="shared" si="28"/>
        <v>8.7450421214438894E-3</v>
      </c>
      <c r="V280" s="38">
        <v>697.91597683397276</v>
      </c>
      <c r="W280" s="38">
        <v>121.39032945381909</v>
      </c>
      <c r="X280" s="35">
        <v>108.35509033877227</v>
      </c>
      <c r="Y280" s="35">
        <v>2690.1741338122256</v>
      </c>
      <c r="Z280" s="35">
        <v>0</v>
      </c>
      <c r="AA280" s="36">
        <f t="shared" si="25"/>
        <v>119384372.23414406</v>
      </c>
      <c r="AB280" s="37">
        <f t="shared" si="29"/>
        <v>8.7450421214438252E-3</v>
      </c>
    </row>
    <row r="281" spans="1:28">
      <c r="A281" s="18">
        <v>20190221</v>
      </c>
      <c r="B281" s="18" t="s">
        <v>99</v>
      </c>
      <c r="C281" s="27">
        <v>46950</v>
      </c>
      <c r="D281" s="27">
        <v>1</v>
      </c>
      <c r="E281" s="27">
        <v>3.3624483204134368</v>
      </c>
      <c r="F281" s="18">
        <v>207500</v>
      </c>
      <c r="G281" s="18">
        <v>1</v>
      </c>
      <c r="H281" s="18">
        <v>0.5848393258426966</v>
      </c>
      <c r="I281" s="27">
        <v>281848</v>
      </c>
      <c r="J281" s="27">
        <v>1</v>
      </c>
      <c r="K281" s="26">
        <v>0.52203761428508388</v>
      </c>
      <c r="L281" s="18">
        <v>11095</v>
      </c>
      <c r="M281" s="19">
        <v>1</v>
      </c>
      <c r="N281" s="19">
        <v>12.960831673306773</v>
      </c>
      <c r="O281" s="27">
        <v>0</v>
      </c>
      <c r="P281" s="27">
        <v>0</v>
      </c>
      <c r="Q281" s="27">
        <v>0</v>
      </c>
      <c r="R281" s="22">
        <f t="shared" si="26"/>
        <v>481784.11614344339</v>
      </c>
      <c r="S281" s="32">
        <f t="shared" si="24"/>
        <v>570156.79368213145</v>
      </c>
      <c r="T281" s="39">
        <f t="shared" si="27"/>
        <v>1183.427959904715</v>
      </c>
      <c r="U281" s="34">
        <f t="shared" si="28"/>
        <v>-8.7245610474863556E-3</v>
      </c>
      <c r="V281" s="38">
        <v>697.91597683397276</v>
      </c>
      <c r="W281" s="38">
        <v>121.39032945381909</v>
      </c>
      <c r="X281" s="35">
        <v>108.35509033877227</v>
      </c>
      <c r="Y281" s="35">
        <v>2690.1741338122256</v>
      </c>
      <c r="Z281" s="35">
        <v>0</v>
      </c>
      <c r="AA281" s="36">
        <f t="shared" si="25"/>
        <v>118342795.99047142</v>
      </c>
      <c r="AB281" s="37">
        <f t="shared" si="29"/>
        <v>-8.7245610474864753E-3</v>
      </c>
    </row>
    <row r="282" spans="1:28">
      <c r="A282" s="18">
        <v>20190222</v>
      </c>
      <c r="B282" s="18" t="s">
        <v>99</v>
      </c>
      <c r="C282" s="27">
        <v>47150</v>
      </c>
      <c r="D282" s="27">
        <v>1</v>
      </c>
      <c r="E282" s="27">
        <v>3.3624483204134368</v>
      </c>
      <c r="F282" s="18">
        <v>207000</v>
      </c>
      <c r="G282" s="18">
        <v>1</v>
      </c>
      <c r="H282" s="18">
        <v>0.5848393258426966</v>
      </c>
      <c r="I282" s="27">
        <v>282142</v>
      </c>
      <c r="J282" s="27">
        <v>1</v>
      </c>
      <c r="K282" s="26">
        <v>0.52203761428508388</v>
      </c>
      <c r="L282" s="18">
        <v>11075</v>
      </c>
      <c r="M282" s="19">
        <v>1</v>
      </c>
      <c r="N282" s="19">
        <v>12.960831673306773</v>
      </c>
      <c r="O282" s="27">
        <v>0</v>
      </c>
      <c r="P282" s="27">
        <v>0</v>
      </c>
      <c r="Q282" s="27">
        <v>0</v>
      </c>
      <c r="R282" s="22">
        <f t="shared" si="26"/>
        <v>481784.11614344339</v>
      </c>
      <c r="S282" s="32">
        <f t="shared" si="24"/>
        <v>570431.12610842637</v>
      </c>
      <c r="T282" s="39">
        <f t="shared" si="27"/>
        <v>1183.9973693499471</v>
      </c>
      <c r="U282" s="34">
        <f t="shared" si="28"/>
        <v>4.8115260457257954E-4</v>
      </c>
      <c r="V282" s="38">
        <v>697.91597683397276</v>
      </c>
      <c r="W282" s="38">
        <v>121.39032945381909</v>
      </c>
      <c r="X282" s="35">
        <v>108.35509033877227</v>
      </c>
      <c r="Y282" s="35">
        <v>2690.1741338122256</v>
      </c>
      <c r="Z282" s="35">
        <v>0</v>
      </c>
      <c r="AA282" s="36">
        <f t="shared" si="25"/>
        <v>118399736.93499465</v>
      </c>
      <c r="AB282" s="37">
        <f t="shared" si="29"/>
        <v>4.8115260457269317E-4</v>
      </c>
    </row>
    <row r="283" spans="1:28">
      <c r="A283" s="18">
        <v>20190225</v>
      </c>
      <c r="B283" s="18" t="s">
        <v>99</v>
      </c>
      <c r="C283" s="27">
        <v>47350</v>
      </c>
      <c r="D283" s="27">
        <v>1</v>
      </c>
      <c r="E283" s="27">
        <v>3.3624483204134368</v>
      </c>
      <c r="F283" s="18">
        <v>204000</v>
      </c>
      <c r="G283" s="18">
        <v>1</v>
      </c>
      <c r="H283" s="18">
        <v>0.5848393258426966</v>
      </c>
      <c r="I283" s="27">
        <v>277726</v>
      </c>
      <c r="J283" s="27">
        <v>1</v>
      </c>
      <c r="K283" s="26">
        <v>0.52203761428508388</v>
      </c>
      <c r="L283" s="18">
        <v>11130</v>
      </c>
      <c r="M283" s="19">
        <v>1</v>
      </c>
      <c r="N283" s="19">
        <v>12.960831673306773</v>
      </c>
      <c r="O283" s="27">
        <v>0</v>
      </c>
      <c r="P283" s="27">
        <v>0</v>
      </c>
      <c r="Q283" s="27">
        <v>0</v>
      </c>
      <c r="R283" s="22">
        <f t="shared" si="26"/>
        <v>481784.11614344339</v>
      </c>
      <c r="S283" s="32">
        <f t="shared" si="24"/>
        <v>567756.62543232995</v>
      </c>
      <c r="T283" s="39">
        <f t="shared" si="27"/>
        <v>1178.4461264042372</v>
      </c>
      <c r="U283" s="34">
        <f t="shared" si="28"/>
        <v>-4.6885602024248465E-3</v>
      </c>
      <c r="V283" s="38">
        <v>697.91597683397276</v>
      </c>
      <c r="W283" s="38">
        <v>121.39032945381909</v>
      </c>
      <c r="X283" s="35">
        <v>108.35509033877227</v>
      </c>
      <c r="Y283" s="35">
        <v>2690.1741338122256</v>
      </c>
      <c r="Z283" s="35">
        <v>0</v>
      </c>
      <c r="AA283" s="36">
        <f t="shared" si="25"/>
        <v>117844612.64042364</v>
      </c>
      <c r="AB283" s="37">
        <f t="shared" si="29"/>
        <v>-4.688560202425059E-3</v>
      </c>
    </row>
    <row r="284" spans="1:28">
      <c r="A284" s="18">
        <v>20190226</v>
      </c>
      <c r="B284" s="18" t="s">
        <v>99</v>
      </c>
      <c r="C284" s="27">
        <v>46750</v>
      </c>
      <c r="D284" s="27">
        <v>1</v>
      </c>
      <c r="E284" s="27">
        <v>3.3624483204134368</v>
      </c>
      <c r="F284" s="18">
        <v>204500</v>
      </c>
      <c r="G284" s="18">
        <v>1</v>
      </c>
      <c r="H284" s="18">
        <v>0.5848393258426966</v>
      </c>
      <c r="I284" s="27">
        <v>276254</v>
      </c>
      <c r="J284" s="27">
        <v>1</v>
      </c>
      <c r="K284" s="26">
        <v>0.52203761428508388</v>
      </c>
      <c r="L284" s="18">
        <v>11095</v>
      </c>
      <c r="M284" s="19">
        <v>1</v>
      </c>
      <c r="N284" s="19">
        <v>12.960831673306773</v>
      </c>
      <c r="O284" s="27">
        <v>0</v>
      </c>
      <c r="P284" s="27">
        <v>0</v>
      </c>
      <c r="Q284" s="27">
        <v>0</v>
      </c>
      <c r="R284" s="22">
        <f t="shared" si="26"/>
        <v>481784.11614344339</v>
      </c>
      <c r="S284" s="32">
        <f t="shared" si="24"/>
        <v>564809.50762620987</v>
      </c>
      <c r="T284" s="39">
        <f t="shared" si="27"/>
        <v>1172.3290343138815</v>
      </c>
      <c r="U284" s="34">
        <f t="shared" si="28"/>
        <v>-5.190811826944251E-3</v>
      </c>
      <c r="V284" s="38">
        <v>697.91597683397276</v>
      </c>
      <c r="W284" s="38">
        <v>121.39032945381909</v>
      </c>
      <c r="X284" s="35">
        <v>108.35509033877227</v>
      </c>
      <c r="Y284" s="35">
        <v>2690.1741338122256</v>
      </c>
      <c r="Z284" s="35">
        <v>0</v>
      </c>
      <c r="AA284" s="36">
        <f t="shared" si="25"/>
        <v>117232903.43138808</v>
      </c>
      <c r="AB284" s="37">
        <f t="shared" si="29"/>
        <v>-5.1908118269441278E-3</v>
      </c>
    </row>
    <row r="285" spans="1:28">
      <c r="A285" s="18">
        <v>20190227</v>
      </c>
      <c r="B285" s="18" t="s">
        <v>99</v>
      </c>
      <c r="C285" s="27">
        <v>46750</v>
      </c>
      <c r="D285" s="27">
        <v>1</v>
      </c>
      <c r="E285" s="27">
        <v>3.3624483204134368</v>
      </c>
      <c r="F285" s="18">
        <v>202500</v>
      </c>
      <c r="G285" s="18">
        <v>1</v>
      </c>
      <c r="H285" s="18">
        <v>0.5848393258426966</v>
      </c>
      <c r="I285" s="27">
        <v>272132</v>
      </c>
      <c r="J285" s="27">
        <v>1</v>
      </c>
      <c r="K285" s="26">
        <v>0.52203761428508388</v>
      </c>
      <c r="L285" s="18">
        <v>11095</v>
      </c>
      <c r="M285" s="19">
        <v>1</v>
      </c>
      <c r="N285" s="19">
        <v>12.960831673306773</v>
      </c>
      <c r="O285" s="27">
        <v>0</v>
      </c>
      <c r="P285" s="27">
        <v>0</v>
      </c>
      <c r="Q285" s="27">
        <v>0</v>
      </c>
      <c r="R285" s="22">
        <f t="shared" si="26"/>
        <v>481784.11614344339</v>
      </c>
      <c r="S285" s="32">
        <f t="shared" si="24"/>
        <v>561487.98992844136</v>
      </c>
      <c r="T285" s="39">
        <f t="shared" si="27"/>
        <v>1165.4348309010406</v>
      </c>
      <c r="U285" s="34">
        <f t="shared" si="28"/>
        <v>-5.8807751160711982E-3</v>
      </c>
      <c r="V285" s="38">
        <v>697.91597683397276</v>
      </c>
      <c r="W285" s="38">
        <v>121.39032945381909</v>
      </c>
      <c r="X285" s="35">
        <v>108.35509033877227</v>
      </c>
      <c r="Y285" s="35">
        <v>2690.1741338122256</v>
      </c>
      <c r="Z285" s="35">
        <v>0</v>
      </c>
      <c r="AA285" s="36">
        <f t="shared" si="25"/>
        <v>116543483.09010401</v>
      </c>
      <c r="AB285" s="37">
        <f t="shared" si="29"/>
        <v>-5.8807751160710412E-3</v>
      </c>
    </row>
    <row r="286" spans="1:28">
      <c r="A286" s="18">
        <v>20190228</v>
      </c>
      <c r="B286" s="18" t="s">
        <v>99</v>
      </c>
      <c r="C286" s="27">
        <v>45100</v>
      </c>
      <c r="D286" s="27">
        <v>1</v>
      </c>
      <c r="E286" s="27">
        <v>3.3624483204134368</v>
      </c>
      <c r="F286" s="18">
        <v>204500</v>
      </c>
      <c r="G286" s="18">
        <v>1</v>
      </c>
      <c r="H286" s="18">
        <v>0.5848393258426966</v>
      </c>
      <c r="I286" s="27">
        <v>272623</v>
      </c>
      <c r="J286" s="27">
        <v>1</v>
      </c>
      <c r="K286" s="26">
        <v>0.52203761428508388</v>
      </c>
      <c r="L286" s="18">
        <v>10950</v>
      </c>
      <c r="M286" s="19">
        <v>1</v>
      </c>
      <c r="N286" s="19">
        <v>12.960831673306773</v>
      </c>
      <c r="O286" s="27">
        <v>0</v>
      </c>
      <c r="P286" s="27">
        <v>0</v>
      </c>
      <c r="Q286" s="27">
        <v>0</v>
      </c>
      <c r="R286" s="22">
        <f t="shared" si="26"/>
        <v>481784.11614344339</v>
      </c>
      <c r="S286" s="32">
        <f t="shared" si="24"/>
        <v>555486.62872742908</v>
      </c>
      <c r="T286" s="39">
        <f t="shared" si="27"/>
        <v>1152.9782948718923</v>
      </c>
      <c r="U286" s="34">
        <f t="shared" si="28"/>
        <v>-1.0688316239456909E-2</v>
      </c>
      <c r="V286" s="38">
        <v>697.91597683397276</v>
      </c>
      <c r="W286" s="38">
        <v>121.39032945381909</v>
      </c>
      <c r="X286" s="35">
        <v>108.35509033877227</v>
      </c>
      <c r="Y286" s="35">
        <v>2690.1741338122256</v>
      </c>
      <c r="Z286" s="35">
        <v>0</v>
      </c>
      <c r="AA286" s="36">
        <f t="shared" si="25"/>
        <v>115297829.48718916</v>
      </c>
      <c r="AB286" s="37">
        <f t="shared" si="29"/>
        <v>-1.0688316239457119E-2</v>
      </c>
    </row>
    <row r="287" spans="1:28">
      <c r="A287" s="18">
        <v>20190304</v>
      </c>
      <c r="B287" s="18" t="s">
        <v>99</v>
      </c>
      <c r="C287" s="27">
        <v>44850</v>
      </c>
      <c r="D287" s="27">
        <v>1</v>
      </c>
      <c r="E287" s="27">
        <v>3.3624483204134368</v>
      </c>
      <c r="F287" s="18">
        <v>207500</v>
      </c>
      <c r="G287" s="18">
        <v>1</v>
      </c>
      <c r="H287" s="18">
        <v>0.5848393258426966</v>
      </c>
      <c r="I287" s="27">
        <v>285381</v>
      </c>
      <c r="J287" s="27">
        <v>1</v>
      </c>
      <c r="K287" s="26">
        <v>0.52203761428508388</v>
      </c>
      <c r="L287" s="18">
        <v>10895</v>
      </c>
      <c r="M287" s="19">
        <v>1</v>
      </c>
      <c r="N287" s="19">
        <v>12.960831673306773</v>
      </c>
      <c r="O287" s="27">
        <v>0</v>
      </c>
      <c r="P287" s="27">
        <v>0</v>
      </c>
      <c r="Q287" s="27">
        <v>0</v>
      </c>
      <c r="R287" s="22">
        <f t="shared" si="26"/>
        <v>481784.11614344339</v>
      </c>
      <c r="S287" s="32">
        <f t="shared" si="24"/>
        <v>562347.84476587095</v>
      </c>
      <c r="T287" s="39">
        <f t="shared" si="27"/>
        <v>1167.2195614652455</v>
      </c>
      <c r="U287" s="34">
        <f t="shared" si="28"/>
        <v>1.2351721326146519E-2</v>
      </c>
      <c r="V287" s="38">
        <v>697.91597683397276</v>
      </c>
      <c r="W287" s="38">
        <v>121.39032945381909</v>
      </c>
      <c r="X287" s="35">
        <v>108.35509033877227</v>
      </c>
      <c r="Y287" s="35">
        <v>2690.1741338122256</v>
      </c>
      <c r="Z287" s="35">
        <v>0</v>
      </c>
      <c r="AA287" s="36">
        <f t="shared" si="25"/>
        <v>116721956.1465245</v>
      </c>
      <c r="AB287" s="37">
        <f t="shared" si="29"/>
        <v>1.2351721326146743E-2</v>
      </c>
    </row>
    <row r="288" spans="1:28">
      <c r="A288" s="18">
        <v>20190305</v>
      </c>
      <c r="B288" s="18" t="s">
        <v>99</v>
      </c>
      <c r="C288" s="27">
        <v>44250</v>
      </c>
      <c r="D288" s="27">
        <v>1</v>
      </c>
      <c r="E288" s="27">
        <v>3.3624483204134368</v>
      </c>
      <c r="F288" s="18">
        <v>210000</v>
      </c>
      <c r="G288" s="18">
        <v>1</v>
      </c>
      <c r="H288" s="18">
        <v>0.5848393258426966</v>
      </c>
      <c r="I288" s="27">
        <v>292447</v>
      </c>
      <c r="J288" s="27">
        <v>1</v>
      </c>
      <c r="K288" s="26">
        <v>0.52203761428508388</v>
      </c>
      <c r="L288" s="18">
        <v>10805</v>
      </c>
      <c r="M288" s="19">
        <v>1</v>
      </c>
      <c r="N288" s="19">
        <v>12.960831673306773</v>
      </c>
      <c r="O288" s="27">
        <v>0</v>
      </c>
      <c r="P288" s="27">
        <v>0</v>
      </c>
      <c r="Q288" s="27">
        <v>0</v>
      </c>
      <c r="R288" s="22">
        <f t="shared" si="26"/>
        <v>481784.11614344339</v>
      </c>
      <c r="S288" s="32">
        <f t="shared" si="24"/>
        <v>564314.71702017053</v>
      </c>
      <c r="T288" s="39">
        <f t="shared" si="27"/>
        <v>1171.3020378034942</v>
      </c>
      <c r="U288" s="34">
        <f t="shared" si="28"/>
        <v>3.4976078820370101E-3</v>
      </c>
      <c r="V288" s="38">
        <v>697.91597683397276</v>
      </c>
      <c r="W288" s="38">
        <v>121.39032945381909</v>
      </c>
      <c r="X288" s="35">
        <v>108.35509033877227</v>
      </c>
      <c r="Y288" s="35">
        <v>2690.1741338122256</v>
      </c>
      <c r="Z288" s="35">
        <v>0</v>
      </c>
      <c r="AA288" s="36">
        <f t="shared" si="25"/>
        <v>117130203.78034934</v>
      </c>
      <c r="AB288" s="37">
        <f t="shared" si="29"/>
        <v>3.4976078820368201E-3</v>
      </c>
    </row>
    <row r="289" spans="1:28">
      <c r="A289" s="18">
        <v>20190306</v>
      </c>
      <c r="B289" s="18" t="s">
        <v>99</v>
      </c>
      <c r="C289" s="27">
        <v>44000</v>
      </c>
      <c r="D289" s="27">
        <v>1</v>
      </c>
      <c r="E289" s="27">
        <v>3.3624483204134368</v>
      </c>
      <c r="F289" s="18">
        <v>211000</v>
      </c>
      <c r="G289" s="18">
        <v>1</v>
      </c>
      <c r="H289" s="18">
        <v>0.5848393258426966</v>
      </c>
      <c r="I289" s="27">
        <v>292054</v>
      </c>
      <c r="J289" s="27">
        <v>1</v>
      </c>
      <c r="K289" s="26">
        <v>0.52203761428508388</v>
      </c>
      <c r="L289" s="18">
        <v>10780</v>
      </c>
      <c r="M289" s="19">
        <v>1</v>
      </c>
      <c r="N289" s="19">
        <v>12.960831673306773</v>
      </c>
      <c r="O289" s="27">
        <v>0</v>
      </c>
      <c r="P289" s="27">
        <v>0</v>
      </c>
      <c r="Q289" s="27">
        <v>0</v>
      </c>
      <c r="R289" s="22">
        <f t="shared" si="26"/>
        <v>481784.11614344339</v>
      </c>
      <c r="S289" s="32">
        <f t="shared" si="24"/>
        <v>563529.76269166311</v>
      </c>
      <c r="T289" s="39">
        <f t="shared" si="27"/>
        <v>1169.672772117463</v>
      </c>
      <c r="U289" s="34">
        <f t="shared" si="28"/>
        <v>-1.3909868107858108E-3</v>
      </c>
      <c r="V289" s="38">
        <v>697.91597683397276</v>
      </c>
      <c r="W289" s="38">
        <v>121.39032945381909</v>
      </c>
      <c r="X289" s="35">
        <v>108.35509033877227</v>
      </c>
      <c r="Y289" s="35">
        <v>2690.1741338122256</v>
      </c>
      <c r="Z289" s="35">
        <v>0</v>
      </c>
      <c r="AA289" s="36">
        <f t="shared" si="25"/>
        <v>116967277.21174622</v>
      </c>
      <c r="AB289" s="37">
        <f t="shared" si="29"/>
        <v>-1.3909868107858786E-3</v>
      </c>
    </row>
    <row r="290" spans="1:28">
      <c r="A290" s="18">
        <v>20190307</v>
      </c>
      <c r="B290" s="18" t="s">
        <v>99</v>
      </c>
      <c r="C290" s="27">
        <v>44450</v>
      </c>
      <c r="D290" s="27">
        <v>1</v>
      </c>
      <c r="E290" s="27">
        <v>3.3624483204134368</v>
      </c>
      <c r="F290" s="18">
        <v>207000</v>
      </c>
      <c r="G290" s="18">
        <v>1</v>
      </c>
      <c r="H290" s="18">
        <v>0.5848393258426966</v>
      </c>
      <c r="I290" s="27">
        <v>278708</v>
      </c>
      <c r="J290" s="27">
        <v>1</v>
      </c>
      <c r="K290" s="26">
        <v>0.52203761428508388</v>
      </c>
      <c r="L290" s="18">
        <v>10740</v>
      </c>
      <c r="M290" s="19">
        <v>1</v>
      </c>
      <c r="N290" s="19">
        <v>12.960831673306773</v>
      </c>
      <c r="O290" s="27">
        <v>0</v>
      </c>
      <c r="P290" s="27">
        <v>0</v>
      </c>
      <c r="Q290" s="27">
        <v>0</v>
      </c>
      <c r="R290" s="22">
        <f t="shared" si="26"/>
        <v>481784.11614344339</v>
      </c>
      <c r="S290" s="32">
        <f t="shared" si="24"/>
        <v>555217.95986529742</v>
      </c>
      <c r="T290" s="39">
        <f t="shared" si="27"/>
        <v>1152.4206408249256</v>
      </c>
      <c r="U290" s="34">
        <f t="shared" si="28"/>
        <v>-1.4749536540297288E-2</v>
      </c>
      <c r="V290" s="38">
        <v>697.91597683397276</v>
      </c>
      <c r="W290" s="38">
        <v>121.39032945381909</v>
      </c>
      <c r="X290" s="35">
        <v>108.35509033877227</v>
      </c>
      <c r="Y290" s="35">
        <v>2690.1741338122256</v>
      </c>
      <c r="Z290" s="35">
        <v>0</v>
      </c>
      <c r="AA290" s="36">
        <f t="shared" si="25"/>
        <v>115242064.08249249</v>
      </c>
      <c r="AB290" s="37">
        <f t="shared" si="29"/>
        <v>-1.4749536540297262E-2</v>
      </c>
    </row>
    <row r="291" spans="1:28">
      <c r="A291" s="18">
        <v>20190308</v>
      </c>
      <c r="B291" s="18" t="s">
        <v>99</v>
      </c>
      <c r="C291" s="27">
        <v>43800</v>
      </c>
      <c r="D291" s="27">
        <v>1</v>
      </c>
      <c r="E291" s="27">
        <v>3.3624483204134368</v>
      </c>
      <c r="F291" s="18">
        <v>206000</v>
      </c>
      <c r="G291" s="18">
        <v>1</v>
      </c>
      <c r="H291" s="18">
        <v>0.5848393258426966</v>
      </c>
      <c r="I291" s="27">
        <v>276254</v>
      </c>
      <c r="J291" s="27">
        <v>1</v>
      </c>
      <c r="K291" s="26">
        <v>0.52203761428508388</v>
      </c>
      <c r="L291" s="18">
        <v>10660</v>
      </c>
      <c r="M291" s="19">
        <v>1</v>
      </c>
      <c r="N291" s="19">
        <v>12.960831673306773</v>
      </c>
      <c r="O291" s="27">
        <v>0</v>
      </c>
      <c r="P291" s="27">
        <v>0</v>
      </c>
      <c r="Q291" s="27">
        <v>0</v>
      </c>
      <c r="R291" s="22">
        <f t="shared" si="26"/>
        <v>481784.11614344339</v>
      </c>
      <c r="S291" s="32">
        <f t="shared" si="24"/>
        <v>550129.58229186572</v>
      </c>
      <c r="T291" s="39">
        <f t="shared" si="27"/>
        <v>1141.859110457003</v>
      </c>
      <c r="U291" s="34">
        <f t="shared" si="28"/>
        <v>-9.164648734825212E-3</v>
      </c>
      <c r="V291" s="38">
        <v>697.91597683397276</v>
      </c>
      <c r="W291" s="38">
        <v>121.39032945381909</v>
      </c>
      <c r="X291" s="35">
        <v>108.35509033877227</v>
      </c>
      <c r="Y291" s="35">
        <v>2690.1741338122256</v>
      </c>
      <c r="Z291" s="35">
        <v>0</v>
      </c>
      <c r="AA291" s="36">
        <f t="shared" si="25"/>
        <v>114185911.04570027</v>
      </c>
      <c r="AB291" s="37">
        <f t="shared" si="29"/>
        <v>-9.164648734824846E-3</v>
      </c>
    </row>
    <row r="292" spans="1:28">
      <c r="A292" s="18">
        <v>20190311</v>
      </c>
      <c r="B292" s="18" t="s">
        <v>99</v>
      </c>
      <c r="C292" s="27">
        <v>43650</v>
      </c>
      <c r="D292" s="27">
        <v>1</v>
      </c>
      <c r="E292" s="27">
        <v>3.3624483204134368</v>
      </c>
      <c r="F292" s="18">
        <v>205000</v>
      </c>
      <c r="G292" s="18">
        <v>1</v>
      </c>
      <c r="H292" s="18">
        <v>0.5848393258426966</v>
      </c>
      <c r="I292" s="27">
        <v>282731</v>
      </c>
      <c r="J292" s="27">
        <v>1</v>
      </c>
      <c r="K292" s="26">
        <v>0.52203761428508388</v>
      </c>
      <c r="L292" s="18">
        <v>10610</v>
      </c>
      <c r="M292" s="19">
        <v>1</v>
      </c>
      <c r="N292" s="19">
        <v>12.960831673306773</v>
      </c>
      <c r="O292" s="27">
        <v>0</v>
      </c>
      <c r="P292" s="27">
        <v>0</v>
      </c>
      <c r="Q292" s="27">
        <v>0</v>
      </c>
      <c r="R292" s="22">
        <f t="shared" si="26"/>
        <v>481784.11614344339</v>
      </c>
      <c r="S292" s="32">
        <f t="shared" si="24"/>
        <v>551773.57176202023</v>
      </c>
      <c r="T292" s="39">
        <f t="shared" si="27"/>
        <v>1145.2714053315503</v>
      </c>
      <c r="U292" s="34">
        <f t="shared" si="28"/>
        <v>2.9883676920365852E-3</v>
      </c>
      <c r="V292" s="38">
        <v>697.91597683397276</v>
      </c>
      <c r="W292" s="38">
        <v>121.39032945381909</v>
      </c>
      <c r="X292" s="35">
        <v>108.35509033877227</v>
      </c>
      <c r="Y292" s="35">
        <v>2690.1741338122256</v>
      </c>
      <c r="Z292" s="35">
        <v>0</v>
      </c>
      <c r="AA292" s="36">
        <f t="shared" si="25"/>
        <v>114527140.53315496</v>
      </c>
      <c r="AB292" s="37">
        <f t="shared" si="29"/>
        <v>2.9883676920362643E-3</v>
      </c>
    </row>
    <row r="293" spans="1:28">
      <c r="A293" s="18">
        <v>20190312</v>
      </c>
      <c r="B293" s="18" t="s">
        <v>99</v>
      </c>
      <c r="C293" s="27">
        <v>44650</v>
      </c>
      <c r="D293" s="27">
        <v>1</v>
      </c>
      <c r="E293" s="27">
        <v>3.3624483204134368</v>
      </c>
      <c r="F293" s="18">
        <v>209000</v>
      </c>
      <c r="G293" s="18">
        <v>1</v>
      </c>
      <c r="H293" s="18">
        <v>0.5848393258426966</v>
      </c>
      <c r="I293" s="27">
        <v>295881</v>
      </c>
      <c r="J293" s="27">
        <v>1</v>
      </c>
      <c r="K293" s="26">
        <v>0.52203761428508388</v>
      </c>
      <c r="L293" s="18">
        <v>10725</v>
      </c>
      <c r="M293" s="19">
        <v>1</v>
      </c>
      <c r="N293" s="19">
        <v>12.960831673306773</v>
      </c>
      <c r="O293" s="27">
        <v>0</v>
      </c>
      <c r="P293" s="27">
        <v>0</v>
      </c>
      <c r="Q293" s="27">
        <v>0</v>
      </c>
      <c r="R293" s="22">
        <f t="shared" si="26"/>
        <v>481784.11614344339</v>
      </c>
      <c r="S293" s="32">
        <f t="shared" si="24"/>
        <v>565830.66765608359</v>
      </c>
      <c r="T293" s="39">
        <f t="shared" si="27"/>
        <v>1174.4485729114754</v>
      </c>
      <c r="U293" s="34">
        <f t="shared" si="28"/>
        <v>2.547620367023691E-2</v>
      </c>
      <c r="V293" s="38">
        <v>697.91597683397276</v>
      </c>
      <c r="W293" s="38">
        <v>121.39032945381909</v>
      </c>
      <c r="X293" s="35">
        <v>108.35509033877227</v>
      </c>
      <c r="Y293" s="35">
        <v>2690.1741338122256</v>
      </c>
      <c r="Z293" s="35">
        <v>0</v>
      </c>
      <c r="AA293" s="36">
        <f t="shared" si="25"/>
        <v>117444857.29114747</v>
      </c>
      <c r="AB293" s="37">
        <f t="shared" si="29"/>
        <v>2.5476203670236956E-2</v>
      </c>
    </row>
    <row r="294" spans="1:28">
      <c r="A294" s="18">
        <v>20190313</v>
      </c>
      <c r="B294" s="18" t="s">
        <v>99</v>
      </c>
      <c r="C294" s="27">
        <v>43850</v>
      </c>
      <c r="D294" s="27">
        <v>1</v>
      </c>
      <c r="E294" s="27">
        <v>3.3624483204134368</v>
      </c>
      <c r="F294" s="18">
        <v>207500</v>
      </c>
      <c r="G294" s="18">
        <v>1</v>
      </c>
      <c r="H294" s="18">
        <v>0.5848393258426966</v>
      </c>
      <c r="I294" s="27">
        <v>306382</v>
      </c>
      <c r="J294" s="27">
        <v>1</v>
      </c>
      <c r="K294" s="26">
        <v>0.52203761428508388</v>
      </c>
      <c r="L294" s="18">
        <v>10630</v>
      </c>
      <c r="M294" s="19">
        <v>1</v>
      </c>
      <c r="N294" s="19">
        <v>12.960831673306773</v>
      </c>
      <c r="O294" s="27">
        <v>0</v>
      </c>
      <c r="P294" s="27">
        <v>0</v>
      </c>
      <c r="Q294" s="27">
        <v>0</v>
      </c>
      <c r="R294" s="22">
        <f t="shared" si="26"/>
        <v>481784.11614344339</v>
      </c>
      <c r="S294" s="32">
        <f t="shared" si="24"/>
        <v>566514.08798963227</v>
      </c>
      <c r="T294" s="39">
        <f t="shared" si="27"/>
        <v>1175.8670927643491</v>
      </c>
      <c r="U294" s="34">
        <f t="shared" si="28"/>
        <v>1.2078177670710459E-3</v>
      </c>
      <c r="V294" s="38">
        <v>697.91597683397276</v>
      </c>
      <c r="W294" s="38">
        <v>121.39032945381909</v>
      </c>
      <c r="X294" s="35">
        <v>108.35509033877227</v>
      </c>
      <c r="Y294" s="35">
        <v>2690.1741338122256</v>
      </c>
      <c r="Z294" s="35">
        <v>0</v>
      </c>
      <c r="AA294" s="36">
        <f t="shared" si="25"/>
        <v>117586709.27643487</v>
      </c>
      <c r="AB294" s="37">
        <f t="shared" si="29"/>
        <v>1.2078177670712734E-3</v>
      </c>
    </row>
    <row r="295" spans="1:28">
      <c r="A295" s="18">
        <v>20190314</v>
      </c>
      <c r="B295" s="18" t="s">
        <v>99</v>
      </c>
      <c r="C295" s="27">
        <v>43850</v>
      </c>
      <c r="D295" s="27">
        <v>1</v>
      </c>
      <c r="E295" s="27">
        <v>3.3624483204134368</v>
      </c>
      <c r="F295" s="18">
        <v>206000</v>
      </c>
      <c r="G295" s="18">
        <v>1</v>
      </c>
      <c r="H295" s="18">
        <v>0.5848393258426966</v>
      </c>
      <c r="I295" s="27">
        <v>301083</v>
      </c>
      <c r="J295" s="27">
        <v>1</v>
      </c>
      <c r="K295" s="26">
        <v>0.52203761428508388</v>
      </c>
      <c r="L295" s="18">
        <v>10620</v>
      </c>
      <c r="M295" s="19">
        <v>1</v>
      </c>
      <c r="N295" s="19">
        <v>12.960831673306773</v>
      </c>
      <c r="O295" s="27">
        <v>0</v>
      </c>
      <c r="P295" s="27">
        <v>0</v>
      </c>
      <c r="Q295" s="27">
        <v>0</v>
      </c>
      <c r="R295" s="22">
        <f t="shared" si="26"/>
        <v>481784.11614344339</v>
      </c>
      <c r="S295" s="32">
        <f t="shared" si="24"/>
        <v>562740.94336603861</v>
      </c>
      <c r="T295" s="39">
        <f t="shared" si="27"/>
        <v>1168.0354841721091</v>
      </c>
      <c r="U295" s="34">
        <f t="shared" si="28"/>
        <v>-6.6602838368650967E-3</v>
      </c>
      <c r="V295" s="38">
        <v>697.91597683397276</v>
      </c>
      <c r="W295" s="38">
        <v>121.39032945381909</v>
      </c>
      <c r="X295" s="35">
        <v>108.35509033877227</v>
      </c>
      <c r="Y295" s="35">
        <v>2690.1741338122256</v>
      </c>
      <c r="Z295" s="35">
        <v>0</v>
      </c>
      <c r="AA295" s="36">
        <f t="shared" si="25"/>
        <v>116803548.41721085</v>
      </c>
      <c r="AB295" s="37">
        <f t="shared" si="29"/>
        <v>-6.6602838368653274E-3</v>
      </c>
    </row>
    <row r="296" spans="1:28">
      <c r="A296" s="18">
        <v>20190315</v>
      </c>
      <c r="B296" s="18" t="s">
        <v>99</v>
      </c>
      <c r="C296" s="27">
        <v>44200</v>
      </c>
      <c r="D296" s="27">
        <v>1</v>
      </c>
      <c r="E296" s="27">
        <v>3.3624483204134368</v>
      </c>
      <c r="F296" s="18">
        <v>203000</v>
      </c>
      <c r="G296" s="18">
        <v>1</v>
      </c>
      <c r="H296" s="18">
        <v>0.5848393258426966</v>
      </c>
      <c r="I296" s="27">
        <v>299807</v>
      </c>
      <c r="J296" s="27">
        <v>1</v>
      </c>
      <c r="K296" s="26">
        <v>0.52203761428508388</v>
      </c>
      <c r="L296" s="18">
        <v>10775</v>
      </c>
      <c r="M296" s="19">
        <v>1</v>
      </c>
      <c r="N296" s="19">
        <v>12.960831673306773</v>
      </c>
      <c r="O296" s="27">
        <v>0</v>
      </c>
      <c r="P296" s="27">
        <v>0</v>
      </c>
      <c r="Q296" s="27">
        <v>0</v>
      </c>
      <c r="R296" s="22">
        <f t="shared" si="26"/>
        <v>481784.11614344339</v>
      </c>
      <c r="S296" s="32">
        <f t="shared" si="24"/>
        <v>563506.09121419</v>
      </c>
      <c r="T296" s="39">
        <f t="shared" si="27"/>
        <v>1169.6236391620998</v>
      </c>
      <c r="U296" s="34">
        <f t="shared" si="28"/>
        <v>1.3596804305276442E-3</v>
      </c>
      <c r="V296" s="38">
        <v>697.91597683397276</v>
      </c>
      <c r="W296" s="38">
        <v>121.39032945381909</v>
      </c>
      <c r="X296" s="35">
        <v>108.35509033877227</v>
      </c>
      <c r="Y296" s="35">
        <v>2690.1741338122256</v>
      </c>
      <c r="Z296" s="35">
        <v>0</v>
      </c>
      <c r="AA296" s="36">
        <f t="shared" si="25"/>
        <v>116962363.91620991</v>
      </c>
      <c r="AB296" s="37">
        <f t="shared" si="29"/>
        <v>1.3596804305275535E-3</v>
      </c>
    </row>
    <row r="297" spans="1:28">
      <c r="A297" s="18">
        <v>20190318</v>
      </c>
      <c r="B297" s="18" t="s">
        <v>99</v>
      </c>
      <c r="C297" s="27">
        <v>43700</v>
      </c>
      <c r="D297" s="27">
        <v>1</v>
      </c>
      <c r="E297" s="27">
        <v>3.3624483204134368</v>
      </c>
      <c r="F297" s="18">
        <v>201000</v>
      </c>
      <c r="G297" s="18">
        <v>1</v>
      </c>
      <c r="H297" s="18">
        <v>0.5848393258426966</v>
      </c>
      <c r="I297" s="27">
        <v>293821</v>
      </c>
      <c r="J297" s="27">
        <v>1</v>
      </c>
      <c r="K297" s="26">
        <v>0.52203761428508388</v>
      </c>
      <c r="L297" s="18">
        <v>10755</v>
      </c>
      <c r="M297" s="19">
        <v>1</v>
      </c>
      <c r="N297" s="19">
        <v>12.960831673306773</v>
      </c>
      <c r="O297" s="27">
        <v>0</v>
      </c>
      <c r="P297" s="27">
        <v>0</v>
      </c>
      <c r="Q297" s="27">
        <v>0</v>
      </c>
      <c r="R297" s="22">
        <f t="shared" si="26"/>
        <v>481784.11614344339</v>
      </c>
      <c r="S297" s="32">
        <f t="shared" si="24"/>
        <v>557271.05460972118</v>
      </c>
      <c r="T297" s="39">
        <f t="shared" si="27"/>
        <v>1156.682082154412</v>
      </c>
      <c r="U297" s="34">
        <f t="shared" si="28"/>
        <v>-1.106471908943202E-2</v>
      </c>
      <c r="V297" s="38">
        <v>697.91597683397276</v>
      </c>
      <c r="W297" s="38">
        <v>121.39032945381909</v>
      </c>
      <c r="X297" s="35">
        <v>108.35509033877227</v>
      </c>
      <c r="Y297" s="35">
        <v>2690.1741338122256</v>
      </c>
      <c r="Z297" s="35">
        <v>0</v>
      </c>
      <c r="AA297" s="36">
        <f t="shared" si="25"/>
        <v>115668208.21544114</v>
      </c>
      <c r="AB297" s="37">
        <f t="shared" si="29"/>
        <v>-1.1064719089431902E-2</v>
      </c>
    </row>
    <row r="298" spans="1:28">
      <c r="A298" s="18">
        <v>20190319</v>
      </c>
      <c r="B298" s="18" t="s">
        <v>99</v>
      </c>
      <c r="C298" s="27">
        <v>43900</v>
      </c>
      <c r="D298" s="27">
        <v>1</v>
      </c>
      <c r="E298" s="27">
        <v>3.3624483204134368</v>
      </c>
      <c r="F298" s="18">
        <v>203000</v>
      </c>
      <c r="G298" s="18">
        <v>1</v>
      </c>
      <c r="H298" s="18">
        <v>0.5848393258426966</v>
      </c>
      <c r="I298" s="27">
        <v>284400</v>
      </c>
      <c r="J298" s="27">
        <v>1</v>
      </c>
      <c r="K298" s="26">
        <v>0.52203761428508388</v>
      </c>
      <c r="L298" s="18">
        <v>10775</v>
      </c>
      <c r="M298" s="19">
        <v>1</v>
      </c>
      <c r="N298" s="19">
        <v>12.960831673306773</v>
      </c>
      <c r="O298" s="27">
        <v>0</v>
      </c>
      <c r="P298" s="27">
        <v>0</v>
      </c>
      <c r="Q298" s="27">
        <v>0</v>
      </c>
      <c r="R298" s="22">
        <f t="shared" si="26"/>
        <v>481784.11614344339</v>
      </c>
      <c r="S298" s="32">
        <f t="shared" si="24"/>
        <v>554454.32319477561</v>
      </c>
      <c r="T298" s="39">
        <f t="shared" si="27"/>
        <v>1150.8356224631032</v>
      </c>
      <c r="U298" s="34">
        <f t="shared" si="28"/>
        <v>-5.0545087379752114E-3</v>
      </c>
      <c r="V298" s="38">
        <v>697.91597683397276</v>
      </c>
      <c r="W298" s="38">
        <v>121.39032945381909</v>
      </c>
      <c r="X298" s="35">
        <v>108.35509033877227</v>
      </c>
      <c r="Y298" s="35">
        <v>2690.1741338122256</v>
      </c>
      <c r="Z298" s="35">
        <v>0</v>
      </c>
      <c r="AA298" s="36">
        <f t="shared" si="25"/>
        <v>115083562.24631023</v>
      </c>
      <c r="AB298" s="37">
        <f t="shared" si="29"/>
        <v>-5.0545087379753858E-3</v>
      </c>
    </row>
    <row r="299" spans="1:28">
      <c r="A299" s="18">
        <v>20190320</v>
      </c>
      <c r="B299" s="18" t="s">
        <v>99</v>
      </c>
      <c r="C299" s="27">
        <v>44050</v>
      </c>
      <c r="D299" s="27">
        <v>1</v>
      </c>
      <c r="E299" s="27">
        <v>3.3624483204134368</v>
      </c>
      <c r="F299" s="18">
        <v>201000</v>
      </c>
      <c r="G299" s="18">
        <v>1</v>
      </c>
      <c r="H299" s="18">
        <v>0.5848393258426966</v>
      </c>
      <c r="I299" s="27">
        <v>289208</v>
      </c>
      <c r="J299" s="27">
        <v>1</v>
      </c>
      <c r="K299" s="26">
        <v>0.52203761428508388</v>
      </c>
      <c r="L299" s="18">
        <v>10790</v>
      </c>
      <c r="M299" s="19">
        <v>1</v>
      </c>
      <c r="N299" s="19">
        <v>12.960831673306773</v>
      </c>
      <c r="O299" s="27">
        <v>0</v>
      </c>
      <c r="P299" s="27">
        <v>0</v>
      </c>
      <c r="Q299" s="27">
        <v>0</v>
      </c>
      <c r="R299" s="22">
        <f t="shared" si="26"/>
        <v>481784.11614344339</v>
      </c>
      <c r="S299" s="32">
        <f t="shared" si="24"/>
        <v>556493.38111573446</v>
      </c>
      <c r="T299" s="39">
        <f t="shared" si="27"/>
        <v>1155.0679287028377</v>
      </c>
      <c r="U299" s="34">
        <f t="shared" si="28"/>
        <v>3.6775940517692744E-3</v>
      </c>
      <c r="V299" s="38">
        <v>697.91597683397276</v>
      </c>
      <c r="W299" s="38">
        <v>121.39032945381909</v>
      </c>
      <c r="X299" s="35">
        <v>108.35509033877227</v>
      </c>
      <c r="Y299" s="35">
        <v>2690.1741338122256</v>
      </c>
      <c r="Z299" s="35">
        <v>0</v>
      </c>
      <c r="AA299" s="36">
        <f t="shared" si="25"/>
        <v>115506792.87028371</v>
      </c>
      <c r="AB299" s="37">
        <f t="shared" si="29"/>
        <v>3.677594051769486E-3</v>
      </c>
    </row>
    <row r="300" spans="1:28">
      <c r="A300" s="18">
        <v>20190321</v>
      </c>
      <c r="B300" s="18" t="s">
        <v>99</v>
      </c>
      <c r="C300" s="27">
        <v>45850</v>
      </c>
      <c r="D300" s="27">
        <v>1</v>
      </c>
      <c r="E300" s="27">
        <v>3.3624483204134368</v>
      </c>
      <c r="F300" s="18">
        <v>200500</v>
      </c>
      <c r="G300" s="18">
        <v>1</v>
      </c>
      <c r="H300" s="18">
        <v>0.5848393258426966</v>
      </c>
      <c r="I300" s="27">
        <v>277530</v>
      </c>
      <c r="J300" s="27">
        <v>1</v>
      </c>
      <c r="K300" s="26">
        <v>0.52203761428508388</v>
      </c>
      <c r="L300" s="18">
        <v>10900</v>
      </c>
      <c r="M300" s="19">
        <v>1</v>
      </c>
      <c r="N300" s="19">
        <v>12.960831673306773</v>
      </c>
      <c r="O300" s="27">
        <v>0</v>
      </c>
      <c r="P300" s="27">
        <v>0</v>
      </c>
      <c r="Q300" s="27">
        <v>0</v>
      </c>
      <c r="R300" s="22">
        <f t="shared" si="26"/>
        <v>481784.11614344339</v>
      </c>
      <c r="S300" s="32">
        <f t="shared" si="24"/>
        <v>557582.70465399988</v>
      </c>
      <c r="T300" s="39">
        <f t="shared" si="27"/>
        <v>1157.3289487360116</v>
      </c>
      <c r="U300" s="34">
        <f t="shared" si="28"/>
        <v>1.9574779776918663E-3</v>
      </c>
      <c r="V300" s="38">
        <v>697.91597683397276</v>
      </c>
      <c r="W300" s="38">
        <v>121.39032945381909</v>
      </c>
      <c r="X300" s="35">
        <v>108.35509033877227</v>
      </c>
      <c r="Y300" s="35">
        <v>2690.1741338122256</v>
      </c>
      <c r="Z300" s="35">
        <v>0</v>
      </c>
      <c r="AA300" s="36">
        <f t="shared" si="25"/>
        <v>115732894.87360111</v>
      </c>
      <c r="AB300" s="37">
        <f t="shared" si="29"/>
        <v>1.9574779776919057E-3</v>
      </c>
    </row>
    <row r="301" spans="1:28">
      <c r="A301" s="18">
        <v>20190322</v>
      </c>
      <c r="B301" s="18" t="s">
        <v>99</v>
      </c>
      <c r="C301" s="27">
        <v>46550</v>
      </c>
      <c r="D301" s="27">
        <v>1</v>
      </c>
      <c r="E301" s="27">
        <v>3.3624483204134368</v>
      </c>
      <c r="F301" s="18">
        <v>199500</v>
      </c>
      <c r="G301" s="18">
        <v>1</v>
      </c>
      <c r="H301" s="18">
        <v>0.5848393258426966</v>
      </c>
      <c r="I301" s="27">
        <v>276058</v>
      </c>
      <c r="J301" s="27">
        <v>1</v>
      </c>
      <c r="K301" s="26">
        <v>0.52203761428508388</v>
      </c>
      <c r="L301" s="18">
        <v>10925</v>
      </c>
      <c r="M301" s="19">
        <v>1</v>
      </c>
      <c r="N301" s="19">
        <v>12.960831673306773</v>
      </c>
      <c r="O301" s="27">
        <v>0</v>
      </c>
      <c r="P301" s="27">
        <v>0</v>
      </c>
      <c r="Q301" s="27">
        <v>0</v>
      </c>
      <c r="R301" s="22">
        <f t="shared" si="26"/>
        <v>481784.11614344339</v>
      </c>
      <c r="S301" s="32">
        <f t="shared" si="24"/>
        <v>558907.16057605168</v>
      </c>
      <c r="T301" s="39">
        <f t="shared" si="27"/>
        <v>1160.0780138829778</v>
      </c>
      <c r="U301" s="34">
        <f t="shared" si="28"/>
        <v>2.3753533081225962E-3</v>
      </c>
      <c r="V301" s="38">
        <v>697.91597683397276</v>
      </c>
      <c r="W301" s="38">
        <v>121.39032945381909</v>
      </c>
      <c r="X301" s="35">
        <v>108.35509033877227</v>
      </c>
      <c r="Y301" s="35">
        <v>2690.1741338122256</v>
      </c>
      <c r="Z301" s="35">
        <v>0</v>
      </c>
      <c r="AA301" s="36">
        <f t="shared" si="25"/>
        <v>116007801.38829771</v>
      </c>
      <c r="AB301" s="37">
        <f t="shared" si="29"/>
        <v>2.3753533081224665E-3</v>
      </c>
    </row>
    <row r="302" spans="1:28">
      <c r="A302" s="18">
        <v>20190325</v>
      </c>
      <c r="B302" s="18" t="s">
        <v>99</v>
      </c>
      <c r="C302" s="27">
        <v>45500</v>
      </c>
      <c r="D302" s="27">
        <v>1</v>
      </c>
      <c r="E302" s="27">
        <v>3.3624483204134368</v>
      </c>
      <c r="F302" s="18">
        <v>198000</v>
      </c>
      <c r="G302" s="18">
        <v>1</v>
      </c>
      <c r="H302" s="18">
        <v>0.5848393258426966</v>
      </c>
      <c r="I302" s="27">
        <v>266440</v>
      </c>
      <c r="J302" s="27">
        <v>1</v>
      </c>
      <c r="K302" s="26">
        <v>0.52203761428508388</v>
      </c>
      <c r="L302" s="18">
        <v>10720</v>
      </c>
      <c r="M302" s="19">
        <v>1</v>
      </c>
      <c r="N302" s="19">
        <v>12.960831673306773</v>
      </c>
      <c r="O302" s="27">
        <v>0</v>
      </c>
      <c r="P302" s="27">
        <v>0</v>
      </c>
      <c r="Q302" s="27">
        <v>0</v>
      </c>
      <c r="R302" s="22">
        <f t="shared" si="26"/>
        <v>481784.11614344339</v>
      </c>
      <c r="S302" s="32">
        <f t="shared" si="24"/>
        <v>546821.40258363169</v>
      </c>
      <c r="T302" s="39">
        <f t="shared" si="27"/>
        <v>1134.9925916213156</v>
      </c>
      <c r="U302" s="34">
        <f t="shared" si="28"/>
        <v>-2.1623909738360637E-2</v>
      </c>
      <c r="V302" s="38">
        <v>697.91597683397276</v>
      </c>
      <c r="W302" s="38">
        <v>121.39032945381909</v>
      </c>
      <c r="X302" s="35">
        <v>108.35509033877227</v>
      </c>
      <c r="Y302" s="35">
        <v>2690.1741338122256</v>
      </c>
      <c r="Z302" s="35">
        <v>0</v>
      </c>
      <c r="AA302" s="36">
        <f t="shared" si="25"/>
        <v>113499259.16213149</v>
      </c>
      <c r="AB302" s="37">
        <f t="shared" si="29"/>
        <v>-2.1623909738360647E-2</v>
      </c>
    </row>
    <row r="303" spans="1:28">
      <c r="A303" s="18">
        <v>20190326</v>
      </c>
      <c r="B303" s="18" t="s">
        <v>99</v>
      </c>
      <c r="C303" s="27">
        <v>45250</v>
      </c>
      <c r="D303" s="27">
        <v>1</v>
      </c>
      <c r="E303" s="27">
        <v>3.3624483204134368</v>
      </c>
      <c r="F303" s="18">
        <v>192500</v>
      </c>
      <c r="G303" s="18">
        <v>1</v>
      </c>
      <c r="H303" s="18">
        <v>0.5848393258426966</v>
      </c>
      <c r="I303" s="27">
        <v>280965</v>
      </c>
      <c r="J303" s="27">
        <v>1</v>
      </c>
      <c r="K303" s="26">
        <v>0.52203761428508388</v>
      </c>
      <c r="L303" s="18">
        <v>10740</v>
      </c>
      <c r="M303" s="19">
        <v>1</v>
      </c>
      <c r="N303" s="19">
        <v>12.960831673306773</v>
      </c>
      <c r="O303" s="27">
        <v>0</v>
      </c>
      <c r="P303" s="27">
        <v>0</v>
      </c>
      <c r="Q303" s="27">
        <v>0</v>
      </c>
      <c r="R303" s="22">
        <f t="shared" si="26"/>
        <v>481784.11614344339</v>
      </c>
      <c r="S303" s="32">
        <f t="shared" si="24"/>
        <v>550605.98719235044</v>
      </c>
      <c r="T303" s="39">
        <f t="shared" si="27"/>
        <v>1142.8479452577396</v>
      </c>
      <c r="U303" s="34">
        <f t="shared" si="28"/>
        <v>6.9210615949508933E-3</v>
      </c>
      <c r="V303" s="38">
        <v>697.91597683397276</v>
      </c>
      <c r="W303" s="38">
        <v>121.39032945381909</v>
      </c>
      <c r="X303" s="35">
        <v>108.35509033877227</v>
      </c>
      <c r="Y303" s="35">
        <v>2690.1741338122256</v>
      </c>
      <c r="Z303" s="35">
        <v>0</v>
      </c>
      <c r="AA303" s="36">
        <f t="shared" si="25"/>
        <v>114284794.5257739</v>
      </c>
      <c r="AB303" s="37">
        <f t="shared" si="29"/>
        <v>6.9210615949509184E-3</v>
      </c>
    </row>
    <row r="304" spans="1:28">
      <c r="A304" s="18">
        <v>20190327</v>
      </c>
      <c r="B304" s="18" t="s">
        <v>99</v>
      </c>
      <c r="C304" s="27">
        <v>45350</v>
      </c>
      <c r="D304" s="27">
        <v>1</v>
      </c>
      <c r="E304" s="27">
        <v>3.3624483204134368</v>
      </c>
      <c r="F304" s="18">
        <v>183000</v>
      </c>
      <c r="G304" s="18">
        <v>1</v>
      </c>
      <c r="H304" s="18">
        <v>0.5848393258426966</v>
      </c>
      <c r="I304" s="27">
        <v>264576</v>
      </c>
      <c r="J304" s="27">
        <v>1</v>
      </c>
      <c r="K304" s="26">
        <v>0.52203761428508388</v>
      </c>
      <c r="L304" s="18">
        <v>10670</v>
      </c>
      <c r="M304" s="19">
        <v>1</v>
      </c>
      <c r="N304" s="19">
        <v>12.960831673306773</v>
      </c>
      <c r="O304" s="27">
        <v>0</v>
      </c>
      <c r="P304" s="27">
        <v>0</v>
      </c>
      <c r="Q304" s="27">
        <v>0</v>
      </c>
      <c r="R304" s="22">
        <f t="shared" si="26"/>
        <v>481784.11614344339</v>
      </c>
      <c r="S304" s="32">
        <f t="shared" si="24"/>
        <v>535923.32575123641</v>
      </c>
      <c r="T304" s="39">
        <f t="shared" si="27"/>
        <v>1112.3723422871708</v>
      </c>
      <c r="U304" s="34">
        <f t="shared" si="28"/>
        <v>-2.6666367207490462E-2</v>
      </c>
      <c r="V304" s="38">
        <v>697.91597683397276</v>
      </c>
      <c r="W304" s="38">
        <v>121.39032945381909</v>
      </c>
      <c r="X304" s="35">
        <v>108.35509033877227</v>
      </c>
      <c r="Y304" s="35">
        <v>2690.1741338122256</v>
      </c>
      <c r="Z304" s="35">
        <v>0</v>
      </c>
      <c r="AA304" s="36">
        <f t="shared" si="25"/>
        <v>111237234.22871703</v>
      </c>
      <c r="AB304" s="37">
        <f t="shared" si="29"/>
        <v>-2.6666367207490341E-2</v>
      </c>
    </row>
    <row r="305" spans="1:28">
      <c r="A305" s="18">
        <v>20190328</v>
      </c>
      <c r="B305" s="18" t="s">
        <v>99</v>
      </c>
      <c r="C305" s="27">
        <v>44850</v>
      </c>
      <c r="D305" s="27">
        <v>1</v>
      </c>
      <c r="E305" s="27">
        <v>3.3624483204134368</v>
      </c>
      <c r="F305" s="18">
        <v>180500</v>
      </c>
      <c r="G305" s="18">
        <v>1</v>
      </c>
      <c r="H305" s="18">
        <v>0.5848393258426966</v>
      </c>
      <c r="I305" s="27">
        <v>265263</v>
      </c>
      <c r="J305" s="27">
        <v>1</v>
      </c>
      <c r="K305" s="26">
        <v>0.52203761428508388</v>
      </c>
      <c r="L305" s="18">
        <v>10630</v>
      </c>
      <c r="M305" s="19">
        <v>1</v>
      </c>
      <c r="N305" s="19">
        <v>12.960831673306773</v>
      </c>
      <c r="O305" s="27">
        <v>0</v>
      </c>
      <c r="P305" s="27">
        <v>0</v>
      </c>
      <c r="Q305" s="27">
        <v>0</v>
      </c>
      <c r="R305" s="22">
        <f t="shared" si="26"/>
        <v>481784.11614344339</v>
      </c>
      <c r="S305" s="32">
        <f t="shared" si="24"/>
        <v>532620.20985050453</v>
      </c>
      <c r="T305" s="39">
        <f t="shared" si="27"/>
        <v>1105.5163339837579</v>
      </c>
      <c r="U305" s="34">
        <f t="shared" si="28"/>
        <v>-6.1634113351974303E-3</v>
      </c>
      <c r="V305" s="38">
        <v>697.91597683397276</v>
      </c>
      <c r="W305" s="38">
        <v>121.39032945381909</v>
      </c>
      <c r="X305" s="35">
        <v>108.35509033877227</v>
      </c>
      <c r="Y305" s="35">
        <v>2690.1741338122256</v>
      </c>
      <c r="Z305" s="35">
        <v>0</v>
      </c>
      <c r="AA305" s="36">
        <f t="shared" si="25"/>
        <v>110551633.39837573</v>
      </c>
      <c r="AB305" s="37">
        <f t="shared" si="29"/>
        <v>-6.1634113351975049E-3</v>
      </c>
    </row>
    <row r="306" spans="1:28">
      <c r="A306" s="18">
        <v>20190329</v>
      </c>
      <c r="B306" s="18" t="s">
        <v>99</v>
      </c>
      <c r="C306" s="27">
        <v>44650</v>
      </c>
      <c r="D306" s="27">
        <v>1</v>
      </c>
      <c r="E306" s="27">
        <v>3.3624483204134368</v>
      </c>
      <c r="F306" s="18">
        <v>181000</v>
      </c>
      <c r="G306" s="18">
        <v>1</v>
      </c>
      <c r="H306" s="18">
        <v>0.5848393258426966</v>
      </c>
      <c r="I306" s="27">
        <v>274586</v>
      </c>
      <c r="J306" s="27">
        <v>1</v>
      </c>
      <c r="K306" s="26">
        <v>0.52203761428508388</v>
      </c>
      <c r="L306" s="18">
        <v>10715</v>
      </c>
      <c r="M306" s="19">
        <v>1</v>
      </c>
      <c r="N306" s="19">
        <v>12.960831673306773</v>
      </c>
      <c r="O306" s="27">
        <v>0</v>
      </c>
      <c r="P306" s="27">
        <v>0</v>
      </c>
      <c r="Q306" s="27">
        <v>0</v>
      </c>
      <c r="R306" s="22">
        <f t="shared" si="26"/>
        <v>481784.11614344339</v>
      </c>
      <c r="S306" s="32">
        <f t="shared" si="24"/>
        <v>538208.76721955417</v>
      </c>
      <c r="T306" s="39">
        <f t="shared" si="27"/>
        <v>1117.1160467633831</v>
      </c>
      <c r="U306" s="34">
        <f t="shared" si="28"/>
        <v>1.0492574757195401E-2</v>
      </c>
      <c r="V306" s="38">
        <v>697.91597683397276</v>
      </c>
      <c r="W306" s="38">
        <v>121.39032945381909</v>
      </c>
      <c r="X306" s="35">
        <v>108.35509033877227</v>
      </c>
      <c r="Y306" s="35">
        <v>2690.1741338122256</v>
      </c>
      <c r="Z306" s="35">
        <v>0</v>
      </c>
      <c r="AA306" s="36">
        <f t="shared" si="25"/>
        <v>111711604.67633827</v>
      </c>
      <c r="AB306" s="37">
        <f t="shared" si="29"/>
        <v>1.0492574757195568E-2</v>
      </c>
    </row>
    <row r="307" spans="1:28">
      <c r="A307" s="18">
        <v>20190401</v>
      </c>
      <c r="B307" s="18" t="s">
        <v>99</v>
      </c>
      <c r="C307" s="27">
        <v>45050</v>
      </c>
      <c r="D307" s="27">
        <v>1</v>
      </c>
      <c r="E307" s="27">
        <v>3.3624483204134368</v>
      </c>
      <c r="F307" s="18">
        <v>182000</v>
      </c>
      <c r="G307" s="18">
        <v>1</v>
      </c>
      <c r="H307" s="18">
        <v>0.5848393258426966</v>
      </c>
      <c r="I307" s="27">
        <v>269777</v>
      </c>
      <c r="J307" s="27">
        <v>1</v>
      </c>
      <c r="K307" s="26">
        <v>0.52203761428508388</v>
      </c>
      <c r="L307" s="18">
        <v>10850</v>
      </c>
      <c r="M307" s="19">
        <v>1</v>
      </c>
      <c r="N307" s="19">
        <v>12.960831673306773</v>
      </c>
      <c r="O307" s="27">
        <v>0</v>
      </c>
      <c r="P307" s="27">
        <v>0</v>
      </c>
      <c r="Q307" s="27">
        <v>0</v>
      </c>
      <c r="R307" s="22">
        <f t="shared" si="26"/>
        <v>481784.11614344339</v>
      </c>
      <c r="S307" s="32">
        <f t="shared" si="24"/>
        <v>539377.81926236162</v>
      </c>
      <c r="T307" s="39">
        <f t="shared" si="27"/>
        <v>1119.5425527515122</v>
      </c>
      <c r="U307" s="34">
        <f t="shared" si="28"/>
        <v>2.172116312498933E-3</v>
      </c>
      <c r="V307" s="38">
        <v>697.91597683397276</v>
      </c>
      <c r="W307" s="38">
        <v>121.39032945381909</v>
      </c>
      <c r="X307" s="35">
        <v>108.35509033877227</v>
      </c>
      <c r="Y307" s="35">
        <v>2690.1741338122256</v>
      </c>
      <c r="Z307" s="35">
        <v>0</v>
      </c>
      <c r="AA307" s="36">
        <f t="shared" si="25"/>
        <v>111954255.27515116</v>
      </c>
      <c r="AB307" s="37">
        <f t="shared" si="29"/>
        <v>2.1721163124988128E-3</v>
      </c>
    </row>
    <row r="308" spans="1:28">
      <c r="A308" s="18">
        <v>20190402</v>
      </c>
      <c r="B308" s="18" t="s">
        <v>99</v>
      </c>
      <c r="C308" s="27">
        <v>45750</v>
      </c>
      <c r="D308" s="27">
        <v>1</v>
      </c>
      <c r="E308" s="27">
        <v>3.3624483204134368</v>
      </c>
      <c r="F308" s="18">
        <v>190000</v>
      </c>
      <c r="G308" s="18">
        <v>1</v>
      </c>
      <c r="H308" s="18">
        <v>0.5848393258426966</v>
      </c>
      <c r="I308" s="27">
        <v>271838</v>
      </c>
      <c r="J308" s="27">
        <v>1</v>
      </c>
      <c r="K308" s="26">
        <v>0.52203761428508388</v>
      </c>
      <c r="L308" s="18">
        <v>10915</v>
      </c>
      <c r="M308" s="19">
        <v>1</v>
      </c>
      <c r="N308" s="19">
        <v>12.960831673306773</v>
      </c>
      <c r="O308" s="27">
        <v>0</v>
      </c>
      <c r="P308" s="27">
        <v>0</v>
      </c>
      <c r="Q308" s="27">
        <v>0</v>
      </c>
      <c r="R308" s="22">
        <f t="shared" si="26"/>
        <v>481784.11614344339</v>
      </c>
      <c r="S308" s="32">
        <f t="shared" si="24"/>
        <v>548328.62127519911</v>
      </c>
      <c r="T308" s="39">
        <f t="shared" si="27"/>
        <v>1138.1210025445157</v>
      </c>
      <c r="U308" s="34">
        <f t="shared" si="28"/>
        <v>1.6594679449515398E-2</v>
      </c>
      <c r="V308" s="38">
        <v>697.91597683397276</v>
      </c>
      <c r="W308" s="38">
        <v>121.39032945381909</v>
      </c>
      <c r="X308" s="35">
        <v>108.35509033877227</v>
      </c>
      <c r="Y308" s="35">
        <v>2690.1741338122256</v>
      </c>
      <c r="Z308" s="35">
        <v>0</v>
      </c>
      <c r="AA308" s="36">
        <f t="shared" si="25"/>
        <v>113812100.25445151</v>
      </c>
      <c r="AB308" s="37">
        <f t="shared" si="29"/>
        <v>1.6594679449515381E-2</v>
      </c>
    </row>
    <row r="309" spans="1:28">
      <c r="A309" s="18">
        <v>20190403</v>
      </c>
      <c r="B309" s="18" t="s">
        <v>99</v>
      </c>
      <c r="C309" s="27">
        <v>46600</v>
      </c>
      <c r="D309" s="27">
        <v>1</v>
      </c>
      <c r="E309" s="27">
        <v>3.3624483204134368</v>
      </c>
      <c r="F309" s="18">
        <v>193500</v>
      </c>
      <c r="G309" s="18">
        <v>1</v>
      </c>
      <c r="H309" s="18">
        <v>0.5848393258426966</v>
      </c>
      <c r="I309" s="27">
        <v>274291</v>
      </c>
      <c r="J309" s="27">
        <v>1</v>
      </c>
      <c r="K309" s="26">
        <v>0.52203761428508388</v>
      </c>
      <c r="L309" s="18">
        <v>11080</v>
      </c>
      <c r="M309" s="19">
        <v>1</v>
      </c>
      <c r="N309" s="19">
        <v>12.960831673306773</v>
      </c>
      <c r="O309" s="27">
        <v>0</v>
      </c>
      <c r="P309" s="27">
        <v>0</v>
      </c>
      <c r="Q309" s="27">
        <v>0</v>
      </c>
      <c r="R309" s="22">
        <f t="shared" si="26"/>
        <v>481784.11614344339</v>
      </c>
      <c r="S309" s="32">
        <f t="shared" si="24"/>
        <v>556652.73548193695</v>
      </c>
      <c r="T309" s="39">
        <f t="shared" si="27"/>
        <v>1155.3986875652884</v>
      </c>
      <c r="U309" s="34">
        <f t="shared" si="28"/>
        <v>1.5180885847941167E-2</v>
      </c>
      <c r="V309" s="38">
        <v>697.91597683397276</v>
      </c>
      <c r="W309" s="38">
        <v>121.39032945381909</v>
      </c>
      <c r="X309" s="35">
        <v>108.35509033877227</v>
      </c>
      <c r="Y309" s="35">
        <v>2690.1741338122256</v>
      </c>
      <c r="Z309" s="35">
        <v>0</v>
      </c>
      <c r="AA309" s="36">
        <f t="shared" si="25"/>
        <v>115539868.75652878</v>
      </c>
      <c r="AB309" s="37">
        <f t="shared" si="29"/>
        <v>1.5180885847941188E-2</v>
      </c>
    </row>
    <row r="310" spans="1:28">
      <c r="A310" s="18">
        <v>20190404</v>
      </c>
      <c r="B310" s="18" t="s">
        <v>99</v>
      </c>
      <c r="C310" s="27">
        <v>46950</v>
      </c>
      <c r="D310" s="27">
        <v>1</v>
      </c>
      <c r="E310" s="27">
        <v>3.3624483204134368</v>
      </c>
      <c r="F310" s="18">
        <v>192500</v>
      </c>
      <c r="G310" s="18">
        <v>1</v>
      </c>
      <c r="H310" s="18">
        <v>0.5848393258426966</v>
      </c>
      <c r="I310" s="27">
        <v>267814</v>
      </c>
      <c r="J310" s="27">
        <v>1</v>
      </c>
      <c r="K310" s="26">
        <v>0.52203761428508388</v>
      </c>
      <c r="L310" s="18">
        <v>11120</v>
      </c>
      <c r="M310" s="19">
        <v>1</v>
      </c>
      <c r="N310" s="19">
        <v>12.960831673306773</v>
      </c>
      <c r="O310" s="27">
        <v>0</v>
      </c>
      <c r="P310" s="27">
        <v>0</v>
      </c>
      <c r="Q310" s="27">
        <v>0</v>
      </c>
      <c r="R310" s="22">
        <f t="shared" si="26"/>
        <v>481784.11614344339</v>
      </c>
      <c r="S310" s="32">
        <f t="shared" si="24"/>
        <v>554381.94870744669</v>
      </c>
      <c r="T310" s="39">
        <f t="shared" si="27"/>
        <v>1150.6854006419517</v>
      </c>
      <c r="U310" s="34">
        <f t="shared" si="28"/>
        <v>-4.0793597691103026E-3</v>
      </c>
      <c r="V310" s="38">
        <v>697.91597683397276</v>
      </c>
      <c r="W310" s="38">
        <v>121.39032945381909</v>
      </c>
      <c r="X310" s="35">
        <v>108.35509033877227</v>
      </c>
      <c r="Y310" s="35">
        <v>2690.1741338122256</v>
      </c>
      <c r="Z310" s="35">
        <v>0</v>
      </c>
      <c r="AA310" s="36">
        <f t="shared" si="25"/>
        <v>115068540.0641951</v>
      </c>
      <c r="AB310" s="37">
        <f t="shared" si="29"/>
        <v>-4.0793597691104362E-3</v>
      </c>
    </row>
    <row r="311" spans="1:28">
      <c r="A311" s="18">
        <v>20190405</v>
      </c>
      <c r="B311" s="18" t="s">
        <v>99</v>
      </c>
      <c r="C311" s="27">
        <v>46850</v>
      </c>
      <c r="D311" s="27">
        <v>1</v>
      </c>
      <c r="E311" s="27">
        <v>3.3624483204134368</v>
      </c>
      <c r="F311" s="18">
        <v>192000</v>
      </c>
      <c r="G311" s="18">
        <v>1</v>
      </c>
      <c r="H311" s="18">
        <v>0.5848393258426966</v>
      </c>
      <c r="I311" s="27">
        <v>260160</v>
      </c>
      <c r="J311" s="27">
        <v>1</v>
      </c>
      <c r="K311" s="26">
        <v>0.52203761428508388</v>
      </c>
      <c r="L311" s="18">
        <v>11120</v>
      </c>
      <c r="M311" s="19">
        <v>1</v>
      </c>
      <c r="N311" s="19">
        <v>12.960831673306773</v>
      </c>
      <c r="O311" s="27">
        <v>0</v>
      </c>
      <c r="P311" s="27">
        <v>0</v>
      </c>
      <c r="Q311" s="27">
        <v>0</v>
      </c>
      <c r="R311" s="22">
        <f t="shared" si="26"/>
        <v>481784.11614344339</v>
      </c>
      <c r="S311" s="32">
        <f t="shared" si="24"/>
        <v>549757.60831274604</v>
      </c>
      <c r="T311" s="39">
        <f t="shared" si="27"/>
        <v>1141.087034403319</v>
      </c>
      <c r="U311" s="34">
        <f t="shared" si="28"/>
        <v>-8.3414339256219893E-3</v>
      </c>
      <c r="V311" s="38">
        <v>697.91597683397276</v>
      </c>
      <c r="W311" s="38">
        <v>121.39032945381909</v>
      </c>
      <c r="X311" s="35">
        <v>108.35509033877227</v>
      </c>
      <c r="Y311" s="35">
        <v>2690.1741338122256</v>
      </c>
      <c r="Z311" s="35">
        <v>0</v>
      </c>
      <c r="AA311" s="36">
        <f t="shared" si="25"/>
        <v>114108703.44033185</v>
      </c>
      <c r="AB311" s="37">
        <f t="shared" si="29"/>
        <v>-8.3414339256218158E-3</v>
      </c>
    </row>
    <row r="312" spans="1:28">
      <c r="A312" s="18">
        <v>20190408</v>
      </c>
      <c r="B312" s="18" t="s">
        <v>99</v>
      </c>
      <c r="C312" s="27">
        <v>46650</v>
      </c>
      <c r="D312" s="27">
        <v>1</v>
      </c>
      <c r="E312" s="27">
        <v>3.3624483204134368</v>
      </c>
      <c r="F312" s="18">
        <v>195500</v>
      </c>
      <c r="G312" s="18">
        <v>1</v>
      </c>
      <c r="H312" s="18">
        <v>0.5848393258426966</v>
      </c>
      <c r="I312" s="27">
        <v>266146</v>
      </c>
      <c r="J312" s="27">
        <v>1</v>
      </c>
      <c r="K312" s="26">
        <v>0.52203761428508388</v>
      </c>
      <c r="L312" s="18">
        <v>11105</v>
      </c>
      <c r="M312" s="19">
        <v>1</v>
      </c>
      <c r="N312" s="19">
        <v>12.960831673306773</v>
      </c>
      <c r="O312" s="27">
        <v>0</v>
      </c>
      <c r="P312" s="27">
        <v>0</v>
      </c>
      <c r="Q312" s="27">
        <v>0</v>
      </c>
      <c r="R312" s="22">
        <f t="shared" si="26"/>
        <v>481784.11614344339</v>
      </c>
      <c r="S312" s="32">
        <f t="shared" si="24"/>
        <v>554062.56097312365</v>
      </c>
      <c r="T312" s="39">
        <f t="shared" si="27"/>
        <v>1150.0224735681418</v>
      </c>
      <c r="U312" s="34">
        <f t="shared" si="28"/>
        <v>7.8306377124819429E-3</v>
      </c>
      <c r="V312" s="38">
        <v>697.91597683397276</v>
      </c>
      <c r="W312" s="38">
        <v>121.39032945381909</v>
      </c>
      <c r="X312" s="35">
        <v>108.35509033877227</v>
      </c>
      <c r="Y312" s="35">
        <v>2690.1741338122256</v>
      </c>
      <c r="Z312" s="35">
        <v>0</v>
      </c>
      <c r="AA312" s="36">
        <f t="shared" si="25"/>
        <v>115002247.3568141</v>
      </c>
      <c r="AB312" s="37">
        <f t="shared" si="29"/>
        <v>7.8306377124817174E-3</v>
      </c>
    </row>
    <row r="313" spans="1:28">
      <c r="A313" s="18">
        <v>20190409</v>
      </c>
      <c r="B313" s="18" t="s">
        <v>99</v>
      </c>
      <c r="C313" s="27">
        <v>46650</v>
      </c>
      <c r="D313" s="27">
        <v>1</v>
      </c>
      <c r="E313" s="27">
        <v>3.3624483204134368</v>
      </c>
      <c r="F313" s="18">
        <v>204500</v>
      </c>
      <c r="G313" s="18">
        <v>1</v>
      </c>
      <c r="H313" s="18">
        <v>0.5848393258426966</v>
      </c>
      <c r="I313" s="27">
        <v>265852</v>
      </c>
      <c r="J313" s="27">
        <v>1</v>
      </c>
      <c r="K313" s="26">
        <v>0.52203761428508388</v>
      </c>
      <c r="L313" s="18">
        <v>11175</v>
      </c>
      <c r="M313" s="19">
        <v>1</v>
      </c>
      <c r="N313" s="19">
        <v>12.960831673306773</v>
      </c>
      <c r="O313" s="27">
        <v>0</v>
      </c>
      <c r="P313" s="27">
        <v>0</v>
      </c>
      <c r="Q313" s="27">
        <v>0</v>
      </c>
      <c r="R313" s="22">
        <f t="shared" si="26"/>
        <v>481784.11614344339</v>
      </c>
      <c r="S313" s="32">
        <f t="shared" ref="S313:S376" si="30">C313*D313*E313+F313*G313*H313+I313*J313*K313+L313*M313*N313</f>
        <v>560079.89406423958</v>
      </c>
      <c r="T313" s="39">
        <f t="shared" si="27"/>
        <v>1162.5121611470579</v>
      </c>
      <c r="U313" s="34">
        <f t="shared" si="28"/>
        <v>1.0860385658520849E-2</v>
      </c>
      <c r="V313" s="38">
        <v>697.91597683397276</v>
      </c>
      <c r="W313" s="38">
        <v>121.39032945381909</v>
      </c>
      <c r="X313" s="35">
        <v>108.35509033877227</v>
      </c>
      <c r="Y313" s="35">
        <v>2690.1741338122256</v>
      </c>
      <c r="Z313" s="35">
        <v>0</v>
      </c>
      <c r="AA313" s="36">
        <f t="shared" ref="AA313:AA376" si="31">V313*C313+W313*F313+X313*I313+Y313*L313</f>
        <v>116251216.11470573</v>
      </c>
      <c r="AB313" s="37">
        <f t="shared" si="29"/>
        <v>1.0860385658520972E-2</v>
      </c>
    </row>
    <row r="314" spans="1:28">
      <c r="A314" s="18">
        <v>20190410</v>
      </c>
      <c r="B314" s="18" t="s">
        <v>99</v>
      </c>
      <c r="C314" s="27">
        <v>46700</v>
      </c>
      <c r="D314" s="27">
        <v>1</v>
      </c>
      <c r="E314" s="27">
        <v>3.3624483204134368</v>
      </c>
      <c r="F314" s="18">
        <v>205500</v>
      </c>
      <c r="G314" s="18">
        <v>1</v>
      </c>
      <c r="H314" s="18">
        <v>0.5848393258426966</v>
      </c>
      <c r="I314" s="27">
        <v>272819</v>
      </c>
      <c r="J314" s="27">
        <v>1</v>
      </c>
      <c r="K314" s="26">
        <v>0.52203761428508388</v>
      </c>
      <c r="L314" s="18">
        <v>11090</v>
      </c>
      <c r="M314" s="19">
        <v>1</v>
      </c>
      <c r="N314" s="19">
        <v>12.960831673306773</v>
      </c>
      <c r="O314" s="27">
        <v>0</v>
      </c>
      <c r="P314" s="27">
        <v>0</v>
      </c>
      <c r="Q314" s="27">
        <v>0</v>
      </c>
      <c r="R314" s="22">
        <f t="shared" ref="R314:R368" si="32">$R$248</f>
        <v>481784.11614344339</v>
      </c>
      <c r="S314" s="32">
        <f t="shared" si="30"/>
        <v>563368.2211725961</v>
      </c>
      <c r="T314" s="39">
        <f t="shared" si="27"/>
        <v>1169.3374735601751</v>
      </c>
      <c r="U314" s="34">
        <f t="shared" si="28"/>
        <v>5.8711750648549254E-3</v>
      </c>
      <c r="V314" s="38">
        <v>697.91597683397276</v>
      </c>
      <c r="W314" s="38">
        <v>121.39032945381909</v>
      </c>
      <c r="X314" s="35">
        <v>108.35509033877227</v>
      </c>
      <c r="Y314" s="35">
        <v>2690.1741338122256</v>
      </c>
      <c r="Z314" s="35">
        <v>0</v>
      </c>
      <c r="AA314" s="36">
        <f t="shared" si="31"/>
        <v>116933747.35601746</v>
      </c>
      <c r="AB314" s="37">
        <f t="shared" si="29"/>
        <v>5.8711750648549905E-3</v>
      </c>
    </row>
    <row r="315" spans="1:28">
      <c r="A315" s="18">
        <v>20190411</v>
      </c>
      <c r="B315" s="18" t="s">
        <v>99</v>
      </c>
      <c r="C315" s="27">
        <v>46250</v>
      </c>
      <c r="D315" s="27">
        <v>1</v>
      </c>
      <c r="E315" s="27">
        <v>3.3624483204134368</v>
      </c>
      <c r="F315" s="18">
        <v>210500</v>
      </c>
      <c r="G315" s="18">
        <v>1</v>
      </c>
      <c r="H315" s="18">
        <v>0.5848393258426966</v>
      </c>
      <c r="I315" s="27">
        <v>273310</v>
      </c>
      <c r="J315" s="27">
        <v>1</v>
      </c>
      <c r="K315" s="26">
        <v>0.52203761428508388</v>
      </c>
      <c r="L315" s="18">
        <v>11140</v>
      </c>
      <c r="M315" s="19">
        <v>1</v>
      </c>
      <c r="N315" s="19">
        <v>12.960831673306773</v>
      </c>
      <c r="O315" s="27">
        <v>0</v>
      </c>
      <c r="P315" s="27">
        <v>0</v>
      </c>
      <c r="Q315" s="27">
        <v>0</v>
      </c>
      <c r="R315" s="22">
        <f t="shared" si="32"/>
        <v>481784.11614344339</v>
      </c>
      <c r="S315" s="32">
        <f t="shared" si="30"/>
        <v>565683.67810990277</v>
      </c>
      <c r="T315" s="39">
        <f t="shared" si="27"/>
        <v>1174.1434786975826</v>
      </c>
      <c r="U315" s="34">
        <f t="shared" si="28"/>
        <v>4.1100240487248777E-3</v>
      </c>
      <c r="V315" s="38">
        <v>697.91597683397276</v>
      </c>
      <c r="W315" s="38">
        <v>121.39032945381909</v>
      </c>
      <c r="X315" s="35">
        <v>108.35509033877227</v>
      </c>
      <c r="Y315" s="35">
        <v>2690.1741338122256</v>
      </c>
      <c r="Z315" s="35">
        <v>0</v>
      </c>
      <c r="AA315" s="36">
        <f t="shared" si="31"/>
        <v>117414347.86975819</v>
      </c>
      <c r="AB315" s="37">
        <f t="shared" si="29"/>
        <v>4.1100240487247277E-3</v>
      </c>
    </row>
    <row r="316" spans="1:28">
      <c r="A316" s="18">
        <v>20190412</v>
      </c>
      <c r="B316" s="18" t="s">
        <v>99</v>
      </c>
      <c r="C316" s="27">
        <v>46850</v>
      </c>
      <c r="D316" s="27">
        <v>1</v>
      </c>
      <c r="E316" s="27">
        <v>3.3624483204134368</v>
      </c>
      <c r="F316" s="18">
        <v>209000</v>
      </c>
      <c r="G316" s="18">
        <v>1</v>
      </c>
      <c r="H316" s="18">
        <v>0.5848393258426966</v>
      </c>
      <c r="I316" s="27">
        <v>268992</v>
      </c>
      <c r="J316" s="27">
        <v>1</v>
      </c>
      <c r="K316" s="26">
        <v>0.52203761428508388</v>
      </c>
      <c r="L316" s="18">
        <v>11150</v>
      </c>
      <c r="M316" s="19">
        <v>1</v>
      </c>
      <c r="N316" s="19">
        <v>12.960831673306773</v>
      </c>
      <c r="O316" s="27">
        <v>0</v>
      </c>
      <c r="P316" s="27">
        <v>0</v>
      </c>
      <c r="Q316" s="27">
        <v>0</v>
      </c>
      <c r="R316" s="22">
        <f t="shared" si="32"/>
        <v>481784.11614344339</v>
      </c>
      <c r="S316" s="32">
        <f t="shared" si="30"/>
        <v>564699.33801163686</v>
      </c>
      <c r="T316" s="39">
        <f t="shared" si="27"/>
        <v>1172.1003642293322</v>
      </c>
      <c r="U316" s="34">
        <f t="shared" si="28"/>
        <v>-1.7400892695982721E-3</v>
      </c>
      <c r="V316" s="38">
        <v>697.91597683397276</v>
      </c>
      <c r="W316" s="38">
        <v>121.39032945381909</v>
      </c>
      <c r="X316" s="35">
        <v>108.35509033877227</v>
      </c>
      <c r="Y316" s="35">
        <v>2690.1741338122256</v>
      </c>
      <c r="Z316" s="35">
        <v>0</v>
      </c>
      <c r="AA316" s="36">
        <f t="shared" si="31"/>
        <v>117210036.42293316</v>
      </c>
      <c r="AB316" s="37">
        <f t="shared" si="29"/>
        <v>-1.7400892695981231E-3</v>
      </c>
    </row>
    <row r="317" spans="1:28">
      <c r="A317" s="18">
        <v>20190415</v>
      </c>
      <c r="B317" s="18" t="s">
        <v>99</v>
      </c>
      <c r="C317" s="27">
        <v>47050</v>
      </c>
      <c r="D317" s="27">
        <v>1</v>
      </c>
      <c r="E317" s="27">
        <v>3.3624483204134368</v>
      </c>
      <c r="F317" s="18">
        <v>203500</v>
      </c>
      <c r="G317" s="18">
        <v>1</v>
      </c>
      <c r="H317" s="18">
        <v>0.5848393258426966</v>
      </c>
      <c r="I317" s="27">
        <v>263398</v>
      </c>
      <c r="J317" s="27">
        <v>1</v>
      </c>
      <c r="K317" s="26">
        <v>0.52203761428508388</v>
      </c>
      <c r="L317" s="18">
        <v>11190</v>
      </c>
      <c r="M317" s="19">
        <v>1</v>
      </c>
      <c r="N317" s="19">
        <v>12.960831673306773</v>
      </c>
      <c r="O317" s="27">
        <v>0</v>
      </c>
      <c r="P317" s="27">
        <v>0</v>
      </c>
      <c r="Q317" s="27">
        <v>0</v>
      </c>
      <c r="R317" s="22">
        <f t="shared" si="32"/>
        <v>481784.11614344339</v>
      </c>
      <c r="S317" s="32">
        <f t="shared" si="30"/>
        <v>559753.36623620626</v>
      </c>
      <c r="T317" s="39">
        <f t="shared" si="27"/>
        <v>1161.8344139630142</v>
      </c>
      <c r="U317" s="34">
        <f t="shared" si="28"/>
        <v>-8.758593188449312E-3</v>
      </c>
      <c r="V317" s="38">
        <v>697.91597683397276</v>
      </c>
      <c r="W317" s="38">
        <v>121.39032945381909</v>
      </c>
      <c r="X317" s="35">
        <v>108.35509033877227</v>
      </c>
      <c r="Y317" s="35">
        <v>2690.1741338122256</v>
      </c>
      <c r="Z317" s="35">
        <v>0</v>
      </c>
      <c r="AA317" s="36">
        <f t="shared" si="31"/>
        <v>116183441.39630134</v>
      </c>
      <c r="AB317" s="37">
        <f t="shared" si="29"/>
        <v>-8.7585931884494751E-3</v>
      </c>
    </row>
    <row r="318" spans="1:28">
      <c r="A318" s="18">
        <v>20190416</v>
      </c>
      <c r="B318" s="18" t="s">
        <v>99</v>
      </c>
      <c r="C318" s="27">
        <v>47250</v>
      </c>
      <c r="D318" s="27">
        <v>1</v>
      </c>
      <c r="E318" s="27">
        <v>3.3624483204134368</v>
      </c>
      <c r="F318" s="18">
        <v>208000</v>
      </c>
      <c r="G318" s="18">
        <v>1</v>
      </c>
      <c r="H318" s="18">
        <v>0.5848393258426966</v>
      </c>
      <c r="I318" s="27">
        <v>265165</v>
      </c>
      <c r="J318" s="27">
        <v>1</v>
      </c>
      <c r="K318" s="26">
        <v>0.52203761428508388</v>
      </c>
      <c r="L318" s="18">
        <v>11260</v>
      </c>
      <c r="M318" s="19">
        <v>1</v>
      </c>
      <c r="N318" s="19">
        <v>12.960831673306773</v>
      </c>
      <c r="O318" s="27">
        <v>0</v>
      </c>
      <c r="P318" s="27">
        <v>0</v>
      </c>
      <c r="Q318" s="27">
        <v>0</v>
      </c>
      <c r="R318" s="22">
        <f t="shared" si="32"/>
        <v>481784.11614344339</v>
      </c>
      <c r="S318" s="32">
        <f t="shared" si="30"/>
        <v>564887.33154815435</v>
      </c>
      <c r="T318" s="39">
        <f t="shared" si="27"/>
        <v>1172.4905670820588</v>
      </c>
      <c r="U318" s="34">
        <f t="shared" si="28"/>
        <v>9.1718346357950141E-3</v>
      </c>
      <c r="V318" s="38">
        <v>697.91597683397276</v>
      </c>
      <c r="W318" s="38">
        <v>121.39032945381909</v>
      </c>
      <c r="X318" s="35">
        <v>108.35509033877227</v>
      </c>
      <c r="Y318" s="35">
        <v>2690.1741338122256</v>
      </c>
      <c r="Z318" s="35">
        <v>0</v>
      </c>
      <c r="AA318" s="36">
        <f t="shared" si="31"/>
        <v>117249056.7082058</v>
      </c>
      <c r="AB318" s="37">
        <f t="shared" si="29"/>
        <v>9.1718346357950419E-3</v>
      </c>
    </row>
    <row r="319" spans="1:28">
      <c r="A319" s="18">
        <v>20190417</v>
      </c>
      <c r="B319" s="18" t="s">
        <v>99</v>
      </c>
      <c r="C319" s="27">
        <v>47050</v>
      </c>
      <c r="D319" s="27">
        <v>1</v>
      </c>
      <c r="E319" s="27">
        <v>3.3624483204134368</v>
      </c>
      <c r="F319" s="18">
        <v>208500</v>
      </c>
      <c r="G319" s="18">
        <v>1</v>
      </c>
      <c r="H319" s="18">
        <v>0.5848393258426966</v>
      </c>
      <c r="I319" s="27">
        <v>261534</v>
      </c>
      <c r="J319" s="27">
        <v>1</v>
      </c>
      <c r="K319" s="26">
        <v>0.52203761428508388</v>
      </c>
      <c r="L319" s="18">
        <v>11260</v>
      </c>
      <c r="M319" s="19">
        <v>1</v>
      </c>
      <c r="N319" s="19">
        <v>12.960831673306773</v>
      </c>
      <c r="O319" s="27">
        <v>0</v>
      </c>
      <c r="P319" s="27">
        <v>0</v>
      </c>
      <c r="Q319" s="27">
        <v>0</v>
      </c>
      <c r="R319" s="22">
        <f t="shared" si="32"/>
        <v>481784.11614344339</v>
      </c>
      <c r="S319" s="32">
        <f t="shared" si="30"/>
        <v>562611.74296952388</v>
      </c>
      <c r="T319" s="39">
        <f t="shared" si="27"/>
        <v>1167.767313445459</v>
      </c>
      <c r="U319" s="34">
        <f t="shared" si="28"/>
        <v>-4.0283937194943997E-3</v>
      </c>
      <c r="V319" s="38">
        <v>697.91597683397276</v>
      </c>
      <c r="W319" s="38">
        <v>121.39032945381909</v>
      </c>
      <c r="X319" s="35">
        <v>108.35509033877227</v>
      </c>
      <c r="Y319" s="35">
        <v>2690.1741338122256</v>
      </c>
      <c r="Z319" s="35">
        <v>0</v>
      </c>
      <c r="AA319" s="36">
        <f t="shared" si="31"/>
        <v>116776731.34454583</v>
      </c>
      <c r="AB319" s="37">
        <f t="shared" si="29"/>
        <v>-4.0283937194943911E-3</v>
      </c>
    </row>
    <row r="320" spans="1:28">
      <c r="A320" s="18">
        <v>20190418</v>
      </c>
      <c r="B320" s="18" t="s">
        <v>99</v>
      </c>
      <c r="C320" s="27">
        <v>45600</v>
      </c>
      <c r="D320" s="27">
        <v>1</v>
      </c>
      <c r="E320" s="27">
        <v>3.3624483204134368</v>
      </c>
      <c r="F320" s="18">
        <v>203500</v>
      </c>
      <c r="G320" s="18">
        <v>1</v>
      </c>
      <c r="H320" s="18">
        <v>0.5848393258426966</v>
      </c>
      <c r="I320" s="27">
        <v>252701</v>
      </c>
      <c r="J320" s="27">
        <v>1</v>
      </c>
      <c r="K320" s="26">
        <v>0.52203761428508388</v>
      </c>
      <c r="L320" s="18">
        <v>11085</v>
      </c>
      <c r="M320" s="19">
        <v>1</v>
      </c>
      <c r="N320" s="19">
        <v>12.960831673306773</v>
      </c>
      <c r="O320" s="27">
        <v>0</v>
      </c>
      <c r="P320" s="27">
        <v>0</v>
      </c>
      <c r="Q320" s="27">
        <v>0</v>
      </c>
      <c r="R320" s="22">
        <f t="shared" si="32"/>
        <v>481784.11614344339</v>
      </c>
      <c r="S320" s="32">
        <f t="shared" si="30"/>
        <v>547932.69248590199</v>
      </c>
      <c r="T320" s="39">
        <f t="shared" si="27"/>
        <v>1137.29920544488</v>
      </c>
      <c r="U320" s="34">
        <f t="shared" si="28"/>
        <v>-2.6090906681300895E-2</v>
      </c>
      <c r="V320" s="38">
        <v>697.91597683397276</v>
      </c>
      <c r="W320" s="38">
        <v>121.39032945381909</v>
      </c>
      <c r="X320" s="35">
        <v>108.35509033877227</v>
      </c>
      <c r="Y320" s="35">
        <v>2690.1741338122256</v>
      </c>
      <c r="Z320" s="35">
        <v>0</v>
      </c>
      <c r="AA320" s="36">
        <f t="shared" si="31"/>
        <v>113729920.54448795</v>
      </c>
      <c r="AB320" s="37">
        <f t="shared" si="29"/>
        <v>-2.6090906681300749E-2</v>
      </c>
    </row>
    <row r="321" spans="1:28">
      <c r="A321" s="18">
        <v>20190419</v>
      </c>
      <c r="B321" s="18" t="s">
        <v>99</v>
      </c>
      <c r="C321" s="27">
        <v>45300</v>
      </c>
      <c r="D321" s="27">
        <v>1</v>
      </c>
      <c r="E321" s="27">
        <v>3.3624483204134368</v>
      </c>
      <c r="F321" s="18">
        <v>218000</v>
      </c>
      <c r="G321" s="18">
        <v>1</v>
      </c>
      <c r="H321" s="18">
        <v>0.5848393258426966</v>
      </c>
      <c r="I321" s="27">
        <v>256627</v>
      </c>
      <c r="J321" s="27">
        <v>1</v>
      </c>
      <c r="K321" s="26">
        <v>0.52203761428508388</v>
      </c>
      <c r="L321" s="18">
        <v>11085</v>
      </c>
      <c r="M321" s="19">
        <v>1</v>
      </c>
      <c r="N321" s="19">
        <v>12.960831673306773</v>
      </c>
      <c r="O321" s="27">
        <v>0</v>
      </c>
      <c r="P321" s="27">
        <v>0</v>
      </c>
      <c r="Q321" s="27">
        <v>0</v>
      </c>
      <c r="R321" s="22">
        <f t="shared" si="32"/>
        <v>481784.11614344339</v>
      </c>
      <c r="S321" s="32">
        <f t="shared" si="30"/>
        <v>557453.64788818033</v>
      </c>
      <c r="T321" s="39">
        <f t="shared" si="27"/>
        <v>1157.0610761318821</v>
      </c>
      <c r="U321" s="34">
        <f t="shared" si="28"/>
        <v>1.737614041440555E-2</v>
      </c>
      <c r="V321" s="38">
        <v>697.91597683397276</v>
      </c>
      <c r="W321" s="38">
        <v>121.39032945381909</v>
      </c>
      <c r="X321" s="35">
        <v>108.35509033877227</v>
      </c>
      <c r="Y321" s="35">
        <v>2690.1741338122256</v>
      </c>
      <c r="Z321" s="35">
        <v>0</v>
      </c>
      <c r="AA321" s="36">
        <f t="shared" si="31"/>
        <v>115706107.61318815</v>
      </c>
      <c r="AB321" s="37">
        <f t="shared" si="29"/>
        <v>1.7376140414405421E-2</v>
      </c>
    </row>
    <row r="322" spans="1:28">
      <c r="A322" s="18">
        <v>20190422</v>
      </c>
      <c r="B322" s="18" t="s">
        <v>99</v>
      </c>
      <c r="C322" s="27">
        <v>45350</v>
      </c>
      <c r="D322" s="27">
        <v>1</v>
      </c>
      <c r="E322" s="27">
        <v>3.3624483204134368</v>
      </c>
      <c r="F322" s="18">
        <v>220500</v>
      </c>
      <c r="G322" s="18">
        <v>1</v>
      </c>
      <c r="H322" s="18">
        <v>0.5848393258426966</v>
      </c>
      <c r="I322" s="27">
        <v>254468</v>
      </c>
      <c r="J322" s="27">
        <v>1</v>
      </c>
      <c r="K322" s="26">
        <v>0.52203761428508388</v>
      </c>
      <c r="L322" s="18">
        <v>11085</v>
      </c>
      <c r="M322" s="19">
        <v>1</v>
      </c>
      <c r="N322" s="19">
        <v>12.960831673306773</v>
      </c>
      <c r="O322" s="27">
        <v>0</v>
      </c>
      <c r="P322" s="27">
        <v>0</v>
      </c>
      <c r="Q322" s="27">
        <v>0</v>
      </c>
      <c r="R322" s="22">
        <f t="shared" si="32"/>
        <v>481784.11614344339</v>
      </c>
      <c r="S322" s="32">
        <f t="shared" si="30"/>
        <v>557956.7894095662</v>
      </c>
      <c r="T322" s="39">
        <f t="shared" si="27"/>
        <v>1158.1054059562305</v>
      </c>
      <c r="U322" s="34">
        <f t="shared" si="28"/>
        <v>9.0257104477109819E-4</v>
      </c>
      <c r="V322" s="38">
        <v>697.91597683397276</v>
      </c>
      <c r="W322" s="38">
        <v>121.39032945381909</v>
      </c>
      <c r="X322" s="35">
        <v>108.35509033877227</v>
      </c>
      <c r="Y322" s="35">
        <v>2690.1741338122256</v>
      </c>
      <c r="Z322" s="35">
        <v>0</v>
      </c>
      <c r="AA322" s="36">
        <f t="shared" si="31"/>
        <v>115810540.59562299</v>
      </c>
      <c r="AB322" s="37">
        <f t="shared" si="29"/>
        <v>9.0257104477115577E-4</v>
      </c>
    </row>
    <row r="323" spans="1:28">
      <c r="A323" s="18">
        <v>20190423</v>
      </c>
      <c r="B323" s="18" t="s">
        <v>99</v>
      </c>
      <c r="C323" s="27">
        <v>45200</v>
      </c>
      <c r="D323" s="27">
        <v>1</v>
      </c>
      <c r="E323" s="27">
        <v>3.3624483204134368</v>
      </c>
      <c r="F323" s="18">
        <v>221500</v>
      </c>
      <c r="G323" s="18">
        <v>1</v>
      </c>
      <c r="H323" s="18">
        <v>0.5848393258426966</v>
      </c>
      <c r="I323" s="27">
        <v>254468</v>
      </c>
      <c r="J323" s="27">
        <v>1</v>
      </c>
      <c r="K323" s="26">
        <v>0.52203761428508388</v>
      </c>
      <c r="L323" s="18">
        <v>11085</v>
      </c>
      <c r="M323" s="19">
        <v>1</v>
      </c>
      <c r="N323" s="19">
        <v>12.960831673306773</v>
      </c>
      <c r="O323" s="27">
        <v>0</v>
      </c>
      <c r="P323" s="27">
        <v>0</v>
      </c>
      <c r="Q323" s="27">
        <v>0</v>
      </c>
      <c r="R323" s="22">
        <f t="shared" si="32"/>
        <v>481784.11614344339</v>
      </c>
      <c r="S323" s="32">
        <f t="shared" si="30"/>
        <v>558037.26148734696</v>
      </c>
      <c r="T323" s="39">
        <f t="shared" si="27"/>
        <v>1158.2724352855178</v>
      </c>
      <c r="U323" s="34">
        <f t="shared" si="28"/>
        <v>1.4422636180458443E-4</v>
      </c>
      <c r="V323" s="38">
        <v>697.91597683397276</v>
      </c>
      <c r="W323" s="38">
        <v>121.39032945381909</v>
      </c>
      <c r="X323" s="35">
        <v>108.35509033877227</v>
      </c>
      <c r="Y323" s="35">
        <v>2690.1741338122256</v>
      </c>
      <c r="Z323" s="35">
        <v>0</v>
      </c>
      <c r="AA323" s="36">
        <f t="shared" si="31"/>
        <v>115827243.52855171</v>
      </c>
      <c r="AB323" s="37">
        <f t="shared" si="29"/>
        <v>1.4422636180456063E-4</v>
      </c>
    </row>
    <row r="324" spans="1:28">
      <c r="A324" s="18">
        <v>20190424</v>
      </c>
      <c r="B324" s="18" t="s">
        <v>99</v>
      </c>
      <c r="C324" s="27">
        <v>44750</v>
      </c>
      <c r="D324" s="27">
        <v>1</v>
      </c>
      <c r="E324" s="27">
        <v>3.3624483204134368</v>
      </c>
      <c r="F324" s="22">
        <v>218000</v>
      </c>
      <c r="G324" s="18">
        <v>1</v>
      </c>
      <c r="H324" s="18">
        <v>0.5848393258426966</v>
      </c>
      <c r="I324" s="27">
        <v>254075</v>
      </c>
      <c r="J324" s="27">
        <v>1</v>
      </c>
      <c r="K324" s="26">
        <v>0.52203761428508388</v>
      </c>
      <c r="L324" s="18">
        <v>10965</v>
      </c>
      <c r="M324" s="19">
        <v>1</v>
      </c>
      <c r="N324" s="19">
        <v>12.960831673306773</v>
      </c>
      <c r="O324" s="27">
        <v>0</v>
      </c>
      <c r="P324" s="27">
        <v>0</v>
      </c>
      <c r="Q324" s="27">
        <v>0</v>
      </c>
      <c r="R324" s="22">
        <f t="shared" si="32"/>
        <v>481784.11614344339</v>
      </c>
      <c r="S324" s="32">
        <f t="shared" si="30"/>
        <v>552716.76151950064</v>
      </c>
      <c r="T324" s="39">
        <f t="shared" si="27"/>
        <v>1147.2291073932752</v>
      </c>
      <c r="U324" s="34">
        <f t="shared" si="28"/>
        <v>-9.5343095076939922E-3</v>
      </c>
      <c r="V324" s="38">
        <v>697.91597683397276</v>
      </c>
      <c r="W324" s="38">
        <v>121.39032945381909</v>
      </c>
      <c r="X324" s="35">
        <v>108.35509033877227</v>
      </c>
      <c r="Y324" s="35">
        <v>2690.1741338122256</v>
      </c>
      <c r="Z324" s="35">
        <v>0</v>
      </c>
      <c r="AA324" s="36">
        <f t="shared" si="31"/>
        <v>114722910.73932746</v>
      </c>
      <c r="AB324" s="37">
        <f t="shared" si="29"/>
        <v>-9.5343095076939419E-3</v>
      </c>
    </row>
    <row r="325" spans="1:28">
      <c r="A325" s="18">
        <v>20190425</v>
      </c>
      <c r="B325" s="18" t="s">
        <v>99</v>
      </c>
      <c r="C325" s="27">
        <v>44650</v>
      </c>
      <c r="D325" s="27">
        <v>1</v>
      </c>
      <c r="E325" s="27">
        <v>3.3624483204134368</v>
      </c>
      <c r="F325" s="18">
        <v>211500</v>
      </c>
      <c r="G325" s="18">
        <v>1</v>
      </c>
      <c r="H325" s="18">
        <v>0.5848393258426966</v>
      </c>
      <c r="I325" s="27">
        <v>249463</v>
      </c>
      <c r="J325" s="27">
        <v>1</v>
      </c>
      <c r="K325" s="26">
        <v>0.52203761428508388</v>
      </c>
      <c r="L325" s="18">
        <v>10965</v>
      </c>
      <c r="M325" s="19">
        <v>1</v>
      </c>
      <c r="N325" s="19">
        <v>12.960831673306773</v>
      </c>
      <c r="O325" s="27">
        <v>0</v>
      </c>
      <c r="P325" s="27">
        <v>0</v>
      </c>
      <c r="Q325" s="27">
        <v>0</v>
      </c>
      <c r="R325" s="22">
        <f t="shared" si="32"/>
        <v>481784.11614344339</v>
      </c>
      <c r="S325" s="32">
        <f t="shared" si="30"/>
        <v>546171.42359239887</v>
      </c>
      <c r="T325" s="39">
        <f t="shared" ref="T325:T381" si="33">S325/R325*1000</f>
        <v>1133.6434832355187</v>
      </c>
      <c r="U325" s="34">
        <f t="shared" ref="U325:U381" si="34">(T325-T324)/T324</f>
        <v>-1.1842119477447363E-2</v>
      </c>
      <c r="V325" s="38">
        <v>697.91597683397276</v>
      </c>
      <c r="W325" s="38">
        <v>121.39032945381909</v>
      </c>
      <c r="X325" s="35">
        <v>108.35509033877227</v>
      </c>
      <c r="Y325" s="35">
        <v>2690.1741338122256</v>
      </c>
      <c r="Z325" s="35">
        <v>0</v>
      </c>
      <c r="AA325" s="36">
        <f t="shared" si="31"/>
        <v>113364348.32355183</v>
      </c>
      <c r="AB325" s="37">
        <f t="shared" ref="AB325:AB381" si="35">(AA325-AA324)/AA324</f>
        <v>-1.1842119477447205E-2</v>
      </c>
    </row>
    <row r="326" spans="1:28">
      <c r="A326" s="18">
        <v>20190426</v>
      </c>
      <c r="B326" s="18" t="s">
        <v>99</v>
      </c>
      <c r="C326" s="27">
        <v>44850</v>
      </c>
      <c r="D326" s="27">
        <v>1</v>
      </c>
      <c r="E326" s="27">
        <v>3.3624483204134368</v>
      </c>
      <c r="F326" s="18">
        <v>212000</v>
      </c>
      <c r="G326" s="18">
        <v>1</v>
      </c>
      <c r="H326" s="18">
        <v>0.5848393258426966</v>
      </c>
      <c r="I326" s="27">
        <v>249463</v>
      </c>
      <c r="J326" s="27">
        <v>1</v>
      </c>
      <c r="K326" s="26">
        <v>0.52203761428508388</v>
      </c>
      <c r="L326" s="18">
        <v>10910</v>
      </c>
      <c r="M326" s="19">
        <v>1</v>
      </c>
      <c r="N326" s="19">
        <v>12.960831673306773</v>
      </c>
      <c r="O326" s="27">
        <v>0</v>
      </c>
      <c r="P326" s="27">
        <v>0</v>
      </c>
      <c r="Q326" s="27">
        <v>0</v>
      </c>
      <c r="R326" s="22">
        <f t="shared" si="32"/>
        <v>481784.11614344339</v>
      </c>
      <c r="S326" s="32">
        <f t="shared" si="30"/>
        <v>546423.48717737105</v>
      </c>
      <c r="T326" s="39">
        <f t="shared" si="33"/>
        <v>1134.166671062859</v>
      </c>
      <c r="U326" s="34">
        <f t="shared" si="34"/>
        <v>4.6151002063457867E-4</v>
      </c>
      <c r="V326" s="38">
        <v>697.91597683397276</v>
      </c>
      <c r="W326" s="38">
        <v>121.39032945381909</v>
      </c>
      <c r="X326" s="35">
        <v>108.35509033877227</v>
      </c>
      <c r="Y326" s="35">
        <v>2690.1741338122256</v>
      </c>
      <c r="Z326" s="35">
        <v>0</v>
      </c>
      <c r="AA326" s="36">
        <f t="shared" si="31"/>
        <v>113416667.10628586</v>
      </c>
      <c r="AB326" s="37">
        <f t="shared" si="35"/>
        <v>4.6151002063452197E-4</v>
      </c>
    </row>
    <row r="327" spans="1:28">
      <c r="A327" s="18">
        <v>20190429</v>
      </c>
      <c r="B327" s="18" t="s">
        <v>99</v>
      </c>
      <c r="C327" s="27">
        <v>46150</v>
      </c>
      <c r="D327" s="27">
        <v>1</v>
      </c>
      <c r="E327" s="27">
        <v>3.3624483204134368</v>
      </c>
      <c r="F327" s="18">
        <v>216000</v>
      </c>
      <c r="G327" s="18">
        <v>1</v>
      </c>
      <c r="H327" s="18">
        <v>0.5848393258426966</v>
      </c>
      <c r="I327" s="27">
        <v>253585</v>
      </c>
      <c r="J327" s="27">
        <v>1</v>
      </c>
      <c r="K327" s="26">
        <v>0.52203761428508388</v>
      </c>
      <c r="L327" s="18">
        <v>11075</v>
      </c>
      <c r="M327" s="19">
        <v>1</v>
      </c>
      <c r="N327" s="19">
        <v>12.960831673306773</v>
      </c>
      <c r="O327" s="27">
        <v>0</v>
      </c>
      <c r="P327" s="27">
        <v>0</v>
      </c>
      <c r="Q327" s="27">
        <v>0</v>
      </c>
      <c r="R327" s="22">
        <f t="shared" si="32"/>
        <v>481784.11614344339</v>
      </c>
      <c r="S327" s="32">
        <f t="shared" si="30"/>
        <v>557424.40356945805</v>
      </c>
      <c r="T327" s="39">
        <f t="shared" si="33"/>
        <v>1157.0003760844079</v>
      </c>
      <c r="U327" s="34">
        <f t="shared" si="34"/>
        <v>2.0132583335525808E-2</v>
      </c>
      <c r="V327" s="38">
        <v>697.91597683397276</v>
      </c>
      <c r="W327" s="38">
        <v>121.39032945381909</v>
      </c>
      <c r="X327" s="35">
        <v>108.35509033877227</v>
      </c>
      <c r="Y327" s="35">
        <v>2690.1741338122256</v>
      </c>
      <c r="Z327" s="35">
        <v>0</v>
      </c>
      <c r="AA327" s="36">
        <f t="shared" si="31"/>
        <v>115700037.60844073</v>
      </c>
      <c r="AB327" s="37">
        <f t="shared" si="35"/>
        <v>2.0132583335525658E-2</v>
      </c>
    </row>
    <row r="328" spans="1:28">
      <c r="A328" s="18">
        <v>20190430</v>
      </c>
      <c r="B328" s="18" t="s">
        <v>99</v>
      </c>
      <c r="C328" s="27">
        <v>45850</v>
      </c>
      <c r="D328" s="27">
        <v>1</v>
      </c>
      <c r="E328" s="27">
        <v>3.3624483204134368</v>
      </c>
      <c r="F328" s="18">
        <v>212000</v>
      </c>
      <c r="G328" s="18">
        <v>1</v>
      </c>
      <c r="H328" s="18">
        <v>0.5848393258426966</v>
      </c>
      <c r="I328" s="27">
        <v>255449</v>
      </c>
      <c r="J328" s="27">
        <v>1</v>
      </c>
      <c r="K328" s="26">
        <v>0.52203761428508388</v>
      </c>
      <c r="L328" s="18">
        <v>11070</v>
      </c>
      <c r="M328" s="19">
        <v>1</v>
      </c>
      <c r="N328" s="19">
        <v>12.960831673306773</v>
      </c>
      <c r="O328" s="27">
        <v>0</v>
      </c>
      <c r="P328" s="27">
        <v>0</v>
      </c>
      <c r="Q328" s="27">
        <v>0</v>
      </c>
      <c r="R328" s="22">
        <f t="shared" si="32"/>
        <v>481784.11614344339</v>
      </c>
      <c r="S328" s="32">
        <f t="shared" si="30"/>
        <v>554984.58572462411</v>
      </c>
      <c r="T328" s="39">
        <f t="shared" si="33"/>
        <v>1151.9362451529773</v>
      </c>
      <c r="U328" s="34">
        <f t="shared" si="34"/>
        <v>-4.3769483883565356E-3</v>
      </c>
      <c r="V328" s="38">
        <v>697.91597683397276</v>
      </c>
      <c r="W328" s="38">
        <v>121.39032945381909</v>
      </c>
      <c r="X328" s="35">
        <v>108.35509033877227</v>
      </c>
      <c r="Y328" s="35">
        <v>2690.1741338122256</v>
      </c>
      <c r="Z328" s="35">
        <v>0</v>
      </c>
      <c r="AA328" s="36">
        <f t="shared" si="31"/>
        <v>115193624.51529768</v>
      </c>
      <c r="AB328" s="37">
        <f t="shared" si="35"/>
        <v>-4.3769483883564549E-3</v>
      </c>
    </row>
    <row r="329" spans="1:28">
      <c r="A329" s="18">
        <v>20190502</v>
      </c>
      <c r="B329" s="18" t="s">
        <v>99</v>
      </c>
      <c r="C329" s="27">
        <v>45900</v>
      </c>
      <c r="D329" s="27">
        <v>1</v>
      </c>
      <c r="E329" s="27">
        <v>3.3624483204134368</v>
      </c>
      <c r="F329" s="18">
        <v>207000</v>
      </c>
      <c r="G329" s="18">
        <v>1</v>
      </c>
      <c r="H329" s="18">
        <v>0.5848393258426966</v>
      </c>
      <c r="I329" s="27">
        <v>245145</v>
      </c>
      <c r="J329" s="27">
        <v>1</v>
      </c>
      <c r="K329" s="26">
        <v>0.52203761428508388</v>
      </c>
      <c r="L329" s="18">
        <v>11055</v>
      </c>
      <c r="M329" s="19">
        <v>1</v>
      </c>
      <c r="N329" s="19">
        <v>12.960831673306773</v>
      </c>
      <c r="O329" s="27">
        <v>0</v>
      </c>
      <c r="P329" s="27">
        <v>0</v>
      </c>
      <c r="Q329" s="27">
        <v>0</v>
      </c>
      <c r="R329" s="22">
        <f t="shared" si="32"/>
        <v>481784.11614344339</v>
      </c>
      <c r="S329" s="32">
        <f t="shared" si="30"/>
        <v>546655.02345873823</v>
      </c>
      <c r="T329" s="39">
        <f t="shared" si="33"/>
        <v>1134.6472520401246</v>
      </c>
      <c r="U329" s="34">
        <f t="shared" si="34"/>
        <v>-1.5008637140813935E-2</v>
      </c>
      <c r="V329" s="38">
        <v>697.91597683397276</v>
      </c>
      <c r="W329" s="38">
        <v>121.39032945381909</v>
      </c>
      <c r="X329" s="35">
        <v>108.35509033877227</v>
      </c>
      <c r="Y329" s="35">
        <v>2690.1741338122256</v>
      </c>
      <c r="Z329" s="35">
        <v>0</v>
      </c>
      <c r="AA329" s="36">
        <f t="shared" si="31"/>
        <v>113464725.20401239</v>
      </c>
      <c r="AB329" s="37">
        <f t="shared" si="35"/>
        <v>-1.5008637140814072E-2</v>
      </c>
    </row>
    <row r="330" spans="1:28">
      <c r="A330" s="18">
        <v>20190503</v>
      </c>
      <c r="B330" s="18" t="s">
        <v>99</v>
      </c>
      <c r="C330" s="27">
        <v>45300</v>
      </c>
      <c r="D330" s="27">
        <v>1</v>
      </c>
      <c r="E330" s="27">
        <v>3.3624483204134368</v>
      </c>
      <c r="F330" s="18">
        <v>204500</v>
      </c>
      <c r="G330" s="18">
        <v>1</v>
      </c>
      <c r="H330" s="18">
        <v>0.5848393258426966</v>
      </c>
      <c r="I330" s="27">
        <v>243378</v>
      </c>
      <c r="J330" s="27">
        <v>1</v>
      </c>
      <c r="K330" s="26">
        <v>0.52203761428508388</v>
      </c>
      <c r="L330" s="18">
        <v>11065</v>
      </c>
      <c r="M330" s="19">
        <v>1</v>
      </c>
      <c r="N330" s="19">
        <v>12.960831673306773</v>
      </c>
      <c r="O330" s="27">
        <v>0</v>
      </c>
      <c r="P330" s="27">
        <v>0</v>
      </c>
      <c r="Q330" s="27">
        <v>0</v>
      </c>
      <c r="R330" s="22">
        <f t="shared" si="32"/>
        <v>481784.11614344339</v>
      </c>
      <c r="S330" s="32">
        <f t="shared" si="30"/>
        <v>542382.62400417472</v>
      </c>
      <c r="T330" s="39">
        <f t="shared" si="33"/>
        <v>1125.7793809098703</v>
      </c>
      <c r="U330" s="34">
        <f t="shared" si="34"/>
        <v>-7.8155313154019326E-3</v>
      </c>
      <c r="V330" s="38">
        <v>697.91597683397276</v>
      </c>
      <c r="W330" s="38">
        <v>121.39032945381909</v>
      </c>
      <c r="X330" s="35">
        <v>108.35509033877227</v>
      </c>
      <c r="Y330" s="35">
        <v>2690.1741338122256</v>
      </c>
      <c r="Z330" s="35">
        <v>0</v>
      </c>
      <c r="AA330" s="36">
        <f t="shared" si="31"/>
        <v>112577938.09098697</v>
      </c>
      <c r="AB330" s="37">
        <f t="shared" si="35"/>
        <v>-7.8155313154018718E-3</v>
      </c>
    </row>
    <row r="331" spans="1:28">
      <c r="A331" s="18">
        <v>20190507</v>
      </c>
      <c r="B331" s="18" t="s">
        <v>99</v>
      </c>
      <c r="C331" s="27">
        <v>44850</v>
      </c>
      <c r="D331" s="27">
        <v>1</v>
      </c>
      <c r="E331" s="27">
        <v>3.3624483204134368</v>
      </c>
      <c r="F331" s="18">
        <v>205500</v>
      </c>
      <c r="G331" s="18">
        <v>1</v>
      </c>
      <c r="H331" s="18">
        <v>0.5848393258426966</v>
      </c>
      <c r="I331" s="27">
        <v>235037</v>
      </c>
      <c r="J331" s="27">
        <v>1</v>
      </c>
      <c r="K331" s="26">
        <v>0.52203761428508388</v>
      </c>
      <c r="L331" s="18">
        <v>10885</v>
      </c>
      <c r="M331" s="19">
        <v>1</v>
      </c>
      <c r="N331" s="19">
        <v>12.960831673306773</v>
      </c>
      <c r="O331" s="27">
        <v>0</v>
      </c>
      <c r="P331" s="27">
        <v>0</v>
      </c>
      <c r="Q331" s="27">
        <v>0</v>
      </c>
      <c r="R331" s="22">
        <f t="shared" si="32"/>
        <v>481784.11614344339</v>
      </c>
      <c r="S331" s="32">
        <f t="shared" si="30"/>
        <v>534767.09614388435</v>
      </c>
      <c r="T331" s="39">
        <f t="shared" si="33"/>
        <v>1109.9724507826368</v>
      </c>
      <c r="U331" s="34">
        <f t="shared" si="34"/>
        <v>-1.4040877276023765E-2</v>
      </c>
      <c r="V331" s="38">
        <v>697.91597683397276</v>
      </c>
      <c r="W331" s="38">
        <v>121.39032945381909</v>
      </c>
      <c r="X331" s="35">
        <v>108.35509033877227</v>
      </c>
      <c r="Y331" s="35">
        <v>2690.1741338122256</v>
      </c>
      <c r="Z331" s="35">
        <v>0</v>
      </c>
      <c r="AA331" s="36">
        <f t="shared" si="31"/>
        <v>110997245.0782636</v>
      </c>
      <c r="AB331" s="37">
        <f t="shared" si="35"/>
        <v>-1.4040877276023963E-2</v>
      </c>
    </row>
    <row r="332" spans="1:28">
      <c r="A332" s="18">
        <v>20190508</v>
      </c>
      <c r="B332" s="18" t="s">
        <v>99</v>
      </c>
      <c r="C332" s="27">
        <v>44250</v>
      </c>
      <c r="D332" s="27">
        <v>1</v>
      </c>
      <c r="E332" s="27">
        <v>3.3624483204134368</v>
      </c>
      <c r="F332" s="18">
        <v>205500</v>
      </c>
      <c r="G332" s="18">
        <v>1</v>
      </c>
      <c r="H332" s="18">
        <v>0.5848393258426966</v>
      </c>
      <c r="I332" s="27">
        <v>226990</v>
      </c>
      <c r="J332" s="27">
        <v>1</v>
      </c>
      <c r="K332" s="26">
        <v>0.52203761428508388</v>
      </c>
      <c r="L332" s="18">
        <v>10855</v>
      </c>
      <c r="M332" s="19">
        <v>1</v>
      </c>
      <c r="N332" s="19">
        <v>12.960831673306773</v>
      </c>
      <c r="O332" s="27">
        <v>0</v>
      </c>
      <c r="P332" s="27">
        <v>0</v>
      </c>
      <c r="Q332" s="27">
        <v>0</v>
      </c>
      <c r="R332" s="22">
        <f t="shared" si="32"/>
        <v>481784.11614344339</v>
      </c>
      <c r="S332" s="32">
        <f t="shared" si="30"/>
        <v>528159.96551928495</v>
      </c>
      <c r="T332" s="39">
        <f t="shared" si="33"/>
        <v>1096.2585685619281</v>
      </c>
      <c r="U332" s="34">
        <f t="shared" si="34"/>
        <v>-1.2355155491507095E-2</v>
      </c>
      <c r="V332" s="38">
        <v>697.91597683397276</v>
      </c>
      <c r="W332" s="38">
        <v>121.39032945381909</v>
      </c>
      <c r="X332" s="35">
        <v>108.35509033877227</v>
      </c>
      <c r="Y332" s="35">
        <v>2690.1741338122256</v>
      </c>
      <c r="Z332" s="35">
        <v>0</v>
      </c>
      <c r="AA332" s="36">
        <f t="shared" si="31"/>
        <v>109625856.85619274</v>
      </c>
      <c r="AB332" s="37">
        <f t="shared" si="35"/>
        <v>-1.235515549150701E-2</v>
      </c>
    </row>
    <row r="333" spans="1:28">
      <c r="A333" s="18">
        <v>20190509</v>
      </c>
      <c r="B333" s="18" t="s">
        <v>99</v>
      </c>
      <c r="C333" s="27">
        <v>42450</v>
      </c>
      <c r="D333" s="27">
        <v>1</v>
      </c>
      <c r="E333" s="27">
        <v>3.3624483204134368</v>
      </c>
      <c r="F333" s="18">
        <v>210000</v>
      </c>
      <c r="G333" s="18">
        <v>1</v>
      </c>
      <c r="H333" s="18">
        <v>0.5848393258426966</v>
      </c>
      <c r="I333" s="27">
        <v>223849</v>
      </c>
      <c r="J333" s="27">
        <v>1</v>
      </c>
      <c r="K333" s="26">
        <v>0.52203761428508388</v>
      </c>
      <c r="L333" s="18">
        <v>10490</v>
      </c>
      <c r="M333" s="19">
        <v>1</v>
      </c>
      <c r="N333" s="19">
        <v>12.960831673306773</v>
      </c>
      <c r="O333" s="27">
        <v>0</v>
      </c>
      <c r="P333" s="27">
        <v>0</v>
      </c>
      <c r="Q333" s="27">
        <v>0</v>
      </c>
      <c r="R333" s="22">
        <f t="shared" si="32"/>
        <v>481784.11614344339</v>
      </c>
      <c r="S333" s="32">
        <f t="shared" si="30"/>
        <v>518368.91180160642</v>
      </c>
      <c r="T333" s="39">
        <f t="shared" si="33"/>
        <v>1075.9360768283827</v>
      </c>
      <c r="U333" s="34">
        <f t="shared" si="34"/>
        <v>-1.8538045965017534E-2</v>
      </c>
      <c r="V333" s="38">
        <v>697.91597683397276</v>
      </c>
      <c r="W333" s="38">
        <v>121.39032945381909</v>
      </c>
      <c r="X333" s="35">
        <v>108.35509033877227</v>
      </c>
      <c r="Y333" s="35">
        <v>2690.1741338122256</v>
      </c>
      <c r="Z333" s="35">
        <v>0</v>
      </c>
      <c r="AA333" s="36">
        <f t="shared" si="31"/>
        <v>107593607.68283823</v>
      </c>
      <c r="AB333" s="37">
        <f t="shared" si="35"/>
        <v>-1.8538045965017288E-2</v>
      </c>
    </row>
    <row r="334" spans="1:28">
      <c r="A334" s="18">
        <v>20190510</v>
      </c>
      <c r="B334" s="18" t="s">
        <v>99</v>
      </c>
      <c r="C334" s="27">
        <v>42900</v>
      </c>
      <c r="D334" s="27">
        <v>1</v>
      </c>
      <c r="E334" s="27">
        <v>3.3624483204134368</v>
      </c>
      <c r="F334" s="18">
        <v>201500</v>
      </c>
      <c r="G334" s="18">
        <v>1</v>
      </c>
      <c r="H334" s="18">
        <v>0.5848393258426966</v>
      </c>
      <c r="I334" s="27">
        <v>221298</v>
      </c>
      <c r="J334" s="27">
        <v>1</v>
      </c>
      <c r="K334" s="26">
        <v>0.52203761428508388</v>
      </c>
      <c r="L334" s="18">
        <v>10530</v>
      </c>
      <c r="M334" s="19">
        <v>1</v>
      </c>
      <c r="N334" s="19">
        <v>12.960831673306773</v>
      </c>
      <c r="O334" s="27">
        <v>0</v>
      </c>
      <c r="P334" s="27">
        <v>0</v>
      </c>
      <c r="Q334" s="27">
        <v>0</v>
      </c>
      <c r="R334" s="22">
        <f t="shared" si="32"/>
        <v>481784.11614344339</v>
      </c>
      <c r="S334" s="32">
        <f t="shared" si="30"/>
        <v>514097.59458902059</v>
      </c>
      <c r="T334" s="39">
        <f t="shared" si="33"/>
        <v>1067.0704520195441</v>
      </c>
      <c r="U334" s="34">
        <f t="shared" si="34"/>
        <v>-8.2399177792908847E-3</v>
      </c>
      <c r="V334" s="38">
        <v>697.91597683397276</v>
      </c>
      <c r="W334" s="38">
        <v>121.39032945381909</v>
      </c>
      <c r="X334" s="35">
        <v>108.35509033877227</v>
      </c>
      <c r="Y334" s="35">
        <v>2690.1741338122256</v>
      </c>
      <c r="Z334" s="35">
        <v>0</v>
      </c>
      <c r="AA334" s="36">
        <f t="shared" si="31"/>
        <v>106707045.20195433</v>
      </c>
      <c r="AB334" s="37">
        <f t="shared" si="35"/>
        <v>-8.239917779291157E-3</v>
      </c>
    </row>
    <row r="335" spans="1:28">
      <c r="A335" s="18">
        <v>20190513</v>
      </c>
      <c r="B335" s="18" t="s">
        <v>99</v>
      </c>
      <c r="C335" s="27">
        <v>42650</v>
      </c>
      <c r="D335" s="27">
        <v>1</v>
      </c>
      <c r="E335" s="27">
        <v>3.3624483204134368</v>
      </c>
      <c r="F335" s="18">
        <v>194500</v>
      </c>
      <c r="G335" s="18">
        <v>1</v>
      </c>
      <c r="H335" s="18">
        <v>0.5848393258426966</v>
      </c>
      <c r="I335" s="27">
        <v>219531</v>
      </c>
      <c r="J335" s="27">
        <v>1</v>
      </c>
      <c r="K335" s="26">
        <v>0.52203761428508388</v>
      </c>
      <c r="L335" s="18">
        <v>10425</v>
      </c>
      <c r="M335" s="19">
        <v>1</v>
      </c>
      <c r="N335" s="19">
        <v>12.960831673306773</v>
      </c>
      <c r="O335" s="27">
        <v>0</v>
      </c>
      <c r="P335" s="27">
        <v>0</v>
      </c>
      <c r="Q335" s="27">
        <v>0</v>
      </c>
      <c r="R335" s="22">
        <f t="shared" si="32"/>
        <v>481784.11614344339</v>
      </c>
      <c r="S335" s="32">
        <f t="shared" si="30"/>
        <v>506879.77943787945</v>
      </c>
      <c r="T335" s="39">
        <f t="shared" si="33"/>
        <v>1052.0890217289027</v>
      </c>
      <c r="U335" s="34">
        <f t="shared" si="34"/>
        <v>-1.4039776157504324E-2</v>
      </c>
      <c r="V335" s="38">
        <v>697.91597683397276</v>
      </c>
      <c r="W335" s="38">
        <v>121.39032945381909</v>
      </c>
      <c r="X335" s="35">
        <v>108.35509033877227</v>
      </c>
      <c r="Y335" s="35">
        <v>2690.1741338122256</v>
      </c>
      <c r="Z335" s="35">
        <v>0</v>
      </c>
      <c r="AA335" s="36">
        <f t="shared" si="31"/>
        <v>105208902.17289022</v>
      </c>
      <c r="AB335" s="37">
        <f t="shared" si="35"/>
        <v>-1.4039776157504177E-2</v>
      </c>
    </row>
    <row r="336" spans="1:28">
      <c r="A336" s="18">
        <v>20190514</v>
      </c>
      <c r="B336" s="18" t="s">
        <v>99</v>
      </c>
      <c r="C336" s="27">
        <v>42650</v>
      </c>
      <c r="D336" s="27">
        <v>1</v>
      </c>
      <c r="E336" s="27">
        <v>3.3624483204134368</v>
      </c>
      <c r="F336" s="18">
        <v>195500</v>
      </c>
      <c r="G336" s="18">
        <v>1</v>
      </c>
      <c r="H336" s="18">
        <v>0.5848393258426966</v>
      </c>
      <c r="I336" s="27">
        <v>221298</v>
      </c>
      <c r="J336" s="27">
        <v>1</v>
      </c>
      <c r="K336" s="26">
        <v>0.52203761428508388</v>
      </c>
      <c r="L336" s="18">
        <v>10415</v>
      </c>
      <c r="M336" s="19">
        <v>1</v>
      </c>
      <c r="N336" s="19">
        <v>12.960831673306773</v>
      </c>
      <c r="O336" s="27">
        <v>0</v>
      </c>
      <c r="P336" s="27">
        <v>0</v>
      </c>
      <c r="Q336" s="27">
        <v>0</v>
      </c>
      <c r="R336" s="22">
        <f t="shared" si="32"/>
        <v>481784.11614344339</v>
      </c>
      <c r="S336" s="32">
        <f t="shared" si="30"/>
        <v>508257.45091143087</v>
      </c>
      <c r="T336" s="39">
        <f t="shared" si="33"/>
        <v>1054.948542056346</v>
      </c>
      <c r="U336" s="34">
        <f t="shared" si="34"/>
        <v>2.7179452198296331E-3</v>
      </c>
      <c r="V336" s="38">
        <v>697.91597683397276</v>
      </c>
      <c r="W336" s="38">
        <v>121.39032945381909</v>
      </c>
      <c r="X336" s="35">
        <v>108.35509033877227</v>
      </c>
      <c r="Y336" s="35">
        <v>2690.1741338122256</v>
      </c>
      <c r="Z336" s="35">
        <v>0</v>
      </c>
      <c r="AA336" s="36">
        <f t="shared" si="31"/>
        <v>105494854.20563452</v>
      </c>
      <c r="AB336" s="37">
        <f t="shared" si="35"/>
        <v>2.7179452198293754E-3</v>
      </c>
    </row>
    <row r="337" spans="1:28">
      <c r="A337" s="18">
        <v>20190515</v>
      </c>
      <c r="B337" s="18" t="s">
        <v>99</v>
      </c>
      <c r="C337" s="27">
        <v>42550</v>
      </c>
      <c r="D337" s="27">
        <v>1</v>
      </c>
      <c r="E337" s="27">
        <v>3.3624483204134368</v>
      </c>
      <c r="F337" s="18">
        <v>196000</v>
      </c>
      <c r="G337" s="18">
        <v>1</v>
      </c>
      <c r="H337" s="18">
        <v>0.5848393258426966</v>
      </c>
      <c r="I337" s="27">
        <v>234939</v>
      </c>
      <c r="J337" s="27">
        <v>1</v>
      </c>
      <c r="K337" s="26">
        <v>0.52203761428508388</v>
      </c>
      <c r="L337" s="18">
        <v>10440</v>
      </c>
      <c r="M337" s="19">
        <v>1</v>
      </c>
      <c r="N337" s="19">
        <v>12.960831673306773</v>
      </c>
      <c r="O337" s="27">
        <v>0</v>
      </c>
      <c r="P337" s="27">
        <v>0</v>
      </c>
      <c r="Q337" s="27">
        <v>0</v>
      </c>
      <c r="R337" s="22">
        <f t="shared" si="32"/>
        <v>481784.11614344339</v>
      </c>
      <c r="S337" s="32">
        <f t="shared" si="30"/>
        <v>515658.76163060626</v>
      </c>
      <c r="T337" s="39">
        <f t="shared" si="33"/>
        <v>1070.3108391333458</v>
      </c>
      <c r="U337" s="34">
        <f t="shared" si="34"/>
        <v>1.4562129302586636E-2</v>
      </c>
      <c r="V337" s="38">
        <v>697.91597683397276</v>
      </c>
      <c r="W337" s="38">
        <v>121.39032945381909</v>
      </c>
      <c r="X337" s="35">
        <v>108.35509033877227</v>
      </c>
      <c r="Y337" s="35">
        <v>2690.1741338122256</v>
      </c>
      <c r="Z337" s="35">
        <v>0</v>
      </c>
      <c r="AA337" s="36">
        <f t="shared" si="31"/>
        <v>107031083.91333453</v>
      </c>
      <c r="AB337" s="37">
        <f t="shared" si="35"/>
        <v>1.4562129302587002E-2</v>
      </c>
    </row>
    <row r="338" spans="1:28">
      <c r="A338" s="18">
        <v>20190516</v>
      </c>
      <c r="B338" s="18" t="s">
        <v>99</v>
      </c>
      <c r="C338" s="27">
        <v>41550</v>
      </c>
      <c r="D338" s="27">
        <v>1</v>
      </c>
      <c r="E338" s="27">
        <v>3.3624483204134368</v>
      </c>
      <c r="F338" s="18">
        <v>196500</v>
      </c>
      <c r="G338" s="18">
        <v>1</v>
      </c>
      <c r="H338" s="18">
        <v>0.5848393258426966</v>
      </c>
      <c r="I338" s="27">
        <v>220120</v>
      </c>
      <c r="J338" s="27">
        <v>1</v>
      </c>
      <c r="K338" s="26">
        <v>0.52203761428508388</v>
      </c>
      <c r="L338" s="18">
        <v>10280</v>
      </c>
      <c r="M338" s="19">
        <v>1</v>
      </c>
      <c r="N338" s="19">
        <v>12.960831673306773</v>
      </c>
      <c r="O338" s="27">
        <v>0</v>
      </c>
      <c r="P338" s="27">
        <v>0</v>
      </c>
      <c r="Q338" s="27">
        <v>0</v>
      </c>
      <c r="R338" s="22">
        <f t="shared" si="32"/>
        <v>481784.11614344339</v>
      </c>
      <c r="S338" s="32">
        <f t="shared" si="30"/>
        <v>502778.92449929443</v>
      </c>
      <c r="T338" s="39">
        <f t="shared" si="33"/>
        <v>1043.5772115608729</v>
      </c>
      <c r="U338" s="34">
        <f t="shared" si="34"/>
        <v>-2.4977442622294357E-2</v>
      </c>
      <c r="V338" s="38">
        <v>697.91597683397276</v>
      </c>
      <c r="W338" s="38">
        <v>121.39032945381909</v>
      </c>
      <c r="X338" s="35">
        <v>108.35509033877227</v>
      </c>
      <c r="Y338" s="35">
        <v>2690.1741338122256</v>
      </c>
      <c r="Z338" s="35">
        <v>0</v>
      </c>
      <c r="AA338" s="36">
        <f t="shared" si="31"/>
        <v>104357721.15608726</v>
      </c>
      <c r="AB338" s="37">
        <f t="shared" si="35"/>
        <v>-2.4977442622294201E-2</v>
      </c>
    </row>
    <row r="339" spans="1:28">
      <c r="A339" s="18">
        <v>20190517</v>
      </c>
      <c r="B339" s="18" t="s">
        <v>99</v>
      </c>
      <c r="C339" s="27">
        <v>41200</v>
      </c>
      <c r="D339" s="27">
        <v>1</v>
      </c>
      <c r="E339" s="27">
        <v>3.3624483204134368</v>
      </c>
      <c r="F339" s="22">
        <v>195500</v>
      </c>
      <c r="G339" s="18">
        <v>1</v>
      </c>
      <c r="H339" s="18">
        <v>0.5848393258426966</v>
      </c>
      <c r="I339" s="27">
        <v>218354</v>
      </c>
      <c r="J339" s="27">
        <v>1</v>
      </c>
      <c r="K339" s="26">
        <v>0.52203761428508388</v>
      </c>
      <c r="L339" s="18">
        <v>10225</v>
      </c>
      <c r="M339" s="19">
        <v>1</v>
      </c>
      <c r="N339" s="19">
        <v>12.960831673306773</v>
      </c>
      <c r="O339" s="27">
        <v>0</v>
      </c>
      <c r="P339" s="27">
        <v>0</v>
      </c>
      <c r="Q339" s="27">
        <v>0</v>
      </c>
      <c r="R339" s="22">
        <f t="shared" si="32"/>
        <v>481784.11614344339</v>
      </c>
      <c r="S339" s="32">
        <f t="shared" si="30"/>
        <v>499382.46409244777</v>
      </c>
      <c r="T339" s="39">
        <f t="shared" si="33"/>
        <v>1036.5274556784366</v>
      </c>
      <c r="U339" s="34">
        <f t="shared" si="34"/>
        <v>-6.755375456974618E-3</v>
      </c>
      <c r="V339" s="38">
        <v>697.91597683397276</v>
      </c>
      <c r="W339" s="38">
        <v>121.39032945381909</v>
      </c>
      <c r="X339" s="35">
        <v>108.35509033877227</v>
      </c>
      <c r="Y339" s="35">
        <v>2690.1741338122256</v>
      </c>
      <c r="Z339" s="35">
        <v>0</v>
      </c>
      <c r="AA339" s="36">
        <f t="shared" si="31"/>
        <v>103652745.5678436</v>
      </c>
      <c r="AB339" s="37">
        <f t="shared" si="35"/>
        <v>-6.7553754569749111E-3</v>
      </c>
    </row>
    <row r="340" spans="1:28">
      <c r="A340" s="18">
        <v>20190520</v>
      </c>
      <c r="B340" s="18" t="s">
        <v>99</v>
      </c>
      <c r="C340" s="27">
        <v>42000</v>
      </c>
      <c r="D340" s="27">
        <v>1</v>
      </c>
      <c r="E340" s="27">
        <v>3.3624483204134368</v>
      </c>
      <c r="F340" s="18">
        <v>188000</v>
      </c>
      <c r="G340" s="18">
        <v>1</v>
      </c>
      <c r="H340" s="18">
        <v>0.5848393258426966</v>
      </c>
      <c r="I340" s="27">
        <v>207951</v>
      </c>
      <c r="J340" s="27">
        <v>1</v>
      </c>
      <c r="K340" s="26">
        <v>0.52203761428508388</v>
      </c>
      <c r="L340" s="18">
        <v>10315</v>
      </c>
      <c r="M340" s="19">
        <v>1</v>
      </c>
      <c r="N340" s="19">
        <v>12.960831673306773</v>
      </c>
      <c r="O340" s="27">
        <v>0</v>
      </c>
      <c r="P340" s="27">
        <v>0</v>
      </c>
      <c r="Q340" s="27">
        <v>0</v>
      </c>
      <c r="R340" s="22">
        <f t="shared" si="32"/>
        <v>481784.11614344339</v>
      </c>
      <c r="S340" s="32">
        <f t="shared" si="30"/>
        <v>493421.84535414813</v>
      </c>
      <c r="T340" s="39">
        <f t="shared" si="33"/>
        <v>1024.1554854565604</v>
      </c>
      <c r="U340" s="34">
        <f t="shared" si="34"/>
        <v>-1.1935979268179008E-2</v>
      </c>
      <c r="V340" s="38">
        <v>697.91597683397276</v>
      </c>
      <c r="W340" s="38">
        <v>121.39032945381909</v>
      </c>
      <c r="X340" s="35">
        <v>108.35509033877227</v>
      </c>
      <c r="Y340" s="35">
        <v>2690.1741338122256</v>
      </c>
      <c r="Z340" s="35">
        <v>0</v>
      </c>
      <c r="AA340" s="36">
        <f t="shared" si="31"/>
        <v>102415548.54565598</v>
      </c>
      <c r="AB340" s="37">
        <f t="shared" si="35"/>
        <v>-1.1935979268179062E-2</v>
      </c>
    </row>
    <row r="341" spans="1:28">
      <c r="A341" s="18">
        <v>20190521</v>
      </c>
      <c r="B341" s="18" t="s">
        <v>99</v>
      </c>
      <c r="C341" s="27">
        <v>43150</v>
      </c>
      <c r="D341" s="27">
        <v>1</v>
      </c>
      <c r="E341" s="27">
        <v>3.3624483204134368</v>
      </c>
      <c r="F341" s="18">
        <v>181000</v>
      </c>
      <c r="G341" s="18">
        <v>1</v>
      </c>
      <c r="H341" s="18">
        <v>0.5848393258426966</v>
      </c>
      <c r="I341" s="27">
        <v>210208</v>
      </c>
      <c r="J341" s="27">
        <v>1</v>
      </c>
      <c r="K341" s="26">
        <v>0.52203761428508388</v>
      </c>
      <c r="L341" s="18">
        <v>10370</v>
      </c>
      <c r="M341" s="19">
        <v>1</v>
      </c>
      <c r="N341" s="19">
        <v>12.960831673306773</v>
      </c>
      <c r="O341" s="27">
        <v>0</v>
      </c>
      <c r="P341" s="27">
        <v>0</v>
      </c>
      <c r="Q341" s="27">
        <v>0</v>
      </c>
      <c r="R341" s="22">
        <f t="shared" si="32"/>
        <v>481784.11614344339</v>
      </c>
      <c r="S341" s="32">
        <f t="shared" si="30"/>
        <v>495085.87027919805</v>
      </c>
      <c r="T341" s="39">
        <f t="shared" si="33"/>
        <v>1027.6093662909268</v>
      </c>
      <c r="U341" s="34">
        <f t="shared" si="34"/>
        <v>3.3724184300264332E-3</v>
      </c>
      <c r="V341" s="38">
        <v>697.91597683397276</v>
      </c>
      <c r="W341" s="38">
        <v>121.39032945381909</v>
      </c>
      <c r="X341" s="35">
        <v>108.35509033877227</v>
      </c>
      <c r="Y341" s="35">
        <v>2690.1741338122256</v>
      </c>
      <c r="Z341" s="35">
        <v>0</v>
      </c>
      <c r="AA341" s="36">
        <f t="shared" si="31"/>
        <v>102760936.6290926</v>
      </c>
      <c r="AB341" s="37">
        <f t="shared" si="35"/>
        <v>3.3724184300262978E-3</v>
      </c>
    </row>
    <row r="342" spans="1:28">
      <c r="A342" s="18">
        <v>20190522</v>
      </c>
      <c r="B342" s="18" t="s">
        <v>99</v>
      </c>
      <c r="C342" s="27">
        <v>43500</v>
      </c>
      <c r="D342" s="27">
        <v>1</v>
      </c>
      <c r="E342" s="27">
        <v>3.3624483204134368</v>
      </c>
      <c r="F342" s="18">
        <v>184500</v>
      </c>
      <c r="G342" s="18">
        <v>1</v>
      </c>
      <c r="H342" s="18">
        <v>0.5848393258426966</v>
      </c>
      <c r="I342" s="27">
        <v>210503</v>
      </c>
      <c r="J342" s="27">
        <v>1</v>
      </c>
      <c r="K342" s="26">
        <v>0.52203761428508388</v>
      </c>
      <c r="L342" s="18">
        <v>10315</v>
      </c>
      <c r="M342" s="19">
        <v>1</v>
      </c>
      <c r="N342" s="19">
        <v>12.960831673306773</v>
      </c>
      <c r="O342" s="27">
        <v>0</v>
      </c>
      <c r="P342" s="27">
        <v>0</v>
      </c>
      <c r="Q342" s="27">
        <v>0</v>
      </c>
      <c r="R342" s="22">
        <f t="shared" si="32"/>
        <v>481784.11614344339</v>
      </c>
      <c r="S342" s="32">
        <f t="shared" si="30"/>
        <v>497750.82018597436</v>
      </c>
      <c r="T342" s="39">
        <f t="shared" si="33"/>
        <v>1033.1407854836316</v>
      </c>
      <c r="U342" s="34">
        <f t="shared" si="34"/>
        <v>5.3828034019094244E-3</v>
      </c>
      <c r="V342" s="38">
        <v>697.91597683397276</v>
      </c>
      <c r="W342" s="38">
        <v>121.39032945381909</v>
      </c>
      <c r="X342" s="35">
        <v>108.35509033877227</v>
      </c>
      <c r="Y342" s="35">
        <v>2690.1741338122256</v>
      </c>
      <c r="Z342" s="35">
        <v>0</v>
      </c>
      <c r="AA342" s="36">
        <f t="shared" si="31"/>
        <v>103314078.54836312</v>
      </c>
      <c r="AB342" s="37">
        <f t="shared" si="35"/>
        <v>5.3828034019097843E-3</v>
      </c>
    </row>
    <row r="343" spans="1:28">
      <c r="A343" s="18">
        <v>20190523</v>
      </c>
      <c r="B343" s="18" t="s">
        <v>99</v>
      </c>
      <c r="C343" s="27">
        <v>43850</v>
      </c>
      <c r="D343" s="27">
        <v>1</v>
      </c>
      <c r="E343" s="27">
        <v>3.3624483204134368</v>
      </c>
      <c r="F343" s="18">
        <v>180500</v>
      </c>
      <c r="G343" s="18">
        <v>1</v>
      </c>
      <c r="H343" s="18">
        <v>0.5848393258426966</v>
      </c>
      <c r="I343" s="27">
        <v>199708</v>
      </c>
      <c r="J343" s="27">
        <v>1</v>
      </c>
      <c r="K343" s="26">
        <v>0.52203761428508388</v>
      </c>
      <c r="L343" s="18">
        <v>10315</v>
      </c>
      <c r="M343" s="19">
        <v>1</v>
      </c>
      <c r="N343" s="19">
        <v>12.960831673306773</v>
      </c>
      <c r="O343" s="27">
        <v>0</v>
      </c>
      <c r="P343" s="27">
        <v>0</v>
      </c>
      <c r="Q343" s="27">
        <v>0</v>
      </c>
      <c r="R343" s="22">
        <f t="shared" si="32"/>
        <v>481784.11614344339</v>
      </c>
      <c r="S343" s="32">
        <f t="shared" si="30"/>
        <v>490952.92374854087</v>
      </c>
      <c r="T343" s="39">
        <f t="shared" si="33"/>
        <v>1019.0309462223274</v>
      </c>
      <c r="U343" s="34">
        <f t="shared" si="34"/>
        <v>-1.3657227997923916E-2</v>
      </c>
      <c r="V343" s="38">
        <v>697.91597683397276</v>
      </c>
      <c r="W343" s="38">
        <v>121.39032945381909</v>
      </c>
      <c r="X343" s="35">
        <v>108.35509033877227</v>
      </c>
      <c r="Y343" s="35">
        <v>2690.1741338122256</v>
      </c>
      <c r="Z343" s="35">
        <v>0</v>
      </c>
      <c r="AA343" s="36">
        <f t="shared" si="31"/>
        <v>101903094.62223269</v>
      </c>
      <c r="AB343" s="37">
        <f t="shared" si="35"/>
        <v>-1.3657227997924046E-2</v>
      </c>
    </row>
    <row r="344" spans="1:28">
      <c r="A344" s="18">
        <v>20190524</v>
      </c>
      <c r="B344" s="18" t="s">
        <v>99</v>
      </c>
      <c r="C344" s="27">
        <v>42700</v>
      </c>
      <c r="D344" s="27">
        <v>1</v>
      </c>
      <c r="E344" s="27">
        <v>3.3624483204134368</v>
      </c>
      <c r="F344" s="18">
        <v>181000</v>
      </c>
      <c r="G344" s="18">
        <v>1</v>
      </c>
      <c r="H344" s="18">
        <v>0.5848393258426966</v>
      </c>
      <c r="I344" s="27">
        <v>207559</v>
      </c>
      <c r="J344" s="27">
        <v>1</v>
      </c>
      <c r="K344" s="26">
        <v>0.52203761428508388</v>
      </c>
      <c r="L344" s="18">
        <v>10260</v>
      </c>
      <c r="M344" s="19">
        <v>1</v>
      </c>
      <c r="N344" s="19">
        <v>12.960831673306773</v>
      </c>
      <c r="O344" s="27">
        <v>0</v>
      </c>
      <c r="P344" s="27">
        <v>0</v>
      </c>
      <c r="Q344" s="27">
        <v>0</v>
      </c>
      <c r="R344" s="22">
        <f t="shared" si="32"/>
        <v>481784.11614344339</v>
      </c>
      <c r="S344" s="32">
        <f t="shared" si="30"/>
        <v>490764.19941070705</v>
      </c>
      <c r="T344" s="39">
        <f t="shared" si="33"/>
        <v>1018.6392265049062</v>
      </c>
      <c r="U344" s="34">
        <f t="shared" si="34"/>
        <v>-3.8440414285097381E-4</v>
      </c>
      <c r="V344" s="38">
        <v>697.91597683397276</v>
      </c>
      <c r="W344" s="38">
        <v>121.39032945381909</v>
      </c>
      <c r="X344" s="35">
        <v>108.35509033877227</v>
      </c>
      <c r="Y344" s="35">
        <v>2690.1741338122256</v>
      </c>
      <c r="Z344" s="35">
        <v>0</v>
      </c>
      <c r="AA344" s="36">
        <f t="shared" si="31"/>
        <v>101863922.65049055</v>
      </c>
      <c r="AB344" s="37">
        <f t="shared" si="35"/>
        <v>-3.8440414285114289E-4</v>
      </c>
    </row>
    <row r="345" spans="1:28">
      <c r="A345" s="18">
        <v>20190527</v>
      </c>
      <c r="B345" s="18" t="s">
        <v>99</v>
      </c>
      <c r="C345" s="27">
        <v>42650</v>
      </c>
      <c r="D345" s="27">
        <v>1</v>
      </c>
      <c r="E345" s="27">
        <v>3.3624483204134368</v>
      </c>
      <c r="F345" s="18">
        <v>174000</v>
      </c>
      <c r="G345" s="18">
        <v>1</v>
      </c>
      <c r="H345" s="18">
        <v>0.5848393258426966</v>
      </c>
      <c r="I345" s="27">
        <v>207559</v>
      </c>
      <c r="J345" s="27">
        <v>1</v>
      </c>
      <c r="K345" s="26">
        <v>0.52203761428508388</v>
      </c>
      <c r="L345" s="18">
        <v>10220</v>
      </c>
      <c r="M345" s="19">
        <v>1</v>
      </c>
      <c r="N345" s="19">
        <v>12.960831673306773</v>
      </c>
      <c r="O345" s="27">
        <v>0</v>
      </c>
      <c r="P345" s="27">
        <v>0</v>
      </c>
      <c r="Q345" s="27">
        <v>0</v>
      </c>
      <c r="R345" s="22">
        <f t="shared" si="32"/>
        <v>481784.11614344339</v>
      </c>
      <c r="S345" s="32">
        <f t="shared" si="30"/>
        <v>485983.76844685525</v>
      </c>
      <c r="T345" s="39">
        <f t="shared" si="33"/>
        <v>1008.716875801197</v>
      </c>
      <c r="U345" s="34">
        <f t="shared" si="34"/>
        <v>-9.7407899141624052E-3</v>
      </c>
      <c r="V345" s="38">
        <v>697.91597683397276</v>
      </c>
      <c r="W345" s="38">
        <v>121.39032945381909</v>
      </c>
      <c r="X345" s="35">
        <v>108.35509033877227</v>
      </c>
      <c r="Y345" s="35">
        <v>2690.1741338122256</v>
      </c>
      <c r="Z345" s="35">
        <v>0</v>
      </c>
      <c r="AA345" s="36">
        <f t="shared" si="31"/>
        <v>100871687.58011964</v>
      </c>
      <c r="AB345" s="37">
        <f t="shared" si="35"/>
        <v>-9.7407899141623549E-3</v>
      </c>
    </row>
    <row r="346" spans="1:28">
      <c r="A346" s="18">
        <v>20190528</v>
      </c>
      <c r="B346" s="18" t="s">
        <v>99</v>
      </c>
      <c r="C346" s="27">
        <v>42550</v>
      </c>
      <c r="D346" s="27">
        <v>1</v>
      </c>
      <c r="E346" s="27">
        <v>3.3624483204134368</v>
      </c>
      <c r="F346" s="18">
        <v>186000</v>
      </c>
      <c r="G346" s="18">
        <v>1</v>
      </c>
      <c r="H346" s="18">
        <v>0.5848393258426966</v>
      </c>
      <c r="I346" s="27">
        <v>214134</v>
      </c>
      <c r="J346" s="27">
        <v>1</v>
      </c>
      <c r="K346" s="26">
        <v>0.52203761428508388</v>
      </c>
      <c r="L346" s="18">
        <v>10260</v>
      </c>
      <c r="M346" s="19">
        <v>1</v>
      </c>
      <c r="N346" s="19">
        <v>12.960831673306773</v>
      </c>
      <c r="O346" s="27">
        <v>0</v>
      </c>
      <c r="P346" s="27">
        <v>0</v>
      </c>
      <c r="Q346" s="27">
        <v>0</v>
      </c>
      <c r="R346" s="22">
        <f t="shared" si="32"/>
        <v>481784.11614344339</v>
      </c>
      <c r="S346" s="32">
        <f t="shared" si="30"/>
        <v>496616.42610578297</v>
      </c>
      <c r="T346" s="39">
        <f t="shared" si="33"/>
        <v>1030.7862162021204</v>
      </c>
      <c r="U346" s="34">
        <f t="shared" si="34"/>
        <v>2.1878627125569067E-2</v>
      </c>
      <c r="V346" s="38">
        <v>697.91597683397276</v>
      </c>
      <c r="W346" s="38">
        <v>121.39032945381909</v>
      </c>
      <c r="X346" s="35">
        <v>108.35509033877227</v>
      </c>
      <c r="Y346" s="35">
        <v>2690.1741338122256</v>
      </c>
      <c r="Z346" s="35">
        <v>0</v>
      </c>
      <c r="AA346" s="36">
        <f t="shared" si="31"/>
        <v>103078621.62021199</v>
      </c>
      <c r="AB346" s="37">
        <f t="shared" si="35"/>
        <v>2.1878627125569216E-2</v>
      </c>
    </row>
    <row r="347" spans="1:28">
      <c r="A347" s="18">
        <v>20190529</v>
      </c>
      <c r="B347" s="18" t="s">
        <v>99</v>
      </c>
      <c r="C347" s="27">
        <v>41800</v>
      </c>
      <c r="D347" s="27">
        <v>1</v>
      </c>
      <c r="E347" s="27">
        <v>3.3624483204134368</v>
      </c>
      <c r="F347" s="18">
        <v>185500</v>
      </c>
      <c r="G347" s="18">
        <v>1</v>
      </c>
      <c r="H347" s="18">
        <v>0.5848393258426966</v>
      </c>
      <c r="I347" s="27">
        <v>184398</v>
      </c>
      <c r="J347" s="27">
        <v>1</v>
      </c>
      <c r="K347" s="26">
        <v>0.52203761428508388</v>
      </c>
      <c r="L347" s="18">
        <v>10075</v>
      </c>
      <c r="M347" s="19">
        <v>1</v>
      </c>
      <c r="N347" s="19">
        <v>12.960831673306773</v>
      </c>
      <c r="O347" s="27">
        <v>0</v>
      </c>
      <c r="P347" s="27">
        <v>0</v>
      </c>
      <c r="Q347" s="27">
        <v>0</v>
      </c>
      <c r="R347" s="22">
        <f t="shared" si="32"/>
        <v>481784.11614344339</v>
      </c>
      <c r="S347" s="32">
        <f t="shared" si="30"/>
        <v>475881.10584460851</v>
      </c>
      <c r="T347" s="39">
        <f t="shared" si="33"/>
        <v>987.74760291790653</v>
      </c>
      <c r="U347" s="34">
        <f t="shared" si="34"/>
        <v>-4.1753190533326538E-2</v>
      </c>
      <c r="V347" s="38">
        <v>697.91597683397276</v>
      </c>
      <c r="W347" s="38">
        <v>121.39032945381909</v>
      </c>
      <c r="X347" s="35">
        <v>108.35509033877227</v>
      </c>
      <c r="Y347" s="35">
        <v>2690.1741338122256</v>
      </c>
      <c r="Z347" s="35">
        <v>0</v>
      </c>
      <c r="AA347" s="36">
        <f t="shared" si="31"/>
        <v>98774760.291790605</v>
      </c>
      <c r="AB347" s="37">
        <f t="shared" si="35"/>
        <v>-4.1753190533326545E-2</v>
      </c>
    </row>
    <row r="348" spans="1:28">
      <c r="A348" s="18">
        <v>20190530</v>
      </c>
      <c r="B348" s="18" t="s">
        <v>99</v>
      </c>
      <c r="C348" s="27">
        <v>42550</v>
      </c>
      <c r="D348" s="27">
        <v>1</v>
      </c>
      <c r="E348" s="27">
        <v>3.3624483204134368</v>
      </c>
      <c r="F348" s="18">
        <v>186000</v>
      </c>
      <c r="G348" s="18">
        <v>1</v>
      </c>
      <c r="H348" s="18">
        <v>0.5848393258426966</v>
      </c>
      <c r="I348" s="27">
        <v>180277</v>
      </c>
      <c r="J348" s="27">
        <v>1</v>
      </c>
      <c r="K348" s="26">
        <v>0.52203761428508388</v>
      </c>
      <c r="L348" s="18">
        <v>10185</v>
      </c>
      <c r="M348" s="19">
        <v>1</v>
      </c>
      <c r="N348" s="19">
        <v>12.960831673306773</v>
      </c>
      <c r="O348" s="27">
        <v>0</v>
      </c>
      <c r="P348" s="27">
        <v>0</v>
      </c>
      <c r="Q348" s="27">
        <v>0</v>
      </c>
      <c r="R348" s="22">
        <f t="shared" si="32"/>
        <v>481784.11614344339</v>
      </c>
      <c r="S348" s="32">
        <f t="shared" si="30"/>
        <v>477969.73622343485</v>
      </c>
      <c r="T348" s="39">
        <f t="shared" si="33"/>
        <v>992.0828026657631</v>
      </c>
      <c r="U348" s="34">
        <f t="shared" si="34"/>
        <v>4.3889752149738901E-3</v>
      </c>
      <c r="V348" s="38">
        <v>697.91597683397276</v>
      </c>
      <c r="W348" s="38">
        <v>121.39032945381909</v>
      </c>
      <c r="X348" s="35">
        <v>108.35509033877227</v>
      </c>
      <c r="Y348" s="35">
        <v>2690.1741338122256</v>
      </c>
      <c r="Z348" s="35">
        <v>0</v>
      </c>
      <c r="AA348" s="36">
        <f t="shared" si="31"/>
        <v>99208280.26657626</v>
      </c>
      <c r="AB348" s="37">
        <f t="shared" si="35"/>
        <v>4.3889752149738857E-3</v>
      </c>
    </row>
    <row r="349" spans="1:28">
      <c r="A349" s="18">
        <v>20190531</v>
      </c>
      <c r="B349" s="18" t="s">
        <v>99</v>
      </c>
      <c r="C349" s="27">
        <v>42500</v>
      </c>
      <c r="D349" s="27">
        <v>1</v>
      </c>
      <c r="E349" s="27">
        <v>3.3624483204134368</v>
      </c>
      <c r="F349" s="18">
        <v>190000</v>
      </c>
      <c r="G349" s="18">
        <v>1</v>
      </c>
      <c r="H349" s="18">
        <v>0.5848393258426966</v>
      </c>
      <c r="I349" s="27">
        <v>191170</v>
      </c>
      <c r="J349" s="27">
        <v>1</v>
      </c>
      <c r="K349" s="26">
        <v>0.52203761428508388</v>
      </c>
      <c r="L349" s="18">
        <v>10245</v>
      </c>
      <c r="M349" s="19">
        <v>1</v>
      </c>
      <c r="N349" s="19">
        <v>12.960831673306773</v>
      </c>
      <c r="O349" s="27">
        <v>0</v>
      </c>
      <c r="P349" s="27">
        <v>0</v>
      </c>
      <c r="Q349" s="27">
        <v>0</v>
      </c>
      <c r="R349" s="22">
        <f t="shared" si="32"/>
        <v>481784.11614344339</v>
      </c>
      <c r="S349" s="32">
        <f t="shared" si="30"/>
        <v>486605.1767435908</v>
      </c>
      <c r="T349" s="39">
        <f t="shared" si="33"/>
        <v>1010.0066823263887</v>
      </c>
      <c r="U349" s="34">
        <f t="shared" si="34"/>
        <v>1.8066919023758406E-2</v>
      </c>
      <c r="V349" s="38">
        <v>697.91597683397276</v>
      </c>
      <c r="W349" s="38">
        <v>121.39032945381909</v>
      </c>
      <c r="X349" s="35">
        <v>108.35509033877227</v>
      </c>
      <c r="Y349" s="35">
        <v>2690.1741338122256</v>
      </c>
      <c r="Z349" s="35">
        <v>0</v>
      </c>
      <c r="AA349" s="36">
        <f t="shared" si="31"/>
        <v>101000668.23263881</v>
      </c>
      <c r="AB349" s="37">
        <f t="shared" si="35"/>
        <v>1.8066919023758239E-2</v>
      </c>
    </row>
    <row r="350" spans="1:28">
      <c r="A350" s="18">
        <v>20190603</v>
      </c>
      <c r="B350" s="18" t="s">
        <v>99</v>
      </c>
      <c r="C350" s="27">
        <v>43800</v>
      </c>
      <c r="D350" s="27">
        <v>1</v>
      </c>
      <c r="E350" s="27">
        <v>3.3624483204134368</v>
      </c>
      <c r="F350" s="18">
        <v>193000</v>
      </c>
      <c r="G350" s="18">
        <v>1</v>
      </c>
      <c r="H350" s="18">
        <v>0.5848393258426966</v>
      </c>
      <c r="I350" s="27">
        <v>186655</v>
      </c>
      <c r="J350" s="27">
        <v>1</v>
      </c>
      <c r="K350" s="26">
        <v>0.52203761428508388</v>
      </c>
      <c r="L350" s="18">
        <v>10410</v>
      </c>
      <c r="M350" s="19">
        <v>1</v>
      </c>
      <c r="N350" s="19">
        <v>12.960831673306773</v>
      </c>
      <c r="O350" s="27">
        <v>0</v>
      </c>
      <c r="P350" s="27">
        <v>0</v>
      </c>
      <c r="Q350" s="27">
        <v>0</v>
      </c>
      <c r="R350" s="22">
        <f t="shared" si="32"/>
        <v>481784.11614344339</v>
      </c>
      <c r="S350" s="32">
        <f t="shared" si="30"/>
        <v>492512.41493525484</v>
      </c>
      <c r="T350" s="39">
        <f t="shared" si="33"/>
        <v>1022.2678549008397</v>
      </c>
      <c r="U350" s="34">
        <f t="shared" si="34"/>
        <v>1.2139694507970275E-2</v>
      </c>
      <c r="V350" s="38">
        <v>697.91597683397276</v>
      </c>
      <c r="W350" s="38">
        <v>121.39032945381909</v>
      </c>
      <c r="X350" s="35">
        <v>108.35509033877227</v>
      </c>
      <c r="Y350" s="35">
        <v>2690.1741338122256</v>
      </c>
      <c r="Z350" s="35">
        <v>0</v>
      </c>
      <c r="AA350" s="36">
        <f t="shared" si="31"/>
        <v>102226785.49008392</v>
      </c>
      <c r="AB350" s="37">
        <f t="shared" si="35"/>
        <v>1.213969450797046E-2</v>
      </c>
    </row>
    <row r="351" spans="1:28">
      <c r="A351" s="18">
        <v>20190604</v>
      </c>
      <c r="B351" s="18" t="s">
        <v>99</v>
      </c>
      <c r="C351" s="27">
        <v>43450</v>
      </c>
      <c r="D351" s="27">
        <v>1</v>
      </c>
      <c r="E351" s="27">
        <v>3.3624483204134368</v>
      </c>
      <c r="F351" s="18">
        <v>195500</v>
      </c>
      <c r="G351" s="18">
        <v>1</v>
      </c>
      <c r="H351" s="18">
        <v>0.5848393258426966</v>
      </c>
      <c r="I351" s="27">
        <v>183613</v>
      </c>
      <c r="J351" s="27">
        <v>1</v>
      </c>
      <c r="K351" s="26">
        <v>0.52203761428508388</v>
      </c>
      <c r="L351" s="18">
        <v>10380</v>
      </c>
      <c r="M351" s="19">
        <v>1</v>
      </c>
      <c r="N351" s="19">
        <v>12.960831673306773</v>
      </c>
      <c r="O351" s="27">
        <v>0</v>
      </c>
      <c r="P351" s="27">
        <v>0</v>
      </c>
      <c r="Q351" s="27">
        <v>0</v>
      </c>
      <c r="R351" s="22">
        <f t="shared" si="32"/>
        <v>481784.11614344339</v>
      </c>
      <c r="S351" s="32">
        <f t="shared" si="30"/>
        <v>490820.79296486243</v>
      </c>
      <c r="T351" s="39">
        <f t="shared" si="33"/>
        <v>1018.756693130017</v>
      </c>
      <c r="U351" s="34">
        <f t="shared" si="34"/>
        <v>-3.4346788407655445E-3</v>
      </c>
      <c r="V351" s="38">
        <v>697.91597683397276</v>
      </c>
      <c r="W351" s="38">
        <v>121.39032945381909</v>
      </c>
      <c r="X351" s="35">
        <v>108.35509033877227</v>
      </c>
      <c r="Y351" s="35">
        <v>2690.1741338122256</v>
      </c>
      <c r="Z351" s="35">
        <v>0</v>
      </c>
      <c r="AA351" s="36">
        <f t="shared" si="31"/>
        <v>101875669.31300165</v>
      </c>
      <c r="AB351" s="37">
        <f t="shared" si="35"/>
        <v>-3.434678840765554E-3</v>
      </c>
    </row>
    <row r="352" spans="1:28">
      <c r="A352" s="18">
        <v>20190605</v>
      </c>
      <c r="B352" s="18" t="s">
        <v>99</v>
      </c>
      <c r="C352" s="27">
        <v>43900</v>
      </c>
      <c r="D352" s="27">
        <v>1</v>
      </c>
      <c r="E352" s="27">
        <v>3.3624483204134368</v>
      </c>
      <c r="F352" s="18">
        <v>196000</v>
      </c>
      <c r="G352" s="18">
        <v>1</v>
      </c>
      <c r="H352" s="18">
        <v>0.5848393258426966</v>
      </c>
      <c r="I352" s="27">
        <v>184398</v>
      </c>
      <c r="J352" s="27">
        <v>1</v>
      </c>
      <c r="K352" s="26">
        <v>0.52203761428508388</v>
      </c>
      <c r="L352" s="18">
        <v>10380</v>
      </c>
      <c r="M352" s="19">
        <v>1</v>
      </c>
      <c r="N352" s="19">
        <v>12.960831673306773</v>
      </c>
      <c r="O352" s="27">
        <v>0</v>
      </c>
      <c r="P352" s="27">
        <v>0</v>
      </c>
      <c r="Q352" s="27">
        <v>0</v>
      </c>
      <c r="R352" s="22">
        <f t="shared" si="32"/>
        <v>481784.11614344339</v>
      </c>
      <c r="S352" s="32">
        <f t="shared" si="30"/>
        <v>493036.11389918358</v>
      </c>
      <c r="T352" s="39">
        <f t="shared" si="33"/>
        <v>1023.3548541321982</v>
      </c>
      <c r="U352" s="34">
        <f t="shared" si="34"/>
        <v>4.513502618622176E-3</v>
      </c>
      <c r="V352" s="38">
        <v>697.91597683397276</v>
      </c>
      <c r="W352" s="38">
        <v>121.39032945381909</v>
      </c>
      <c r="X352" s="35">
        <v>108.35509033877227</v>
      </c>
      <c r="Y352" s="35">
        <v>2690.1741338122256</v>
      </c>
      <c r="Z352" s="35">
        <v>0</v>
      </c>
      <c r="AA352" s="36">
        <f t="shared" si="31"/>
        <v>102335485.41321978</v>
      </c>
      <c r="AB352" s="37">
        <f t="shared" si="35"/>
        <v>4.5135026186222975E-3</v>
      </c>
    </row>
    <row r="353" spans="1:28">
      <c r="A353" s="18">
        <v>20190607</v>
      </c>
      <c r="B353" s="18" t="s">
        <v>99</v>
      </c>
      <c r="C353" s="27">
        <v>44200</v>
      </c>
      <c r="D353" s="27">
        <v>1</v>
      </c>
      <c r="E353" s="27">
        <v>3.3624483204134368</v>
      </c>
      <c r="F353" s="18">
        <v>196500</v>
      </c>
      <c r="G353" s="18">
        <v>1</v>
      </c>
      <c r="H353" s="18">
        <v>0.5848393258426966</v>
      </c>
      <c r="I353" s="27">
        <v>187146</v>
      </c>
      <c r="J353" s="27">
        <v>1</v>
      </c>
      <c r="K353" s="26">
        <v>0.52203761428508388</v>
      </c>
      <c r="L353" s="18">
        <v>10405</v>
      </c>
      <c r="M353" s="19">
        <v>1</v>
      </c>
      <c r="N353" s="19">
        <v>12.960831673306773</v>
      </c>
      <c r="O353" s="27">
        <v>0</v>
      </c>
      <c r="P353" s="27">
        <v>0</v>
      </c>
      <c r="Q353" s="27">
        <v>0</v>
      </c>
      <c r="R353" s="22">
        <f t="shared" si="32"/>
        <v>481784.11614344339</v>
      </c>
      <c r="S353" s="32">
        <f t="shared" si="30"/>
        <v>496095.84821411705</v>
      </c>
      <c r="T353" s="39">
        <f t="shared" si="33"/>
        <v>1029.7056951259317</v>
      </c>
      <c r="U353" s="34">
        <f t="shared" si="34"/>
        <v>6.2059030336246573E-3</v>
      </c>
      <c r="V353" s="38">
        <v>697.91597683397276</v>
      </c>
      <c r="W353" s="38">
        <v>121.39032945381909</v>
      </c>
      <c r="X353" s="35">
        <v>108.35509033877227</v>
      </c>
      <c r="Y353" s="35">
        <v>2690.1741338122256</v>
      </c>
      <c r="Z353" s="35">
        <v>0</v>
      </c>
      <c r="AA353" s="36">
        <f t="shared" si="31"/>
        <v>102970569.51259312</v>
      </c>
      <c r="AB353" s="37">
        <f t="shared" si="35"/>
        <v>6.2059030336245411E-3</v>
      </c>
    </row>
    <row r="354" spans="1:28">
      <c r="A354" s="18">
        <v>20190610</v>
      </c>
      <c r="B354" s="18" t="s">
        <v>99</v>
      </c>
      <c r="C354" s="27">
        <v>44800</v>
      </c>
      <c r="D354" s="27">
        <v>1</v>
      </c>
      <c r="E354" s="27">
        <v>3.3624483204134368</v>
      </c>
      <c r="F354" s="18">
        <v>198500</v>
      </c>
      <c r="G354" s="18">
        <v>1</v>
      </c>
      <c r="H354" s="18">
        <v>0.5848393258426966</v>
      </c>
      <c r="I354" s="27">
        <v>187440</v>
      </c>
      <c r="J354" s="27">
        <v>1</v>
      </c>
      <c r="K354" s="26">
        <v>0.52203761428508388</v>
      </c>
      <c r="L354" s="18">
        <v>10525</v>
      </c>
      <c r="M354" s="19">
        <v>1</v>
      </c>
      <c r="N354" s="19">
        <v>12.960831673306773</v>
      </c>
      <c r="O354" s="27">
        <v>0</v>
      </c>
      <c r="P354" s="27">
        <v>0</v>
      </c>
      <c r="Q354" s="27">
        <v>0</v>
      </c>
      <c r="R354" s="22">
        <f t="shared" si="32"/>
        <v>481784.11614344339</v>
      </c>
      <c r="S354" s="32">
        <f t="shared" si="30"/>
        <v>500991.77471744712</v>
      </c>
      <c r="T354" s="39">
        <f t="shared" si="33"/>
        <v>1039.8677705021826</v>
      </c>
      <c r="U354" s="34">
        <f t="shared" si="34"/>
        <v>9.8689124711581391E-3</v>
      </c>
      <c r="V354" s="38">
        <v>697.91597683397276</v>
      </c>
      <c r="W354" s="38">
        <v>121.39032945381909</v>
      </c>
      <c r="X354" s="35">
        <v>108.35509033877227</v>
      </c>
      <c r="Y354" s="35">
        <v>2690.1741338122256</v>
      </c>
      <c r="Z354" s="35">
        <v>0</v>
      </c>
      <c r="AA354" s="36">
        <f t="shared" si="31"/>
        <v>103986777.05021822</v>
      </c>
      <c r="AB354" s="37">
        <f t="shared" si="35"/>
        <v>9.8689124711583125E-3</v>
      </c>
    </row>
    <row r="355" spans="1:28">
      <c r="A355" s="18">
        <v>20190611</v>
      </c>
      <c r="B355" s="18" t="s">
        <v>99</v>
      </c>
      <c r="C355" s="27">
        <v>44850</v>
      </c>
      <c r="D355" s="27">
        <v>1</v>
      </c>
      <c r="E355" s="27">
        <v>3.3624483204134368</v>
      </c>
      <c r="F355" s="18">
        <v>202000</v>
      </c>
      <c r="G355" s="18">
        <v>1</v>
      </c>
      <c r="H355" s="18">
        <v>0.5848393258426966</v>
      </c>
      <c r="I355" s="27">
        <v>193721</v>
      </c>
      <c r="J355" s="27">
        <v>1</v>
      </c>
      <c r="K355" s="26">
        <v>0.52203761428508388</v>
      </c>
      <c r="L355" s="18">
        <v>10570</v>
      </c>
      <c r="M355" s="19">
        <v>1</v>
      </c>
      <c r="N355" s="19">
        <v>12.960831673306773</v>
      </c>
      <c r="O355" s="27">
        <v>0</v>
      </c>
      <c r="P355" s="27">
        <v>0</v>
      </c>
      <c r="Q355" s="27">
        <v>0</v>
      </c>
      <c r="R355" s="22">
        <f t="shared" si="32"/>
        <v>481784.11614344339</v>
      </c>
      <c r="S355" s="32">
        <f t="shared" si="30"/>
        <v>507068.9904545407</v>
      </c>
      <c r="T355" s="39">
        <f t="shared" si="33"/>
        <v>1052.4817516058772</v>
      </c>
      <c r="U355" s="34">
        <f t="shared" si="34"/>
        <v>1.2130370285063245E-2</v>
      </c>
      <c r="V355" s="38">
        <v>697.91597683397276</v>
      </c>
      <c r="W355" s="38">
        <v>121.39032945381909</v>
      </c>
      <c r="X355" s="35">
        <v>108.35509033877227</v>
      </c>
      <c r="Y355" s="35">
        <v>2690.1741338122256</v>
      </c>
      <c r="Z355" s="35">
        <v>0</v>
      </c>
      <c r="AA355" s="36">
        <f t="shared" si="31"/>
        <v>105248175.16058765</v>
      </c>
      <c r="AB355" s="37">
        <f t="shared" si="35"/>
        <v>1.213037028506291E-2</v>
      </c>
    </row>
    <row r="356" spans="1:28">
      <c r="A356" s="18">
        <v>20190612</v>
      </c>
      <c r="B356" s="18" t="s">
        <v>99</v>
      </c>
      <c r="C356" s="27">
        <v>44600</v>
      </c>
      <c r="D356" s="27">
        <v>1</v>
      </c>
      <c r="E356" s="27">
        <v>3.3624483204134368</v>
      </c>
      <c r="F356" s="18">
        <v>204000</v>
      </c>
      <c r="G356" s="18">
        <v>1</v>
      </c>
      <c r="H356" s="18">
        <v>0.5848393258426966</v>
      </c>
      <c r="I356" s="27">
        <v>188422</v>
      </c>
      <c r="J356" s="27">
        <v>1</v>
      </c>
      <c r="K356" s="26">
        <v>0.52203761428508388</v>
      </c>
      <c r="L356" s="18">
        <v>10530</v>
      </c>
      <c r="M356" s="19">
        <v>1</v>
      </c>
      <c r="N356" s="19">
        <v>12.960831673306773</v>
      </c>
      <c r="O356" s="27">
        <v>0</v>
      </c>
      <c r="P356" s="27">
        <v>0</v>
      </c>
      <c r="Q356" s="27">
        <v>0</v>
      </c>
      <c r="R356" s="22">
        <f t="shared" si="32"/>
        <v>481784.11614344339</v>
      </c>
      <c r="S356" s="32">
        <f t="shared" si="30"/>
        <v>504113.34644109383</v>
      </c>
      <c r="T356" s="39">
        <f t="shared" si="33"/>
        <v>1046.3469623622923</v>
      </c>
      <c r="U356" s="34">
        <f t="shared" si="34"/>
        <v>-5.8288794406406138E-3</v>
      </c>
      <c r="V356" s="38">
        <v>697.91597683397276</v>
      </c>
      <c r="W356" s="38">
        <v>121.39032945381909</v>
      </c>
      <c r="X356" s="35">
        <v>108.35509033877227</v>
      </c>
      <c r="Y356" s="35">
        <v>2690.1741338122256</v>
      </c>
      <c r="Z356" s="35">
        <v>0</v>
      </c>
      <c r="AA356" s="36">
        <f t="shared" si="31"/>
        <v>104634696.23622915</v>
      </c>
      <c r="AB356" s="37">
        <f t="shared" si="35"/>
        <v>-5.8288794406407135E-3</v>
      </c>
    </row>
    <row r="357" spans="1:28">
      <c r="A357" s="18">
        <v>20190613</v>
      </c>
      <c r="B357" s="18" t="s">
        <v>99</v>
      </c>
      <c r="C357" s="27">
        <v>43750</v>
      </c>
      <c r="D357" s="27">
        <v>1</v>
      </c>
      <c r="E357" s="27">
        <v>3.3624483204134368</v>
      </c>
      <c r="F357" s="18">
        <v>207000</v>
      </c>
      <c r="G357" s="18">
        <v>1</v>
      </c>
      <c r="H357" s="18">
        <v>0.5848393258426966</v>
      </c>
      <c r="I357" s="27">
        <v>187244</v>
      </c>
      <c r="J357" s="27">
        <v>1</v>
      </c>
      <c r="K357" s="26">
        <v>0.52203761428508388</v>
      </c>
      <c r="L357" s="18">
        <v>10495</v>
      </c>
      <c r="M357" s="19">
        <v>1</v>
      </c>
      <c r="N357" s="19">
        <v>12.960831673306773</v>
      </c>
      <c r="O357" s="27">
        <v>0</v>
      </c>
      <c r="P357" s="27">
        <v>0</v>
      </c>
      <c r="Q357" s="27">
        <v>0</v>
      </c>
      <c r="R357" s="22">
        <f t="shared" si="32"/>
        <v>481784.11614344339</v>
      </c>
      <c r="S357" s="32">
        <f t="shared" si="30"/>
        <v>501941.19392807689</v>
      </c>
      <c r="T357" s="39">
        <f t="shared" si="33"/>
        <v>1041.838402531793</v>
      </c>
      <c r="U357" s="34">
        <f t="shared" si="34"/>
        <v>-4.3088573796979347E-3</v>
      </c>
      <c r="V357" s="38">
        <v>697.91597683397276</v>
      </c>
      <c r="W357" s="38">
        <v>121.39032945381909</v>
      </c>
      <c r="X357" s="35">
        <v>108.35509033877227</v>
      </c>
      <c r="Y357" s="35">
        <v>2690.1741338122256</v>
      </c>
      <c r="Z357" s="35">
        <v>0</v>
      </c>
      <c r="AA357" s="36">
        <f t="shared" si="31"/>
        <v>104183840.25317924</v>
      </c>
      <c r="AB357" s="37">
        <f t="shared" si="35"/>
        <v>-4.3088573796978063E-3</v>
      </c>
    </row>
    <row r="358" spans="1:28">
      <c r="A358" s="18">
        <v>20190614</v>
      </c>
      <c r="B358" s="18" t="s">
        <v>99</v>
      </c>
      <c r="C358" s="27">
        <v>44000</v>
      </c>
      <c r="D358" s="27">
        <v>1</v>
      </c>
      <c r="E358" s="27">
        <v>3.3624483204134368</v>
      </c>
      <c r="F358" s="18">
        <v>201000</v>
      </c>
      <c r="G358" s="18">
        <v>1</v>
      </c>
      <c r="H358" s="18">
        <v>0.5848393258426966</v>
      </c>
      <c r="I358" s="27">
        <v>187146</v>
      </c>
      <c r="J358" s="27">
        <v>1</v>
      </c>
      <c r="K358" s="26">
        <v>0.52203761428508388</v>
      </c>
      <c r="L358" s="18">
        <v>10435</v>
      </c>
      <c r="M358" s="19">
        <v>1</v>
      </c>
      <c r="N358" s="19">
        <v>12.960831673306773</v>
      </c>
      <c r="O358" s="27">
        <v>0</v>
      </c>
      <c r="P358" s="27">
        <v>0</v>
      </c>
      <c r="Q358" s="27">
        <v>0</v>
      </c>
      <c r="R358" s="22">
        <f t="shared" si="32"/>
        <v>481784.11614344339</v>
      </c>
      <c r="S358" s="32">
        <f t="shared" si="30"/>
        <v>498443.96046652575</v>
      </c>
      <c r="T358" s="39">
        <f t="shared" si="33"/>
        <v>1034.5794802378293</v>
      </c>
      <c r="U358" s="34">
        <f t="shared" si="34"/>
        <v>-6.9674167090823507E-3</v>
      </c>
      <c r="V358" s="38">
        <v>697.91597683397276</v>
      </c>
      <c r="W358" s="38">
        <v>121.39032945381909</v>
      </c>
      <c r="X358" s="35">
        <v>108.35509033877227</v>
      </c>
      <c r="Y358" s="35">
        <v>2690.1741338122256</v>
      </c>
      <c r="Z358" s="35">
        <v>0</v>
      </c>
      <c r="AA358" s="36">
        <f t="shared" si="31"/>
        <v>103457948.02378289</v>
      </c>
      <c r="AB358" s="37">
        <f t="shared" si="35"/>
        <v>-6.9674167090821183E-3</v>
      </c>
    </row>
    <row r="359" spans="1:28">
      <c r="A359" s="18">
        <v>20190617</v>
      </c>
      <c r="B359" s="18" t="s">
        <v>99</v>
      </c>
      <c r="C359" s="27">
        <v>43900</v>
      </c>
      <c r="D359" s="27">
        <v>1</v>
      </c>
      <c r="E359" s="27">
        <v>3.3624483204134368</v>
      </c>
      <c r="F359" s="18">
        <v>205000</v>
      </c>
      <c r="G359" s="18">
        <v>1</v>
      </c>
      <c r="H359" s="18">
        <v>0.5848393258426966</v>
      </c>
      <c r="I359" s="27">
        <v>186754</v>
      </c>
      <c r="J359" s="27">
        <v>1</v>
      </c>
      <c r="K359" s="26">
        <v>0.52203761428508388</v>
      </c>
      <c r="L359" s="18">
        <v>10415</v>
      </c>
      <c r="M359" s="19">
        <v>1</v>
      </c>
      <c r="N359" s="19">
        <v>12.960831673306773</v>
      </c>
      <c r="O359" s="27">
        <v>0</v>
      </c>
      <c r="P359" s="27">
        <v>0</v>
      </c>
      <c r="Q359" s="27">
        <v>0</v>
      </c>
      <c r="R359" s="22">
        <f t="shared" si="32"/>
        <v>481784.11614344339</v>
      </c>
      <c r="S359" s="32">
        <f t="shared" si="30"/>
        <v>499983.21755958919</v>
      </c>
      <c r="T359" s="39">
        <f t="shared" si="33"/>
        <v>1037.7743906582577</v>
      </c>
      <c r="U359" s="34">
        <f t="shared" si="34"/>
        <v>3.0881246742821221E-3</v>
      </c>
      <c r="V359" s="38">
        <v>697.91597683397276</v>
      </c>
      <c r="W359" s="38">
        <v>121.39032945381909</v>
      </c>
      <c r="X359" s="35">
        <v>108.35509033877227</v>
      </c>
      <c r="Y359" s="35">
        <v>2690.1741338122256</v>
      </c>
      <c r="Z359" s="35">
        <v>0</v>
      </c>
      <c r="AA359" s="36">
        <f t="shared" si="31"/>
        <v>103777439.06582573</v>
      </c>
      <c r="AB359" s="37">
        <f t="shared" si="35"/>
        <v>3.0881246742820766E-3</v>
      </c>
    </row>
    <row r="360" spans="1:28">
      <c r="A360" s="18">
        <v>20190618</v>
      </c>
      <c r="B360" s="18" t="s">
        <v>99</v>
      </c>
      <c r="C360" s="27">
        <v>44350</v>
      </c>
      <c r="D360" s="27">
        <v>1</v>
      </c>
      <c r="E360" s="27">
        <v>3.3624483204134368</v>
      </c>
      <c r="F360" s="18">
        <v>208000</v>
      </c>
      <c r="G360" s="18">
        <v>1</v>
      </c>
      <c r="H360" s="18">
        <v>0.5848393258426966</v>
      </c>
      <c r="I360" s="27">
        <v>181847</v>
      </c>
      <c r="J360" s="27">
        <v>1</v>
      </c>
      <c r="K360" s="26">
        <v>0.52203761428508388</v>
      </c>
      <c r="L360" s="18">
        <v>10455</v>
      </c>
      <c r="M360" s="19">
        <v>1</v>
      </c>
      <c r="N360" s="19">
        <v>12.960831673306773</v>
      </c>
      <c r="O360" s="27">
        <v>0</v>
      </c>
      <c r="P360" s="27">
        <v>0</v>
      </c>
      <c r="Q360" s="27">
        <v>0</v>
      </c>
      <c r="R360" s="22">
        <f t="shared" si="32"/>
        <v>481784.11614344339</v>
      </c>
      <c r="S360" s="32">
        <f t="shared" si="30"/>
        <v>501207.63197493879</v>
      </c>
      <c r="T360" s="39">
        <f t="shared" si="33"/>
        <v>1040.3158078082267</v>
      </c>
      <c r="U360" s="34">
        <f t="shared" si="34"/>
        <v>2.4489110281060013E-3</v>
      </c>
      <c r="V360" s="38">
        <v>697.91597683397276</v>
      </c>
      <c r="W360" s="38">
        <v>121.39032945381909</v>
      </c>
      <c r="X360" s="35">
        <v>108.35509033877227</v>
      </c>
      <c r="Y360" s="35">
        <v>2690.1741338122256</v>
      </c>
      <c r="Z360" s="35">
        <v>0</v>
      </c>
      <c r="AA360" s="36">
        <f t="shared" si="31"/>
        <v>104031580.7808226</v>
      </c>
      <c r="AB360" s="37">
        <f t="shared" si="35"/>
        <v>2.4489110281057619E-3</v>
      </c>
    </row>
    <row r="361" spans="1:28">
      <c r="A361" s="18">
        <v>20190619</v>
      </c>
      <c r="B361" s="18" t="s">
        <v>99</v>
      </c>
      <c r="C361" s="27">
        <v>45350</v>
      </c>
      <c r="D361" s="27">
        <v>1</v>
      </c>
      <c r="E361" s="27">
        <v>3.3624483204134368</v>
      </c>
      <c r="F361" s="18">
        <v>211500</v>
      </c>
      <c r="G361" s="18">
        <v>1</v>
      </c>
      <c r="H361" s="18">
        <v>0.5848393258426966</v>
      </c>
      <c r="I361" s="27">
        <v>187931</v>
      </c>
      <c r="J361" s="27">
        <v>1</v>
      </c>
      <c r="K361" s="26">
        <v>0.52203761428508388</v>
      </c>
      <c r="L361" s="18">
        <v>10620</v>
      </c>
      <c r="M361" s="19">
        <v>1</v>
      </c>
      <c r="N361" s="19">
        <v>12.960831673306773</v>
      </c>
      <c r="O361" s="27">
        <v>0</v>
      </c>
      <c r="P361" s="27">
        <v>0</v>
      </c>
      <c r="Q361" s="27">
        <v>0</v>
      </c>
      <c r="R361" s="22">
        <f t="shared" si="32"/>
        <v>481784.11614344339</v>
      </c>
      <c r="S361" s="32">
        <f t="shared" si="30"/>
        <v>511931.63200720772</v>
      </c>
      <c r="T361" s="39">
        <f t="shared" si="33"/>
        <v>1062.5747401244512</v>
      </c>
      <c r="U361" s="34">
        <f t="shared" si="34"/>
        <v>2.1396322298630002E-2</v>
      </c>
      <c r="V361" s="38">
        <v>697.91597683397276</v>
      </c>
      <c r="W361" s="38">
        <v>121.39032945381909</v>
      </c>
      <c r="X361" s="35">
        <v>108.35509033877227</v>
      </c>
      <c r="Y361" s="35">
        <v>2690.1741338122256</v>
      </c>
      <c r="Z361" s="35">
        <v>0</v>
      </c>
      <c r="AA361" s="36">
        <f t="shared" si="31"/>
        <v>106257474.01244506</v>
      </c>
      <c r="AB361" s="37">
        <f t="shared" si="35"/>
        <v>2.139632229863014E-2</v>
      </c>
    </row>
    <row r="362" spans="1:28">
      <c r="A362" s="18">
        <v>20190620</v>
      </c>
      <c r="B362" s="18" t="s">
        <v>99</v>
      </c>
      <c r="C362" s="27">
        <v>45500</v>
      </c>
      <c r="D362" s="27">
        <v>1</v>
      </c>
      <c r="E362" s="27">
        <v>3.3624483204134368</v>
      </c>
      <c r="F362" s="18">
        <v>214000</v>
      </c>
      <c r="G362" s="18">
        <v>1</v>
      </c>
      <c r="H362" s="18">
        <v>0.5848393258426966</v>
      </c>
      <c r="I362" s="27">
        <v>191660</v>
      </c>
      <c r="J362" s="27">
        <v>1</v>
      </c>
      <c r="K362" s="26">
        <v>0.52203761428508388</v>
      </c>
      <c r="L362" s="18">
        <v>10640</v>
      </c>
      <c r="M362" s="19">
        <v>1</v>
      </c>
      <c r="N362" s="19">
        <v>12.960831673306773</v>
      </c>
      <c r="O362" s="27">
        <v>0</v>
      </c>
      <c r="P362" s="27">
        <v>0</v>
      </c>
      <c r="Q362" s="27">
        <v>0</v>
      </c>
      <c r="R362" s="22">
        <f t="shared" si="32"/>
        <v>481784.11614344339</v>
      </c>
      <c r="S362" s="32">
        <f t="shared" si="30"/>
        <v>516103.99246701167</v>
      </c>
      <c r="T362" s="39">
        <f t="shared" si="33"/>
        <v>1071.2349684715427</v>
      </c>
      <c r="U362" s="34">
        <f t="shared" si="34"/>
        <v>8.150229833317188E-3</v>
      </c>
      <c r="V362" s="38">
        <v>697.91597683397276</v>
      </c>
      <c r="W362" s="38">
        <v>121.39032945381909</v>
      </c>
      <c r="X362" s="35">
        <v>108.35509033877227</v>
      </c>
      <c r="Y362" s="35">
        <v>2690.1741338122256</v>
      </c>
      <c r="Z362" s="35">
        <v>0</v>
      </c>
      <c r="AA362" s="36">
        <f t="shared" si="31"/>
        <v>107123496.84715421</v>
      </c>
      <c r="AB362" s="37">
        <f t="shared" si="35"/>
        <v>8.1502298333171602E-3</v>
      </c>
    </row>
    <row r="363" spans="1:28">
      <c r="A363" s="18">
        <v>20190621</v>
      </c>
      <c r="B363" s="18" t="s">
        <v>99</v>
      </c>
      <c r="C363" s="27">
        <v>45700</v>
      </c>
      <c r="D363" s="27">
        <v>1</v>
      </c>
      <c r="E363" s="27">
        <v>3.3624483204134368</v>
      </c>
      <c r="F363" s="18">
        <v>212500</v>
      </c>
      <c r="G363" s="18">
        <v>1</v>
      </c>
      <c r="H363" s="18">
        <v>0.5848393258426966</v>
      </c>
      <c r="I363" s="27">
        <v>188226</v>
      </c>
      <c r="J363" s="27">
        <v>1</v>
      </c>
      <c r="K363" s="26">
        <v>0.52203761428508388</v>
      </c>
      <c r="L363" s="18">
        <v>10650</v>
      </c>
      <c r="M363" s="19">
        <v>1</v>
      </c>
      <c r="N363" s="19">
        <v>12.960831673306773</v>
      </c>
      <c r="O363" s="27">
        <v>0</v>
      </c>
      <c r="P363" s="27">
        <v>0</v>
      </c>
      <c r="Q363" s="27">
        <v>0</v>
      </c>
      <c r="R363" s="22">
        <f t="shared" si="32"/>
        <v>481784.11614344339</v>
      </c>
      <c r="S363" s="32">
        <f t="shared" si="30"/>
        <v>514236.15429160837</v>
      </c>
      <c r="T363" s="39">
        <f t="shared" si="33"/>
        <v>1067.358049094551</v>
      </c>
      <c r="U363" s="34">
        <f t="shared" si="34"/>
        <v>-3.6191120445996966E-3</v>
      </c>
      <c r="V363" s="38">
        <v>697.91597683397276</v>
      </c>
      <c r="W363" s="38">
        <v>121.39032945381909</v>
      </c>
      <c r="X363" s="35">
        <v>108.35509033877227</v>
      </c>
      <c r="Y363" s="35">
        <v>2690.1741338122256</v>
      </c>
      <c r="Z363" s="35">
        <v>0</v>
      </c>
      <c r="AA363" s="36">
        <f t="shared" si="31"/>
        <v>106735804.90945506</v>
      </c>
      <c r="AB363" s="37">
        <f t="shared" si="35"/>
        <v>-3.6191120445995153E-3</v>
      </c>
    </row>
    <row r="364" spans="1:28">
      <c r="A364" s="18">
        <v>20190624</v>
      </c>
      <c r="B364" s="18" t="s">
        <v>99</v>
      </c>
      <c r="C364" s="27">
        <v>45500</v>
      </c>
      <c r="D364" s="27">
        <v>1</v>
      </c>
      <c r="E364" s="27">
        <v>3.3624483204134368</v>
      </c>
      <c r="F364" s="18">
        <v>208500</v>
      </c>
      <c r="G364" s="18">
        <v>1</v>
      </c>
      <c r="H364" s="18">
        <v>0.5848393258426966</v>
      </c>
      <c r="I364" s="27">
        <v>190286</v>
      </c>
      <c r="J364" s="27">
        <v>1</v>
      </c>
      <c r="K364" s="26">
        <v>0.52203761428508388</v>
      </c>
      <c r="L364" s="18">
        <v>10650</v>
      </c>
      <c r="M364" s="19">
        <v>1</v>
      </c>
      <c r="N364" s="19">
        <v>12.960831673306773</v>
      </c>
      <c r="O364" s="27">
        <v>0</v>
      </c>
      <c r="P364" s="27">
        <v>0</v>
      </c>
      <c r="Q364" s="27">
        <v>0</v>
      </c>
      <c r="R364" s="22">
        <f t="shared" si="32"/>
        <v>481784.11614344339</v>
      </c>
      <c r="S364" s="32">
        <f t="shared" si="30"/>
        <v>512299.70480958221</v>
      </c>
      <c r="T364" s="39">
        <f t="shared" si="33"/>
        <v>1063.3387188237091</v>
      </c>
      <c r="U364" s="34">
        <f t="shared" si="34"/>
        <v>-3.7656813233867977E-3</v>
      </c>
      <c r="V364" s="38">
        <v>697.91597683397276</v>
      </c>
      <c r="W364" s="38">
        <v>121.39032945381909</v>
      </c>
      <c r="X364" s="35">
        <v>108.35509033877227</v>
      </c>
      <c r="Y364" s="35">
        <v>2690.1741338122256</v>
      </c>
      <c r="Z364" s="35">
        <v>0</v>
      </c>
      <c r="AA364" s="36">
        <f t="shared" si="31"/>
        <v>106333871.88237086</v>
      </c>
      <c r="AB364" s="37">
        <f t="shared" si="35"/>
        <v>-3.7656813233868892E-3</v>
      </c>
    </row>
    <row r="365" spans="1:28">
      <c r="A365" s="18">
        <v>20190625</v>
      </c>
      <c r="B365" s="18" t="s">
        <v>99</v>
      </c>
      <c r="C365" s="27">
        <v>45600</v>
      </c>
      <c r="D365" s="27">
        <v>1</v>
      </c>
      <c r="E365" s="27">
        <v>3.3624483204134368</v>
      </c>
      <c r="F365" s="18">
        <v>208000</v>
      </c>
      <c r="G365" s="18">
        <v>1</v>
      </c>
      <c r="H365" s="18">
        <v>0.5848393258426966</v>
      </c>
      <c r="I365" s="27">
        <v>191366</v>
      </c>
      <c r="J365" s="27">
        <v>1</v>
      </c>
      <c r="K365" s="26">
        <v>0.52203761428508388</v>
      </c>
      <c r="L365" s="18">
        <v>10650</v>
      </c>
      <c r="M365" s="19">
        <v>1</v>
      </c>
      <c r="N365" s="19">
        <v>12.960831673306773</v>
      </c>
      <c r="O365" s="27">
        <v>0</v>
      </c>
      <c r="P365" s="27">
        <v>0</v>
      </c>
      <c r="Q365" s="27">
        <v>0</v>
      </c>
      <c r="R365" s="22">
        <f t="shared" si="32"/>
        <v>481784.11614344339</v>
      </c>
      <c r="S365" s="32">
        <f t="shared" si="30"/>
        <v>512907.3306021301</v>
      </c>
      <c r="T365" s="39">
        <f t="shared" si="33"/>
        <v>1064.5999181289328</v>
      </c>
      <c r="U365" s="34">
        <f t="shared" si="34"/>
        <v>1.1860748441652681E-3</v>
      </c>
      <c r="V365" s="38">
        <v>697.91597683397276</v>
      </c>
      <c r="W365" s="38">
        <v>121.39032945381909</v>
      </c>
      <c r="X365" s="35">
        <v>108.35509033877227</v>
      </c>
      <c r="Y365" s="35">
        <v>2690.1741338122256</v>
      </c>
      <c r="Z365" s="35">
        <v>0</v>
      </c>
      <c r="AA365" s="36">
        <f t="shared" si="31"/>
        <v>106459991.81289323</v>
      </c>
      <c r="AB365" s="37">
        <f t="shared" si="35"/>
        <v>1.1860748441652187E-3</v>
      </c>
    </row>
    <row r="366" spans="1:28">
      <c r="A366" s="18">
        <v>20190626</v>
      </c>
      <c r="B366" s="18" t="s">
        <v>99</v>
      </c>
      <c r="C366" s="27">
        <v>45700</v>
      </c>
      <c r="D366" s="27">
        <v>1</v>
      </c>
      <c r="E366" s="27">
        <v>3.3624483204134368</v>
      </c>
      <c r="F366" s="18">
        <v>210500</v>
      </c>
      <c r="G366" s="18">
        <v>1</v>
      </c>
      <c r="H366" s="18">
        <v>0.5848393258426966</v>
      </c>
      <c r="I366" s="27">
        <v>199609</v>
      </c>
      <c r="J366" s="27">
        <v>1</v>
      </c>
      <c r="K366" s="26">
        <v>0.52203761428508388</v>
      </c>
      <c r="L366" s="18">
        <v>10655</v>
      </c>
      <c r="M366" s="19">
        <v>1</v>
      </c>
      <c r="N366" s="19">
        <v>12.960831673306773</v>
      </c>
      <c r="O366" s="27">
        <v>0</v>
      </c>
      <c r="P366" s="27">
        <v>0</v>
      </c>
      <c r="Q366" s="27">
        <v>0</v>
      </c>
      <c r="R366" s="22">
        <f t="shared" si="32"/>
        <v>481784.11614344339</v>
      </c>
      <c r="S366" s="32">
        <f t="shared" si="30"/>
        <v>519073.63396169664</v>
      </c>
      <c r="T366" s="39">
        <f t="shared" si="33"/>
        <v>1077.3988111454278</v>
      </c>
      <c r="U366" s="34">
        <f t="shared" si="34"/>
        <v>1.2022256247200739E-2</v>
      </c>
      <c r="V366" s="38">
        <v>697.91597683397276</v>
      </c>
      <c r="W366" s="38">
        <v>121.39032945381909</v>
      </c>
      <c r="X366" s="35">
        <v>108.35509033877227</v>
      </c>
      <c r="Y366" s="35">
        <v>2690.1741338122256</v>
      </c>
      <c r="Z366" s="35">
        <v>0</v>
      </c>
      <c r="AA366" s="36">
        <f t="shared" si="31"/>
        <v>107739881.11454274</v>
      </c>
      <c r="AB366" s="37">
        <f t="shared" si="35"/>
        <v>1.2022256247200887E-2</v>
      </c>
    </row>
    <row r="367" spans="1:28">
      <c r="A367" s="18">
        <v>20190627</v>
      </c>
      <c r="B367" s="18" t="s">
        <v>99</v>
      </c>
      <c r="C367" s="27">
        <v>46500</v>
      </c>
      <c r="D367" s="27">
        <v>1</v>
      </c>
      <c r="E367" s="27">
        <v>3.3624483204134368</v>
      </c>
      <c r="F367" s="18">
        <v>204000</v>
      </c>
      <c r="G367" s="18">
        <v>1</v>
      </c>
      <c r="H367" s="18">
        <v>0.5848393258426966</v>
      </c>
      <c r="I367" s="27">
        <v>189600</v>
      </c>
      <c r="J367" s="27">
        <v>1</v>
      </c>
      <c r="K367" s="26">
        <v>0.52203761428508388</v>
      </c>
      <c r="L367" s="18">
        <v>10775</v>
      </c>
      <c r="M367" s="19">
        <v>1</v>
      </c>
      <c r="N367" s="19">
        <v>12.960831673306773</v>
      </c>
      <c r="O367" s="27">
        <v>0</v>
      </c>
      <c r="P367" s="27">
        <v>0</v>
      </c>
      <c r="Q367" s="27">
        <v>0</v>
      </c>
      <c r="R367" s="22">
        <f t="shared" si="32"/>
        <v>481784.11614344339</v>
      </c>
      <c r="S367" s="32">
        <f t="shared" si="30"/>
        <v>514292.3623194673</v>
      </c>
      <c r="T367" s="39">
        <f t="shared" si="33"/>
        <v>1067.4747155141683</v>
      </c>
      <c r="U367" s="34">
        <f t="shared" si="34"/>
        <v>-9.2111625969855237E-3</v>
      </c>
      <c r="V367" s="38">
        <v>697.91597683397276</v>
      </c>
      <c r="W367" s="38">
        <v>121.39032945381909</v>
      </c>
      <c r="X367" s="35">
        <v>108.35509033877227</v>
      </c>
      <c r="Y367" s="35">
        <v>2690.1741338122256</v>
      </c>
      <c r="Z367" s="35">
        <v>0</v>
      </c>
      <c r="AA367" s="36">
        <f t="shared" si="31"/>
        <v>106747471.55141678</v>
      </c>
      <c r="AB367" s="37">
        <f t="shared" si="35"/>
        <v>-9.2111625969856174E-3</v>
      </c>
    </row>
    <row r="368" spans="1:28">
      <c r="A368" s="18">
        <v>20190628</v>
      </c>
      <c r="B368" s="18" t="s">
        <v>99</v>
      </c>
      <c r="C368" s="27">
        <v>47000</v>
      </c>
      <c r="D368" s="27">
        <v>1</v>
      </c>
      <c r="E368" s="27">
        <v>3.3624483204134368</v>
      </c>
      <c r="F368" s="18">
        <v>205500</v>
      </c>
      <c r="G368" s="18">
        <v>1</v>
      </c>
      <c r="H368" s="18">
        <v>0.5848393258426966</v>
      </c>
      <c r="I368" s="26">
        <v>168600</v>
      </c>
      <c r="J368" s="27">
        <v>1</v>
      </c>
      <c r="K368" s="26">
        <v>0.52203761428508388</v>
      </c>
      <c r="L368" s="18">
        <v>10805</v>
      </c>
      <c r="M368" s="19">
        <v>1</v>
      </c>
      <c r="N368" s="19">
        <v>12.960831673306773</v>
      </c>
      <c r="O368" s="27">
        <v>0</v>
      </c>
      <c r="P368" s="27">
        <v>0</v>
      </c>
      <c r="Q368" s="27">
        <v>0</v>
      </c>
      <c r="R368" s="22">
        <f t="shared" si="32"/>
        <v>481784.11614344339</v>
      </c>
      <c r="S368" s="32">
        <f t="shared" si="30"/>
        <v>506276.88051865052</v>
      </c>
      <c r="T368" s="39">
        <f t="shared" si="33"/>
        <v>1050.8376336091471</v>
      </c>
      <c r="U368" s="34">
        <f t="shared" si="34"/>
        <v>-1.5585457588105641E-2</v>
      </c>
      <c r="V368" s="38">
        <v>697.91597683397276</v>
      </c>
      <c r="W368" s="38">
        <v>121.39032945381909</v>
      </c>
      <c r="X368" s="35">
        <v>108.35509033877227</v>
      </c>
      <c r="Y368" s="35">
        <v>2690.1741338122256</v>
      </c>
      <c r="Z368" s="35">
        <v>0</v>
      </c>
      <c r="AA368" s="36">
        <f t="shared" si="31"/>
        <v>105083763.36091465</v>
      </c>
      <c r="AB368" s="37">
        <f t="shared" si="35"/>
        <v>-1.5585457588105802E-2</v>
      </c>
    </row>
    <row r="369" spans="1:28" s="17" customFormat="1">
      <c r="A369" s="20">
        <v>20190701</v>
      </c>
      <c r="B369" s="20" t="s">
        <v>100</v>
      </c>
      <c r="C369" s="20">
        <v>46600</v>
      </c>
      <c r="D369" s="20">
        <v>1</v>
      </c>
      <c r="E369" s="23">
        <v>2.7686542553191491</v>
      </c>
      <c r="F369" s="20">
        <v>208000</v>
      </c>
      <c r="G369" s="20">
        <v>1</v>
      </c>
      <c r="H369" s="23">
        <v>0.63322019464720192</v>
      </c>
      <c r="I369" s="23">
        <v>181000</v>
      </c>
      <c r="J369" s="23">
        <v>1</v>
      </c>
      <c r="K369" s="20">
        <v>0.77180753262158952</v>
      </c>
      <c r="L369" s="23">
        <v>10805</v>
      </c>
      <c r="M369" s="20">
        <v>1</v>
      </c>
      <c r="N369" s="20">
        <v>12.043197593706617</v>
      </c>
      <c r="O369" s="23">
        <v>0</v>
      </c>
      <c r="P369" s="23">
        <v>0</v>
      </c>
      <c r="Q369" s="23">
        <v>0</v>
      </c>
      <c r="R369" s="20">
        <f>R368*(C368*D369*E369+F368*G369*H369+I368*J369*K369+L368*M369*N370)/S368</f>
        <v>495325.8080530446</v>
      </c>
      <c r="S369" s="25">
        <f t="shared" si="30"/>
        <v>530553.00218899804</v>
      </c>
      <c r="T369" s="40">
        <f t="shared" si="33"/>
        <v>1071.1192382129641</v>
      </c>
      <c r="U369" s="28">
        <f t="shared" si="34"/>
        <v>1.9300417072196884E-2</v>
      </c>
      <c r="V369" s="20">
        <f>AA368*0.25/C368</f>
        <v>558.95618808997153</v>
      </c>
      <c r="W369" s="20">
        <f>AA368*0.25/F368</f>
        <v>127.83912817629519</v>
      </c>
      <c r="X369" s="20">
        <f>AA368*0.25/I368</f>
        <v>155.81815444975481</v>
      </c>
      <c r="Y369" s="23">
        <f>AA368*0.25/L368</f>
        <v>2431.3688884987191</v>
      </c>
      <c r="Z369" s="20">
        <v>0</v>
      </c>
      <c r="AA369" s="29">
        <f t="shared" si="31"/>
        <v>107111923.82129636</v>
      </c>
      <c r="AB369" s="28">
        <f t="shared" si="35"/>
        <v>1.9300417072197092E-2</v>
      </c>
    </row>
    <row r="370" spans="1:28">
      <c r="A370" s="18">
        <v>20190702</v>
      </c>
      <c r="B370" s="18" t="s">
        <v>99</v>
      </c>
      <c r="C370" s="27">
        <v>46250</v>
      </c>
      <c r="D370" s="27">
        <v>1</v>
      </c>
      <c r="E370" s="27">
        <v>2.7686542553191491</v>
      </c>
      <c r="F370" s="18">
        <v>205000</v>
      </c>
      <c r="G370" s="18">
        <v>1</v>
      </c>
      <c r="H370" s="18">
        <v>0.63322019464720192</v>
      </c>
      <c r="I370" s="27">
        <v>178300</v>
      </c>
      <c r="J370" s="27">
        <v>1</v>
      </c>
      <c r="K370" s="26">
        <v>0.77180753262158952</v>
      </c>
      <c r="L370" s="18">
        <v>10740</v>
      </c>
      <c r="M370" s="19">
        <v>1</v>
      </c>
      <c r="N370" s="19">
        <v>12.043197593706617</v>
      </c>
      <c r="O370" s="27">
        <v>0</v>
      </c>
      <c r="P370" s="27">
        <v>0</v>
      </c>
      <c r="Q370" s="27">
        <v>0</v>
      </c>
      <c r="R370" s="31">
        <f>$R$369</f>
        <v>495325.8080530446</v>
      </c>
      <c r="S370" s="32">
        <f t="shared" si="30"/>
        <v>524817.62443402549</v>
      </c>
      <c r="T370" s="39">
        <f t="shared" si="33"/>
        <v>1059.5402377616927</v>
      </c>
      <c r="U370" s="34">
        <f t="shared" si="34"/>
        <v>-1.0810188108085553E-2</v>
      </c>
      <c r="V370" s="38">
        <v>558.95618808997153</v>
      </c>
      <c r="W370" s="38">
        <v>127.83912817629519</v>
      </c>
      <c r="X370" s="35">
        <v>155.81815444975481</v>
      </c>
      <c r="Y370" s="35">
        <v>2431.3688884987191</v>
      </c>
      <c r="Z370" s="35">
        <v>0</v>
      </c>
      <c r="AA370" s="36">
        <f t="shared" si="31"/>
        <v>105954023.77616923</v>
      </c>
      <c r="AB370" s="37">
        <f t="shared" si="35"/>
        <v>-1.0810188108085506E-2</v>
      </c>
    </row>
    <row r="371" spans="1:28">
      <c r="A371" s="18">
        <v>20190703</v>
      </c>
      <c r="B371" s="18" t="s">
        <v>99</v>
      </c>
      <c r="C371" s="27">
        <v>45400</v>
      </c>
      <c r="D371" s="27">
        <v>1</v>
      </c>
      <c r="E371" s="27">
        <v>2.7686542553191491</v>
      </c>
      <c r="F371" s="18">
        <v>206000</v>
      </c>
      <c r="G371" s="18">
        <v>1</v>
      </c>
      <c r="H371" s="18">
        <v>0.63322019464720192</v>
      </c>
      <c r="I371" s="27">
        <v>184900</v>
      </c>
      <c r="J371" s="27">
        <v>1</v>
      </c>
      <c r="K371" s="26">
        <v>0.77180753262158952</v>
      </c>
      <c r="L371" s="18">
        <v>10625</v>
      </c>
      <c r="M371" s="19">
        <v>1</v>
      </c>
      <c r="N371" s="19">
        <v>12.043197593706617</v>
      </c>
      <c r="O371" s="27">
        <v>0</v>
      </c>
      <c r="P371" s="27">
        <v>0</v>
      </c>
      <c r="Q371" s="27">
        <v>0</v>
      </c>
      <c r="R371" s="31">
        <f t="shared" ref="R371:R381" si="36">$R$369</f>
        <v>495325.8080530446</v>
      </c>
      <c r="S371" s="32">
        <f t="shared" si="30"/>
        <v>526806.45050367771</v>
      </c>
      <c r="T371" s="39">
        <f t="shared" si="33"/>
        <v>1063.5554254166016</v>
      </c>
      <c r="U371" s="34">
        <f t="shared" si="34"/>
        <v>3.7895565565222006E-3</v>
      </c>
      <c r="V371" s="38">
        <v>558.95618808997153</v>
      </c>
      <c r="W371" s="38">
        <v>127.83912817629519</v>
      </c>
      <c r="X371" s="35">
        <v>155.81815444975481</v>
      </c>
      <c r="Y371" s="35">
        <v>2431.3688884987191</v>
      </c>
      <c r="Z371" s="35">
        <v>0</v>
      </c>
      <c r="AA371" s="36">
        <f t="shared" si="31"/>
        <v>106355542.54166007</v>
      </c>
      <c r="AB371" s="37">
        <f t="shared" si="35"/>
        <v>3.789556556521763E-3</v>
      </c>
    </row>
    <row r="372" spans="1:28">
      <c r="A372" s="18">
        <v>20190704</v>
      </c>
      <c r="B372" s="18" t="s">
        <v>99</v>
      </c>
      <c r="C372" s="27">
        <v>46000</v>
      </c>
      <c r="D372" s="27">
        <v>1</v>
      </c>
      <c r="E372" s="27">
        <v>2.7686542553191491</v>
      </c>
      <c r="F372" s="18">
        <v>203500</v>
      </c>
      <c r="G372" s="18">
        <v>1</v>
      </c>
      <c r="H372" s="18">
        <v>0.63322019464720192</v>
      </c>
      <c r="I372" s="27">
        <v>182600</v>
      </c>
      <c r="J372" s="27">
        <v>1</v>
      </c>
      <c r="K372" s="26">
        <v>0.77180753262158952</v>
      </c>
      <c r="L372" s="18">
        <v>10625</v>
      </c>
      <c r="M372" s="19">
        <v>1</v>
      </c>
      <c r="N372" s="19">
        <v>12.043197593706617</v>
      </c>
      <c r="O372" s="27">
        <v>0</v>
      </c>
      <c r="P372" s="27">
        <v>0</v>
      </c>
      <c r="Q372" s="27">
        <v>0</v>
      </c>
      <c r="R372" s="31">
        <f t="shared" si="36"/>
        <v>495325.8080530446</v>
      </c>
      <c r="S372" s="32">
        <f t="shared" si="30"/>
        <v>525109.43524522148</v>
      </c>
      <c r="T372" s="39">
        <f t="shared" si="33"/>
        <v>1060.1293667883892</v>
      </c>
      <c r="U372" s="34">
        <f t="shared" si="34"/>
        <v>-3.221325890816007E-3</v>
      </c>
      <c r="V372" s="38">
        <v>558.95618808997153</v>
      </c>
      <c r="W372" s="38">
        <v>127.83912817629519</v>
      </c>
      <c r="X372" s="35">
        <v>155.81815444975481</v>
      </c>
      <c r="Y372" s="35">
        <v>2431.3688884987191</v>
      </c>
      <c r="Z372" s="35">
        <v>0</v>
      </c>
      <c r="AA372" s="36">
        <f t="shared" si="31"/>
        <v>106012936.67883888</v>
      </c>
      <c r="AB372" s="37">
        <f t="shared" si="35"/>
        <v>-3.2213258908156185E-3</v>
      </c>
    </row>
    <row r="373" spans="1:28">
      <c r="A373" s="18">
        <v>20190705</v>
      </c>
      <c r="B373" s="18" t="s">
        <v>99</v>
      </c>
      <c r="C373" s="27">
        <v>45650</v>
      </c>
      <c r="D373" s="27">
        <v>1</v>
      </c>
      <c r="E373" s="27">
        <v>2.7686542553191491</v>
      </c>
      <c r="F373" s="18">
        <v>208000</v>
      </c>
      <c r="G373" s="18">
        <v>1</v>
      </c>
      <c r="H373" s="18">
        <v>0.63322019464720192</v>
      </c>
      <c r="I373" s="27">
        <v>186500</v>
      </c>
      <c r="J373" s="27">
        <v>1</v>
      </c>
      <c r="K373" s="26">
        <v>0.77180753262158952</v>
      </c>
      <c r="L373" s="18">
        <v>10615</v>
      </c>
      <c r="M373" s="19">
        <v>1</v>
      </c>
      <c r="N373" s="19">
        <v>12.043197593706617</v>
      </c>
      <c r="O373" s="27">
        <v>0</v>
      </c>
      <c r="P373" s="27">
        <v>0</v>
      </c>
      <c r="Q373" s="27">
        <v>0</v>
      </c>
      <c r="R373" s="31">
        <f t="shared" si="36"/>
        <v>495325.8080530446</v>
      </c>
      <c r="S373" s="32">
        <f t="shared" si="30"/>
        <v>529879.51453305932</v>
      </c>
      <c r="T373" s="39">
        <f t="shared" si="33"/>
        <v>1069.7595520326984</v>
      </c>
      <c r="U373" s="34">
        <f t="shared" si="34"/>
        <v>9.0839717736367533E-3</v>
      </c>
      <c r="V373" s="38">
        <v>558.95618808997153</v>
      </c>
      <c r="W373" s="38">
        <v>127.83912817629519</v>
      </c>
      <c r="X373" s="35">
        <v>155.81815444975481</v>
      </c>
      <c r="Y373" s="35">
        <v>2431.3688884987191</v>
      </c>
      <c r="Z373" s="35">
        <v>0</v>
      </c>
      <c r="AA373" s="36">
        <f t="shared" si="31"/>
        <v>106975955.20326978</v>
      </c>
      <c r="AB373" s="37">
        <f t="shared" si="35"/>
        <v>9.0839717736366406E-3</v>
      </c>
    </row>
    <row r="374" spans="1:28">
      <c r="A374" s="18">
        <v>20190708</v>
      </c>
      <c r="B374" s="18" t="s">
        <v>99</v>
      </c>
      <c r="C374" s="27">
        <v>44400</v>
      </c>
      <c r="D374" s="27">
        <v>1</v>
      </c>
      <c r="E374" s="27">
        <v>2.7686542553191491</v>
      </c>
      <c r="F374" s="18">
        <v>206000</v>
      </c>
      <c r="G374" s="18">
        <v>1</v>
      </c>
      <c r="H374" s="18">
        <v>0.63322019464720192</v>
      </c>
      <c r="I374" s="27">
        <v>178300</v>
      </c>
      <c r="J374" s="27">
        <v>1</v>
      </c>
      <c r="K374" s="26">
        <v>0.77180753262158952</v>
      </c>
      <c r="L374" s="18">
        <v>10445</v>
      </c>
      <c r="M374" s="19">
        <v>1</v>
      </c>
      <c r="N374" s="19">
        <v>12.043197593706617</v>
      </c>
      <c r="O374" s="27">
        <v>0</v>
      </c>
      <c r="P374" s="27">
        <v>0</v>
      </c>
      <c r="Q374" s="27">
        <v>0</v>
      </c>
      <c r="R374" s="31">
        <f t="shared" si="36"/>
        <v>495325.8080530446</v>
      </c>
      <c r="S374" s="32">
        <f t="shared" si="30"/>
        <v>516776.09096618881</v>
      </c>
      <c r="T374" s="39">
        <f t="shared" si="33"/>
        <v>1043.3054013427202</v>
      </c>
      <c r="U374" s="34">
        <f t="shared" si="34"/>
        <v>-2.4729062376411086E-2</v>
      </c>
      <c r="V374" s="38">
        <v>558.95618808997153</v>
      </c>
      <c r="W374" s="38">
        <v>127.83912817629519</v>
      </c>
      <c r="X374" s="35">
        <v>155.81815444975481</v>
      </c>
      <c r="Y374" s="35">
        <v>2431.3688884987191</v>
      </c>
      <c r="Z374" s="35">
        <v>0</v>
      </c>
      <c r="AA374" s="36">
        <f t="shared" si="31"/>
        <v>104330540.13427195</v>
      </c>
      <c r="AB374" s="37">
        <f t="shared" si="35"/>
        <v>-2.4729062376411214E-2</v>
      </c>
    </row>
    <row r="375" spans="1:28">
      <c r="A375" s="18">
        <v>20190709</v>
      </c>
      <c r="B375" s="18" t="s">
        <v>99</v>
      </c>
      <c r="C375" s="27">
        <v>45100</v>
      </c>
      <c r="D375" s="27">
        <v>1</v>
      </c>
      <c r="E375" s="27">
        <v>2.7686542553191491</v>
      </c>
      <c r="F375" s="18">
        <v>192500</v>
      </c>
      <c r="G375" s="18">
        <v>1</v>
      </c>
      <c r="H375" s="18">
        <v>0.63322019464720192</v>
      </c>
      <c r="I375" s="27">
        <v>172000</v>
      </c>
      <c r="J375" s="27">
        <v>1</v>
      </c>
      <c r="K375" s="26">
        <v>0.77180753262158952</v>
      </c>
      <c r="L375" s="18">
        <v>10420</v>
      </c>
      <c r="M375" s="19">
        <v>1</v>
      </c>
      <c r="N375" s="19">
        <v>12.043197593706617</v>
      </c>
      <c r="O375" s="27">
        <v>0</v>
      </c>
      <c r="P375" s="27">
        <v>0</v>
      </c>
      <c r="Q375" s="27">
        <v>0</v>
      </c>
      <c r="R375" s="31">
        <f t="shared" si="36"/>
        <v>495325.8080530446</v>
      </c>
      <c r="S375" s="32">
        <f t="shared" si="30"/>
        <v>505002.20892181637</v>
      </c>
      <c r="T375" s="39">
        <f t="shared" si="33"/>
        <v>1019.5354264030909</v>
      </c>
      <c r="U375" s="34">
        <f t="shared" si="34"/>
        <v>-2.278333353688922E-2</v>
      </c>
      <c r="V375" s="38">
        <v>558.95618808997153</v>
      </c>
      <c r="W375" s="38">
        <v>127.83912817629519</v>
      </c>
      <c r="X375" s="35">
        <v>155.81815444975481</v>
      </c>
      <c r="Y375" s="35">
        <v>2431.3688884987191</v>
      </c>
      <c r="Z375" s="35">
        <v>0</v>
      </c>
      <c r="AA375" s="36">
        <f t="shared" si="31"/>
        <v>101953542.64030904</v>
      </c>
      <c r="AB375" s="37">
        <f t="shared" si="35"/>
        <v>-2.2783333536889112E-2</v>
      </c>
    </row>
    <row r="376" spans="1:28">
      <c r="A376" s="18">
        <v>20190710</v>
      </c>
      <c r="B376" s="18" t="s">
        <v>99</v>
      </c>
      <c r="C376" s="27">
        <v>45550</v>
      </c>
      <c r="D376" s="27">
        <v>1</v>
      </c>
      <c r="E376" s="27">
        <v>2.7686542553191491</v>
      </c>
      <c r="F376" s="18">
        <v>189000</v>
      </c>
      <c r="G376" s="18">
        <v>1</v>
      </c>
      <c r="H376" s="18">
        <v>0.63322019464720192</v>
      </c>
      <c r="I376" s="27">
        <v>173700</v>
      </c>
      <c r="J376" s="27">
        <v>1</v>
      </c>
      <c r="K376" s="26">
        <v>0.77180753262158952</v>
      </c>
      <c r="L376" s="18">
        <v>10460</v>
      </c>
      <c r="M376" s="19">
        <v>1</v>
      </c>
      <c r="N376" s="19">
        <v>12.043197593706617</v>
      </c>
      <c r="O376" s="27">
        <v>0</v>
      </c>
      <c r="P376" s="27">
        <v>0</v>
      </c>
      <c r="Q376" s="27">
        <v>0</v>
      </c>
      <c r="R376" s="31">
        <f t="shared" si="36"/>
        <v>495325.8080530446</v>
      </c>
      <c r="S376" s="32">
        <f t="shared" si="30"/>
        <v>505825.63336464972</v>
      </c>
      <c r="T376" s="39">
        <f t="shared" si="33"/>
        <v>1021.1978159443706</v>
      </c>
      <c r="U376" s="34">
        <f t="shared" si="34"/>
        <v>1.6305363190218893E-3</v>
      </c>
      <c r="V376" s="38">
        <v>558.95618808997153</v>
      </c>
      <c r="W376" s="38">
        <v>127.83912817629519</v>
      </c>
      <c r="X376" s="35">
        <v>155.81815444975481</v>
      </c>
      <c r="Y376" s="35">
        <v>2431.3688884987191</v>
      </c>
      <c r="Z376" s="35">
        <v>0</v>
      </c>
      <c r="AA376" s="36">
        <f t="shared" si="31"/>
        <v>102119781.594437</v>
      </c>
      <c r="AB376" s="37">
        <f t="shared" si="35"/>
        <v>1.6305363190218562E-3</v>
      </c>
    </row>
    <row r="377" spans="1:28">
      <c r="A377" s="18">
        <v>20190711</v>
      </c>
      <c r="B377" s="18" t="s">
        <v>99</v>
      </c>
      <c r="C377" s="27">
        <v>46200</v>
      </c>
      <c r="D377" s="27">
        <v>1</v>
      </c>
      <c r="E377" s="27">
        <v>2.7686542553191491</v>
      </c>
      <c r="F377" s="18">
        <v>191500</v>
      </c>
      <c r="G377" s="18">
        <v>1</v>
      </c>
      <c r="H377" s="18">
        <v>0.63322019464720192</v>
      </c>
      <c r="I377" s="27">
        <v>172700</v>
      </c>
      <c r="J377" s="27">
        <v>1</v>
      </c>
      <c r="K377" s="26">
        <v>0.77180753262158952</v>
      </c>
      <c r="L377" s="18">
        <v>10565</v>
      </c>
      <c r="M377" s="19">
        <v>1</v>
      </c>
      <c r="N377" s="19">
        <v>12.043197593706617</v>
      </c>
      <c r="O377" s="27">
        <v>0</v>
      </c>
      <c r="P377" s="27">
        <v>0</v>
      </c>
      <c r="Q377" s="27">
        <v>0</v>
      </c>
      <c r="R377" s="31">
        <f t="shared" si="36"/>
        <v>495325.8080530446</v>
      </c>
      <c r="S377" s="32">
        <f t="shared" ref="S377:S381" si="37">C377*D377*E377+F377*G377*H377+I377*J377*K377+L377*M377*N377</f>
        <v>509701.03733194282</v>
      </c>
      <c r="T377" s="39">
        <f t="shared" si="33"/>
        <v>1029.0217651597891</v>
      </c>
      <c r="U377" s="34">
        <f t="shared" si="34"/>
        <v>7.6615412736494321E-3</v>
      </c>
      <c r="V377" s="38">
        <v>558.95618808997153</v>
      </c>
      <c r="W377" s="38">
        <v>127.83912817629519</v>
      </c>
      <c r="X377" s="35">
        <v>155.81815444975481</v>
      </c>
      <c r="Y377" s="35">
        <v>2431.3688884987191</v>
      </c>
      <c r="Z377" s="35">
        <v>0</v>
      </c>
      <c r="AA377" s="36">
        <f t="shared" ref="AA377:AA381" si="38">V377*C377+W377*F377+X377*I377+Y377*L377</f>
        <v>102902176.51597883</v>
      </c>
      <c r="AB377" s="37">
        <f t="shared" si="35"/>
        <v>7.6615412736492387E-3</v>
      </c>
    </row>
    <row r="378" spans="1:28">
      <c r="A378" s="18">
        <v>20190712</v>
      </c>
      <c r="B378" s="18" t="s">
        <v>99</v>
      </c>
      <c r="C378" s="27">
        <v>46300</v>
      </c>
      <c r="D378" s="27">
        <v>1</v>
      </c>
      <c r="E378" s="27">
        <v>2.7686542553191491</v>
      </c>
      <c r="F378" s="18">
        <v>188500</v>
      </c>
      <c r="G378" s="18">
        <v>1</v>
      </c>
      <c r="H378" s="18">
        <v>0.63322019464720192</v>
      </c>
      <c r="I378" s="27">
        <v>169800</v>
      </c>
      <c r="J378" s="27">
        <v>1</v>
      </c>
      <c r="K378" s="26">
        <v>0.77180753262158952</v>
      </c>
      <c r="L378" s="18">
        <v>10580</v>
      </c>
      <c r="M378" s="19">
        <v>1</v>
      </c>
      <c r="N378" s="19">
        <v>12.043197593706617</v>
      </c>
      <c r="O378" s="27">
        <v>0</v>
      </c>
      <c r="P378" s="27">
        <v>0</v>
      </c>
      <c r="Q378" s="27">
        <v>0</v>
      </c>
      <c r="R378" s="31">
        <f t="shared" si="36"/>
        <v>495325.8080530446</v>
      </c>
      <c r="S378" s="32">
        <f t="shared" si="37"/>
        <v>506020.64829283603</v>
      </c>
      <c r="T378" s="39">
        <f t="shared" si="33"/>
        <v>1021.5915263568219</v>
      </c>
      <c r="U378" s="34">
        <f t="shared" si="34"/>
        <v>-7.2206818694582463E-3</v>
      </c>
      <c r="V378" s="38">
        <v>558.95618808997153</v>
      </c>
      <c r="W378" s="38">
        <v>127.83912817629519</v>
      </c>
      <c r="X378" s="35">
        <v>155.81815444975481</v>
      </c>
      <c r="Y378" s="35">
        <v>2431.3688884987191</v>
      </c>
      <c r="Z378" s="35">
        <v>0</v>
      </c>
      <c r="AA378" s="36">
        <f t="shared" si="38"/>
        <v>102159152.63568214</v>
      </c>
      <c r="AB378" s="37">
        <f t="shared" si="35"/>
        <v>-7.2206818694579723E-3</v>
      </c>
    </row>
    <row r="379" spans="1:28">
      <c r="A379" s="18">
        <v>20190715</v>
      </c>
      <c r="B379" s="18" t="s">
        <v>99</v>
      </c>
      <c r="C379" s="27">
        <v>46450</v>
      </c>
      <c r="D379" s="27">
        <v>1</v>
      </c>
      <c r="E379" s="27">
        <v>2.7686542553191491</v>
      </c>
      <c r="F379" s="18">
        <v>183500</v>
      </c>
      <c r="G379" s="18">
        <v>1</v>
      </c>
      <c r="H379" s="18">
        <v>0.63322019464720192</v>
      </c>
      <c r="I379" s="27">
        <v>171600</v>
      </c>
      <c r="J379" s="27">
        <v>1</v>
      </c>
      <c r="K379" s="26">
        <v>0.77180753262158952</v>
      </c>
      <c r="L379" s="18">
        <v>10590</v>
      </c>
      <c r="M379" s="19">
        <v>1</v>
      </c>
      <c r="N379" s="19">
        <v>12.043197593706617</v>
      </c>
      <c r="O379" s="27">
        <v>0</v>
      </c>
      <c r="P379" s="27">
        <v>0</v>
      </c>
      <c r="Q379" s="27">
        <v>0</v>
      </c>
      <c r="R379" s="31">
        <f t="shared" si="36"/>
        <v>495325.8080530446</v>
      </c>
      <c r="S379" s="32">
        <f t="shared" si="37"/>
        <v>504779.53099255386</v>
      </c>
      <c r="T379" s="39">
        <f t="shared" si="33"/>
        <v>1019.0858678990877</v>
      </c>
      <c r="U379" s="34">
        <f t="shared" si="34"/>
        <v>-2.4527009015724681E-3</v>
      </c>
      <c r="V379" s="38">
        <v>558.95618808997153</v>
      </c>
      <c r="W379" s="38">
        <v>127.83912817629519</v>
      </c>
      <c r="X379" s="35">
        <v>155.81815444975481</v>
      </c>
      <c r="Y379" s="35">
        <v>2431.3688884987191</v>
      </c>
      <c r="Z379" s="35">
        <v>0</v>
      </c>
      <c r="AA379" s="36">
        <f t="shared" si="38"/>
        <v>101908586.78990871</v>
      </c>
      <c r="AB379" s="37">
        <f t="shared" si="35"/>
        <v>-2.452700901572583E-3</v>
      </c>
    </row>
    <row r="380" spans="1:28">
      <c r="A380" s="18">
        <v>20190716</v>
      </c>
      <c r="B380" s="18" t="s">
        <v>99</v>
      </c>
      <c r="C380" s="27">
        <v>46850</v>
      </c>
      <c r="D380" s="27">
        <v>1</v>
      </c>
      <c r="E380" s="27">
        <v>2.7686542553191491</v>
      </c>
      <c r="F380" s="18">
        <v>188500</v>
      </c>
      <c r="G380" s="18">
        <v>1</v>
      </c>
      <c r="H380" s="18">
        <v>0.63322019464720192</v>
      </c>
      <c r="I380" s="27">
        <v>176000</v>
      </c>
      <c r="J380" s="27">
        <v>1</v>
      </c>
      <c r="K380" s="26">
        <v>0.77180753262158952</v>
      </c>
      <c r="L380" s="18">
        <v>10635</v>
      </c>
      <c r="M380" s="19">
        <v>1</v>
      </c>
      <c r="N380" s="19">
        <v>12.043197593706617</v>
      </c>
      <c r="O380" s="27">
        <v>0</v>
      </c>
      <c r="P380" s="27">
        <v>0</v>
      </c>
      <c r="Q380" s="27">
        <v>0</v>
      </c>
      <c r="R380" s="31">
        <f t="shared" si="36"/>
        <v>495325.8080530446</v>
      </c>
      <c r="S380" s="32">
        <f t="shared" si="37"/>
        <v>512990.99070316937</v>
      </c>
      <c r="T380" s="39">
        <f t="shared" si="33"/>
        <v>1035.6637638558761</v>
      </c>
      <c r="U380" s="34">
        <f t="shared" si="34"/>
        <v>1.6267418162676378E-2</v>
      </c>
      <c r="V380" s="38">
        <v>558.95618808997153</v>
      </c>
      <c r="W380" s="38">
        <v>127.83912817629519</v>
      </c>
      <c r="X380" s="35">
        <v>155.81815444975481</v>
      </c>
      <c r="Y380" s="35">
        <v>2431.3688884987191</v>
      </c>
      <c r="Z380" s="35">
        <v>0</v>
      </c>
      <c r="AA380" s="36">
        <f t="shared" si="38"/>
        <v>103566376.38558753</v>
      </c>
      <c r="AB380" s="37">
        <f t="shared" si="35"/>
        <v>1.6267418162676166E-2</v>
      </c>
    </row>
    <row r="381" spans="1:28">
      <c r="A381" s="18">
        <v>20190717</v>
      </c>
      <c r="B381" s="18" t="s">
        <v>99</v>
      </c>
      <c r="C381" s="27">
        <v>46050</v>
      </c>
      <c r="D381" s="27">
        <v>1</v>
      </c>
      <c r="E381" s="27">
        <v>2.7686542553191491</v>
      </c>
      <c r="F381" s="18">
        <v>184500</v>
      </c>
      <c r="G381" s="18">
        <v>1</v>
      </c>
      <c r="H381" s="18">
        <v>0.63322019464720192</v>
      </c>
      <c r="I381" s="27">
        <v>178400</v>
      </c>
      <c r="J381" s="27">
        <v>1</v>
      </c>
      <c r="K381" s="26">
        <v>0.77180753262158952</v>
      </c>
      <c r="L381" s="18">
        <v>10575</v>
      </c>
      <c r="M381" s="19">
        <v>1</v>
      </c>
      <c r="N381" s="19">
        <v>12.043197593706617</v>
      </c>
      <c r="O381" s="27">
        <v>0</v>
      </c>
      <c r="P381" s="27">
        <v>0</v>
      </c>
      <c r="Q381" s="27">
        <v>0</v>
      </c>
      <c r="R381" s="31">
        <f t="shared" si="36"/>
        <v>495325.8080530446</v>
      </c>
      <c r="S381" s="32">
        <f t="shared" si="37"/>
        <v>509372.93274299457</v>
      </c>
      <c r="T381" s="39">
        <f t="shared" si="33"/>
        <v>1028.3593635977993</v>
      </c>
      <c r="U381" s="34">
        <f t="shared" si="34"/>
        <v>-7.0528684240934066E-3</v>
      </c>
      <c r="V381" s="38">
        <v>558.95618808997153</v>
      </c>
      <c r="W381" s="38">
        <v>127.83912817629519</v>
      </c>
      <c r="X381" s="35">
        <v>155.81815444975481</v>
      </c>
      <c r="Y381" s="35">
        <v>2431.3688884987191</v>
      </c>
      <c r="Z381" s="35">
        <v>0</v>
      </c>
      <c r="AA381" s="36">
        <f t="shared" si="38"/>
        <v>102835936.35977986</v>
      </c>
      <c r="AB381" s="37">
        <f t="shared" si="35"/>
        <v>-7.0528684240932183E-3</v>
      </c>
    </row>
  </sheetData>
  <mergeCells count="7">
    <mergeCell ref="V1:AB1"/>
    <mergeCell ref="C1:E1"/>
    <mergeCell ref="F1:H1"/>
    <mergeCell ref="I1:K1"/>
    <mergeCell ref="L1:N1"/>
    <mergeCell ref="O1:Q1"/>
    <mergeCell ref="R1:U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8"/>
  <sheetViews>
    <sheetView topLeftCell="A13" zoomScale="85" zoomScaleNormal="85" workbookViewId="0">
      <selection activeCell="D30" sqref="D30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0" customWidth="1"/>
    <col min="6" max="6" width="13" customWidth="1"/>
    <col min="7" max="8" width="23" customWidth="1"/>
    <col min="9" max="9" width="13.25" bestFit="1" customWidth="1"/>
  </cols>
  <sheetData>
    <row r="1" spans="1:8" s="58" customFormat="1" ht="20.25">
      <c r="A1" s="57" t="s">
        <v>124</v>
      </c>
      <c r="B1" s="57" t="s">
        <v>125</v>
      </c>
    </row>
    <row r="2" spans="1:8">
      <c r="A2" t="s">
        <v>126</v>
      </c>
    </row>
    <row r="4" spans="1:8">
      <c r="A4" s="48" t="s">
        <v>118</v>
      </c>
    </row>
    <row r="5" spans="1:8">
      <c r="A5" s="49" t="s">
        <v>49</v>
      </c>
      <c r="B5" s="41">
        <v>2018</v>
      </c>
      <c r="C5" s="41"/>
    </row>
    <row r="6" spans="1:8">
      <c r="A6" s="49" t="s">
        <v>50</v>
      </c>
      <c r="B6" s="41" t="s">
        <v>51</v>
      </c>
      <c r="C6" s="41" t="s">
        <v>52</v>
      </c>
    </row>
    <row r="9" spans="1:8" s="60" customFormat="1" ht="19.5">
      <c r="A9" s="59" t="s">
        <v>66</v>
      </c>
      <c r="B9" s="59" t="s">
        <v>127</v>
      </c>
    </row>
    <row r="10" spans="1:8" s="54" customFormat="1">
      <c r="A10" s="53"/>
      <c r="B10" s="53"/>
    </row>
    <row r="11" spans="1:8">
      <c r="B11" s="51" t="s">
        <v>1</v>
      </c>
      <c r="C11" s="51" t="s">
        <v>55</v>
      </c>
      <c r="D11" s="51" t="s">
        <v>57</v>
      </c>
      <c r="E11" s="64" t="s">
        <v>132</v>
      </c>
      <c r="F11" s="64" t="s">
        <v>6</v>
      </c>
      <c r="G11" s="64" t="s">
        <v>157</v>
      </c>
      <c r="H11" s="75" t="s">
        <v>156</v>
      </c>
    </row>
    <row r="12" spans="1:8">
      <c r="A12" s="15"/>
      <c r="B12" s="42" t="s">
        <v>5</v>
      </c>
      <c r="C12" s="41" t="s">
        <v>54</v>
      </c>
      <c r="D12" s="50" t="s">
        <v>128</v>
      </c>
    </row>
    <row r="13" spans="1:8">
      <c r="A13" s="15"/>
      <c r="B13" s="42" t="s">
        <v>10</v>
      </c>
      <c r="C13" s="41" t="s">
        <v>59</v>
      </c>
      <c r="D13" s="50" t="s">
        <v>128</v>
      </c>
    </row>
    <row r="14" spans="1:8">
      <c r="A14" s="15"/>
      <c r="B14" s="42" t="s">
        <v>60</v>
      </c>
      <c r="C14" s="41" t="s">
        <v>61</v>
      </c>
      <c r="D14" s="50" t="s">
        <v>129</v>
      </c>
    </row>
    <row r="15" spans="1:8">
      <c r="A15" s="15"/>
      <c r="B15" s="42" t="s">
        <v>62</v>
      </c>
      <c r="C15" s="41" t="s">
        <v>63</v>
      </c>
      <c r="D15" s="50" t="s">
        <v>130</v>
      </c>
      <c r="E15" t="s">
        <v>153</v>
      </c>
    </row>
    <row r="16" spans="1:8">
      <c r="A16" s="15"/>
      <c r="B16" s="42" t="s">
        <v>149</v>
      </c>
      <c r="C16" s="41" t="s">
        <v>150</v>
      </c>
      <c r="D16" s="50" t="s">
        <v>151</v>
      </c>
      <c r="E16" t="s">
        <v>152</v>
      </c>
    </row>
    <row r="17" spans="1:9">
      <c r="B17" s="41" t="s">
        <v>64</v>
      </c>
      <c r="C17" s="41"/>
      <c r="D17" s="50" t="s">
        <v>131</v>
      </c>
    </row>
    <row r="18" spans="1:9">
      <c r="B18" s="55"/>
      <c r="C18" s="55"/>
      <c r="D18" s="56"/>
    </row>
    <row r="20" spans="1:9" s="60" customFormat="1" ht="19.5">
      <c r="A20" s="59" t="s">
        <v>68</v>
      </c>
      <c r="B20" s="59" t="s">
        <v>133</v>
      </c>
    </row>
    <row r="21" spans="1:9">
      <c r="A21" s="48"/>
      <c r="B21" s="48"/>
    </row>
    <row r="22" spans="1:9">
      <c r="A22" s="48" t="s">
        <v>168</v>
      </c>
    </row>
    <row r="23" spans="1:9" ht="17.25" thickBot="1">
      <c r="A23" s="48" t="s">
        <v>135</v>
      </c>
    </row>
    <row r="24" spans="1:9" ht="32.25" customHeight="1">
      <c r="A24" s="256" t="s">
        <v>134</v>
      </c>
      <c r="B24" s="257"/>
      <c r="C24" s="258"/>
    </row>
    <row r="25" spans="1:9" ht="21" customHeight="1" thickBot="1">
      <c r="A25" s="259"/>
      <c r="B25" s="260"/>
      <c r="C25" s="261"/>
    </row>
    <row r="27" spans="1:9">
      <c r="A27" s="49" t="s">
        <v>70</v>
      </c>
      <c r="B27" s="49" t="s">
        <v>1</v>
      </c>
      <c r="C27" s="49" t="s">
        <v>55</v>
      </c>
      <c r="D27" s="49" t="s">
        <v>57</v>
      </c>
      <c r="E27" s="49" t="s">
        <v>14</v>
      </c>
      <c r="F27" s="49" t="s">
        <v>74</v>
      </c>
      <c r="G27" s="49" t="s">
        <v>136</v>
      </c>
      <c r="H27" s="49" t="s">
        <v>137</v>
      </c>
      <c r="I27" s="49" t="s">
        <v>75</v>
      </c>
    </row>
    <row r="28" spans="1:9">
      <c r="A28" s="41" t="s">
        <v>80</v>
      </c>
      <c r="B28" s="42" t="s">
        <v>5</v>
      </c>
      <c r="C28" s="41" t="s">
        <v>54</v>
      </c>
      <c r="D28" s="41" t="s">
        <v>128</v>
      </c>
      <c r="E28" s="43">
        <v>2548000</v>
      </c>
      <c r="F28" s="43">
        <v>129098494</v>
      </c>
      <c r="G28" s="72">
        <f>E28*F28</f>
        <v>328942962712000</v>
      </c>
      <c r="H28" s="41">
        <f>G28/SUM($G$28:$G$30)</f>
        <v>0.91711827077868469</v>
      </c>
      <c r="I28" s="41">
        <v>1</v>
      </c>
    </row>
    <row r="29" spans="1:9">
      <c r="A29" s="41" t="s">
        <v>80</v>
      </c>
      <c r="B29" s="42" t="s">
        <v>10</v>
      </c>
      <c r="C29" s="41" t="s">
        <v>59</v>
      </c>
      <c r="D29" s="41" t="s">
        <v>138</v>
      </c>
      <c r="E29" s="43">
        <v>221100</v>
      </c>
      <c r="F29" s="103">
        <v>122666424</v>
      </c>
      <c r="G29" s="72">
        <f t="shared" ref="G29:G30" si="0">E29*F29</f>
        <v>27121546346400</v>
      </c>
      <c r="H29" s="41">
        <f t="shared" ref="H29:H30" si="1">G29/SUM($G$28:$G$30)</f>
        <v>7.5616956450386213E-2</v>
      </c>
      <c r="I29" s="41">
        <v>1</v>
      </c>
    </row>
    <row r="30" spans="1:9">
      <c r="A30" s="41" t="s">
        <v>80</v>
      </c>
      <c r="B30" s="42" t="s">
        <v>60</v>
      </c>
      <c r="C30" s="41" t="s">
        <v>61</v>
      </c>
      <c r="D30" s="41" t="s">
        <v>139</v>
      </c>
      <c r="E30" s="43">
        <v>163300</v>
      </c>
      <c r="F30" s="43">
        <v>15956260</v>
      </c>
      <c r="G30" s="72">
        <f t="shared" si="0"/>
        <v>2605657258000</v>
      </c>
      <c r="H30" s="41">
        <f t="shared" si="1"/>
        <v>7.2647727709291158E-3</v>
      </c>
      <c r="I30" s="41">
        <v>1</v>
      </c>
    </row>
    <row r="31" spans="1:9">
      <c r="A31" s="45" t="s">
        <v>80</v>
      </c>
      <c r="B31" s="46" t="s">
        <v>154</v>
      </c>
      <c r="C31" s="47" t="s">
        <v>155</v>
      </c>
      <c r="D31" s="47">
        <v>0</v>
      </c>
      <c r="E31" s="47">
        <v>0</v>
      </c>
      <c r="F31" s="47" t="s">
        <v>78</v>
      </c>
      <c r="G31" s="73">
        <v>0</v>
      </c>
      <c r="H31" s="47">
        <v>0</v>
      </c>
      <c r="I31" s="47">
        <v>0</v>
      </c>
    </row>
    <row r="32" spans="1:9" ht="3" customHeight="1">
      <c r="A32" s="44"/>
      <c r="B32" s="44"/>
      <c r="C32" s="44"/>
      <c r="D32" s="44"/>
      <c r="E32" s="44"/>
      <c r="F32" s="44"/>
      <c r="G32" s="74"/>
      <c r="H32" s="44"/>
      <c r="I32" s="44"/>
    </row>
    <row r="33" spans="1:9">
      <c r="A33" s="41" t="s">
        <v>81</v>
      </c>
      <c r="B33" s="42" t="s">
        <v>5</v>
      </c>
      <c r="C33" s="41" t="s">
        <v>54</v>
      </c>
      <c r="D33" s="41" t="s">
        <v>140</v>
      </c>
      <c r="E33" s="43">
        <v>46650</v>
      </c>
      <c r="F33" s="43">
        <v>6419324700</v>
      </c>
      <c r="G33" s="72">
        <f>E33*F33</f>
        <v>299461497255000</v>
      </c>
      <c r="H33" s="41">
        <f>G33/SUM($G$33:$G$35)</f>
        <v>0.87746969789835394</v>
      </c>
      <c r="I33" s="41">
        <v>1</v>
      </c>
    </row>
    <row r="34" spans="1:9">
      <c r="A34" s="41" t="s">
        <v>82</v>
      </c>
      <c r="B34" s="42" t="s">
        <v>10</v>
      </c>
      <c r="C34" s="41" t="s">
        <v>59</v>
      </c>
      <c r="D34" s="41" t="s">
        <v>138</v>
      </c>
      <c r="E34" s="43">
        <v>303500</v>
      </c>
      <c r="F34" s="103">
        <v>125395903</v>
      </c>
      <c r="G34" s="72">
        <f t="shared" ref="G34:G35" si="2">E34*F34</f>
        <v>38057656560500</v>
      </c>
      <c r="H34" s="41">
        <f t="shared" ref="H34:H35" si="3">G34/SUM($G$33:$G$35)</f>
        <v>0.11151497174418028</v>
      </c>
      <c r="I34" s="41">
        <v>1</v>
      </c>
    </row>
    <row r="35" spans="1:9">
      <c r="A35" s="41" t="s">
        <v>83</v>
      </c>
      <c r="B35" s="42" t="s">
        <v>60</v>
      </c>
      <c r="C35" s="41" t="s">
        <v>61</v>
      </c>
      <c r="D35" s="41" t="s">
        <v>138</v>
      </c>
      <c r="E35" s="43">
        <v>235600</v>
      </c>
      <c r="F35" s="43">
        <v>15956260</v>
      </c>
      <c r="G35" s="72">
        <f t="shared" si="2"/>
        <v>3759294856000</v>
      </c>
      <c r="H35" s="41">
        <f t="shared" si="3"/>
        <v>1.1015330357465778E-2</v>
      </c>
      <c r="I35" s="41">
        <v>1</v>
      </c>
    </row>
    <row r="36" spans="1:9">
      <c r="A36" s="45" t="s">
        <v>81</v>
      </c>
      <c r="B36" s="46" t="s">
        <v>154</v>
      </c>
      <c r="C36" s="47" t="s">
        <v>155</v>
      </c>
      <c r="D36" s="47">
        <v>0</v>
      </c>
      <c r="E36" s="47">
        <v>0</v>
      </c>
      <c r="F36" s="47" t="s">
        <v>78</v>
      </c>
      <c r="G36" s="73">
        <v>0</v>
      </c>
      <c r="H36" s="47">
        <v>0</v>
      </c>
      <c r="I36" s="47">
        <v>0</v>
      </c>
    </row>
    <row r="37" spans="1:9" ht="3" customHeight="1">
      <c r="A37" s="44"/>
      <c r="B37" s="44"/>
      <c r="C37" s="44"/>
      <c r="D37" s="44"/>
      <c r="E37" s="44"/>
      <c r="F37" s="44"/>
      <c r="G37" s="74"/>
      <c r="H37" s="44"/>
      <c r="I37" s="44"/>
    </row>
    <row r="38" spans="1:9">
      <c r="A38" s="41" t="s">
        <v>86</v>
      </c>
      <c r="B38" s="42" t="s">
        <v>5</v>
      </c>
      <c r="C38" s="41" t="s">
        <v>54</v>
      </c>
      <c r="D38" s="41" t="s">
        <v>138</v>
      </c>
      <c r="E38" s="43">
        <v>38700</v>
      </c>
      <c r="F38" s="43">
        <v>5969782550</v>
      </c>
      <c r="G38" s="72">
        <f>E38*F38</f>
        <v>231030584685000</v>
      </c>
      <c r="H38" s="41">
        <f>G38/SUM($G$38:$G$41)</f>
        <v>0.87797719558352505</v>
      </c>
      <c r="I38" s="41">
        <v>1</v>
      </c>
    </row>
    <row r="39" spans="1:9">
      <c r="A39" s="41" t="s">
        <v>86</v>
      </c>
      <c r="B39" s="42" t="s">
        <v>10</v>
      </c>
      <c r="C39" s="41" t="s">
        <v>59</v>
      </c>
      <c r="D39" s="41" t="s">
        <v>138</v>
      </c>
      <c r="E39" s="43">
        <v>222500</v>
      </c>
      <c r="F39" s="103">
        <v>125456133</v>
      </c>
      <c r="G39" s="72">
        <f t="shared" ref="G39:G41" si="4">E39*F39</f>
        <v>27913989592500</v>
      </c>
      <c r="H39" s="41">
        <f t="shared" ref="H39:H41" si="5">G39/SUM($G$38:$G$41)</f>
        <v>0.10608052753442243</v>
      </c>
      <c r="I39" s="41">
        <v>1</v>
      </c>
    </row>
    <row r="40" spans="1:9">
      <c r="A40" s="41" t="s">
        <v>86</v>
      </c>
      <c r="B40" s="42" t="s">
        <v>60</v>
      </c>
      <c r="C40" s="41" t="s">
        <v>61</v>
      </c>
      <c r="D40" s="41" t="s">
        <v>138</v>
      </c>
      <c r="E40" s="43">
        <v>254000</v>
      </c>
      <c r="F40" s="43">
        <v>15956260</v>
      </c>
      <c r="G40" s="72">
        <f t="shared" si="4"/>
        <v>4052890040000</v>
      </c>
      <c r="H40" s="41">
        <f t="shared" si="5"/>
        <v>1.5402051794048164E-2</v>
      </c>
      <c r="I40" s="41">
        <v>1</v>
      </c>
    </row>
    <row r="41" spans="1:9">
      <c r="A41" s="68" t="s">
        <v>86</v>
      </c>
      <c r="B41" s="69" t="s">
        <v>154</v>
      </c>
      <c r="C41" s="70" t="s">
        <v>155</v>
      </c>
      <c r="D41" s="70" t="s">
        <v>138</v>
      </c>
      <c r="E41" s="43">
        <v>19650</v>
      </c>
      <c r="F41" s="43">
        <v>7234332</v>
      </c>
      <c r="G41" s="72">
        <f t="shared" si="4"/>
        <v>142154623800</v>
      </c>
      <c r="H41" s="41">
        <f t="shared" si="5"/>
        <v>5.4022508800436928E-4</v>
      </c>
      <c r="I41" s="47">
        <v>1</v>
      </c>
    </row>
    <row r="42" spans="1:9" ht="3" customHeight="1">
      <c r="A42" s="44"/>
      <c r="B42" s="44"/>
      <c r="C42" s="44"/>
      <c r="D42" s="44"/>
      <c r="E42" s="44"/>
      <c r="F42" s="44"/>
      <c r="G42" s="74"/>
      <c r="H42" s="44"/>
      <c r="I42" s="44"/>
    </row>
    <row r="43" spans="1:9">
      <c r="A43" s="41" t="s">
        <v>88</v>
      </c>
      <c r="B43" s="42" t="s">
        <v>5</v>
      </c>
      <c r="C43" s="41" t="s">
        <v>54</v>
      </c>
      <c r="D43" s="41" t="s">
        <v>138</v>
      </c>
      <c r="E43" s="43">
        <v>47000</v>
      </c>
      <c r="F43" s="43">
        <v>5969782550</v>
      </c>
      <c r="G43" s="72">
        <f>E43*F43</f>
        <v>280579779850000</v>
      </c>
      <c r="H43" s="41">
        <f>G43/SUM($G$43:$G$46)</f>
        <v>0.90565523610126464</v>
      </c>
      <c r="I43" s="41">
        <v>1</v>
      </c>
    </row>
    <row r="44" spans="1:9">
      <c r="A44" s="41" t="s">
        <v>89</v>
      </c>
      <c r="B44" s="42" t="s">
        <v>10</v>
      </c>
      <c r="C44" s="41" t="s">
        <v>59</v>
      </c>
      <c r="D44" s="41" t="s">
        <v>141</v>
      </c>
      <c r="E44" s="43">
        <v>205500</v>
      </c>
      <c r="F44" s="103">
        <v>128329070</v>
      </c>
      <c r="G44" s="72">
        <f t="shared" ref="G44:G46" si="6">E44*F44</f>
        <v>26371623885000</v>
      </c>
      <c r="H44" s="41">
        <f t="shared" ref="H44:H46" si="7">G44/SUM($G$43:$G$46)</f>
        <v>8.5122310911754845E-2</v>
      </c>
      <c r="I44" s="41">
        <v>1</v>
      </c>
    </row>
    <row r="45" spans="1:9">
      <c r="A45" s="41" t="s">
        <v>87</v>
      </c>
      <c r="B45" s="42" t="s">
        <v>60</v>
      </c>
      <c r="C45" s="41" t="s">
        <v>61</v>
      </c>
      <c r="D45" s="41" t="s">
        <v>138</v>
      </c>
      <c r="E45" s="43">
        <v>168600</v>
      </c>
      <c r="F45" s="43">
        <v>15956260</v>
      </c>
      <c r="G45" s="72">
        <f t="shared" si="6"/>
        <v>2690225436000</v>
      </c>
      <c r="H45" s="41">
        <f t="shared" si="7"/>
        <v>8.6835079623654061E-3</v>
      </c>
      <c r="I45" s="41">
        <v>1</v>
      </c>
    </row>
    <row r="46" spans="1:9">
      <c r="A46" s="68" t="s">
        <v>88</v>
      </c>
      <c r="B46" s="69" t="s">
        <v>154</v>
      </c>
      <c r="C46" s="70" t="s">
        <v>155</v>
      </c>
      <c r="D46" s="70" t="s">
        <v>138</v>
      </c>
      <c r="E46" s="43">
        <v>22750</v>
      </c>
      <c r="F46" s="43">
        <v>7339332</v>
      </c>
      <c r="G46" s="72">
        <f t="shared" si="6"/>
        <v>166969803000</v>
      </c>
      <c r="H46" s="41">
        <f t="shared" si="7"/>
        <v>5.3894502461506106E-4</v>
      </c>
      <c r="I46" s="47">
        <v>1</v>
      </c>
    </row>
    <row r="47" spans="1:9">
      <c r="A47" s="71"/>
      <c r="B47" s="71"/>
      <c r="C47" s="71"/>
      <c r="D47" s="71"/>
    </row>
    <row r="48" spans="1:9" s="61" customFormat="1" ht="19.5">
      <c r="A48" s="61" t="s">
        <v>90</v>
      </c>
      <c r="B48" s="62" t="s">
        <v>119</v>
      </c>
    </row>
    <row r="49" spans="1:8">
      <c r="B49" s="52"/>
    </row>
    <row r="50" spans="1:8" ht="16.5" customHeight="1">
      <c r="A50" s="262" t="s">
        <v>170</v>
      </c>
      <c r="B50" s="262"/>
      <c r="C50" s="262"/>
      <c r="D50" s="262"/>
      <c r="E50" s="262"/>
      <c r="F50" s="262"/>
      <c r="G50" s="262"/>
      <c r="H50" s="262"/>
    </row>
    <row r="51" spans="1:8">
      <c r="A51" s="262"/>
      <c r="B51" s="262"/>
      <c r="C51" s="262"/>
      <c r="D51" s="262"/>
      <c r="E51" s="262"/>
      <c r="F51" s="262"/>
      <c r="G51" s="262"/>
      <c r="H51" s="262"/>
    </row>
    <row r="52" spans="1:8">
      <c r="A52" s="262"/>
      <c r="B52" s="262"/>
      <c r="C52" s="262"/>
      <c r="D52" s="262"/>
      <c r="E52" s="262"/>
      <c r="F52" s="262"/>
      <c r="G52" s="262"/>
      <c r="H52" s="262"/>
    </row>
    <row r="53" spans="1:8">
      <c r="A53" s="262"/>
      <c r="B53" s="262"/>
      <c r="C53" s="262"/>
      <c r="D53" s="262"/>
      <c r="E53" s="262"/>
      <c r="F53" s="262"/>
      <c r="G53" s="262"/>
      <c r="H53" s="262"/>
    </row>
    <row r="54" spans="1:8">
      <c r="A54" s="262"/>
      <c r="B54" s="262"/>
      <c r="C54" s="262"/>
      <c r="D54" s="262"/>
      <c r="E54" s="262"/>
      <c r="F54" s="262"/>
      <c r="G54" s="262"/>
      <c r="H54" s="262"/>
    </row>
    <row r="55" spans="1:8">
      <c r="A55" s="262"/>
      <c r="B55" s="262"/>
      <c r="C55" s="262"/>
      <c r="D55" s="262"/>
      <c r="E55" s="262"/>
      <c r="F55" s="262"/>
      <c r="G55" s="262"/>
      <c r="H55" s="262"/>
    </row>
    <row r="56" spans="1:8">
      <c r="A56" s="262"/>
      <c r="B56" s="262"/>
      <c r="C56" s="262"/>
      <c r="D56" s="262"/>
      <c r="E56" s="262"/>
      <c r="F56" s="262"/>
      <c r="G56" s="262"/>
      <c r="H56" s="262"/>
    </row>
    <row r="57" spans="1:8">
      <c r="A57" s="262"/>
      <c r="B57" s="262"/>
      <c r="C57" s="262"/>
      <c r="D57" s="262"/>
      <c r="E57" s="262"/>
      <c r="F57" s="262"/>
      <c r="G57" s="262"/>
      <c r="H57" s="262"/>
    </row>
    <row r="58" spans="1:8">
      <c r="A58" s="262"/>
      <c r="B58" s="262"/>
      <c r="C58" s="262"/>
      <c r="D58" s="262"/>
      <c r="E58" s="262"/>
      <c r="F58" s="262"/>
      <c r="G58" s="262"/>
      <c r="H58" s="262"/>
    </row>
    <row r="59" spans="1:8">
      <c r="A59" s="262"/>
      <c r="B59" s="262"/>
      <c r="C59" s="262"/>
      <c r="D59" s="262"/>
      <c r="E59" s="262"/>
      <c r="F59" s="262"/>
      <c r="G59" s="262"/>
      <c r="H59" s="262"/>
    </row>
    <row r="60" spans="1:8">
      <c r="A60" s="262"/>
      <c r="B60" s="262"/>
      <c r="C60" s="262"/>
      <c r="D60" s="262"/>
      <c r="E60" s="262"/>
      <c r="F60" s="262"/>
      <c r="G60" s="262"/>
      <c r="H60" s="262"/>
    </row>
    <row r="61" spans="1:8">
      <c r="A61" s="262"/>
      <c r="B61" s="262"/>
      <c r="C61" s="262"/>
      <c r="D61" s="262"/>
      <c r="E61" s="262"/>
      <c r="F61" s="262"/>
      <c r="G61" s="262"/>
      <c r="H61" s="262"/>
    </row>
    <row r="62" spans="1:8">
      <c r="A62" s="262"/>
      <c r="B62" s="262"/>
      <c r="C62" s="262"/>
      <c r="D62" s="262"/>
      <c r="E62" s="262"/>
      <c r="F62" s="262"/>
      <c r="G62" s="262"/>
      <c r="H62" s="262"/>
    </row>
    <row r="63" spans="1:8">
      <c r="A63" s="262"/>
      <c r="B63" s="262"/>
      <c r="C63" s="262"/>
      <c r="D63" s="262"/>
      <c r="E63" s="262"/>
      <c r="F63" s="262"/>
      <c r="G63" s="262"/>
      <c r="H63" s="262"/>
    </row>
    <row r="64" spans="1:8">
      <c r="A64" s="262"/>
      <c r="B64" s="262"/>
      <c r="C64" s="262"/>
      <c r="D64" s="262"/>
      <c r="E64" s="262"/>
      <c r="F64" s="262"/>
      <c r="G64" s="262"/>
      <c r="H64" s="262"/>
    </row>
    <row r="65" spans="1:8">
      <c r="A65" s="262"/>
      <c r="B65" s="262"/>
      <c r="C65" s="262"/>
      <c r="D65" s="262"/>
      <c r="E65" s="262"/>
      <c r="F65" s="262"/>
      <c r="G65" s="262"/>
      <c r="H65" s="262"/>
    </row>
    <row r="66" spans="1:8">
      <c r="A66" s="262"/>
      <c r="B66" s="262"/>
      <c r="C66" s="262"/>
      <c r="D66" s="262"/>
      <c r="E66" s="262"/>
      <c r="F66" s="262"/>
      <c r="G66" s="262"/>
      <c r="H66" s="262"/>
    </row>
    <row r="67" spans="1:8">
      <c r="A67" s="262"/>
      <c r="B67" s="262"/>
      <c r="C67" s="262"/>
      <c r="D67" s="262"/>
      <c r="E67" s="262"/>
      <c r="F67" s="262"/>
      <c r="G67" s="262"/>
      <c r="H67" s="262"/>
    </row>
    <row r="68" spans="1:8">
      <c r="A68" s="262"/>
      <c r="B68" s="262"/>
      <c r="C68" s="262"/>
      <c r="D68" s="262"/>
      <c r="E68" s="262"/>
      <c r="F68" s="262"/>
      <c r="G68" s="262"/>
      <c r="H68" s="262"/>
    </row>
    <row r="69" spans="1:8">
      <c r="A69" s="262"/>
      <c r="B69" s="262"/>
      <c r="C69" s="262"/>
      <c r="D69" s="262"/>
      <c r="E69" s="262"/>
      <c r="F69" s="262"/>
      <c r="G69" s="262"/>
      <c r="H69" s="262"/>
    </row>
    <row r="70" spans="1:8">
      <c r="A70" s="262"/>
      <c r="B70" s="262"/>
      <c r="C70" s="262"/>
      <c r="D70" s="262"/>
      <c r="E70" s="262"/>
      <c r="F70" s="262"/>
      <c r="G70" s="262"/>
      <c r="H70" s="262"/>
    </row>
    <row r="71" spans="1:8">
      <c r="A71" s="262"/>
      <c r="B71" s="262"/>
      <c r="C71" s="262"/>
      <c r="D71" s="262"/>
      <c r="E71" s="262"/>
      <c r="F71" s="262"/>
      <c r="G71" s="262"/>
      <c r="H71" s="262"/>
    </row>
    <row r="72" spans="1:8">
      <c r="A72" s="262"/>
      <c r="B72" s="262"/>
      <c r="C72" s="262"/>
      <c r="D72" s="262"/>
      <c r="E72" s="262"/>
      <c r="F72" s="262"/>
      <c r="G72" s="262"/>
      <c r="H72" s="262"/>
    </row>
    <row r="73" spans="1:8">
      <c r="A73" s="262"/>
      <c r="B73" s="262"/>
      <c r="C73" s="262"/>
      <c r="D73" s="262"/>
      <c r="E73" s="262"/>
      <c r="F73" s="262"/>
      <c r="G73" s="262"/>
      <c r="H73" s="262"/>
    </row>
    <row r="74" spans="1:8">
      <c r="A74" s="262"/>
      <c r="B74" s="262"/>
      <c r="C74" s="262"/>
      <c r="D74" s="262"/>
      <c r="E74" s="262"/>
      <c r="F74" s="262"/>
      <c r="G74" s="262"/>
      <c r="H74" s="262"/>
    </row>
    <row r="75" spans="1:8">
      <c r="A75" s="262"/>
      <c r="B75" s="262"/>
      <c r="C75" s="262"/>
      <c r="D75" s="262"/>
      <c r="E75" s="262"/>
      <c r="F75" s="262"/>
      <c r="G75" s="262"/>
      <c r="H75" s="262"/>
    </row>
    <row r="76" spans="1:8">
      <c r="A76" s="262"/>
      <c r="B76" s="262"/>
      <c r="C76" s="262"/>
      <c r="D76" s="262"/>
      <c r="E76" s="262"/>
      <c r="F76" s="262"/>
      <c r="G76" s="262"/>
      <c r="H76" s="262"/>
    </row>
    <row r="77" spans="1:8">
      <c r="A77" s="262"/>
      <c r="B77" s="262"/>
      <c r="C77" s="262"/>
      <c r="D77" s="262"/>
      <c r="E77" s="262"/>
      <c r="F77" s="262"/>
      <c r="G77" s="262"/>
      <c r="H77" s="262"/>
    </row>
    <row r="78" spans="1:8">
      <c r="A78" s="262"/>
      <c r="B78" s="262"/>
      <c r="C78" s="262"/>
      <c r="D78" s="262"/>
      <c r="E78" s="262"/>
      <c r="F78" s="262"/>
      <c r="G78" s="262"/>
      <c r="H78" s="262"/>
    </row>
  </sheetData>
  <mergeCells count="2">
    <mergeCell ref="A24:C25"/>
    <mergeCell ref="A50:H78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383"/>
  <sheetViews>
    <sheetView zoomScale="85" zoomScaleNormal="85" workbookViewId="0">
      <selection activeCell="A79" sqref="A79"/>
    </sheetView>
  </sheetViews>
  <sheetFormatPr defaultColWidth="8.875" defaultRowHeight="13.5"/>
  <cols>
    <col min="1" max="4" width="8.875" style="16"/>
    <col min="5" max="5" width="11" style="16" bestFit="1" customWidth="1"/>
    <col min="6" max="6" width="13" style="16" bestFit="1" customWidth="1"/>
    <col min="7" max="8" width="8.875" style="16"/>
    <col min="9" max="9" width="11" style="16" bestFit="1" customWidth="1"/>
    <col min="10" max="10" width="13" style="16" bestFit="1" customWidth="1"/>
    <col min="11" max="12" width="8.875" style="16"/>
    <col min="13" max="13" width="11" style="16" bestFit="1" customWidth="1"/>
    <col min="14" max="14" width="11.625" style="16" bestFit="1" customWidth="1"/>
    <col min="15" max="16" width="8.875" style="16"/>
    <col min="17" max="17" width="11" style="16" bestFit="1" customWidth="1"/>
    <col min="18" max="18" width="13" style="16" bestFit="1" customWidth="1"/>
    <col min="19" max="19" width="14" style="76" customWidth="1"/>
    <col min="20" max="20" width="23.5" style="76" customWidth="1"/>
    <col min="21" max="21" width="15.875" style="76" bestFit="1" customWidth="1"/>
    <col min="22" max="22" width="15" style="76" customWidth="1"/>
    <col min="23" max="23" width="8.875" style="76"/>
    <col min="24" max="26" width="8.875" style="102"/>
    <col min="27" max="27" width="12.375" style="102" customWidth="1"/>
    <col min="28" max="16384" width="8.875" style="16"/>
  </cols>
  <sheetData>
    <row r="1" spans="1:27">
      <c r="A1" s="82"/>
      <c r="B1" s="82"/>
      <c r="C1" s="269" t="s">
        <v>115</v>
      </c>
      <c r="D1" s="269"/>
      <c r="E1" s="269"/>
      <c r="F1" s="269"/>
      <c r="G1" s="270" t="s">
        <v>95</v>
      </c>
      <c r="H1" s="270"/>
      <c r="I1" s="270"/>
      <c r="J1" s="270"/>
      <c r="K1" s="269" t="s">
        <v>96</v>
      </c>
      <c r="L1" s="269"/>
      <c r="M1" s="269"/>
      <c r="N1" s="269"/>
      <c r="O1" s="271" t="s">
        <v>162</v>
      </c>
      <c r="P1" s="271"/>
      <c r="Q1" s="271"/>
      <c r="R1" s="271"/>
      <c r="S1" s="272" t="s">
        <v>105</v>
      </c>
      <c r="T1" s="272"/>
      <c r="U1" s="272"/>
      <c r="V1" s="272"/>
      <c r="W1" s="272"/>
      <c r="X1" s="268" t="s">
        <v>165</v>
      </c>
      <c r="Y1" s="268"/>
      <c r="Z1" s="268"/>
      <c r="AA1" s="268"/>
    </row>
    <row r="2" spans="1:27">
      <c r="A2" s="82" t="s">
        <v>91</v>
      </c>
      <c r="B2" s="82" t="s">
        <v>98</v>
      </c>
      <c r="C2" s="83" t="s">
        <v>158</v>
      </c>
      <c r="D2" s="83" t="s">
        <v>159</v>
      </c>
      <c r="E2" s="83" t="s">
        <v>17</v>
      </c>
      <c r="F2" s="83" t="s">
        <v>94</v>
      </c>
      <c r="G2" s="82" t="s">
        <v>14</v>
      </c>
      <c r="H2" s="82" t="s">
        <v>132</v>
      </c>
      <c r="I2" s="82" t="s">
        <v>17</v>
      </c>
      <c r="J2" s="82" t="s">
        <v>94</v>
      </c>
      <c r="K2" s="83" t="s">
        <v>160</v>
      </c>
      <c r="L2" s="83" t="s">
        <v>161</v>
      </c>
      <c r="M2" s="83" t="s">
        <v>17</v>
      </c>
      <c r="N2" s="83" t="s">
        <v>94</v>
      </c>
      <c r="O2" s="84" t="s">
        <v>14</v>
      </c>
      <c r="P2" s="84" t="s">
        <v>163</v>
      </c>
      <c r="Q2" s="84" t="s">
        <v>17</v>
      </c>
      <c r="R2" s="84" t="s">
        <v>94</v>
      </c>
      <c r="S2" s="85" t="s">
        <v>164</v>
      </c>
      <c r="T2" s="85" t="s">
        <v>103</v>
      </c>
      <c r="U2" s="85" t="s">
        <v>104</v>
      </c>
      <c r="V2" s="86" t="s">
        <v>105</v>
      </c>
      <c r="W2" s="85" t="s">
        <v>106</v>
      </c>
      <c r="X2" s="87" t="s">
        <v>166</v>
      </c>
      <c r="Y2" s="87" t="s">
        <v>110</v>
      </c>
      <c r="Z2" s="87" t="s">
        <v>111</v>
      </c>
      <c r="AA2" s="87" t="s">
        <v>167</v>
      </c>
    </row>
    <row r="3" spans="1:27">
      <c r="A3" s="82">
        <v>20171228</v>
      </c>
      <c r="B3" s="82" t="s">
        <v>99</v>
      </c>
      <c r="C3" s="83">
        <v>2468000</v>
      </c>
      <c r="D3" s="83">
        <v>2548000</v>
      </c>
      <c r="E3" s="83">
        <v>129098494</v>
      </c>
      <c r="F3" s="83">
        <v>1</v>
      </c>
      <c r="G3" s="84">
        <v>220000</v>
      </c>
      <c r="H3" s="84">
        <v>221100</v>
      </c>
      <c r="I3" s="88">
        <v>122666424</v>
      </c>
      <c r="J3" s="82">
        <v>1</v>
      </c>
      <c r="K3" s="83">
        <v>160000</v>
      </c>
      <c r="L3" s="83">
        <v>163300</v>
      </c>
      <c r="M3" s="83">
        <v>15956260</v>
      </c>
      <c r="N3" s="83">
        <v>1</v>
      </c>
      <c r="O3" s="84">
        <v>0</v>
      </c>
      <c r="P3" s="84"/>
      <c r="Q3" s="84">
        <v>0</v>
      </c>
      <c r="R3" s="84">
        <v>0</v>
      </c>
      <c r="S3" s="89" t="e">
        <f>C3*E3*F3+G3*I3*J3+K3*M3*N3+#REF!*#REF!*#REF!</f>
        <v>#REF!</v>
      </c>
      <c r="T3" s="89">
        <f>D3*E3*F3+H3*I3*J3+L3*M3*N3</f>
        <v>358670166316400</v>
      </c>
      <c r="U3" s="89">
        <f>D3*E3*F3+H3*I3*J3+L3*M3*N3</f>
        <v>358670166316400</v>
      </c>
      <c r="V3" s="86">
        <f>U3/T3*1000</f>
        <v>1000</v>
      </c>
      <c r="W3" s="85"/>
      <c r="X3" s="87"/>
      <c r="Y3" s="87"/>
      <c r="Z3" s="87"/>
      <c r="AA3" s="87"/>
    </row>
    <row r="4" spans="1:27" s="17" customFormat="1">
      <c r="A4" s="90">
        <v>20180102</v>
      </c>
      <c r="B4" s="90" t="s">
        <v>100</v>
      </c>
      <c r="C4" s="91">
        <v>2548000</v>
      </c>
      <c r="D4" s="91">
        <v>2551000</v>
      </c>
      <c r="E4" s="91">
        <v>129098494</v>
      </c>
      <c r="F4" s="91">
        <v>1</v>
      </c>
      <c r="G4" s="91">
        <v>221100</v>
      </c>
      <c r="H4" s="91">
        <v>225900</v>
      </c>
      <c r="I4" s="92">
        <v>122666424</v>
      </c>
      <c r="J4" s="91">
        <v>1</v>
      </c>
      <c r="K4" s="91">
        <v>163300</v>
      </c>
      <c r="L4" s="91">
        <v>166300</v>
      </c>
      <c r="M4" s="91">
        <v>15956260</v>
      </c>
      <c r="N4" s="91">
        <v>1</v>
      </c>
      <c r="O4" s="91">
        <v>0</v>
      </c>
      <c r="P4" s="91"/>
      <c r="Q4" s="91">
        <v>0</v>
      </c>
      <c r="R4" s="91">
        <v>0</v>
      </c>
      <c r="S4" s="93">
        <f>IF(U3&lt;&gt;(C4*E4*F4+G4*I4*J4+K4*M4*N4),1,0)</f>
        <v>0</v>
      </c>
      <c r="T4" s="93">
        <f>IF(S4=0,T3,T3*(C4*E4*F4+G4*I4*J4+K4*M4*N4)/U3)</f>
        <v>358670166316400</v>
      </c>
      <c r="U4" s="92">
        <f>D4*E4*F4+H4*I4*J4+L4*M4*N4</f>
        <v>359694129413600</v>
      </c>
      <c r="V4" s="94">
        <f t="shared" ref="V4:V67" si="0">U4/T4*1000</f>
        <v>1002.8548878422654</v>
      </c>
      <c r="W4" s="95">
        <f>(V4-V3)/V3</f>
        <v>2.8548878422653841E-3</v>
      </c>
      <c r="X4" s="91">
        <f>(D4-C4)/C4</f>
        <v>1.1773940345368916E-3</v>
      </c>
      <c r="Y4" s="91">
        <f>(H4-G4)/G4</f>
        <v>2.1709633649932156E-2</v>
      </c>
      <c r="Z4" s="91">
        <f>(L4-K4)/K4</f>
        <v>1.8371096142069811E-2</v>
      </c>
      <c r="AA4" s="91" t="e">
        <f>(P4-O4)/P4</f>
        <v>#DIV/0!</v>
      </c>
    </row>
    <row r="5" spans="1:27">
      <c r="A5" s="82">
        <v>20180103</v>
      </c>
      <c r="B5" s="82" t="s">
        <v>99</v>
      </c>
      <c r="C5" s="83">
        <v>2551000</v>
      </c>
      <c r="D5" s="83">
        <v>2581000</v>
      </c>
      <c r="E5" s="83">
        <v>129098494</v>
      </c>
      <c r="F5" s="83">
        <v>1</v>
      </c>
      <c r="G5" s="84">
        <v>225900</v>
      </c>
      <c r="H5" s="84">
        <v>246700</v>
      </c>
      <c r="I5" s="88">
        <v>122666424</v>
      </c>
      <c r="J5" s="82">
        <v>1</v>
      </c>
      <c r="K5" s="83">
        <v>166300</v>
      </c>
      <c r="L5" s="83">
        <v>164200</v>
      </c>
      <c r="M5" s="83">
        <v>15956260</v>
      </c>
      <c r="N5" s="83">
        <v>1</v>
      </c>
      <c r="O5" s="84">
        <v>0</v>
      </c>
      <c r="P5" s="84"/>
      <c r="Q5" s="84">
        <v>0</v>
      </c>
      <c r="R5" s="84">
        <v>0</v>
      </c>
      <c r="S5" s="96">
        <f t="shared" ref="S5:S68" si="1">IF(U4&lt;&gt;(C5*E5*F5+G5*I5*J5+K5*M5*N5),1,0)</f>
        <v>0</v>
      </c>
      <c r="T5" s="96">
        <f t="shared" ref="T5:T68" si="2">IF(S5=0,T4,T4*(C5*E5*F5+G5*I5*J5+K5*M5*N5)/U4)</f>
        <v>358670166316400</v>
      </c>
      <c r="U5" s="89">
        <f t="shared" ref="U5:U68" si="3">D5*E5*F5+H5*I5*J5+L5*M5*N5</f>
        <v>366085037706800</v>
      </c>
      <c r="V5" s="86">
        <f t="shared" si="0"/>
        <v>1020.6732315278739</v>
      </c>
      <c r="W5" s="97">
        <f t="shared" ref="W5:W68" si="4">(V5-V4)/V4</f>
        <v>1.7767619125780319E-2</v>
      </c>
      <c r="X5" s="87">
        <f t="shared" ref="X5:X68" si="5">(D5-C5)/C5</f>
        <v>1.1760094080752646E-2</v>
      </c>
      <c r="Y5" s="87">
        <f t="shared" ref="Y5:Y68" si="6">(H5-G5)/G5</f>
        <v>9.2076139884904831E-2</v>
      </c>
      <c r="Z5" s="87">
        <f t="shared" ref="Z5:Z68" si="7">(L5-K5)/K5</f>
        <v>-1.2627781118460614E-2</v>
      </c>
      <c r="AA5" s="87" t="e">
        <f t="shared" ref="AA5:AA68" si="8">(P5-O5)/P5</f>
        <v>#DIV/0!</v>
      </c>
    </row>
    <row r="6" spans="1:27">
      <c r="A6" s="82">
        <v>20180104</v>
      </c>
      <c r="B6" s="82" t="s">
        <v>99</v>
      </c>
      <c r="C6" s="83">
        <v>2581000</v>
      </c>
      <c r="D6" s="83">
        <v>2554000</v>
      </c>
      <c r="E6" s="83">
        <v>129098494</v>
      </c>
      <c r="F6" s="83">
        <v>1</v>
      </c>
      <c r="G6" s="84">
        <v>246700</v>
      </c>
      <c r="H6" s="84">
        <v>250000</v>
      </c>
      <c r="I6" s="88">
        <v>122666424</v>
      </c>
      <c r="J6" s="82">
        <v>1</v>
      </c>
      <c r="K6" s="83">
        <v>164200</v>
      </c>
      <c r="L6" s="83">
        <v>164400</v>
      </c>
      <c r="M6" s="83">
        <v>15956260</v>
      </c>
      <c r="N6" s="83">
        <v>1</v>
      </c>
      <c r="O6" s="84">
        <v>0</v>
      </c>
      <c r="P6" s="84"/>
      <c r="Q6" s="84">
        <v>0</v>
      </c>
      <c r="R6" s="84">
        <v>0</v>
      </c>
      <c r="S6" s="96">
        <f t="shared" si="1"/>
        <v>0</v>
      </c>
      <c r="T6" s="96">
        <f t="shared" si="2"/>
        <v>358670166316400</v>
      </c>
      <c r="U6" s="89">
        <f t="shared" si="3"/>
        <v>363007368820000</v>
      </c>
      <c r="V6" s="86">
        <f t="shared" si="0"/>
        <v>1012.0924540452967</v>
      </c>
      <c r="W6" s="97">
        <f t="shared" si="4"/>
        <v>-8.4069780783144633E-3</v>
      </c>
      <c r="X6" s="87">
        <f t="shared" si="5"/>
        <v>-1.0461061604029445E-2</v>
      </c>
      <c r="Y6" s="87">
        <f t="shared" si="6"/>
        <v>1.3376570733684636E-2</v>
      </c>
      <c r="Z6" s="87">
        <f t="shared" si="7"/>
        <v>1.2180267965895249E-3</v>
      </c>
      <c r="AA6" s="87" t="e">
        <f t="shared" si="8"/>
        <v>#DIV/0!</v>
      </c>
    </row>
    <row r="7" spans="1:27">
      <c r="A7" s="82">
        <v>20180105</v>
      </c>
      <c r="B7" s="82" t="s">
        <v>99</v>
      </c>
      <c r="C7" s="83">
        <v>2554000</v>
      </c>
      <c r="D7" s="83">
        <v>2606000</v>
      </c>
      <c r="E7" s="83">
        <v>129098494</v>
      </c>
      <c r="F7" s="83">
        <v>1</v>
      </c>
      <c r="G7" s="84">
        <v>250000</v>
      </c>
      <c r="H7" s="84">
        <v>266900</v>
      </c>
      <c r="I7" s="88">
        <v>122666424</v>
      </c>
      <c r="J7" s="82">
        <v>1</v>
      </c>
      <c r="K7" s="83">
        <v>164400</v>
      </c>
      <c r="L7" s="83">
        <v>170500</v>
      </c>
      <c r="M7" s="83">
        <v>15956260</v>
      </c>
      <c r="N7" s="83">
        <v>1</v>
      </c>
      <c r="O7" s="84">
        <v>0</v>
      </c>
      <c r="P7" s="84"/>
      <c r="Q7" s="84">
        <v>0</v>
      </c>
      <c r="R7" s="84">
        <v>0</v>
      </c>
      <c r="S7" s="96">
        <f t="shared" si="1"/>
        <v>0</v>
      </c>
      <c r="T7" s="96">
        <f t="shared" si="2"/>
        <v>358670166316400</v>
      </c>
      <c r="U7" s="89">
        <f t="shared" si="3"/>
        <v>371890886259600</v>
      </c>
      <c r="V7" s="86">
        <f t="shared" si="0"/>
        <v>1036.8603836750042</v>
      </c>
      <c r="W7" s="97">
        <f t="shared" si="4"/>
        <v>2.4472003057340264E-2</v>
      </c>
      <c r="X7" s="87">
        <f t="shared" si="5"/>
        <v>2.0360219263899765E-2</v>
      </c>
      <c r="Y7" s="87">
        <f t="shared" si="6"/>
        <v>6.7599999999999993E-2</v>
      </c>
      <c r="Z7" s="87">
        <f t="shared" si="7"/>
        <v>3.7104622871046232E-2</v>
      </c>
      <c r="AA7" s="87" t="e">
        <f t="shared" si="8"/>
        <v>#DIV/0!</v>
      </c>
    </row>
    <row r="8" spans="1:27">
      <c r="A8" s="82">
        <v>20180108</v>
      </c>
      <c r="B8" s="82" t="s">
        <v>99</v>
      </c>
      <c r="C8" s="83">
        <v>2606000</v>
      </c>
      <c r="D8" s="83">
        <v>2601000</v>
      </c>
      <c r="E8" s="83">
        <v>129098494</v>
      </c>
      <c r="F8" s="83">
        <v>1</v>
      </c>
      <c r="G8" s="84">
        <v>266900</v>
      </c>
      <c r="H8" s="84">
        <v>302500</v>
      </c>
      <c r="I8" s="88">
        <v>122666424</v>
      </c>
      <c r="J8" s="82">
        <v>1</v>
      </c>
      <c r="K8" s="83">
        <v>170500</v>
      </c>
      <c r="L8" s="83">
        <v>170200</v>
      </c>
      <c r="M8" s="83">
        <v>15956260</v>
      </c>
      <c r="N8" s="83">
        <v>1</v>
      </c>
      <c r="O8" s="84">
        <v>0</v>
      </c>
      <c r="P8" s="84"/>
      <c r="Q8" s="84">
        <v>0</v>
      </c>
      <c r="R8" s="84">
        <v>0</v>
      </c>
      <c r="S8" s="96">
        <f t="shared" si="1"/>
        <v>0</v>
      </c>
      <c r="T8" s="96">
        <f t="shared" si="2"/>
        <v>358670166316400</v>
      </c>
      <c r="U8" s="89">
        <f t="shared" si="3"/>
        <v>375607531606000</v>
      </c>
      <c r="V8" s="86">
        <f t="shared" si="0"/>
        <v>1047.2226766545693</v>
      </c>
      <c r="W8" s="97">
        <f t="shared" si="4"/>
        <v>9.9939134937699903E-3</v>
      </c>
      <c r="X8" s="87">
        <f t="shared" si="5"/>
        <v>-1.918649270913277E-3</v>
      </c>
      <c r="Y8" s="87">
        <f t="shared" si="6"/>
        <v>0.13338328962158111</v>
      </c>
      <c r="Z8" s="87">
        <f t="shared" si="7"/>
        <v>-1.7595307917888563E-3</v>
      </c>
      <c r="AA8" s="87" t="e">
        <f t="shared" si="8"/>
        <v>#DIV/0!</v>
      </c>
    </row>
    <row r="9" spans="1:27">
      <c r="A9" s="82">
        <v>20180109</v>
      </c>
      <c r="B9" s="82" t="s">
        <v>99</v>
      </c>
      <c r="C9" s="83">
        <v>2601000</v>
      </c>
      <c r="D9" s="83">
        <v>2520000</v>
      </c>
      <c r="E9" s="83">
        <v>129098494</v>
      </c>
      <c r="F9" s="83">
        <v>1</v>
      </c>
      <c r="G9" s="84">
        <v>302500</v>
      </c>
      <c r="H9" s="84">
        <v>292500</v>
      </c>
      <c r="I9" s="88">
        <v>122666424</v>
      </c>
      <c r="J9" s="82">
        <v>1</v>
      </c>
      <c r="K9" s="83">
        <v>170200</v>
      </c>
      <c r="L9" s="83">
        <v>164000</v>
      </c>
      <c r="M9" s="83">
        <v>15956260</v>
      </c>
      <c r="N9" s="83">
        <v>1</v>
      </c>
      <c r="O9" s="84">
        <v>0</v>
      </c>
      <c r="P9" s="84"/>
      <c r="Q9" s="84">
        <v>0</v>
      </c>
      <c r="R9" s="84">
        <v>0</v>
      </c>
      <c r="S9" s="96">
        <f t="shared" si="1"/>
        <v>0</v>
      </c>
      <c r="T9" s="96">
        <f t="shared" si="2"/>
        <v>358670166316400</v>
      </c>
      <c r="U9" s="89">
        <f t="shared" si="3"/>
        <v>363824960540000</v>
      </c>
      <c r="V9" s="86">
        <f t="shared" si="0"/>
        <v>1014.3719626210916</v>
      </c>
      <c r="W9" s="97">
        <f t="shared" si="4"/>
        <v>-3.1369368488487842E-2</v>
      </c>
      <c r="X9" s="87">
        <f t="shared" si="5"/>
        <v>-3.1141868512110725E-2</v>
      </c>
      <c r="Y9" s="87">
        <f t="shared" si="6"/>
        <v>-3.3057851239669422E-2</v>
      </c>
      <c r="Z9" s="87">
        <f t="shared" si="7"/>
        <v>-3.6427732079905996E-2</v>
      </c>
      <c r="AA9" s="87" t="e">
        <f t="shared" si="8"/>
        <v>#DIV/0!</v>
      </c>
    </row>
    <row r="10" spans="1:27">
      <c r="A10" s="82">
        <v>20180110</v>
      </c>
      <c r="B10" s="82" t="s">
        <v>99</v>
      </c>
      <c r="C10" s="83">
        <v>2520000</v>
      </c>
      <c r="D10" s="83">
        <v>2442000</v>
      </c>
      <c r="E10" s="83">
        <v>129098494</v>
      </c>
      <c r="F10" s="83">
        <v>1</v>
      </c>
      <c r="G10" s="84">
        <v>292500</v>
      </c>
      <c r="H10" s="84">
        <v>296000</v>
      </c>
      <c r="I10" s="88">
        <v>122666424</v>
      </c>
      <c r="J10" s="82">
        <v>1</v>
      </c>
      <c r="K10" s="83">
        <v>164000</v>
      </c>
      <c r="L10" s="83">
        <v>164000</v>
      </c>
      <c r="M10" s="83">
        <v>15956260</v>
      </c>
      <c r="N10" s="83">
        <v>1</v>
      </c>
      <c r="O10" s="84">
        <v>0</v>
      </c>
      <c r="P10" s="84"/>
      <c r="Q10" s="84">
        <v>0</v>
      </c>
      <c r="R10" s="84">
        <v>0</v>
      </c>
      <c r="S10" s="96">
        <f t="shared" si="1"/>
        <v>0</v>
      </c>
      <c r="T10" s="96">
        <f t="shared" si="2"/>
        <v>358670166316400</v>
      </c>
      <c r="U10" s="89">
        <f t="shared" si="3"/>
        <v>354184610492000</v>
      </c>
      <c r="V10" s="86">
        <f t="shared" si="0"/>
        <v>987.49392549018683</v>
      </c>
      <c r="W10" s="97">
        <f t="shared" si="4"/>
        <v>-2.6497220074432195E-2</v>
      </c>
      <c r="X10" s="87">
        <f t="shared" si="5"/>
        <v>-3.0952380952380953E-2</v>
      </c>
      <c r="Y10" s="87">
        <f t="shared" si="6"/>
        <v>1.1965811965811967E-2</v>
      </c>
      <c r="Z10" s="87">
        <f t="shared" si="7"/>
        <v>0</v>
      </c>
      <c r="AA10" s="87" t="e">
        <f t="shared" si="8"/>
        <v>#DIV/0!</v>
      </c>
    </row>
    <row r="11" spans="1:27">
      <c r="A11" s="82">
        <v>20180111</v>
      </c>
      <c r="B11" s="82" t="s">
        <v>99</v>
      </c>
      <c r="C11" s="83">
        <v>2442000</v>
      </c>
      <c r="D11" s="83">
        <v>2412000</v>
      </c>
      <c r="E11" s="83">
        <v>129098494</v>
      </c>
      <c r="F11" s="83">
        <v>1</v>
      </c>
      <c r="G11" s="84">
        <v>296000</v>
      </c>
      <c r="H11" s="84">
        <v>307000</v>
      </c>
      <c r="I11" s="88">
        <v>122666424</v>
      </c>
      <c r="J11" s="82">
        <v>1</v>
      </c>
      <c r="K11" s="83">
        <v>164000</v>
      </c>
      <c r="L11" s="83">
        <v>169000</v>
      </c>
      <c r="M11" s="83">
        <v>15956260</v>
      </c>
      <c r="N11" s="83">
        <v>1</v>
      </c>
      <c r="O11" s="84">
        <v>0</v>
      </c>
      <c r="P11" s="84"/>
      <c r="Q11" s="84">
        <v>0</v>
      </c>
      <c r="R11" s="84">
        <v>0</v>
      </c>
      <c r="S11" s="96">
        <f t="shared" si="1"/>
        <v>0</v>
      </c>
      <c r="T11" s="96">
        <f t="shared" si="2"/>
        <v>358670166316400</v>
      </c>
      <c r="U11" s="89">
        <f t="shared" si="3"/>
        <v>351740767636000</v>
      </c>
      <c r="V11" s="86">
        <f t="shared" si="0"/>
        <v>980.68030371311329</v>
      </c>
      <c r="W11" s="97">
        <f t="shared" si="4"/>
        <v>-6.8999125981370358E-3</v>
      </c>
      <c r="X11" s="87">
        <f t="shared" si="5"/>
        <v>-1.2285012285012284E-2</v>
      </c>
      <c r="Y11" s="87">
        <f t="shared" si="6"/>
        <v>3.7162162162162164E-2</v>
      </c>
      <c r="Z11" s="87">
        <f t="shared" si="7"/>
        <v>3.048780487804878E-2</v>
      </c>
      <c r="AA11" s="87" t="e">
        <f t="shared" si="8"/>
        <v>#DIV/0!</v>
      </c>
    </row>
    <row r="12" spans="1:27">
      <c r="A12" s="82">
        <v>20180112</v>
      </c>
      <c r="B12" s="82" t="s">
        <v>99</v>
      </c>
      <c r="C12" s="83">
        <v>2412000</v>
      </c>
      <c r="D12" s="83">
        <v>2410000</v>
      </c>
      <c r="E12" s="83">
        <v>129098494</v>
      </c>
      <c r="F12" s="83">
        <v>1</v>
      </c>
      <c r="G12" s="84">
        <v>307000</v>
      </c>
      <c r="H12" s="84">
        <v>341500</v>
      </c>
      <c r="I12" s="88">
        <v>122666424</v>
      </c>
      <c r="J12" s="82">
        <v>1</v>
      </c>
      <c r="K12" s="83">
        <v>169000</v>
      </c>
      <c r="L12" s="83">
        <v>177500</v>
      </c>
      <c r="M12" s="83">
        <v>15956260</v>
      </c>
      <c r="N12" s="83">
        <v>1</v>
      </c>
      <c r="O12" s="84">
        <v>0</v>
      </c>
      <c r="P12" s="84"/>
      <c r="Q12" s="84">
        <v>0</v>
      </c>
      <c r="R12" s="84">
        <v>0</v>
      </c>
      <c r="S12" s="96">
        <f t="shared" si="1"/>
        <v>0</v>
      </c>
      <c r="T12" s="96">
        <f t="shared" si="2"/>
        <v>358670166316400</v>
      </c>
      <c r="U12" s="89">
        <f t="shared" si="3"/>
        <v>355850190486000</v>
      </c>
      <c r="V12" s="86">
        <f t="shared" si="0"/>
        <v>992.13769057136369</v>
      </c>
      <c r="W12" s="97">
        <f t="shared" si="4"/>
        <v>1.1683100817738181E-2</v>
      </c>
      <c r="X12" s="87">
        <f t="shared" si="5"/>
        <v>-8.2918739635157548E-4</v>
      </c>
      <c r="Y12" s="87">
        <f t="shared" si="6"/>
        <v>0.11237785016286644</v>
      </c>
      <c r="Z12" s="87">
        <f t="shared" si="7"/>
        <v>5.0295857988165681E-2</v>
      </c>
      <c r="AA12" s="87" t="e">
        <f t="shared" si="8"/>
        <v>#DIV/0!</v>
      </c>
    </row>
    <row r="13" spans="1:27">
      <c r="A13" s="82">
        <v>20180115</v>
      </c>
      <c r="B13" s="82" t="s">
        <v>99</v>
      </c>
      <c r="C13" s="83">
        <v>2410000</v>
      </c>
      <c r="D13" s="83">
        <v>2427000</v>
      </c>
      <c r="E13" s="83">
        <v>129098494</v>
      </c>
      <c r="F13" s="83">
        <v>1</v>
      </c>
      <c r="G13" s="84">
        <v>341500</v>
      </c>
      <c r="H13" s="84">
        <v>350000</v>
      </c>
      <c r="I13" s="88">
        <v>122666424</v>
      </c>
      <c r="J13" s="82">
        <v>1</v>
      </c>
      <c r="K13" s="83">
        <v>177500</v>
      </c>
      <c r="L13" s="83">
        <v>230700</v>
      </c>
      <c r="M13" s="83">
        <v>15956260</v>
      </c>
      <c r="N13" s="83">
        <v>1</v>
      </c>
      <c r="O13" s="84">
        <v>0</v>
      </c>
      <c r="P13" s="84"/>
      <c r="Q13" s="84">
        <v>0</v>
      </c>
      <c r="R13" s="84">
        <v>0</v>
      </c>
      <c r="S13" s="96">
        <f t="shared" si="1"/>
        <v>0</v>
      </c>
      <c r="T13" s="96">
        <f t="shared" si="2"/>
        <v>358670166316400</v>
      </c>
      <c r="U13" s="89">
        <f t="shared" si="3"/>
        <v>359936402520000</v>
      </c>
      <c r="V13" s="86">
        <f t="shared" si="0"/>
        <v>1003.5303638900455</v>
      </c>
      <c r="W13" s="97">
        <f t="shared" si="4"/>
        <v>1.1482955870894119E-2</v>
      </c>
      <c r="X13" s="87">
        <f t="shared" si="5"/>
        <v>7.053941908713693E-3</v>
      </c>
      <c r="Y13" s="87">
        <f t="shared" si="6"/>
        <v>2.4890190336749635E-2</v>
      </c>
      <c r="Z13" s="87">
        <f t="shared" si="7"/>
        <v>0.29971830985915493</v>
      </c>
      <c r="AA13" s="87" t="e">
        <f t="shared" si="8"/>
        <v>#DIV/0!</v>
      </c>
    </row>
    <row r="14" spans="1:27">
      <c r="A14" s="82">
        <v>20180116</v>
      </c>
      <c r="B14" s="82" t="s">
        <v>99</v>
      </c>
      <c r="C14" s="83">
        <v>2427000</v>
      </c>
      <c r="D14" s="83">
        <v>2500000</v>
      </c>
      <c r="E14" s="83">
        <v>129098494</v>
      </c>
      <c r="F14" s="83">
        <v>1</v>
      </c>
      <c r="G14" s="84">
        <v>350000</v>
      </c>
      <c r="H14" s="84">
        <v>347400</v>
      </c>
      <c r="I14" s="88">
        <v>122666424</v>
      </c>
      <c r="J14" s="82">
        <v>1</v>
      </c>
      <c r="K14" s="83">
        <v>230700</v>
      </c>
      <c r="L14" s="83">
        <v>229700</v>
      </c>
      <c r="M14" s="83">
        <v>15956260</v>
      </c>
      <c r="N14" s="83">
        <v>1</v>
      </c>
      <c r="O14" s="84">
        <v>0</v>
      </c>
      <c r="P14" s="84"/>
      <c r="Q14" s="84">
        <v>0</v>
      </c>
      <c r="R14" s="84">
        <v>0</v>
      </c>
      <c r="S14" s="96">
        <f t="shared" si="1"/>
        <v>0</v>
      </c>
      <c r="T14" s="96">
        <f t="shared" si="2"/>
        <v>358670166316400</v>
      </c>
      <c r="U14" s="89">
        <f t="shared" si="3"/>
        <v>369025703619600</v>
      </c>
      <c r="V14" s="86">
        <f t="shared" si="0"/>
        <v>1028.872034185483</v>
      </c>
      <c r="W14" s="97">
        <f t="shared" si="4"/>
        <v>2.5252519711714654E-2</v>
      </c>
      <c r="X14" s="87">
        <f t="shared" si="5"/>
        <v>3.0078285949732178E-2</v>
      </c>
      <c r="Y14" s="87">
        <f t="shared" si="6"/>
        <v>-7.4285714285714285E-3</v>
      </c>
      <c r="Z14" s="87">
        <f t="shared" si="7"/>
        <v>-4.3346337234503683E-3</v>
      </c>
      <c r="AA14" s="87" t="e">
        <f t="shared" si="8"/>
        <v>#DIV/0!</v>
      </c>
    </row>
    <row r="15" spans="1:27">
      <c r="A15" s="82">
        <v>20180117</v>
      </c>
      <c r="B15" s="82" t="s">
        <v>99</v>
      </c>
      <c r="C15" s="83">
        <v>2500000</v>
      </c>
      <c r="D15" s="83">
        <v>2481000</v>
      </c>
      <c r="E15" s="83">
        <v>129098494</v>
      </c>
      <c r="F15" s="83">
        <v>1</v>
      </c>
      <c r="G15" s="84">
        <v>347400</v>
      </c>
      <c r="H15" s="84">
        <v>313500</v>
      </c>
      <c r="I15" s="88">
        <v>122666424</v>
      </c>
      <c r="J15" s="82">
        <v>1</v>
      </c>
      <c r="K15" s="83">
        <v>229700</v>
      </c>
      <c r="L15" s="83">
        <v>249200</v>
      </c>
      <c r="M15" s="83">
        <v>15956260</v>
      </c>
      <c r="N15" s="83">
        <v>1</v>
      </c>
      <c r="O15" s="84">
        <v>0</v>
      </c>
      <c r="P15" s="84"/>
      <c r="Q15" s="84">
        <v>0</v>
      </c>
      <c r="R15" s="84">
        <v>0</v>
      </c>
      <c r="S15" s="96">
        <f t="shared" si="1"/>
        <v>0</v>
      </c>
      <c r="T15" s="96">
        <f t="shared" si="2"/>
        <v>358670166316400</v>
      </c>
      <c r="U15" s="89">
        <f t="shared" si="3"/>
        <v>362725587530000</v>
      </c>
      <c r="V15" s="86">
        <f t="shared" si="0"/>
        <v>1011.3068261440583</v>
      </c>
      <c r="W15" s="97">
        <f t="shared" si="4"/>
        <v>-1.7072296124104894E-2</v>
      </c>
      <c r="X15" s="87">
        <f t="shared" si="5"/>
        <v>-7.6E-3</v>
      </c>
      <c r="Y15" s="87">
        <f t="shared" si="6"/>
        <v>-9.7582037996545773E-2</v>
      </c>
      <c r="Z15" s="87">
        <f t="shared" si="7"/>
        <v>8.4893339138006091E-2</v>
      </c>
      <c r="AA15" s="87" t="e">
        <f t="shared" si="8"/>
        <v>#DIV/0!</v>
      </c>
    </row>
    <row r="16" spans="1:27">
      <c r="A16" s="82">
        <v>20180118</v>
      </c>
      <c r="B16" s="82" t="s">
        <v>99</v>
      </c>
      <c r="C16" s="83">
        <v>2481000</v>
      </c>
      <c r="D16" s="83">
        <v>2495000</v>
      </c>
      <c r="E16" s="83">
        <v>129098494</v>
      </c>
      <c r="F16" s="83">
        <v>1</v>
      </c>
      <c r="G16" s="84">
        <v>313500</v>
      </c>
      <c r="H16" s="84">
        <v>319300</v>
      </c>
      <c r="I16" s="88">
        <v>122666424</v>
      </c>
      <c r="J16" s="82">
        <v>1</v>
      </c>
      <c r="K16" s="83">
        <v>249200</v>
      </c>
      <c r="L16" s="83">
        <v>252000</v>
      </c>
      <c r="M16" s="83">
        <v>15956260</v>
      </c>
      <c r="N16" s="83">
        <v>1</v>
      </c>
      <c r="O16" s="84">
        <v>0</v>
      </c>
      <c r="P16" s="84"/>
      <c r="Q16" s="84">
        <v>0</v>
      </c>
      <c r="R16" s="84">
        <v>0</v>
      </c>
      <c r="S16" s="96">
        <f t="shared" si="1"/>
        <v>0</v>
      </c>
      <c r="T16" s="96">
        <f t="shared" si="2"/>
        <v>358670166316400</v>
      </c>
      <c r="U16" s="89">
        <f t="shared" si="3"/>
        <v>365289109233200</v>
      </c>
      <c r="V16" s="86">
        <f t="shared" si="0"/>
        <v>1018.4541217486183</v>
      </c>
      <c r="W16" s="97">
        <f t="shared" si="4"/>
        <v>7.0673859008857027E-3</v>
      </c>
      <c r="X16" s="87">
        <f t="shared" si="5"/>
        <v>5.642885933091495E-3</v>
      </c>
      <c r="Y16" s="87">
        <f t="shared" si="6"/>
        <v>1.8500797448165868E-2</v>
      </c>
      <c r="Z16" s="87">
        <f t="shared" si="7"/>
        <v>1.1235955056179775E-2</v>
      </c>
      <c r="AA16" s="87" t="e">
        <f t="shared" si="8"/>
        <v>#DIV/0!</v>
      </c>
    </row>
    <row r="17" spans="1:27">
      <c r="A17" s="82">
        <v>20180119</v>
      </c>
      <c r="B17" s="82" t="s">
        <v>99</v>
      </c>
      <c r="C17" s="83">
        <v>2495000</v>
      </c>
      <c r="D17" s="83">
        <v>2466000</v>
      </c>
      <c r="E17" s="83">
        <v>129098494</v>
      </c>
      <c r="F17" s="83">
        <v>1</v>
      </c>
      <c r="G17" s="84">
        <v>319300</v>
      </c>
      <c r="H17" s="84">
        <v>287800</v>
      </c>
      <c r="I17" s="88">
        <v>122666424</v>
      </c>
      <c r="J17" s="82">
        <v>1</v>
      </c>
      <c r="K17" s="83">
        <v>252000</v>
      </c>
      <c r="L17" s="83">
        <v>236000</v>
      </c>
      <c r="M17" s="83">
        <v>15956260</v>
      </c>
      <c r="N17" s="83">
        <v>1</v>
      </c>
      <c r="O17" s="84">
        <v>0</v>
      </c>
      <c r="P17" s="84"/>
      <c r="Q17" s="84">
        <v>0</v>
      </c>
      <c r="R17" s="84">
        <v>0</v>
      </c>
      <c r="S17" s="96">
        <f t="shared" si="1"/>
        <v>0</v>
      </c>
      <c r="T17" s="96">
        <f t="shared" si="2"/>
        <v>358670166316400</v>
      </c>
      <c r="U17" s="89">
        <f t="shared" si="3"/>
        <v>357425960391200</v>
      </c>
      <c r="V17" s="86">
        <f t="shared" si="0"/>
        <v>996.53105821992892</v>
      </c>
      <c r="W17" s="97">
        <f t="shared" si="4"/>
        <v>-2.1525823363598248E-2</v>
      </c>
      <c r="X17" s="87">
        <f t="shared" si="5"/>
        <v>-1.1623246492985972E-2</v>
      </c>
      <c r="Y17" s="87">
        <f t="shared" si="6"/>
        <v>-9.8653304102724715E-2</v>
      </c>
      <c r="Z17" s="87">
        <f t="shared" si="7"/>
        <v>-6.3492063492063489E-2</v>
      </c>
      <c r="AA17" s="87" t="e">
        <f t="shared" si="8"/>
        <v>#DIV/0!</v>
      </c>
    </row>
    <row r="18" spans="1:27">
      <c r="A18" s="82">
        <v>20180122</v>
      </c>
      <c r="B18" s="82" t="s">
        <v>99</v>
      </c>
      <c r="C18" s="83">
        <v>2466000</v>
      </c>
      <c r="D18" s="83">
        <v>2412000</v>
      </c>
      <c r="E18" s="83">
        <v>129098494</v>
      </c>
      <c r="F18" s="83">
        <v>1</v>
      </c>
      <c r="G18" s="84">
        <v>287800</v>
      </c>
      <c r="H18" s="84">
        <v>280600</v>
      </c>
      <c r="I18" s="88">
        <v>122666424</v>
      </c>
      <c r="J18" s="82">
        <v>1</v>
      </c>
      <c r="K18" s="83">
        <v>236000</v>
      </c>
      <c r="L18" s="83">
        <v>234900</v>
      </c>
      <c r="M18" s="83">
        <v>15956260</v>
      </c>
      <c r="N18" s="83">
        <v>1</v>
      </c>
      <c r="O18" s="84">
        <v>0</v>
      </c>
      <c r="P18" s="84"/>
      <c r="Q18" s="84">
        <v>0</v>
      </c>
      <c r="R18" s="84">
        <v>0</v>
      </c>
      <c r="S18" s="96">
        <f t="shared" si="1"/>
        <v>0</v>
      </c>
      <c r="T18" s="96">
        <f t="shared" si="2"/>
        <v>358670166316400</v>
      </c>
      <c r="U18" s="89">
        <f t="shared" si="3"/>
        <v>349553891576400</v>
      </c>
      <c r="V18" s="86">
        <f t="shared" si="0"/>
        <v>974.58312512126224</v>
      </c>
      <c r="W18" s="97">
        <f t="shared" si="4"/>
        <v>-2.2024334231861835E-2</v>
      </c>
      <c r="X18" s="87">
        <f t="shared" si="5"/>
        <v>-2.1897810218978103E-2</v>
      </c>
      <c r="Y18" s="87">
        <f t="shared" si="6"/>
        <v>-2.5017373175816541E-2</v>
      </c>
      <c r="Z18" s="87">
        <f t="shared" si="7"/>
        <v>-4.6610169491525426E-3</v>
      </c>
      <c r="AA18" s="87" t="e">
        <f t="shared" si="8"/>
        <v>#DIV/0!</v>
      </c>
    </row>
    <row r="19" spans="1:27">
      <c r="A19" s="82">
        <v>20180123</v>
      </c>
      <c r="B19" s="82" t="s">
        <v>99</v>
      </c>
      <c r="C19" s="83">
        <v>2412000</v>
      </c>
      <c r="D19" s="83">
        <v>2458000</v>
      </c>
      <c r="E19" s="83">
        <v>129098494</v>
      </c>
      <c r="F19" s="83">
        <v>1</v>
      </c>
      <c r="G19" s="84">
        <v>280600</v>
      </c>
      <c r="H19" s="84">
        <v>299000</v>
      </c>
      <c r="I19" s="88">
        <v>122666424</v>
      </c>
      <c r="J19" s="82">
        <v>1</v>
      </c>
      <c r="K19" s="83">
        <v>234900</v>
      </c>
      <c r="L19" s="83">
        <v>242800</v>
      </c>
      <c r="M19" s="83">
        <v>15956260</v>
      </c>
      <c r="N19" s="83">
        <v>1</v>
      </c>
      <c r="O19" s="84">
        <v>0</v>
      </c>
      <c r="P19" s="84"/>
      <c r="Q19" s="84">
        <v>0</v>
      </c>
      <c r="R19" s="84">
        <v>0</v>
      </c>
      <c r="S19" s="96">
        <f t="shared" si="1"/>
        <v>0</v>
      </c>
      <c r="T19" s="96">
        <f t="shared" si="2"/>
        <v>358670166316400</v>
      </c>
      <c r="U19" s="89">
        <f t="shared" si="3"/>
        <v>357875538956000</v>
      </c>
      <c r="V19" s="86">
        <f t="shared" si="0"/>
        <v>997.78451782438185</v>
      </c>
      <c r="W19" s="97">
        <f t="shared" si="4"/>
        <v>2.3806479001196312E-2</v>
      </c>
      <c r="X19" s="87">
        <f t="shared" si="5"/>
        <v>1.9071310116086235E-2</v>
      </c>
      <c r="Y19" s="87">
        <f t="shared" si="6"/>
        <v>6.5573770491803282E-2</v>
      </c>
      <c r="Z19" s="87">
        <f t="shared" si="7"/>
        <v>3.3631332481907195E-2</v>
      </c>
      <c r="AA19" s="87" t="e">
        <f t="shared" si="8"/>
        <v>#DIV/0!</v>
      </c>
    </row>
    <row r="20" spans="1:27">
      <c r="A20" s="82">
        <v>20180124</v>
      </c>
      <c r="B20" s="82" t="s">
        <v>99</v>
      </c>
      <c r="C20" s="83">
        <v>2458000</v>
      </c>
      <c r="D20" s="83">
        <v>2467000</v>
      </c>
      <c r="E20" s="83">
        <v>129098494</v>
      </c>
      <c r="F20" s="83">
        <v>1</v>
      </c>
      <c r="G20" s="84">
        <v>299000</v>
      </c>
      <c r="H20" s="84">
        <v>293500</v>
      </c>
      <c r="I20" s="88">
        <v>122666424</v>
      </c>
      <c r="J20" s="82">
        <v>1</v>
      </c>
      <c r="K20" s="83">
        <v>242800</v>
      </c>
      <c r="L20" s="83">
        <v>280400</v>
      </c>
      <c r="M20" s="83">
        <v>15956260</v>
      </c>
      <c r="N20" s="83">
        <v>1</v>
      </c>
      <c r="O20" s="84">
        <v>0</v>
      </c>
      <c r="P20" s="84"/>
      <c r="Q20" s="84">
        <v>0</v>
      </c>
      <c r="R20" s="84">
        <v>0</v>
      </c>
      <c r="S20" s="96">
        <f t="shared" si="1"/>
        <v>0</v>
      </c>
      <c r="T20" s="96">
        <f t="shared" si="2"/>
        <v>358670166316400</v>
      </c>
      <c r="U20" s="89">
        <f t="shared" si="3"/>
        <v>358962715446000</v>
      </c>
      <c r="V20" s="86">
        <f t="shared" si="0"/>
        <v>1000.8156494659273</v>
      </c>
      <c r="W20" s="97">
        <f t="shared" si="4"/>
        <v>3.0378619705933091E-3</v>
      </c>
      <c r="X20" s="87">
        <f t="shared" si="5"/>
        <v>3.6615134255492269E-3</v>
      </c>
      <c r="Y20" s="87">
        <f t="shared" si="6"/>
        <v>-1.839464882943144E-2</v>
      </c>
      <c r="Z20" s="87">
        <f t="shared" si="7"/>
        <v>0.15485996705107083</v>
      </c>
      <c r="AA20" s="87" t="e">
        <f t="shared" si="8"/>
        <v>#DIV/0!</v>
      </c>
    </row>
    <row r="21" spans="1:27">
      <c r="A21" s="82">
        <v>20180125</v>
      </c>
      <c r="B21" s="82" t="s">
        <v>99</v>
      </c>
      <c r="C21" s="83">
        <v>2467000</v>
      </c>
      <c r="D21" s="83">
        <v>2513000</v>
      </c>
      <c r="E21" s="83">
        <v>129098494</v>
      </c>
      <c r="F21" s="83">
        <v>1</v>
      </c>
      <c r="G21" s="84">
        <v>293500</v>
      </c>
      <c r="H21" s="84">
        <v>289700</v>
      </c>
      <c r="I21" s="88">
        <v>122666424</v>
      </c>
      <c r="J21" s="82">
        <v>1</v>
      </c>
      <c r="K21" s="83">
        <v>280400</v>
      </c>
      <c r="L21" s="83">
        <v>275900</v>
      </c>
      <c r="M21" s="83">
        <v>15956260</v>
      </c>
      <c r="N21" s="83">
        <v>1</v>
      </c>
      <c r="O21" s="84">
        <v>0</v>
      </c>
      <c r="P21" s="84"/>
      <c r="Q21" s="84">
        <v>0</v>
      </c>
      <c r="R21" s="84">
        <v>0</v>
      </c>
      <c r="S21" s="96">
        <f t="shared" si="1"/>
        <v>0</v>
      </c>
      <c r="T21" s="96">
        <f t="shared" si="2"/>
        <v>358670166316400</v>
      </c>
      <c r="U21" s="89">
        <f t="shared" si="3"/>
        <v>364363310588800</v>
      </c>
      <c r="V21" s="86">
        <f t="shared" si="0"/>
        <v>1015.8729239481206</v>
      </c>
      <c r="W21" s="97">
        <f t="shared" si="4"/>
        <v>1.504500303350414E-2</v>
      </c>
      <c r="X21" s="87">
        <f t="shared" si="5"/>
        <v>1.8646128901499796E-2</v>
      </c>
      <c r="Y21" s="87">
        <f t="shared" si="6"/>
        <v>-1.2947189097103918E-2</v>
      </c>
      <c r="Z21" s="87">
        <f t="shared" si="7"/>
        <v>-1.6048502139800285E-2</v>
      </c>
      <c r="AA21" s="87" t="e">
        <f t="shared" si="8"/>
        <v>#DIV/0!</v>
      </c>
    </row>
    <row r="22" spans="1:27">
      <c r="A22" s="82">
        <v>20180126</v>
      </c>
      <c r="B22" s="82" t="s">
        <v>99</v>
      </c>
      <c r="C22" s="83">
        <v>2513000</v>
      </c>
      <c r="D22" s="83">
        <v>2539000</v>
      </c>
      <c r="E22" s="83">
        <v>129098494</v>
      </c>
      <c r="F22" s="83">
        <v>1</v>
      </c>
      <c r="G22" s="84">
        <v>289700</v>
      </c>
      <c r="H22" s="84">
        <v>300000</v>
      </c>
      <c r="I22" s="88">
        <v>122666424</v>
      </c>
      <c r="J22" s="82">
        <v>1</v>
      </c>
      <c r="K22" s="83">
        <v>275900</v>
      </c>
      <c r="L22" s="83">
        <v>274400</v>
      </c>
      <c r="M22" s="83">
        <v>15956260</v>
      </c>
      <c r="N22" s="83">
        <v>1</v>
      </c>
      <c r="O22" s="84">
        <v>0</v>
      </c>
      <c r="P22" s="84"/>
      <c r="Q22" s="84">
        <v>0</v>
      </c>
      <c r="R22" s="84">
        <v>0</v>
      </c>
      <c r="S22" s="96">
        <f t="shared" si="1"/>
        <v>0</v>
      </c>
      <c r="T22" s="96">
        <f t="shared" si="2"/>
        <v>358670166316400</v>
      </c>
      <c r="U22" s="89">
        <f t="shared" si="3"/>
        <v>368959401210000</v>
      </c>
      <c r="V22" s="86">
        <f t="shared" si="0"/>
        <v>1028.6871779698661</v>
      </c>
      <c r="W22" s="97">
        <f t="shared" si="4"/>
        <v>1.2614032444081425E-2</v>
      </c>
      <c r="X22" s="87">
        <f t="shared" si="5"/>
        <v>1.0346199761241544E-2</v>
      </c>
      <c r="Y22" s="87">
        <f t="shared" si="6"/>
        <v>3.5554021401449774E-2</v>
      </c>
      <c r="Z22" s="87">
        <f t="shared" si="7"/>
        <v>-5.4367524465386008E-3</v>
      </c>
      <c r="AA22" s="87" t="e">
        <f t="shared" si="8"/>
        <v>#DIV/0!</v>
      </c>
    </row>
    <row r="23" spans="1:27">
      <c r="A23" s="82">
        <v>20180129</v>
      </c>
      <c r="B23" s="82" t="s">
        <v>99</v>
      </c>
      <c r="C23" s="83">
        <v>2539000</v>
      </c>
      <c r="D23" s="83">
        <v>2561000</v>
      </c>
      <c r="E23" s="83">
        <v>129098494</v>
      </c>
      <c r="F23" s="83">
        <v>1</v>
      </c>
      <c r="G23" s="84">
        <v>300000</v>
      </c>
      <c r="H23" s="84">
        <v>328300</v>
      </c>
      <c r="I23" s="88">
        <v>122666424</v>
      </c>
      <c r="J23" s="82">
        <v>1</v>
      </c>
      <c r="K23" s="83">
        <v>274400</v>
      </c>
      <c r="L23" s="83">
        <v>290000</v>
      </c>
      <c r="M23" s="83">
        <v>15956260</v>
      </c>
      <c r="N23" s="83">
        <v>1</v>
      </c>
      <c r="O23" s="84">
        <v>0</v>
      </c>
      <c r="P23" s="84"/>
      <c r="Q23" s="84">
        <v>0</v>
      </c>
      <c r="R23" s="84">
        <v>0</v>
      </c>
      <c r="S23" s="96">
        <f t="shared" si="1"/>
        <v>0</v>
      </c>
      <c r="T23" s="96">
        <f t="shared" si="2"/>
        <v>358670166316400</v>
      </c>
      <c r="U23" s="89">
        <f t="shared" si="3"/>
        <v>375519945533200</v>
      </c>
      <c r="V23" s="86">
        <f t="shared" si="0"/>
        <v>1046.978479949559</v>
      </c>
      <c r="W23" s="97">
        <f t="shared" si="4"/>
        <v>1.7781209264988725E-2</v>
      </c>
      <c r="X23" s="87">
        <f t="shared" si="5"/>
        <v>8.6648286727057898E-3</v>
      </c>
      <c r="Y23" s="87">
        <f t="shared" si="6"/>
        <v>9.4333333333333338E-2</v>
      </c>
      <c r="Z23" s="87">
        <f t="shared" si="7"/>
        <v>5.6851311953352766E-2</v>
      </c>
      <c r="AA23" s="87" t="e">
        <f t="shared" si="8"/>
        <v>#DIV/0!</v>
      </c>
    </row>
    <row r="24" spans="1:27">
      <c r="A24" s="82">
        <v>20180130</v>
      </c>
      <c r="B24" s="82" t="s">
        <v>99</v>
      </c>
      <c r="C24" s="83">
        <v>2561000</v>
      </c>
      <c r="D24" s="83">
        <v>2490000</v>
      </c>
      <c r="E24" s="83">
        <v>129098494</v>
      </c>
      <c r="F24" s="83">
        <v>1</v>
      </c>
      <c r="G24" s="84">
        <v>328300</v>
      </c>
      <c r="H24" s="84">
        <v>326600</v>
      </c>
      <c r="I24" s="88">
        <v>122666424</v>
      </c>
      <c r="J24" s="82">
        <v>1</v>
      </c>
      <c r="K24" s="83">
        <v>290000</v>
      </c>
      <c r="L24" s="83">
        <v>290300</v>
      </c>
      <c r="M24" s="83">
        <v>15956260</v>
      </c>
      <c r="N24" s="83">
        <v>1</v>
      </c>
      <c r="O24" s="84">
        <v>0</v>
      </c>
      <c r="P24" s="84"/>
      <c r="Q24" s="84">
        <v>0</v>
      </c>
      <c r="R24" s="84">
        <v>0</v>
      </c>
      <c r="S24" s="96">
        <f t="shared" si="1"/>
        <v>0</v>
      </c>
      <c r="T24" s="96">
        <f t="shared" si="2"/>
        <v>358670166316400</v>
      </c>
      <c r="U24" s="89">
        <f t="shared" si="3"/>
        <v>366150206416400</v>
      </c>
      <c r="V24" s="86">
        <f t="shared" si="0"/>
        <v>1020.8549269007268</v>
      </c>
      <c r="W24" s="97">
        <f t="shared" si="4"/>
        <v>-2.4951375361689117E-2</v>
      </c>
      <c r="X24" s="87">
        <f t="shared" si="5"/>
        <v>-2.7723545490042953E-2</v>
      </c>
      <c r="Y24" s="87">
        <f t="shared" si="6"/>
        <v>-5.1781906792567776E-3</v>
      </c>
      <c r="Z24" s="87">
        <f t="shared" si="7"/>
        <v>1.0344827586206897E-3</v>
      </c>
      <c r="AA24" s="87" t="e">
        <f t="shared" si="8"/>
        <v>#DIV/0!</v>
      </c>
    </row>
    <row r="25" spans="1:27">
      <c r="A25" s="82">
        <v>20180131</v>
      </c>
      <c r="B25" s="82" t="s">
        <v>99</v>
      </c>
      <c r="C25" s="83">
        <v>2490000</v>
      </c>
      <c r="D25" s="83">
        <v>2495000</v>
      </c>
      <c r="E25" s="83">
        <v>129098494</v>
      </c>
      <c r="F25" s="83">
        <v>1</v>
      </c>
      <c r="G25" s="84">
        <v>326600</v>
      </c>
      <c r="H25" s="84">
        <v>315700</v>
      </c>
      <c r="I25" s="88">
        <v>122666424</v>
      </c>
      <c r="J25" s="82">
        <v>1</v>
      </c>
      <c r="K25" s="83">
        <v>290300</v>
      </c>
      <c r="L25" s="83">
        <v>267000</v>
      </c>
      <c r="M25" s="83">
        <v>15956260</v>
      </c>
      <c r="N25" s="83">
        <v>1</v>
      </c>
      <c r="O25" s="84">
        <v>0</v>
      </c>
      <c r="P25" s="84"/>
      <c r="Q25" s="84">
        <v>0</v>
      </c>
      <c r="R25" s="84">
        <v>0</v>
      </c>
      <c r="S25" s="96">
        <f t="shared" si="1"/>
        <v>0</v>
      </c>
      <c r="T25" s="96">
        <f t="shared" si="2"/>
        <v>358670166316400</v>
      </c>
      <c r="U25" s="89">
        <f t="shared" si="3"/>
        <v>365086854006800</v>
      </c>
      <c r="V25" s="86">
        <f t="shared" si="0"/>
        <v>1017.8902186270477</v>
      </c>
      <c r="W25" s="97">
        <f t="shared" si="4"/>
        <v>-2.9041425922092818E-3</v>
      </c>
      <c r="X25" s="87">
        <f t="shared" si="5"/>
        <v>2.008032128514056E-3</v>
      </c>
      <c r="Y25" s="87">
        <f t="shared" si="6"/>
        <v>-3.3374157991426824E-2</v>
      </c>
      <c r="Z25" s="87">
        <f t="shared" si="7"/>
        <v>-8.0261798139855317E-2</v>
      </c>
      <c r="AA25" s="87" t="e">
        <f t="shared" si="8"/>
        <v>#DIV/0!</v>
      </c>
    </row>
    <row r="26" spans="1:27">
      <c r="A26" s="82">
        <v>20180201</v>
      </c>
      <c r="B26" s="82" t="s">
        <v>99</v>
      </c>
      <c r="C26" s="83">
        <v>2495000</v>
      </c>
      <c r="D26" s="83">
        <v>2491000</v>
      </c>
      <c r="E26" s="83">
        <v>129098494</v>
      </c>
      <c r="F26" s="83">
        <v>1</v>
      </c>
      <c r="G26" s="84">
        <v>315700</v>
      </c>
      <c r="H26" s="84">
        <v>299800</v>
      </c>
      <c r="I26" s="88">
        <v>122666424</v>
      </c>
      <c r="J26" s="82">
        <v>1</v>
      </c>
      <c r="K26" s="83">
        <v>267000</v>
      </c>
      <c r="L26" s="83">
        <v>245400</v>
      </c>
      <c r="M26" s="83">
        <v>15956260</v>
      </c>
      <c r="N26" s="83">
        <v>1</v>
      </c>
      <c r="O26" s="84">
        <v>0</v>
      </c>
      <c r="P26" s="84"/>
      <c r="Q26" s="84">
        <v>0</v>
      </c>
      <c r="R26" s="84">
        <v>0</v>
      </c>
      <c r="S26" s="96">
        <f t="shared" si="1"/>
        <v>0</v>
      </c>
      <c r="T26" s="96">
        <f t="shared" si="2"/>
        <v>358670166316400</v>
      </c>
      <c r="U26" s="89">
        <f t="shared" si="3"/>
        <v>362275408673200</v>
      </c>
      <c r="V26" s="86">
        <f t="shared" si="0"/>
        <v>1010.0516928793559</v>
      </c>
      <c r="W26" s="97">
        <f t="shared" si="4"/>
        <v>-7.7007575122046259E-3</v>
      </c>
      <c r="X26" s="87">
        <f t="shared" si="5"/>
        <v>-1.6032064128256513E-3</v>
      </c>
      <c r="Y26" s="87">
        <f t="shared" si="6"/>
        <v>-5.0364269876465001E-2</v>
      </c>
      <c r="Z26" s="87">
        <f t="shared" si="7"/>
        <v>-8.0898876404494377E-2</v>
      </c>
      <c r="AA26" s="87" t="e">
        <f t="shared" si="8"/>
        <v>#DIV/0!</v>
      </c>
    </row>
    <row r="27" spans="1:27">
      <c r="A27" s="82">
        <v>20180202</v>
      </c>
      <c r="B27" s="82" t="s">
        <v>99</v>
      </c>
      <c r="C27" s="83">
        <v>2491000</v>
      </c>
      <c r="D27" s="83">
        <v>2385000</v>
      </c>
      <c r="E27" s="83">
        <v>129098494</v>
      </c>
      <c r="F27" s="83">
        <v>1</v>
      </c>
      <c r="G27" s="84">
        <v>299800</v>
      </c>
      <c r="H27" s="84">
        <v>301400</v>
      </c>
      <c r="I27" s="88">
        <v>122666424</v>
      </c>
      <c r="J27" s="82">
        <v>1</v>
      </c>
      <c r="K27" s="83">
        <v>245400</v>
      </c>
      <c r="L27" s="83">
        <v>253300</v>
      </c>
      <c r="M27" s="83">
        <v>15956260</v>
      </c>
      <c r="N27" s="83">
        <v>1</v>
      </c>
      <c r="O27" s="84">
        <v>0</v>
      </c>
      <c r="P27" s="84"/>
      <c r="Q27" s="84">
        <v>0</v>
      </c>
      <c r="R27" s="84">
        <v>0</v>
      </c>
      <c r="S27" s="96">
        <f t="shared" si="1"/>
        <v>0</v>
      </c>
      <c r="T27" s="96">
        <f t="shared" si="2"/>
        <v>358670166316400</v>
      </c>
      <c r="U27" s="89">
        <f t="shared" si="3"/>
        <v>348913289041600</v>
      </c>
      <c r="V27" s="86">
        <f t="shared" si="0"/>
        <v>972.79707600159577</v>
      </c>
      <c r="W27" s="97">
        <f t="shared" si="4"/>
        <v>-3.688387152894948E-2</v>
      </c>
      <c r="X27" s="87">
        <f t="shared" si="5"/>
        <v>-4.2553191489361701E-2</v>
      </c>
      <c r="Y27" s="87">
        <f t="shared" si="6"/>
        <v>5.3368912608405599E-3</v>
      </c>
      <c r="Z27" s="87">
        <f t="shared" si="7"/>
        <v>3.2192339038304811E-2</v>
      </c>
      <c r="AA27" s="87" t="e">
        <f t="shared" si="8"/>
        <v>#DIV/0!</v>
      </c>
    </row>
    <row r="28" spans="1:27">
      <c r="A28" s="82">
        <v>20180205</v>
      </c>
      <c r="B28" s="82" t="s">
        <v>99</v>
      </c>
      <c r="C28" s="83">
        <v>2385000</v>
      </c>
      <c r="D28" s="83">
        <v>2396000</v>
      </c>
      <c r="E28" s="83">
        <v>129098494</v>
      </c>
      <c r="F28" s="83">
        <v>1</v>
      </c>
      <c r="G28" s="84">
        <v>301400</v>
      </c>
      <c r="H28" s="84">
        <v>286000</v>
      </c>
      <c r="I28" s="88">
        <v>122666424</v>
      </c>
      <c r="J28" s="82">
        <v>1</v>
      </c>
      <c r="K28" s="83">
        <v>253300</v>
      </c>
      <c r="L28" s="83">
        <v>216000</v>
      </c>
      <c r="M28" s="83">
        <v>15956260</v>
      </c>
      <c r="N28" s="83">
        <v>1</v>
      </c>
      <c r="O28" s="84">
        <v>0</v>
      </c>
      <c r="P28" s="84"/>
      <c r="Q28" s="84">
        <v>0</v>
      </c>
      <c r="R28" s="84">
        <v>0</v>
      </c>
      <c r="S28" s="96">
        <f t="shared" si="1"/>
        <v>0</v>
      </c>
      <c r="T28" s="96">
        <f t="shared" si="2"/>
        <v>358670166316400</v>
      </c>
      <c r="U28" s="89">
        <f t="shared" si="3"/>
        <v>347849141048000</v>
      </c>
      <c r="V28" s="86">
        <f t="shared" si="0"/>
        <v>969.83014957855664</v>
      </c>
      <c r="W28" s="97">
        <f t="shared" si="4"/>
        <v>-3.0498924145967101E-3</v>
      </c>
      <c r="X28" s="87">
        <f t="shared" si="5"/>
        <v>4.6121593291404616E-3</v>
      </c>
      <c r="Y28" s="87">
        <f t="shared" si="6"/>
        <v>-5.1094890510948905E-2</v>
      </c>
      <c r="Z28" s="87">
        <f t="shared" si="7"/>
        <v>-0.14725621792341098</v>
      </c>
      <c r="AA28" s="87" t="e">
        <f t="shared" si="8"/>
        <v>#DIV/0!</v>
      </c>
    </row>
    <row r="29" spans="1:27">
      <c r="A29" s="82">
        <v>20180206</v>
      </c>
      <c r="B29" s="82" t="s">
        <v>99</v>
      </c>
      <c r="C29" s="83">
        <v>2396000</v>
      </c>
      <c r="D29" s="83">
        <v>2371000</v>
      </c>
      <c r="E29" s="83">
        <v>129098494</v>
      </c>
      <c r="F29" s="83">
        <v>1</v>
      </c>
      <c r="G29" s="84">
        <v>286000</v>
      </c>
      <c r="H29" s="84">
        <v>284200</v>
      </c>
      <c r="I29" s="88">
        <v>122666424</v>
      </c>
      <c r="J29" s="82">
        <v>1</v>
      </c>
      <c r="K29" s="83">
        <v>216000</v>
      </c>
      <c r="L29" s="83">
        <v>231200</v>
      </c>
      <c r="M29" s="83">
        <v>15956260</v>
      </c>
      <c r="N29" s="83">
        <v>1</v>
      </c>
      <c r="O29" s="84">
        <v>0</v>
      </c>
      <c r="P29" s="84"/>
      <c r="Q29" s="84">
        <v>0</v>
      </c>
      <c r="R29" s="84">
        <v>0</v>
      </c>
      <c r="S29" s="96">
        <f t="shared" si="1"/>
        <v>0</v>
      </c>
      <c r="T29" s="96">
        <f t="shared" si="2"/>
        <v>358670166316400</v>
      </c>
      <c r="U29" s="89">
        <f t="shared" si="3"/>
        <v>344643414286800</v>
      </c>
      <c r="V29" s="86">
        <f t="shared" si="0"/>
        <v>960.89233689643891</v>
      </c>
      <c r="W29" s="97">
        <f t="shared" si="4"/>
        <v>-9.2158536069451933E-3</v>
      </c>
      <c r="X29" s="87">
        <f t="shared" si="5"/>
        <v>-1.0434056761268781E-2</v>
      </c>
      <c r="Y29" s="87">
        <f t="shared" si="6"/>
        <v>-6.2937062937062941E-3</v>
      </c>
      <c r="Z29" s="87">
        <f t="shared" si="7"/>
        <v>7.0370370370370375E-2</v>
      </c>
      <c r="AA29" s="87" t="e">
        <f t="shared" si="8"/>
        <v>#DIV/0!</v>
      </c>
    </row>
    <row r="30" spans="1:27">
      <c r="A30" s="82">
        <v>20180207</v>
      </c>
      <c r="B30" s="82" t="s">
        <v>99</v>
      </c>
      <c r="C30" s="83">
        <v>2371000</v>
      </c>
      <c r="D30" s="83">
        <v>2290000</v>
      </c>
      <c r="E30" s="83">
        <v>129098494</v>
      </c>
      <c r="F30" s="83">
        <v>1</v>
      </c>
      <c r="G30" s="84">
        <v>284200</v>
      </c>
      <c r="H30" s="84">
        <v>256000</v>
      </c>
      <c r="I30" s="88">
        <v>122666424</v>
      </c>
      <c r="J30" s="82">
        <v>1</v>
      </c>
      <c r="K30" s="83">
        <v>231200</v>
      </c>
      <c r="L30" s="83">
        <v>210000</v>
      </c>
      <c r="M30" s="83">
        <v>15956260</v>
      </c>
      <c r="N30" s="83">
        <v>1</v>
      </c>
      <c r="O30" s="84">
        <v>0</v>
      </c>
      <c r="P30" s="84"/>
      <c r="Q30" s="84">
        <v>0</v>
      </c>
      <c r="R30" s="84">
        <v>0</v>
      </c>
      <c r="S30" s="96">
        <f t="shared" si="1"/>
        <v>0</v>
      </c>
      <c r="T30" s="96">
        <f t="shared" si="2"/>
        <v>358670166316400</v>
      </c>
      <c r="U30" s="89">
        <f t="shared" si="3"/>
        <v>330388970404000</v>
      </c>
      <c r="V30" s="86">
        <f t="shared" si="0"/>
        <v>921.14985140009719</v>
      </c>
      <c r="W30" s="97">
        <f t="shared" si="4"/>
        <v>-4.1359977564921512E-2</v>
      </c>
      <c r="X30" s="87">
        <f t="shared" si="5"/>
        <v>-3.4162800506115566E-2</v>
      </c>
      <c r="Y30" s="87">
        <f t="shared" si="6"/>
        <v>-9.9225897255453901E-2</v>
      </c>
      <c r="Z30" s="87">
        <f t="shared" si="7"/>
        <v>-9.1695501730103809E-2</v>
      </c>
      <c r="AA30" s="87" t="e">
        <f t="shared" si="8"/>
        <v>#DIV/0!</v>
      </c>
    </row>
    <row r="31" spans="1:27" s="80" customFormat="1">
      <c r="A31" s="90">
        <v>20180208</v>
      </c>
      <c r="B31" s="91" t="s">
        <v>99</v>
      </c>
      <c r="C31" s="91">
        <v>2290000</v>
      </c>
      <c r="D31" s="91">
        <v>2300000</v>
      </c>
      <c r="E31" s="91">
        <v>128386494</v>
      </c>
      <c r="F31" s="91">
        <v>1</v>
      </c>
      <c r="G31" s="91">
        <v>256000</v>
      </c>
      <c r="H31" s="91">
        <v>271400</v>
      </c>
      <c r="I31" s="92">
        <v>122666424</v>
      </c>
      <c r="J31" s="91">
        <v>1</v>
      </c>
      <c r="K31" s="91">
        <v>210000</v>
      </c>
      <c r="L31" s="91">
        <v>220800</v>
      </c>
      <c r="M31" s="91">
        <v>15956260</v>
      </c>
      <c r="N31" s="91">
        <v>1</v>
      </c>
      <c r="O31" s="91">
        <v>0</v>
      </c>
      <c r="P31" s="91"/>
      <c r="Q31" s="91">
        <v>0</v>
      </c>
      <c r="R31" s="91">
        <v>0</v>
      </c>
      <c r="S31" s="93">
        <f t="shared" si="1"/>
        <v>1</v>
      </c>
      <c r="T31" s="93">
        <f t="shared" si="2"/>
        <v>356900117721677.06</v>
      </c>
      <c r="U31" s="92">
        <f t="shared" si="3"/>
        <v>332103745881600</v>
      </c>
      <c r="V31" s="94">
        <f t="shared" si="0"/>
        <v>930.52293734625744</v>
      </c>
      <c r="W31" s="95">
        <f t="shared" si="4"/>
        <v>1.0175419267466275E-2</v>
      </c>
      <c r="X31" s="91">
        <f t="shared" si="5"/>
        <v>4.3668122270742356E-3</v>
      </c>
      <c r="Y31" s="91">
        <f t="shared" si="6"/>
        <v>6.0156250000000001E-2</v>
      </c>
      <c r="Z31" s="91">
        <f t="shared" si="7"/>
        <v>5.1428571428571428E-2</v>
      </c>
      <c r="AA31" s="91" t="e">
        <f t="shared" si="8"/>
        <v>#DIV/0!</v>
      </c>
    </row>
    <row r="32" spans="1:27" s="80" customFormat="1">
      <c r="A32" s="91">
        <v>20180209</v>
      </c>
      <c r="B32" s="91" t="s">
        <v>99</v>
      </c>
      <c r="C32" s="91">
        <v>2300000</v>
      </c>
      <c r="D32" s="91">
        <v>2235000</v>
      </c>
      <c r="E32" s="91">
        <v>128386494</v>
      </c>
      <c r="F32" s="91">
        <v>1</v>
      </c>
      <c r="G32" s="99">
        <v>271500</v>
      </c>
      <c r="H32" s="99">
        <v>288000</v>
      </c>
      <c r="I32" s="100">
        <v>122666424</v>
      </c>
      <c r="J32" s="91">
        <v>1</v>
      </c>
      <c r="K32" s="91">
        <v>220800</v>
      </c>
      <c r="L32" s="91">
        <v>203900</v>
      </c>
      <c r="M32" s="91">
        <v>15956260</v>
      </c>
      <c r="N32" s="91">
        <v>1</v>
      </c>
      <c r="O32" s="91">
        <v>0</v>
      </c>
      <c r="P32" s="91"/>
      <c r="Q32" s="91">
        <v>0</v>
      </c>
      <c r="R32" s="91">
        <v>0</v>
      </c>
      <c r="S32" s="93">
        <f t="shared" si="1"/>
        <v>1</v>
      </c>
      <c r="T32" s="93">
        <f t="shared" si="2"/>
        <v>356913300247230.94</v>
      </c>
      <c r="U32" s="92">
        <f t="shared" si="3"/>
        <v>325525225616000</v>
      </c>
      <c r="V32" s="94">
        <f t="shared" si="0"/>
        <v>912.05686476382732</v>
      </c>
      <c r="W32" s="95">
        <f t="shared" si="4"/>
        <v>-1.9844833309636829E-2</v>
      </c>
      <c r="X32" s="91">
        <f t="shared" si="5"/>
        <v>-2.8260869565217391E-2</v>
      </c>
      <c r="Y32" s="91">
        <f t="shared" si="6"/>
        <v>6.0773480662983423E-2</v>
      </c>
      <c r="Z32" s="91">
        <f t="shared" si="7"/>
        <v>-7.6539855072463775E-2</v>
      </c>
      <c r="AA32" s="91" t="e">
        <f t="shared" si="8"/>
        <v>#DIV/0!</v>
      </c>
    </row>
    <row r="33" spans="1:27">
      <c r="A33" s="82">
        <v>20180212</v>
      </c>
      <c r="B33" s="82" t="s">
        <v>99</v>
      </c>
      <c r="C33" s="83">
        <v>2235000</v>
      </c>
      <c r="D33" s="83">
        <v>2286000</v>
      </c>
      <c r="E33" s="83">
        <v>128386494</v>
      </c>
      <c r="F33" s="83">
        <v>1</v>
      </c>
      <c r="G33" s="84">
        <v>288000</v>
      </c>
      <c r="H33" s="84">
        <v>302500</v>
      </c>
      <c r="I33" s="88">
        <v>122666424</v>
      </c>
      <c r="J33" s="82">
        <v>1</v>
      </c>
      <c r="K33" s="83">
        <v>203900</v>
      </c>
      <c r="L33" s="83">
        <v>216500</v>
      </c>
      <c r="M33" s="83">
        <v>15956260</v>
      </c>
      <c r="N33" s="83">
        <v>1</v>
      </c>
      <c r="O33" s="84">
        <v>0</v>
      </c>
      <c r="P33" s="84"/>
      <c r="Q33" s="84">
        <v>0</v>
      </c>
      <c r="R33" s="84">
        <v>0</v>
      </c>
      <c r="S33" s="96">
        <f t="shared" si="1"/>
        <v>0</v>
      </c>
      <c r="T33" s="96">
        <f t="shared" si="2"/>
        <v>356913300247230.94</v>
      </c>
      <c r="U33" s="89">
        <f t="shared" si="3"/>
        <v>334052648834000</v>
      </c>
      <c r="V33" s="86">
        <f t="shared" si="0"/>
        <v>935.94900667082015</v>
      </c>
      <c r="W33" s="97">
        <f t="shared" si="4"/>
        <v>2.6195890662123997E-2</v>
      </c>
      <c r="X33" s="87">
        <f t="shared" si="5"/>
        <v>2.2818791946308724E-2</v>
      </c>
      <c r="Y33" s="87">
        <f t="shared" si="6"/>
        <v>5.0347222222222224E-2</v>
      </c>
      <c r="Z33" s="87">
        <f t="shared" si="7"/>
        <v>6.1794997547817559E-2</v>
      </c>
      <c r="AA33" s="87" t="e">
        <f t="shared" si="8"/>
        <v>#DIV/0!</v>
      </c>
    </row>
    <row r="34" spans="1:27">
      <c r="A34" s="82">
        <v>20180213</v>
      </c>
      <c r="B34" s="82" t="s">
        <v>99</v>
      </c>
      <c r="C34" s="83">
        <v>2286000</v>
      </c>
      <c r="D34" s="83">
        <v>2377000</v>
      </c>
      <c r="E34" s="83">
        <v>128386494</v>
      </c>
      <c r="F34" s="83">
        <v>1</v>
      </c>
      <c r="G34" s="84">
        <v>302500</v>
      </c>
      <c r="H34" s="84">
        <v>294000</v>
      </c>
      <c r="I34" s="88">
        <v>122666424</v>
      </c>
      <c r="J34" s="82">
        <v>1</v>
      </c>
      <c r="K34" s="83">
        <v>216500</v>
      </c>
      <c r="L34" s="83">
        <v>200200</v>
      </c>
      <c r="M34" s="83">
        <v>15956260</v>
      </c>
      <c r="N34" s="83">
        <v>1</v>
      </c>
      <c r="O34" s="84">
        <v>0</v>
      </c>
      <c r="P34" s="84"/>
      <c r="Q34" s="84">
        <v>0</v>
      </c>
      <c r="R34" s="84">
        <v>0</v>
      </c>
      <c r="S34" s="96">
        <f t="shared" si="1"/>
        <v>0</v>
      </c>
      <c r="T34" s="96">
        <f t="shared" si="2"/>
        <v>356913300247230.94</v>
      </c>
      <c r="U34" s="89">
        <f t="shared" si="3"/>
        <v>344433068146000</v>
      </c>
      <c r="V34" s="86">
        <f t="shared" si="0"/>
        <v>965.03287467128291</v>
      </c>
      <c r="W34" s="97">
        <f t="shared" si="4"/>
        <v>3.107420147163184E-2</v>
      </c>
      <c r="X34" s="87">
        <f t="shared" si="5"/>
        <v>3.9807524059492561E-2</v>
      </c>
      <c r="Y34" s="87">
        <f t="shared" si="6"/>
        <v>-2.809917355371901E-2</v>
      </c>
      <c r="Z34" s="87">
        <f t="shared" si="7"/>
        <v>-7.5288683602771356E-2</v>
      </c>
      <c r="AA34" s="87" t="e">
        <f t="shared" si="8"/>
        <v>#DIV/0!</v>
      </c>
    </row>
    <row r="35" spans="1:27">
      <c r="A35" s="82">
        <v>20180214</v>
      </c>
      <c r="B35" s="82" t="s">
        <v>99</v>
      </c>
      <c r="C35" s="83">
        <v>2377000</v>
      </c>
      <c r="D35" s="83">
        <v>2450000</v>
      </c>
      <c r="E35" s="83">
        <v>128386494</v>
      </c>
      <c r="F35" s="83">
        <v>1</v>
      </c>
      <c r="G35" s="84">
        <v>294000</v>
      </c>
      <c r="H35" s="84">
        <v>312500</v>
      </c>
      <c r="I35" s="88">
        <v>122666424</v>
      </c>
      <c r="J35" s="82">
        <v>1</v>
      </c>
      <c r="K35" s="83">
        <v>200200</v>
      </c>
      <c r="L35" s="83">
        <v>205600</v>
      </c>
      <c r="M35" s="83">
        <v>15956260</v>
      </c>
      <c r="N35" s="83">
        <v>1</v>
      </c>
      <c r="O35" s="84">
        <v>0</v>
      </c>
      <c r="P35" s="84"/>
      <c r="Q35" s="84">
        <v>0</v>
      </c>
      <c r="R35" s="84">
        <v>0</v>
      </c>
      <c r="S35" s="96">
        <f t="shared" si="1"/>
        <v>0</v>
      </c>
      <c r="T35" s="96">
        <f t="shared" si="2"/>
        <v>356913300247230.94</v>
      </c>
      <c r="U35" s="89">
        <f t="shared" si="3"/>
        <v>356160774856000</v>
      </c>
      <c r="V35" s="86">
        <f t="shared" si="0"/>
        <v>997.89157369392046</v>
      </c>
      <c r="W35" s="97">
        <f t="shared" si="4"/>
        <v>3.4049305350172802E-2</v>
      </c>
      <c r="X35" s="87">
        <f t="shared" si="5"/>
        <v>3.0710980227177113E-2</v>
      </c>
      <c r="Y35" s="87">
        <f t="shared" si="6"/>
        <v>6.2925170068027211E-2</v>
      </c>
      <c r="Z35" s="87">
        <f t="shared" si="7"/>
        <v>2.6973026973026972E-2</v>
      </c>
      <c r="AA35" s="87" t="e">
        <f t="shared" si="8"/>
        <v>#DIV/0!</v>
      </c>
    </row>
    <row r="36" spans="1:27">
      <c r="A36" s="82">
        <v>20180219</v>
      </c>
      <c r="B36" s="82" t="s">
        <v>99</v>
      </c>
      <c r="C36" s="83">
        <v>2450000</v>
      </c>
      <c r="D36" s="83">
        <v>2419000</v>
      </c>
      <c r="E36" s="83">
        <v>128386494</v>
      </c>
      <c r="F36" s="83">
        <v>1</v>
      </c>
      <c r="G36" s="84">
        <v>312500</v>
      </c>
      <c r="H36" s="84">
        <v>316500</v>
      </c>
      <c r="I36" s="88">
        <v>122666424</v>
      </c>
      <c r="J36" s="82">
        <v>1</v>
      </c>
      <c r="K36" s="83">
        <v>205600</v>
      </c>
      <c r="L36" s="83">
        <v>219500</v>
      </c>
      <c r="M36" s="83">
        <v>15956260</v>
      </c>
      <c r="N36" s="83">
        <v>1</v>
      </c>
      <c r="O36" s="84">
        <v>0</v>
      </c>
      <c r="P36" s="84"/>
      <c r="Q36" s="84">
        <v>0</v>
      </c>
      <c r="R36" s="84">
        <v>0</v>
      </c>
      <c r="S36" s="96">
        <f t="shared" si="1"/>
        <v>0</v>
      </c>
      <c r="T36" s="96">
        <f t="shared" si="2"/>
        <v>356913300247230.94</v>
      </c>
      <c r="U36" s="89">
        <f t="shared" si="3"/>
        <v>352893251252000</v>
      </c>
      <c r="V36" s="86">
        <f t="shared" si="0"/>
        <v>988.73662317306105</v>
      </c>
      <c r="W36" s="97">
        <f t="shared" si="4"/>
        <v>-9.174293843338413E-3</v>
      </c>
      <c r="X36" s="87">
        <f t="shared" si="5"/>
        <v>-1.2653061224489797E-2</v>
      </c>
      <c r="Y36" s="87">
        <f t="shared" si="6"/>
        <v>1.2800000000000001E-2</v>
      </c>
      <c r="Z36" s="87">
        <f t="shared" si="7"/>
        <v>6.7607003891050579E-2</v>
      </c>
      <c r="AA36" s="87" t="e">
        <f t="shared" si="8"/>
        <v>#DIV/0!</v>
      </c>
    </row>
    <row r="37" spans="1:27">
      <c r="A37" s="82">
        <v>20180220</v>
      </c>
      <c r="B37" s="82" t="s">
        <v>99</v>
      </c>
      <c r="C37" s="83">
        <v>2419000</v>
      </c>
      <c r="D37" s="83">
        <v>2370000</v>
      </c>
      <c r="E37" s="83">
        <v>128386494</v>
      </c>
      <c r="F37" s="83">
        <v>1</v>
      </c>
      <c r="G37" s="84">
        <v>316500</v>
      </c>
      <c r="H37" s="84">
        <v>304000</v>
      </c>
      <c r="I37" s="88">
        <v>122666424</v>
      </c>
      <c r="J37" s="82">
        <v>1</v>
      </c>
      <c r="K37" s="83">
        <v>219500</v>
      </c>
      <c r="L37" s="83">
        <v>215000</v>
      </c>
      <c r="M37" s="83">
        <v>15956260</v>
      </c>
      <c r="N37" s="83">
        <v>1</v>
      </c>
      <c r="O37" s="84">
        <v>0</v>
      </c>
      <c r="P37" s="84"/>
      <c r="Q37" s="84">
        <v>0</v>
      </c>
      <c r="R37" s="84">
        <v>0</v>
      </c>
      <c r="S37" s="96">
        <f t="shared" si="1"/>
        <v>0</v>
      </c>
      <c r="T37" s="96">
        <f t="shared" si="2"/>
        <v>356913300247230.94</v>
      </c>
      <c r="U37" s="89">
        <f t="shared" si="3"/>
        <v>344997179576000</v>
      </c>
      <c r="V37" s="86">
        <f t="shared" si="0"/>
        <v>966.61340257430379</v>
      </c>
      <c r="W37" s="97">
        <f t="shared" si="4"/>
        <v>-2.2375241373945722E-2</v>
      </c>
      <c r="X37" s="87">
        <f t="shared" si="5"/>
        <v>-2.0256304257957835E-2</v>
      </c>
      <c r="Y37" s="87">
        <f t="shared" si="6"/>
        <v>-3.9494470774091628E-2</v>
      </c>
      <c r="Z37" s="87">
        <f t="shared" si="7"/>
        <v>-2.0501138952164009E-2</v>
      </c>
      <c r="AA37" s="87" t="e">
        <f t="shared" si="8"/>
        <v>#DIV/0!</v>
      </c>
    </row>
    <row r="38" spans="1:27">
      <c r="A38" s="82">
        <v>20180221</v>
      </c>
      <c r="B38" s="82" t="s">
        <v>99</v>
      </c>
      <c r="C38" s="83">
        <v>2370000</v>
      </c>
      <c r="D38" s="83">
        <v>2364000</v>
      </c>
      <c r="E38" s="83">
        <v>128386494</v>
      </c>
      <c r="F38" s="83">
        <v>1</v>
      </c>
      <c r="G38" s="84">
        <v>304000</v>
      </c>
      <c r="H38" s="84">
        <v>307500</v>
      </c>
      <c r="I38" s="88">
        <v>122666424</v>
      </c>
      <c r="J38" s="82">
        <v>1</v>
      </c>
      <c r="K38" s="83">
        <v>215000</v>
      </c>
      <c r="L38" s="83">
        <v>221200</v>
      </c>
      <c r="M38" s="83">
        <v>15956260</v>
      </c>
      <c r="N38" s="83">
        <v>1</v>
      </c>
      <c r="O38" s="84">
        <v>0</v>
      </c>
      <c r="P38" s="84"/>
      <c r="Q38" s="84">
        <v>0</v>
      </c>
      <c r="R38" s="84">
        <v>0</v>
      </c>
      <c r="S38" s="96">
        <f t="shared" si="1"/>
        <v>0</v>
      </c>
      <c r="T38" s="96">
        <f t="shared" si="2"/>
        <v>356913300247230.94</v>
      </c>
      <c r="U38" s="89">
        <f t="shared" si="3"/>
        <v>344755121908000</v>
      </c>
      <c r="V38" s="86">
        <f t="shared" si="0"/>
        <v>965.93520518622006</v>
      </c>
      <c r="W38" s="97">
        <f t="shared" si="4"/>
        <v>-7.0162216484640362E-4</v>
      </c>
      <c r="X38" s="87">
        <f t="shared" si="5"/>
        <v>-2.5316455696202532E-3</v>
      </c>
      <c r="Y38" s="87">
        <f t="shared" si="6"/>
        <v>1.1513157894736841E-2</v>
      </c>
      <c r="Z38" s="87">
        <f t="shared" si="7"/>
        <v>2.883720930232558E-2</v>
      </c>
      <c r="AA38" s="87" t="e">
        <f t="shared" si="8"/>
        <v>#DIV/0!</v>
      </c>
    </row>
    <row r="39" spans="1:27">
      <c r="A39" s="82">
        <v>20180222</v>
      </c>
      <c r="B39" s="82" t="s">
        <v>99</v>
      </c>
      <c r="C39" s="83">
        <v>2364000</v>
      </c>
      <c r="D39" s="83">
        <v>2338000</v>
      </c>
      <c r="E39" s="83">
        <v>128386494</v>
      </c>
      <c r="F39" s="83">
        <v>1</v>
      </c>
      <c r="G39" s="84">
        <v>307500</v>
      </c>
      <c r="H39" s="84">
        <v>307500</v>
      </c>
      <c r="I39" s="88">
        <v>122666424</v>
      </c>
      <c r="J39" s="82">
        <v>1</v>
      </c>
      <c r="K39" s="83">
        <v>221200</v>
      </c>
      <c r="L39" s="83">
        <v>219300</v>
      </c>
      <c r="M39" s="83">
        <v>15956260</v>
      </c>
      <c r="N39" s="83">
        <v>1</v>
      </c>
      <c r="O39" s="84">
        <v>0</v>
      </c>
      <c r="P39" s="84"/>
      <c r="Q39" s="84">
        <v>0</v>
      </c>
      <c r="R39" s="84">
        <v>0</v>
      </c>
      <c r="S39" s="96">
        <f t="shared" si="1"/>
        <v>0</v>
      </c>
      <c r="T39" s="96">
        <f t="shared" si="2"/>
        <v>356913300247230.94</v>
      </c>
      <c r="U39" s="89">
        <f t="shared" si="3"/>
        <v>341386756170000</v>
      </c>
      <c r="V39" s="86">
        <f t="shared" si="0"/>
        <v>956.49771508521587</v>
      </c>
      <c r="W39" s="97">
        <f t="shared" si="4"/>
        <v>-9.7703138371323349E-3</v>
      </c>
      <c r="X39" s="87">
        <f t="shared" si="5"/>
        <v>-1.0998307952622674E-2</v>
      </c>
      <c r="Y39" s="87">
        <f t="shared" si="6"/>
        <v>0</v>
      </c>
      <c r="Z39" s="87">
        <f t="shared" si="7"/>
        <v>-8.5895117540687165E-3</v>
      </c>
      <c r="AA39" s="87" t="e">
        <f t="shared" si="8"/>
        <v>#DIV/0!</v>
      </c>
    </row>
    <row r="40" spans="1:27">
      <c r="A40" s="82">
        <v>20180223</v>
      </c>
      <c r="B40" s="82" t="s">
        <v>99</v>
      </c>
      <c r="C40" s="83">
        <v>2338000</v>
      </c>
      <c r="D40" s="83">
        <v>2361000</v>
      </c>
      <c r="E40" s="83">
        <v>128386494</v>
      </c>
      <c r="F40" s="83">
        <v>1</v>
      </c>
      <c r="G40" s="84">
        <v>307500</v>
      </c>
      <c r="H40" s="84">
        <v>318000</v>
      </c>
      <c r="I40" s="88">
        <v>122666424</v>
      </c>
      <c r="J40" s="82">
        <v>1</v>
      </c>
      <c r="K40" s="83">
        <v>219300</v>
      </c>
      <c r="L40" s="83">
        <v>222700</v>
      </c>
      <c r="M40" s="83">
        <v>15956260</v>
      </c>
      <c r="N40" s="83">
        <v>1</v>
      </c>
      <c r="O40" s="84">
        <v>0</v>
      </c>
      <c r="P40" s="84"/>
      <c r="Q40" s="84">
        <v>0</v>
      </c>
      <c r="R40" s="84">
        <v>0</v>
      </c>
      <c r="S40" s="96">
        <f t="shared" si="1"/>
        <v>0</v>
      </c>
      <c r="T40" s="96">
        <f t="shared" si="2"/>
        <v>356913300247230.94</v>
      </c>
      <c r="U40" s="89">
        <f t="shared" si="3"/>
        <v>345681894268000</v>
      </c>
      <c r="V40" s="86">
        <f t="shared" si="0"/>
        <v>968.53183680336087</v>
      </c>
      <c r="W40" s="97">
        <f t="shared" si="4"/>
        <v>1.2581443246911326E-2</v>
      </c>
      <c r="X40" s="87">
        <f t="shared" si="5"/>
        <v>9.8374679213002574E-3</v>
      </c>
      <c r="Y40" s="87">
        <f t="shared" si="6"/>
        <v>3.4146341463414637E-2</v>
      </c>
      <c r="Z40" s="87">
        <f t="shared" si="7"/>
        <v>1.5503875968992248E-2</v>
      </c>
      <c r="AA40" s="87" t="e">
        <f t="shared" si="8"/>
        <v>#DIV/0!</v>
      </c>
    </row>
    <row r="41" spans="1:27">
      <c r="A41" s="82">
        <v>20180226</v>
      </c>
      <c r="B41" s="82" t="s">
        <v>99</v>
      </c>
      <c r="C41" s="83">
        <v>2361000</v>
      </c>
      <c r="D41" s="83">
        <v>2369000</v>
      </c>
      <c r="E41" s="83">
        <v>128386494</v>
      </c>
      <c r="F41" s="83">
        <v>1</v>
      </c>
      <c r="G41" s="84">
        <v>318000</v>
      </c>
      <c r="H41" s="84">
        <v>326500</v>
      </c>
      <c r="I41" s="88">
        <v>122666424</v>
      </c>
      <c r="J41" s="82">
        <v>1</v>
      </c>
      <c r="K41" s="83">
        <v>222700</v>
      </c>
      <c r="L41" s="83">
        <v>224300</v>
      </c>
      <c r="M41" s="83">
        <v>15956260</v>
      </c>
      <c r="N41" s="83">
        <v>1</v>
      </c>
      <c r="O41" s="84">
        <v>0</v>
      </c>
      <c r="P41" s="84"/>
      <c r="Q41" s="84">
        <v>0</v>
      </c>
      <c r="R41" s="84">
        <v>0</v>
      </c>
      <c r="S41" s="96">
        <f t="shared" si="1"/>
        <v>0</v>
      </c>
      <c r="T41" s="96">
        <f t="shared" si="2"/>
        <v>356913300247230.94</v>
      </c>
      <c r="U41" s="89">
        <f t="shared" si="3"/>
        <v>347777180840000</v>
      </c>
      <c r="V41" s="86">
        <f t="shared" si="0"/>
        <v>974.40241257217804</v>
      </c>
      <c r="W41" s="97">
        <f t="shared" si="4"/>
        <v>6.0613141930295194E-3</v>
      </c>
      <c r="X41" s="87">
        <f t="shared" si="5"/>
        <v>3.3883947479881405E-3</v>
      </c>
      <c r="Y41" s="87">
        <f t="shared" si="6"/>
        <v>2.6729559748427674E-2</v>
      </c>
      <c r="Z41" s="87">
        <f t="shared" si="7"/>
        <v>7.1845532105972157E-3</v>
      </c>
      <c r="AA41" s="87" t="e">
        <f t="shared" si="8"/>
        <v>#DIV/0!</v>
      </c>
    </row>
    <row r="42" spans="1:27">
      <c r="A42" s="82">
        <v>20180227</v>
      </c>
      <c r="B42" s="82" t="s">
        <v>99</v>
      </c>
      <c r="C42" s="83">
        <v>2369000</v>
      </c>
      <c r="D42" s="83">
        <v>2369000</v>
      </c>
      <c r="E42" s="83">
        <v>128386494</v>
      </c>
      <c r="F42" s="83">
        <v>1</v>
      </c>
      <c r="G42" s="84">
        <v>326500</v>
      </c>
      <c r="H42" s="84">
        <v>351000</v>
      </c>
      <c r="I42" s="88">
        <v>122666424</v>
      </c>
      <c r="J42" s="82">
        <v>1</v>
      </c>
      <c r="K42" s="83">
        <v>224300</v>
      </c>
      <c r="L42" s="83">
        <v>225200</v>
      </c>
      <c r="M42" s="83">
        <v>15956260</v>
      </c>
      <c r="N42" s="83">
        <v>1</v>
      </c>
      <c r="O42" s="84">
        <v>0</v>
      </c>
      <c r="P42" s="84"/>
      <c r="Q42" s="84">
        <v>0</v>
      </c>
      <c r="R42" s="84">
        <v>0</v>
      </c>
      <c r="S42" s="96">
        <f t="shared" si="1"/>
        <v>0</v>
      </c>
      <c r="T42" s="96">
        <f t="shared" si="2"/>
        <v>356913300247230.94</v>
      </c>
      <c r="U42" s="89">
        <f t="shared" si="3"/>
        <v>350796868862000</v>
      </c>
      <c r="V42" s="86">
        <f t="shared" si="0"/>
        <v>982.86297714040313</v>
      </c>
      <c r="W42" s="97">
        <f t="shared" si="4"/>
        <v>8.6828239124442704E-3</v>
      </c>
      <c r="X42" s="87">
        <f t="shared" si="5"/>
        <v>0</v>
      </c>
      <c r="Y42" s="87">
        <f t="shared" si="6"/>
        <v>7.5038284839203676E-2</v>
      </c>
      <c r="Z42" s="87">
        <f t="shared" si="7"/>
        <v>4.012483281319661E-3</v>
      </c>
      <c r="AA42" s="87" t="e">
        <f t="shared" si="8"/>
        <v>#DIV/0!</v>
      </c>
    </row>
    <row r="43" spans="1:27">
      <c r="A43" s="82">
        <v>20180228</v>
      </c>
      <c r="B43" s="82" t="s">
        <v>99</v>
      </c>
      <c r="C43" s="83">
        <v>2369000</v>
      </c>
      <c r="D43" s="83">
        <v>2353000</v>
      </c>
      <c r="E43" s="83">
        <v>128386494</v>
      </c>
      <c r="F43" s="83">
        <v>1</v>
      </c>
      <c r="G43" s="84">
        <v>351000</v>
      </c>
      <c r="H43" s="84">
        <v>353000</v>
      </c>
      <c r="I43" s="88">
        <v>122666424</v>
      </c>
      <c r="J43" s="82">
        <v>1</v>
      </c>
      <c r="K43" s="83">
        <v>225200</v>
      </c>
      <c r="L43" s="83">
        <v>234000</v>
      </c>
      <c r="M43" s="83">
        <v>15956260</v>
      </c>
      <c r="N43" s="83">
        <v>1</v>
      </c>
      <c r="O43" s="84">
        <v>0</v>
      </c>
      <c r="P43" s="84"/>
      <c r="Q43" s="84">
        <v>0</v>
      </c>
      <c r="R43" s="84">
        <v>0</v>
      </c>
      <c r="S43" s="96">
        <f t="shared" si="1"/>
        <v>0</v>
      </c>
      <c r="T43" s="96">
        <f t="shared" si="2"/>
        <v>356913300247230.94</v>
      </c>
      <c r="U43" s="89">
        <f t="shared" si="3"/>
        <v>349128432894000</v>
      </c>
      <c r="V43" s="86">
        <f t="shared" si="0"/>
        <v>978.18835177103676</v>
      </c>
      <c r="W43" s="97">
        <f t="shared" si="4"/>
        <v>-4.7561313001808101E-3</v>
      </c>
      <c r="X43" s="87">
        <f t="shared" si="5"/>
        <v>-6.7539046010975093E-3</v>
      </c>
      <c r="Y43" s="87">
        <f t="shared" si="6"/>
        <v>5.6980056980056983E-3</v>
      </c>
      <c r="Z43" s="87">
        <f t="shared" si="7"/>
        <v>3.9076376554174071E-2</v>
      </c>
      <c r="AA43" s="87" t="e">
        <f t="shared" si="8"/>
        <v>#DIV/0!</v>
      </c>
    </row>
    <row r="44" spans="1:27">
      <c r="A44" s="82">
        <v>20180302</v>
      </c>
      <c r="B44" s="82" t="s">
        <v>99</v>
      </c>
      <c r="C44" s="83">
        <v>2353000</v>
      </c>
      <c r="D44" s="83">
        <v>2301000</v>
      </c>
      <c r="E44" s="83">
        <v>128386494</v>
      </c>
      <c r="F44" s="83">
        <v>1</v>
      </c>
      <c r="G44" s="84">
        <v>353000</v>
      </c>
      <c r="H44" s="84">
        <v>372000</v>
      </c>
      <c r="I44" s="88">
        <v>122666424</v>
      </c>
      <c r="J44" s="82">
        <v>1</v>
      </c>
      <c r="K44" s="83">
        <v>234000</v>
      </c>
      <c r="L44" s="83">
        <v>239000</v>
      </c>
      <c r="M44" s="83">
        <v>15956260</v>
      </c>
      <c r="N44" s="83">
        <v>1</v>
      </c>
      <c r="O44" s="84">
        <v>0</v>
      </c>
      <c r="P44" s="84"/>
      <c r="Q44" s="84">
        <v>0</v>
      </c>
      <c r="R44" s="84">
        <v>0</v>
      </c>
      <c r="S44" s="96">
        <f t="shared" si="1"/>
        <v>0</v>
      </c>
      <c r="T44" s="96">
        <f t="shared" si="2"/>
        <v>356913300247230.94</v>
      </c>
      <c r="U44" s="89">
        <f t="shared" si="3"/>
        <v>344862778562000</v>
      </c>
      <c r="V44" s="86">
        <f t="shared" si="0"/>
        <v>966.23683769452225</v>
      </c>
      <c r="W44" s="97">
        <f t="shared" si="4"/>
        <v>-1.221800899067748E-2</v>
      </c>
      <c r="X44" s="87">
        <f t="shared" si="5"/>
        <v>-2.2099447513812154E-2</v>
      </c>
      <c r="Y44" s="87">
        <f t="shared" si="6"/>
        <v>5.3824362606232294E-2</v>
      </c>
      <c r="Z44" s="87">
        <f t="shared" si="7"/>
        <v>2.1367521367521368E-2</v>
      </c>
      <c r="AA44" s="87" t="e">
        <f t="shared" si="8"/>
        <v>#DIV/0!</v>
      </c>
    </row>
    <row r="45" spans="1:27">
      <c r="A45" s="82">
        <v>20180305</v>
      </c>
      <c r="B45" s="82" t="s">
        <v>99</v>
      </c>
      <c r="C45" s="83">
        <v>2301000</v>
      </c>
      <c r="D45" s="83">
        <v>2260000</v>
      </c>
      <c r="E45" s="83">
        <v>128386494</v>
      </c>
      <c r="F45" s="83">
        <v>1</v>
      </c>
      <c r="G45" s="84">
        <v>372000</v>
      </c>
      <c r="H45" s="84">
        <v>373500</v>
      </c>
      <c r="I45" s="88">
        <v>122666424</v>
      </c>
      <c r="J45" s="82">
        <v>1</v>
      </c>
      <c r="K45" s="83">
        <v>239000</v>
      </c>
      <c r="L45" s="83">
        <v>228900</v>
      </c>
      <c r="M45" s="83">
        <v>15956260</v>
      </c>
      <c r="N45" s="83">
        <v>1</v>
      </c>
      <c r="O45" s="84">
        <v>0</v>
      </c>
      <c r="P45" s="84"/>
      <c r="Q45" s="84">
        <v>0</v>
      </c>
      <c r="R45" s="84">
        <v>0</v>
      </c>
      <c r="S45" s="96">
        <f t="shared" si="1"/>
        <v>0</v>
      </c>
      <c r="T45" s="96">
        <f t="shared" si="2"/>
        <v>356913300247230.94</v>
      </c>
      <c r="U45" s="89">
        <f t="shared" si="3"/>
        <v>339621773718000</v>
      </c>
      <c r="V45" s="86">
        <f t="shared" si="0"/>
        <v>951.55258569167006</v>
      </c>
      <c r="W45" s="97">
        <f t="shared" si="4"/>
        <v>-1.519736303770965E-2</v>
      </c>
      <c r="X45" s="87">
        <f t="shared" si="5"/>
        <v>-1.7818339852238158E-2</v>
      </c>
      <c r="Y45" s="87">
        <f t="shared" si="6"/>
        <v>4.0322580645161289E-3</v>
      </c>
      <c r="Z45" s="87">
        <f t="shared" si="7"/>
        <v>-4.225941422594142E-2</v>
      </c>
      <c r="AA45" s="87" t="e">
        <f t="shared" si="8"/>
        <v>#DIV/0!</v>
      </c>
    </row>
    <row r="46" spans="1:27">
      <c r="A46" s="82">
        <v>20180306</v>
      </c>
      <c r="B46" s="82" t="s">
        <v>99</v>
      </c>
      <c r="C46" s="83">
        <v>2260000</v>
      </c>
      <c r="D46" s="83">
        <v>2351000</v>
      </c>
      <c r="E46" s="83">
        <v>128386494</v>
      </c>
      <c r="F46" s="83">
        <v>1</v>
      </c>
      <c r="G46" s="84">
        <v>373500</v>
      </c>
      <c r="H46" s="84">
        <v>370000</v>
      </c>
      <c r="I46" s="88">
        <v>122666424</v>
      </c>
      <c r="J46" s="82">
        <v>1</v>
      </c>
      <c r="K46" s="83">
        <v>228900</v>
      </c>
      <c r="L46" s="83">
        <v>236700</v>
      </c>
      <c r="M46" s="83">
        <v>15956260</v>
      </c>
      <c r="N46" s="83">
        <v>1</v>
      </c>
      <c r="O46" s="84">
        <v>0</v>
      </c>
      <c r="P46" s="84"/>
      <c r="Q46" s="84">
        <v>0</v>
      </c>
      <c r="R46" s="84">
        <v>0</v>
      </c>
      <c r="S46" s="96">
        <f t="shared" si="1"/>
        <v>0</v>
      </c>
      <c r="T46" s="96">
        <f t="shared" si="2"/>
        <v>356913300247230.94</v>
      </c>
      <c r="U46" s="89">
        <f t="shared" si="3"/>
        <v>351000071016000</v>
      </c>
      <c r="V46" s="86">
        <f t="shared" si="0"/>
        <v>983.43230911502906</v>
      </c>
      <c r="W46" s="97">
        <f t="shared" si="4"/>
        <v>3.3502849871598087E-2</v>
      </c>
      <c r="X46" s="87">
        <f t="shared" si="5"/>
        <v>4.026548672566372E-2</v>
      </c>
      <c r="Y46" s="87">
        <f t="shared" si="6"/>
        <v>-9.3708165997322627E-3</v>
      </c>
      <c r="Z46" s="87">
        <f t="shared" si="7"/>
        <v>3.4076015727391877E-2</v>
      </c>
      <c r="AA46" s="87" t="e">
        <f t="shared" si="8"/>
        <v>#DIV/0!</v>
      </c>
    </row>
    <row r="47" spans="1:27">
      <c r="A47" s="82">
        <v>20180307</v>
      </c>
      <c r="B47" s="82" t="s">
        <v>99</v>
      </c>
      <c r="C47" s="83">
        <v>2351000</v>
      </c>
      <c r="D47" s="83">
        <v>2431000</v>
      </c>
      <c r="E47" s="83">
        <v>128386494</v>
      </c>
      <c r="F47" s="83">
        <v>1</v>
      </c>
      <c r="G47" s="84">
        <v>370000</v>
      </c>
      <c r="H47" s="84">
        <v>325000</v>
      </c>
      <c r="I47" s="88">
        <v>122666424</v>
      </c>
      <c r="J47" s="82">
        <v>1</v>
      </c>
      <c r="K47" s="83">
        <v>236700</v>
      </c>
      <c r="L47" s="83">
        <v>223700</v>
      </c>
      <c r="M47" s="83">
        <v>15956260</v>
      </c>
      <c r="N47" s="83">
        <v>1</v>
      </c>
      <c r="O47" s="84">
        <v>0</v>
      </c>
      <c r="P47" s="84"/>
      <c r="Q47" s="84">
        <v>0</v>
      </c>
      <c r="R47" s="84">
        <v>0</v>
      </c>
      <c r="S47" s="96">
        <f t="shared" si="1"/>
        <v>0</v>
      </c>
      <c r="T47" s="96">
        <f t="shared" si="2"/>
        <v>356913300247230.94</v>
      </c>
      <c r="U47" s="89">
        <f t="shared" si="3"/>
        <v>355543570076000</v>
      </c>
      <c r="V47" s="86">
        <f t="shared" si="0"/>
        <v>996.16228879595644</v>
      </c>
      <c r="W47" s="97">
        <f t="shared" si="4"/>
        <v>1.294443914740084E-2</v>
      </c>
      <c r="X47" s="87">
        <f t="shared" si="5"/>
        <v>3.4028073160357296E-2</v>
      </c>
      <c r="Y47" s="87">
        <f t="shared" si="6"/>
        <v>-0.12162162162162163</v>
      </c>
      <c r="Z47" s="87">
        <f t="shared" si="7"/>
        <v>-5.4921841994085341E-2</v>
      </c>
      <c r="AA47" s="87" t="e">
        <f t="shared" si="8"/>
        <v>#DIV/0!</v>
      </c>
    </row>
    <row r="48" spans="1:27">
      <c r="A48" s="82">
        <v>20180308</v>
      </c>
      <c r="B48" s="82" t="s">
        <v>99</v>
      </c>
      <c r="C48" s="83">
        <v>2431000</v>
      </c>
      <c r="D48" s="83">
        <v>2460000</v>
      </c>
      <c r="E48" s="83">
        <v>128386494</v>
      </c>
      <c r="F48" s="83">
        <v>1</v>
      </c>
      <c r="G48" s="84">
        <v>325000</v>
      </c>
      <c r="H48" s="84">
        <v>354000</v>
      </c>
      <c r="I48" s="88">
        <v>122666424</v>
      </c>
      <c r="J48" s="82">
        <v>1</v>
      </c>
      <c r="K48" s="83">
        <v>223700</v>
      </c>
      <c r="L48" s="83">
        <v>234300</v>
      </c>
      <c r="M48" s="83">
        <v>15956260</v>
      </c>
      <c r="N48" s="83">
        <v>1</v>
      </c>
      <c r="O48" s="84">
        <v>0</v>
      </c>
      <c r="P48" s="84"/>
      <c r="Q48" s="84">
        <v>0</v>
      </c>
      <c r="R48" s="84">
        <v>0</v>
      </c>
      <c r="S48" s="96">
        <f t="shared" si="1"/>
        <v>0</v>
      </c>
      <c r="T48" s="96">
        <f t="shared" si="2"/>
        <v>356913300247230.94</v>
      </c>
      <c r="U48" s="89">
        <f t="shared" si="3"/>
        <v>362993241054000</v>
      </c>
      <c r="V48" s="86">
        <f t="shared" si="0"/>
        <v>1017.0347835246195</v>
      </c>
      <c r="W48" s="97">
        <f t="shared" si="4"/>
        <v>2.0952905930509802E-2</v>
      </c>
      <c r="X48" s="87">
        <f t="shared" si="5"/>
        <v>1.192924722336487E-2</v>
      </c>
      <c r="Y48" s="87">
        <f t="shared" si="6"/>
        <v>8.9230769230769225E-2</v>
      </c>
      <c r="Z48" s="87">
        <f t="shared" si="7"/>
        <v>4.7384890478319175E-2</v>
      </c>
      <c r="AA48" s="87" t="e">
        <f t="shared" si="8"/>
        <v>#DIV/0!</v>
      </c>
    </row>
    <row r="49" spans="1:27">
      <c r="A49" s="82">
        <v>20180309</v>
      </c>
      <c r="B49" s="82" t="s">
        <v>99</v>
      </c>
      <c r="C49" s="83">
        <v>2460000</v>
      </c>
      <c r="D49" s="83">
        <v>2487000</v>
      </c>
      <c r="E49" s="83">
        <v>128386494</v>
      </c>
      <c r="F49" s="83">
        <v>1</v>
      </c>
      <c r="G49" s="84">
        <v>354000</v>
      </c>
      <c r="H49" s="84">
        <v>326000</v>
      </c>
      <c r="I49" s="88">
        <v>122666424</v>
      </c>
      <c r="J49" s="82">
        <v>1</v>
      </c>
      <c r="K49" s="83">
        <v>234300</v>
      </c>
      <c r="L49" s="83">
        <v>243200</v>
      </c>
      <c r="M49" s="83">
        <v>15956260</v>
      </c>
      <c r="N49" s="83">
        <v>1</v>
      </c>
      <c r="O49" s="84">
        <v>0</v>
      </c>
      <c r="P49" s="84"/>
      <c r="Q49" s="84">
        <v>0</v>
      </c>
      <c r="R49" s="84">
        <v>0</v>
      </c>
      <c r="S49" s="96">
        <f t="shared" si="1"/>
        <v>0</v>
      </c>
      <c r="T49" s="96">
        <f t="shared" si="2"/>
        <v>356913300247230.94</v>
      </c>
      <c r="U49" s="89">
        <f t="shared" si="3"/>
        <v>363167027234000</v>
      </c>
      <c r="V49" s="86">
        <f t="shared" si="0"/>
        <v>1017.5216977973002</v>
      </c>
      <c r="W49" s="97">
        <f t="shared" si="4"/>
        <v>4.7875872149952427E-4</v>
      </c>
      <c r="X49" s="87">
        <f t="shared" si="5"/>
        <v>1.097560975609756E-2</v>
      </c>
      <c r="Y49" s="87">
        <f t="shared" si="6"/>
        <v>-7.909604519774012E-2</v>
      </c>
      <c r="Z49" s="87">
        <f t="shared" si="7"/>
        <v>3.7985488689714041E-2</v>
      </c>
      <c r="AA49" s="87" t="e">
        <f t="shared" si="8"/>
        <v>#DIV/0!</v>
      </c>
    </row>
    <row r="50" spans="1:27">
      <c r="A50" s="82">
        <v>20180312</v>
      </c>
      <c r="B50" s="82" t="s">
        <v>99</v>
      </c>
      <c r="C50" s="83">
        <v>2487000</v>
      </c>
      <c r="D50" s="83">
        <v>2487000</v>
      </c>
      <c r="E50" s="83">
        <v>128386494</v>
      </c>
      <c r="F50" s="83">
        <v>1</v>
      </c>
      <c r="G50" s="84">
        <v>326000</v>
      </c>
      <c r="H50" s="84">
        <v>322000</v>
      </c>
      <c r="I50" s="88">
        <v>122666424</v>
      </c>
      <c r="J50" s="82">
        <v>1</v>
      </c>
      <c r="K50" s="83">
        <v>243200</v>
      </c>
      <c r="L50" s="83">
        <v>255300</v>
      </c>
      <c r="M50" s="83">
        <v>15956260</v>
      </c>
      <c r="N50" s="83">
        <v>1</v>
      </c>
      <c r="O50" s="84">
        <v>0</v>
      </c>
      <c r="P50" s="84"/>
      <c r="Q50" s="84">
        <v>0</v>
      </c>
      <c r="R50" s="84">
        <v>0</v>
      </c>
      <c r="S50" s="96">
        <f t="shared" si="1"/>
        <v>0</v>
      </c>
      <c r="T50" s="96">
        <f t="shared" si="2"/>
        <v>356913300247230.94</v>
      </c>
      <c r="U50" s="89">
        <f t="shared" si="3"/>
        <v>362869432284000</v>
      </c>
      <c r="V50" s="86">
        <f t="shared" si="0"/>
        <v>1016.6878960034364</v>
      </c>
      <c r="W50" s="97">
        <f t="shared" si="4"/>
        <v>-8.1944374814689621E-4</v>
      </c>
      <c r="X50" s="87">
        <f t="shared" si="5"/>
        <v>0</v>
      </c>
      <c r="Y50" s="87">
        <f t="shared" si="6"/>
        <v>-1.2269938650306749E-2</v>
      </c>
      <c r="Z50" s="87">
        <f t="shared" si="7"/>
        <v>4.9753289473684209E-2</v>
      </c>
      <c r="AA50" s="87" t="e">
        <f t="shared" si="8"/>
        <v>#DIV/0!</v>
      </c>
    </row>
    <row r="51" spans="1:27">
      <c r="A51" s="82">
        <v>20180313</v>
      </c>
      <c r="B51" s="82" t="s">
        <v>99</v>
      </c>
      <c r="C51" s="83">
        <v>2487000</v>
      </c>
      <c r="D51" s="83">
        <v>2583000</v>
      </c>
      <c r="E51" s="83">
        <v>128386494</v>
      </c>
      <c r="F51" s="83">
        <v>1</v>
      </c>
      <c r="G51" s="84">
        <v>322000</v>
      </c>
      <c r="H51" s="84">
        <v>311000</v>
      </c>
      <c r="I51" s="88">
        <v>122666424</v>
      </c>
      <c r="J51" s="82">
        <v>1</v>
      </c>
      <c r="K51" s="83">
        <v>255300</v>
      </c>
      <c r="L51" s="83">
        <v>256000</v>
      </c>
      <c r="M51" s="83">
        <v>15956260</v>
      </c>
      <c r="N51" s="83">
        <v>1</v>
      </c>
      <c r="O51" s="84">
        <v>0</v>
      </c>
      <c r="P51" s="84"/>
      <c r="Q51" s="84">
        <v>0</v>
      </c>
      <c r="R51" s="84">
        <v>0</v>
      </c>
      <c r="S51" s="96">
        <f t="shared" si="1"/>
        <v>0</v>
      </c>
      <c r="T51" s="96">
        <f t="shared" si="2"/>
        <v>356913300247230.94</v>
      </c>
      <c r="U51" s="89">
        <f t="shared" si="3"/>
        <v>373856374426000</v>
      </c>
      <c r="V51" s="86">
        <f t="shared" si="0"/>
        <v>1047.4711202049145</v>
      </c>
      <c r="W51" s="97">
        <f t="shared" si="4"/>
        <v>3.0277948938396783E-2</v>
      </c>
      <c r="X51" s="87">
        <f t="shared" si="5"/>
        <v>3.8600723763570564E-2</v>
      </c>
      <c r="Y51" s="87">
        <f t="shared" si="6"/>
        <v>-3.4161490683229816E-2</v>
      </c>
      <c r="Z51" s="87">
        <f t="shared" si="7"/>
        <v>2.7418723070896985E-3</v>
      </c>
      <c r="AA51" s="87" t="e">
        <f t="shared" si="8"/>
        <v>#DIV/0!</v>
      </c>
    </row>
    <row r="52" spans="1:27">
      <c r="A52" s="82">
        <v>20180314</v>
      </c>
      <c r="B52" s="82" t="s">
        <v>99</v>
      </c>
      <c r="C52" s="83">
        <v>2583000</v>
      </c>
      <c r="D52" s="83">
        <v>2588000</v>
      </c>
      <c r="E52" s="83">
        <v>128386494</v>
      </c>
      <c r="F52" s="83">
        <v>1</v>
      </c>
      <c r="G52" s="84">
        <v>311000</v>
      </c>
      <c r="H52" s="84">
        <v>306500</v>
      </c>
      <c r="I52" s="88">
        <v>122666424</v>
      </c>
      <c r="J52" s="82">
        <v>1</v>
      </c>
      <c r="K52" s="83">
        <v>256000</v>
      </c>
      <c r="L52" s="83">
        <v>243500</v>
      </c>
      <c r="M52" s="83">
        <v>15956260</v>
      </c>
      <c r="N52" s="83">
        <v>1</v>
      </c>
      <c r="O52" s="84">
        <v>0</v>
      </c>
      <c r="P52" s="84"/>
      <c r="Q52" s="84">
        <v>0</v>
      </c>
      <c r="R52" s="84">
        <v>0</v>
      </c>
      <c r="S52" s="96">
        <f t="shared" si="1"/>
        <v>0</v>
      </c>
      <c r="T52" s="96">
        <f t="shared" si="2"/>
        <v>356913300247230.94</v>
      </c>
      <c r="U52" s="89">
        <f t="shared" si="3"/>
        <v>373746854738000</v>
      </c>
      <c r="V52" s="86">
        <f t="shared" si="0"/>
        <v>1047.1642678463049</v>
      </c>
      <c r="W52" s="97">
        <f t="shared" si="4"/>
        <v>-2.9294588909484643E-4</v>
      </c>
      <c r="X52" s="87">
        <f t="shared" si="5"/>
        <v>1.9357336430507162E-3</v>
      </c>
      <c r="Y52" s="87">
        <f t="shared" si="6"/>
        <v>-1.4469453376205787E-2</v>
      </c>
      <c r="Z52" s="87">
        <f t="shared" si="7"/>
        <v>-4.8828125E-2</v>
      </c>
      <c r="AA52" s="87" t="e">
        <f t="shared" si="8"/>
        <v>#DIV/0!</v>
      </c>
    </row>
    <row r="53" spans="1:27">
      <c r="A53" s="82">
        <v>20180315</v>
      </c>
      <c r="B53" s="82" t="s">
        <v>99</v>
      </c>
      <c r="C53" s="83">
        <v>2588000</v>
      </c>
      <c r="D53" s="83">
        <v>2577000</v>
      </c>
      <c r="E53" s="83">
        <v>128386494</v>
      </c>
      <c r="F53" s="83">
        <v>1</v>
      </c>
      <c r="G53" s="84">
        <v>306500</v>
      </c>
      <c r="H53" s="84">
        <v>322500</v>
      </c>
      <c r="I53" s="88">
        <v>122666424</v>
      </c>
      <c r="J53" s="82">
        <v>1</v>
      </c>
      <c r="K53" s="83">
        <v>243500</v>
      </c>
      <c r="L53" s="83">
        <v>240000</v>
      </c>
      <c r="M53" s="83">
        <v>15956260</v>
      </c>
      <c r="N53" s="83">
        <v>1</v>
      </c>
      <c r="O53" s="84">
        <v>0</v>
      </c>
      <c r="P53" s="84"/>
      <c r="Q53" s="84">
        <v>0</v>
      </c>
      <c r="R53" s="84">
        <v>0</v>
      </c>
      <c r="S53" s="96">
        <f t="shared" si="1"/>
        <v>0</v>
      </c>
      <c r="T53" s="96">
        <f t="shared" si="2"/>
        <v>356913300247230.94</v>
      </c>
      <c r="U53" s="89">
        <f t="shared" si="3"/>
        <v>374241419178000</v>
      </c>
      <c r="V53" s="86">
        <f t="shared" si="0"/>
        <v>1048.5499389312922</v>
      </c>
      <c r="W53" s="97">
        <f t="shared" si="4"/>
        <v>1.3232604735808828E-3</v>
      </c>
      <c r="X53" s="87">
        <f t="shared" si="5"/>
        <v>-4.250386398763524E-3</v>
      </c>
      <c r="Y53" s="87">
        <f t="shared" si="6"/>
        <v>5.2202283849918436E-2</v>
      </c>
      <c r="Z53" s="87">
        <f t="shared" si="7"/>
        <v>-1.4373716632443531E-2</v>
      </c>
      <c r="AA53" s="87" t="e">
        <f t="shared" si="8"/>
        <v>#DIV/0!</v>
      </c>
    </row>
    <row r="54" spans="1:27">
      <c r="A54" s="82">
        <v>20180316</v>
      </c>
      <c r="B54" s="82" t="s">
        <v>99</v>
      </c>
      <c r="C54" s="83">
        <v>2577000</v>
      </c>
      <c r="D54" s="83">
        <v>2557000</v>
      </c>
      <c r="E54" s="83">
        <v>128386494</v>
      </c>
      <c r="F54" s="83">
        <v>1</v>
      </c>
      <c r="G54" s="84">
        <v>322500</v>
      </c>
      <c r="H54" s="84">
        <v>324000</v>
      </c>
      <c r="I54" s="88">
        <v>122666424</v>
      </c>
      <c r="J54" s="82">
        <v>1</v>
      </c>
      <c r="K54" s="83">
        <v>240000</v>
      </c>
      <c r="L54" s="83">
        <v>241000</v>
      </c>
      <c r="M54" s="83">
        <v>15956260</v>
      </c>
      <c r="N54" s="83">
        <v>1</v>
      </c>
      <c r="O54" s="84">
        <v>0</v>
      </c>
      <c r="P54" s="84"/>
      <c r="Q54" s="84">
        <v>0</v>
      </c>
      <c r="R54" s="84">
        <v>0</v>
      </c>
      <c r="S54" s="96">
        <f t="shared" si="1"/>
        <v>0</v>
      </c>
      <c r="T54" s="96">
        <f t="shared" si="2"/>
        <v>356913300247230.94</v>
      </c>
      <c r="U54" s="89">
        <f t="shared" si="3"/>
        <v>371873645194000</v>
      </c>
      <c r="V54" s="86">
        <f t="shared" si="0"/>
        <v>1041.9159076907645</v>
      </c>
      <c r="W54" s="97">
        <f t="shared" si="4"/>
        <v>-6.3268624547242018E-3</v>
      </c>
      <c r="X54" s="87">
        <f t="shared" si="5"/>
        <v>-7.7609623593325574E-3</v>
      </c>
      <c r="Y54" s="87">
        <f t="shared" si="6"/>
        <v>4.6511627906976744E-3</v>
      </c>
      <c r="Z54" s="87">
        <f t="shared" si="7"/>
        <v>4.1666666666666666E-3</v>
      </c>
      <c r="AA54" s="87" t="e">
        <f t="shared" si="8"/>
        <v>#DIV/0!</v>
      </c>
    </row>
    <row r="55" spans="1:27">
      <c r="A55" s="82">
        <v>20180319</v>
      </c>
      <c r="B55" s="82" t="s">
        <v>99</v>
      </c>
      <c r="C55" s="83">
        <v>2557000</v>
      </c>
      <c r="D55" s="83">
        <v>2537000</v>
      </c>
      <c r="E55" s="83">
        <v>128386494</v>
      </c>
      <c r="F55" s="83">
        <v>1</v>
      </c>
      <c r="G55" s="84">
        <v>324000</v>
      </c>
      <c r="H55" s="84">
        <v>319000</v>
      </c>
      <c r="I55" s="88">
        <v>122666424</v>
      </c>
      <c r="J55" s="82">
        <v>1</v>
      </c>
      <c r="K55" s="83">
        <v>241000</v>
      </c>
      <c r="L55" s="83">
        <v>233000</v>
      </c>
      <c r="M55" s="83">
        <v>15956260</v>
      </c>
      <c r="N55" s="83">
        <v>1</v>
      </c>
      <c r="O55" s="84">
        <v>0</v>
      </c>
      <c r="P55" s="84"/>
      <c r="Q55" s="84">
        <v>0</v>
      </c>
      <c r="R55" s="84">
        <v>0</v>
      </c>
      <c r="S55" s="96">
        <f t="shared" si="1"/>
        <v>0</v>
      </c>
      <c r="T55" s="96">
        <f t="shared" si="2"/>
        <v>356913300247230.94</v>
      </c>
      <c r="U55" s="89">
        <f t="shared" si="3"/>
        <v>368564933114000</v>
      </c>
      <c r="V55" s="86">
        <f t="shared" si="0"/>
        <v>1032.6455552614543</v>
      </c>
      <c r="W55" s="97">
        <f t="shared" si="4"/>
        <v>-8.8974094366755224E-3</v>
      </c>
      <c r="X55" s="87">
        <f t="shared" si="5"/>
        <v>-7.8216660148611658E-3</v>
      </c>
      <c r="Y55" s="87">
        <f t="shared" si="6"/>
        <v>-1.5432098765432098E-2</v>
      </c>
      <c r="Z55" s="87">
        <f t="shared" si="7"/>
        <v>-3.3195020746887967E-2</v>
      </c>
      <c r="AA55" s="87" t="e">
        <f t="shared" si="8"/>
        <v>#DIV/0!</v>
      </c>
    </row>
    <row r="56" spans="1:27">
      <c r="A56" s="82">
        <v>20180320</v>
      </c>
      <c r="B56" s="82" t="s">
        <v>99</v>
      </c>
      <c r="C56" s="83">
        <v>2537000</v>
      </c>
      <c r="D56" s="83">
        <v>2560000</v>
      </c>
      <c r="E56" s="83">
        <v>128386494</v>
      </c>
      <c r="F56" s="83">
        <v>1</v>
      </c>
      <c r="G56" s="84">
        <v>319000</v>
      </c>
      <c r="H56" s="84">
        <v>322500</v>
      </c>
      <c r="I56" s="88">
        <v>122666424</v>
      </c>
      <c r="J56" s="82">
        <v>1</v>
      </c>
      <c r="K56" s="83">
        <v>233000</v>
      </c>
      <c r="L56" s="83">
        <v>240600</v>
      </c>
      <c r="M56" s="83">
        <v>15956260</v>
      </c>
      <c r="N56" s="83">
        <v>1</v>
      </c>
      <c r="O56" s="84">
        <v>0</v>
      </c>
      <c r="P56" s="84"/>
      <c r="Q56" s="84">
        <v>0</v>
      </c>
      <c r="R56" s="84">
        <v>0</v>
      </c>
      <c r="S56" s="96">
        <f t="shared" si="1"/>
        <v>0</v>
      </c>
      <c r="T56" s="96">
        <f t="shared" si="2"/>
        <v>356913300247230.94</v>
      </c>
      <c r="U56" s="89">
        <f t="shared" si="3"/>
        <v>372068422536000</v>
      </c>
      <c r="V56" s="86">
        <f t="shared" si="0"/>
        <v>1042.4616350196848</v>
      </c>
      <c r="W56" s="97">
        <f t="shared" si="4"/>
        <v>9.5057589782053756E-3</v>
      </c>
      <c r="X56" s="87">
        <f t="shared" si="5"/>
        <v>9.0658257784785173E-3</v>
      </c>
      <c r="Y56" s="87">
        <f t="shared" si="6"/>
        <v>1.0971786833855799E-2</v>
      </c>
      <c r="Z56" s="87">
        <f t="shared" si="7"/>
        <v>3.2618025751072963E-2</v>
      </c>
      <c r="AA56" s="87" t="e">
        <f t="shared" si="8"/>
        <v>#DIV/0!</v>
      </c>
    </row>
    <row r="57" spans="1:27">
      <c r="A57" s="82">
        <v>20180321</v>
      </c>
      <c r="B57" s="82" t="s">
        <v>99</v>
      </c>
      <c r="C57" s="83">
        <v>2560000</v>
      </c>
      <c r="D57" s="83">
        <v>2553000</v>
      </c>
      <c r="E57" s="83">
        <v>128386494</v>
      </c>
      <c r="F57" s="83">
        <v>1</v>
      </c>
      <c r="G57" s="84">
        <v>322500</v>
      </c>
      <c r="H57" s="84">
        <v>311500</v>
      </c>
      <c r="I57" s="88">
        <v>122666424</v>
      </c>
      <c r="J57" s="82">
        <v>1</v>
      </c>
      <c r="K57" s="83">
        <v>240600</v>
      </c>
      <c r="L57" s="83">
        <v>241000</v>
      </c>
      <c r="M57" s="83">
        <v>15956260</v>
      </c>
      <c r="N57" s="83">
        <v>1</v>
      </c>
      <c r="O57" s="84">
        <v>0</v>
      </c>
      <c r="P57" s="84"/>
      <c r="Q57" s="84">
        <v>0</v>
      </c>
      <c r="R57" s="84">
        <v>0</v>
      </c>
      <c r="S57" s="96">
        <f t="shared" si="1"/>
        <v>0</v>
      </c>
      <c r="T57" s="96">
        <f t="shared" si="2"/>
        <v>356913300247230.94</v>
      </c>
      <c r="U57" s="89">
        <f t="shared" si="3"/>
        <v>369826768918000</v>
      </c>
      <c r="V57" s="86">
        <f t="shared" si="0"/>
        <v>1036.1809679320552</v>
      </c>
      <c r="W57" s="97">
        <f t="shared" si="4"/>
        <v>-6.0248424274251429E-3</v>
      </c>
      <c r="X57" s="87">
        <f t="shared" si="5"/>
        <v>-2.7343749999999998E-3</v>
      </c>
      <c r="Y57" s="87">
        <f t="shared" si="6"/>
        <v>-3.4108527131782945E-2</v>
      </c>
      <c r="Z57" s="87">
        <f t="shared" si="7"/>
        <v>1.6625103906899418E-3</v>
      </c>
      <c r="AA57" s="87" t="e">
        <f t="shared" si="8"/>
        <v>#DIV/0!</v>
      </c>
    </row>
    <row r="58" spans="1:27">
      <c r="A58" s="82">
        <v>20180322</v>
      </c>
      <c r="B58" s="82" t="s">
        <v>99</v>
      </c>
      <c r="C58" s="83">
        <v>2553000</v>
      </c>
      <c r="D58" s="83">
        <v>2589000</v>
      </c>
      <c r="E58" s="83">
        <v>128386494</v>
      </c>
      <c r="F58" s="83">
        <v>1</v>
      </c>
      <c r="G58" s="84">
        <v>311500</v>
      </c>
      <c r="H58" s="84">
        <v>310500</v>
      </c>
      <c r="I58" s="88">
        <v>122666424</v>
      </c>
      <c r="J58" s="82">
        <v>1</v>
      </c>
      <c r="K58" s="83">
        <v>241000</v>
      </c>
      <c r="L58" s="83">
        <v>227900</v>
      </c>
      <c r="M58" s="83">
        <v>15956260</v>
      </c>
      <c r="N58" s="83">
        <v>1</v>
      </c>
      <c r="O58" s="84">
        <v>0</v>
      </c>
      <c r="P58" s="84"/>
      <c r="Q58" s="84">
        <v>0</v>
      </c>
      <c r="R58" s="84">
        <v>0</v>
      </c>
      <c r="S58" s="96">
        <f t="shared" si="1"/>
        <v>0</v>
      </c>
      <c r="T58" s="96">
        <f t="shared" si="2"/>
        <v>356913300247230.94</v>
      </c>
      <c r="U58" s="89">
        <f t="shared" si="3"/>
        <v>374116989272000</v>
      </c>
      <c r="V58" s="86">
        <f t="shared" si="0"/>
        <v>1048.2013111107158</v>
      </c>
      <c r="W58" s="97">
        <f t="shared" si="4"/>
        <v>1.1600621465428033E-2</v>
      </c>
      <c r="X58" s="87">
        <f t="shared" si="5"/>
        <v>1.4101057579318449E-2</v>
      </c>
      <c r="Y58" s="87">
        <f t="shared" si="6"/>
        <v>-3.2102728731942215E-3</v>
      </c>
      <c r="Z58" s="87">
        <f t="shared" si="7"/>
        <v>-5.4356846473029047E-2</v>
      </c>
      <c r="AA58" s="87" t="e">
        <f t="shared" si="8"/>
        <v>#DIV/0!</v>
      </c>
    </row>
    <row r="59" spans="1:27">
      <c r="A59" s="82">
        <v>20180323</v>
      </c>
      <c r="B59" s="82" t="s">
        <v>99</v>
      </c>
      <c r="C59" s="83">
        <v>2589000</v>
      </c>
      <c r="D59" s="83">
        <v>2486000</v>
      </c>
      <c r="E59" s="83">
        <v>128386494</v>
      </c>
      <c r="F59" s="83">
        <v>1</v>
      </c>
      <c r="G59" s="84">
        <v>310500</v>
      </c>
      <c r="H59" s="84">
        <v>300000</v>
      </c>
      <c r="I59" s="88">
        <v>122666424</v>
      </c>
      <c r="J59" s="82">
        <v>1</v>
      </c>
      <c r="K59" s="83">
        <v>227900</v>
      </c>
      <c r="L59" s="83">
        <v>201500</v>
      </c>
      <c r="M59" s="83">
        <v>15956260</v>
      </c>
      <c r="N59" s="83">
        <v>1</v>
      </c>
      <c r="O59" s="84">
        <v>0</v>
      </c>
      <c r="P59" s="84"/>
      <c r="Q59" s="84">
        <v>0</v>
      </c>
      <c r="R59" s="84">
        <v>0</v>
      </c>
      <c r="S59" s="96">
        <f t="shared" si="1"/>
        <v>0</v>
      </c>
      <c r="T59" s="96">
        <f t="shared" si="2"/>
        <v>356913300247230.94</v>
      </c>
      <c r="U59" s="89">
        <f t="shared" si="3"/>
        <v>359183937674000</v>
      </c>
      <c r="V59" s="86">
        <f t="shared" si="0"/>
        <v>1006.3618739486486</v>
      </c>
      <c r="W59" s="97">
        <f t="shared" si="4"/>
        <v>-3.9915459672276526E-2</v>
      </c>
      <c r="X59" s="87">
        <f t="shared" si="5"/>
        <v>-3.9783700270374665E-2</v>
      </c>
      <c r="Y59" s="87">
        <f t="shared" si="6"/>
        <v>-3.3816425120772944E-2</v>
      </c>
      <c r="Z59" s="87">
        <f t="shared" si="7"/>
        <v>-0.11584028082492322</v>
      </c>
      <c r="AA59" s="87" t="e">
        <f t="shared" si="8"/>
        <v>#DIV/0!</v>
      </c>
    </row>
    <row r="60" spans="1:27">
      <c r="A60" s="82">
        <v>20180326</v>
      </c>
      <c r="B60" s="82" t="s">
        <v>99</v>
      </c>
      <c r="C60" s="83">
        <v>2486000</v>
      </c>
      <c r="D60" s="83">
        <v>2514000</v>
      </c>
      <c r="E60" s="83">
        <v>128386494</v>
      </c>
      <c r="F60" s="83">
        <v>1</v>
      </c>
      <c r="G60" s="84">
        <v>300000</v>
      </c>
      <c r="H60" s="84">
        <v>300000</v>
      </c>
      <c r="I60" s="88">
        <v>122666424</v>
      </c>
      <c r="J60" s="82">
        <v>1</v>
      </c>
      <c r="K60" s="83">
        <v>201500</v>
      </c>
      <c r="L60" s="83">
        <v>208600</v>
      </c>
      <c r="M60" s="83">
        <v>15956260</v>
      </c>
      <c r="N60" s="83">
        <v>1</v>
      </c>
      <c r="O60" s="84">
        <v>0</v>
      </c>
      <c r="P60" s="84"/>
      <c r="Q60" s="84">
        <v>0</v>
      </c>
      <c r="R60" s="84">
        <v>0</v>
      </c>
      <c r="S60" s="96">
        <f t="shared" si="1"/>
        <v>0</v>
      </c>
      <c r="T60" s="96">
        <f t="shared" si="2"/>
        <v>356913300247230.94</v>
      </c>
      <c r="U60" s="89">
        <f t="shared" si="3"/>
        <v>362892048952000</v>
      </c>
      <c r="V60" s="86">
        <f t="shared" si="0"/>
        <v>1016.7512634038227</v>
      </c>
      <c r="W60" s="97">
        <f t="shared" si="4"/>
        <v>1.0323711305168348E-2</v>
      </c>
      <c r="X60" s="87">
        <f t="shared" si="5"/>
        <v>1.1263073209975865E-2</v>
      </c>
      <c r="Y60" s="87">
        <f t="shared" si="6"/>
        <v>0</v>
      </c>
      <c r="Z60" s="87">
        <f t="shared" si="7"/>
        <v>3.5235732009925559E-2</v>
      </c>
      <c r="AA60" s="87" t="e">
        <f t="shared" si="8"/>
        <v>#DIV/0!</v>
      </c>
    </row>
    <row r="61" spans="1:27">
      <c r="A61" s="82">
        <v>20180327</v>
      </c>
      <c r="B61" s="82" t="s">
        <v>99</v>
      </c>
      <c r="C61" s="83">
        <v>2514000</v>
      </c>
      <c r="D61" s="83">
        <v>2499000</v>
      </c>
      <c r="E61" s="83">
        <v>128386494</v>
      </c>
      <c r="F61" s="83">
        <v>1</v>
      </c>
      <c r="G61" s="84">
        <v>300000</v>
      </c>
      <c r="H61" s="84">
        <v>297000</v>
      </c>
      <c r="I61" s="88">
        <v>122666424</v>
      </c>
      <c r="J61" s="82">
        <v>1</v>
      </c>
      <c r="K61" s="83">
        <v>208600</v>
      </c>
      <c r="L61" s="83">
        <v>213100</v>
      </c>
      <c r="M61" s="83">
        <v>15956260</v>
      </c>
      <c r="N61" s="83">
        <v>1</v>
      </c>
      <c r="O61" s="84">
        <v>0</v>
      </c>
      <c r="P61" s="84"/>
      <c r="Q61" s="84">
        <v>0</v>
      </c>
      <c r="R61" s="84">
        <v>0</v>
      </c>
      <c r="S61" s="96">
        <f t="shared" si="1"/>
        <v>0</v>
      </c>
      <c r="T61" s="96">
        <f t="shared" si="2"/>
        <v>356913300247230.94</v>
      </c>
      <c r="U61" s="89">
        <f t="shared" si="3"/>
        <v>360670055440000</v>
      </c>
      <c r="V61" s="86">
        <f t="shared" si="0"/>
        <v>1010.5256800185558</v>
      </c>
      <c r="W61" s="97">
        <f t="shared" si="4"/>
        <v>-6.1230151457350689E-3</v>
      </c>
      <c r="X61" s="87">
        <f t="shared" si="5"/>
        <v>-5.9665871121718375E-3</v>
      </c>
      <c r="Y61" s="87">
        <f t="shared" si="6"/>
        <v>-0.01</v>
      </c>
      <c r="Z61" s="87">
        <f t="shared" si="7"/>
        <v>2.1572387344199424E-2</v>
      </c>
      <c r="AA61" s="87" t="e">
        <f t="shared" si="8"/>
        <v>#DIV/0!</v>
      </c>
    </row>
    <row r="62" spans="1:27">
      <c r="A62" s="82">
        <v>20180328</v>
      </c>
      <c r="B62" s="82" t="s">
        <v>99</v>
      </c>
      <c r="C62" s="83">
        <v>2499000</v>
      </c>
      <c r="D62" s="83">
        <v>2435000</v>
      </c>
      <c r="E62" s="83">
        <v>128386494</v>
      </c>
      <c r="F62" s="83">
        <v>1</v>
      </c>
      <c r="G62" s="84">
        <v>297000</v>
      </c>
      <c r="H62" s="84">
        <v>289500</v>
      </c>
      <c r="I62" s="88">
        <v>122666424</v>
      </c>
      <c r="J62" s="82">
        <v>1</v>
      </c>
      <c r="K62" s="83">
        <v>213100</v>
      </c>
      <c r="L62" s="83">
        <v>212000</v>
      </c>
      <c r="M62" s="83">
        <v>15956260</v>
      </c>
      <c r="N62" s="83">
        <v>1</v>
      </c>
      <c r="O62" s="84">
        <v>0</v>
      </c>
      <c r="P62" s="84"/>
      <c r="Q62" s="84">
        <v>0</v>
      </c>
      <c r="R62" s="84">
        <v>0</v>
      </c>
      <c r="S62" s="96">
        <f t="shared" si="1"/>
        <v>0</v>
      </c>
      <c r="T62" s="96">
        <f t="shared" si="2"/>
        <v>356913300247230.94</v>
      </c>
      <c r="U62" s="89">
        <f t="shared" si="3"/>
        <v>351515769758000</v>
      </c>
      <c r="V62" s="86">
        <f t="shared" si="0"/>
        <v>984.87719430603431</v>
      </c>
      <c r="W62" s="97">
        <f t="shared" si="4"/>
        <v>-2.5381329954970104E-2</v>
      </c>
      <c r="X62" s="87">
        <f t="shared" si="5"/>
        <v>-2.5610244097639057E-2</v>
      </c>
      <c r="Y62" s="87">
        <f t="shared" si="6"/>
        <v>-2.5252525252525252E-2</v>
      </c>
      <c r="Z62" s="87">
        <f t="shared" si="7"/>
        <v>-5.1618958235570157E-3</v>
      </c>
      <c r="AA62" s="87" t="e">
        <f t="shared" si="8"/>
        <v>#DIV/0!</v>
      </c>
    </row>
    <row r="63" spans="1:27">
      <c r="A63" s="82">
        <v>20180329</v>
      </c>
      <c r="B63" s="82" t="s">
        <v>99</v>
      </c>
      <c r="C63" s="83">
        <v>2435000</v>
      </c>
      <c r="D63" s="83">
        <v>2452000</v>
      </c>
      <c r="E63" s="83">
        <v>128386494</v>
      </c>
      <c r="F63" s="83">
        <v>1</v>
      </c>
      <c r="G63" s="84">
        <v>289500</v>
      </c>
      <c r="H63" s="84">
        <v>317000</v>
      </c>
      <c r="I63" s="88">
        <v>122666424</v>
      </c>
      <c r="J63" s="82">
        <v>1</v>
      </c>
      <c r="K63" s="83">
        <v>212000</v>
      </c>
      <c r="L63" s="83">
        <v>221000</v>
      </c>
      <c r="M63" s="83">
        <v>15956260</v>
      </c>
      <c r="N63" s="83">
        <v>1</v>
      </c>
      <c r="O63" s="84">
        <v>0</v>
      </c>
      <c r="P63" s="84"/>
      <c r="Q63" s="84">
        <v>0</v>
      </c>
      <c r="R63" s="84">
        <v>0</v>
      </c>
      <c r="S63" s="96">
        <f t="shared" si="1"/>
        <v>0</v>
      </c>
      <c r="T63" s="96">
        <f t="shared" si="2"/>
        <v>356913300247230.94</v>
      </c>
      <c r="U63" s="89">
        <f t="shared" si="3"/>
        <v>357215273156000</v>
      </c>
      <c r="V63" s="86">
        <f t="shared" si="0"/>
        <v>1000.8460679626114</v>
      </c>
      <c r="W63" s="97">
        <f t="shared" si="4"/>
        <v>1.6214075977085768E-2</v>
      </c>
      <c r="X63" s="87">
        <f t="shared" si="5"/>
        <v>6.9815195071868588E-3</v>
      </c>
      <c r="Y63" s="87">
        <f t="shared" si="6"/>
        <v>9.499136442141623E-2</v>
      </c>
      <c r="Z63" s="87">
        <f t="shared" si="7"/>
        <v>4.2452830188679243E-2</v>
      </c>
      <c r="AA63" s="87" t="e">
        <f t="shared" si="8"/>
        <v>#DIV/0!</v>
      </c>
    </row>
    <row r="64" spans="1:27">
      <c r="A64" s="82">
        <v>20180330</v>
      </c>
      <c r="B64" s="82" t="s">
        <v>99</v>
      </c>
      <c r="C64" s="83">
        <v>2452000</v>
      </c>
      <c r="D64" s="83">
        <v>2461000</v>
      </c>
      <c r="E64" s="83">
        <v>128386494</v>
      </c>
      <c r="F64" s="83">
        <v>1</v>
      </c>
      <c r="G64" s="84">
        <v>317000</v>
      </c>
      <c r="H64" s="84">
        <v>309500</v>
      </c>
      <c r="I64" s="88">
        <v>122666424</v>
      </c>
      <c r="J64" s="82">
        <v>1</v>
      </c>
      <c r="K64" s="83">
        <v>221000</v>
      </c>
      <c r="L64" s="83">
        <v>224900</v>
      </c>
      <c r="M64" s="83">
        <v>15956260</v>
      </c>
      <c r="N64" s="83">
        <v>1</v>
      </c>
      <c r="O64" s="84">
        <v>0</v>
      </c>
      <c r="P64" s="84"/>
      <c r="Q64" s="84">
        <v>0</v>
      </c>
      <c r="R64" s="84">
        <v>0</v>
      </c>
      <c r="S64" s="96">
        <f t="shared" si="1"/>
        <v>0</v>
      </c>
      <c r="T64" s="96">
        <f t="shared" si="2"/>
        <v>356913300247230.94</v>
      </c>
      <c r="U64" s="89">
        <f t="shared" si="3"/>
        <v>357512982836000</v>
      </c>
      <c r="V64" s="86">
        <f t="shared" si="0"/>
        <v>1001.6801912070905</v>
      </c>
      <c r="W64" s="97">
        <f t="shared" si="4"/>
        <v>8.3341811611158557E-4</v>
      </c>
      <c r="X64" s="87">
        <f t="shared" si="5"/>
        <v>3.67047308319739E-3</v>
      </c>
      <c r="Y64" s="87">
        <f t="shared" si="6"/>
        <v>-2.365930599369085E-2</v>
      </c>
      <c r="Z64" s="87">
        <f t="shared" si="7"/>
        <v>1.7647058823529412E-2</v>
      </c>
      <c r="AA64" s="87" t="e">
        <f t="shared" si="8"/>
        <v>#DIV/0!</v>
      </c>
    </row>
    <row r="65" spans="1:27">
      <c r="A65" s="82">
        <v>20180402</v>
      </c>
      <c r="B65" s="82" t="s">
        <v>99</v>
      </c>
      <c r="C65" s="83">
        <v>2461000</v>
      </c>
      <c r="D65" s="83">
        <v>2427000</v>
      </c>
      <c r="E65" s="83">
        <v>128386494</v>
      </c>
      <c r="F65" s="83">
        <v>1</v>
      </c>
      <c r="G65" s="84">
        <v>309500</v>
      </c>
      <c r="H65" s="84">
        <v>304000</v>
      </c>
      <c r="I65" s="88">
        <v>122666424</v>
      </c>
      <c r="J65" s="82">
        <v>1</v>
      </c>
      <c r="K65" s="83">
        <v>224900</v>
      </c>
      <c r="L65" s="83">
        <v>224000</v>
      </c>
      <c r="M65" s="83">
        <v>15956260</v>
      </c>
      <c r="N65" s="83">
        <v>1</v>
      </c>
      <c r="O65" s="84">
        <v>0</v>
      </c>
      <c r="P65" s="84"/>
      <c r="Q65" s="84">
        <v>0</v>
      </c>
      <c r="R65" s="84">
        <v>0</v>
      </c>
      <c r="S65" s="96">
        <f t="shared" si="1"/>
        <v>0</v>
      </c>
      <c r="T65" s="96">
        <f t="shared" si="2"/>
        <v>356913300247230.94</v>
      </c>
      <c r="U65" s="89">
        <f t="shared" si="3"/>
        <v>352458816074000</v>
      </c>
      <c r="V65" s="86">
        <f t="shared" si="0"/>
        <v>987.51942230747534</v>
      </c>
      <c r="W65" s="97">
        <f t="shared" si="4"/>
        <v>-1.4137016009621301E-2</v>
      </c>
      <c r="X65" s="87">
        <f t="shared" si="5"/>
        <v>-1.3815522145469321E-2</v>
      </c>
      <c r="Y65" s="87">
        <f t="shared" si="6"/>
        <v>-1.7770597738287562E-2</v>
      </c>
      <c r="Z65" s="87">
        <f t="shared" si="7"/>
        <v>-4.0017785682525571E-3</v>
      </c>
      <c r="AA65" s="87" t="e">
        <f t="shared" si="8"/>
        <v>#DIV/0!</v>
      </c>
    </row>
    <row r="66" spans="1:27">
      <c r="A66" s="82">
        <v>20180403</v>
      </c>
      <c r="B66" s="82" t="s">
        <v>99</v>
      </c>
      <c r="C66" s="83">
        <v>2427000</v>
      </c>
      <c r="D66" s="83">
        <v>2406000</v>
      </c>
      <c r="E66" s="83">
        <v>128386494</v>
      </c>
      <c r="F66" s="83">
        <v>1</v>
      </c>
      <c r="G66" s="84">
        <v>304000</v>
      </c>
      <c r="H66" s="84">
        <v>299000</v>
      </c>
      <c r="I66" s="88">
        <v>122666424</v>
      </c>
      <c r="J66" s="82">
        <v>1</v>
      </c>
      <c r="K66" s="83">
        <v>224000</v>
      </c>
      <c r="L66" s="83">
        <v>237300</v>
      </c>
      <c r="M66" s="83">
        <v>15956260</v>
      </c>
      <c r="N66" s="83">
        <v>1</v>
      </c>
      <c r="O66" s="84">
        <v>0</v>
      </c>
      <c r="P66" s="84"/>
      <c r="Q66" s="84">
        <v>0</v>
      </c>
      <c r="R66" s="84">
        <v>0</v>
      </c>
      <c r="S66" s="96">
        <f t="shared" si="1"/>
        <v>0</v>
      </c>
      <c r="T66" s="96">
        <f t="shared" si="2"/>
        <v>356913300247230.94</v>
      </c>
      <c r="U66" s="89">
        <f t="shared" si="3"/>
        <v>349361585838000</v>
      </c>
      <c r="V66" s="86">
        <f t="shared" si="0"/>
        <v>978.84159989554905</v>
      </c>
      <c r="W66" s="97">
        <f t="shared" si="4"/>
        <v>-8.7874954313803336E-3</v>
      </c>
      <c r="X66" s="87">
        <f t="shared" si="5"/>
        <v>-8.65265760197775E-3</v>
      </c>
      <c r="Y66" s="87">
        <f t="shared" si="6"/>
        <v>-1.6447368421052631E-2</v>
      </c>
      <c r="Z66" s="87">
        <f t="shared" si="7"/>
        <v>5.9374999999999997E-2</v>
      </c>
      <c r="AA66" s="87" t="e">
        <f t="shared" si="8"/>
        <v>#DIV/0!</v>
      </c>
    </row>
    <row r="67" spans="1:27">
      <c r="A67" s="82">
        <v>20180404</v>
      </c>
      <c r="B67" s="82" t="s">
        <v>99</v>
      </c>
      <c r="C67" s="83">
        <v>2406000</v>
      </c>
      <c r="D67" s="83">
        <v>2346000</v>
      </c>
      <c r="E67" s="83">
        <v>128386494</v>
      </c>
      <c r="F67" s="83">
        <v>1</v>
      </c>
      <c r="G67" s="84">
        <v>299000</v>
      </c>
      <c r="H67" s="84">
        <v>294000</v>
      </c>
      <c r="I67" s="88">
        <v>122666424</v>
      </c>
      <c r="J67" s="82">
        <v>1</v>
      </c>
      <c r="K67" s="83">
        <v>237300</v>
      </c>
      <c r="L67" s="83">
        <v>241600</v>
      </c>
      <c r="M67" s="83">
        <v>15956260</v>
      </c>
      <c r="N67" s="83">
        <v>1</v>
      </c>
      <c r="O67" s="84">
        <v>0</v>
      </c>
      <c r="P67" s="84"/>
      <c r="Q67" s="84">
        <v>0</v>
      </c>
      <c r="R67" s="84">
        <v>0</v>
      </c>
      <c r="S67" s="96">
        <f t="shared" si="1"/>
        <v>0</v>
      </c>
      <c r="T67" s="96">
        <f t="shared" si="2"/>
        <v>356913300247230.94</v>
      </c>
      <c r="U67" s="89">
        <f t="shared" si="3"/>
        <v>341113675996000</v>
      </c>
      <c r="V67" s="86">
        <f t="shared" si="0"/>
        <v>955.73259881241006</v>
      </c>
      <c r="W67" s="97">
        <f t="shared" si="4"/>
        <v>-2.360851958642228E-2</v>
      </c>
      <c r="X67" s="87">
        <f t="shared" si="5"/>
        <v>-2.4937655860349128E-2</v>
      </c>
      <c r="Y67" s="87">
        <f t="shared" si="6"/>
        <v>-1.6722408026755852E-2</v>
      </c>
      <c r="Z67" s="87">
        <f t="shared" si="7"/>
        <v>1.8120522545301308E-2</v>
      </c>
      <c r="AA67" s="87" t="e">
        <f t="shared" si="8"/>
        <v>#DIV/0!</v>
      </c>
    </row>
    <row r="68" spans="1:27">
      <c r="A68" s="82">
        <v>20180405</v>
      </c>
      <c r="B68" s="82" t="s">
        <v>99</v>
      </c>
      <c r="C68" s="83">
        <v>2346000</v>
      </c>
      <c r="D68" s="83">
        <v>2437000</v>
      </c>
      <c r="E68" s="83">
        <v>128386494</v>
      </c>
      <c r="F68" s="83">
        <v>1</v>
      </c>
      <c r="G68" s="84">
        <v>294000</v>
      </c>
      <c r="H68" s="84">
        <v>295000</v>
      </c>
      <c r="I68" s="88">
        <v>122666424</v>
      </c>
      <c r="J68" s="82">
        <v>1</v>
      </c>
      <c r="K68" s="83">
        <v>241600</v>
      </c>
      <c r="L68" s="83">
        <v>240400</v>
      </c>
      <c r="M68" s="83">
        <v>15956260</v>
      </c>
      <c r="N68" s="83">
        <v>1</v>
      </c>
      <c r="O68" s="84">
        <v>0</v>
      </c>
      <c r="P68" s="84"/>
      <c r="Q68" s="84">
        <v>0</v>
      </c>
      <c r="R68" s="84">
        <v>0</v>
      </c>
      <c r="S68" s="96">
        <f t="shared" si="1"/>
        <v>0</v>
      </c>
      <c r="T68" s="96">
        <f t="shared" si="2"/>
        <v>356913300247230.94</v>
      </c>
      <c r="U68" s="89">
        <f t="shared" si="3"/>
        <v>352900365862000</v>
      </c>
      <c r="V68" s="86">
        <f t="shared" ref="V68:V131" si="9">U68/T68*1000</f>
        <v>988.75655689364567</v>
      </c>
      <c r="W68" s="97">
        <f t="shared" si="4"/>
        <v>3.4553554124104442E-2</v>
      </c>
      <c r="X68" s="87">
        <f t="shared" si="5"/>
        <v>3.8789428815004259E-2</v>
      </c>
      <c r="Y68" s="87">
        <f t="shared" si="6"/>
        <v>3.4013605442176869E-3</v>
      </c>
      <c r="Z68" s="87">
        <f t="shared" si="7"/>
        <v>-4.9668874172185433E-3</v>
      </c>
      <c r="AA68" s="87" t="e">
        <f t="shared" si="8"/>
        <v>#DIV/0!</v>
      </c>
    </row>
    <row r="69" spans="1:27">
      <c r="A69" s="82">
        <v>20180406</v>
      </c>
      <c r="B69" s="82" t="s">
        <v>99</v>
      </c>
      <c r="C69" s="83">
        <v>2437000</v>
      </c>
      <c r="D69" s="83">
        <v>2420000</v>
      </c>
      <c r="E69" s="83">
        <v>128386494</v>
      </c>
      <c r="F69" s="83">
        <v>1</v>
      </c>
      <c r="G69" s="84">
        <v>295000</v>
      </c>
      <c r="H69" s="84">
        <v>292000</v>
      </c>
      <c r="I69" s="88">
        <v>122666424</v>
      </c>
      <c r="J69" s="82">
        <v>1</v>
      </c>
      <c r="K69" s="83">
        <v>240400</v>
      </c>
      <c r="L69" s="83">
        <v>241600</v>
      </c>
      <c r="M69" s="83">
        <v>15956260</v>
      </c>
      <c r="N69" s="83">
        <v>1</v>
      </c>
      <c r="O69" s="84">
        <v>0</v>
      </c>
      <c r="P69" s="84"/>
      <c r="Q69" s="84">
        <v>0</v>
      </c>
      <c r="R69" s="84">
        <v>0</v>
      </c>
      <c r="S69" s="96">
        <f t="shared" ref="S69:S132" si="10">IF(U68&lt;&gt;(C69*E69*F69+G69*I69*J69+K69*M69*N69),1,0)</f>
        <v>0</v>
      </c>
      <c r="T69" s="96">
        <f t="shared" ref="T69:T132" si="11">IF(S69=0,T68,T68*(C69*E69*F69+G69*I69*J69+K69*M69*N69)/U68)</f>
        <v>356913300247230.94</v>
      </c>
      <c r="U69" s="89">
        <f t="shared" ref="U69:U132" si="12">D69*E69*F69+H69*I69*J69+L69*M69*N69</f>
        <v>350368943704000</v>
      </c>
      <c r="V69" s="86">
        <f t="shared" si="9"/>
        <v>981.66401605460567</v>
      </c>
      <c r="W69" s="97">
        <f t="shared" ref="W69:W132" si="13">(V69-V68)/V68</f>
        <v>-7.173192217629863E-3</v>
      </c>
      <c r="X69" s="87">
        <f t="shared" ref="X69:X132" si="14">(D69-C69)/C69</f>
        <v>-6.9757899056216658E-3</v>
      </c>
      <c r="Y69" s="87">
        <f t="shared" ref="Y69:Y132" si="15">(H69-G69)/G69</f>
        <v>-1.0169491525423728E-2</v>
      </c>
      <c r="Z69" s="87">
        <f t="shared" ref="Z69:Z132" si="16">(L69-K69)/K69</f>
        <v>4.9916805324459234E-3</v>
      </c>
      <c r="AA69" s="87" t="e">
        <f t="shared" ref="AA69:AA132" si="17">(P69-O69)/P69</f>
        <v>#DIV/0!</v>
      </c>
    </row>
    <row r="70" spans="1:27">
      <c r="A70" s="82">
        <v>20180409</v>
      </c>
      <c r="B70" s="82" t="s">
        <v>99</v>
      </c>
      <c r="C70" s="83">
        <v>2420000</v>
      </c>
      <c r="D70" s="83">
        <v>2460000</v>
      </c>
      <c r="E70" s="83">
        <v>128386494</v>
      </c>
      <c r="F70" s="83">
        <v>1</v>
      </c>
      <c r="G70" s="84">
        <v>292000</v>
      </c>
      <c r="H70" s="84">
        <v>306000</v>
      </c>
      <c r="I70" s="88">
        <v>122666424</v>
      </c>
      <c r="J70" s="82">
        <v>1</v>
      </c>
      <c r="K70" s="83">
        <v>241600</v>
      </c>
      <c r="L70" s="83">
        <v>255100</v>
      </c>
      <c r="M70" s="83">
        <v>15956260</v>
      </c>
      <c r="N70" s="83">
        <v>1</v>
      </c>
      <c r="O70" s="84">
        <v>0</v>
      </c>
      <c r="P70" s="84"/>
      <c r="Q70" s="84">
        <v>0</v>
      </c>
      <c r="R70" s="84">
        <v>0</v>
      </c>
      <c r="S70" s="96">
        <f t="shared" si="10"/>
        <v>0</v>
      </c>
      <c r="T70" s="96">
        <f t="shared" si="11"/>
        <v>356913300247230.94</v>
      </c>
      <c r="U70" s="89">
        <f t="shared" si="12"/>
        <v>357437142910000</v>
      </c>
      <c r="V70" s="86">
        <f t="shared" si="9"/>
        <v>1001.4677028354117</v>
      </c>
      <c r="W70" s="97">
        <f t="shared" si="13"/>
        <v>2.01735893920191E-2</v>
      </c>
      <c r="X70" s="87">
        <f t="shared" si="14"/>
        <v>1.6528925619834711E-2</v>
      </c>
      <c r="Y70" s="87">
        <f t="shared" si="15"/>
        <v>4.7945205479452052E-2</v>
      </c>
      <c r="Z70" s="87">
        <f t="shared" si="16"/>
        <v>5.587748344370861E-2</v>
      </c>
      <c r="AA70" s="87" t="e">
        <f t="shared" si="17"/>
        <v>#DIV/0!</v>
      </c>
    </row>
    <row r="71" spans="1:27">
      <c r="A71" s="82">
        <v>20180410</v>
      </c>
      <c r="B71" s="82" t="s">
        <v>99</v>
      </c>
      <c r="C71" s="83">
        <v>2460000</v>
      </c>
      <c r="D71" s="83">
        <v>2444000</v>
      </c>
      <c r="E71" s="83">
        <v>128386494</v>
      </c>
      <c r="F71" s="83">
        <v>1</v>
      </c>
      <c r="G71" s="84">
        <v>306000</v>
      </c>
      <c r="H71" s="84">
        <v>303000</v>
      </c>
      <c r="I71" s="88">
        <v>122666424</v>
      </c>
      <c r="J71" s="82">
        <v>1</v>
      </c>
      <c r="K71" s="83">
        <v>255100</v>
      </c>
      <c r="L71" s="83">
        <v>260200</v>
      </c>
      <c r="M71" s="83">
        <v>15956260</v>
      </c>
      <c r="N71" s="83">
        <v>1</v>
      </c>
      <c r="O71" s="84">
        <v>0</v>
      </c>
      <c r="P71" s="84"/>
      <c r="Q71" s="84">
        <v>0</v>
      </c>
      <c r="R71" s="84">
        <v>0</v>
      </c>
      <c r="S71" s="96">
        <f t="shared" si="10"/>
        <v>0</v>
      </c>
      <c r="T71" s="96">
        <f t="shared" si="11"/>
        <v>356913300247230.94</v>
      </c>
      <c r="U71" s="89">
        <f t="shared" si="12"/>
        <v>355096336660000</v>
      </c>
      <c r="V71" s="86">
        <f t="shared" si="9"/>
        <v>994.9092298158339</v>
      </c>
      <c r="W71" s="97">
        <f t="shared" si="13"/>
        <v>-6.5488612373710243E-3</v>
      </c>
      <c r="X71" s="87">
        <f t="shared" si="14"/>
        <v>-6.5040650406504065E-3</v>
      </c>
      <c r="Y71" s="87">
        <f t="shared" si="15"/>
        <v>-9.8039215686274508E-3</v>
      </c>
      <c r="Z71" s="87">
        <f t="shared" si="16"/>
        <v>1.9992159937279499E-2</v>
      </c>
      <c r="AA71" s="87" t="e">
        <f t="shared" si="17"/>
        <v>#DIV/0!</v>
      </c>
    </row>
    <row r="72" spans="1:27">
      <c r="A72" s="82">
        <v>20180411</v>
      </c>
      <c r="B72" s="82" t="s">
        <v>99</v>
      </c>
      <c r="C72" s="83">
        <v>2444000</v>
      </c>
      <c r="D72" s="83">
        <v>2443000</v>
      </c>
      <c r="E72" s="83">
        <v>128386494</v>
      </c>
      <c r="F72" s="83">
        <v>1</v>
      </c>
      <c r="G72" s="84">
        <v>303000</v>
      </c>
      <c r="H72" s="84">
        <v>298000</v>
      </c>
      <c r="I72" s="88">
        <v>122666424</v>
      </c>
      <c r="J72" s="82">
        <v>1</v>
      </c>
      <c r="K72" s="83">
        <v>260200</v>
      </c>
      <c r="L72" s="83">
        <v>256500</v>
      </c>
      <c r="M72" s="83">
        <v>15956260</v>
      </c>
      <c r="N72" s="83">
        <v>1</v>
      </c>
      <c r="O72" s="84">
        <v>0</v>
      </c>
      <c r="P72" s="84"/>
      <c r="Q72" s="84">
        <v>0</v>
      </c>
      <c r="R72" s="84">
        <v>0</v>
      </c>
      <c r="S72" s="96">
        <f t="shared" si="10"/>
        <v>0</v>
      </c>
      <c r="T72" s="96">
        <f t="shared" si="11"/>
        <v>356913300247230.94</v>
      </c>
      <c r="U72" s="89">
        <f t="shared" si="12"/>
        <v>354295579884000</v>
      </c>
      <c r="V72" s="86">
        <f t="shared" si="9"/>
        <v>992.66566877329126</v>
      </c>
      <c r="W72" s="97">
        <f t="shared" si="13"/>
        <v>-2.255040937712418E-3</v>
      </c>
      <c r="X72" s="87">
        <f t="shared" si="14"/>
        <v>-4.0916530278232408E-4</v>
      </c>
      <c r="Y72" s="87">
        <f t="shared" si="15"/>
        <v>-1.65016501650165E-2</v>
      </c>
      <c r="Z72" s="87">
        <f t="shared" si="16"/>
        <v>-1.4219830899308224E-2</v>
      </c>
      <c r="AA72" s="87" t="e">
        <f t="shared" si="17"/>
        <v>#DIV/0!</v>
      </c>
    </row>
    <row r="73" spans="1:27">
      <c r="A73" s="82">
        <v>20180412</v>
      </c>
      <c r="B73" s="82" t="s">
        <v>99</v>
      </c>
      <c r="C73" s="83">
        <v>2443000</v>
      </c>
      <c r="D73" s="83">
        <v>2450000</v>
      </c>
      <c r="E73" s="83">
        <v>128386494</v>
      </c>
      <c r="F73" s="83">
        <v>1</v>
      </c>
      <c r="G73" s="84">
        <v>298000</v>
      </c>
      <c r="H73" s="84">
        <v>298500</v>
      </c>
      <c r="I73" s="88">
        <v>122666424</v>
      </c>
      <c r="J73" s="82">
        <v>1</v>
      </c>
      <c r="K73" s="83">
        <v>256500</v>
      </c>
      <c r="L73" s="83">
        <v>232100</v>
      </c>
      <c r="M73" s="83">
        <v>15956260</v>
      </c>
      <c r="N73" s="83">
        <v>1</v>
      </c>
      <c r="O73" s="84">
        <v>0</v>
      </c>
      <c r="P73" s="84"/>
      <c r="Q73" s="84">
        <v>0</v>
      </c>
      <c r="R73" s="84">
        <v>0</v>
      </c>
      <c r="S73" s="96">
        <f t="shared" si="10"/>
        <v>0</v>
      </c>
      <c r="T73" s="96">
        <f t="shared" si="11"/>
        <v>356913300247230.94</v>
      </c>
      <c r="U73" s="89">
        <f t="shared" si="12"/>
        <v>354866285810000</v>
      </c>
      <c r="V73" s="86">
        <f t="shared" si="9"/>
        <v>994.26467314103172</v>
      </c>
      <c r="W73" s="97">
        <f t="shared" si="13"/>
        <v>1.6108186452307434E-3</v>
      </c>
      <c r="X73" s="87">
        <f t="shared" si="14"/>
        <v>2.8653295128939827E-3</v>
      </c>
      <c r="Y73" s="87">
        <f t="shared" si="15"/>
        <v>1.6778523489932886E-3</v>
      </c>
      <c r="Z73" s="87">
        <f t="shared" si="16"/>
        <v>-9.5126705653021448E-2</v>
      </c>
      <c r="AA73" s="87" t="e">
        <f t="shared" si="17"/>
        <v>#DIV/0!</v>
      </c>
    </row>
    <row r="74" spans="1:27">
      <c r="A74" s="82">
        <v>20180413</v>
      </c>
      <c r="B74" s="82" t="s">
        <v>99</v>
      </c>
      <c r="C74" s="83">
        <v>2450000</v>
      </c>
      <c r="D74" s="83">
        <v>2490000</v>
      </c>
      <c r="E74" s="83">
        <v>128386494</v>
      </c>
      <c r="F74" s="83">
        <v>1</v>
      </c>
      <c r="G74" s="84">
        <v>298500</v>
      </c>
      <c r="H74" s="84">
        <v>290000</v>
      </c>
      <c r="I74" s="88">
        <v>122666424</v>
      </c>
      <c r="J74" s="82">
        <v>1</v>
      </c>
      <c r="K74" s="83">
        <v>232100</v>
      </c>
      <c r="L74" s="83">
        <v>236000</v>
      </c>
      <c r="M74" s="83">
        <v>15956260</v>
      </c>
      <c r="N74" s="83">
        <v>1</v>
      </c>
      <c r="O74" s="84">
        <v>0</v>
      </c>
      <c r="P74" s="84"/>
      <c r="Q74" s="84">
        <v>0</v>
      </c>
      <c r="R74" s="84">
        <v>0</v>
      </c>
      <c r="S74" s="96">
        <f t="shared" si="10"/>
        <v>0</v>
      </c>
      <c r="T74" s="96">
        <f t="shared" si="11"/>
        <v>356913300247230.94</v>
      </c>
      <c r="U74" s="89">
        <f t="shared" si="12"/>
        <v>359021310380000</v>
      </c>
      <c r="V74" s="86">
        <f t="shared" si="9"/>
        <v>1005.9062246526224</v>
      </c>
      <c r="W74" s="97">
        <f t="shared" si="13"/>
        <v>1.1708704760487259E-2</v>
      </c>
      <c r="X74" s="87">
        <f t="shared" si="14"/>
        <v>1.6326530612244899E-2</v>
      </c>
      <c r="Y74" s="87">
        <f t="shared" si="15"/>
        <v>-2.8475711892797319E-2</v>
      </c>
      <c r="Z74" s="87">
        <f t="shared" si="16"/>
        <v>1.6803102111158982E-2</v>
      </c>
      <c r="AA74" s="87" t="e">
        <f t="shared" si="17"/>
        <v>#DIV/0!</v>
      </c>
    </row>
    <row r="75" spans="1:27">
      <c r="A75" s="82">
        <v>20180416</v>
      </c>
      <c r="B75" s="82" t="s">
        <v>99</v>
      </c>
      <c r="C75" s="83">
        <v>2490000</v>
      </c>
      <c r="D75" s="83">
        <v>2517000</v>
      </c>
      <c r="E75" s="83">
        <v>128386494</v>
      </c>
      <c r="F75" s="83">
        <v>1</v>
      </c>
      <c r="G75" s="84">
        <v>290000</v>
      </c>
      <c r="H75" s="84">
        <v>295500</v>
      </c>
      <c r="I75" s="88">
        <v>122666424</v>
      </c>
      <c r="J75" s="82">
        <v>1</v>
      </c>
      <c r="K75" s="83">
        <v>236000</v>
      </c>
      <c r="L75" s="83">
        <v>227300</v>
      </c>
      <c r="M75" s="83">
        <v>15956260</v>
      </c>
      <c r="N75" s="83">
        <v>1</v>
      </c>
      <c r="O75" s="84">
        <v>0</v>
      </c>
      <c r="P75" s="84"/>
      <c r="Q75" s="84">
        <v>0</v>
      </c>
      <c r="R75" s="84">
        <v>0</v>
      </c>
      <c r="S75" s="96">
        <f t="shared" si="10"/>
        <v>0</v>
      </c>
      <c r="T75" s="96">
        <f t="shared" si="11"/>
        <v>356913300247230.94</v>
      </c>
      <c r="U75" s="89">
        <f t="shared" si="12"/>
        <v>363023591588000</v>
      </c>
      <c r="V75" s="86">
        <f t="shared" si="9"/>
        <v>1017.1198196775981</v>
      </c>
      <c r="W75" s="97">
        <f t="shared" si="13"/>
        <v>1.1147753886151931E-2</v>
      </c>
      <c r="X75" s="87">
        <f t="shared" si="14"/>
        <v>1.0843373493975903E-2</v>
      </c>
      <c r="Y75" s="87">
        <f t="shared" si="15"/>
        <v>1.896551724137931E-2</v>
      </c>
      <c r="Z75" s="87">
        <f t="shared" si="16"/>
        <v>-3.6864406779661019E-2</v>
      </c>
      <c r="AA75" s="87" t="e">
        <f t="shared" si="17"/>
        <v>#DIV/0!</v>
      </c>
    </row>
    <row r="76" spans="1:27" s="80" customFormat="1">
      <c r="A76" s="91">
        <v>20180417</v>
      </c>
      <c r="B76" s="91" t="s">
        <v>99</v>
      </c>
      <c r="C76" s="91">
        <v>2517000</v>
      </c>
      <c r="D76" s="91">
        <v>2499000</v>
      </c>
      <c r="E76" s="91">
        <v>128386494</v>
      </c>
      <c r="F76" s="91">
        <v>1</v>
      </c>
      <c r="G76" s="91">
        <v>295500</v>
      </c>
      <c r="H76" s="91">
        <v>290000</v>
      </c>
      <c r="I76" s="92">
        <v>125108377</v>
      </c>
      <c r="J76" s="91">
        <v>1</v>
      </c>
      <c r="K76" s="91">
        <v>227300</v>
      </c>
      <c r="L76" s="91">
        <v>234100</v>
      </c>
      <c r="M76" s="91">
        <v>15956260</v>
      </c>
      <c r="N76" s="91">
        <v>1</v>
      </c>
      <c r="O76" s="91">
        <v>0</v>
      </c>
      <c r="P76" s="91"/>
      <c r="Q76" s="91">
        <v>0</v>
      </c>
      <c r="R76" s="91">
        <v>0</v>
      </c>
      <c r="S76" s="93">
        <f t="shared" si="10"/>
        <v>1</v>
      </c>
      <c r="T76" s="93">
        <f t="shared" si="11"/>
        <v>357622751678163.37</v>
      </c>
      <c r="U76" s="92">
        <f t="shared" si="12"/>
        <v>360854638302000</v>
      </c>
      <c r="V76" s="94">
        <f t="shared" si="9"/>
        <v>1009.0371393002007</v>
      </c>
      <c r="W76" s="95">
        <f t="shared" si="13"/>
        <v>-7.9466354120986786E-3</v>
      </c>
      <c r="X76" s="91">
        <f t="shared" si="14"/>
        <v>-7.1513706793802142E-3</v>
      </c>
      <c r="Y76" s="91">
        <f t="shared" si="15"/>
        <v>-1.8612521150592216E-2</v>
      </c>
      <c r="Z76" s="91">
        <f t="shared" si="16"/>
        <v>2.9916410030796304E-2</v>
      </c>
      <c r="AA76" s="91" t="e">
        <f t="shared" si="17"/>
        <v>#DIV/0!</v>
      </c>
    </row>
    <row r="77" spans="1:27">
      <c r="A77" s="82">
        <v>20180418</v>
      </c>
      <c r="B77" s="82" t="s">
        <v>99</v>
      </c>
      <c r="C77" s="83">
        <v>2499000</v>
      </c>
      <c r="D77" s="83">
        <v>2568000</v>
      </c>
      <c r="E77" s="83">
        <v>128386494</v>
      </c>
      <c r="F77" s="83">
        <v>1</v>
      </c>
      <c r="G77" s="84">
        <v>290000</v>
      </c>
      <c r="H77" s="84">
        <v>284500</v>
      </c>
      <c r="I77" s="88">
        <v>125108377</v>
      </c>
      <c r="J77" s="82">
        <v>1</v>
      </c>
      <c r="K77" s="83">
        <v>234100</v>
      </c>
      <c r="L77" s="83">
        <v>233500</v>
      </c>
      <c r="M77" s="83">
        <v>15956260</v>
      </c>
      <c r="N77" s="83">
        <v>1</v>
      </c>
      <c r="O77" s="84">
        <v>0</v>
      </c>
      <c r="P77" s="84"/>
      <c r="Q77" s="84">
        <v>0</v>
      </c>
      <c r="R77" s="84">
        <v>0</v>
      </c>
      <c r="S77" s="96">
        <f t="shared" si="10"/>
        <v>0</v>
      </c>
      <c r="T77" s="96">
        <f t="shared" si="11"/>
        <v>357622751678163.37</v>
      </c>
      <c r="U77" s="89">
        <f t="shared" si="12"/>
        <v>369015636558500</v>
      </c>
      <c r="V77" s="86">
        <f t="shared" si="9"/>
        <v>1031.8572709003411</v>
      </c>
      <c r="W77" s="97">
        <f t="shared" si="13"/>
        <v>2.2615749917755116E-2</v>
      </c>
      <c r="X77" s="87">
        <f t="shared" si="14"/>
        <v>2.7611044417767107E-2</v>
      </c>
      <c r="Y77" s="87">
        <f t="shared" si="15"/>
        <v>-1.896551724137931E-2</v>
      </c>
      <c r="Z77" s="87">
        <f t="shared" si="16"/>
        <v>-2.5630072618539087E-3</v>
      </c>
      <c r="AA77" s="87" t="e">
        <f t="shared" si="17"/>
        <v>#DIV/0!</v>
      </c>
    </row>
    <row r="78" spans="1:27">
      <c r="A78" s="82">
        <v>20180419</v>
      </c>
      <c r="B78" s="82" t="s">
        <v>99</v>
      </c>
      <c r="C78" s="83">
        <v>2568000</v>
      </c>
      <c r="D78" s="83">
        <v>2639000</v>
      </c>
      <c r="E78" s="83">
        <v>128386494</v>
      </c>
      <c r="F78" s="83">
        <v>1</v>
      </c>
      <c r="G78" s="84">
        <v>284500</v>
      </c>
      <c r="H78" s="84">
        <v>266500</v>
      </c>
      <c r="I78" s="88">
        <v>125108377</v>
      </c>
      <c r="J78" s="82">
        <v>1</v>
      </c>
      <c r="K78" s="83">
        <v>233500</v>
      </c>
      <c r="L78" s="83">
        <v>223200</v>
      </c>
      <c r="M78" s="83">
        <v>15956260</v>
      </c>
      <c r="N78" s="83">
        <v>1</v>
      </c>
      <c r="O78" s="84">
        <v>0</v>
      </c>
      <c r="P78" s="84"/>
      <c r="Q78" s="84">
        <v>0</v>
      </c>
      <c r="R78" s="84">
        <v>0</v>
      </c>
      <c r="S78" s="96">
        <f t="shared" si="10"/>
        <v>0</v>
      </c>
      <c r="T78" s="96">
        <f t="shared" si="11"/>
        <v>357622751678163.37</v>
      </c>
      <c r="U78" s="89">
        <f t="shared" si="12"/>
        <v>375714777368500</v>
      </c>
      <c r="V78" s="86">
        <f t="shared" si="9"/>
        <v>1050.589694322967</v>
      </c>
      <c r="W78" s="97">
        <f t="shared" si="13"/>
        <v>1.8154083855300165E-2</v>
      </c>
      <c r="X78" s="87">
        <f t="shared" si="14"/>
        <v>2.764797507788162E-2</v>
      </c>
      <c r="Y78" s="87">
        <f t="shared" si="15"/>
        <v>-6.32688927943761E-2</v>
      </c>
      <c r="Z78" s="87">
        <f t="shared" si="16"/>
        <v>-4.411134903640257E-2</v>
      </c>
      <c r="AA78" s="87" t="e">
        <f t="shared" si="17"/>
        <v>#DIV/0!</v>
      </c>
    </row>
    <row r="79" spans="1:27">
      <c r="A79" s="82">
        <v>20180420</v>
      </c>
      <c r="B79" s="82" t="s">
        <v>99</v>
      </c>
      <c r="C79" s="83">
        <v>2639000</v>
      </c>
      <c r="D79" s="83">
        <v>2581000</v>
      </c>
      <c r="E79" s="83">
        <v>128386494</v>
      </c>
      <c r="F79" s="83">
        <v>1</v>
      </c>
      <c r="G79" s="84">
        <v>266500</v>
      </c>
      <c r="H79" s="84">
        <v>269000</v>
      </c>
      <c r="I79" s="88">
        <v>125108377</v>
      </c>
      <c r="J79" s="82">
        <v>1</v>
      </c>
      <c r="K79" s="83">
        <v>223200</v>
      </c>
      <c r="L79" s="83">
        <v>224200</v>
      </c>
      <c r="M79" s="83">
        <v>15956260</v>
      </c>
      <c r="N79" s="83">
        <v>1</v>
      </c>
      <c r="O79" s="84">
        <v>0</v>
      </c>
      <c r="P79" s="84"/>
      <c r="Q79" s="84">
        <v>0</v>
      </c>
      <c r="R79" s="84">
        <v>0</v>
      </c>
      <c r="S79" s="96">
        <f t="shared" si="10"/>
        <v>0</v>
      </c>
      <c r="T79" s="96">
        <f t="shared" si="11"/>
        <v>357622751678163.37</v>
      </c>
      <c r="U79" s="89">
        <f t="shared" si="12"/>
        <v>368597087919000</v>
      </c>
      <c r="V79" s="86">
        <f t="shared" si="9"/>
        <v>1030.6869073327659</v>
      </c>
      <c r="W79" s="97">
        <f t="shared" si="13"/>
        <v>-1.8944395797663972E-2</v>
      </c>
      <c r="X79" s="87">
        <f t="shared" si="14"/>
        <v>-2.197802197802198E-2</v>
      </c>
      <c r="Y79" s="87">
        <f t="shared" si="15"/>
        <v>9.3808630393996256E-3</v>
      </c>
      <c r="Z79" s="87">
        <f t="shared" si="16"/>
        <v>4.4802867383512543E-3</v>
      </c>
      <c r="AA79" s="87" t="e">
        <f t="shared" si="17"/>
        <v>#DIV/0!</v>
      </c>
    </row>
    <row r="80" spans="1:27">
      <c r="A80" s="82">
        <v>20180423</v>
      </c>
      <c r="B80" s="82" t="s">
        <v>99</v>
      </c>
      <c r="C80" s="83">
        <v>2581000</v>
      </c>
      <c r="D80" s="83">
        <v>2595000</v>
      </c>
      <c r="E80" s="83">
        <v>128386494</v>
      </c>
      <c r="F80" s="83">
        <v>1</v>
      </c>
      <c r="G80" s="84">
        <v>269000</v>
      </c>
      <c r="H80" s="84">
        <v>250500</v>
      </c>
      <c r="I80" s="88">
        <v>125108377</v>
      </c>
      <c r="J80" s="82">
        <v>1</v>
      </c>
      <c r="K80" s="83">
        <v>224200</v>
      </c>
      <c r="L80" s="83">
        <v>214000</v>
      </c>
      <c r="M80" s="83">
        <v>15956260</v>
      </c>
      <c r="N80" s="83">
        <v>1</v>
      </c>
      <c r="O80" s="84">
        <v>0</v>
      </c>
      <c r="P80" s="84"/>
      <c r="Q80" s="84">
        <v>0</v>
      </c>
      <c r="R80" s="84">
        <v>0</v>
      </c>
      <c r="S80" s="96">
        <f t="shared" si="10"/>
        <v>0</v>
      </c>
      <c r="T80" s="96">
        <f t="shared" si="11"/>
        <v>357622751678163.37</v>
      </c>
      <c r="U80" s="89">
        <f t="shared" si="12"/>
        <v>367917240008500</v>
      </c>
      <c r="V80" s="86">
        <f t="shared" si="9"/>
        <v>1028.7858875925237</v>
      </c>
      <c r="W80" s="97">
        <f t="shared" si="13"/>
        <v>-1.8444201888250344E-3</v>
      </c>
      <c r="X80" s="87">
        <f t="shared" si="14"/>
        <v>5.424254165052305E-3</v>
      </c>
      <c r="Y80" s="87">
        <f t="shared" si="15"/>
        <v>-6.8773234200743494E-2</v>
      </c>
      <c r="Z80" s="87">
        <f t="shared" si="16"/>
        <v>-4.5495093666369314E-2</v>
      </c>
      <c r="AA80" s="87" t="e">
        <f t="shared" si="17"/>
        <v>#DIV/0!</v>
      </c>
    </row>
    <row r="81" spans="1:27">
      <c r="A81" s="82">
        <v>20180424</v>
      </c>
      <c r="B81" s="82" t="s">
        <v>99</v>
      </c>
      <c r="C81" s="83">
        <v>2595000</v>
      </c>
      <c r="D81" s="83">
        <v>2523000</v>
      </c>
      <c r="E81" s="83">
        <v>128386494</v>
      </c>
      <c r="F81" s="83">
        <v>1</v>
      </c>
      <c r="G81" s="84">
        <v>250500</v>
      </c>
      <c r="H81" s="84">
        <v>248500</v>
      </c>
      <c r="I81" s="88">
        <v>125108377</v>
      </c>
      <c r="J81" s="82">
        <v>1</v>
      </c>
      <c r="K81" s="83">
        <v>214000</v>
      </c>
      <c r="L81" s="83">
        <v>208900</v>
      </c>
      <c r="M81" s="83">
        <v>15956260</v>
      </c>
      <c r="N81" s="83">
        <v>1</v>
      </c>
      <c r="O81" s="84">
        <v>0</v>
      </c>
      <c r="P81" s="84"/>
      <c r="Q81" s="84">
        <v>0</v>
      </c>
      <c r="R81" s="84">
        <v>0</v>
      </c>
      <c r="S81" s="96">
        <f t="shared" si="10"/>
        <v>0</v>
      </c>
      <c r="T81" s="96">
        <f t="shared" si="11"/>
        <v>357622751678163.37</v>
      </c>
      <c r="U81" s="89">
        <f t="shared" si="12"/>
        <v>358341818760500</v>
      </c>
      <c r="V81" s="86">
        <f t="shared" si="9"/>
        <v>1002.0106860622328</v>
      </c>
      <c r="W81" s="97">
        <f t="shared" si="13"/>
        <v>-2.6026019459644757E-2</v>
      </c>
      <c r="X81" s="87">
        <f t="shared" si="14"/>
        <v>-2.7745664739884393E-2</v>
      </c>
      <c r="Y81" s="87">
        <f t="shared" si="15"/>
        <v>-7.9840319361277438E-3</v>
      </c>
      <c r="Z81" s="87">
        <f t="shared" si="16"/>
        <v>-2.3831775700934581E-2</v>
      </c>
      <c r="AA81" s="87" t="e">
        <f t="shared" si="17"/>
        <v>#DIV/0!</v>
      </c>
    </row>
    <row r="82" spans="1:27">
      <c r="A82" s="82">
        <v>20180425</v>
      </c>
      <c r="B82" s="82" t="s">
        <v>99</v>
      </c>
      <c r="C82" s="83">
        <v>2523000</v>
      </c>
      <c r="D82" s="83">
        <v>2520000</v>
      </c>
      <c r="E82" s="83">
        <v>128386494</v>
      </c>
      <c r="F82" s="83">
        <v>1</v>
      </c>
      <c r="G82" s="84">
        <v>248500</v>
      </c>
      <c r="H82" s="84">
        <v>251000</v>
      </c>
      <c r="I82" s="88">
        <v>125108377</v>
      </c>
      <c r="J82" s="82">
        <v>1</v>
      </c>
      <c r="K82" s="83">
        <v>208900</v>
      </c>
      <c r="L82" s="83">
        <v>215000</v>
      </c>
      <c r="M82" s="83">
        <v>15956260</v>
      </c>
      <c r="N82" s="83">
        <v>1</v>
      </c>
      <c r="O82" s="84">
        <v>0</v>
      </c>
      <c r="P82" s="84"/>
      <c r="Q82" s="84">
        <v>0</v>
      </c>
      <c r="R82" s="84">
        <v>0</v>
      </c>
      <c r="S82" s="96">
        <f t="shared" si="10"/>
        <v>0</v>
      </c>
      <c r="T82" s="96">
        <f t="shared" si="11"/>
        <v>357622751678163.37</v>
      </c>
      <c r="U82" s="89">
        <f t="shared" si="12"/>
        <v>358366763407000</v>
      </c>
      <c r="V82" s="86">
        <f t="shared" si="9"/>
        <v>1002.0804373473034</v>
      </c>
      <c r="W82" s="97">
        <f t="shared" si="13"/>
        <v>6.9611318562530638E-5</v>
      </c>
      <c r="X82" s="87">
        <f t="shared" si="14"/>
        <v>-1.1890606420927466E-3</v>
      </c>
      <c r="Y82" s="87">
        <f t="shared" si="15"/>
        <v>1.0060362173038229E-2</v>
      </c>
      <c r="Z82" s="87">
        <f t="shared" si="16"/>
        <v>2.9200574437529919E-2</v>
      </c>
      <c r="AA82" s="87" t="e">
        <f t="shared" si="17"/>
        <v>#DIV/0!</v>
      </c>
    </row>
    <row r="83" spans="1:27">
      <c r="A83" s="82">
        <v>20180426</v>
      </c>
      <c r="B83" s="82" t="s">
        <v>99</v>
      </c>
      <c r="C83" s="83">
        <v>2520000</v>
      </c>
      <c r="D83" s="83">
        <v>2607000</v>
      </c>
      <c r="E83" s="83">
        <v>128386494</v>
      </c>
      <c r="F83" s="83">
        <v>1</v>
      </c>
      <c r="G83" s="84">
        <v>251000</v>
      </c>
      <c r="H83" s="84">
        <v>257000</v>
      </c>
      <c r="I83" s="88">
        <v>125108377</v>
      </c>
      <c r="J83" s="82">
        <v>1</v>
      </c>
      <c r="K83" s="83">
        <v>215000</v>
      </c>
      <c r="L83" s="83">
        <v>218700</v>
      </c>
      <c r="M83" s="83">
        <v>15956260</v>
      </c>
      <c r="N83" s="83">
        <v>1</v>
      </c>
      <c r="O83" s="84">
        <v>0</v>
      </c>
      <c r="P83" s="84"/>
      <c r="Q83" s="84">
        <v>0</v>
      </c>
      <c r="R83" s="84">
        <v>0</v>
      </c>
      <c r="S83" s="96">
        <f t="shared" si="10"/>
        <v>0</v>
      </c>
      <c r="T83" s="96">
        <f t="shared" si="11"/>
        <v>357622751678163.37</v>
      </c>
      <c r="U83" s="89">
        <f t="shared" si="12"/>
        <v>370346076809000</v>
      </c>
      <c r="V83" s="86">
        <f t="shared" si="9"/>
        <v>1035.5775047060954</v>
      </c>
      <c r="W83" s="97">
        <f t="shared" si="13"/>
        <v>3.3427523490494555E-2</v>
      </c>
      <c r="X83" s="87">
        <f t="shared" si="14"/>
        <v>3.4523809523809526E-2</v>
      </c>
      <c r="Y83" s="87">
        <f t="shared" si="15"/>
        <v>2.3904382470119521E-2</v>
      </c>
      <c r="Z83" s="87">
        <f t="shared" si="16"/>
        <v>1.7209302325581394E-2</v>
      </c>
      <c r="AA83" s="87" t="e">
        <f t="shared" si="17"/>
        <v>#DIV/0!</v>
      </c>
    </row>
    <row r="84" spans="1:27">
      <c r="A84" s="82">
        <v>20180427</v>
      </c>
      <c r="B84" s="82" t="s">
        <v>99</v>
      </c>
      <c r="C84" s="83">
        <v>2607000</v>
      </c>
      <c r="D84" s="83">
        <v>2650000</v>
      </c>
      <c r="E84" s="83">
        <v>128386494</v>
      </c>
      <c r="F84" s="83">
        <v>1</v>
      </c>
      <c r="G84" s="84">
        <v>257000</v>
      </c>
      <c r="H84" s="84">
        <v>276500</v>
      </c>
      <c r="I84" s="88">
        <v>125108377</v>
      </c>
      <c r="J84" s="82">
        <v>1</v>
      </c>
      <c r="K84" s="83">
        <v>218700</v>
      </c>
      <c r="L84" s="83">
        <v>223000</v>
      </c>
      <c r="M84" s="83">
        <v>15956260</v>
      </c>
      <c r="N84" s="83">
        <v>1</v>
      </c>
      <c r="O84" s="84">
        <v>0</v>
      </c>
      <c r="P84" s="84"/>
      <c r="Q84" s="84">
        <v>0</v>
      </c>
      <c r="R84" s="84">
        <v>0</v>
      </c>
      <c r="S84" s="96">
        <f t="shared" si="10"/>
        <v>0</v>
      </c>
      <c r="T84" s="96">
        <f t="shared" si="11"/>
        <v>357622751678163.37</v>
      </c>
      <c r="U84" s="89">
        <f t="shared" si="12"/>
        <v>378374921320500</v>
      </c>
      <c r="V84" s="86">
        <f t="shared" si="9"/>
        <v>1058.0281023647294</v>
      </c>
      <c r="W84" s="97">
        <f t="shared" si="13"/>
        <v>2.1679302183186831E-2</v>
      </c>
      <c r="X84" s="87">
        <f t="shared" si="14"/>
        <v>1.6494054468738015E-2</v>
      </c>
      <c r="Y84" s="87">
        <f t="shared" si="15"/>
        <v>7.5875486381322951E-2</v>
      </c>
      <c r="Z84" s="87">
        <f t="shared" si="16"/>
        <v>1.9661636945587563E-2</v>
      </c>
      <c r="AA84" s="87" t="e">
        <f t="shared" si="17"/>
        <v>#DIV/0!</v>
      </c>
    </row>
    <row r="85" spans="1:27">
      <c r="A85" s="82">
        <v>20180430</v>
      </c>
      <c r="B85" s="82" t="s">
        <v>99</v>
      </c>
      <c r="C85" s="83">
        <v>2650000</v>
      </c>
      <c r="D85" s="83">
        <v>2650000</v>
      </c>
      <c r="E85" s="83">
        <v>128386494</v>
      </c>
      <c r="F85" s="83">
        <v>1</v>
      </c>
      <c r="G85" s="84">
        <v>276500</v>
      </c>
      <c r="H85" s="84">
        <v>271000</v>
      </c>
      <c r="I85" s="88">
        <v>125108377</v>
      </c>
      <c r="J85" s="82">
        <v>1</v>
      </c>
      <c r="K85" s="83">
        <v>223000</v>
      </c>
      <c r="L85" s="83">
        <v>216500</v>
      </c>
      <c r="M85" s="83">
        <v>15956260</v>
      </c>
      <c r="N85" s="83">
        <v>1</v>
      </c>
      <c r="O85" s="84">
        <v>0</v>
      </c>
      <c r="P85" s="84"/>
      <c r="Q85" s="84">
        <v>0</v>
      </c>
      <c r="R85" s="84">
        <v>0</v>
      </c>
      <c r="S85" s="96">
        <f t="shared" si="10"/>
        <v>0</v>
      </c>
      <c r="T85" s="96">
        <f t="shared" si="11"/>
        <v>357622751678163.37</v>
      </c>
      <c r="U85" s="89">
        <f t="shared" si="12"/>
        <v>377583109557000</v>
      </c>
      <c r="V85" s="86">
        <f t="shared" si="9"/>
        <v>1055.8140045206062</v>
      </c>
      <c r="W85" s="97">
        <f t="shared" si="13"/>
        <v>-2.092664494614681E-3</v>
      </c>
      <c r="X85" s="87">
        <f t="shared" si="14"/>
        <v>0</v>
      </c>
      <c r="Y85" s="87">
        <f t="shared" si="15"/>
        <v>-1.9891500904159132E-2</v>
      </c>
      <c r="Z85" s="87">
        <f t="shared" si="16"/>
        <v>-2.914798206278027E-2</v>
      </c>
      <c r="AA85" s="87" t="e">
        <f t="shared" si="17"/>
        <v>#DIV/0!</v>
      </c>
    </row>
    <row r="86" spans="1:27">
      <c r="A86" s="82">
        <v>20180502</v>
      </c>
      <c r="B86" s="82" t="s">
        <v>99</v>
      </c>
      <c r="C86" s="83">
        <v>2650000</v>
      </c>
      <c r="D86" s="83">
        <v>2650000</v>
      </c>
      <c r="E86" s="83">
        <v>128386494</v>
      </c>
      <c r="F86" s="83">
        <v>1</v>
      </c>
      <c r="G86" s="84">
        <v>271000</v>
      </c>
      <c r="H86" s="84">
        <v>259000</v>
      </c>
      <c r="I86" s="88">
        <v>125108377</v>
      </c>
      <c r="J86" s="82">
        <v>1</v>
      </c>
      <c r="K86" s="83">
        <v>216500</v>
      </c>
      <c r="L86" s="83">
        <v>214700</v>
      </c>
      <c r="M86" s="83">
        <v>15956260</v>
      </c>
      <c r="N86" s="83">
        <v>1</v>
      </c>
      <c r="O86" s="84">
        <v>0</v>
      </c>
      <c r="P86" s="84"/>
      <c r="Q86" s="84">
        <v>0</v>
      </c>
      <c r="R86" s="84">
        <v>0</v>
      </c>
      <c r="S86" s="96">
        <f t="shared" si="10"/>
        <v>0</v>
      </c>
      <c r="T86" s="96">
        <f t="shared" si="11"/>
        <v>357622751678163.37</v>
      </c>
      <c r="U86" s="89">
        <f t="shared" si="12"/>
        <v>376053087765000</v>
      </c>
      <c r="V86" s="86">
        <f t="shared" si="9"/>
        <v>1051.535692291252</v>
      </c>
      <c r="W86" s="97">
        <f t="shared" si="13"/>
        <v>-4.0521457482436173E-3</v>
      </c>
      <c r="X86" s="87">
        <f t="shared" si="14"/>
        <v>0</v>
      </c>
      <c r="Y86" s="87">
        <f t="shared" si="15"/>
        <v>-4.4280442804428041E-2</v>
      </c>
      <c r="Z86" s="87">
        <f t="shared" si="16"/>
        <v>-8.3140877598152432E-3</v>
      </c>
      <c r="AA86" s="87" t="e">
        <f t="shared" si="17"/>
        <v>#DIV/0!</v>
      </c>
    </row>
    <row r="87" spans="1:27">
      <c r="A87" s="82">
        <v>20180503</v>
      </c>
      <c r="B87" s="82" t="s">
        <v>99</v>
      </c>
      <c r="C87" s="83">
        <v>2650000</v>
      </c>
      <c r="D87" s="83">
        <v>2650000</v>
      </c>
      <c r="E87" s="83">
        <v>128386494</v>
      </c>
      <c r="F87" s="83">
        <v>1</v>
      </c>
      <c r="G87" s="84">
        <v>259000</v>
      </c>
      <c r="H87" s="84">
        <v>262000</v>
      </c>
      <c r="I87" s="88">
        <v>125108377</v>
      </c>
      <c r="J87" s="82">
        <v>1</v>
      </c>
      <c r="K87" s="83">
        <v>214700</v>
      </c>
      <c r="L87" s="83">
        <v>207700</v>
      </c>
      <c r="M87" s="83">
        <v>15956260</v>
      </c>
      <c r="N87" s="83">
        <v>1</v>
      </c>
      <c r="O87" s="84">
        <v>0</v>
      </c>
      <c r="P87" s="84"/>
      <c r="Q87" s="84">
        <v>0</v>
      </c>
      <c r="R87" s="84">
        <v>0</v>
      </c>
      <c r="S87" s="96">
        <f t="shared" si="10"/>
        <v>0</v>
      </c>
      <c r="T87" s="96">
        <f t="shared" si="11"/>
        <v>357622751678163.37</v>
      </c>
      <c r="U87" s="89">
        <f t="shared" si="12"/>
        <v>376316719076000</v>
      </c>
      <c r="V87" s="86">
        <f t="shared" si="9"/>
        <v>1052.2728694136888</v>
      </c>
      <c r="W87" s="97">
        <f t="shared" si="13"/>
        <v>7.0104812213321566E-4</v>
      </c>
      <c r="X87" s="87">
        <f t="shared" si="14"/>
        <v>0</v>
      </c>
      <c r="Y87" s="87">
        <f t="shared" si="15"/>
        <v>1.1583011583011582E-2</v>
      </c>
      <c r="Z87" s="87">
        <f t="shared" si="16"/>
        <v>-3.2603632976245925E-2</v>
      </c>
      <c r="AA87" s="87" t="e">
        <f t="shared" si="17"/>
        <v>#DIV/0!</v>
      </c>
    </row>
    <row r="88" spans="1:27">
      <c r="A88" s="82">
        <v>20180504</v>
      </c>
      <c r="B88" s="82" t="s">
        <v>99</v>
      </c>
      <c r="C88" s="83">
        <v>53000</v>
      </c>
      <c r="D88" s="83">
        <v>51900</v>
      </c>
      <c r="E88" s="83">
        <v>6419324700</v>
      </c>
      <c r="F88" s="83">
        <v>1</v>
      </c>
      <c r="G88" s="84">
        <v>262000</v>
      </c>
      <c r="H88" s="84">
        <v>250000</v>
      </c>
      <c r="I88" s="88">
        <v>125108377</v>
      </c>
      <c r="J88" s="82">
        <v>1</v>
      </c>
      <c r="K88" s="83">
        <v>207700</v>
      </c>
      <c r="L88" s="83">
        <v>200200</v>
      </c>
      <c r="M88" s="83">
        <v>15956260</v>
      </c>
      <c r="N88" s="83">
        <v>1</v>
      </c>
      <c r="O88" s="84">
        <v>0</v>
      </c>
      <c r="P88" s="84"/>
      <c r="Q88" s="84">
        <v>0</v>
      </c>
      <c r="R88" s="84">
        <v>0</v>
      </c>
      <c r="S88" s="96">
        <f t="shared" si="10"/>
        <v>0</v>
      </c>
      <c r="T88" s="96">
        <f t="shared" si="11"/>
        <v>357622751678163.37</v>
      </c>
      <c r="U88" s="89">
        <f t="shared" si="12"/>
        <v>367634489432000</v>
      </c>
      <c r="V88" s="86">
        <f t="shared" si="9"/>
        <v>1027.9952483639702</v>
      </c>
      <c r="W88" s="97">
        <f t="shared" si="13"/>
        <v>-2.3071602200716017E-2</v>
      </c>
      <c r="X88" s="87">
        <f t="shared" si="14"/>
        <v>-2.0754716981132074E-2</v>
      </c>
      <c r="Y88" s="87">
        <f t="shared" si="15"/>
        <v>-4.5801526717557252E-2</v>
      </c>
      <c r="Z88" s="87">
        <f t="shared" si="16"/>
        <v>-3.6109773712084736E-2</v>
      </c>
      <c r="AA88" s="87" t="e">
        <f t="shared" si="17"/>
        <v>#DIV/0!</v>
      </c>
    </row>
    <row r="89" spans="1:27">
      <c r="A89" s="82">
        <v>20180508</v>
      </c>
      <c r="B89" s="82" t="s">
        <v>99</v>
      </c>
      <c r="C89" s="83">
        <v>51900</v>
      </c>
      <c r="D89" s="83">
        <v>52600</v>
      </c>
      <c r="E89" s="83">
        <v>6419324700</v>
      </c>
      <c r="F89" s="83">
        <v>1</v>
      </c>
      <c r="G89" s="84">
        <v>250000</v>
      </c>
      <c r="H89" s="84">
        <v>236000</v>
      </c>
      <c r="I89" s="88">
        <v>125108377</v>
      </c>
      <c r="J89" s="82">
        <v>1</v>
      </c>
      <c r="K89" s="83">
        <v>200200</v>
      </c>
      <c r="L89" s="83">
        <v>194500</v>
      </c>
      <c r="M89" s="83">
        <v>15956260</v>
      </c>
      <c r="N89" s="83">
        <v>1</v>
      </c>
      <c r="O89" s="84">
        <v>0</v>
      </c>
      <c r="P89" s="84"/>
      <c r="Q89" s="84">
        <v>0</v>
      </c>
      <c r="R89" s="84">
        <v>0</v>
      </c>
      <c r="S89" s="96">
        <f t="shared" si="10"/>
        <v>0</v>
      </c>
      <c r="T89" s="96">
        <f t="shared" si="11"/>
        <v>357622751678163.37</v>
      </c>
      <c r="U89" s="89">
        <f t="shared" si="12"/>
        <v>370285548762000</v>
      </c>
      <c r="V89" s="86">
        <f t="shared" si="9"/>
        <v>1035.4082535980044</v>
      </c>
      <c r="W89" s="97">
        <f t="shared" si="13"/>
        <v>7.2111279170131038E-3</v>
      </c>
      <c r="X89" s="87">
        <f t="shared" si="14"/>
        <v>1.348747591522158E-2</v>
      </c>
      <c r="Y89" s="87">
        <f t="shared" si="15"/>
        <v>-5.6000000000000001E-2</v>
      </c>
      <c r="Z89" s="87">
        <f t="shared" si="16"/>
        <v>-2.8471528471528472E-2</v>
      </c>
      <c r="AA89" s="87" t="e">
        <f t="shared" si="17"/>
        <v>#DIV/0!</v>
      </c>
    </row>
    <row r="90" spans="1:27">
      <c r="A90" s="82">
        <v>20180509</v>
      </c>
      <c r="B90" s="82" t="s">
        <v>99</v>
      </c>
      <c r="C90" s="83">
        <v>52600</v>
      </c>
      <c r="D90" s="83">
        <v>50900</v>
      </c>
      <c r="E90" s="83">
        <v>6419324700</v>
      </c>
      <c r="F90" s="83">
        <v>1</v>
      </c>
      <c r="G90" s="84">
        <v>236000</v>
      </c>
      <c r="H90" s="84">
        <v>259000</v>
      </c>
      <c r="I90" s="88">
        <v>125108377</v>
      </c>
      <c r="J90" s="82">
        <v>1</v>
      </c>
      <c r="K90" s="83">
        <v>194500</v>
      </c>
      <c r="L90" s="83">
        <v>201900</v>
      </c>
      <c r="M90" s="83">
        <v>15956260</v>
      </c>
      <c r="N90" s="83">
        <v>1</v>
      </c>
      <c r="O90" s="84">
        <v>0</v>
      </c>
      <c r="P90" s="84"/>
      <c r="Q90" s="84">
        <v>0</v>
      </c>
      <c r="R90" s="84">
        <v>0</v>
      </c>
      <c r="S90" s="96">
        <f t="shared" si="10"/>
        <v>0</v>
      </c>
      <c r="T90" s="96">
        <f t="shared" si="11"/>
        <v>357622751678163.37</v>
      </c>
      <c r="U90" s="89">
        <f t="shared" si="12"/>
        <v>362368265767000</v>
      </c>
      <c r="V90" s="86">
        <f t="shared" si="9"/>
        <v>1013.2696090127602</v>
      </c>
      <c r="W90" s="97">
        <f t="shared" si="13"/>
        <v>-2.1381560856129276E-2</v>
      </c>
      <c r="X90" s="87">
        <f t="shared" si="14"/>
        <v>-3.2319391634980987E-2</v>
      </c>
      <c r="Y90" s="87">
        <f t="shared" si="15"/>
        <v>9.7457627118644072E-2</v>
      </c>
      <c r="Z90" s="87">
        <f t="shared" si="16"/>
        <v>3.8046272493573265E-2</v>
      </c>
      <c r="AA90" s="87" t="e">
        <f t="shared" si="17"/>
        <v>#DIV/0!</v>
      </c>
    </row>
    <row r="91" spans="1:27">
      <c r="A91" s="82">
        <v>20180510</v>
      </c>
      <c r="B91" s="82" t="s">
        <v>99</v>
      </c>
      <c r="C91" s="83">
        <v>50900</v>
      </c>
      <c r="D91" s="83">
        <v>51600</v>
      </c>
      <c r="E91" s="83">
        <v>6419324700</v>
      </c>
      <c r="F91" s="83">
        <v>1</v>
      </c>
      <c r="G91" s="84">
        <v>259000</v>
      </c>
      <c r="H91" s="84">
        <v>259000</v>
      </c>
      <c r="I91" s="88">
        <v>125108377</v>
      </c>
      <c r="J91" s="82">
        <v>1</v>
      </c>
      <c r="K91" s="83">
        <v>201900</v>
      </c>
      <c r="L91" s="83">
        <v>198600</v>
      </c>
      <c r="M91" s="83">
        <v>15956260</v>
      </c>
      <c r="N91" s="83">
        <v>1</v>
      </c>
      <c r="O91" s="84">
        <v>0</v>
      </c>
      <c r="P91" s="84"/>
      <c r="Q91" s="84">
        <v>0</v>
      </c>
      <c r="R91" s="84">
        <v>0</v>
      </c>
      <c r="S91" s="96">
        <f t="shared" si="10"/>
        <v>0</v>
      </c>
      <c r="T91" s="96">
        <f t="shared" si="11"/>
        <v>357622751678163.37</v>
      </c>
      <c r="U91" s="89">
        <f t="shared" si="12"/>
        <v>366809137399000</v>
      </c>
      <c r="V91" s="86">
        <f t="shared" si="9"/>
        <v>1025.6873637869207</v>
      </c>
      <c r="W91" s="97">
        <f t="shared" si="13"/>
        <v>1.2255133938399023E-2</v>
      </c>
      <c r="X91" s="87">
        <f t="shared" si="14"/>
        <v>1.37524557956778E-2</v>
      </c>
      <c r="Y91" s="87">
        <f t="shared" si="15"/>
        <v>0</v>
      </c>
      <c r="Z91" s="87">
        <f t="shared" si="16"/>
        <v>-1.6344725111441308E-2</v>
      </c>
      <c r="AA91" s="87" t="e">
        <f t="shared" si="17"/>
        <v>#DIV/0!</v>
      </c>
    </row>
    <row r="92" spans="1:27">
      <c r="A92" s="82">
        <v>20180511</v>
      </c>
      <c r="B92" s="82" t="s">
        <v>99</v>
      </c>
      <c r="C92" s="83">
        <v>51600</v>
      </c>
      <c r="D92" s="83">
        <v>51300</v>
      </c>
      <c r="E92" s="83">
        <v>6419324700</v>
      </c>
      <c r="F92" s="83">
        <v>1</v>
      </c>
      <c r="G92" s="84">
        <v>259000</v>
      </c>
      <c r="H92" s="84">
        <v>260000</v>
      </c>
      <c r="I92" s="88">
        <v>125108377</v>
      </c>
      <c r="J92" s="82">
        <v>1</v>
      </c>
      <c r="K92" s="83">
        <v>198600</v>
      </c>
      <c r="L92" s="83">
        <v>198700</v>
      </c>
      <c r="M92" s="83">
        <v>15956260</v>
      </c>
      <c r="N92" s="83">
        <v>1</v>
      </c>
      <c r="O92" s="84">
        <v>0</v>
      </c>
      <c r="P92" s="84"/>
      <c r="Q92" s="84">
        <v>0</v>
      </c>
      <c r="R92" s="84">
        <v>0</v>
      </c>
      <c r="S92" s="96">
        <f t="shared" si="10"/>
        <v>0</v>
      </c>
      <c r="T92" s="96">
        <f t="shared" si="11"/>
        <v>357622751678163.37</v>
      </c>
      <c r="U92" s="89">
        <f t="shared" si="12"/>
        <v>365010043992000</v>
      </c>
      <c r="V92" s="86">
        <f t="shared" si="9"/>
        <v>1020.6566620249168</v>
      </c>
      <c r="W92" s="97">
        <f t="shared" si="13"/>
        <v>-4.9047126245468625E-3</v>
      </c>
      <c r="X92" s="87">
        <f t="shared" si="14"/>
        <v>-5.8139534883720929E-3</v>
      </c>
      <c r="Y92" s="87">
        <f t="shared" si="15"/>
        <v>3.8610038610038611E-3</v>
      </c>
      <c r="Z92" s="87">
        <f t="shared" si="16"/>
        <v>5.0352467270896274E-4</v>
      </c>
      <c r="AA92" s="87" t="e">
        <f t="shared" si="17"/>
        <v>#DIV/0!</v>
      </c>
    </row>
    <row r="93" spans="1:27">
      <c r="A93" s="82">
        <v>20180514</v>
      </c>
      <c r="B93" s="82" t="s">
        <v>99</v>
      </c>
      <c r="C93" s="83">
        <v>51300</v>
      </c>
      <c r="D93" s="83">
        <v>50100</v>
      </c>
      <c r="E93" s="83">
        <v>6419324700</v>
      </c>
      <c r="F93" s="83">
        <v>1</v>
      </c>
      <c r="G93" s="84">
        <v>260000</v>
      </c>
      <c r="H93" s="84">
        <v>255000</v>
      </c>
      <c r="I93" s="88">
        <v>125108377</v>
      </c>
      <c r="J93" s="82">
        <v>1</v>
      </c>
      <c r="K93" s="83">
        <v>198700</v>
      </c>
      <c r="L93" s="83">
        <v>187700</v>
      </c>
      <c r="M93" s="83">
        <v>15956260</v>
      </c>
      <c r="N93" s="83">
        <v>1</v>
      </c>
      <c r="O93" s="84">
        <v>0</v>
      </c>
      <c r="P93" s="84"/>
      <c r="Q93" s="84">
        <v>0</v>
      </c>
      <c r="R93" s="84">
        <v>0</v>
      </c>
      <c r="S93" s="96">
        <f t="shared" si="10"/>
        <v>0</v>
      </c>
      <c r="T93" s="96">
        <f t="shared" si="11"/>
        <v>357622751678163.37</v>
      </c>
      <c r="U93" s="89">
        <f t="shared" si="12"/>
        <v>356505793607000</v>
      </c>
      <c r="V93" s="86">
        <f t="shared" si="9"/>
        <v>996.87671417458205</v>
      </c>
      <c r="W93" s="97">
        <f t="shared" si="13"/>
        <v>-2.3298674995327923E-2</v>
      </c>
      <c r="X93" s="87">
        <f t="shared" si="14"/>
        <v>-2.3391812865497075E-2</v>
      </c>
      <c r="Y93" s="87">
        <f t="shared" si="15"/>
        <v>-1.9230769230769232E-2</v>
      </c>
      <c r="Z93" s="87">
        <f t="shared" si="16"/>
        <v>-5.5359838953195774E-2</v>
      </c>
      <c r="AA93" s="87" t="e">
        <f t="shared" si="17"/>
        <v>#DIV/0!</v>
      </c>
    </row>
    <row r="94" spans="1:27" s="80" customFormat="1">
      <c r="A94" s="91">
        <v>20180515</v>
      </c>
      <c r="B94" s="91" t="s">
        <v>99</v>
      </c>
      <c r="C94" s="91">
        <v>50100</v>
      </c>
      <c r="D94" s="91">
        <v>49200</v>
      </c>
      <c r="E94" s="91">
        <v>6419324700</v>
      </c>
      <c r="F94" s="91">
        <v>1</v>
      </c>
      <c r="G94" s="91">
        <v>255000</v>
      </c>
      <c r="H94" s="91">
        <v>268000</v>
      </c>
      <c r="I94" s="92">
        <v>125395903</v>
      </c>
      <c r="J94" s="91">
        <v>1</v>
      </c>
      <c r="K94" s="91">
        <v>187700</v>
      </c>
      <c r="L94" s="91">
        <v>196900</v>
      </c>
      <c r="M94" s="91">
        <v>15956260</v>
      </c>
      <c r="N94" s="91">
        <v>1</v>
      </c>
      <c r="O94" s="91">
        <v>0</v>
      </c>
      <c r="P94" s="91"/>
      <c r="Q94" s="91">
        <v>0</v>
      </c>
      <c r="R94" s="91">
        <v>0</v>
      </c>
      <c r="S94" s="93">
        <f t="shared" si="10"/>
        <v>1</v>
      </c>
      <c r="T94" s="93">
        <f t="shared" si="11"/>
        <v>357696300522225.5</v>
      </c>
      <c r="U94" s="92">
        <f t="shared" si="12"/>
        <v>352578664838000</v>
      </c>
      <c r="V94" s="94">
        <f t="shared" si="9"/>
        <v>985.69279112824506</v>
      </c>
      <c r="W94" s="95">
        <f t="shared" si="13"/>
        <v>-1.1218963074684033E-2</v>
      </c>
      <c r="X94" s="91">
        <f t="shared" si="14"/>
        <v>-1.7964071856287425E-2</v>
      </c>
      <c r="Y94" s="91">
        <f t="shared" si="15"/>
        <v>5.0980392156862744E-2</v>
      </c>
      <c r="Z94" s="91">
        <f t="shared" si="16"/>
        <v>4.9014384656366546E-2</v>
      </c>
      <c r="AA94" s="91" t="e">
        <f t="shared" si="17"/>
        <v>#DIV/0!</v>
      </c>
    </row>
    <row r="95" spans="1:27">
      <c r="A95" s="82">
        <v>20180516</v>
      </c>
      <c r="B95" s="82" t="s">
        <v>99</v>
      </c>
      <c r="C95" s="83">
        <v>49200</v>
      </c>
      <c r="D95" s="83">
        <v>49850</v>
      </c>
      <c r="E95" s="83">
        <v>6419324700</v>
      </c>
      <c r="F95" s="83">
        <v>1</v>
      </c>
      <c r="G95" s="84">
        <v>268000</v>
      </c>
      <c r="H95" s="84">
        <v>268500</v>
      </c>
      <c r="I95" s="88">
        <v>125395903</v>
      </c>
      <c r="J95" s="82">
        <v>1</v>
      </c>
      <c r="K95" s="83">
        <v>196900</v>
      </c>
      <c r="L95" s="83">
        <v>205500</v>
      </c>
      <c r="M95" s="83">
        <v>15956260</v>
      </c>
      <c r="N95" s="83">
        <v>1</v>
      </c>
      <c r="O95" s="84">
        <v>0</v>
      </c>
      <c r="P95" s="84"/>
      <c r="Q95" s="84">
        <v>0</v>
      </c>
      <c r="R95" s="84">
        <v>0</v>
      </c>
      <c r="S95" s="96">
        <f t="shared" si="10"/>
        <v>0</v>
      </c>
      <c r="T95" s="96">
        <f t="shared" si="11"/>
        <v>357696300522225.5</v>
      </c>
      <c r="U95" s="89">
        <f t="shared" si="12"/>
        <v>356951147680500</v>
      </c>
      <c r="V95" s="86">
        <f t="shared" si="9"/>
        <v>997.91680025586629</v>
      </c>
      <c r="W95" s="97">
        <f t="shared" si="13"/>
        <v>1.2401439107238846E-2</v>
      </c>
      <c r="X95" s="87">
        <f t="shared" si="14"/>
        <v>1.3211382113821139E-2</v>
      </c>
      <c r="Y95" s="87">
        <f t="shared" si="15"/>
        <v>1.8656716417910447E-3</v>
      </c>
      <c r="Z95" s="87">
        <f t="shared" si="16"/>
        <v>4.3676993397663788E-2</v>
      </c>
      <c r="AA95" s="87" t="e">
        <f t="shared" si="17"/>
        <v>#DIV/0!</v>
      </c>
    </row>
    <row r="96" spans="1:27">
      <c r="A96" s="82">
        <v>20180517</v>
      </c>
      <c r="B96" s="82" t="s">
        <v>99</v>
      </c>
      <c r="C96" s="83">
        <v>49850</v>
      </c>
      <c r="D96" s="83">
        <v>49400</v>
      </c>
      <c r="E96" s="83">
        <v>6419324700</v>
      </c>
      <c r="F96" s="83">
        <v>1</v>
      </c>
      <c r="G96" s="84">
        <v>268500</v>
      </c>
      <c r="H96" s="84">
        <v>267500</v>
      </c>
      <c r="I96" s="88">
        <v>125395903</v>
      </c>
      <c r="J96" s="82">
        <v>1</v>
      </c>
      <c r="K96" s="83">
        <v>205500</v>
      </c>
      <c r="L96" s="83">
        <v>213000</v>
      </c>
      <c r="M96" s="83">
        <v>15956260</v>
      </c>
      <c r="N96" s="83">
        <v>1</v>
      </c>
      <c r="O96" s="84">
        <v>0</v>
      </c>
      <c r="P96" s="84"/>
      <c r="Q96" s="84">
        <v>0</v>
      </c>
      <c r="R96" s="84">
        <v>0</v>
      </c>
      <c r="S96" s="96">
        <f t="shared" si="10"/>
        <v>0</v>
      </c>
      <c r="T96" s="96">
        <f t="shared" si="11"/>
        <v>357696300522225.5</v>
      </c>
      <c r="U96" s="89">
        <f t="shared" si="12"/>
        <v>354056727612500</v>
      </c>
      <c r="V96" s="86">
        <f t="shared" si="9"/>
        <v>989.82496351119141</v>
      </c>
      <c r="W96" s="97">
        <f t="shared" si="13"/>
        <v>-8.1087288465332263E-3</v>
      </c>
      <c r="X96" s="87">
        <f t="shared" si="14"/>
        <v>-9.0270812437311942E-3</v>
      </c>
      <c r="Y96" s="87">
        <f t="shared" si="15"/>
        <v>-3.7243947858472998E-3</v>
      </c>
      <c r="Z96" s="87">
        <f t="shared" si="16"/>
        <v>3.6496350364963501E-2</v>
      </c>
      <c r="AA96" s="87" t="e">
        <f t="shared" si="17"/>
        <v>#DIV/0!</v>
      </c>
    </row>
    <row r="97" spans="1:27">
      <c r="A97" s="82">
        <v>20180518</v>
      </c>
      <c r="B97" s="82" t="s">
        <v>99</v>
      </c>
      <c r="C97" s="83">
        <v>49400</v>
      </c>
      <c r="D97" s="83">
        <v>49500</v>
      </c>
      <c r="E97" s="83">
        <v>6419324700</v>
      </c>
      <c r="F97" s="83">
        <v>1</v>
      </c>
      <c r="G97" s="84">
        <v>267500</v>
      </c>
      <c r="H97" s="84">
        <v>270000</v>
      </c>
      <c r="I97" s="88">
        <v>125395903</v>
      </c>
      <c r="J97" s="82">
        <v>1</v>
      </c>
      <c r="K97" s="83">
        <v>213000</v>
      </c>
      <c r="L97" s="83">
        <v>220100</v>
      </c>
      <c r="M97" s="83">
        <v>15956260</v>
      </c>
      <c r="N97" s="83">
        <v>1</v>
      </c>
      <c r="O97" s="84">
        <v>0</v>
      </c>
      <c r="P97" s="84"/>
      <c r="Q97" s="84">
        <v>0</v>
      </c>
      <c r="R97" s="84">
        <v>0</v>
      </c>
      <c r="S97" s="96">
        <f t="shared" si="10"/>
        <v>0</v>
      </c>
      <c r="T97" s="96">
        <f t="shared" si="11"/>
        <v>357696300522225.5</v>
      </c>
      <c r="U97" s="89">
        <f t="shared" si="12"/>
        <v>355125439286000</v>
      </c>
      <c r="V97" s="86">
        <f t="shared" si="9"/>
        <v>992.81272623599375</v>
      </c>
      <c r="W97" s="97">
        <f t="shared" si="13"/>
        <v>3.0184758264773306E-3</v>
      </c>
      <c r="X97" s="87">
        <f t="shared" si="14"/>
        <v>2.0242914979757085E-3</v>
      </c>
      <c r="Y97" s="87">
        <f t="shared" si="15"/>
        <v>9.3457943925233638E-3</v>
      </c>
      <c r="Z97" s="87">
        <f t="shared" si="16"/>
        <v>3.3333333333333333E-2</v>
      </c>
      <c r="AA97" s="87" t="e">
        <f t="shared" si="17"/>
        <v>#DIV/0!</v>
      </c>
    </row>
    <row r="98" spans="1:27">
      <c r="A98" s="82">
        <v>20180521</v>
      </c>
      <c r="B98" s="82" t="s">
        <v>99</v>
      </c>
      <c r="C98" s="83">
        <v>49500</v>
      </c>
      <c r="D98" s="83">
        <v>50000</v>
      </c>
      <c r="E98" s="83">
        <v>6419324700</v>
      </c>
      <c r="F98" s="83">
        <v>1</v>
      </c>
      <c r="G98" s="84">
        <v>270000</v>
      </c>
      <c r="H98" s="84">
        <v>270000</v>
      </c>
      <c r="I98" s="88">
        <v>125395903</v>
      </c>
      <c r="J98" s="82">
        <v>1</v>
      </c>
      <c r="K98" s="83">
        <v>220100</v>
      </c>
      <c r="L98" s="83">
        <v>224300</v>
      </c>
      <c r="M98" s="83">
        <v>15956260</v>
      </c>
      <c r="N98" s="83">
        <v>1</v>
      </c>
      <c r="O98" s="84">
        <v>0</v>
      </c>
      <c r="P98" s="84"/>
      <c r="Q98" s="84">
        <v>0</v>
      </c>
      <c r="R98" s="84">
        <v>0</v>
      </c>
      <c r="S98" s="96">
        <f t="shared" si="10"/>
        <v>0</v>
      </c>
      <c r="T98" s="96">
        <f t="shared" si="11"/>
        <v>357696300522225.5</v>
      </c>
      <c r="U98" s="89">
        <f t="shared" si="12"/>
        <v>358402117928000</v>
      </c>
      <c r="V98" s="86">
        <f t="shared" si="9"/>
        <v>1001.9732309356962</v>
      </c>
      <c r="W98" s="97">
        <f t="shared" si="13"/>
        <v>9.2268203837718964E-3</v>
      </c>
      <c r="X98" s="87">
        <f t="shared" si="14"/>
        <v>1.0101010101010102E-2</v>
      </c>
      <c r="Y98" s="87">
        <f t="shared" si="15"/>
        <v>0</v>
      </c>
      <c r="Z98" s="87">
        <f t="shared" si="16"/>
        <v>1.9082235347569285E-2</v>
      </c>
      <c r="AA98" s="87" t="e">
        <f t="shared" si="17"/>
        <v>#DIV/0!</v>
      </c>
    </row>
    <row r="99" spans="1:27">
      <c r="A99" s="82">
        <v>20180523</v>
      </c>
      <c r="B99" s="82" t="s">
        <v>99</v>
      </c>
      <c r="C99" s="83">
        <v>50000</v>
      </c>
      <c r="D99" s="83">
        <v>51800</v>
      </c>
      <c r="E99" s="83">
        <v>6419324700</v>
      </c>
      <c r="F99" s="83">
        <v>1</v>
      </c>
      <c r="G99" s="84">
        <v>270000</v>
      </c>
      <c r="H99" s="84">
        <v>257500</v>
      </c>
      <c r="I99" s="88">
        <v>125395903</v>
      </c>
      <c r="J99" s="82">
        <v>1</v>
      </c>
      <c r="K99" s="83">
        <v>224300</v>
      </c>
      <c r="L99" s="83">
        <v>256000</v>
      </c>
      <c r="M99" s="83">
        <v>15956260</v>
      </c>
      <c r="N99" s="83">
        <v>1</v>
      </c>
      <c r="O99" s="84">
        <v>0</v>
      </c>
      <c r="P99" s="84"/>
      <c r="Q99" s="84">
        <v>0</v>
      </c>
      <c r="R99" s="84">
        <v>0</v>
      </c>
      <c r="S99" s="96">
        <f t="shared" si="10"/>
        <v>0</v>
      </c>
      <c r="T99" s="96">
        <f t="shared" si="11"/>
        <v>357696300522225.5</v>
      </c>
      <c r="U99" s="89">
        <f t="shared" si="12"/>
        <v>368895267042500</v>
      </c>
      <c r="V99" s="86">
        <f t="shared" si="9"/>
        <v>1031.3085891688684</v>
      </c>
      <c r="W99" s="97">
        <f t="shared" si="13"/>
        <v>2.9277586793189349E-2</v>
      </c>
      <c r="X99" s="87">
        <f t="shared" si="14"/>
        <v>3.5999999999999997E-2</v>
      </c>
      <c r="Y99" s="87">
        <f t="shared" si="15"/>
        <v>-4.6296296296296294E-2</v>
      </c>
      <c r="Z99" s="87">
        <f t="shared" si="16"/>
        <v>0.1413285777975925</v>
      </c>
      <c r="AA99" s="87" t="e">
        <f t="shared" si="17"/>
        <v>#DIV/0!</v>
      </c>
    </row>
    <row r="100" spans="1:27">
      <c r="A100" s="82">
        <v>20180524</v>
      </c>
      <c r="B100" s="82" t="s">
        <v>99</v>
      </c>
      <c r="C100" s="83">
        <v>51800</v>
      </c>
      <c r="D100" s="83">
        <v>51400</v>
      </c>
      <c r="E100" s="83">
        <v>6419324700</v>
      </c>
      <c r="F100" s="83">
        <v>1</v>
      </c>
      <c r="G100" s="84">
        <v>257500</v>
      </c>
      <c r="H100" s="84">
        <v>264500</v>
      </c>
      <c r="I100" s="88">
        <v>125395903</v>
      </c>
      <c r="J100" s="82">
        <v>1</v>
      </c>
      <c r="K100" s="83">
        <v>256000</v>
      </c>
      <c r="L100" s="83">
        <v>255000</v>
      </c>
      <c r="M100" s="83">
        <v>15956260</v>
      </c>
      <c r="N100" s="83">
        <v>1</v>
      </c>
      <c r="O100" s="84">
        <v>0</v>
      </c>
      <c r="P100" s="84"/>
      <c r="Q100" s="84">
        <v>0</v>
      </c>
      <c r="R100" s="84">
        <v>0</v>
      </c>
      <c r="S100" s="96">
        <f t="shared" si="10"/>
        <v>0</v>
      </c>
      <c r="T100" s="96">
        <f t="shared" si="11"/>
        <v>357696300522225.5</v>
      </c>
      <c r="U100" s="89">
        <f t="shared" si="12"/>
        <v>367189352223500</v>
      </c>
      <c r="V100" s="86">
        <f t="shared" si="9"/>
        <v>1026.5394181807721</v>
      </c>
      <c r="W100" s="97">
        <f t="shared" si="13"/>
        <v>-4.6243879263525725E-3</v>
      </c>
      <c r="X100" s="87">
        <f t="shared" si="14"/>
        <v>-7.7220077220077222E-3</v>
      </c>
      <c r="Y100" s="87">
        <f t="shared" si="15"/>
        <v>2.7184466019417475E-2</v>
      </c>
      <c r="Z100" s="87">
        <f t="shared" si="16"/>
        <v>-3.90625E-3</v>
      </c>
      <c r="AA100" s="87" t="e">
        <f t="shared" si="17"/>
        <v>#DIV/0!</v>
      </c>
    </row>
    <row r="101" spans="1:27">
      <c r="A101" s="82">
        <v>20180525</v>
      </c>
      <c r="B101" s="82" t="s">
        <v>99</v>
      </c>
      <c r="C101" s="83">
        <v>51400</v>
      </c>
      <c r="D101" s="83">
        <v>52700</v>
      </c>
      <c r="E101" s="83">
        <v>6419324700</v>
      </c>
      <c r="F101" s="83">
        <v>1</v>
      </c>
      <c r="G101" s="84">
        <v>264500</v>
      </c>
      <c r="H101" s="84">
        <v>275000</v>
      </c>
      <c r="I101" s="88">
        <v>125395903</v>
      </c>
      <c r="J101" s="82">
        <v>1</v>
      </c>
      <c r="K101" s="83">
        <v>255000</v>
      </c>
      <c r="L101" s="83">
        <v>259800</v>
      </c>
      <c r="M101" s="83">
        <v>15956260</v>
      </c>
      <c r="N101" s="83">
        <v>1</v>
      </c>
      <c r="O101" s="84">
        <v>0</v>
      </c>
      <c r="P101" s="84"/>
      <c r="Q101" s="84">
        <v>0</v>
      </c>
      <c r="R101" s="84">
        <v>0</v>
      </c>
      <c r="S101" s="96">
        <f t="shared" si="10"/>
        <v>0</v>
      </c>
      <c r="T101" s="96">
        <f t="shared" si="11"/>
        <v>357696300522225.5</v>
      </c>
      <c r="U101" s="89">
        <f t="shared" si="12"/>
        <v>376927721363000</v>
      </c>
      <c r="V101" s="86">
        <f t="shared" si="9"/>
        <v>1053.7646624041045</v>
      </c>
      <c r="W101" s="97">
        <f t="shared" si="13"/>
        <v>2.6521382171159825E-2</v>
      </c>
      <c r="X101" s="87">
        <f t="shared" si="14"/>
        <v>2.5291828793774319E-2</v>
      </c>
      <c r="Y101" s="87">
        <f t="shared" si="15"/>
        <v>3.9697542533081283E-2</v>
      </c>
      <c r="Z101" s="87">
        <f t="shared" si="16"/>
        <v>1.8823529411764704E-2</v>
      </c>
      <c r="AA101" s="87" t="e">
        <f t="shared" si="17"/>
        <v>#DIV/0!</v>
      </c>
    </row>
    <row r="102" spans="1:27">
      <c r="A102" s="82">
        <v>20180528</v>
      </c>
      <c r="B102" s="82" t="s">
        <v>99</v>
      </c>
      <c r="C102" s="83">
        <v>52700</v>
      </c>
      <c r="D102" s="83">
        <v>52300</v>
      </c>
      <c r="E102" s="83">
        <v>6419324700</v>
      </c>
      <c r="F102" s="83">
        <v>1</v>
      </c>
      <c r="G102" s="84">
        <v>275000</v>
      </c>
      <c r="H102" s="84">
        <v>271000</v>
      </c>
      <c r="I102" s="88">
        <v>125395903</v>
      </c>
      <c r="J102" s="82">
        <v>1</v>
      </c>
      <c r="K102" s="83">
        <v>259800</v>
      </c>
      <c r="L102" s="83">
        <v>261000</v>
      </c>
      <c r="M102" s="83">
        <v>15956260</v>
      </c>
      <c r="N102" s="83">
        <v>1</v>
      </c>
      <c r="O102" s="84">
        <v>0</v>
      </c>
      <c r="P102" s="84"/>
      <c r="Q102" s="84">
        <v>0</v>
      </c>
      <c r="R102" s="84">
        <v>0</v>
      </c>
      <c r="S102" s="96">
        <f t="shared" si="10"/>
        <v>0</v>
      </c>
      <c r="T102" s="96">
        <f t="shared" si="11"/>
        <v>357696300522225.5</v>
      </c>
      <c r="U102" s="89">
        <f t="shared" si="12"/>
        <v>373877555383000</v>
      </c>
      <c r="V102" s="86">
        <f t="shared" si="9"/>
        <v>1045.2374118411356</v>
      </c>
      <c r="W102" s="97">
        <f t="shared" si="13"/>
        <v>-8.0921773781201418E-3</v>
      </c>
      <c r="X102" s="87">
        <f t="shared" si="14"/>
        <v>-7.5901328273244783E-3</v>
      </c>
      <c r="Y102" s="87">
        <f t="shared" si="15"/>
        <v>-1.4545454545454545E-2</v>
      </c>
      <c r="Z102" s="87">
        <f t="shared" si="16"/>
        <v>4.6189376443418013E-3</v>
      </c>
      <c r="AA102" s="87" t="e">
        <f t="shared" si="17"/>
        <v>#DIV/0!</v>
      </c>
    </row>
    <row r="103" spans="1:27">
      <c r="A103" s="82">
        <v>20180529</v>
      </c>
      <c r="B103" s="82" t="s">
        <v>99</v>
      </c>
      <c r="C103" s="83">
        <v>52300</v>
      </c>
      <c r="D103" s="83">
        <v>51300</v>
      </c>
      <c r="E103" s="83">
        <v>6419324700</v>
      </c>
      <c r="F103" s="83">
        <v>1</v>
      </c>
      <c r="G103" s="84">
        <v>271000</v>
      </c>
      <c r="H103" s="84">
        <v>270500</v>
      </c>
      <c r="I103" s="88">
        <v>125395903</v>
      </c>
      <c r="J103" s="82">
        <v>1</v>
      </c>
      <c r="K103" s="83">
        <v>261000</v>
      </c>
      <c r="L103" s="83">
        <v>249000</v>
      </c>
      <c r="M103" s="83">
        <v>15956260</v>
      </c>
      <c r="N103" s="83">
        <v>1</v>
      </c>
      <c r="O103" s="84">
        <v>0</v>
      </c>
      <c r="P103" s="84"/>
      <c r="Q103" s="84">
        <v>0</v>
      </c>
      <c r="R103" s="84">
        <v>0</v>
      </c>
      <c r="S103" s="96">
        <f t="shared" si="10"/>
        <v>0</v>
      </c>
      <c r="T103" s="96">
        <f t="shared" si="11"/>
        <v>357696300522225.5</v>
      </c>
      <c r="U103" s="89">
        <f t="shared" si="12"/>
        <v>367204057611500</v>
      </c>
      <c r="V103" s="86">
        <f t="shared" si="9"/>
        <v>1026.5805295592756</v>
      </c>
      <c r="W103" s="97">
        <f t="shared" si="13"/>
        <v>-1.7849420687111366E-2</v>
      </c>
      <c r="X103" s="87">
        <f t="shared" si="14"/>
        <v>-1.9120458891013385E-2</v>
      </c>
      <c r="Y103" s="87">
        <f t="shared" si="15"/>
        <v>-1.8450184501845018E-3</v>
      </c>
      <c r="Z103" s="87">
        <f t="shared" si="16"/>
        <v>-4.5977011494252873E-2</v>
      </c>
      <c r="AA103" s="87" t="e">
        <f t="shared" si="17"/>
        <v>#DIV/0!</v>
      </c>
    </row>
    <row r="104" spans="1:27">
      <c r="A104" s="82">
        <v>20180530</v>
      </c>
      <c r="B104" s="82" t="s">
        <v>99</v>
      </c>
      <c r="C104" s="83">
        <v>51300</v>
      </c>
      <c r="D104" s="83">
        <v>49500</v>
      </c>
      <c r="E104" s="83">
        <v>6419324700</v>
      </c>
      <c r="F104" s="83">
        <v>1</v>
      </c>
      <c r="G104" s="84">
        <v>270500</v>
      </c>
      <c r="H104" s="84">
        <v>269500</v>
      </c>
      <c r="I104" s="88">
        <v>125395903</v>
      </c>
      <c r="J104" s="82">
        <v>1</v>
      </c>
      <c r="K104" s="83">
        <v>249000</v>
      </c>
      <c r="L104" s="83">
        <v>261400</v>
      </c>
      <c r="M104" s="83">
        <v>15956260</v>
      </c>
      <c r="N104" s="83">
        <v>1</v>
      </c>
      <c r="O104" s="84">
        <v>0</v>
      </c>
      <c r="P104" s="84"/>
      <c r="Q104" s="84">
        <v>0</v>
      </c>
      <c r="R104" s="84">
        <v>0</v>
      </c>
      <c r="S104" s="96">
        <f t="shared" si="10"/>
        <v>0</v>
      </c>
      <c r="T104" s="96">
        <f t="shared" si="11"/>
        <v>357696300522225.5</v>
      </c>
      <c r="U104" s="89">
        <f t="shared" si="12"/>
        <v>355721734872500</v>
      </c>
      <c r="V104" s="86">
        <f t="shared" si="9"/>
        <v>994.47977055719412</v>
      </c>
      <c r="W104" s="97">
        <f t="shared" si="13"/>
        <v>-3.1269596566245811E-2</v>
      </c>
      <c r="X104" s="87">
        <f t="shared" si="14"/>
        <v>-3.5087719298245612E-2</v>
      </c>
      <c r="Y104" s="87">
        <f t="shared" si="15"/>
        <v>-3.6968576709796672E-3</v>
      </c>
      <c r="Z104" s="87">
        <f t="shared" si="16"/>
        <v>4.9799196787148593E-2</v>
      </c>
      <c r="AA104" s="87" t="e">
        <f t="shared" si="17"/>
        <v>#DIV/0!</v>
      </c>
    </row>
    <row r="105" spans="1:27">
      <c r="A105" s="82">
        <v>20180531</v>
      </c>
      <c r="B105" s="82" t="s">
        <v>99</v>
      </c>
      <c r="C105" s="83">
        <v>49500</v>
      </c>
      <c r="D105" s="83">
        <v>50700</v>
      </c>
      <c r="E105" s="83">
        <v>6419324700</v>
      </c>
      <c r="F105" s="83">
        <v>1</v>
      </c>
      <c r="G105" s="84">
        <v>269500</v>
      </c>
      <c r="H105" s="84">
        <v>265500</v>
      </c>
      <c r="I105" s="88">
        <v>125395903</v>
      </c>
      <c r="J105" s="82">
        <v>1</v>
      </c>
      <c r="K105" s="83">
        <v>261400</v>
      </c>
      <c r="L105" s="83">
        <v>265000</v>
      </c>
      <c r="M105" s="83">
        <v>15956260</v>
      </c>
      <c r="N105" s="83">
        <v>1</v>
      </c>
      <c r="O105" s="84">
        <v>0</v>
      </c>
      <c r="P105" s="84"/>
      <c r="Q105" s="84">
        <v>0</v>
      </c>
      <c r="R105" s="84">
        <v>0</v>
      </c>
      <c r="S105" s="96">
        <f t="shared" si="10"/>
        <v>0</v>
      </c>
      <c r="T105" s="96">
        <f t="shared" si="11"/>
        <v>357696300522225.5</v>
      </c>
      <c r="U105" s="89">
        <f t="shared" si="12"/>
        <v>362980783436500</v>
      </c>
      <c r="V105" s="86">
        <f t="shared" si="9"/>
        <v>1014.773658286539</v>
      </c>
      <c r="W105" s="97">
        <f t="shared" si="13"/>
        <v>2.0406536492918778E-2</v>
      </c>
      <c r="X105" s="87">
        <f t="shared" si="14"/>
        <v>2.4242424242424242E-2</v>
      </c>
      <c r="Y105" s="87">
        <f t="shared" si="15"/>
        <v>-1.4842300556586271E-2</v>
      </c>
      <c r="Z105" s="87">
        <f t="shared" si="16"/>
        <v>1.3771996939556235E-2</v>
      </c>
      <c r="AA105" s="87" t="e">
        <f t="shared" si="17"/>
        <v>#DIV/0!</v>
      </c>
    </row>
    <row r="106" spans="1:27">
      <c r="A106" s="82">
        <v>20180601</v>
      </c>
      <c r="B106" s="82" t="s">
        <v>99</v>
      </c>
      <c r="C106" s="83">
        <v>50700</v>
      </c>
      <c r="D106" s="83">
        <v>51300</v>
      </c>
      <c r="E106" s="83">
        <v>6419324700</v>
      </c>
      <c r="F106" s="83">
        <v>1</v>
      </c>
      <c r="G106" s="84">
        <v>265500</v>
      </c>
      <c r="H106" s="84">
        <v>273500</v>
      </c>
      <c r="I106" s="88">
        <v>125395903</v>
      </c>
      <c r="J106" s="82">
        <v>1</v>
      </c>
      <c r="K106" s="83">
        <v>265000</v>
      </c>
      <c r="L106" s="83">
        <v>263500</v>
      </c>
      <c r="M106" s="83">
        <v>15956260</v>
      </c>
      <c r="N106" s="83">
        <v>1</v>
      </c>
      <c r="O106" s="84">
        <v>0</v>
      </c>
      <c r="P106" s="84"/>
      <c r="Q106" s="84">
        <v>0</v>
      </c>
      <c r="R106" s="84">
        <v>0</v>
      </c>
      <c r="S106" s="96">
        <f t="shared" si="10"/>
        <v>0</v>
      </c>
      <c r="T106" s="96">
        <f t="shared" si="11"/>
        <v>357696300522225.5</v>
      </c>
      <c r="U106" s="89">
        <f t="shared" si="12"/>
        <v>367811611090500</v>
      </c>
      <c r="V106" s="86">
        <f t="shared" si="9"/>
        <v>1028.2790472071042</v>
      </c>
      <c r="W106" s="97">
        <f t="shared" si="13"/>
        <v>1.3308769704733252E-2</v>
      </c>
      <c r="X106" s="87">
        <f t="shared" si="14"/>
        <v>1.1834319526627219E-2</v>
      </c>
      <c r="Y106" s="87">
        <f t="shared" si="15"/>
        <v>3.0131826741996232E-2</v>
      </c>
      <c r="Z106" s="87">
        <f t="shared" si="16"/>
        <v>-5.6603773584905656E-3</v>
      </c>
      <c r="AA106" s="87" t="e">
        <f t="shared" si="17"/>
        <v>#DIV/0!</v>
      </c>
    </row>
    <row r="107" spans="1:27">
      <c r="A107" s="82">
        <v>20180604</v>
      </c>
      <c r="B107" s="82" t="s">
        <v>99</v>
      </c>
      <c r="C107" s="83">
        <v>51300</v>
      </c>
      <c r="D107" s="83">
        <v>51100</v>
      </c>
      <c r="E107" s="83">
        <v>6419324700</v>
      </c>
      <c r="F107" s="83">
        <v>1</v>
      </c>
      <c r="G107" s="84">
        <v>273500</v>
      </c>
      <c r="H107" s="84">
        <v>266500</v>
      </c>
      <c r="I107" s="88">
        <v>125395903</v>
      </c>
      <c r="J107" s="82">
        <v>1</v>
      </c>
      <c r="K107" s="83">
        <v>263500</v>
      </c>
      <c r="L107" s="83">
        <v>253000</v>
      </c>
      <c r="M107" s="83">
        <v>15956260</v>
      </c>
      <c r="N107" s="83">
        <v>1</v>
      </c>
      <c r="O107" s="84">
        <v>0</v>
      </c>
      <c r="P107" s="84"/>
      <c r="Q107" s="84">
        <v>0</v>
      </c>
      <c r="R107" s="84">
        <v>0</v>
      </c>
      <c r="S107" s="96">
        <f t="shared" si="10"/>
        <v>0</v>
      </c>
      <c r="T107" s="96">
        <f t="shared" si="11"/>
        <v>357696300522225.5</v>
      </c>
      <c r="U107" s="89">
        <f t="shared" si="12"/>
        <v>365482434099500</v>
      </c>
      <c r="V107" s="86">
        <f t="shared" si="9"/>
        <v>1021.7674422852767</v>
      </c>
      <c r="W107" s="97">
        <f t="shared" si="13"/>
        <v>-6.3325270893281084E-3</v>
      </c>
      <c r="X107" s="87">
        <f t="shared" si="14"/>
        <v>-3.8986354775828458E-3</v>
      </c>
      <c r="Y107" s="87">
        <f t="shared" si="15"/>
        <v>-2.5594149908592323E-2</v>
      </c>
      <c r="Z107" s="87">
        <f t="shared" si="16"/>
        <v>-3.9848197343453511E-2</v>
      </c>
      <c r="AA107" s="87" t="e">
        <f t="shared" si="17"/>
        <v>#DIV/0!</v>
      </c>
    </row>
    <row r="108" spans="1:27">
      <c r="A108" s="82">
        <v>20180605</v>
      </c>
      <c r="B108" s="82" t="s">
        <v>99</v>
      </c>
      <c r="C108" s="83">
        <v>51100</v>
      </c>
      <c r="D108" s="83">
        <v>51300</v>
      </c>
      <c r="E108" s="83">
        <v>6419324700</v>
      </c>
      <c r="F108" s="83">
        <v>1</v>
      </c>
      <c r="G108" s="84">
        <v>266500</v>
      </c>
      <c r="H108" s="84">
        <v>267000</v>
      </c>
      <c r="I108" s="88">
        <v>125395903</v>
      </c>
      <c r="J108" s="82">
        <v>1</v>
      </c>
      <c r="K108" s="83">
        <v>253000</v>
      </c>
      <c r="L108" s="83">
        <v>245000</v>
      </c>
      <c r="M108" s="83">
        <v>15956260</v>
      </c>
      <c r="N108" s="83">
        <v>1</v>
      </c>
      <c r="O108" s="84">
        <v>0</v>
      </c>
      <c r="P108" s="84"/>
      <c r="Q108" s="84">
        <v>0</v>
      </c>
      <c r="R108" s="84">
        <v>0</v>
      </c>
      <c r="S108" s="96">
        <f t="shared" si="10"/>
        <v>0</v>
      </c>
      <c r="T108" s="96">
        <f t="shared" si="11"/>
        <v>357696300522225.5</v>
      </c>
      <c r="U108" s="89">
        <f t="shared" si="12"/>
        <v>366701346911000</v>
      </c>
      <c r="V108" s="86">
        <f t="shared" si="9"/>
        <v>1025.1751174827009</v>
      </c>
      <c r="W108" s="97">
        <f t="shared" si="13"/>
        <v>3.335079056544012E-3</v>
      </c>
      <c r="X108" s="87">
        <f t="shared" si="14"/>
        <v>3.9138943248532287E-3</v>
      </c>
      <c r="Y108" s="87">
        <f t="shared" si="15"/>
        <v>1.876172607879925E-3</v>
      </c>
      <c r="Z108" s="87">
        <f t="shared" si="16"/>
        <v>-3.1620553359683792E-2</v>
      </c>
      <c r="AA108" s="87" t="e">
        <f t="shared" si="17"/>
        <v>#DIV/0!</v>
      </c>
    </row>
    <row r="109" spans="1:27">
      <c r="A109" s="82">
        <v>20180607</v>
      </c>
      <c r="B109" s="82" t="s">
        <v>99</v>
      </c>
      <c r="C109" s="83">
        <v>51300</v>
      </c>
      <c r="D109" s="83">
        <v>50600</v>
      </c>
      <c r="E109" s="83">
        <v>6419324700</v>
      </c>
      <c r="F109" s="83">
        <v>1</v>
      </c>
      <c r="G109" s="84">
        <v>267000</v>
      </c>
      <c r="H109" s="84">
        <v>271000</v>
      </c>
      <c r="I109" s="88">
        <v>125395903</v>
      </c>
      <c r="J109" s="82">
        <v>1</v>
      </c>
      <c r="K109" s="83">
        <v>245000</v>
      </c>
      <c r="L109" s="83">
        <v>257100</v>
      </c>
      <c r="M109" s="83">
        <v>15956260</v>
      </c>
      <c r="N109" s="83">
        <v>1</v>
      </c>
      <c r="O109" s="84">
        <v>0</v>
      </c>
      <c r="P109" s="84"/>
      <c r="Q109" s="84">
        <v>0</v>
      </c>
      <c r="R109" s="84">
        <v>0</v>
      </c>
      <c r="S109" s="96">
        <f t="shared" si="10"/>
        <v>0</v>
      </c>
      <c r="T109" s="96">
        <f t="shared" si="11"/>
        <v>357696300522225.5</v>
      </c>
      <c r="U109" s="89">
        <f t="shared" si="12"/>
        <v>362902473979000</v>
      </c>
      <c r="V109" s="86">
        <f t="shared" si="9"/>
        <v>1014.5547310642397</v>
      </c>
      <c r="W109" s="97">
        <f t="shared" si="13"/>
        <v>-1.0359582706747066E-2</v>
      </c>
      <c r="X109" s="87">
        <f t="shared" si="14"/>
        <v>-1.364522417153996E-2</v>
      </c>
      <c r="Y109" s="87">
        <f t="shared" si="15"/>
        <v>1.4981273408239701E-2</v>
      </c>
      <c r="Z109" s="87">
        <f t="shared" si="16"/>
        <v>4.9387755102040819E-2</v>
      </c>
      <c r="AA109" s="87" t="e">
        <f t="shared" si="17"/>
        <v>#DIV/0!</v>
      </c>
    </row>
    <row r="110" spans="1:27">
      <c r="A110" s="82">
        <v>20180608</v>
      </c>
      <c r="B110" s="82" t="s">
        <v>99</v>
      </c>
      <c r="C110" s="83">
        <v>50600</v>
      </c>
      <c r="D110" s="83">
        <v>49650</v>
      </c>
      <c r="E110" s="83">
        <v>6419324700</v>
      </c>
      <c r="F110" s="83">
        <v>1</v>
      </c>
      <c r="G110" s="84">
        <v>271000</v>
      </c>
      <c r="H110" s="84">
        <v>269500</v>
      </c>
      <c r="I110" s="88">
        <v>125395903</v>
      </c>
      <c r="J110" s="82">
        <v>1</v>
      </c>
      <c r="K110" s="83">
        <v>257100</v>
      </c>
      <c r="L110" s="83">
        <v>248300</v>
      </c>
      <c r="M110" s="83">
        <v>15956260</v>
      </c>
      <c r="N110" s="83">
        <v>1</v>
      </c>
      <c r="O110" s="84">
        <v>0</v>
      </c>
      <c r="P110" s="84"/>
      <c r="Q110" s="84">
        <v>0</v>
      </c>
      <c r="R110" s="84">
        <v>0</v>
      </c>
      <c r="S110" s="96">
        <f t="shared" si="10"/>
        <v>0</v>
      </c>
      <c r="T110" s="96">
        <f t="shared" si="11"/>
        <v>357696300522225.5</v>
      </c>
      <c r="U110" s="89">
        <f t="shared" si="12"/>
        <v>356475606571500</v>
      </c>
      <c r="V110" s="86">
        <f t="shared" si="9"/>
        <v>996.58734532914286</v>
      </c>
      <c r="W110" s="97">
        <f t="shared" si="13"/>
        <v>-1.7709626878630359E-2</v>
      </c>
      <c r="X110" s="87">
        <f t="shared" si="14"/>
        <v>-1.8774703557312252E-2</v>
      </c>
      <c r="Y110" s="87">
        <f t="shared" si="15"/>
        <v>-5.5350553505535052E-3</v>
      </c>
      <c r="Z110" s="87">
        <f t="shared" si="16"/>
        <v>-3.4227926876701675E-2</v>
      </c>
      <c r="AA110" s="87" t="e">
        <f t="shared" si="17"/>
        <v>#DIV/0!</v>
      </c>
    </row>
    <row r="111" spans="1:27">
      <c r="A111" s="82">
        <v>20180611</v>
      </c>
      <c r="B111" s="82" t="s">
        <v>99</v>
      </c>
      <c r="C111" s="83">
        <v>49650</v>
      </c>
      <c r="D111" s="83">
        <v>49900</v>
      </c>
      <c r="E111" s="83">
        <v>6419324700</v>
      </c>
      <c r="F111" s="83">
        <v>1</v>
      </c>
      <c r="G111" s="84">
        <v>269500</v>
      </c>
      <c r="H111" s="84">
        <v>267500</v>
      </c>
      <c r="I111" s="88">
        <v>125395903</v>
      </c>
      <c r="J111" s="82">
        <v>1</v>
      </c>
      <c r="K111" s="83">
        <v>248300</v>
      </c>
      <c r="L111" s="83">
        <v>245000</v>
      </c>
      <c r="M111" s="83">
        <v>15956260</v>
      </c>
      <c r="N111" s="83">
        <v>1</v>
      </c>
      <c r="O111" s="84">
        <v>0</v>
      </c>
      <c r="P111" s="84"/>
      <c r="Q111" s="84">
        <v>0</v>
      </c>
      <c r="R111" s="84">
        <v>0</v>
      </c>
      <c r="S111" s="96">
        <f t="shared" si="10"/>
        <v>0</v>
      </c>
      <c r="T111" s="96">
        <f t="shared" si="11"/>
        <v>357696300522225.5</v>
      </c>
      <c r="U111" s="89">
        <f t="shared" si="12"/>
        <v>357776990282500</v>
      </c>
      <c r="V111" s="86">
        <f t="shared" si="9"/>
        <v>1000.2255817579234</v>
      </c>
      <c r="W111" s="97">
        <f t="shared" si="13"/>
        <v>3.6506949900902939E-3</v>
      </c>
      <c r="X111" s="87">
        <f t="shared" si="14"/>
        <v>5.0352467270896274E-3</v>
      </c>
      <c r="Y111" s="87">
        <f t="shared" si="15"/>
        <v>-7.4211502782931356E-3</v>
      </c>
      <c r="Z111" s="87">
        <f t="shared" si="16"/>
        <v>-1.3290374546919049E-2</v>
      </c>
      <c r="AA111" s="87" t="e">
        <f t="shared" si="17"/>
        <v>#DIV/0!</v>
      </c>
    </row>
    <row r="112" spans="1:27">
      <c r="A112" s="82">
        <v>20180612</v>
      </c>
      <c r="B112" s="82" t="s">
        <v>99</v>
      </c>
      <c r="C112" s="83">
        <v>49900</v>
      </c>
      <c r="D112" s="83">
        <v>49400</v>
      </c>
      <c r="E112" s="83">
        <v>6419324700</v>
      </c>
      <c r="F112" s="83">
        <v>1</v>
      </c>
      <c r="G112" s="84">
        <v>267500</v>
      </c>
      <c r="H112" s="84">
        <v>273000</v>
      </c>
      <c r="I112" s="88">
        <v>125395903</v>
      </c>
      <c r="J112" s="82">
        <v>1</v>
      </c>
      <c r="K112" s="83">
        <v>245000</v>
      </c>
      <c r="L112" s="83">
        <v>246500</v>
      </c>
      <c r="M112" s="83">
        <v>15956260</v>
      </c>
      <c r="N112" s="83">
        <v>1</v>
      </c>
      <c r="O112" s="84">
        <v>0</v>
      </c>
      <c r="P112" s="84"/>
      <c r="Q112" s="84">
        <v>0</v>
      </c>
      <c r="R112" s="84">
        <v>0</v>
      </c>
      <c r="S112" s="96">
        <f t="shared" si="10"/>
        <v>0</v>
      </c>
      <c r="T112" s="96">
        <f t="shared" si="11"/>
        <v>357696300522225.5</v>
      </c>
      <c r="U112" s="89">
        <f t="shared" si="12"/>
        <v>355280939789000</v>
      </c>
      <c r="V112" s="86">
        <f t="shared" si="9"/>
        <v>993.24745397226877</v>
      </c>
      <c r="W112" s="97">
        <f t="shared" si="13"/>
        <v>-6.9765540023384838E-3</v>
      </c>
      <c r="X112" s="87">
        <f t="shared" si="14"/>
        <v>-1.002004008016032E-2</v>
      </c>
      <c r="Y112" s="87">
        <f t="shared" si="15"/>
        <v>2.0560747663551402E-2</v>
      </c>
      <c r="Z112" s="87">
        <f t="shared" si="16"/>
        <v>6.1224489795918364E-3</v>
      </c>
      <c r="AA112" s="87" t="e">
        <f t="shared" si="17"/>
        <v>#DIV/0!</v>
      </c>
    </row>
    <row r="113" spans="1:27">
      <c r="A113" s="82">
        <v>20180614</v>
      </c>
      <c r="B113" s="82" t="s">
        <v>99</v>
      </c>
      <c r="C113" s="83">
        <v>49400</v>
      </c>
      <c r="D113" s="83">
        <v>48200</v>
      </c>
      <c r="E113" s="83">
        <v>6419324700</v>
      </c>
      <c r="F113" s="83">
        <v>1</v>
      </c>
      <c r="G113" s="84">
        <v>273000</v>
      </c>
      <c r="H113" s="84">
        <v>280000</v>
      </c>
      <c r="I113" s="88">
        <v>125395903</v>
      </c>
      <c r="J113" s="82">
        <v>1</v>
      </c>
      <c r="K113" s="83">
        <v>246500</v>
      </c>
      <c r="L113" s="83">
        <v>236100</v>
      </c>
      <c r="M113" s="83">
        <v>15956260</v>
      </c>
      <c r="N113" s="83">
        <v>1</v>
      </c>
      <c r="O113" s="84">
        <v>0</v>
      </c>
      <c r="P113" s="84"/>
      <c r="Q113" s="84">
        <v>0</v>
      </c>
      <c r="R113" s="84">
        <v>0</v>
      </c>
      <c r="S113" s="96">
        <f t="shared" si="10"/>
        <v>0</v>
      </c>
      <c r="T113" s="96">
        <f t="shared" si="11"/>
        <v>357696300522225.5</v>
      </c>
      <c r="U113" s="89">
        <f t="shared" si="12"/>
        <v>348289576366000</v>
      </c>
      <c r="V113" s="86">
        <f t="shared" si="9"/>
        <v>973.70192495004289</v>
      </c>
      <c r="W113" s="97">
        <f t="shared" si="13"/>
        <v>-1.9678408380568158E-2</v>
      </c>
      <c r="X113" s="87">
        <f t="shared" si="14"/>
        <v>-2.4291497975708502E-2</v>
      </c>
      <c r="Y113" s="87">
        <f t="shared" si="15"/>
        <v>2.564102564102564E-2</v>
      </c>
      <c r="Z113" s="87">
        <f t="shared" si="16"/>
        <v>-4.2190669371196754E-2</v>
      </c>
      <c r="AA113" s="87" t="e">
        <f t="shared" si="17"/>
        <v>#DIV/0!</v>
      </c>
    </row>
    <row r="114" spans="1:27">
      <c r="A114" s="82">
        <v>20180615</v>
      </c>
      <c r="B114" s="82" t="s">
        <v>99</v>
      </c>
      <c r="C114" s="83">
        <v>48200</v>
      </c>
      <c r="D114" s="83">
        <v>47650</v>
      </c>
      <c r="E114" s="83">
        <v>6419324700</v>
      </c>
      <c r="F114" s="83">
        <v>1</v>
      </c>
      <c r="G114" s="84">
        <v>280000</v>
      </c>
      <c r="H114" s="84">
        <v>298500</v>
      </c>
      <c r="I114" s="88">
        <v>125395903</v>
      </c>
      <c r="J114" s="82">
        <v>1</v>
      </c>
      <c r="K114" s="83">
        <v>236100</v>
      </c>
      <c r="L114" s="83">
        <v>232700</v>
      </c>
      <c r="M114" s="83">
        <v>15956260</v>
      </c>
      <c r="N114" s="83">
        <v>1</v>
      </c>
      <c r="O114" s="84">
        <v>0</v>
      </c>
      <c r="P114" s="84"/>
      <c r="Q114" s="84">
        <v>0</v>
      </c>
      <c r="R114" s="84">
        <v>0</v>
      </c>
      <c r="S114" s="96">
        <f t="shared" si="10"/>
        <v>0</v>
      </c>
      <c r="T114" s="96">
        <f t="shared" si="11"/>
        <v>357696300522225.5</v>
      </c>
      <c r="U114" s="89">
        <f t="shared" si="12"/>
        <v>347024520702500</v>
      </c>
      <c r="V114" s="86">
        <f t="shared" si="9"/>
        <v>970.1652496708939</v>
      </c>
      <c r="W114" s="97">
        <f t="shared" si="13"/>
        <v>-3.6321950162832924E-3</v>
      </c>
      <c r="X114" s="87">
        <f t="shared" si="14"/>
        <v>-1.1410788381742738E-2</v>
      </c>
      <c r="Y114" s="87">
        <f t="shared" si="15"/>
        <v>6.6071428571428573E-2</v>
      </c>
      <c r="Z114" s="87">
        <f t="shared" si="16"/>
        <v>-1.4400677678949597E-2</v>
      </c>
      <c r="AA114" s="87" t="e">
        <f t="shared" si="17"/>
        <v>#DIV/0!</v>
      </c>
    </row>
    <row r="115" spans="1:27">
      <c r="A115" s="82">
        <v>20180618</v>
      </c>
      <c r="B115" s="82" t="s">
        <v>99</v>
      </c>
      <c r="C115" s="83">
        <v>47650</v>
      </c>
      <c r="D115" s="83">
        <v>46600</v>
      </c>
      <c r="E115" s="83">
        <v>6419324700</v>
      </c>
      <c r="F115" s="83">
        <v>1</v>
      </c>
      <c r="G115" s="84">
        <v>298500</v>
      </c>
      <c r="H115" s="84">
        <v>305000</v>
      </c>
      <c r="I115" s="88">
        <v>125395903</v>
      </c>
      <c r="J115" s="82">
        <v>1</v>
      </c>
      <c r="K115" s="83">
        <v>232700</v>
      </c>
      <c r="L115" s="83">
        <v>218900</v>
      </c>
      <c r="M115" s="83">
        <v>15956260</v>
      </c>
      <c r="N115" s="83">
        <v>1</v>
      </c>
      <c r="O115" s="84">
        <v>0</v>
      </c>
      <c r="P115" s="84"/>
      <c r="Q115" s="84">
        <v>0</v>
      </c>
      <c r="R115" s="84">
        <v>0</v>
      </c>
      <c r="S115" s="96">
        <f t="shared" si="10"/>
        <v>0</v>
      </c>
      <c r="T115" s="96">
        <f t="shared" si="11"/>
        <v>357696300522225.5</v>
      </c>
      <c r="U115" s="89">
        <f t="shared" si="12"/>
        <v>340879106749000</v>
      </c>
      <c r="V115" s="86">
        <f t="shared" si="9"/>
        <v>952.9847142710928</v>
      </c>
      <c r="W115" s="97">
        <f t="shared" si="13"/>
        <v>-1.7708875272155131E-2</v>
      </c>
      <c r="X115" s="87">
        <f t="shared" si="14"/>
        <v>-2.2035676810073453E-2</v>
      </c>
      <c r="Y115" s="87">
        <f t="shared" si="15"/>
        <v>2.1775544388609715E-2</v>
      </c>
      <c r="Z115" s="87">
        <f t="shared" si="16"/>
        <v>-5.9303824666953157E-2</v>
      </c>
      <c r="AA115" s="87" t="e">
        <f t="shared" si="17"/>
        <v>#DIV/0!</v>
      </c>
    </row>
    <row r="116" spans="1:27">
      <c r="A116" s="82">
        <v>20180619</v>
      </c>
      <c r="B116" s="82" t="s">
        <v>99</v>
      </c>
      <c r="C116" s="83">
        <v>46600</v>
      </c>
      <c r="D116" s="83">
        <v>47000</v>
      </c>
      <c r="E116" s="83">
        <v>6419324700</v>
      </c>
      <c r="F116" s="83">
        <v>1</v>
      </c>
      <c r="G116" s="84">
        <v>305000</v>
      </c>
      <c r="H116" s="84">
        <v>287500</v>
      </c>
      <c r="I116" s="88">
        <v>125395903</v>
      </c>
      <c r="J116" s="82">
        <v>1</v>
      </c>
      <c r="K116" s="83">
        <v>218900</v>
      </c>
      <c r="L116" s="83">
        <v>222300</v>
      </c>
      <c r="M116" s="83">
        <v>15956260</v>
      </c>
      <c r="N116" s="83">
        <v>1</v>
      </c>
      <c r="O116" s="84">
        <v>0</v>
      </c>
      <c r="P116" s="84"/>
      <c r="Q116" s="84">
        <v>0</v>
      </c>
      <c r="R116" s="84">
        <v>0</v>
      </c>
      <c r="S116" s="96">
        <f t="shared" si="10"/>
        <v>0</v>
      </c>
      <c r="T116" s="96">
        <f t="shared" si="11"/>
        <v>357696300522225.5</v>
      </c>
      <c r="U116" s="89">
        <f t="shared" si="12"/>
        <v>341306659610500</v>
      </c>
      <c r="V116" s="86">
        <f t="shared" si="9"/>
        <v>954.18001000346635</v>
      </c>
      <c r="W116" s="97">
        <f t="shared" si="13"/>
        <v>1.2542653774754351E-3</v>
      </c>
      <c r="X116" s="87">
        <f t="shared" si="14"/>
        <v>8.5836909871244635E-3</v>
      </c>
      <c r="Y116" s="87">
        <f t="shared" si="15"/>
        <v>-5.737704918032787E-2</v>
      </c>
      <c r="Z116" s="87">
        <f t="shared" si="16"/>
        <v>1.5532206486980357E-2</v>
      </c>
      <c r="AA116" s="87" t="e">
        <f t="shared" si="17"/>
        <v>#DIV/0!</v>
      </c>
    </row>
    <row r="117" spans="1:27">
      <c r="A117" s="82">
        <v>20180620</v>
      </c>
      <c r="B117" s="82" t="s">
        <v>99</v>
      </c>
      <c r="C117" s="83">
        <v>47000</v>
      </c>
      <c r="D117" s="83">
        <v>47000</v>
      </c>
      <c r="E117" s="83">
        <v>6419324700</v>
      </c>
      <c r="F117" s="83">
        <v>1</v>
      </c>
      <c r="G117" s="84">
        <v>287500</v>
      </c>
      <c r="H117" s="84">
        <v>297000</v>
      </c>
      <c r="I117" s="88">
        <v>125395903</v>
      </c>
      <c r="J117" s="82">
        <v>1</v>
      </c>
      <c r="K117" s="83">
        <v>222300</v>
      </c>
      <c r="L117" s="83">
        <v>234400</v>
      </c>
      <c r="M117" s="83">
        <v>15956260</v>
      </c>
      <c r="N117" s="83">
        <v>1</v>
      </c>
      <c r="O117" s="84">
        <v>0</v>
      </c>
      <c r="P117" s="84"/>
      <c r="Q117" s="84">
        <v>0</v>
      </c>
      <c r="R117" s="84">
        <v>0</v>
      </c>
      <c r="S117" s="96">
        <f t="shared" si="10"/>
        <v>0</v>
      </c>
      <c r="T117" s="96">
        <f t="shared" si="11"/>
        <v>357696300522225.5</v>
      </c>
      <c r="U117" s="89">
        <f t="shared" si="12"/>
        <v>342690991435000</v>
      </c>
      <c r="V117" s="86">
        <f t="shared" si="9"/>
        <v>958.05014179537716</v>
      </c>
      <c r="W117" s="97">
        <f t="shared" si="13"/>
        <v>4.0559765991081166E-3</v>
      </c>
      <c r="X117" s="87">
        <f t="shared" si="14"/>
        <v>0</v>
      </c>
      <c r="Y117" s="87">
        <f t="shared" si="15"/>
        <v>3.3043478260869563E-2</v>
      </c>
      <c r="Z117" s="87">
        <f t="shared" si="16"/>
        <v>5.4430949167791273E-2</v>
      </c>
      <c r="AA117" s="87" t="e">
        <f t="shared" si="17"/>
        <v>#DIV/0!</v>
      </c>
    </row>
    <row r="118" spans="1:27">
      <c r="A118" s="82">
        <v>20180621</v>
      </c>
      <c r="B118" s="82" t="s">
        <v>99</v>
      </c>
      <c r="C118" s="83">
        <v>47000</v>
      </c>
      <c r="D118" s="83">
        <v>47050</v>
      </c>
      <c r="E118" s="83">
        <v>6419324700</v>
      </c>
      <c r="F118" s="83">
        <v>1</v>
      </c>
      <c r="G118" s="84">
        <v>297000</v>
      </c>
      <c r="H118" s="84">
        <v>292000</v>
      </c>
      <c r="I118" s="88">
        <v>125395903</v>
      </c>
      <c r="J118" s="82">
        <v>1</v>
      </c>
      <c r="K118" s="83">
        <v>234400</v>
      </c>
      <c r="L118" s="83">
        <v>231000</v>
      </c>
      <c r="M118" s="83">
        <v>15956260</v>
      </c>
      <c r="N118" s="83">
        <v>1</v>
      </c>
      <c r="O118" s="84">
        <v>0</v>
      </c>
      <c r="P118" s="84"/>
      <c r="Q118" s="84">
        <v>0</v>
      </c>
      <c r="R118" s="84">
        <v>0</v>
      </c>
      <c r="S118" s="96">
        <f t="shared" si="10"/>
        <v>0</v>
      </c>
      <c r="T118" s="96">
        <f t="shared" si="11"/>
        <v>357696300522225.5</v>
      </c>
      <c r="U118" s="89">
        <f t="shared" si="12"/>
        <v>342330726871000</v>
      </c>
      <c r="V118" s="86">
        <f t="shared" si="9"/>
        <v>957.04296178408265</v>
      </c>
      <c r="W118" s="97">
        <f t="shared" si="13"/>
        <v>-1.0512811045641749E-3</v>
      </c>
      <c r="X118" s="87">
        <f t="shared" si="14"/>
        <v>1.0638297872340426E-3</v>
      </c>
      <c r="Y118" s="87">
        <f t="shared" si="15"/>
        <v>-1.6835016835016835E-2</v>
      </c>
      <c r="Z118" s="87">
        <f t="shared" si="16"/>
        <v>-1.4505119453924915E-2</v>
      </c>
      <c r="AA118" s="87" t="e">
        <f t="shared" si="17"/>
        <v>#DIV/0!</v>
      </c>
    </row>
    <row r="119" spans="1:27">
      <c r="A119" s="82">
        <v>20180622</v>
      </c>
      <c r="B119" s="82" t="s">
        <v>99</v>
      </c>
      <c r="C119" s="83">
        <v>47050</v>
      </c>
      <c r="D119" s="83">
        <v>47250</v>
      </c>
      <c r="E119" s="83">
        <v>6419324700</v>
      </c>
      <c r="F119" s="83">
        <v>1</v>
      </c>
      <c r="G119" s="84">
        <v>292000</v>
      </c>
      <c r="H119" s="84">
        <v>295500</v>
      </c>
      <c r="I119" s="88">
        <v>125395903</v>
      </c>
      <c r="J119" s="82">
        <v>1</v>
      </c>
      <c r="K119" s="83">
        <v>231000</v>
      </c>
      <c r="L119" s="83">
        <v>232000</v>
      </c>
      <c r="M119" s="83">
        <v>15956260</v>
      </c>
      <c r="N119" s="83">
        <v>1</v>
      </c>
      <c r="O119" s="84">
        <v>0</v>
      </c>
      <c r="P119" s="84"/>
      <c r="Q119" s="84">
        <v>0</v>
      </c>
      <c r="R119" s="84">
        <v>0</v>
      </c>
      <c r="S119" s="96">
        <f t="shared" si="10"/>
        <v>0</v>
      </c>
      <c r="T119" s="96">
        <f t="shared" si="11"/>
        <v>357696300522225.5</v>
      </c>
      <c r="U119" s="89">
        <f t="shared" si="12"/>
        <v>344069433731500</v>
      </c>
      <c r="V119" s="86">
        <f t="shared" si="9"/>
        <v>961.90380842398793</v>
      </c>
      <c r="W119" s="97">
        <f t="shared" si="13"/>
        <v>5.0790265787482233E-3</v>
      </c>
      <c r="X119" s="87">
        <f t="shared" si="14"/>
        <v>4.2507970244420826E-3</v>
      </c>
      <c r="Y119" s="87">
        <f t="shared" si="15"/>
        <v>1.1986301369863013E-2</v>
      </c>
      <c r="Z119" s="87">
        <f t="shared" si="16"/>
        <v>4.329004329004329E-3</v>
      </c>
      <c r="AA119" s="87" t="e">
        <f t="shared" si="17"/>
        <v>#DIV/0!</v>
      </c>
    </row>
    <row r="120" spans="1:27">
      <c r="A120" s="82">
        <v>20180625</v>
      </c>
      <c r="B120" s="82" t="s">
        <v>99</v>
      </c>
      <c r="C120" s="83">
        <v>47250</v>
      </c>
      <c r="D120" s="83">
        <v>46650</v>
      </c>
      <c r="E120" s="83">
        <v>6419324700</v>
      </c>
      <c r="F120" s="83">
        <v>1</v>
      </c>
      <c r="G120" s="84">
        <v>295500</v>
      </c>
      <c r="H120" s="84">
        <v>296000</v>
      </c>
      <c r="I120" s="88">
        <v>125395903</v>
      </c>
      <c r="J120" s="82">
        <v>1</v>
      </c>
      <c r="K120" s="83">
        <v>232000</v>
      </c>
      <c r="L120" s="83">
        <v>230900</v>
      </c>
      <c r="M120" s="83">
        <v>15956260</v>
      </c>
      <c r="N120" s="83">
        <v>1</v>
      </c>
      <c r="O120" s="84">
        <v>0</v>
      </c>
      <c r="P120" s="84"/>
      <c r="Q120" s="84">
        <v>0</v>
      </c>
      <c r="R120" s="84">
        <v>0</v>
      </c>
      <c r="S120" s="96">
        <f t="shared" si="10"/>
        <v>0</v>
      </c>
      <c r="T120" s="96">
        <f t="shared" si="11"/>
        <v>357696300522225.5</v>
      </c>
      <c r="U120" s="89">
        <f t="shared" si="12"/>
        <v>340262984977000</v>
      </c>
      <c r="V120" s="86">
        <f t="shared" si="9"/>
        <v>951.26224252313091</v>
      </c>
      <c r="W120" s="97">
        <f t="shared" si="13"/>
        <v>-1.1063025021485753E-2</v>
      </c>
      <c r="X120" s="87">
        <f t="shared" si="14"/>
        <v>-1.2698412698412698E-2</v>
      </c>
      <c r="Y120" s="87">
        <f t="shared" si="15"/>
        <v>1.6920473773265651E-3</v>
      </c>
      <c r="Z120" s="87">
        <f t="shared" si="16"/>
        <v>-4.7413793103448275E-3</v>
      </c>
      <c r="AA120" s="87" t="e">
        <f t="shared" si="17"/>
        <v>#DIV/0!</v>
      </c>
    </row>
    <row r="121" spans="1:27">
      <c r="A121" s="82">
        <v>20180626</v>
      </c>
      <c r="B121" s="82" t="s">
        <v>99</v>
      </c>
      <c r="C121" s="83">
        <v>46650</v>
      </c>
      <c r="D121" s="83">
        <v>47000</v>
      </c>
      <c r="E121" s="83">
        <v>6419324700</v>
      </c>
      <c r="F121" s="83">
        <v>1</v>
      </c>
      <c r="G121" s="84">
        <v>296000</v>
      </c>
      <c r="H121" s="84">
        <v>301000</v>
      </c>
      <c r="I121" s="88">
        <v>125395903</v>
      </c>
      <c r="J121" s="82">
        <v>1</v>
      </c>
      <c r="K121" s="83">
        <v>230900</v>
      </c>
      <c r="L121" s="83">
        <v>223800</v>
      </c>
      <c r="M121" s="83">
        <v>15956260</v>
      </c>
      <c r="N121" s="83">
        <v>1</v>
      </c>
      <c r="O121" s="84">
        <v>0</v>
      </c>
      <c r="P121" s="84"/>
      <c r="Q121" s="84">
        <v>0</v>
      </c>
      <c r="R121" s="84">
        <v>0</v>
      </c>
      <c r="S121" s="96">
        <f t="shared" si="10"/>
        <v>0</v>
      </c>
      <c r="T121" s="96">
        <f t="shared" si="11"/>
        <v>357696300522225.5</v>
      </c>
      <c r="U121" s="89">
        <f t="shared" si="12"/>
        <v>343023438691000</v>
      </c>
      <c r="V121" s="86">
        <f t="shared" si="9"/>
        <v>958.9795538567115</v>
      </c>
      <c r="W121" s="97">
        <f t="shared" si="13"/>
        <v>8.1127064531765457E-3</v>
      </c>
      <c r="X121" s="87">
        <f t="shared" si="14"/>
        <v>7.502679528403001E-3</v>
      </c>
      <c r="Y121" s="87">
        <f t="shared" si="15"/>
        <v>1.6891891891891893E-2</v>
      </c>
      <c r="Z121" s="87">
        <f t="shared" si="16"/>
        <v>-3.0749242096145518E-2</v>
      </c>
      <c r="AA121" s="87" t="e">
        <f t="shared" si="17"/>
        <v>#DIV/0!</v>
      </c>
    </row>
    <row r="122" spans="1:27">
      <c r="A122" s="82">
        <v>20180627</v>
      </c>
      <c r="B122" s="82" t="s">
        <v>99</v>
      </c>
      <c r="C122" s="83">
        <v>47000</v>
      </c>
      <c r="D122" s="83">
        <v>47950</v>
      </c>
      <c r="E122" s="83">
        <v>6419324700</v>
      </c>
      <c r="F122" s="83">
        <v>1</v>
      </c>
      <c r="G122" s="84">
        <v>301000</v>
      </c>
      <c r="H122" s="84">
        <v>302000</v>
      </c>
      <c r="I122" s="88">
        <v>125395903</v>
      </c>
      <c r="J122" s="82">
        <v>1</v>
      </c>
      <c r="K122" s="83">
        <v>223800</v>
      </c>
      <c r="L122" s="83">
        <v>227100</v>
      </c>
      <c r="M122" s="83">
        <v>15956260</v>
      </c>
      <c r="N122" s="83">
        <v>1</v>
      </c>
      <c r="O122" s="84">
        <v>0</v>
      </c>
      <c r="P122" s="84"/>
      <c r="Q122" s="84">
        <v>0</v>
      </c>
      <c r="R122" s="84">
        <v>0</v>
      </c>
      <c r="S122" s="96">
        <f t="shared" si="10"/>
        <v>0</v>
      </c>
      <c r="T122" s="96">
        <f t="shared" si="11"/>
        <v>357696300522225.5</v>
      </c>
      <c r="U122" s="89">
        <f t="shared" si="12"/>
        <v>349299848717000</v>
      </c>
      <c r="V122" s="86">
        <f t="shared" si="9"/>
        <v>976.52631074750582</v>
      </c>
      <c r="W122" s="97">
        <f t="shared" si="13"/>
        <v>1.8297321168346942E-2</v>
      </c>
      <c r="X122" s="87">
        <f t="shared" si="14"/>
        <v>2.021276595744681E-2</v>
      </c>
      <c r="Y122" s="87">
        <f t="shared" si="15"/>
        <v>3.3222591362126247E-3</v>
      </c>
      <c r="Z122" s="87">
        <f t="shared" si="16"/>
        <v>1.4745308310991957E-2</v>
      </c>
      <c r="AA122" s="87" t="e">
        <f t="shared" si="17"/>
        <v>#DIV/0!</v>
      </c>
    </row>
    <row r="123" spans="1:27">
      <c r="A123" s="82">
        <v>20180628</v>
      </c>
      <c r="B123" s="82" t="s">
        <v>99</v>
      </c>
      <c r="C123" s="83">
        <v>47950</v>
      </c>
      <c r="D123" s="83">
        <v>46800</v>
      </c>
      <c r="E123" s="83">
        <v>6419324700</v>
      </c>
      <c r="F123" s="83">
        <v>1</v>
      </c>
      <c r="G123" s="84">
        <v>302000</v>
      </c>
      <c r="H123" s="84">
        <v>298000</v>
      </c>
      <c r="I123" s="88">
        <v>125395903</v>
      </c>
      <c r="J123" s="82">
        <v>1</v>
      </c>
      <c r="K123" s="83">
        <v>227100</v>
      </c>
      <c r="L123" s="83">
        <v>227600</v>
      </c>
      <c r="M123" s="83">
        <v>15956260</v>
      </c>
      <c r="N123" s="83">
        <v>1</v>
      </c>
      <c r="O123" s="84">
        <v>0</v>
      </c>
      <c r="P123" s="84"/>
      <c r="Q123" s="84">
        <v>0</v>
      </c>
      <c r="R123" s="84">
        <v>0</v>
      </c>
      <c r="S123" s="96">
        <f t="shared" si="10"/>
        <v>0</v>
      </c>
      <c r="T123" s="96">
        <f t="shared" si="11"/>
        <v>357696300522225.5</v>
      </c>
      <c r="U123" s="89">
        <f t="shared" si="12"/>
        <v>341424019830000</v>
      </c>
      <c r="V123" s="86">
        <f t="shared" si="9"/>
        <v>954.50811018042828</v>
      </c>
      <c r="W123" s="97">
        <f t="shared" si="13"/>
        <v>-2.2547472940307338E-2</v>
      </c>
      <c r="X123" s="87">
        <f t="shared" si="14"/>
        <v>-2.3983315954118872E-2</v>
      </c>
      <c r="Y123" s="87">
        <f t="shared" si="15"/>
        <v>-1.3245033112582781E-2</v>
      </c>
      <c r="Z123" s="87">
        <f t="shared" si="16"/>
        <v>2.2016732716864818E-3</v>
      </c>
      <c r="AA123" s="87" t="e">
        <f t="shared" si="17"/>
        <v>#DIV/0!</v>
      </c>
    </row>
    <row r="124" spans="1:27">
      <c r="A124" s="82">
        <v>20180629</v>
      </c>
      <c r="B124" s="82" t="s">
        <v>99</v>
      </c>
      <c r="C124" s="83">
        <v>46800</v>
      </c>
      <c r="D124" s="83">
        <v>46650</v>
      </c>
      <c r="E124" s="83">
        <v>6419324700</v>
      </c>
      <c r="F124" s="83">
        <v>1</v>
      </c>
      <c r="G124" s="84">
        <v>298000</v>
      </c>
      <c r="H124" s="84">
        <v>303500</v>
      </c>
      <c r="I124" s="88">
        <v>125395903</v>
      </c>
      <c r="J124" s="82">
        <v>1</v>
      </c>
      <c r="K124" s="83">
        <v>227600</v>
      </c>
      <c r="L124" s="83">
        <v>235600</v>
      </c>
      <c r="M124" s="83">
        <v>15956260</v>
      </c>
      <c r="N124" s="83">
        <v>1</v>
      </c>
      <c r="O124" s="84">
        <v>0</v>
      </c>
      <c r="P124" s="84"/>
      <c r="Q124" s="84">
        <v>0</v>
      </c>
      <c r="R124" s="84">
        <v>0</v>
      </c>
      <c r="S124" s="96">
        <f t="shared" si="10"/>
        <v>0</v>
      </c>
      <c r="T124" s="96">
        <f t="shared" si="11"/>
        <v>357696300522225.5</v>
      </c>
      <c r="U124" s="89">
        <f t="shared" si="12"/>
        <v>341278448671500</v>
      </c>
      <c r="V124" s="86">
        <f t="shared" si="9"/>
        <v>954.10114159202658</v>
      </c>
      <c r="W124" s="97">
        <f t="shared" si="13"/>
        <v>-4.2636472551790892E-4</v>
      </c>
      <c r="X124" s="87">
        <f t="shared" si="14"/>
        <v>-3.205128205128205E-3</v>
      </c>
      <c r="Y124" s="87">
        <f t="shared" si="15"/>
        <v>1.8456375838926176E-2</v>
      </c>
      <c r="Z124" s="87">
        <f t="shared" si="16"/>
        <v>3.5149384885764502E-2</v>
      </c>
      <c r="AA124" s="87" t="e">
        <f t="shared" si="17"/>
        <v>#DIV/0!</v>
      </c>
    </row>
    <row r="125" spans="1:27" s="17" customFormat="1">
      <c r="A125" s="90">
        <v>20180702</v>
      </c>
      <c r="B125" s="90" t="s">
        <v>100</v>
      </c>
      <c r="C125" s="91">
        <v>46650</v>
      </c>
      <c r="D125" s="91">
        <v>45550</v>
      </c>
      <c r="E125" s="91">
        <v>6419324700</v>
      </c>
      <c r="F125" s="91">
        <v>1</v>
      </c>
      <c r="G125" s="91">
        <v>303500</v>
      </c>
      <c r="H125" s="91">
        <v>303500</v>
      </c>
      <c r="I125" s="92">
        <v>125395903</v>
      </c>
      <c r="J125" s="91">
        <v>1</v>
      </c>
      <c r="K125" s="91">
        <v>235600</v>
      </c>
      <c r="L125" s="91">
        <v>223900</v>
      </c>
      <c r="M125" s="91">
        <v>15956260</v>
      </c>
      <c r="N125" s="91">
        <v>1</v>
      </c>
      <c r="O125" s="91">
        <v>0</v>
      </c>
      <c r="P125" s="91"/>
      <c r="Q125" s="91">
        <v>0</v>
      </c>
      <c r="R125" s="91">
        <v>0</v>
      </c>
      <c r="S125" s="93">
        <f t="shared" si="10"/>
        <v>0</v>
      </c>
      <c r="T125" s="93">
        <f t="shared" si="11"/>
        <v>357696300522225.5</v>
      </c>
      <c r="U125" s="92">
        <f t="shared" si="12"/>
        <v>334030503259500</v>
      </c>
      <c r="V125" s="94">
        <f t="shared" si="9"/>
        <v>933.83829458628963</v>
      </c>
      <c r="W125" s="95">
        <f t="shared" si="13"/>
        <v>-2.1237629976970863E-2</v>
      </c>
      <c r="X125" s="91">
        <f t="shared" si="14"/>
        <v>-2.3579849946409433E-2</v>
      </c>
      <c r="Y125" s="91">
        <f t="shared" si="15"/>
        <v>0</v>
      </c>
      <c r="Z125" s="91">
        <f t="shared" si="16"/>
        <v>-4.9660441426146007E-2</v>
      </c>
      <c r="AA125" s="91" t="e">
        <f t="shared" si="17"/>
        <v>#DIV/0!</v>
      </c>
    </row>
    <row r="126" spans="1:27">
      <c r="A126" s="82">
        <v>20180703</v>
      </c>
      <c r="B126" s="82" t="s">
        <v>99</v>
      </c>
      <c r="C126" s="83">
        <v>45550</v>
      </c>
      <c r="D126" s="83">
        <v>46150</v>
      </c>
      <c r="E126" s="83">
        <v>6419324700</v>
      </c>
      <c r="F126" s="83">
        <v>1</v>
      </c>
      <c r="G126" s="84">
        <v>303500</v>
      </c>
      <c r="H126" s="84">
        <v>303000</v>
      </c>
      <c r="I126" s="88">
        <v>125395903</v>
      </c>
      <c r="J126" s="82">
        <v>1</v>
      </c>
      <c r="K126" s="83">
        <v>223900</v>
      </c>
      <c r="L126" s="83">
        <v>222000</v>
      </c>
      <c r="M126" s="83">
        <v>15956260</v>
      </c>
      <c r="N126" s="83">
        <v>1</v>
      </c>
      <c r="O126" s="84">
        <v>0</v>
      </c>
      <c r="P126" s="84"/>
      <c r="Q126" s="84">
        <v>0</v>
      </c>
      <c r="R126" s="84">
        <v>0</v>
      </c>
      <c r="S126" s="96">
        <f t="shared" si="10"/>
        <v>0</v>
      </c>
      <c r="T126" s="96">
        <f t="shared" si="11"/>
        <v>357696300522225.5</v>
      </c>
      <c r="U126" s="89">
        <f t="shared" si="12"/>
        <v>337789083234000</v>
      </c>
      <c r="V126" s="86">
        <f t="shared" si="9"/>
        <v>944.34603528422963</v>
      </c>
      <c r="W126" s="97">
        <f t="shared" si="13"/>
        <v>1.1252205824987234E-2</v>
      </c>
      <c r="X126" s="87">
        <f t="shared" si="14"/>
        <v>1.3172338090010977E-2</v>
      </c>
      <c r="Y126" s="87">
        <f t="shared" si="15"/>
        <v>-1.6474464579901153E-3</v>
      </c>
      <c r="Z126" s="87">
        <f t="shared" si="16"/>
        <v>-8.4859312192943279E-3</v>
      </c>
      <c r="AA126" s="87" t="e">
        <f t="shared" si="17"/>
        <v>#DIV/0!</v>
      </c>
    </row>
    <row r="127" spans="1:27">
      <c r="A127" s="82">
        <v>20180704</v>
      </c>
      <c r="B127" s="82" t="s">
        <v>99</v>
      </c>
      <c r="C127" s="83">
        <v>46150</v>
      </c>
      <c r="D127" s="83">
        <v>46250</v>
      </c>
      <c r="E127" s="83">
        <v>6419324700</v>
      </c>
      <c r="F127" s="83">
        <v>1</v>
      </c>
      <c r="G127" s="84">
        <v>303000</v>
      </c>
      <c r="H127" s="84">
        <v>291500</v>
      </c>
      <c r="I127" s="88">
        <v>125395903</v>
      </c>
      <c r="J127" s="82">
        <v>1</v>
      </c>
      <c r="K127" s="83">
        <v>222000</v>
      </c>
      <c r="L127" s="83">
        <v>215500</v>
      </c>
      <c r="M127" s="83">
        <v>15956260</v>
      </c>
      <c r="N127" s="83">
        <v>1</v>
      </c>
      <c r="O127" s="84">
        <v>0</v>
      </c>
      <c r="P127" s="84"/>
      <c r="Q127" s="84">
        <v>0</v>
      </c>
      <c r="R127" s="84">
        <v>0</v>
      </c>
      <c r="S127" s="96">
        <f t="shared" si="10"/>
        <v>0</v>
      </c>
      <c r="T127" s="96">
        <f t="shared" si="11"/>
        <v>357696300522225.5</v>
      </c>
      <c r="U127" s="89">
        <f t="shared" si="12"/>
        <v>336885247129500</v>
      </c>
      <c r="V127" s="86">
        <f t="shared" si="9"/>
        <v>941.81920986506702</v>
      </c>
      <c r="W127" s="97">
        <f t="shared" si="13"/>
        <v>-2.6757410152117391E-3</v>
      </c>
      <c r="X127" s="87">
        <f t="shared" si="14"/>
        <v>2.1668472372697724E-3</v>
      </c>
      <c r="Y127" s="87">
        <f t="shared" si="15"/>
        <v>-3.7953795379537955E-2</v>
      </c>
      <c r="Z127" s="87">
        <f t="shared" si="16"/>
        <v>-2.9279279279279279E-2</v>
      </c>
      <c r="AA127" s="87" t="e">
        <f t="shared" si="17"/>
        <v>#DIV/0!</v>
      </c>
    </row>
    <row r="128" spans="1:27">
      <c r="A128" s="82">
        <v>20180705</v>
      </c>
      <c r="B128" s="82" t="s">
        <v>99</v>
      </c>
      <c r="C128" s="83">
        <v>46250</v>
      </c>
      <c r="D128" s="83">
        <v>45950</v>
      </c>
      <c r="E128" s="83">
        <v>6419324700</v>
      </c>
      <c r="F128" s="83">
        <v>1</v>
      </c>
      <c r="G128" s="84">
        <v>291500</v>
      </c>
      <c r="H128" s="84">
        <v>282000</v>
      </c>
      <c r="I128" s="88">
        <v>125395903</v>
      </c>
      <c r="J128" s="82">
        <v>1</v>
      </c>
      <c r="K128" s="83">
        <v>215500</v>
      </c>
      <c r="L128" s="83">
        <v>209200</v>
      </c>
      <c r="M128" s="83">
        <v>15956260</v>
      </c>
      <c r="N128" s="83">
        <v>1</v>
      </c>
      <c r="O128" s="84">
        <v>0</v>
      </c>
      <c r="P128" s="84"/>
      <c r="Q128" s="84">
        <v>0</v>
      </c>
      <c r="R128" s="84">
        <v>0</v>
      </c>
      <c r="S128" s="96">
        <f t="shared" si="10"/>
        <v>0</v>
      </c>
      <c r="T128" s="96">
        <f t="shared" si="11"/>
        <v>357696300522225.5</v>
      </c>
      <c r="U128" s="89">
        <f t="shared" si="12"/>
        <v>333667664203000</v>
      </c>
      <c r="V128" s="86">
        <f t="shared" si="9"/>
        <v>932.82391714942412</v>
      </c>
      <c r="W128" s="97">
        <f t="shared" si="13"/>
        <v>-9.5509760487170834E-3</v>
      </c>
      <c r="X128" s="87">
        <f t="shared" si="14"/>
        <v>-6.4864864864864862E-3</v>
      </c>
      <c r="Y128" s="87">
        <f t="shared" si="15"/>
        <v>-3.2590051457975985E-2</v>
      </c>
      <c r="Z128" s="87">
        <f t="shared" si="16"/>
        <v>-2.923433874709977E-2</v>
      </c>
      <c r="AA128" s="87" t="e">
        <f t="shared" si="17"/>
        <v>#DIV/0!</v>
      </c>
    </row>
    <row r="129" spans="1:27">
      <c r="A129" s="82">
        <v>20180706</v>
      </c>
      <c r="B129" s="82" t="s">
        <v>99</v>
      </c>
      <c r="C129" s="83">
        <v>45950</v>
      </c>
      <c r="D129" s="83">
        <v>44900</v>
      </c>
      <c r="E129" s="83">
        <v>6419324700</v>
      </c>
      <c r="F129" s="83">
        <v>1</v>
      </c>
      <c r="G129" s="84">
        <v>282000</v>
      </c>
      <c r="H129" s="84">
        <v>289500</v>
      </c>
      <c r="I129" s="88">
        <v>125395903</v>
      </c>
      <c r="J129" s="82">
        <v>1</v>
      </c>
      <c r="K129" s="83">
        <v>209200</v>
      </c>
      <c r="L129" s="83">
        <v>217100</v>
      </c>
      <c r="M129" s="83">
        <v>15956260</v>
      </c>
      <c r="N129" s="83">
        <v>1</v>
      </c>
      <c r="O129" s="84">
        <v>0</v>
      </c>
      <c r="P129" s="84"/>
      <c r="Q129" s="84">
        <v>0</v>
      </c>
      <c r="R129" s="84">
        <v>0</v>
      </c>
      <c r="S129" s="96">
        <f t="shared" si="10"/>
        <v>0</v>
      </c>
      <c r="T129" s="96">
        <f t="shared" si="11"/>
        <v>357696300522225.5</v>
      </c>
      <c r="U129" s="89">
        <f t="shared" si="12"/>
        <v>327993896994500</v>
      </c>
      <c r="V129" s="86">
        <f t="shared" si="9"/>
        <v>916.96194932863182</v>
      </c>
      <c r="W129" s="97">
        <f t="shared" si="13"/>
        <v>-1.7004246491946942E-2</v>
      </c>
      <c r="X129" s="87">
        <f t="shared" si="14"/>
        <v>-2.2850924918389554E-2</v>
      </c>
      <c r="Y129" s="87">
        <f t="shared" si="15"/>
        <v>2.6595744680851064E-2</v>
      </c>
      <c r="Z129" s="87">
        <f t="shared" si="16"/>
        <v>3.7762906309751432E-2</v>
      </c>
      <c r="AA129" s="87" t="e">
        <f t="shared" si="17"/>
        <v>#DIV/0!</v>
      </c>
    </row>
    <row r="130" spans="1:27">
      <c r="A130" s="82">
        <v>20180709</v>
      </c>
      <c r="B130" s="82" t="s">
        <v>99</v>
      </c>
      <c r="C130" s="83">
        <v>44900</v>
      </c>
      <c r="D130" s="83">
        <v>45600</v>
      </c>
      <c r="E130" s="83">
        <v>6419324700</v>
      </c>
      <c r="F130" s="83">
        <v>1</v>
      </c>
      <c r="G130" s="84">
        <v>289500</v>
      </c>
      <c r="H130" s="84">
        <v>284000</v>
      </c>
      <c r="I130" s="88">
        <v>125395903</v>
      </c>
      <c r="J130" s="82">
        <v>1</v>
      </c>
      <c r="K130" s="83">
        <v>217100</v>
      </c>
      <c r="L130" s="83">
        <v>228700</v>
      </c>
      <c r="M130" s="83">
        <v>15956260</v>
      </c>
      <c r="N130" s="83">
        <v>1</v>
      </c>
      <c r="O130" s="84">
        <v>0</v>
      </c>
      <c r="P130" s="84"/>
      <c r="Q130" s="84">
        <v>0</v>
      </c>
      <c r="R130" s="84">
        <v>0</v>
      </c>
      <c r="S130" s="96">
        <f t="shared" si="10"/>
        <v>0</v>
      </c>
      <c r="T130" s="96">
        <f t="shared" si="11"/>
        <v>357696300522225.5</v>
      </c>
      <c r="U130" s="89">
        <f t="shared" si="12"/>
        <v>331982839434000</v>
      </c>
      <c r="V130" s="86">
        <f t="shared" si="9"/>
        <v>928.11370693327092</v>
      </c>
      <c r="W130" s="97">
        <f t="shared" si="13"/>
        <v>1.2161636164732939E-2</v>
      </c>
      <c r="X130" s="87">
        <f t="shared" si="14"/>
        <v>1.5590200445434299E-2</v>
      </c>
      <c r="Y130" s="87">
        <f t="shared" si="15"/>
        <v>-1.8998272884283247E-2</v>
      </c>
      <c r="Z130" s="87">
        <f t="shared" si="16"/>
        <v>5.3431598341777985E-2</v>
      </c>
      <c r="AA130" s="87" t="e">
        <f t="shared" si="17"/>
        <v>#DIV/0!</v>
      </c>
    </row>
    <row r="131" spans="1:27">
      <c r="A131" s="82">
        <v>20180710</v>
      </c>
      <c r="B131" s="82" t="s">
        <v>99</v>
      </c>
      <c r="C131" s="83">
        <v>45600</v>
      </c>
      <c r="D131" s="83">
        <v>46300</v>
      </c>
      <c r="E131" s="83">
        <v>6419324700</v>
      </c>
      <c r="F131" s="83">
        <v>1</v>
      </c>
      <c r="G131" s="84">
        <v>284000</v>
      </c>
      <c r="H131" s="84">
        <v>281000</v>
      </c>
      <c r="I131" s="88">
        <v>125395903</v>
      </c>
      <c r="J131" s="82">
        <v>1</v>
      </c>
      <c r="K131" s="83">
        <v>228700</v>
      </c>
      <c r="L131" s="83">
        <v>231000</v>
      </c>
      <c r="M131" s="83">
        <v>15956260</v>
      </c>
      <c r="N131" s="83">
        <v>1</v>
      </c>
      <c r="O131" s="84">
        <v>0</v>
      </c>
      <c r="P131" s="84"/>
      <c r="Q131" s="84">
        <v>0</v>
      </c>
      <c r="R131" s="84">
        <v>0</v>
      </c>
      <c r="S131" s="96">
        <f t="shared" si="10"/>
        <v>0</v>
      </c>
      <c r="T131" s="96">
        <f t="shared" si="11"/>
        <v>357696300522225.5</v>
      </c>
      <c r="U131" s="89">
        <f t="shared" si="12"/>
        <v>336136878413000</v>
      </c>
      <c r="V131" s="86">
        <f t="shared" si="9"/>
        <v>939.72701960364304</v>
      </c>
      <c r="W131" s="97">
        <f t="shared" si="13"/>
        <v>1.2512812367296599E-2</v>
      </c>
      <c r="X131" s="87">
        <f t="shared" si="14"/>
        <v>1.5350877192982455E-2</v>
      </c>
      <c r="Y131" s="87">
        <f t="shared" si="15"/>
        <v>-1.0563380281690141E-2</v>
      </c>
      <c r="Z131" s="87">
        <f t="shared" si="16"/>
        <v>1.0056843025797988E-2</v>
      </c>
      <c r="AA131" s="87" t="e">
        <f t="shared" si="17"/>
        <v>#DIV/0!</v>
      </c>
    </row>
    <row r="132" spans="1:27">
      <c r="A132" s="82">
        <v>20180711</v>
      </c>
      <c r="B132" s="82" t="s">
        <v>99</v>
      </c>
      <c r="C132" s="83">
        <v>46300</v>
      </c>
      <c r="D132" s="83">
        <v>46000</v>
      </c>
      <c r="E132" s="83">
        <v>6419324700</v>
      </c>
      <c r="F132" s="83">
        <v>1</v>
      </c>
      <c r="G132" s="84">
        <v>281000</v>
      </c>
      <c r="H132" s="84">
        <v>276500</v>
      </c>
      <c r="I132" s="88">
        <v>125395903</v>
      </c>
      <c r="J132" s="82">
        <v>1</v>
      </c>
      <c r="K132" s="83">
        <v>231000</v>
      </c>
      <c r="L132" s="83">
        <v>227000</v>
      </c>
      <c r="M132" s="83">
        <v>15956260</v>
      </c>
      <c r="N132" s="83">
        <v>1</v>
      </c>
      <c r="O132" s="84">
        <v>0</v>
      </c>
      <c r="P132" s="84"/>
      <c r="Q132" s="84">
        <v>0</v>
      </c>
      <c r="R132" s="84">
        <v>0</v>
      </c>
      <c r="S132" s="96">
        <f t="shared" si="10"/>
        <v>0</v>
      </c>
      <c r="T132" s="96">
        <f t="shared" si="11"/>
        <v>357696300522225.5</v>
      </c>
      <c r="U132" s="89">
        <f t="shared" si="12"/>
        <v>333582974399500</v>
      </c>
      <c r="V132" s="86">
        <f t="shared" ref="V132:V195" si="18">U132/T132*1000</f>
        <v>932.58715259978703</v>
      </c>
      <c r="W132" s="97">
        <f t="shared" si="13"/>
        <v>-7.5978096350442876E-3</v>
      </c>
      <c r="X132" s="87">
        <f t="shared" si="14"/>
        <v>-6.4794816414686825E-3</v>
      </c>
      <c r="Y132" s="87">
        <f t="shared" si="15"/>
        <v>-1.601423487544484E-2</v>
      </c>
      <c r="Z132" s="87">
        <f t="shared" si="16"/>
        <v>-1.7316017316017316E-2</v>
      </c>
      <c r="AA132" s="87" t="e">
        <f t="shared" si="17"/>
        <v>#DIV/0!</v>
      </c>
    </row>
    <row r="133" spans="1:27">
      <c r="A133" s="82">
        <v>20180712</v>
      </c>
      <c r="B133" s="82" t="s">
        <v>99</v>
      </c>
      <c r="C133" s="83">
        <v>46000</v>
      </c>
      <c r="D133" s="83">
        <v>45500</v>
      </c>
      <c r="E133" s="83">
        <v>6419324700</v>
      </c>
      <c r="F133" s="83">
        <v>1</v>
      </c>
      <c r="G133" s="84">
        <v>276500</v>
      </c>
      <c r="H133" s="84">
        <v>288000</v>
      </c>
      <c r="I133" s="88">
        <v>125395903</v>
      </c>
      <c r="J133" s="82">
        <v>1</v>
      </c>
      <c r="K133" s="83">
        <v>227000</v>
      </c>
      <c r="L133" s="83">
        <v>228200</v>
      </c>
      <c r="M133" s="83">
        <v>15956260</v>
      </c>
      <c r="N133" s="83">
        <v>1</v>
      </c>
      <c r="O133" s="84">
        <v>0</v>
      </c>
      <c r="P133" s="84"/>
      <c r="Q133" s="84">
        <v>0</v>
      </c>
      <c r="R133" s="84">
        <v>0</v>
      </c>
      <c r="S133" s="96">
        <f t="shared" ref="S133:S196" si="19">IF(U132&lt;&gt;(C133*E133*F133+G133*I133*J133+K133*M133*N133),1,0)</f>
        <v>0</v>
      </c>
      <c r="T133" s="96">
        <f t="shared" ref="T133:T196" si="20">IF(S133=0,T132,T132*(C133*E133*F133+G133*I133*J133+K133*M133*N133)/U132)</f>
        <v>357696300522225.5</v>
      </c>
      <c r="U133" s="89">
        <f t="shared" ref="U133:U196" si="21">D133*E133*F133+H133*I133*J133+L133*M133*N133</f>
        <v>331834512446000</v>
      </c>
      <c r="V133" s="86">
        <f t="shared" si="18"/>
        <v>927.69903396130155</v>
      </c>
      <c r="W133" s="97">
        <f t="shared" ref="W133:W196" si="22">(V133-V132)/V132</f>
        <v>-5.2414604092055088E-3</v>
      </c>
      <c r="X133" s="87">
        <f t="shared" ref="X133:X196" si="23">(D133-C133)/C133</f>
        <v>-1.0869565217391304E-2</v>
      </c>
      <c r="Y133" s="87">
        <f t="shared" ref="Y133:Y196" si="24">(H133-G133)/G133</f>
        <v>4.1591320072332731E-2</v>
      </c>
      <c r="Z133" s="87">
        <f t="shared" ref="Z133:Z196" si="25">(L133-K133)/K133</f>
        <v>5.2863436123348016E-3</v>
      </c>
      <c r="AA133" s="87" t="e">
        <f t="shared" ref="AA133:AA196" si="26">(P133-O133)/P133</f>
        <v>#DIV/0!</v>
      </c>
    </row>
    <row r="134" spans="1:27">
      <c r="A134" s="82">
        <v>20180713</v>
      </c>
      <c r="B134" s="82" t="s">
        <v>99</v>
      </c>
      <c r="C134" s="83">
        <v>45500</v>
      </c>
      <c r="D134" s="83">
        <v>46500</v>
      </c>
      <c r="E134" s="83">
        <v>6419324700</v>
      </c>
      <c r="F134" s="83">
        <v>1</v>
      </c>
      <c r="G134" s="84">
        <v>288000</v>
      </c>
      <c r="H134" s="84">
        <v>288000</v>
      </c>
      <c r="I134" s="88">
        <v>125395903</v>
      </c>
      <c r="J134" s="82">
        <v>1</v>
      </c>
      <c r="K134" s="83">
        <v>228200</v>
      </c>
      <c r="L134" s="83">
        <v>235500</v>
      </c>
      <c r="M134" s="83">
        <v>15956260</v>
      </c>
      <c r="N134" s="83">
        <v>1</v>
      </c>
      <c r="O134" s="84">
        <v>0</v>
      </c>
      <c r="P134" s="84"/>
      <c r="Q134" s="84">
        <v>0</v>
      </c>
      <c r="R134" s="84">
        <v>0</v>
      </c>
      <c r="S134" s="96">
        <f t="shared" si="19"/>
        <v>0</v>
      </c>
      <c r="T134" s="96">
        <f t="shared" si="20"/>
        <v>357696300522225.5</v>
      </c>
      <c r="U134" s="89">
        <f t="shared" si="21"/>
        <v>338370317844000</v>
      </c>
      <c r="V134" s="86">
        <f t="shared" si="18"/>
        <v>945.97097411963682</v>
      </c>
      <c r="W134" s="97">
        <f t="shared" si="22"/>
        <v>1.9695978425582229E-2</v>
      </c>
      <c r="X134" s="87">
        <f t="shared" si="23"/>
        <v>2.197802197802198E-2</v>
      </c>
      <c r="Y134" s="87">
        <f t="shared" si="24"/>
        <v>0</v>
      </c>
      <c r="Z134" s="87">
        <f t="shared" si="25"/>
        <v>3.1989482909728306E-2</v>
      </c>
      <c r="AA134" s="87" t="e">
        <f t="shared" si="26"/>
        <v>#DIV/0!</v>
      </c>
    </row>
    <row r="135" spans="1:27">
      <c r="A135" s="82">
        <v>20180716</v>
      </c>
      <c r="B135" s="82" t="s">
        <v>99</v>
      </c>
      <c r="C135" s="83">
        <v>46500</v>
      </c>
      <c r="D135" s="83">
        <v>46050</v>
      </c>
      <c r="E135" s="83">
        <v>6419324700</v>
      </c>
      <c r="F135" s="83">
        <v>1</v>
      </c>
      <c r="G135" s="84">
        <v>288000</v>
      </c>
      <c r="H135" s="84">
        <v>293500</v>
      </c>
      <c r="I135" s="88">
        <v>125395903</v>
      </c>
      <c r="J135" s="82">
        <v>1</v>
      </c>
      <c r="K135" s="83">
        <v>235500</v>
      </c>
      <c r="L135" s="83">
        <v>244900</v>
      </c>
      <c r="M135" s="83">
        <v>15956260</v>
      </c>
      <c r="N135" s="83">
        <v>1</v>
      </c>
      <c r="O135" s="84">
        <v>0</v>
      </c>
      <c r="P135" s="84"/>
      <c r="Q135" s="84">
        <v>0</v>
      </c>
      <c r="R135" s="84">
        <v>0</v>
      </c>
      <c r="S135" s="96">
        <f t="shared" si="19"/>
        <v>0</v>
      </c>
      <c r="T135" s="96">
        <f t="shared" si="20"/>
        <v>357696300522225.5</v>
      </c>
      <c r="U135" s="89">
        <f t="shared" si="21"/>
        <v>336321288039500</v>
      </c>
      <c r="V135" s="86">
        <f t="shared" si="18"/>
        <v>940.24256764322513</v>
      </c>
      <c r="W135" s="97">
        <f t="shared" si="22"/>
        <v>-6.0555837685641514E-3</v>
      </c>
      <c r="X135" s="87">
        <f t="shared" si="23"/>
        <v>-9.6774193548387101E-3</v>
      </c>
      <c r="Y135" s="87">
        <f t="shared" si="24"/>
        <v>1.9097222222222224E-2</v>
      </c>
      <c r="Z135" s="87">
        <f t="shared" si="25"/>
        <v>3.9915074309978767E-2</v>
      </c>
      <c r="AA135" s="87" t="e">
        <f t="shared" si="26"/>
        <v>#DIV/0!</v>
      </c>
    </row>
    <row r="136" spans="1:27">
      <c r="A136" s="82">
        <v>20180717</v>
      </c>
      <c r="B136" s="82" t="s">
        <v>99</v>
      </c>
      <c r="C136" s="83">
        <v>46050</v>
      </c>
      <c r="D136" s="83">
        <v>45850</v>
      </c>
      <c r="E136" s="83">
        <v>6419324700</v>
      </c>
      <c r="F136" s="83">
        <v>1</v>
      </c>
      <c r="G136" s="84">
        <v>293500</v>
      </c>
      <c r="H136" s="84">
        <v>295500</v>
      </c>
      <c r="I136" s="88">
        <v>125395903</v>
      </c>
      <c r="J136" s="82">
        <v>1</v>
      </c>
      <c r="K136" s="83">
        <v>244900</v>
      </c>
      <c r="L136" s="83">
        <v>235800</v>
      </c>
      <c r="M136" s="83">
        <v>15956260</v>
      </c>
      <c r="N136" s="83">
        <v>1</v>
      </c>
      <c r="O136" s="84">
        <v>0</v>
      </c>
      <c r="P136" s="84"/>
      <c r="Q136" s="84">
        <v>0</v>
      </c>
      <c r="R136" s="84">
        <v>0</v>
      </c>
      <c r="S136" s="96">
        <f t="shared" si="19"/>
        <v>0</v>
      </c>
      <c r="T136" s="96">
        <f t="shared" si="20"/>
        <v>357696300522225.5</v>
      </c>
      <c r="U136" s="89">
        <f t="shared" si="21"/>
        <v>335143012939500</v>
      </c>
      <c r="V136" s="86">
        <f t="shared" si="18"/>
        <v>936.94850198395011</v>
      </c>
      <c r="W136" s="97">
        <f t="shared" si="22"/>
        <v>-3.5034211092269466E-3</v>
      </c>
      <c r="X136" s="87">
        <f t="shared" si="23"/>
        <v>-4.3431053203040176E-3</v>
      </c>
      <c r="Y136" s="87">
        <f t="shared" si="24"/>
        <v>6.8143100511073255E-3</v>
      </c>
      <c r="Z136" s="87">
        <f t="shared" si="25"/>
        <v>-3.7158023683135977E-2</v>
      </c>
      <c r="AA136" s="87" t="e">
        <f t="shared" si="26"/>
        <v>#DIV/0!</v>
      </c>
    </row>
    <row r="137" spans="1:27">
      <c r="A137" s="82">
        <v>20180718</v>
      </c>
      <c r="B137" s="82" t="s">
        <v>99</v>
      </c>
      <c r="C137" s="83">
        <v>45850</v>
      </c>
      <c r="D137" s="83">
        <v>46550</v>
      </c>
      <c r="E137" s="83">
        <v>6419324700</v>
      </c>
      <c r="F137" s="83">
        <v>1</v>
      </c>
      <c r="G137" s="84">
        <v>295500</v>
      </c>
      <c r="H137" s="84">
        <v>290000</v>
      </c>
      <c r="I137" s="88">
        <v>125395903</v>
      </c>
      <c r="J137" s="82">
        <v>1</v>
      </c>
      <c r="K137" s="83">
        <v>235800</v>
      </c>
      <c r="L137" s="83">
        <v>237700</v>
      </c>
      <c r="M137" s="83">
        <v>15956260</v>
      </c>
      <c r="N137" s="83">
        <v>1</v>
      </c>
      <c r="O137" s="84">
        <v>0</v>
      </c>
      <c r="P137" s="84"/>
      <c r="Q137" s="84">
        <v>0</v>
      </c>
      <c r="R137" s="84">
        <v>0</v>
      </c>
      <c r="S137" s="96">
        <f t="shared" si="19"/>
        <v>0</v>
      </c>
      <c r="T137" s="96">
        <f t="shared" si="20"/>
        <v>357696300522225.5</v>
      </c>
      <c r="U137" s="89">
        <f t="shared" si="21"/>
        <v>338977179657000</v>
      </c>
      <c r="V137" s="86">
        <f t="shared" si="18"/>
        <v>947.66755809915787</v>
      </c>
      <c r="W137" s="97">
        <f t="shared" si="22"/>
        <v>1.1440389832003147E-2</v>
      </c>
      <c r="X137" s="87">
        <f t="shared" si="23"/>
        <v>1.5267175572519083E-2</v>
      </c>
      <c r="Y137" s="87">
        <f t="shared" si="24"/>
        <v>-1.8612521150592216E-2</v>
      </c>
      <c r="Z137" s="87">
        <f t="shared" si="25"/>
        <v>8.0576759966072935E-3</v>
      </c>
      <c r="AA137" s="87" t="e">
        <f t="shared" si="26"/>
        <v>#DIV/0!</v>
      </c>
    </row>
    <row r="138" spans="1:27">
      <c r="A138" s="82">
        <v>20180719</v>
      </c>
      <c r="B138" s="82" t="s">
        <v>99</v>
      </c>
      <c r="C138" s="83">
        <v>46550</v>
      </c>
      <c r="D138" s="83">
        <v>46900</v>
      </c>
      <c r="E138" s="83">
        <v>6419324700</v>
      </c>
      <c r="F138" s="83">
        <v>1</v>
      </c>
      <c r="G138" s="84">
        <v>290000</v>
      </c>
      <c r="H138" s="84">
        <v>288500</v>
      </c>
      <c r="I138" s="88">
        <v>125395903</v>
      </c>
      <c r="J138" s="82">
        <v>1</v>
      </c>
      <c r="K138" s="83">
        <v>237700</v>
      </c>
      <c r="L138" s="83">
        <v>231700</v>
      </c>
      <c r="M138" s="83">
        <v>15956260</v>
      </c>
      <c r="N138" s="83">
        <v>1</v>
      </c>
      <c r="O138" s="84">
        <v>0</v>
      </c>
      <c r="P138" s="84"/>
      <c r="Q138" s="84">
        <v>0</v>
      </c>
      <c r="R138" s="84">
        <v>0</v>
      </c>
      <c r="S138" s="96">
        <f t="shared" si="19"/>
        <v>0</v>
      </c>
      <c r="T138" s="96">
        <f t="shared" si="20"/>
        <v>357696300522225.5</v>
      </c>
      <c r="U138" s="89">
        <f t="shared" si="21"/>
        <v>340940111887500</v>
      </c>
      <c r="V138" s="86">
        <f t="shared" si="18"/>
        <v>953.15526436739219</v>
      </c>
      <c r="W138" s="97">
        <f t="shared" si="22"/>
        <v>5.7907503758402598E-3</v>
      </c>
      <c r="X138" s="87">
        <f t="shared" si="23"/>
        <v>7.5187969924812026E-3</v>
      </c>
      <c r="Y138" s="87">
        <f t="shared" si="24"/>
        <v>-5.1724137931034482E-3</v>
      </c>
      <c r="Z138" s="87">
        <f t="shared" si="25"/>
        <v>-2.5241901556583929E-2</v>
      </c>
      <c r="AA138" s="87" t="e">
        <f t="shared" si="26"/>
        <v>#DIV/0!</v>
      </c>
    </row>
    <row r="139" spans="1:27">
      <c r="A139" s="82">
        <v>20180720</v>
      </c>
      <c r="B139" s="82" t="s">
        <v>99</v>
      </c>
      <c r="C139" s="83">
        <v>46900</v>
      </c>
      <c r="D139" s="83">
        <v>47450</v>
      </c>
      <c r="E139" s="83">
        <v>6419324700</v>
      </c>
      <c r="F139" s="83">
        <v>1</v>
      </c>
      <c r="G139" s="84">
        <v>288500</v>
      </c>
      <c r="H139" s="84">
        <v>285500</v>
      </c>
      <c r="I139" s="88">
        <v>125395903</v>
      </c>
      <c r="J139" s="82">
        <v>1</v>
      </c>
      <c r="K139" s="83">
        <v>231700</v>
      </c>
      <c r="L139" s="83">
        <v>224400</v>
      </c>
      <c r="M139" s="83">
        <v>15956260</v>
      </c>
      <c r="N139" s="83">
        <v>1</v>
      </c>
      <c r="O139" s="84">
        <v>0</v>
      </c>
      <c r="P139" s="84"/>
      <c r="Q139" s="84">
        <v>0</v>
      </c>
      <c r="R139" s="84">
        <v>0</v>
      </c>
      <c r="S139" s="96">
        <f t="shared" si="19"/>
        <v>0</v>
      </c>
      <c r="T139" s="96">
        <f t="shared" si="20"/>
        <v>357696300522225.5</v>
      </c>
      <c r="U139" s="89">
        <f t="shared" si="21"/>
        <v>343978072065500</v>
      </c>
      <c r="V139" s="86">
        <f t="shared" si="18"/>
        <v>961.64839156374467</v>
      </c>
      <c r="W139" s="97">
        <f t="shared" si="22"/>
        <v>8.9105390421248439E-3</v>
      </c>
      <c r="X139" s="87">
        <f t="shared" si="23"/>
        <v>1.1727078891257996E-2</v>
      </c>
      <c r="Y139" s="87">
        <f t="shared" si="24"/>
        <v>-1.0398613518197574E-2</v>
      </c>
      <c r="Z139" s="87">
        <f t="shared" si="25"/>
        <v>-3.1506258092360809E-2</v>
      </c>
      <c r="AA139" s="87" t="e">
        <f t="shared" si="26"/>
        <v>#DIV/0!</v>
      </c>
    </row>
    <row r="140" spans="1:27">
      <c r="A140" s="82">
        <v>20180723</v>
      </c>
      <c r="B140" s="82" t="s">
        <v>99</v>
      </c>
      <c r="C140" s="83">
        <v>47450</v>
      </c>
      <c r="D140" s="83">
        <v>46500</v>
      </c>
      <c r="E140" s="83">
        <v>6419324700</v>
      </c>
      <c r="F140" s="83">
        <v>1</v>
      </c>
      <c r="G140" s="84">
        <v>285500</v>
      </c>
      <c r="H140" s="84">
        <v>267500</v>
      </c>
      <c r="I140" s="88">
        <v>125395903</v>
      </c>
      <c r="J140" s="82">
        <v>1</v>
      </c>
      <c r="K140" s="83">
        <v>224400</v>
      </c>
      <c r="L140" s="83">
        <v>209500</v>
      </c>
      <c r="M140" s="83">
        <v>15956260</v>
      </c>
      <c r="N140" s="83">
        <v>1</v>
      </c>
      <c r="O140" s="84">
        <v>0</v>
      </c>
      <c r="P140" s="84"/>
      <c r="Q140" s="84">
        <v>0</v>
      </c>
      <c r="R140" s="84">
        <v>0</v>
      </c>
      <c r="S140" s="96">
        <f t="shared" si="19"/>
        <v>0</v>
      </c>
      <c r="T140" s="96">
        <f t="shared" si="20"/>
        <v>357696300522225.5</v>
      </c>
      <c r="U140" s="89">
        <f t="shared" si="21"/>
        <v>335384839072500</v>
      </c>
      <c r="V140" s="86">
        <f t="shared" si="18"/>
        <v>937.62456749719956</v>
      </c>
      <c r="W140" s="97">
        <f t="shared" si="22"/>
        <v>-2.4981920915481133E-2</v>
      </c>
      <c r="X140" s="87">
        <f t="shared" si="23"/>
        <v>-2.0021074815595362E-2</v>
      </c>
      <c r="Y140" s="87">
        <f t="shared" si="24"/>
        <v>-6.3047285464098074E-2</v>
      </c>
      <c r="Z140" s="87">
        <f t="shared" si="25"/>
        <v>-6.6399286987522288E-2</v>
      </c>
      <c r="AA140" s="87" t="e">
        <f t="shared" si="26"/>
        <v>#DIV/0!</v>
      </c>
    </row>
    <row r="141" spans="1:27">
      <c r="A141" s="82">
        <v>20180724</v>
      </c>
      <c r="B141" s="82" t="s">
        <v>99</v>
      </c>
      <c r="C141" s="83">
        <v>46500</v>
      </c>
      <c r="D141" s="83">
        <v>46150</v>
      </c>
      <c r="E141" s="83">
        <v>6419324700</v>
      </c>
      <c r="F141" s="83">
        <v>1</v>
      </c>
      <c r="G141" s="84">
        <v>267500</v>
      </c>
      <c r="H141" s="84">
        <v>265000</v>
      </c>
      <c r="I141" s="88">
        <v>125395903</v>
      </c>
      <c r="J141" s="82">
        <v>1</v>
      </c>
      <c r="K141" s="83">
        <v>209500</v>
      </c>
      <c r="L141" s="83">
        <v>204300</v>
      </c>
      <c r="M141" s="83">
        <v>15956260</v>
      </c>
      <c r="N141" s="83">
        <v>1</v>
      </c>
      <c r="O141" s="84">
        <v>0</v>
      </c>
      <c r="P141" s="84"/>
      <c r="Q141" s="84">
        <v>0</v>
      </c>
      <c r="R141" s="84">
        <v>0</v>
      </c>
      <c r="S141" s="96">
        <f t="shared" si="19"/>
        <v>0</v>
      </c>
      <c r="T141" s="96">
        <f t="shared" si="20"/>
        <v>357696300522225.5</v>
      </c>
      <c r="U141" s="89">
        <f t="shared" si="21"/>
        <v>332741613118000</v>
      </c>
      <c r="V141" s="86">
        <f t="shared" si="18"/>
        <v>930.23498602643519</v>
      </c>
      <c r="W141" s="97">
        <f t="shared" si="22"/>
        <v>-7.8811730482802652E-3</v>
      </c>
      <c r="X141" s="87">
        <f t="shared" si="23"/>
        <v>-7.526881720430108E-3</v>
      </c>
      <c r="Y141" s="87">
        <f t="shared" si="24"/>
        <v>-9.3457943925233638E-3</v>
      </c>
      <c r="Z141" s="87">
        <f t="shared" si="25"/>
        <v>-2.4821002386634844E-2</v>
      </c>
      <c r="AA141" s="87" t="e">
        <f t="shared" si="26"/>
        <v>#DIV/0!</v>
      </c>
    </row>
    <row r="142" spans="1:27">
      <c r="A142" s="82">
        <v>20180725</v>
      </c>
      <c r="B142" s="82" t="s">
        <v>99</v>
      </c>
      <c r="C142" s="83">
        <v>46150</v>
      </c>
      <c r="D142" s="83">
        <v>46150</v>
      </c>
      <c r="E142" s="83">
        <v>6419324700</v>
      </c>
      <c r="F142" s="83">
        <v>1</v>
      </c>
      <c r="G142" s="84">
        <v>265000</v>
      </c>
      <c r="H142" s="84">
        <v>251000</v>
      </c>
      <c r="I142" s="88">
        <v>125395903</v>
      </c>
      <c r="J142" s="82">
        <v>1</v>
      </c>
      <c r="K142" s="83">
        <v>204300</v>
      </c>
      <c r="L142" s="83">
        <v>193600</v>
      </c>
      <c r="M142" s="83">
        <v>15956260</v>
      </c>
      <c r="N142" s="83">
        <v>1</v>
      </c>
      <c r="O142" s="84">
        <v>0</v>
      </c>
      <c r="P142" s="84"/>
      <c r="Q142" s="84">
        <v>0</v>
      </c>
      <c r="R142" s="84">
        <v>0</v>
      </c>
      <c r="S142" s="96">
        <f t="shared" si="19"/>
        <v>0</v>
      </c>
      <c r="T142" s="96">
        <f t="shared" si="20"/>
        <v>357696300522225.5</v>
      </c>
      <c r="U142" s="89">
        <f t="shared" si="21"/>
        <v>330815338494000</v>
      </c>
      <c r="V142" s="86">
        <f t="shared" si="18"/>
        <v>924.84976224528975</v>
      </c>
      <c r="W142" s="97">
        <f t="shared" si="22"/>
        <v>-5.7891004553041027E-3</v>
      </c>
      <c r="X142" s="87">
        <f t="shared" si="23"/>
        <v>0</v>
      </c>
      <c r="Y142" s="87">
        <f t="shared" si="24"/>
        <v>-5.2830188679245285E-2</v>
      </c>
      <c r="Z142" s="87">
        <f t="shared" si="25"/>
        <v>-5.2373959862946649E-2</v>
      </c>
      <c r="AA142" s="87" t="e">
        <f t="shared" si="26"/>
        <v>#DIV/0!</v>
      </c>
    </row>
    <row r="143" spans="1:27">
      <c r="A143" s="82">
        <v>20180726</v>
      </c>
      <c r="B143" s="82" t="s">
        <v>99</v>
      </c>
      <c r="C143" s="83">
        <v>46150</v>
      </c>
      <c r="D143" s="83">
        <v>46900</v>
      </c>
      <c r="E143" s="83">
        <v>6419324700</v>
      </c>
      <c r="F143" s="83">
        <v>1</v>
      </c>
      <c r="G143" s="84">
        <v>251000</v>
      </c>
      <c r="H143" s="84">
        <v>254500</v>
      </c>
      <c r="I143" s="88">
        <v>125395903</v>
      </c>
      <c r="J143" s="82">
        <v>1</v>
      </c>
      <c r="K143" s="83">
        <v>193600</v>
      </c>
      <c r="L143" s="83">
        <v>198400</v>
      </c>
      <c r="M143" s="83">
        <v>15956260</v>
      </c>
      <c r="N143" s="83">
        <v>1</v>
      </c>
      <c r="O143" s="84">
        <v>0</v>
      </c>
      <c r="P143" s="84"/>
      <c r="Q143" s="84">
        <v>0</v>
      </c>
      <c r="R143" s="84">
        <v>0</v>
      </c>
      <c r="S143" s="96">
        <f t="shared" si="19"/>
        <v>0</v>
      </c>
      <c r="T143" s="96">
        <f t="shared" si="20"/>
        <v>357696300522225.5</v>
      </c>
      <c r="U143" s="89">
        <f t="shared" si="21"/>
        <v>336145307727500</v>
      </c>
      <c r="V143" s="86">
        <f t="shared" si="18"/>
        <v>939.75058516607044</v>
      </c>
      <c r="W143" s="97">
        <f t="shared" si="22"/>
        <v>1.6111614587655233E-2</v>
      </c>
      <c r="X143" s="87">
        <f t="shared" si="23"/>
        <v>1.6251354279523293E-2</v>
      </c>
      <c r="Y143" s="87">
        <f t="shared" si="24"/>
        <v>1.3944223107569721E-2</v>
      </c>
      <c r="Z143" s="87">
        <f t="shared" si="25"/>
        <v>2.4793388429752067E-2</v>
      </c>
      <c r="AA143" s="87" t="e">
        <f t="shared" si="26"/>
        <v>#DIV/0!</v>
      </c>
    </row>
    <row r="144" spans="1:27">
      <c r="A144" s="82">
        <v>20180727</v>
      </c>
      <c r="B144" s="82" t="s">
        <v>99</v>
      </c>
      <c r="C144" s="83">
        <v>46900</v>
      </c>
      <c r="D144" s="83">
        <v>46900</v>
      </c>
      <c r="E144" s="83">
        <v>6419324700</v>
      </c>
      <c r="F144" s="83">
        <v>1</v>
      </c>
      <c r="G144" s="84">
        <v>254500</v>
      </c>
      <c r="H144" s="84">
        <v>256500</v>
      </c>
      <c r="I144" s="88">
        <v>125395903</v>
      </c>
      <c r="J144" s="82">
        <v>1</v>
      </c>
      <c r="K144" s="83">
        <v>198400</v>
      </c>
      <c r="L144" s="83">
        <v>199500</v>
      </c>
      <c r="M144" s="83">
        <v>15956260</v>
      </c>
      <c r="N144" s="83">
        <v>1</v>
      </c>
      <c r="O144" s="84">
        <v>0</v>
      </c>
      <c r="P144" s="84"/>
      <c r="Q144" s="84">
        <v>0</v>
      </c>
      <c r="R144" s="84">
        <v>0</v>
      </c>
      <c r="S144" s="96">
        <f t="shared" si="19"/>
        <v>0</v>
      </c>
      <c r="T144" s="96">
        <f t="shared" si="20"/>
        <v>357696300522225.5</v>
      </c>
      <c r="U144" s="89">
        <f t="shared" si="21"/>
        <v>336413651419500</v>
      </c>
      <c r="V144" s="86">
        <f t="shared" si="18"/>
        <v>940.50078496296021</v>
      </c>
      <c r="W144" s="97">
        <f t="shared" si="22"/>
        <v>7.9829670630872818E-4</v>
      </c>
      <c r="X144" s="87">
        <f t="shared" si="23"/>
        <v>0</v>
      </c>
      <c r="Y144" s="87">
        <f t="shared" si="24"/>
        <v>7.8585461689587421E-3</v>
      </c>
      <c r="Z144" s="87">
        <f t="shared" si="25"/>
        <v>5.5443548387096777E-3</v>
      </c>
      <c r="AA144" s="87" t="e">
        <f t="shared" si="26"/>
        <v>#DIV/0!</v>
      </c>
    </row>
    <row r="145" spans="1:27">
      <c r="A145" s="82">
        <v>20180730</v>
      </c>
      <c r="B145" s="82" t="s">
        <v>99</v>
      </c>
      <c r="C145" s="83">
        <v>46900</v>
      </c>
      <c r="D145" s="83">
        <v>46500</v>
      </c>
      <c r="E145" s="83">
        <v>6419324700</v>
      </c>
      <c r="F145" s="83">
        <v>1</v>
      </c>
      <c r="G145" s="84">
        <v>256500</v>
      </c>
      <c r="H145" s="84">
        <v>258000</v>
      </c>
      <c r="I145" s="88">
        <v>125395903</v>
      </c>
      <c r="J145" s="82">
        <v>1</v>
      </c>
      <c r="K145" s="83">
        <v>199500</v>
      </c>
      <c r="L145" s="83">
        <v>192300</v>
      </c>
      <c r="M145" s="83">
        <v>15956260</v>
      </c>
      <c r="N145" s="83">
        <v>1</v>
      </c>
      <c r="O145" s="84">
        <v>0</v>
      </c>
      <c r="P145" s="84"/>
      <c r="Q145" s="84">
        <v>0</v>
      </c>
      <c r="R145" s="84">
        <v>0</v>
      </c>
      <c r="S145" s="96">
        <f t="shared" si="19"/>
        <v>0</v>
      </c>
      <c r="T145" s="96">
        <f t="shared" si="20"/>
        <v>357696300522225.5</v>
      </c>
      <c r="U145" s="89">
        <f t="shared" si="21"/>
        <v>333919130322000</v>
      </c>
      <c r="V145" s="86">
        <f t="shared" si="18"/>
        <v>933.52693286032991</v>
      </c>
      <c r="W145" s="97">
        <f t="shared" si="22"/>
        <v>-7.4150412356167837E-3</v>
      </c>
      <c r="X145" s="87">
        <f t="shared" si="23"/>
        <v>-8.5287846481876331E-3</v>
      </c>
      <c r="Y145" s="87">
        <f t="shared" si="24"/>
        <v>5.8479532163742687E-3</v>
      </c>
      <c r="Z145" s="87">
        <f t="shared" si="25"/>
        <v>-3.6090225563909777E-2</v>
      </c>
      <c r="AA145" s="87" t="e">
        <f t="shared" si="26"/>
        <v>#DIV/0!</v>
      </c>
    </row>
    <row r="146" spans="1:27">
      <c r="A146" s="82">
        <v>20180731</v>
      </c>
      <c r="B146" s="82" t="s">
        <v>99</v>
      </c>
      <c r="C146" s="83">
        <v>46500</v>
      </c>
      <c r="D146" s="83">
        <v>46250</v>
      </c>
      <c r="E146" s="83">
        <v>6419324700</v>
      </c>
      <c r="F146" s="83">
        <v>1</v>
      </c>
      <c r="G146" s="84">
        <v>258000</v>
      </c>
      <c r="H146" s="84">
        <v>271500</v>
      </c>
      <c r="I146" s="88">
        <v>125395903</v>
      </c>
      <c r="J146" s="82">
        <v>1</v>
      </c>
      <c r="K146" s="83">
        <v>192300</v>
      </c>
      <c r="L146" s="83">
        <v>199600</v>
      </c>
      <c r="M146" s="83">
        <v>15956260</v>
      </c>
      <c r="N146" s="83">
        <v>1</v>
      </c>
      <c r="O146" s="84">
        <v>0</v>
      </c>
      <c r="P146" s="84"/>
      <c r="Q146" s="84">
        <v>0</v>
      </c>
      <c r="R146" s="84">
        <v>0</v>
      </c>
      <c r="S146" s="96">
        <f t="shared" si="19"/>
        <v>0</v>
      </c>
      <c r="T146" s="96">
        <f t="shared" si="20"/>
        <v>357696300522225.5</v>
      </c>
      <c r="U146" s="89">
        <f t="shared" si="21"/>
        <v>334123624535500</v>
      </c>
      <c r="V146" s="86">
        <f t="shared" si="18"/>
        <v>934.09863073140514</v>
      </c>
      <c r="W146" s="97">
        <f t="shared" si="22"/>
        <v>6.124064030199383E-4</v>
      </c>
      <c r="X146" s="87">
        <f t="shared" si="23"/>
        <v>-5.3763440860215058E-3</v>
      </c>
      <c r="Y146" s="87">
        <f t="shared" si="24"/>
        <v>5.232558139534884E-2</v>
      </c>
      <c r="Z146" s="87">
        <f t="shared" si="25"/>
        <v>3.7961518460738426E-2</v>
      </c>
      <c r="AA146" s="87" t="e">
        <f t="shared" si="26"/>
        <v>#DIV/0!</v>
      </c>
    </row>
    <row r="147" spans="1:27">
      <c r="A147" s="82">
        <v>20180801</v>
      </c>
      <c r="B147" s="82" t="s">
        <v>99</v>
      </c>
      <c r="C147" s="83">
        <v>46250</v>
      </c>
      <c r="D147" s="83">
        <v>46550</v>
      </c>
      <c r="E147" s="83">
        <v>6419324700</v>
      </c>
      <c r="F147" s="83">
        <v>1</v>
      </c>
      <c r="G147" s="84">
        <v>271500</v>
      </c>
      <c r="H147" s="84">
        <v>280500</v>
      </c>
      <c r="I147" s="88">
        <v>125395903</v>
      </c>
      <c r="J147" s="82">
        <v>1</v>
      </c>
      <c r="K147" s="83">
        <v>199600</v>
      </c>
      <c r="L147" s="83">
        <v>207200</v>
      </c>
      <c r="M147" s="83">
        <v>15956260</v>
      </c>
      <c r="N147" s="83">
        <v>1</v>
      </c>
      <c r="O147" s="84">
        <v>0</v>
      </c>
      <c r="P147" s="84"/>
      <c r="Q147" s="84">
        <v>0</v>
      </c>
      <c r="R147" s="84">
        <v>0</v>
      </c>
      <c r="S147" s="96">
        <f t="shared" si="19"/>
        <v>0</v>
      </c>
      <c r="T147" s="96">
        <f t="shared" si="20"/>
        <v>357696300522225.5</v>
      </c>
      <c r="U147" s="89">
        <f t="shared" si="21"/>
        <v>337299252648500</v>
      </c>
      <c r="V147" s="86">
        <f t="shared" si="18"/>
        <v>942.97663172935688</v>
      </c>
      <c r="W147" s="97">
        <f t="shared" si="22"/>
        <v>9.5043507247197373E-3</v>
      </c>
      <c r="X147" s="87">
        <f t="shared" si="23"/>
        <v>6.4864864864864862E-3</v>
      </c>
      <c r="Y147" s="87">
        <f t="shared" si="24"/>
        <v>3.3149171270718231E-2</v>
      </c>
      <c r="Z147" s="87">
        <f t="shared" si="25"/>
        <v>3.8076152304609222E-2</v>
      </c>
      <c r="AA147" s="87" t="e">
        <f t="shared" si="26"/>
        <v>#DIV/0!</v>
      </c>
    </row>
    <row r="148" spans="1:27">
      <c r="A148" s="82">
        <v>20180802</v>
      </c>
      <c r="B148" s="82" t="s">
        <v>99</v>
      </c>
      <c r="C148" s="83">
        <v>46550</v>
      </c>
      <c r="D148" s="83">
        <v>45550</v>
      </c>
      <c r="E148" s="83">
        <v>6419324700</v>
      </c>
      <c r="F148" s="83">
        <v>1</v>
      </c>
      <c r="G148" s="84">
        <v>280500</v>
      </c>
      <c r="H148" s="84">
        <v>281500</v>
      </c>
      <c r="I148" s="88">
        <v>125395903</v>
      </c>
      <c r="J148" s="82">
        <v>1</v>
      </c>
      <c r="K148" s="83">
        <v>207200</v>
      </c>
      <c r="L148" s="83">
        <v>198300</v>
      </c>
      <c r="M148" s="83">
        <v>15956260</v>
      </c>
      <c r="N148" s="83">
        <v>1</v>
      </c>
      <c r="O148" s="84">
        <v>0</v>
      </c>
      <c r="P148" s="84"/>
      <c r="Q148" s="84">
        <v>0</v>
      </c>
      <c r="R148" s="84">
        <v>0</v>
      </c>
      <c r="S148" s="96">
        <f t="shared" si="19"/>
        <v>0</v>
      </c>
      <c r="T148" s="96">
        <f t="shared" si="20"/>
        <v>357696300522225.5</v>
      </c>
      <c r="U148" s="89">
        <f t="shared" si="21"/>
        <v>330863313137500</v>
      </c>
      <c r="V148" s="86">
        <f t="shared" si="18"/>
        <v>924.98388340737608</v>
      </c>
      <c r="W148" s="97">
        <f t="shared" si="22"/>
        <v>-1.9080799795625141E-2</v>
      </c>
      <c r="X148" s="87">
        <f t="shared" si="23"/>
        <v>-2.1482277121374866E-2</v>
      </c>
      <c r="Y148" s="87">
        <f t="shared" si="24"/>
        <v>3.5650623885918001E-3</v>
      </c>
      <c r="Z148" s="87">
        <f t="shared" si="25"/>
        <v>-4.2953667953667951E-2</v>
      </c>
      <c r="AA148" s="87" t="e">
        <f t="shared" si="26"/>
        <v>#DIV/0!</v>
      </c>
    </row>
    <row r="149" spans="1:27">
      <c r="A149" s="82">
        <v>20180803</v>
      </c>
      <c r="B149" s="82" t="s">
        <v>99</v>
      </c>
      <c r="C149" s="83">
        <v>45550</v>
      </c>
      <c r="D149" s="83">
        <v>45750</v>
      </c>
      <c r="E149" s="83">
        <v>6419324700</v>
      </c>
      <c r="F149" s="83">
        <v>1</v>
      </c>
      <c r="G149" s="84">
        <v>281500</v>
      </c>
      <c r="H149" s="84">
        <v>280500</v>
      </c>
      <c r="I149" s="88">
        <v>125395903</v>
      </c>
      <c r="J149" s="82">
        <v>1</v>
      </c>
      <c r="K149" s="83">
        <v>198300</v>
      </c>
      <c r="L149" s="83">
        <v>207700</v>
      </c>
      <c r="M149" s="83">
        <v>15956260</v>
      </c>
      <c r="N149" s="83">
        <v>1</v>
      </c>
      <c r="O149" s="84">
        <v>0</v>
      </c>
      <c r="P149" s="84"/>
      <c r="Q149" s="84">
        <v>0</v>
      </c>
      <c r="R149" s="84">
        <v>0</v>
      </c>
      <c r="S149" s="96">
        <f t="shared" si="19"/>
        <v>0</v>
      </c>
      <c r="T149" s="96">
        <f t="shared" si="20"/>
        <v>357696300522225.5</v>
      </c>
      <c r="U149" s="89">
        <f t="shared" si="21"/>
        <v>332171771018500</v>
      </c>
      <c r="V149" s="86">
        <f t="shared" si="18"/>
        <v>928.64189686485304</v>
      </c>
      <c r="W149" s="97">
        <f t="shared" si="22"/>
        <v>3.9546780469318869E-3</v>
      </c>
      <c r="X149" s="87">
        <f t="shared" si="23"/>
        <v>4.3907793633369925E-3</v>
      </c>
      <c r="Y149" s="87">
        <f t="shared" si="24"/>
        <v>-3.552397868561279E-3</v>
      </c>
      <c r="Z149" s="87">
        <f t="shared" si="25"/>
        <v>4.7402924861321229E-2</v>
      </c>
      <c r="AA149" s="87" t="e">
        <f t="shared" si="26"/>
        <v>#DIV/0!</v>
      </c>
    </row>
    <row r="150" spans="1:27">
      <c r="A150" s="82">
        <v>20180806</v>
      </c>
      <c r="B150" s="82" t="s">
        <v>99</v>
      </c>
      <c r="C150" s="83">
        <v>45750</v>
      </c>
      <c r="D150" s="83">
        <v>45800</v>
      </c>
      <c r="E150" s="83">
        <v>6419324700</v>
      </c>
      <c r="F150" s="83">
        <v>1</v>
      </c>
      <c r="G150" s="84">
        <v>280500</v>
      </c>
      <c r="H150" s="84">
        <v>274000</v>
      </c>
      <c r="I150" s="88">
        <v>125395903</v>
      </c>
      <c r="J150" s="82">
        <v>1</v>
      </c>
      <c r="K150" s="83">
        <v>207700</v>
      </c>
      <c r="L150" s="83">
        <v>198700</v>
      </c>
      <c r="M150" s="83">
        <v>15956260</v>
      </c>
      <c r="N150" s="83">
        <v>1</v>
      </c>
      <c r="O150" s="84">
        <v>0</v>
      </c>
      <c r="P150" s="84"/>
      <c r="Q150" s="84">
        <v>0</v>
      </c>
      <c r="R150" s="84">
        <v>0</v>
      </c>
      <c r="S150" s="96">
        <f t="shared" si="19"/>
        <v>0</v>
      </c>
      <c r="T150" s="96">
        <f t="shared" si="20"/>
        <v>357696300522225.5</v>
      </c>
      <c r="U150" s="89">
        <f t="shared" si="21"/>
        <v>331534057544000</v>
      </c>
      <c r="V150" s="86">
        <f t="shared" si="18"/>
        <v>926.85906189124842</v>
      </c>
      <c r="W150" s="97">
        <f t="shared" si="22"/>
        <v>-1.9198304315404815E-3</v>
      </c>
      <c r="X150" s="87">
        <f t="shared" si="23"/>
        <v>1.092896174863388E-3</v>
      </c>
      <c r="Y150" s="87">
        <f t="shared" si="24"/>
        <v>-2.3172905525846704E-2</v>
      </c>
      <c r="Z150" s="87">
        <f t="shared" si="25"/>
        <v>-4.3331728454501686E-2</v>
      </c>
      <c r="AA150" s="87" t="e">
        <f t="shared" si="26"/>
        <v>#DIV/0!</v>
      </c>
    </row>
    <row r="151" spans="1:27">
      <c r="A151" s="82">
        <v>20180807</v>
      </c>
      <c r="B151" s="82" t="s">
        <v>99</v>
      </c>
      <c r="C151" s="83">
        <v>45800</v>
      </c>
      <c r="D151" s="83">
        <v>46700</v>
      </c>
      <c r="E151" s="83">
        <v>6419324700</v>
      </c>
      <c r="F151" s="83">
        <v>1</v>
      </c>
      <c r="G151" s="84">
        <v>274000</v>
      </c>
      <c r="H151" s="84">
        <v>274500</v>
      </c>
      <c r="I151" s="88">
        <v>125395903</v>
      </c>
      <c r="J151" s="82">
        <v>1</v>
      </c>
      <c r="K151" s="83">
        <v>198700</v>
      </c>
      <c r="L151" s="83">
        <v>205300</v>
      </c>
      <c r="M151" s="83">
        <v>15956260</v>
      </c>
      <c r="N151" s="83">
        <v>1</v>
      </c>
      <c r="O151" s="84">
        <v>0</v>
      </c>
      <c r="P151" s="84"/>
      <c r="Q151" s="84">
        <v>0</v>
      </c>
      <c r="R151" s="84">
        <v>0</v>
      </c>
      <c r="S151" s="96">
        <f t="shared" si="19"/>
        <v>0</v>
      </c>
      <c r="T151" s="96">
        <f t="shared" si="20"/>
        <v>357696300522225.5</v>
      </c>
      <c r="U151" s="89">
        <f t="shared" si="21"/>
        <v>337479459041500</v>
      </c>
      <c r="V151" s="86">
        <f t="shared" si="18"/>
        <v>943.48042892473438</v>
      </c>
      <c r="W151" s="97">
        <f t="shared" si="22"/>
        <v>1.7933003750937281E-2</v>
      </c>
      <c r="X151" s="87">
        <f t="shared" si="23"/>
        <v>1.9650655021834062E-2</v>
      </c>
      <c r="Y151" s="87">
        <f t="shared" si="24"/>
        <v>1.8248175182481751E-3</v>
      </c>
      <c r="Z151" s="87">
        <f t="shared" si="25"/>
        <v>3.321590337191746E-2</v>
      </c>
      <c r="AA151" s="87" t="e">
        <f t="shared" si="26"/>
        <v>#DIV/0!</v>
      </c>
    </row>
    <row r="152" spans="1:27">
      <c r="A152" s="82">
        <v>20180808</v>
      </c>
      <c r="B152" s="82" t="s">
        <v>99</v>
      </c>
      <c r="C152" s="83">
        <v>46700</v>
      </c>
      <c r="D152" s="83">
        <v>46800</v>
      </c>
      <c r="E152" s="83">
        <v>6419324700</v>
      </c>
      <c r="F152" s="83">
        <v>1</v>
      </c>
      <c r="G152" s="84">
        <v>274500</v>
      </c>
      <c r="H152" s="84">
        <v>276000</v>
      </c>
      <c r="I152" s="88">
        <v>125395903</v>
      </c>
      <c r="J152" s="82">
        <v>1</v>
      </c>
      <c r="K152" s="83">
        <v>205300</v>
      </c>
      <c r="L152" s="83">
        <v>199000</v>
      </c>
      <c r="M152" s="83">
        <v>15956260</v>
      </c>
      <c r="N152" s="83">
        <v>1</v>
      </c>
      <c r="O152" s="84">
        <v>0</v>
      </c>
      <c r="P152" s="84"/>
      <c r="Q152" s="84">
        <v>0</v>
      </c>
      <c r="R152" s="84">
        <v>0</v>
      </c>
      <c r="S152" s="96">
        <f t="shared" si="19"/>
        <v>0</v>
      </c>
      <c r="T152" s="96">
        <f t="shared" si="20"/>
        <v>357696300522225.5</v>
      </c>
      <c r="U152" s="89">
        <f t="shared" si="21"/>
        <v>338208960928000</v>
      </c>
      <c r="V152" s="86">
        <f t="shared" si="18"/>
        <v>945.51987379859793</v>
      </c>
      <c r="W152" s="97">
        <f t="shared" si="22"/>
        <v>2.161618631758858E-3</v>
      </c>
      <c r="X152" s="87">
        <f t="shared" si="23"/>
        <v>2.1413276231263384E-3</v>
      </c>
      <c r="Y152" s="87">
        <f t="shared" si="24"/>
        <v>5.4644808743169399E-3</v>
      </c>
      <c r="Z152" s="87">
        <f t="shared" si="25"/>
        <v>-3.0686799805163176E-2</v>
      </c>
      <c r="AA152" s="87" t="e">
        <f t="shared" si="26"/>
        <v>#DIV/0!</v>
      </c>
    </row>
    <row r="153" spans="1:27">
      <c r="A153" s="82">
        <v>20180809</v>
      </c>
      <c r="B153" s="82" t="s">
        <v>99</v>
      </c>
      <c r="C153" s="83">
        <v>46800</v>
      </c>
      <c r="D153" s="83">
        <v>46900</v>
      </c>
      <c r="E153" s="83">
        <v>6419324700</v>
      </c>
      <c r="F153" s="83">
        <v>1</v>
      </c>
      <c r="G153" s="84">
        <v>276000</v>
      </c>
      <c r="H153" s="84">
        <v>276000</v>
      </c>
      <c r="I153" s="88">
        <v>125395903</v>
      </c>
      <c r="J153" s="82">
        <v>1</v>
      </c>
      <c r="K153" s="83">
        <v>199000</v>
      </c>
      <c r="L153" s="83">
        <v>203900</v>
      </c>
      <c r="M153" s="83">
        <v>15956260</v>
      </c>
      <c r="N153" s="83">
        <v>1</v>
      </c>
      <c r="O153" s="84">
        <v>0</v>
      </c>
      <c r="P153" s="84"/>
      <c r="Q153" s="84">
        <v>0</v>
      </c>
      <c r="R153" s="84">
        <v>0</v>
      </c>
      <c r="S153" s="96">
        <f t="shared" si="19"/>
        <v>0</v>
      </c>
      <c r="T153" s="96">
        <f t="shared" si="20"/>
        <v>357696300522225.5</v>
      </c>
      <c r="U153" s="89">
        <f t="shared" si="21"/>
        <v>338929079072000</v>
      </c>
      <c r="V153" s="86">
        <f t="shared" si="18"/>
        <v>947.53308484648596</v>
      </c>
      <c r="W153" s="97">
        <f t="shared" si="22"/>
        <v>2.1292107164284338E-3</v>
      </c>
      <c r="X153" s="87">
        <f t="shared" si="23"/>
        <v>2.136752136752137E-3</v>
      </c>
      <c r="Y153" s="87">
        <f t="shared" si="24"/>
        <v>0</v>
      </c>
      <c r="Z153" s="87">
        <f t="shared" si="25"/>
        <v>2.4623115577889446E-2</v>
      </c>
      <c r="AA153" s="87" t="e">
        <f t="shared" si="26"/>
        <v>#DIV/0!</v>
      </c>
    </row>
    <row r="154" spans="1:27">
      <c r="A154" s="82">
        <v>20180810</v>
      </c>
      <c r="B154" s="82" t="s">
        <v>99</v>
      </c>
      <c r="C154" s="83">
        <v>46900</v>
      </c>
      <c r="D154" s="83">
        <v>45400</v>
      </c>
      <c r="E154" s="83">
        <v>6419324700</v>
      </c>
      <c r="F154" s="83">
        <v>1</v>
      </c>
      <c r="G154" s="84">
        <v>276000</v>
      </c>
      <c r="H154" s="84">
        <v>272000</v>
      </c>
      <c r="I154" s="88">
        <v>125395903</v>
      </c>
      <c r="J154" s="82">
        <v>1</v>
      </c>
      <c r="K154" s="83">
        <v>203900</v>
      </c>
      <c r="L154" s="83">
        <v>202500</v>
      </c>
      <c r="M154" s="83">
        <v>15956260</v>
      </c>
      <c r="N154" s="83">
        <v>1</v>
      </c>
      <c r="O154" s="84">
        <v>0</v>
      </c>
      <c r="P154" s="84"/>
      <c r="Q154" s="84">
        <v>0</v>
      </c>
      <c r="R154" s="84">
        <v>0</v>
      </c>
      <c r="S154" s="96">
        <f t="shared" si="19"/>
        <v>0</v>
      </c>
      <c r="T154" s="96">
        <f t="shared" si="20"/>
        <v>357696300522225.5</v>
      </c>
      <c r="U154" s="89">
        <f t="shared" si="21"/>
        <v>328776169646000</v>
      </c>
      <c r="V154" s="86">
        <f t="shared" si="18"/>
        <v>919.1489237266278</v>
      </c>
      <c r="W154" s="97">
        <f t="shared" si="22"/>
        <v>-2.9955852279772169E-2</v>
      </c>
      <c r="X154" s="87">
        <f t="shared" si="23"/>
        <v>-3.1982942430703626E-2</v>
      </c>
      <c r="Y154" s="87">
        <f t="shared" si="24"/>
        <v>-1.4492753623188406E-2</v>
      </c>
      <c r="Z154" s="87">
        <f t="shared" si="25"/>
        <v>-6.8661108386463953E-3</v>
      </c>
      <c r="AA154" s="87" t="e">
        <f t="shared" si="26"/>
        <v>#DIV/0!</v>
      </c>
    </row>
    <row r="155" spans="1:27">
      <c r="A155" s="82">
        <v>20180813</v>
      </c>
      <c r="B155" s="82" t="s">
        <v>99</v>
      </c>
      <c r="C155" s="83">
        <v>45400</v>
      </c>
      <c r="D155" s="83">
        <v>45050</v>
      </c>
      <c r="E155" s="83">
        <v>6419324700</v>
      </c>
      <c r="F155" s="83">
        <v>1</v>
      </c>
      <c r="G155" s="84">
        <v>272000</v>
      </c>
      <c r="H155" s="84">
        <v>260500</v>
      </c>
      <c r="I155" s="88">
        <v>125395903</v>
      </c>
      <c r="J155" s="82">
        <v>1</v>
      </c>
      <c r="K155" s="83">
        <v>202500</v>
      </c>
      <c r="L155" s="83">
        <v>196400</v>
      </c>
      <c r="M155" s="83">
        <v>15956260</v>
      </c>
      <c r="N155" s="83">
        <v>1</v>
      </c>
      <c r="O155" s="84">
        <v>0</v>
      </c>
      <c r="P155" s="84"/>
      <c r="Q155" s="84">
        <v>0</v>
      </c>
      <c r="R155" s="84">
        <v>0</v>
      </c>
      <c r="S155" s="96">
        <f t="shared" si="19"/>
        <v>0</v>
      </c>
      <c r="T155" s="96">
        <f t="shared" si="20"/>
        <v>357696300522225.5</v>
      </c>
      <c r="U155" s="89">
        <f t="shared" si="21"/>
        <v>324990019930500</v>
      </c>
      <c r="V155" s="86">
        <f t="shared" si="18"/>
        <v>908.56410719379721</v>
      </c>
      <c r="W155" s="97">
        <f t="shared" si="22"/>
        <v>-1.1515888513381659E-2</v>
      </c>
      <c r="X155" s="87">
        <f t="shared" si="23"/>
        <v>-7.709251101321586E-3</v>
      </c>
      <c r="Y155" s="87">
        <f t="shared" si="24"/>
        <v>-4.2279411764705885E-2</v>
      </c>
      <c r="Z155" s="87">
        <f t="shared" si="25"/>
        <v>-3.0123456790123456E-2</v>
      </c>
      <c r="AA155" s="87" t="e">
        <f t="shared" si="26"/>
        <v>#DIV/0!</v>
      </c>
    </row>
    <row r="156" spans="1:27">
      <c r="A156" s="82">
        <v>20180814</v>
      </c>
      <c r="B156" s="82" t="s">
        <v>99</v>
      </c>
      <c r="C156" s="83">
        <v>45050</v>
      </c>
      <c r="D156" s="83">
        <v>45150</v>
      </c>
      <c r="E156" s="83">
        <v>6419324700</v>
      </c>
      <c r="F156" s="83">
        <v>1</v>
      </c>
      <c r="G156" s="84">
        <v>260500</v>
      </c>
      <c r="H156" s="84">
        <v>261000</v>
      </c>
      <c r="I156" s="88">
        <v>125395903</v>
      </c>
      <c r="J156" s="82">
        <v>1</v>
      </c>
      <c r="K156" s="83">
        <v>196400</v>
      </c>
      <c r="L156" s="83">
        <v>197900</v>
      </c>
      <c r="M156" s="83">
        <v>15956260</v>
      </c>
      <c r="N156" s="83">
        <v>1</v>
      </c>
      <c r="O156" s="84">
        <v>0</v>
      </c>
      <c r="P156" s="84"/>
      <c r="Q156" s="84">
        <v>0</v>
      </c>
      <c r="R156" s="84">
        <v>0</v>
      </c>
      <c r="S156" s="96">
        <f t="shared" si="19"/>
        <v>0</v>
      </c>
      <c r="T156" s="96">
        <f t="shared" si="20"/>
        <v>357696300522225.5</v>
      </c>
      <c r="U156" s="89">
        <f t="shared" si="21"/>
        <v>325718584742000</v>
      </c>
      <c r="V156" s="86">
        <f t="shared" si="18"/>
        <v>910.60093231733447</v>
      </c>
      <c r="W156" s="97">
        <f t="shared" si="22"/>
        <v>2.2418067227289217E-3</v>
      </c>
      <c r="X156" s="87">
        <f t="shared" si="23"/>
        <v>2.2197558268590455E-3</v>
      </c>
      <c r="Y156" s="87">
        <f t="shared" si="24"/>
        <v>1.9193857965451055E-3</v>
      </c>
      <c r="Z156" s="87">
        <f t="shared" si="25"/>
        <v>7.6374745417515273E-3</v>
      </c>
      <c r="AA156" s="87" t="e">
        <f t="shared" si="26"/>
        <v>#DIV/0!</v>
      </c>
    </row>
    <row r="157" spans="1:27">
      <c r="A157" s="82">
        <v>20180816</v>
      </c>
      <c r="B157" s="82" t="s">
        <v>99</v>
      </c>
      <c r="C157" s="83">
        <v>45150</v>
      </c>
      <c r="D157" s="83">
        <v>44250</v>
      </c>
      <c r="E157" s="83">
        <v>6419324700</v>
      </c>
      <c r="F157" s="83">
        <v>1</v>
      </c>
      <c r="G157" s="84">
        <v>261000</v>
      </c>
      <c r="H157" s="84">
        <v>258500</v>
      </c>
      <c r="I157" s="88">
        <v>125395903</v>
      </c>
      <c r="J157" s="82">
        <v>1</v>
      </c>
      <c r="K157" s="83">
        <v>197900</v>
      </c>
      <c r="L157" s="83">
        <v>193700</v>
      </c>
      <c r="M157" s="83">
        <v>15956260</v>
      </c>
      <c r="N157" s="83">
        <v>1</v>
      </c>
      <c r="O157" s="84">
        <v>0</v>
      </c>
      <c r="P157" s="84"/>
      <c r="Q157" s="84">
        <v>0</v>
      </c>
      <c r="R157" s="84">
        <v>0</v>
      </c>
      <c r="S157" s="96">
        <f t="shared" si="19"/>
        <v>0</v>
      </c>
      <c r="T157" s="96">
        <f t="shared" si="20"/>
        <v>357696300522225.5</v>
      </c>
      <c r="U157" s="89">
        <f t="shared" si="21"/>
        <v>319560686462500</v>
      </c>
      <c r="V157" s="86">
        <f t="shared" si="18"/>
        <v>893.38549489036177</v>
      </c>
      <c r="W157" s="97">
        <f t="shared" si="22"/>
        <v>-1.8905578520727131E-2</v>
      </c>
      <c r="X157" s="87">
        <f t="shared" si="23"/>
        <v>-1.9933554817275746E-2</v>
      </c>
      <c r="Y157" s="87">
        <f t="shared" si="24"/>
        <v>-9.5785440613026813E-3</v>
      </c>
      <c r="Z157" s="87">
        <f t="shared" si="25"/>
        <v>-2.1222839818089943E-2</v>
      </c>
      <c r="AA157" s="87" t="e">
        <f t="shared" si="26"/>
        <v>#DIV/0!</v>
      </c>
    </row>
    <row r="158" spans="1:27">
      <c r="A158" s="82">
        <v>20180817</v>
      </c>
      <c r="B158" s="82" t="s">
        <v>99</v>
      </c>
      <c r="C158" s="83">
        <v>44250</v>
      </c>
      <c r="D158" s="83">
        <v>44100</v>
      </c>
      <c r="E158" s="83">
        <v>6419324700</v>
      </c>
      <c r="F158" s="83">
        <v>1</v>
      </c>
      <c r="G158" s="84">
        <v>258500</v>
      </c>
      <c r="H158" s="84">
        <v>263000</v>
      </c>
      <c r="I158" s="88">
        <v>125395903</v>
      </c>
      <c r="J158" s="82">
        <v>1</v>
      </c>
      <c r="K158" s="83">
        <v>193700</v>
      </c>
      <c r="L158" s="83">
        <v>201400</v>
      </c>
      <c r="M158" s="83">
        <v>15956260</v>
      </c>
      <c r="N158" s="83">
        <v>1</v>
      </c>
      <c r="O158" s="84">
        <v>0</v>
      </c>
      <c r="P158" s="84"/>
      <c r="Q158" s="84">
        <v>0</v>
      </c>
      <c r="R158" s="84">
        <v>0</v>
      </c>
      <c r="S158" s="96">
        <f t="shared" si="19"/>
        <v>0</v>
      </c>
      <c r="T158" s="96">
        <f t="shared" si="20"/>
        <v>357696300522225.5</v>
      </c>
      <c r="U158" s="89">
        <f t="shared" si="21"/>
        <v>319284932523000</v>
      </c>
      <c r="V158" s="86">
        <f t="shared" si="18"/>
        <v>892.61457850375837</v>
      </c>
      <c r="W158" s="97">
        <f t="shared" si="22"/>
        <v>-8.6291571892826828E-4</v>
      </c>
      <c r="X158" s="87">
        <f t="shared" si="23"/>
        <v>-3.3898305084745762E-3</v>
      </c>
      <c r="Y158" s="87">
        <f t="shared" si="24"/>
        <v>1.7408123791102514E-2</v>
      </c>
      <c r="Z158" s="87">
        <f t="shared" si="25"/>
        <v>3.9752194114610222E-2</v>
      </c>
      <c r="AA158" s="87" t="e">
        <f t="shared" si="26"/>
        <v>#DIV/0!</v>
      </c>
    </row>
    <row r="159" spans="1:27">
      <c r="A159" s="82">
        <v>20180820</v>
      </c>
      <c r="B159" s="82" t="s">
        <v>99</v>
      </c>
      <c r="C159" s="83">
        <v>44100</v>
      </c>
      <c r="D159" s="83">
        <v>43850</v>
      </c>
      <c r="E159" s="83">
        <v>6419324700</v>
      </c>
      <c r="F159" s="83">
        <v>1</v>
      </c>
      <c r="G159" s="84">
        <v>263000</v>
      </c>
      <c r="H159" s="84">
        <v>261000</v>
      </c>
      <c r="I159" s="88">
        <v>125395903</v>
      </c>
      <c r="J159" s="82">
        <v>1</v>
      </c>
      <c r="K159" s="83">
        <v>201400</v>
      </c>
      <c r="L159" s="83">
        <v>201000</v>
      </c>
      <c r="M159" s="83">
        <v>15956260</v>
      </c>
      <c r="N159" s="83">
        <v>1</v>
      </c>
      <c r="O159" s="84">
        <v>0</v>
      </c>
      <c r="P159" s="84"/>
      <c r="Q159" s="84">
        <v>0</v>
      </c>
      <c r="R159" s="84">
        <v>0</v>
      </c>
      <c r="S159" s="96">
        <f t="shared" si="19"/>
        <v>0</v>
      </c>
      <c r="T159" s="96">
        <f t="shared" si="20"/>
        <v>357696300522225.5</v>
      </c>
      <c r="U159" s="89">
        <f t="shared" si="21"/>
        <v>317422927038000</v>
      </c>
      <c r="V159" s="86">
        <f t="shared" si="18"/>
        <v>887.40902987973982</v>
      </c>
      <c r="W159" s="97">
        <f t="shared" si="22"/>
        <v>-5.8317987957852173E-3</v>
      </c>
      <c r="X159" s="87">
        <f t="shared" si="23"/>
        <v>-5.6689342403628117E-3</v>
      </c>
      <c r="Y159" s="87">
        <f t="shared" si="24"/>
        <v>-7.6045627376425855E-3</v>
      </c>
      <c r="Z159" s="87">
        <f t="shared" si="25"/>
        <v>-1.9860973187686196E-3</v>
      </c>
      <c r="AA159" s="87" t="e">
        <f t="shared" si="26"/>
        <v>#DIV/0!</v>
      </c>
    </row>
    <row r="160" spans="1:27">
      <c r="A160" s="82">
        <v>20180821</v>
      </c>
      <c r="B160" s="82" t="s">
        <v>99</v>
      </c>
      <c r="C160" s="83">
        <v>43850</v>
      </c>
      <c r="D160" s="83">
        <v>44800</v>
      </c>
      <c r="E160" s="83">
        <v>6419324700</v>
      </c>
      <c r="F160" s="83">
        <v>1</v>
      </c>
      <c r="G160" s="84">
        <v>261000</v>
      </c>
      <c r="H160" s="84">
        <v>268500</v>
      </c>
      <c r="I160" s="88">
        <v>125395903</v>
      </c>
      <c r="J160" s="82">
        <v>1</v>
      </c>
      <c r="K160" s="83">
        <v>201000</v>
      </c>
      <c r="L160" s="83">
        <v>217200</v>
      </c>
      <c r="M160" s="83">
        <v>15956260</v>
      </c>
      <c r="N160" s="83">
        <v>1</v>
      </c>
      <c r="O160" s="84">
        <v>0</v>
      </c>
      <c r="P160" s="84"/>
      <c r="Q160" s="84">
        <v>0</v>
      </c>
      <c r="R160" s="84">
        <v>0</v>
      </c>
      <c r="S160" s="96">
        <f t="shared" si="19"/>
        <v>0</v>
      </c>
      <c r="T160" s="96">
        <f t="shared" si="20"/>
        <v>357696300522225.5</v>
      </c>
      <c r="U160" s="89">
        <f t="shared" si="21"/>
        <v>324720246187500</v>
      </c>
      <c r="V160" s="86">
        <f t="shared" si="18"/>
        <v>907.80990944949258</v>
      </c>
      <c r="W160" s="97">
        <f t="shared" si="22"/>
        <v>2.2989262992419011E-2</v>
      </c>
      <c r="X160" s="87">
        <f t="shared" si="23"/>
        <v>2.1664766248574687E-2</v>
      </c>
      <c r="Y160" s="87">
        <f t="shared" si="24"/>
        <v>2.8735632183908046E-2</v>
      </c>
      <c r="Z160" s="87">
        <f t="shared" si="25"/>
        <v>8.0597014925373134E-2</v>
      </c>
      <c r="AA160" s="87" t="e">
        <f t="shared" si="26"/>
        <v>#DIV/0!</v>
      </c>
    </row>
    <row r="161" spans="1:27">
      <c r="A161" s="82">
        <v>20180822</v>
      </c>
      <c r="B161" s="82" t="s">
        <v>99</v>
      </c>
      <c r="C161" s="83">
        <v>44800</v>
      </c>
      <c r="D161" s="83">
        <v>46100</v>
      </c>
      <c r="E161" s="83">
        <v>6419324700</v>
      </c>
      <c r="F161" s="83">
        <v>1</v>
      </c>
      <c r="G161" s="84">
        <v>268500</v>
      </c>
      <c r="H161" s="84">
        <v>268500</v>
      </c>
      <c r="I161" s="88">
        <v>125395903</v>
      </c>
      <c r="J161" s="82">
        <v>1</v>
      </c>
      <c r="K161" s="83">
        <v>217200</v>
      </c>
      <c r="L161" s="83">
        <v>217100</v>
      </c>
      <c r="M161" s="83">
        <v>15956260</v>
      </c>
      <c r="N161" s="83">
        <v>1</v>
      </c>
      <c r="O161" s="84">
        <v>0</v>
      </c>
      <c r="P161" s="84"/>
      <c r="Q161" s="84">
        <v>0</v>
      </c>
      <c r="R161" s="84">
        <v>0</v>
      </c>
      <c r="S161" s="96">
        <f t="shared" si="19"/>
        <v>0</v>
      </c>
      <c r="T161" s="96">
        <f t="shared" si="20"/>
        <v>357696300522225.5</v>
      </c>
      <c r="U161" s="89">
        <f t="shared" si="21"/>
        <v>333063772671500</v>
      </c>
      <c r="V161" s="86">
        <f t="shared" si="18"/>
        <v>931.13563709000414</v>
      </c>
      <c r="W161" s="97">
        <f t="shared" si="22"/>
        <v>2.5694506523570089E-2</v>
      </c>
      <c r="X161" s="87">
        <f t="shared" si="23"/>
        <v>2.9017857142857144E-2</v>
      </c>
      <c r="Y161" s="87">
        <f t="shared" si="24"/>
        <v>0</v>
      </c>
      <c r="Z161" s="87">
        <f t="shared" si="25"/>
        <v>-4.6040515653775324E-4</v>
      </c>
      <c r="AA161" s="87" t="e">
        <f t="shared" si="26"/>
        <v>#DIV/0!</v>
      </c>
    </row>
    <row r="162" spans="1:27">
      <c r="A162" s="82">
        <v>20180823</v>
      </c>
      <c r="B162" s="82" t="s">
        <v>99</v>
      </c>
      <c r="C162" s="83">
        <v>46100</v>
      </c>
      <c r="D162" s="83">
        <v>46200</v>
      </c>
      <c r="E162" s="83">
        <v>6419324700</v>
      </c>
      <c r="F162" s="83">
        <v>1</v>
      </c>
      <c r="G162" s="84">
        <v>268500</v>
      </c>
      <c r="H162" s="84">
        <v>274000</v>
      </c>
      <c r="I162" s="88">
        <v>125395903</v>
      </c>
      <c r="J162" s="82">
        <v>1</v>
      </c>
      <c r="K162" s="83">
        <v>217100</v>
      </c>
      <c r="L162" s="83">
        <v>217500</v>
      </c>
      <c r="M162" s="83">
        <v>15956260</v>
      </c>
      <c r="N162" s="83">
        <v>1</v>
      </c>
      <c r="O162" s="84">
        <v>0</v>
      </c>
      <c r="P162" s="84"/>
      <c r="Q162" s="84">
        <v>0</v>
      </c>
      <c r="R162" s="84">
        <v>0</v>
      </c>
      <c r="S162" s="96">
        <f t="shared" si="19"/>
        <v>0</v>
      </c>
      <c r="T162" s="96">
        <f t="shared" si="20"/>
        <v>357696300522225.5</v>
      </c>
      <c r="U162" s="89">
        <f t="shared" si="21"/>
        <v>334401765112000</v>
      </c>
      <c r="V162" s="86">
        <f t="shared" si="18"/>
        <v>934.87621936202243</v>
      </c>
      <c r="W162" s="97">
        <f t="shared" si="22"/>
        <v>4.0172259797814185E-3</v>
      </c>
      <c r="X162" s="87">
        <f t="shared" si="23"/>
        <v>2.1691973969631237E-3</v>
      </c>
      <c r="Y162" s="87">
        <f t="shared" si="24"/>
        <v>2.0484171322160148E-2</v>
      </c>
      <c r="Z162" s="87">
        <f t="shared" si="25"/>
        <v>1.8424689083371719E-3</v>
      </c>
      <c r="AA162" s="87" t="e">
        <f t="shared" si="26"/>
        <v>#DIV/0!</v>
      </c>
    </row>
    <row r="163" spans="1:27">
      <c r="A163" s="82">
        <v>20180824</v>
      </c>
      <c r="B163" s="82" t="s">
        <v>99</v>
      </c>
      <c r="C163" s="83">
        <v>46200</v>
      </c>
      <c r="D163" s="83">
        <v>46150</v>
      </c>
      <c r="E163" s="83">
        <v>6419324700</v>
      </c>
      <c r="F163" s="83">
        <v>1</v>
      </c>
      <c r="G163" s="84">
        <v>274000</v>
      </c>
      <c r="H163" s="84">
        <v>279500</v>
      </c>
      <c r="I163" s="88">
        <v>125395903</v>
      </c>
      <c r="J163" s="82">
        <v>1</v>
      </c>
      <c r="K163" s="83">
        <v>217500</v>
      </c>
      <c r="L163" s="83">
        <v>221100</v>
      </c>
      <c r="M163" s="83">
        <v>15956260</v>
      </c>
      <c r="N163" s="83">
        <v>1</v>
      </c>
      <c r="O163" s="84">
        <v>0</v>
      </c>
      <c r="P163" s="84"/>
      <c r="Q163" s="84">
        <v>0</v>
      </c>
      <c r="R163" s="84">
        <v>0</v>
      </c>
      <c r="S163" s="96">
        <f t="shared" si="19"/>
        <v>0</v>
      </c>
      <c r="T163" s="96">
        <f t="shared" si="20"/>
        <v>357696300522225.5</v>
      </c>
      <c r="U163" s="89">
        <f t="shared" si="21"/>
        <v>334827918879500</v>
      </c>
      <c r="V163" s="86">
        <f t="shared" si="18"/>
        <v>936.06760369246661</v>
      </c>
      <c r="W163" s="97">
        <f t="shared" si="22"/>
        <v>1.2743765492903472E-3</v>
      </c>
      <c r="X163" s="87">
        <f t="shared" si="23"/>
        <v>-1.0822510822510823E-3</v>
      </c>
      <c r="Y163" s="87">
        <f t="shared" si="24"/>
        <v>2.0072992700729927E-2</v>
      </c>
      <c r="Z163" s="87">
        <f t="shared" si="25"/>
        <v>1.6551724137931035E-2</v>
      </c>
      <c r="AA163" s="87" t="e">
        <f t="shared" si="26"/>
        <v>#DIV/0!</v>
      </c>
    </row>
    <row r="164" spans="1:27">
      <c r="A164" s="82">
        <v>20180827</v>
      </c>
      <c r="B164" s="82" t="s">
        <v>99</v>
      </c>
      <c r="C164" s="83">
        <v>46150</v>
      </c>
      <c r="D164" s="83">
        <v>46300</v>
      </c>
      <c r="E164" s="83">
        <v>6419324700</v>
      </c>
      <c r="F164" s="83">
        <v>1</v>
      </c>
      <c r="G164" s="84">
        <v>279500</v>
      </c>
      <c r="H164" s="84">
        <v>278000</v>
      </c>
      <c r="I164" s="88">
        <v>125395903</v>
      </c>
      <c r="J164" s="82">
        <v>1</v>
      </c>
      <c r="K164" s="83">
        <v>221100</v>
      </c>
      <c r="L164" s="83">
        <v>220800</v>
      </c>
      <c r="M164" s="83">
        <v>15956260</v>
      </c>
      <c r="N164" s="83">
        <v>1</v>
      </c>
      <c r="O164" s="84">
        <v>0</v>
      </c>
      <c r="P164" s="84"/>
      <c r="Q164" s="84">
        <v>0</v>
      </c>
      <c r="R164" s="84">
        <v>0</v>
      </c>
      <c r="S164" s="96">
        <f t="shared" si="19"/>
        <v>0</v>
      </c>
      <c r="T164" s="96">
        <f t="shared" si="20"/>
        <v>357696300522225.5</v>
      </c>
      <c r="U164" s="89">
        <f t="shared" si="21"/>
        <v>335597936852000</v>
      </c>
      <c r="V164" s="86">
        <f t="shared" si="18"/>
        <v>938.22031807999531</v>
      </c>
      <c r="W164" s="97">
        <f t="shared" si="22"/>
        <v>2.2997424321031749E-3</v>
      </c>
      <c r="X164" s="87">
        <f t="shared" si="23"/>
        <v>3.2502708559046588E-3</v>
      </c>
      <c r="Y164" s="87">
        <f t="shared" si="24"/>
        <v>-5.3667262969588547E-3</v>
      </c>
      <c r="Z164" s="87">
        <f t="shared" si="25"/>
        <v>-1.3568521031207597E-3</v>
      </c>
      <c r="AA164" s="87" t="e">
        <f t="shared" si="26"/>
        <v>#DIV/0!</v>
      </c>
    </row>
    <row r="165" spans="1:27">
      <c r="A165" s="82">
        <v>20180828</v>
      </c>
      <c r="B165" s="82" t="s">
        <v>99</v>
      </c>
      <c r="C165" s="83">
        <v>46300</v>
      </c>
      <c r="D165" s="83">
        <v>46550</v>
      </c>
      <c r="E165" s="83">
        <v>6419324700</v>
      </c>
      <c r="F165" s="83">
        <v>1</v>
      </c>
      <c r="G165" s="84">
        <v>278000</v>
      </c>
      <c r="H165" s="84">
        <v>269000</v>
      </c>
      <c r="I165" s="88">
        <v>125395903</v>
      </c>
      <c r="J165" s="82">
        <v>1</v>
      </c>
      <c r="K165" s="83">
        <v>220800</v>
      </c>
      <c r="L165" s="83">
        <v>221000</v>
      </c>
      <c r="M165" s="83">
        <v>15956260</v>
      </c>
      <c r="N165" s="83">
        <v>1</v>
      </c>
      <c r="O165" s="84">
        <v>0</v>
      </c>
      <c r="P165" s="84"/>
      <c r="Q165" s="84">
        <v>0</v>
      </c>
      <c r="R165" s="84">
        <v>0</v>
      </c>
      <c r="S165" s="96">
        <f t="shared" si="19"/>
        <v>0</v>
      </c>
      <c r="T165" s="96">
        <f t="shared" si="20"/>
        <v>357696300522225.5</v>
      </c>
      <c r="U165" s="89">
        <f t="shared" si="21"/>
        <v>336077396152000</v>
      </c>
      <c r="V165" s="86">
        <f t="shared" si="18"/>
        <v>939.56072696680792</v>
      </c>
      <c r="W165" s="97">
        <f t="shared" si="22"/>
        <v>1.4286717746165075E-3</v>
      </c>
      <c r="X165" s="87">
        <f t="shared" si="23"/>
        <v>5.3995680345572351E-3</v>
      </c>
      <c r="Y165" s="87">
        <f t="shared" si="24"/>
        <v>-3.237410071942446E-2</v>
      </c>
      <c r="Z165" s="87">
        <f t="shared" si="25"/>
        <v>9.0579710144927537E-4</v>
      </c>
      <c r="AA165" s="87" t="e">
        <f t="shared" si="26"/>
        <v>#DIV/0!</v>
      </c>
    </row>
    <row r="166" spans="1:27">
      <c r="A166" s="82">
        <v>20180829</v>
      </c>
      <c r="B166" s="82" t="s">
        <v>99</v>
      </c>
      <c r="C166" s="83">
        <v>46550</v>
      </c>
      <c r="D166" s="83">
        <v>46800</v>
      </c>
      <c r="E166" s="83">
        <v>6419324700</v>
      </c>
      <c r="F166" s="83">
        <v>1</v>
      </c>
      <c r="G166" s="84">
        <v>269000</v>
      </c>
      <c r="H166" s="84">
        <v>269500</v>
      </c>
      <c r="I166" s="88">
        <v>125395903</v>
      </c>
      <c r="J166" s="82">
        <v>1</v>
      </c>
      <c r="K166" s="83">
        <v>221000</v>
      </c>
      <c r="L166" s="83">
        <v>223500</v>
      </c>
      <c r="M166" s="83">
        <v>15956260</v>
      </c>
      <c r="N166" s="83">
        <v>1</v>
      </c>
      <c r="O166" s="84">
        <v>0</v>
      </c>
      <c r="P166" s="84"/>
      <c r="Q166" s="84">
        <v>0</v>
      </c>
      <c r="R166" s="84">
        <v>0</v>
      </c>
      <c r="S166" s="96">
        <f t="shared" si="19"/>
        <v>0</v>
      </c>
      <c r="T166" s="96">
        <f t="shared" si="20"/>
        <v>357696300522225.5</v>
      </c>
      <c r="U166" s="89">
        <f t="shared" si="21"/>
        <v>337784815928500</v>
      </c>
      <c r="V166" s="86">
        <f t="shared" si="18"/>
        <v>944.33410531600316</v>
      </c>
      <c r="W166" s="97">
        <f t="shared" si="22"/>
        <v>5.0804362210893801E-3</v>
      </c>
      <c r="X166" s="87">
        <f t="shared" si="23"/>
        <v>5.3705692803437165E-3</v>
      </c>
      <c r="Y166" s="87">
        <f t="shared" si="24"/>
        <v>1.8587360594795538E-3</v>
      </c>
      <c r="Z166" s="87">
        <f t="shared" si="25"/>
        <v>1.1312217194570135E-2</v>
      </c>
      <c r="AA166" s="87" t="e">
        <f t="shared" si="26"/>
        <v>#DIV/0!</v>
      </c>
    </row>
    <row r="167" spans="1:27">
      <c r="A167" s="82">
        <v>20180830</v>
      </c>
      <c r="B167" s="82" t="s">
        <v>99</v>
      </c>
      <c r="C167" s="83">
        <v>46800</v>
      </c>
      <c r="D167" s="83">
        <v>47650</v>
      </c>
      <c r="E167" s="83">
        <v>6419324700</v>
      </c>
      <c r="F167" s="83">
        <v>1</v>
      </c>
      <c r="G167" s="84">
        <v>269500</v>
      </c>
      <c r="H167" s="84">
        <v>266500</v>
      </c>
      <c r="I167" s="88">
        <v>125395903</v>
      </c>
      <c r="J167" s="82">
        <v>1</v>
      </c>
      <c r="K167" s="83">
        <v>223500</v>
      </c>
      <c r="L167" s="83">
        <v>224800</v>
      </c>
      <c r="M167" s="83">
        <v>15956260</v>
      </c>
      <c r="N167" s="83">
        <v>1</v>
      </c>
      <c r="O167" s="84">
        <v>0</v>
      </c>
      <c r="P167" s="84"/>
      <c r="Q167" s="84">
        <v>0</v>
      </c>
      <c r="R167" s="84">
        <v>0</v>
      </c>
      <c r="S167" s="96">
        <f t="shared" si="19"/>
        <v>0</v>
      </c>
      <c r="T167" s="96">
        <f t="shared" si="20"/>
        <v>357696300522225.5</v>
      </c>
      <c r="U167" s="89">
        <f t="shared" si="21"/>
        <v>342885797352500</v>
      </c>
      <c r="V167" s="86">
        <f t="shared" si="18"/>
        <v>958.59475441008851</v>
      </c>
      <c r="W167" s="97">
        <f t="shared" si="22"/>
        <v>1.5101275082417256E-2</v>
      </c>
      <c r="X167" s="87">
        <f t="shared" si="23"/>
        <v>1.8162393162393164E-2</v>
      </c>
      <c r="Y167" s="87">
        <f t="shared" si="24"/>
        <v>-1.1131725417439703E-2</v>
      </c>
      <c r="Z167" s="87">
        <f t="shared" si="25"/>
        <v>5.8165548098434005E-3</v>
      </c>
      <c r="AA167" s="87" t="e">
        <f t="shared" si="26"/>
        <v>#DIV/0!</v>
      </c>
    </row>
    <row r="168" spans="1:27">
      <c r="A168" s="82">
        <v>20180831</v>
      </c>
      <c r="B168" s="82" t="s">
        <v>99</v>
      </c>
      <c r="C168" s="83">
        <v>47650</v>
      </c>
      <c r="D168" s="83">
        <v>48450</v>
      </c>
      <c r="E168" s="83">
        <v>6419324700</v>
      </c>
      <c r="F168" s="83">
        <v>1</v>
      </c>
      <c r="G168" s="84">
        <v>266500</v>
      </c>
      <c r="H168" s="84">
        <v>270000</v>
      </c>
      <c r="I168" s="88">
        <v>125395903</v>
      </c>
      <c r="J168" s="82">
        <v>1</v>
      </c>
      <c r="K168" s="83">
        <v>224800</v>
      </c>
      <c r="L168" s="83">
        <v>237100</v>
      </c>
      <c r="M168" s="83">
        <v>15956260</v>
      </c>
      <c r="N168" s="83">
        <v>1</v>
      </c>
      <c r="O168" s="84">
        <v>0</v>
      </c>
      <c r="P168" s="84"/>
      <c r="Q168" s="84">
        <v>0</v>
      </c>
      <c r="R168" s="84">
        <v>0</v>
      </c>
      <c r="S168" s="96">
        <f t="shared" si="19"/>
        <v>0</v>
      </c>
      <c r="T168" s="96">
        <f t="shared" si="20"/>
        <v>357696300522225.5</v>
      </c>
      <c r="U168" s="89">
        <f t="shared" si="21"/>
        <v>348656404771000</v>
      </c>
      <c r="V168" s="86">
        <f t="shared" si="18"/>
        <v>974.72745527972324</v>
      </c>
      <c r="W168" s="97">
        <f t="shared" si="22"/>
        <v>1.6829531765550569E-2</v>
      </c>
      <c r="X168" s="87">
        <f t="shared" si="23"/>
        <v>1.6789087093389297E-2</v>
      </c>
      <c r="Y168" s="87">
        <f t="shared" si="24"/>
        <v>1.3133208255159476E-2</v>
      </c>
      <c r="Z168" s="87">
        <f t="shared" si="25"/>
        <v>5.47153024911032E-2</v>
      </c>
      <c r="AA168" s="87" t="e">
        <f t="shared" si="26"/>
        <v>#DIV/0!</v>
      </c>
    </row>
    <row r="169" spans="1:27">
      <c r="A169" s="82">
        <v>20180903</v>
      </c>
      <c r="B169" s="82" t="s">
        <v>99</v>
      </c>
      <c r="C169" s="83">
        <v>48450</v>
      </c>
      <c r="D169" s="83">
        <v>47450</v>
      </c>
      <c r="E169" s="83">
        <v>6419324700</v>
      </c>
      <c r="F169" s="83">
        <v>1</v>
      </c>
      <c r="G169" s="84">
        <v>270000</v>
      </c>
      <c r="H169" s="84">
        <v>267000</v>
      </c>
      <c r="I169" s="88">
        <v>125395903</v>
      </c>
      <c r="J169" s="82">
        <v>1</v>
      </c>
      <c r="K169" s="83">
        <v>237100</v>
      </c>
      <c r="L169" s="83">
        <v>235000</v>
      </c>
      <c r="M169" s="83">
        <v>15956260</v>
      </c>
      <c r="N169" s="83">
        <v>1</v>
      </c>
      <c r="O169" s="84">
        <v>0</v>
      </c>
      <c r="P169" s="84"/>
      <c r="Q169" s="84">
        <v>0</v>
      </c>
      <c r="R169" s="84">
        <v>0</v>
      </c>
      <c r="S169" s="96">
        <f t="shared" si="19"/>
        <v>0</v>
      </c>
      <c r="T169" s="96">
        <f t="shared" si="20"/>
        <v>357696300522225.5</v>
      </c>
      <c r="U169" s="89">
        <f t="shared" si="21"/>
        <v>341827384216000</v>
      </c>
      <c r="V169" s="86">
        <f t="shared" si="18"/>
        <v>955.63578297271351</v>
      </c>
      <c r="W169" s="97">
        <f t="shared" si="22"/>
        <v>-1.9586677489792141E-2</v>
      </c>
      <c r="X169" s="87">
        <f t="shared" si="23"/>
        <v>-2.063983488132095E-2</v>
      </c>
      <c r="Y169" s="87">
        <f t="shared" si="24"/>
        <v>-1.1111111111111112E-2</v>
      </c>
      <c r="Z169" s="87">
        <f t="shared" si="25"/>
        <v>-8.8570223534373688E-3</v>
      </c>
      <c r="AA169" s="87" t="e">
        <f t="shared" si="26"/>
        <v>#DIV/0!</v>
      </c>
    </row>
    <row r="170" spans="1:27">
      <c r="A170" s="82">
        <v>20180904</v>
      </c>
      <c r="B170" s="82" t="s">
        <v>99</v>
      </c>
      <c r="C170" s="83">
        <v>47450</v>
      </c>
      <c r="D170" s="83">
        <v>47650</v>
      </c>
      <c r="E170" s="83">
        <v>6419324700</v>
      </c>
      <c r="F170" s="83">
        <v>1</v>
      </c>
      <c r="G170" s="84">
        <v>267000</v>
      </c>
      <c r="H170" s="84">
        <v>280000</v>
      </c>
      <c r="I170" s="88">
        <v>125395903</v>
      </c>
      <c r="J170" s="82">
        <v>1</v>
      </c>
      <c r="K170" s="83">
        <v>235000</v>
      </c>
      <c r="L170" s="83">
        <v>238000</v>
      </c>
      <c r="M170" s="83">
        <v>15956260</v>
      </c>
      <c r="N170" s="83">
        <v>1</v>
      </c>
      <c r="O170" s="84">
        <v>0</v>
      </c>
      <c r="P170" s="84"/>
      <c r="Q170" s="84">
        <v>0</v>
      </c>
      <c r="R170" s="84">
        <v>0</v>
      </c>
      <c r="S170" s="96">
        <f t="shared" si="19"/>
        <v>0</v>
      </c>
      <c r="T170" s="96">
        <f t="shared" si="20"/>
        <v>357696300522225.5</v>
      </c>
      <c r="U170" s="89">
        <f t="shared" si="21"/>
        <v>344789264675000</v>
      </c>
      <c r="V170" s="86">
        <f t="shared" si="18"/>
        <v>963.91621655470965</v>
      </c>
      <c r="W170" s="97">
        <f t="shared" si="22"/>
        <v>8.664842536806272E-3</v>
      </c>
      <c r="X170" s="87">
        <f t="shared" si="23"/>
        <v>4.2149631190727078E-3</v>
      </c>
      <c r="Y170" s="87">
        <f t="shared" si="24"/>
        <v>4.8689138576779027E-2</v>
      </c>
      <c r="Z170" s="87">
        <f t="shared" si="25"/>
        <v>1.276595744680851E-2</v>
      </c>
      <c r="AA170" s="87" t="e">
        <f t="shared" si="26"/>
        <v>#DIV/0!</v>
      </c>
    </row>
    <row r="171" spans="1:27">
      <c r="A171" s="82">
        <v>20180905</v>
      </c>
      <c r="B171" s="82" t="s">
        <v>99</v>
      </c>
      <c r="C171" s="83">
        <v>47650</v>
      </c>
      <c r="D171" s="83">
        <v>46600</v>
      </c>
      <c r="E171" s="83">
        <v>6419324700</v>
      </c>
      <c r="F171" s="83">
        <v>1</v>
      </c>
      <c r="G171" s="84">
        <v>280000</v>
      </c>
      <c r="H171" s="84">
        <v>274500</v>
      </c>
      <c r="I171" s="88">
        <v>125395903</v>
      </c>
      <c r="J171" s="82">
        <v>1</v>
      </c>
      <c r="K171" s="83">
        <v>238000</v>
      </c>
      <c r="L171" s="83">
        <v>234400</v>
      </c>
      <c r="M171" s="83">
        <v>15956260</v>
      </c>
      <c r="N171" s="83">
        <v>1</v>
      </c>
      <c r="O171" s="84">
        <v>0</v>
      </c>
      <c r="P171" s="84"/>
      <c r="Q171" s="84">
        <v>0</v>
      </c>
      <c r="R171" s="84">
        <v>0</v>
      </c>
      <c r="S171" s="96">
        <f t="shared" si="19"/>
        <v>0</v>
      </c>
      <c r="T171" s="96">
        <f t="shared" si="20"/>
        <v>357696300522225.5</v>
      </c>
      <c r="U171" s="89">
        <f t="shared" si="21"/>
        <v>337301853737500</v>
      </c>
      <c r="V171" s="86">
        <f t="shared" si="18"/>
        <v>942.98390350990428</v>
      </c>
      <c r="W171" s="97">
        <f t="shared" si="22"/>
        <v>-2.1715905060320458E-2</v>
      </c>
      <c r="X171" s="87">
        <f t="shared" si="23"/>
        <v>-2.2035676810073453E-2</v>
      </c>
      <c r="Y171" s="87">
        <f t="shared" si="24"/>
        <v>-1.9642857142857142E-2</v>
      </c>
      <c r="Z171" s="87">
        <f t="shared" si="25"/>
        <v>-1.5126050420168067E-2</v>
      </c>
      <c r="AA171" s="87" t="e">
        <f t="shared" si="26"/>
        <v>#DIV/0!</v>
      </c>
    </row>
    <row r="172" spans="1:27">
      <c r="A172" s="82">
        <v>20180906</v>
      </c>
      <c r="B172" s="82" t="s">
        <v>99</v>
      </c>
      <c r="C172" s="83">
        <v>46600</v>
      </c>
      <c r="D172" s="83">
        <v>46100</v>
      </c>
      <c r="E172" s="83">
        <v>6419324700</v>
      </c>
      <c r="F172" s="83">
        <v>1</v>
      </c>
      <c r="G172" s="84">
        <v>274500</v>
      </c>
      <c r="H172" s="84">
        <v>277500</v>
      </c>
      <c r="I172" s="88">
        <v>125395903</v>
      </c>
      <c r="J172" s="82">
        <v>1</v>
      </c>
      <c r="K172" s="83">
        <v>234400</v>
      </c>
      <c r="L172" s="83">
        <v>224500</v>
      </c>
      <c r="M172" s="83">
        <v>15956260</v>
      </c>
      <c r="N172" s="83">
        <v>1</v>
      </c>
      <c r="O172" s="84">
        <v>0</v>
      </c>
      <c r="P172" s="84"/>
      <c r="Q172" s="84">
        <v>0</v>
      </c>
      <c r="R172" s="84">
        <v>0</v>
      </c>
      <c r="S172" s="96">
        <f t="shared" si="19"/>
        <v>0</v>
      </c>
      <c r="T172" s="96">
        <f t="shared" si="20"/>
        <v>357696300522225.5</v>
      </c>
      <c r="U172" s="89">
        <f t="shared" si="21"/>
        <v>334310412122500</v>
      </c>
      <c r="V172" s="86">
        <f t="shared" si="18"/>
        <v>934.62082675839019</v>
      </c>
      <c r="W172" s="97">
        <f t="shared" si="22"/>
        <v>-8.8687375472536346E-3</v>
      </c>
      <c r="X172" s="87">
        <f t="shared" si="23"/>
        <v>-1.0729613733905579E-2</v>
      </c>
      <c r="Y172" s="87">
        <f t="shared" si="24"/>
        <v>1.092896174863388E-2</v>
      </c>
      <c r="Z172" s="87">
        <f t="shared" si="25"/>
        <v>-4.2235494880546072E-2</v>
      </c>
      <c r="AA172" s="87" t="e">
        <f t="shared" si="26"/>
        <v>#DIV/0!</v>
      </c>
    </row>
    <row r="173" spans="1:27">
      <c r="A173" s="82">
        <v>20180907</v>
      </c>
      <c r="B173" s="82" t="s">
        <v>99</v>
      </c>
      <c r="C173" s="83">
        <v>46100</v>
      </c>
      <c r="D173" s="83">
        <v>44900</v>
      </c>
      <c r="E173" s="83">
        <v>6419324700</v>
      </c>
      <c r="F173" s="83">
        <v>1</v>
      </c>
      <c r="G173" s="84">
        <v>277500</v>
      </c>
      <c r="H173" s="84">
        <v>279500</v>
      </c>
      <c r="I173" s="88">
        <v>125395903</v>
      </c>
      <c r="J173" s="82">
        <v>1</v>
      </c>
      <c r="K173" s="83">
        <v>224500</v>
      </c>
      <c r="L173" s="83">
        <v>225000</v>
      </c>
      <c r="M173" s="83">
        <v>15956260</v>
      </c>
      <c r="N173" s="83">
        <v>1</v>
      </c>
      <c r="O173" s="84">
        <v>0</v>
      </c>
      <c r="P173" s="84"/>
      <c r="Q173" s="84">
        <v>0</v>
      </c>
      <c r="R173" s="84">
        <v>0</v>
      </c>
      <c r="S173" s="96">
        <f t="shared" si="19"/>
        <v>0</v>
      </c>
      <c r="T173" s="96">
        <f t="shared" si="20"/>
        <v>357696300522225.5</v>
      </c>
      <c r="U173" s="89">
        <f t="shared" si="21"/>
        <v>326865992418500</v>
      </c>
      <c r="V173" s="86">
        <f t="shared" si="18"/>
        <v>913.80870291721158</v>
      </c>
      <c r="W173" s="97">
        <f t="shared" si="22"/>
        <v>-2.2267986380490514E-2</v>
      </c>
      <c r="X173" s="87">
        <f t="shared" si="23"/>
        <v>-2.6030368763557483E-2</v>
      </c>
      <c r="Y173" s="87">
        <f t="shared" si="24"/>
        <v>7.2072072072072073E-3</v>
      </c>
      <c r="Z173" s="87">
        <f t="shared" si="25"/>
        <v>2.2271714922048997E-3</v>
      </c>
      <c r="AA173" s="87" t="e">
        <f t="shared" si="26"/>
        <v>#DIV/0!</v>
      </c>
    </row>
    <row r="174" spans="1:27">
      <c r="A174" s="82">
        <v>20180910</v>
      </c>
      <c r="B174" s="82" t="s">
        <v>99</v>
      </c>
      <c r="C174" s="83">
        <v>44900</v>
      </c>
      <c r="D174" s="83">
        <v>45500</v>
      </c>
      <c r="E174" s="83">
        <v>6419324700</v>
      </c>
      <c r="F174" s="83">
        <v>1</v>
      </c>
      <c r="G174" s="84">
        <v>279500</v>
      </c>
      <c r="H174" s="84">
        <v>274000</v>
      </c>
      <c r="I174" s="88">
        <v>125395903</v>
      </c>
      <c r="J174" s="82">
        <v>1</v>
      </c>
      <c r="K174" s="83">
        <v>225000</v>
      </c>
      <c r="L174" s="83">
        <v>221800</v>
      </c>
      <c r="M174" s="83">
        <v>15956260</v>
      </c>
      <c r="N174" s="83">
        <v>1</v>
      </c>
      <c r="O174" s="84">
        <v>0</v>
      </c>
      <c r="P174" s="84"/>
      <c r="Q174" s="84">
        <v>0</v>
      </c>
      <c r="R174" s="84">
        <v>0</v>
      </c>
      <c r="S174" s="96">
        <f t="shared" si="19"/>
        <v>0</v>
      </c>
      <c r="T174" s="96">
        <f t="shared" si="20"/>
        <v>357696300522225.5</v>
      </c>
      <c r="U174" s="89">
        <f t="shared" si="21"/>
        <v>329976849740000</v>
      </c>
      <c r="V174" s="86">
        <f t="shared" si="18"/>
        <v>922.50562630433706</v>
      </c>
      <c r="W174" s="97">
        <f t="shared" si="22"/>
        <v>9.5172253879413932E-3</v>
      </c>
      <c r="X174" s="87">
        <f t="shared" si="23"/>
        <v>1.3363028953229399E-2</v>
      </c>
      <c r="Y174" s="87">
        <f t="shared" si="24"/>
        <v>-1.9677996422182469E-2</v>
      </c>
      <c r="Z174" s="87">
        <f t="shared" si="25"/>
        <v>-1.4222222222222223E-2</v>
      </c>
      <c r="AA174" s="87" t="e">
        <f t="shared" si="26"/>
        <v>#DIV/0!</v>
      </c>
    </row>
    <row r="175" spans="1:27">
      <c r="A175" s="82">
        <v>20180911</v>
      </c>
      <c r="B175" s="82" t="s">
        <v>99</v>
      </c>
      <c r="C175" s="83">
        <v>45500</v>
      </c>
      <c r="D175" s="83">
        <v>45050</v>
      </c>
      <c r="E175" s="83">
        <v>6419324700</v>
      </c>
      <c r="F175" s="83">
        <v>1</v>
      </c>
      <c r="G175" s="84">
        <v>274000</v>
      </c>
      <c r="H175" s="84">
        <v>274500</v>
      </c>
      <c r="I175" s="88">
        <v>125395903</v>
      </c>
      <c r="J175" s="82">
        <v>1</v>
      </c>
      <c r="K175" s="83">
        <v>221800</v>
      </c>
      <c r="L175" s="83">
        <v>222800</v>
      </c>
      <c r="M175" s="83">
        <v>15956260</v>
      </c>
      <c r="N175" s="83">
        <v>1</v>
      </c>
      <c r="O175" s="84">
        <v>0</v>
      </c>
      <c r="P175" s="84"/>
      <c r="Q175" s="84">
        <v>0</v>
      </c>
      <c r="R175" s="84">
        <v>0</v>
      </c>
      <c r="S175" s="96">
        <f t="shared" si="19"/>
        <v>0</v>
      </c>
      <c r="T175" s="96">
        <f t="shared" si="20"/>
        <v>357696300522225.5</v>
      </c>
      <c r="U175" s="89">
        <f t="shared" si="21"/>
        <v>327166807836500</v>
      </c>
      <c r="V175" s="86">
        <f t="shared" si="18"/>
        <v>914.64968287020758</v>
      </c>
      <c r="W175" s="97">
        <f t="shared" si="22"/>
        <v>-8.5158759037614537E-3</v>
      </c>
      <c r="X175" s="87">
        <f t="shared" si="23"/>
        <v>-9.8901098901098897E-3</v>
      </c>
      <c r="Y175" s="87">
        <f t="shared" si="24"/>
        <v>1.8248175182481751E-3</v>
      </c>
      <c r="Z175" s="87">
        <f t="shared" si="25"/>
        <v>4.508566275924256E-3</v>
      </c>
      <c r="AA175" s="87" t="e">
        <f t="shared" si="26"/>
        <v>#DIV/0!</v>
      </c>
    </row>
    <row r="176" spans="1:27">
      <c r="A176" s="82">
        <v>20180912</v>
      </c>
      <c r="B176" s="82" t="s">
        <v>99</v>
      </c>
      <c r="C176" s="83">
        <v>45050</v>
      </c>
      <c r="D176" s="83">
        <v>44550</v>
      </c>
      <c r="E176" s="83">
        <v>6419324700</v>
      </c>
      <c r="F176" s="83">
        <v>1</v>
      </c>
      <c r="G176" s="84">
        <v>274500</v>
      </c>
      <c r="H176" s="84">
        <v>285000</v>
      </c>
      <c r="I176" s="88">
        <v>125395903</v>
      </c>
      <c r="J176" s="82">
        <v>1</v>
      </c>
      <c r="K176" s="83">
        <v>222800</v>
      </c>
      <c r="L176" s="83">
        <v>230100</v>
      </c>
      <c r="M176" s="83">
        <v>15956260</v>
      </c>
      <c r="N176" s="83">
        <v>1</v>
      </c>
      <c r="O176" s="84">
        <v>0</v>
      </c>
      <c r="P176" s="84"/>
      <c r="Q176" s="84">
        <v>0</v>
      </c>
      <c r="R176" s="84">
        <v>0</v>
      </c>
      <c r="S176" s="96">
        <f t="shared" si="19"/>
        <v>0</v>
      </c>
      <c r="T176" s="96">
        <f t="shared" si="20"/>
        <v>357696300522225.5</v>
      </c>
      <c r="U176" s="89">
        <f t="shared" si="21"/>
        <v>325390283166000</v>
      </c>
      <c r="V176" s="86">
        <f t="shared" si="18"/>
        <v>909.68311019974294</v>
      </c>
      <c r="W176" s="97">
        <f t="shared" si="22"/>
        <v>-5.4300272153151993E-3</v>
      </c>
      <c r="X176" s="87">
        <f t="shared" si="23"/>
        <v>-1.1098779134295227E-2</v>
      </c>
      <c r="Y176" s="87">
        <f t="shared" si="24"/>
        <v>3.825136612021858E-2</v>
      </c>
      <c r="Z176" s="87">
        <f t="shared" si="25"/>
        <v>3.2764811490125674E-2</v>
      </c>
      <c r="AA176" s="87" t="e">
        <f t="shared" si="26"/>
        <v>#DIV/0!</v>
      </c>
    </row>
    <row r="177" spans="1:27">
      <c r="A177" s="82">
        <v>20180913</v>
      </c>
      <c r="B177" s="82" t="s">
        <v>99</v>
      </c>
      <c r="C177" s="83">
        <v>44550</v>
      </c>
      <c r="D177" s="83">
        <v>44050</v>
      </c>
      <c r="E177" s="83">
        <v>6419324700</v>
      </c>
      <c r="F177" s="83">
        <v>1</v>
      </c>
      <c r="G177" s="84">
        <v>285000</v>
      </c>
      <c r="H177" s="84">
        <v>293500</v>
      </c>
      <c r="I177" s="88">
        <v>125395903</v>
      </c>
      <c r="J177" s="82">
        <v>1</v>
      </c>
      <c r="K177" s="83">
        <v>230100</v>
      </c>
      <c r="L177" s="83">
        <v>232300</v>
      </c>
      <c r="M177" s="83">
        <v>15956260</v>
      </c>
      <c r="N177" s="83">
        <v>1</v>
      </c>
      <c r="O177" s="84">
        <v>0</v>
      </c>
      <c r="P177" s="84"/>
      <c r="Q177" s="84">
        <v>0</v>
      </c>
      <c r="R177" s="84">
        <v>0</v>
      </c>
      <c r="S177" s="96">
        <f t="shared" si="19"/>
        <v>0</v>
      </c>
      <c r="T177" s="96">
        <f t="shared" si="20"/>
        <v>357696300522225.5</v>
      </c>
      <c r="U177" s="89">
        <f t="shared" si="21"/>
        <v>323281589763500</v>
      </c>
      <c r="V177" s="86">
        <f t="shared" si="18"/>
        <v>903.78790412849935</v>
      </c>
      <c r="W177" s="97">
        <f t="shared" si="22"/>
        <v>-6.4805051398053957E-3</v>
      </c>
      <c r="X177" s="87">
        <f t="shared" si="23"/>
        <v>-1.1223344556677889E-2</v>
      </c>
      <c r="Y177" s="87">
        <f t="shared" si="24"/>
        <v>2.9824561403508771E-2</v>
      </c>
      <c r="Z177" s="87">
        <f t="shared" si="25"/>
        <v>9.5610604085180351E-3</v>
      </c>
      <c r="AA177" s="87" t="e">
        <f t="shared" si="26"/>
        <v>#DIV/0!</v>
      </c>
    </row>
    <row r="178" spans="1:27">
      <c r="A178" s="82">
        <v>20180914</v>
      </c>
      <c r="B178" s="82" t="s">
        <v>99</v>
      </c>
      <c r="C178" s="83">
        <v>44050</v>
      </c>
      <c r="D178" s="83">
        <v>45850</v>
      </c>
      <c r="E178" s="83">
        <v>6419324700</v>
      </c>
      <c r="F178" s="83">
        <v>1</v>
      </c>
      <c r="G178" s="84">
        <v>293500</v>
      </c>
      <c r="H178" s="84">
        <v>291000</v>
      </c>
      <c r="I178" s="88">
        <v>125395903</v>
      </c>
      <c r="J178" s="82">
        <v>1</v>
      </c>
      <c r="K178" s="83">
        <v>232300</v>
      </c>
      <c r="L178" s="83">
        <v>240300</v>
      </c>
      <c r="M178" s="83">
        <v>15956260</v>
      </c>
      <c r="N178" s="83">
        <v>1</v>
      </c>
      <c r="O178" s="84">
        <v>0</v>
      </c>
      <c r="P178" s="84"/>
      <c r="Q178" s="84">
        <v>0</v>
      </c>
      <c r="R178" s="84">
        <v>0</v>
      </c>
      <c r="S178" s="96">
        <f t="shared" si="19"/>
        <v>0</v>
      </c>
      <c r="T178" s="96">
        <f t="shared" si="20"/>
        <v>357696300522225.5</v>
      </c>
      <c r="U178" s="89">
        <f t="shared" si="21"/>
        <v>334650534546000</v>
      </c>
      <c r="V178" s="86">
        <f t="shared" si="18"/>
        <v>935.57169603772979</v>
      </c>
      <c r="W178" s="97">
        <f t="shared" si="22"/>
        <v>3.5167312777745992E-2</v>
      </c>
      <c r="X178" s="87">
        <f t="shared" si="23"/>
        <v>4.0862656072644721E-2</v>
      </c>
      <c r="Y178" s="87">
        <f t="shared" si="24"/>
        <v>-8.5178875638841564E-3</v>
      </c>
      <c r="Z178" s="87">
        <f t="shared" si="25"/>
        <v>3.4438226431338786E-2</v>
      </c>
      <c r="AA178" s="87" t="e">
        <f t="shared" si="26"/>
        <v>#DIV/0!</v>
      </c>
    </row>
    <row r="179" spans="1:27">
      <c r="A179" s="82">
        <v>20180917</v>
      </c>
      <c r="B179" s="82" t="s">
        <v>99</v>
      </c>
      <c r="C179" s="83">
        <v>45850</v>
      </c>
      <c r="D179" s="83">
        <v>45150</v>
      </c>
      <c r="E179" s="83">
        <v>6419324700</v>
      </c>
      <c r="F179" s="83">
        <v>1</v>
      </c>
      <c r="G179" s="84">
        <v>291000</v>
      </c>
      <c r="H179" s="84">
        <v>302500</v>
      </c>
      <c r="I179" s="88">
        <v>125395903</v>
      </c>
      <c r="J179" s="82">
        <v>1</v>
      </c>
      <c r="K179" s="83">
        <v>240300</v>
      </c>
      <c r="L179" s="83">
        <v>241300</v>
      </c>
      <c r="M179" s="83">
        <v>15956260</v>
      </c>
      <c r="N179" s="83">
        <v>1</v>
      </c>
      <c r="O179" s="84">
        <v>0</v>
      </c>
      <c r="P179" s="84"/>
      <c r="Q179" s="84">
        <v>0</v>
      </c>
      <c r="R179" s="84">
        <v>0</v>
      </c>
      <c r="S179" s="96">
        <f t="shared" si="19"/>
        <v>0</v>
      </c>
      <c r="T179" s="96">
        <f t="shared" si="20"/>
        <v>357696300522225.5</v>
      </c>
      <c r="U179" s="89">
        <f t="shared" si="21"/>
        <v>331615016400500</v>
      </c>
      <c r="V179" s="86">
        <f t="shared" si="18"/>
        <v>927.0853959528024</v>
      </c>
      <c r="W179" s="97">
        <f t="shared" si="22"/>
        <v>-9.0707105835586936E-3</v>
      </c>
      <c r="X179" s="87">
        <f t="shared" si="23"/>
        <v>-1.5267175572519083E-2</v>
      </c>
      <c r="Y179" s="87">
        <f t="shared" si="24"/>
        <v>3.951890034364261E-2</v>
      </c>
      <c r="Z179" s="87">
        <f t="shared" si="25"/>
        <v>4.1614648356221393E-3</v>
      </c>
      <c r="AA179" s="87" t="e">
        <f t="shared" si="26"/>
        <v>#DIV/0!</v>
      </c>
    </row>
    <row r="180" spans="1:27">
      <c r="A180" s="82">
        <v>20180918</v>
      </c>
      <c r="B180" s="82" t="s">
        <v>99</v>
      </c>
      <c r="C180" s="83">
        <v>45150</v>
      </c>
      <c r="D180" s="83">
        <v>45500</v>
      </c>
      <c r="E180" s="83">
        <v>6419324700</v>
      </c>
      <c r="F180" s="83">
        <v>1</v>
      </c>
      <c r="G180" s="84">
        <v>302500</v>
      </c>
      <c r="H180" s="84">
        <v>300500</v>
      </c>
      <c r="I180" s="88">
        <v>125395903</v>
      </c>
      <c r="J180" s="82">
        <v>1</v>
      </c>
      <c r="K180" s="83">
        <v>241300</v>
      </c>
      <c r="L180" s="83">
        <v>243000</v>
      </c>
      <c r="M180" s="83">
        <v>15956260</v>
      </c>
      <c r="N180" s="83">
        <v>1</v>
      </c>
      <c r="O180" s="84">
        <v>0</v>
      </c>
      <c r="P180" s="84"/>
      <c r="Q180" s="84">
        <v>0</v>
      </c>
      <c r="R180" s="84">
        <v>0</v>
      </c>
      <c r="S180" s="96">
        <f t="shared" si="19"/>
        <v>0</v>
      </c>
      <c r="T180" s="96">
        <f t="shared" si="20"/>
        <v>357696300522225.5</v>
      </c>
      <c r="U180" s="89">
        <f t="shared" si="21"/>
        <v>333638113881500</v>
      </c>
      <c r="V180" s="86">
        <f t="shared" si="18"/>
        <v>932.74130426956799</v>
      </c>
      <c r="W180" s="97">
        <f t="shared" si="22"/>
        <v>6.1007414650867077E-3</v>
      </c>
      <c r="X180" s="87">
        <f t="shared" si="23"/>
        <v>7.7519379844961239E-3</v>
      </c>
      <c r="Y180" s="87">
        <f t="shared" si="24"/>
        <v>-6.6115702479338841E-3</v>
      </c>
      <c r="Z180" s="87">
        <f t="shared" si="25"/>
        <v>7.0451719850808123E-3</v>
      </c>
      <c r="AA180" s="87" t="e">
        <f t="shared" si="26"/>
        <v>#DIV/0!</v>
      </c>
    </row>
    <row r="181" spans="1:27">
      <c r="A181" s="82">
        <v>20180919</v>
      </c>
      <c r="B181" s="82" t="s">
        <v>99</v>
      </c>
      <c r="C181" s="83">
        <v>45500</v>
      </c>
      <c r="D181" s="83">
        <v>46150</v>
      </c>
      <c r="E181" s="83">
        <v>6419324700</v>
      </c>
      <c r="F181" s="83">
        <v>1</v>
      </c>
      <c r="G181" s="84">
        <v>300500</v>
      </c>
      <c r="H181" s="84">
        <v>306000</v>
      </c>
      <c r="I181" s="88">
        <v>125395903</v>
      </c>
      <c r="J181" s="82">
        <v>1</v>
      </c>
      <c r="K181" s="83">
        <v>243000</v>
      </c>
      <c r="L181" s="83">
        <v>243000</v>
      </c>
      <c r="M181" s="83">
        <v>15956260</v>
      </c>
      <c r="N181" s="83">
        <v>1</v>
      </c>
      <c r="O181" s="84">
        <v>0</v>
      </c>
      <c r="P181" s="84"/>
      <c r="Q181" s="84">
        <v>0</v>
      </c>
      <c r="R181" s="84">
        <v>0</v>
      </c>
      <c r="S181" s="96">
        <f t="shared" si="19"/>
        <v>0</v>
      </c>
      <c r="T181" s="96">
        <f t="shared" si="20"/>
        <v>357696300522225.5</v>
      </c>
      <c r="U181" s="89">
        <f t="shared" si="21"/>
        <v>338500352403000</v>
      </c>
      <c r="V181" s="86">
        <f t="shared" si="18"/>
        <v>946.33450753837826</v>
      </c>
      <c r="W181" s="97">
        <f t="shared" si="22"/>
        <v>1.4573390506658374E-2</v>
      </c>
      <c r="X181" s="87">
        <f t="shared" si="23"/>
        <v>1.4285714285714285E-2</v>
      </c>
      <c r="Y181" s="87">
        <f t="shared" si="24"/>
        <v>1.8302828618968387E-2</v>
      </c>
      <c r="Z181" s="87">
        <f t="shared" si="25"/>
        <v>0</v>
      </c>
      <c r="AA181" s="87" t="e">
        <f t="shared" si="26"/>
        <v>#DIV/0!</v>
      </c>
    </row>
    <row r="182" spans="1:27">
      <c r="A182" s="82">
        <v>20180920</v>
      </c>
      <c r="B182" s="82" t="s">
        <v>99</v>
      </c>
      <c r="C182" s="83">
        <v>46150</v>
      </c>
      <c r="D182" s="83">
        <v>47250</v>
      </c>
      <c r="E182" s="83">
        <v>6419324700</v>
      </c>
      <c r="F182" s="83">
        <v>1</v>
      </c>
      <c r="G182" s="84">
        <v>306000</v>
      </c>
      <c r="H182" s="84">
        <v>296500</v>
      </c>
      <c r="I182" s="88">
        <v>125395903</v>
      </c>
      <c r="J182" s="82">
        <v>1</v>
      </c>
      <c r="K182" s="83">
        <v>243000</v>
      </c>
      <c r="L182" s="83">
        <v>246100</v>
      </c>
      <c r="M182" s="83">
        <v>15956260</v>
      </c>
      <c r="N182" s="83">
        <v>1</v>
      </c>
      <c r="O182" s="84">
        <v>0</v>
      </c>
      <c r="P182" s="84"/>
      <c r="Q182" s="84">
        <v>0</v>
      </c>
      <c r="R182" s="84">
        <v>0</v>
      </c>
      <c r="S182" s="96">
        <f t="shared" si="19"/>
        <v>0</v>
      </c>
      <c r="T182" s="96">
        <f t="shared" si="20"/>
        <v>357696300522225.5</v>
      </c>
      <c r="U182" s="89">
        <f t="shared" si="21"/>
        <v>344419812900500</v>
      </c>
      <c r="V182" s="86">
        <f t="shared" si="18"/>
        <v>962.88335215560733</v>
      </c>
      <c r="W182" s="97">
        <f t="shared" si="22"/>
        <v>1.7487309704341446E-2</v>
      </c>
      <c r="X182" s="87">
        <f t="shared" si="23"/>
        <v>2.3835319609967497E-2</v>
      </c>
      <c r="Y182" s="87">
        <f t="shared" si="24"/>
        <v>-3.1045751633986929E-2</v>
      </c>
      <c r="Z182" s="87">
        <f t="shared" si="25"/>
        <v>1.2757201646090535E-2</v>
      </c>
      <c r="AA182" s="87" t="e">
        <f t="shared" si="26"/>
        <v>#DIV/0!</v>
      </c>
    </row>
    <row r="183" spans="1:27">
      <c r="A183" s="82">
        <v>20180921</v>
      </c>
      <c r="B183" s="82" t="s">
        <v>99</v>
      </c>
      <c r="C183" s="83">
        <v>47250</v>
      </c>
      <c r="D183" s="83">
        <v>47400</v>
      </c>
      <c r="E183" s="83">
        <v>6419324700</v>
      </c>
      <c r="F183" s="83">
        <v>1</v>
      </c>
      <c r="G183" s="84">
        <v>296500</v>
      </c>
      <c r="H183" s="84">
        <v>302500</v>
      </c>
      <c r="I183" s="88">
        <v>125395903</v>
      </c>
      <c r="J183" s="82">
        <v>1</v>
      </c>
      <c r="K183" s="83">
        <v>246100</v>
      </c>
      <c r="L183" s="83">
        <v>245000</v>
      </c>
      <c r="M183" s="83">
        <v>15956260</v>
      </c>
      <c r="N183" s="83">
        <v>1</v>
      </c>
      <c r="O183" s="84">
        <v>0</v>
      </c>
      <c r="P183" s="84"/>
      <c r="Q183" s="84">
        <v>0</v>
      </c>
      <c r="R183" s="84">
        <v>0</v>
      </c>
      <c r="S183" s="96">
        <f t="shared" si="19"/>
        <v>0</v>
      </c>
      <c r="T183" s="96">
        <f t="shared" si="20"/>
        <v>357696300522225.5</v>
      </c>
      <c r="U183" s="89">
        <f t="shared" si="21"/>
        <v>346117535137500</v>
      </c>
      <c r="V183" s="86">
        <f t="shared" si="18"/>
        <v>967.62961940668424</v>
      </c>
      <c r="W183" s="97">
        <f t="shared" si="22"/>
        <v>4.9292235040220029E-3</v>
      </c>
      <c r="X183" s="87">
        <f t="shared" si="23"/>
        <v>3.1746031746031746E-3</v>
      </c>
      <c r="Y183" s="87">
        <f t="shared" si="24"/>
        <v>2.0236087689713321E-2</v>
      </c>
      <c r="Z183" s="87">
        <f t="shared" si="25"/>
        <v>-4.469727752945957E-3</v>
      </c>
      <c r="AA183" s="87" t="e">
        <f t="shared" si="26"/>
        <v>#DIV/0!</v>
      </c>
    </row>
    <row r="184" spans="1:27">
      <c r="A184" s="82">
        <v>20180927</v>
      </c>
      <c r="B184" s="82" t="s">
        <v>99</v>
      </c>
      <c r="C184" s="83">
        <v>47400</v>
      </c>
      <c r="D184" s="83">
        <v>47500</v>
      </c>
      <c r="E184" s="83">
        <v>6419324700</v>
      </c>
      <c r="F184" s="83">
        <v>1</v>
      </c>
      <c r="G184" s="84">
        <v>302500</v>
      </c>
      <c r="H184" s="84">
        <v>301000</v>
      </c>
      <c r="I184" s="88">
        <v>125395903</v>
      </c>
      <c r="J184" s="82">
        <v>1</v>
      </c>
      <c r="K184" s="83">
        <v>245000</v>
      </c>
      <c r="L184" s="83">
        <v>248600</v>
      </c>
      <c r="M184" s="83">
        <v>15956260</v>
      </c>
      <c r="N184" s="83">
        <v>1</v>
      </c>
      <c r="O184" s="84">
        <v>0</v>
      </c>
      <c r="P184" s="84"/>
      <c r="Q184" s="84">
        <v>0</v>
      </c>
      <c r="R184" s="84">
        <v>0</v>
      </c>
      <c r="S184" s="96">
        <f t="shared" si="19"/>
        <v>0</v>
      </c>
      <c r="T184" s="96">
        <f t="shared" si="20"/>
        <v>357696300522225.5</v>
      </c>
      <c r="U184" s="89">
        <f t="shared" si="21"/>
        <v>346628816289000</v>
      </c>
      <c r="V184" s="86">
        <f t="shared" si="18"/>
        <v>969.058991616443</v>
      </c>
      <c r="W184" s="97">
        <f t="shared" si="22"/>
        <v>1.4771893926058125E-3</v>
      </c>
      <c r="X184" s="87">
        <f t="shared" si="23"/>
        <v>2.1097046413502108E-3</v>
      </c>
      <c r="Y184" s="87">
        <f t="shared" si="24"/>
        <v>-4.9586776859504135E-3</v>
      </c>
      <c r="Z184" s="87">
        <f t="shared" si="25"/>
        <v>1.4693877551020407E-2</v>
      </c>
      <c r="AA184" s="87" t="e">
        <f t="shared" si="26"/>
        <v>#DIV/0!</v>
      </c>
    </row>
    <row r="185" spans="1:27">
      <c r="A185" s="82">
        <v>20180928</v>
      </c>
      <c r="B185" s="82" t="s">
        <v>99</v>
      </c>
      <c r="C185" s="83">
        <v>47500</v>
      </c>
      <c r="D185" s="83">
        <v>46450</v>
      </c>
      <c r="E185" s="83">
        <v>6419324700</v>
      </c>
      <c r="F185" s="83">
        <v>1</v>
      </c>
      <c r="G185" s="84">
        <v>301000</v>
      </c>
      <c r="H185" s="84">
        <v>297000</v>
      </c>
      <c r="I185" s="88">
        <v>125395903</v>
      </c>
      <c r="J185" s="82">
        <v>1</v>
      </c>
      <c r="K185" s="83">
        <v>248600</v>
      </c>
      <c r="L185" s="83">
        <v>240800</v>
      </c>
      <c r="M185" s="83">
        <v>15956260</v>
      </c>
      <c r="N185" s="83">
        <v>1</v>
      </c>
      <c r="O185" s="84">
        <v>0</v>
      </c>
      <c r="P185" s="84"/>
      <c r="Q185" s="84">
        <v>0</v>
      </c>
      <c r="R185" s="84">
        <v>0</v>
      </c>
      <c r="S185" s="96">
        <f t="shared" si="19"/>
        <v>0</v>
      </c>
      <c r="T185" s="96">
        <f t="shared" si="20"/>
        <v>357696300522225.5</v>
      </c>
      <c r="U185" s="89">
        <f t="shared" si="21"/>
        <v>339262482914000</v>
      </c>
      <c r="V185" s="86">
        <f t="shared" si="18"/>
        <v>948.46517120441922</v>
      </c>
      <c r="W185" s="97">
        <f t="shared" si="22"/>
        <v>-2.1251358885460796E-2</v>
      </c>
      <c r="X185" s="87">
        <f t="shared" si="23"/>
        <v>-2.2105263157894735E-2</v>
      </c>
      <c r="Y185" s="87">
        <f t="shared" si="24"/>
        <v>-1.3289036544850499E-2</v>
      </c>
      <c r="Z185" s="87">
        <f t="shared" si="25"/>
        <v>-3.1375703942075624E-2</v>
      </c>
      <c r="AA185" s="87" t="e">
        <f t="shared" si="26"/>
        <v>#DIV/0!</v>
      </c>
    </row>
    <row r="186" spans="1:27">
      <c r="A186" s="82">
        <v>20181001</v>
      </c>
      <c r="B186" s="82" t="s">
        <v>99</v>
      </c>
      <c r="C186" s="83">
        <v>46450</v>
      </c>
      <c r="D186" s="83">
        <v>46350</v>
      </c>
      <c r="E186" s="83">
        <v>6419324700</v>
      </c>
      <c r="F186" s="83">
        <v>1</v>
      </c>
      <c r="G186" s="84">
        <v>297000</v>
      </c>
      <c r="H186" s="84">
        <v>292000</v>
      </c>
      <c r="I186" s="88">
        <v>125395903</v>
      </c>
      <c r="J186" s="82">
        <v>1</v>
      </c>
      <c r="K186" s="83">
        <v>240800</v>
      </c>
      <c r="L186" s="83">
        <v>242000</v>
      </c>
      <c r="M186" s="83">
        <v>15956260</v>
      </c>
      <c r="N186" s="83">
        <v>1</v>
      </c>
      <c r="O186" s="84">
        <v>0</v>
      </c>
      <c r="P186" s="84"/>
      <c r="Q186" s="84">
        <v>0</v>
      </c>
      <c r="R186" s="84">
        <v>0</v>
      </c>
      <c r="S186" s="96">
        <f t="shared" si="19"/>
        <v>0</v>
      </c>
      <c r="T186" s="96">
        <f t="shared" si="20"/>
        <v>357696300522225.5</v>
      </c>
      <c r="U186" s="89">
        <f t="shared" si="21"/>
        <v>338012718441000</v>
      </c>
      <c r="V186" s="86">
        <f t="shared" si="18"/>
        <v>944.97124501291148</v>
      </c>
      <c r="W186" s="97">
        <f t="shared" si="22"/>
        <v>-3.6837685743072021E-3</v>
      </c>
      <c r="X186" s="87">
        <f t="shared" si="23"/>
        <v>-2.1528525296017221E-3</v>
      </c>
      <c r="Y186" s="87">
        <f t="shared" si="24"/>
        <v>-1.6835016835016835E-2</v>
      </c>
      <c r="Z186" s="87">
        <f t="shared" si="25"/>
        <v>4.9833887043189366E-3</v>
      </c>
      <c r="AA186" s="87" t="e">
        <f t="shared" si="26"/>
        <v>#DIV/0!</v>
      </c>
    </row>
    <row r="187" spans="1:27">
      <c r="A187" s="82">
        <v>20181002</v>
      </c>
      <c r="B187" s="82" t="s">
        <v>99</v>
      </c>
      <c r="C187" s="83">
        <v>46350</v>
      </c>
      <c r="D187" s="83">
        <v>45700</v>
      </c>
      <c r="E187" s="83">
        <v>6419324700</v>
      </c>
      <c r="F187" s="83">
        <v>1</v>
      </c>
      <c r="G187" s="84">
        <v>292000</v>
      </c>
      <c r="H187" s="84">
        <v>288500</v>
      </c>
      <c r="I187" s="88">
        <v>125395903</v>
      </c>
      <c r="J187" s="82">
        <v>1</v>
      </c>
      <c r="K187" s="83">
        <v>242000</v>
      </c>
      <c r="L187" s="83">
        <v>235000</v>
      </c>
      <c r="M187" s="83">
        <v>15956260</v>
      </c>
      <c r="N187" s="83">
        <v>1</v>
      </c>
      <c r="O187" s="84">
        <v>0</v>
      </c>
      <c r="P187" s="84"/>
      <c r="Q187" s="84">
        <v>0</v>
      </c>
      <c r="R187" s="84">
        <v>0</v>
      </c>
      <c r="S187" s="96">
        <f t="shared" si="19"/>
        <v>0</v>
      </c>
      <c r="T187" s="96">
        <f t="shared" si="20"/>
        <v>357696300522225.5</v>
      </c>
      <c r="U187" s="89">
        <f t="shared" si="21"/>
        <v>333289577905500</v>
      </c>
      <c r="V187" s="86">
        <f t="shared" si="18"/>
        <v>931.76691349311568</v>
      </c>
      <c r="W187" s="97">
        <f t="shared" si="22"/>
        <v>-1.3973262773318975E-2</v>
      </c>
      <c r="X187" s="87">
        <f t="shared" si="23"/>
        <v>-1.4023732470334413E-2</v>
      </c>
      <c r="Y187" s="87">
        <f t="shared" si="24"/>
        <v>-1.1986301369863013E-2</v>
      </c>
      <c r="Z187" s="87">
        <f t="shared" si="25"/>
        <v>-2.8925619834710745E-2</v>
      </c>
      <c r="AA187" s="87" t="e">
        <f t="shared" si="26"/>
        <v>#DIV/0!</v>
      </c>
    </row>
    <row r="188" spans="1:27">
      <c r="A188" s="82">
        <v>20181004</v>
      </c>
      <c r="B188" s="82" t="s">
        <v>99</v>
      </c>
      <c r="C188" s="83">
        <v>45700</v>
      </c>
      <c r="D188" s="83">
        <v>44700</v>
      </c>
      <c r="E188" s="83">
        <v>6419324700</v>
      </c>
      <c r="F188" s="83">
        <v>1</v>
      </c>
      <c r="G188" s="84">
        <v>288500</v>
      </c>
      <c r="H188" s="84">
        <v>290500</v>
      </c>
      <c r="I188" s="88">
        <v>125395903</v>
      </c>
      <c r="J188" s="82">
        <v>1</v>
      </c>
      <c r="K188" s="83">
        <v>235000</v>
      </c>
      <c r="L188" s="83">
        <v>231700</v>
      </c>
      <c r="M188" s="83">
        <v>15956260</v>
      </c>
      <c r="N188" s="83">
        <v>1</v>
      </c>
      <c r="O188" s="84">
        <v>0</v>
      </c>
      <c r="P188" s="84"/>
      <c r="Q188" s="84">
        <v>0</v>
      </c>
      <c r="R188" s="84">
        <v>0</v>
      </c>
      <c r="S188" s="96">
        <f t="shared" si="19"/>
        <v>0</v>
      </c>
      <c r="T188" s="96">
        <f t="shared" si="20"/>
        <v>357696300522225.5</v>
      </c>
      <c r="U188" s="89">
        <f t="shared" si="21"/>
        <v>327068389353500</v>
      </c>
      <c r="V188" s="86">
        <f t="shared" si="18"/>
        <v>914.3745374944898</v>
      </c>
      <c r="W188" s="97">
        <f t="shared" si="22"/>
        <v>-1.8666015874531677E-2</v>
      </c>
      <c r="X188" s="87">
        <f t="shared" si="23"/>
        <v>-2.1881838074398249E-2</v>
      </c>
      <c r="Y188" s="87">
        <f t="shared" si="24"/>
        <v>6.9324090121317154E-3</v>
      </c>
      <c r="Z188" s="87">
        <f t="shared" si="25"/>
        <v>-1.4042553191489362E-2</v>
      </c>
      <c r="AA188" s="87" t="e">
        <f t="shared" si="26"/>
        <v>#DIV/0!</v>
      </c>
    </row>
    <row r="189" spans="1:27">
      <c r="A189" s="82">
        <v>20181005</v>
      </c>
      <c r="B189" s="82" t="s">
        <v>99</v>
      </c>
      <c r="C189" s="83">
        <v>44700</v>
      </c>
      <c r="D189" s="83">
        <v>44700</v>
      </c>
      <c r="E189" s="83">
        <v>6419324700</v>
      </c>
      <c r="F189" s="83">
        <v>1</v>
      </c>
      <c r="G189" s="84">
        <v>290500</v>
      </c>
      <c r="H189" s="84">
        <v>289000</v>
      </c>
      <c r="I189" s="88">
        <v>125395903</v>
      </c>
      <c r="J189" s="82">
        <v>1</v>
      </c>
      <c r="K189" s="83">
        <v>231700</v>
      </c>
      <c r="L189" s="83">
        <v>220800</v>
      </c>
      <c r="M189" s="83">
        <v>15956260</v>
      </c>
      <c r="N189" s="83">
        <v>1</v>
      </c>
      <c r="O189" s="84">
        <v>0</v>
      </c>
      <c r="P189" s="84"/>
      <c r="Q189" s="84">
        <v>0</v>
      </c>
      <c r="R189" s="84">
        <v>0</v>
      </c>
      <c r="S189" s="96">
        <f t="shared" si="19"/>
        <v>0</v>
      </c>
      <c r="T189" s="96">
        <f t="shared" si="20"/>
        <v>357696300522225.5</v>
      </c>
      <c r="U189" s="89">
        <f t="shared" si="21"/>
        <v>326706372265000</v>
      </c>
      <c r="V189" s="86">
        <f t="shared" si="18"/>
        <v>913.3624580070267</v>
      </c>
      <c r="W189" s="97">
        <f t="shared" si="22"/>
        <v>-1.1068544080813235E-3</v>
      </c>
      <c r="X189" s="87">
        <f t="shared" si="23"/>
        <v>0</v>
      </c>
      <c r="Y189" s="87">
        <f t="shared" si="24"/>
        <v>-5.1635111876075735E-3</v>
      </c>
      <c r="Z189" s="87">
        <f t="shared" si="25"/>
        <v>-4.7043590850237377E-2</v>
      </c>
      <c r="AA189" s="87" t="e">
        <f t="shared" si="26"/>
        <v>#DIV/0!</v>
      </c>
    </row>
    <row r="190" spans="1:27">
      <c r="A190" s="82">
        <v>20181008</v>
      </c>
      <c r="B190" s="82" t="s">
        <v>99</v>
      </c>
      <c r="C190" s="83">
        <v>44700</v>
      </c>
      <c r="D190" s="83">
        <v>44950</v>
      </c>
      <c r="E190" s="83">
        <v>6419324700</v>
      </c>
      <c r="F190" s="83">
        <v>1</v>
      </c>
      <c r="G190" s="84">
        <v>289000</v>
      </c>
      <c r="H190" s="84">
        <v>290000</v>
      </c>
      <c r="I190" s="88">
        <v>125395903</v>
      </c>
      <c r="J190" s="82">
        <v>1</v>
      </c>
      <c r="K190" s="83">
        <v>220800</v>
      </c>
      <c r="L190" s="83">
        <v>217500</v>
      </c>
      <c r="M190" s="83">
        <v>15956260</v>
      </c>
      <c r="N190" s="83">
        <v>1</v>
      </c>
      <c r="O190" s="84">
        <v>0</v>
      </c>
      <c r="P190" s="84"/>
      <c r="Q190" s="84">
        <v>0</v>
      </c>
      <c r="R190" s="84">
        <v>0</v>
      </c>
      <c r="S190" s="96">
        <f t="shared" si="19"/>
        <v>0</v>
      </c>
      <c r="T190" s="96">
        <f t="shared" si="20"/>
        <v>357696300522225.5</v>
      </c>
      <c r="U190" s="89">
        <f t="shared" si="21"/>
        <v>328383943685000</v>
      </c>
      <c r="V190" s="86">
        <f t="shared" si="18"/>
        <v>918.05239026953768</v>
      </c>
      <c r="W190" s="97">
        <f t="shared" si="22"/>
        <v>5.1347985910702911E-3</v>
      </c>
      <c r="X190" s="87">
        <f t="shared" si="23"/>
        <v>5.5928411633109623E-3</v>
      </c>
      <c r="Y190" s="87">
        <f t="shared" si="24"/>
        <v>3.4602076124567475E-3</v>
      </c>
      <c r="Z190" s="87">
        <f t="shared" si="25"/>
        <v>-1.4945652173913044E-2</v>
      </c>
      <c r="AA190" s="87" t="e">
        <f t="shared" si="26"/>
        <v>#DIV/0!</v>
      </c>
    </row>
    <row r="191" spans="1:27">
      <c r="A191" s="82">
        <v>20181010</v>
      </c>
      <c r="B191" s="82" t="s">
        <v>99</v>
      </c>
      <c r="C191" s="83">
        <v>44950</v>
      </c>
      <c r="D191" s="83">
        <v>45300</v>
      </c>
      <c r="E191" s="83">
        <v>6419324700</v>
      </c>
      <c r="F191" s="83">
        <v>1</v>
      </c>
      <c r="G191" s="84">
        <v>290000</v>
      </c>
      <c r="H191" s="84">
        <v>286500</v>
      </c>
      <c r="I191" s="88">
        <v>125395903</v>
      </c>
      <c r="J191" s="82">
        <v>1</v>
      </c>
      <c r="K191" s="83">
        <v>217500</v>
      </c>
      <c r="L191" s="83">
        <v>219500</v>
      </c>
      <c r="M191" s="83">
        <v>15956260</v>
      </c>
      <c r="N191" s="83">
        <v>1</v>
      </c>
      <c r="O191" s="84">
        <v>0</v>
      </c>
      <c r="P191" s="84"/>
      <c r="Q191" s="84">
        <v>0</v>
      </c>
      <c r="R191" s="84">
        <v>0</v>
      </c>
      <c r="S191" s="96">
        <f t="shared" si="19"/>
        <v>0</v>
      </c>
      <c r="T191" s="96">
        <f t="shared" si="20"/>
        <v>357696300522225.5</v>
      </c>
      <c r="U191" s="89">
        <f t="shared" si="21"/>
        <v>330223734189500</v>
      </c>
      <c r="V191" s="86">
        <f t="shared" si="18"/>
        <v>923.19583318973002</v>
      </c>
      <c r="W191" s="97">
        <f t="shared" si="22"/>
        <v>5.6025592599157018E-3</v>
      </c>
      <c r="X191" s="87">
        <f t="shared" si="23"/>
        <v>7.7864293659621799E-3</v>
      </c>
      <c r="Y191" s="87">
        <f t="shared" si="24"/>
        <v>-1.2068965517241379E-2</v>
      </c>
      <c r="Z191" s="87">
        <f t="shared" si="25"/>
        <v>9.1954022988505746E-3</v>
      </c>
      <c r="AA191" s="87" t="e">
        <f t="shared" si="26"/>
        <v>#DIV/0!</v>
      </c>
    </row>
    <row r="192" spans="1:27">
      <c r="A192" s="82">
        <v>20181011</v>
      </c>
      <c r="B192" s="82" t="s">
        <v>99</v>
      </c>
      <c r="C192" s="83">
        <v>45300</v>
      </c>
      <c r="D192" s="83">
        <v>43100</v>
      </c>
      <c r="E192" s="83">
        <v>6419324700</v>
      </c>
      <c r="F192" s="83">
        <v>1</v>
      </c>
      <c r="G192" s="84">
        <v>286500</v>
      </c>
      <c r="H192" s="84">
        <v>271500</v>
      </c>
      <c r="I192" s="88">
        <v>125395903</v>
      </c>
      <c r="J192" s="82">
        <v>1</v>
      </c>
      <c r="K192" s="83">
        <v>219500</v>
      </c>
      <c r="L192" s="83">
        <v>211100</v>
      </c>
      <c r="M192" s="83">
        <v>15956260</v>
      </c>
      <c r="N192" s="83">
        <v>1</v>
      </c>
      <c r="O192" s="84">
        <v>0</v>
      </c>
      <c r="P192" s="84"/>
      <c r="Q192" s="84">
        <v>0</v>
      </c>
      <c r="R192" s="84">
        <v>0</v>
      </c>
      <c r="S192" s="96">
        <f t="shared" si="19"/>
        <v>0</v>
      </c>
      <c r="T192" s="96">
        <f t="shared" si="20"/>
        <v>357696300522225.5</v>
      </c>
      <c r="U192" s="89">
        <f t="shared" si="21"/>
        <v>314086248720500</v>
      </c>
      <c r="V192" s="86">
        <f t="shared" si="18"/>
        <v>878.08078602418811</v>
      </c>
      <c r="W192" s="97">
        <f t="shared" si="22"/>
        <v>-4.8868339244627114E-2</v>
      </c>
      <c r="X192" s="87">
        <f t="shared" si="23"/>
        <v>-4.856512141280353E-2</v>
      </c>
      <c r="Y192" s="87">
        <f t="shared" si="24"/>
        <v>-5.2356020942408377E-2</v>
      </c>
      <c r="Z192" s="87">
        <f t="shared" si="25"/>
        <v>-3.826879271070615E-2</v>
      </c>
      <c r="AA192" s="87" t="e">
        <f t="shared" si="26"/>
        <v>#DIV/0!</v>
      </c>
    </row>
    <row r="193" spans="1:27">
      <c r="A193" s="82">
        <v>20181012</v>
      </c>
      <c r="B193" s="82" t="s">
        <v>99</v>
      </c>
      <c r="C193" s="83">
        <v>43100</v>
      </c>
      <c r="D193" s="83">
        <v>44000</v>
      </c>
      <c r="E193" s="83">
        <v>6419324700</v>
      </c>
      <c r="F193" s="83">
        <v>1</v>
      </c>
      <c r="G193" s="84">
        <v>271500</v>
      </c>
      <c r="H193" s="84">
        <v>274500</v>
      </c>
      <c r="I193" s="88">
        <v>125395903</v>
      </c>
      <c r="J193" s="82">
        <v>1</v>
      </c>
      <c r="K193" s="83">
        <v>211100</v>
      </c>
      <c r="L193" s="83">
        <v>222200</v>
      </c>
      <c r="M193" s="83">
        <v>15956260</v>
      </c>
      <c r="N193" s="83">
        <v>1</v>
      </c>
      <c r="O193" s="84">
        <v>0</v>
      </c>
      <c r="P193" s="84"/>
      <c r="Q193" s="84">
        <v>0</v>
      </c>
      <c r="R193" s="84">
        <v>0</v>
      </c>
      <c r="S193" s="96">
        <f t="shared" si="19"/>
        <v>0</v>
      </c>
      <c r="T193" s="96">
        <f t="shared" si="20"/>
        <v>357696300522225.5</v>
      </c>
      <c r="U193" s="89">
        <f t="shared" si="21"/>
        <v>320416943145500</v>
      </c>
      <c r="V193" s="86">
        <f t="shared" si="18"/>
        <v>895.77930405682469</v>
      </c>
      <c r="W193" s="97">
        <f t="shared" si="22"/>
        <v>2.015591083910705E-2</v>
      </c>
      <c r="X193" s="87">
        <f t="shared" si="23"/>
        <v>2.0881670533642691E-2</v>
      </c>
      <c r="Y193" s="87">
        <f t="shared" si="24"/>
        <v>1.1049723756906077E-2</v>
      </c>
      <c r="Z193" s="87">
        <f t="shared" si="25"/>
        <v>5.2581714827096164E-2</v>
      </c>
      <c r="AA193" s="87" t="e">
        <f t="shared" si="26"/>
        <v>#DIV/0!</v>
      </c>
    </row>
    <row r="194" spans="1:27">
      <c r="A194" s="82">
        <v>20181015</v>
      </c>
      <c r="B194" s="82" t="s">
        <v>99</v>
      </c>
      <c r="C194" s="83">
        <v>44000</v>
      </c>
      <c r="D194" s="83">
        <v>43800</v>
      </c>
      <c r="E194" s="83">
        <v>6419324700</v>
      </c>
      <c r="F194" s="83">
        <v>1</v>
      </c>
      <c r="G194" s="84">
        <v>274500</v>
      </c>
      <c r="H194" s="84">
        <v>261500</v>
      </c>
      <c r="I194" s="88">
        <v>125395903</v>
      </c>
      <c r="J194" s="82">
        <v>1</v>
      </c>
      <c r="K194" s="83">
        <v>222200</v>
      </c>
      <c r="L194" s="83">
        <v>210000</v>
      </c>
      <c r="M194" s="83">
        <v>15956260</v>
      </c>
      <c r="N194" s="83">
        <v>1</v>
      </c>
      <c r="O194" s="84">
        <v>0</v>
      </c>
      <c r="P194" s="84"/>
      <c r="Q194" s="84">
        <v>0</v>
      </c>
      <c r="R194" s="84">
        <v>0</v>
      </c>
      <c r="S194" s="96">
        <f t="shared" si="19"/>
        <v>0</v>
      </c>
      <c r="T194" s="96">
        <f t="shared" si="20"/>
        <v>357696300522225.5</v>
      </c>
      <c r="U194" s="89">
        <f t="shared" si="21"/>
        <v>317308265094500</v>
      </c>
      <c r="V194" s="86">
        <f t="shared" si="18"/>
        <v>887.08847318588357</v>
      </c>
      <c r="W194" s="97">
        <f t="shared" si="22"/>
        <v>-9.7019777433815339E-3</v>
      </c>
      <c r="X194" s="87">
        <f t="shared" si="23"/>
        <v>-4.5454545454545452E-3</v>
      </c>
      <c r="Y194" s="87">
        <f t="shared" si="24"/>
        <v>-4.7358834244080147E-2</v>
      </c>
      <c r="Z194" s="87">
        <f t="shared" si="25"/>
        <v>-5.4905490549054907E-2</v>
      </c>
      <c r="AA194" s="87" t="e">
        <f t="shared" si="26"/>
        <v>#DIV/0!</v>
      </c>
    </row>
    <row r="195" spans="1:27">
      <c r="A195" s="82">
        <v>20181016</v>
      </c>
      <c r="B195" s="82" t="s">
        <v>99</v>
      </c>
      <c r="C195" s="83">
        <v>43800</v>
      </c>
      <c r="D195" s="83">
        <v>43600</v>
      </c>
      <c r="E195" s="83">
        <v>6419324700</v>
      </c>
      <c r="F195" s="83">
        <v>1</v>
      </c>
      <c r="G195" s="84">
        <v>261500</v>
      </c>
      <c r="H195" s="84">
        <v>262000</v>
      </c>
      <c r="I195" s="88">
        <v>125395903</v>
      </c>
      <c r="J195" s="82">
        <v>1</v>
      </c>
      <c r="K195" s="83">
        <v>210000</v>
      </c>
      <c r="L195" s="83">
        <v>216000</v>
      </c>
      <c r="M195" s="83">
        <v>15956260</v>
      </c>
      <c r="N195" s="83">
        <v>1</v>
      </c>
      <c r="O195" s="84">
        <v>0</v>
      </c>
      <c r="P195" s="84"/>
      <c r="Q195" s="84">
        <v>0</v>
      </c>
      <c r="R195" s="84">
        <v>0</v>
      </c>
      <c r="S195" s="96">
        <f t="shared" si="19"/>
        <v>0</v>
      </c>
      <c r="T195" s="96">
        <f t="shared" si="20"/>
        <v>357696300522225.5</v>
      </c>
      <c r="U195" s="89">
        <f t="shared" si="21"/>
        <v>316182835666000</v>
      </c>
      <c r="V195" s="86">
        <f t="shared" si="18"/>
        <v>883.94214646442492</v>
      </c>
      <c r="W195" s="97">
        <f t="shared" si="22"/>
        <v>-3.5468014933831265E-3</v>
      </c>
      <c r="X195" s="87">
        <f t="shared" si="23"/>
        <v>-4.5662100456621002E-3</v>
      </c>
      <c r="Y195" s="87">
        <f t="shared" si="24"/>
        <v>1.9120458891013384E-3</v>
      </c>
      <c r="Z195" s="87">
        <f t="shared" si="25"/>
        <v>2.8571428571428571E-2</v>
      </c>
      <c r="AA195" s="87" t="e">
        <f t="shared" si="26"/>
        <v>#DIV/0!</v>
      </c>
    </row>
    <row r="196" spans="1:27">
      <c r="A196" s="82">
        <v>20181017</v>
      </c>
      <c r="B196" s="82" t="s">
        <v>99</v>
      </c>
      <c r="C196" s="83">
        <v>43600</v>
      </c>
      <c r="D196" s="83">
        <v>44150</v>
      </c>
      <c r="E196" s="83">
        <v>6419324700</v>
      </c>
      <c r="F196" s="83">
        <v>1</v>
      </c>
      <c r="G196" s="84">
        <v>262000</v>
      </c>
      <c r="H196" s="84">
        <v>265500</v>
      </c>
      <c r="I196" s="88">
        <v>125395903</v>
      </c>
      <c r="J196" s="82">
        <v>1</v>
      </c>
      <c r="K196" s="83">
        <v>216000</v>
      </c>
      <c r="L196" s="83">
        <v>217500</v>
      </c>
      <c r="M196" s="83">
        <v>15956260</v>
      </c>
      <c r="N196" s="83">
        <v>1</v>
      </c>
      <c r="O196" s="84">
        <v>0</v>
      </c>
      <c r="P196" s="84"/>
      <c r="Q196" s="84">
        <v>0</v>
      </c>
      <c r="R196" s="84">
        <v>0</v>
      </c>
      <c r="S196" s="96">
        <f t="shared" si="19"/>
        <v>0</v>
      </c>
      <c r="T196" s="96">
        <f t="shared" si="20"/>
        <v>357696300522225.5</v>
      </c>
      <c r="U196" s="89">
        <f t="shared" si="21"/>
        <v>320176284301500</v>
      </c>
      <c r="V196" s="86">
        <f t="shared" ref="V196:V259" si="27">U196/T196*1000</f>
        <v>895.10650189574949</v>
      </c>
      <c r="W196" s="97">
        <f t="shared" si="22"/>
        <v>1.2630187932524253E-2</v>
      </c>
      <c r="X196" s="87">
        <f t="shared" si="23"/>
        <v>1.261467889908257E-2</v>
      </c>
      <c r="Y196" s="87">
        <f t="shared" si="24"/>
        <v>1.3358778625954198E-2</v>
      </c>
      <c r="Z196" s="87">
        <f t="shared" si="25"/>
        <v>6.9444444444444441E-3</v>
      </c>
      <c r="AA196" s="87" t="e">
        <f t="shared" si="26"/>
        <v>#DIV/0!</v>
      </c>
    </row>
    <row r="197" spans="1:27">
      <c r="A197" s="82">
        <v>20181018</v>
      </c>
      <c r="B197" s="82" t="s">
        <v>99</v>
      </c>
      <c r="C197" s="83">
        <v>44150</v>
      </c>
      <c r="D197" s="83">
        <v>44050</v>
      </c>
      <c r="E197" s="83">
        <v>6419324700</v>
      </c>
      <c r="F197" s="83">
        <v>1</v>
      </c>
      <c r="G197" s="84">
        <v>265500</v>
      </c>
      <c r="H197" s="84">
        <v>260500</v>
      </c>
      <c r="I197" s="88">
        <v>125395903</v>
      </c>
      <c r="J197" s="82">
        <v>1</v>
      </c>
      <c r="K197" s="83">
        <v>217500</v>
      </c>
      <c r="L197" s="83">
        <v>213700</v>
      </c>
      <c r="M197" s="83">
        <v>15956260</v>
      </c>
      <c r="N197" s="83">
        <v>1</v>
      </c>
      <c r="O197" s="84">
        <v>0</v>
      </c>
      <c r="P197" s="84"/>
      <c r="Q197" s="84">
        <v>0</v>
      </c>
      <c r="R197" s="84">
        <v>0</v>
      </c>
      <c r="S197" s="96">
        <f t="shared" ref="S197:S247" si="28">IF(U196&lt;&gt;(C197*E197*F197+G197*I197*J197+K197*M197*N197),1,0)</f>
        <v>0</v>
      </c>
      <c r="T197" s="96">
        <f t="shared" ref="T197:T247" si="29">IF(S197=0,T196,T196*(C197*E197*F197+G197*I197*J197+K197*M197*N197)/U196)</f>
        <v>357696300522225.5</v>
      </c>
      <c r="U197" s="89">
        <f t="shared" ref="U197:U247" si="30">D197*E197*F197+H197*I197*J197+L197*M197*N197</f>
        <v>318846738528500</v>
      </c>
      <c r="V197" s="86">
        <f t="shared" si="27"/>
        <v>891.38953369938031</v>
      </c>
      <c r="W197" s="97">
        <f t="shared" ref="W197:W260" si="31">(V197-V196)/V196</f>
        <v>-4.1525429527067437E-3</v>
      </c>
      <c r="X197" s="87">
        <f t="shared" ref="X197:X260" si="32">(D197-C197)/C197</f>
        <v>-2.2650056625141564E-3</v>
      </c>
      <c r="Y197" s="87">
        <f t="shared" ref="Y197:Y260" si="33">(H197-G197)/G197</f>
        <v>-1.8832391713747645E-2</v>
      </c>
      <c r="Z197" s="87">
        <f t="shared" ref="Z197:Z260" si="34">(L197-K197)/K197</f>
        <v>-1.747126436781609E-2</v>
      </c>
      <c r="AA197" s="87" t="e">
        <f t="shared" ref="AA197:AA260" si="35">(P197-O197)/P197</f>
        <v>#DIV/0!</v>
      </c>
    </row>
    <row r="198" spans="1:27">
      <c r="A198" s="82">
        <v>20181019</v>
      </c>
      <c r="B198" s="82" t="s">
        <v>99</v>
      </c>
      <c r="C198" s="83">
        <v>44050</v>
      </c>
      <c r="D198" s="83">
        <v>43900</v>
      </c>
      <c r="E198" s="83">
        <v>6419324700</v>
      </c>
      <c r="F198" s="83">
        <v>1</v>
      </c>
      <c r="G198" s="84">
        <v>260500</v>
      </c>
      <c r="H198" s="84">
        <v>273000</v>
      </c>
      <c r="I198" s="88">
        <v>125395903</v>
      </c>
      <c r="J198" s="82">
        <v>1</v>
      </c>
      <c r="K198" s="83">
        <v>213700</v>
      </c>
      <c r="L198" s="83">
        <v>224200</v>
      </c>
      <c r="M198" s="83">
        <v>15956260</v>
      </c>
      <c r="N198" s="83">
        <v>1</v>
      </c>
      <c r="O198" s="84">
        <v>0</v>
      </c>
      <c r="P198" s="84"/>
      <c r="Q198" s="84">
        <v>0</v>
      </c>
      <c r="R198" s="84">
        <v>0</v>
      </c>
      <c r="S198" s="96">
        <f t="shared" si="28"/>
        <v>0</v>
      </c>
      <c r="T198" s="96">
        <f t="shared" si="29"/>
        <v>357696300522225.5</v>
      </c>
      <c r="U198" s="89">
        <f t="shared" si="30"/>
        <v>319618829341000</v>
      </c>
      <c r="V198" s="86">
        <f t="shared" si="27"/>
        <v>893.54804305878042</v>
      </c>
      <c r="W198" s="97">
        <f t="shared" si="31"/>
        <v>2.4215107736816521E-3</v>
      </c>
      <c r="X198" s="87">
        <f t="shared" si="32"/>
        <v>-3.4052213393870601E-3</v>
      </c>
      <c r="Y198" s="87">
        <f t="shared" si="33"/>
        <v>4.7984644913627639E-2</v>
      </c>
      <c r="Z198" s="87">
        <f t="shared" si="34"/>
        <v>4.9134300421151147E-2</v>
      </c>
      <c r="AA198" s="87" t="e">
        <f t="shared" si="35"/>
        <v>#DIV/0!</v>
      </c>
    </row>
    <row r="199" spans="1:27">
      <c r="A199" s="82">
        <v>20181022</v>
      </c>
      <c r="B199" s="82" t="s">
        <v>99</v>
      </c>
      <c r="C199" s="83">
        <v>43900</v>
      </c>
      <c r="D199" s="83">
        <v>43550</v>
      </c>
      <c r="E199" s="83">
        <v>6419324700</v>
      </c>
      <c r="F199" s="83">
        <v>1</v>
      </c>
      <c r="G199" s="84">
        <v>273000</v>
      </c>
      <c r="H199" s="84">
        <v>268500</v>
      </c>
      <c r="I199" s="88">
        <v>125395903</v>
      </c>
      <c r="J199" s="82">
        <v>1</v>
      </c>
      <c r="K199" s="83">
        <v>224200</v>
      </c>
      <c r="L199" s="83">
        <v>224500</v>
      </c>
      <c r="M199" s="83">
        <v>15956260</v>
      </c>
      <c r="N199" s="83">
        <v>1</v>
      </c>
      <c r="O199" s="84">
        <v>0</v>
      </c>
      <c r="P199" s="84"/>
      <c r="Q199" s="84">
        <v>0</v>
      </c>
      <c r="R199" s="84">
        <v>0</v>
      </c>
      <c r="S199" s="96">
        <f t="shared" si="28"/>
        <v>0</v>
      </c>
      <c r="T199" s="96">
        <f t="shared" si="29"/>
        <v>357696300522225.5</v>
      </c>
      <c r="U199" s="89">
        <f t="shared" si="30"/>
        <v>316812571010500</v>
      </c>
      <c r="V199" s="86">
        <f t="shared" si="27"/>
        <v>885.70267723754341</v>
      </c>
      <c r="W199" s="97">
        <f t="shared" si="31"/>
        <v>-8.780015671435942E-3</v>
      </c>
      <c r="X199" s="87">
        <f t="shared" si="32"/>
        <v>-7.972665148063782E-3</v>
      </c>
      <c r="Y199" s="87">
        <f t="shared" si="33"/>
        <v>-1.6483516483516484E-2</v>
      </c>
      <c r="Z199" s="87">
        <f t="shared" si="34"/>
        <v>1.3380909901873326E-3</v>
      </c>
      <c r="AA199" s="87" t="e">
        <f t="shared" si="35"/>
        <v>#DIV/0!</v>
      </c>
    </row>
    <row r="200" spans="1:27">
      <c r="A200" s="82">
        <v>20181023</v>
      </c>
      <c r="B200" s="82" t="s">
        <v>99</v>
      </c>
      <c r="C200" s="83">
        <v>43550</v>
      </c>
      <c r="D200" s="83">
        <v>43050</v>
      </c>
      <c r="E200" s="83">
        <v>6419324700</v>
      </c>
      <c r="F200" s="83">
        <v>1</v>
      </c>
      <c r="G200" s="84">
        <v>268500</v>
      </c>
      <c r="H200" s="84">
        <v>246500</v>
      </c>
      <c r="I200" s="88">
        <v>125395903</v>
      </c>
      <c r="J200" s="82">
        <v>1</v>
      </c>
      <c r="K200" s="83">
        <v>224500</v>
      </c>
      <c r="L200" s="83">
        <v>215900</v>
      </c>
      <c r="M200" s="83">
        <v>15956260</v>
      </c>
      <c r="N200" s="83">
        <v>1</v>
      </c>
      <c r="O200" s="84">
        <v>0</v>
      </c>
      <c r="P200" s="84"/>
      <c r="Q200" s="84">
        <v>0</v>
      </c>
      <c r="R200" s="84">
        <v>0</v>
      </c>
      <c r="S200" s="96">
        <f t="shared" si="28"/>
        <v>0</v>
      </c>
      <c r="T200" s="96">
        <f t="shared" si="29"/>
        <v>357696300522225.5</v>
      </c>
      <c r="U200" s="89">
        <f t="shared" si="30"/>
        <v>310706974958500</v>
      </c>
      <c r="V200" s="86">
        <f t="shared" si="27"/>
        <v>868.63345945953995</v>
      </c>
      <c r="W200" s="97">
        <f t="shared" si="31"/>
        <v>-1.9271950076115145E-2</v>
      </c>
      <c r="X200" s="87">
        <f t="shared" si="32"/>
        <v>-1.1481056257175661E-2</v>
      </c>
      <c r="Y200" s="87">
        <f t="shared" si="33"/>
        <v>-8.1936685288640593E-2</v>
      </c>
      <c r="Z200" s="87">
        <f t="shared" si="34"/>
        <v>-3.8307349665924278E-2</v>
      </c>
      <c r="AA200" s="87" t="e">
        <f t="shared" si="35"/>
        <v>#DIV/0!</v>
      </c>
    </row>
    <row r="201" spans="1:27">
      <c r="A201" s="82">
        <v>20181024</v>
      </c>
      <c r="B201" s="82" t="s">
        <v>99</v>
      </c>
      <c r="C201" s="83">
        <v>43050</v>
      </c>
      <c r="D201" s="83">
        <v>42550</v>
      </c>
      <c r="E201" s="83">
        <v>6419324700</v>
      </c>
      <c r="F201" s="83">
        <v>1</v>
      </c>
      <c r="G201" s="84">
        <v>246500</v>
      </c>
      <c r="H201" s="84">
        <v>225500</v>
      </c>
      <c r="I201" s="88">
        <v>125395903</v>
      </c>
      <c r="J201" s="82">
        <v>1</v>
      </c>
      <c r="K201" s="83">
        <v>215900</v>
      </c>
      <c r="L201" s="83">
        <v>216700</v>
      </c>
      <c r="M201" s="83">
        <v>15956260</v>
      </c>
      <c r="N201" s="83">
        <v>1</v>
      </c>
      <c r="O201" s="84">
        <v>0</v>
      </c>
      <c r="P201" s="84"/>
      <c r="Q201" s="84">
        <v>0</v>
      </c>
      <c r="R201" s="84">
        <v>0</v>
      </c>
      <c r="S201" s="96">
        <f t="shared" si="28"/>
        <v>0</v>
      </c>
      <c r="T201" s="96">
        <f t="shared" si="29"/>
        <v>357696300522225.5</v>
      </c>
      <c r="U201" s="89">
        <f t="shared" si="30"/>
        <v>304876763653500</v>
      </c>
      <c r="V201" s="86">
        <f t="shared" si="27"/>
        <v>852.33412592858622</v>
      </c>
      <c r="W201" s="97">
        <f t="shared" si="31"/>
        <v>-1.8764339956573981E-2</v>
      </c>
      <c r="X201" s="87">
        <f t="shared" si="32"/>
        <v>-1.1614401858304297E-2</v>
      </c>
      <c r="Y201" s="87">
        <f t="shared" si="33"/>
        <v>-8.5192697768762676E-2</v>
      </c>
      <c r="Z201" s="87">
        <f t="shared" si="34"/>
        <v>3.7054191755442334E-3</v>
      </c>
      <c r="AA201" s="87" t="e">
        <f t="shared" si="35"/>
        <v>#DIV/0!</v>
      </c>
    </row>
    <row r="202" spans="1:27">
      <c r="A202" s="82">
        <v>20181025</v>
      </c>
      <c r="B202" s="82" t="s">
        <v>99</v>
      </c>
      <c r="C202" s="83">
        <v>42550</v>
      </c>
      <c r="D202" s="83">
        <v>41000</v>
      </c>
      <c r="E202" s="83">
        <v>6419324700</v>
      </c>
      <c r="F202" s="83">
        <v>1</v>
      </c>
      <c r="G202" s="84">
        <v>225500</v>
      </c>
      <c r="H202" s="84">
        <v>236500</v>
      </c>
      <c r="I202" s="88">
        <v>125395903</v>
      </c>
      <c r="J202" s="82">
        <v>1</v>
      </c>
      <c r="K202" s="83">
        <v>216700</v>
      </c>
      <c r="L202" s="83">
        <v>203000</v>
      </c>
      <c r="M202" s="83">
        <v>15956260</v>
      </c>
      <c r="N202" s="83">
        <v>1</v>
      </c>
      <c r="O202" s="84">
        <v>0</v>
      </c>
      <c r="P202" s="84"/>
      <c r="Q202" s="84">
        <v>0</v>
      </c>
      <c r="R202" s="84">
        <v>0</v>
      </c>
      <c r="S202" s="96">
        <f t="shared" si="28"/>
        <v>0</v>
      </c>
      <c r="T202" s="96">
        <f t="shared" si="29"/>
        <v>357696300522225.5</v>
      </c>
      <c r="U202" s="89">
        <f t="shared" si="30"/>
        <v>296087564539500</v>
      </c>
      <c r="V202" s="86">
        <f t="shared" si="27"/>
        <v>827.76244570385927</v>
      </c>
      <c r="W202" s="97">
        <f t="shared" si="31"/>
        <v>-2.8828694613109641E-2</v>
      </c>
      <c r="X202" s="87">
        <f t="shared" si="32"/>
        <v>-3.6427732079905996E-2</v>
      </c>
      <c r="Y202" s="87">
        <f t="shared" si="33"/>
        <v>4.878048780487805E-2</v>
      </c>
      <c r="Z202" s="87">
        <f t="shared" si="34"/>
        <v>-6.3221042916474388E-2</v>
      </c>
      <c r="AA202" s="87" t="e">
        <f t="shared" si="35"/>
        <v>#DIV/0!</v>
      </c>
    </row>
    <row r="203" spans="1:27">
      <c r="A203" s="82">
        <v>20181026</v>
      </c>
      <c r="B203" s="82" t="s">
        <v>99</v>
      </c>
      <c r="C203" s="83">
        <v>41000</v>
      </c>
      <c r="D203" s="83">
        <v>41000</v>
      </c>
      <c r="E203" s="83">
        <v>6419324700</v>
      </c>
      <c r="F203" s="83">
        <v>1</v>
      </c>
      <c r="G203" s="84">
        <v>236500</v>
      </c>
      <c r="H203" s="84">
        <v>228000</v>
      </c>
      <c r="I203" s="88">
        <v>125395903</v>
      </c>
      <c r="J203" s="82">
        <v>1</v>
      </c>
      <c r="K203" s="83">
        <v>203000</v>
      </c>
      <c r="L203" s="83">
        <v>194900</v>
      </c>
      <c r="M203" s="83">
        <v>15956260</v>
      </c>
      <c r="N203" s="83">
        <v>1</v>
      </c>
      <c r="O203" s="84">
        <v>0</v>
      </c>
      <c r="P203" s="84"/>
      <c r="Q203" s="84">
        <v>0</v>
      </c>
      <c r="R203" s="84">
        <v>0</v>
      </c>
      <c r="S203" s="96">
        <f t="shared" si="28"/>
        <v>0</v>
      </c>
      <c r="T203" s="96">
        <f t="shared" si="29"/>
        <v>357696300522225.5</v>
      </c>
      <c r="U203" s="89">
        <f t="shared" si="30"/>
        <v>294892453658000</v>
      </c>
      <c r="V203" s="86">
        <f t="shared" si="27"/>
        <v>824.42131279374757</v>
      </c>
      <c r="W203" s="97">
        <f t="shared" si="31"/>
        <v>-4.0363427061138038E-3</v>
      </c>
      <c r="X203" s="87">
        <f t="shared" si="32"/>
        <v>0</v>
      </c>
      <c r="Y203" s="87">
        <f t="shared" si="33"/>
        <v>-3.5940803382663845E-2</v>
      </c>
      <c r="Z203" s="87">
        <f t="shared" si="34"/>
        <v>-3.9901477832512314E-2</v>
      </c>
      <c r="AA203" s="87" t="e">
        <f t="shared" si="35"/>
        <v>#DIV/0!</v>
      </c>
    </row>
    <row r="204" spans="1:27">
      <c r="A204" s="82">
        <v>20181029</v>
      </c>
      <c r="B204" s="82" t="s">
        <v>99</v>
      </c>
      <c r="C204" s="83">
        <v>41000</v>
      </c>
      <c r="D204" s="83">
        <v>41400</v>
      </c>
      <c r="E204" s="83">
        <v>6419324700</v>
      </c>
      <c r="F204" s="83">
        <v>1</v>
      </c>
      <c r="G204" s="84">
        <v>228000</v>
      </c>
      <c r="H204" s="84">
        <v>218000</v>
      </c>
      <c r="I204" s="88">
        <v>125395903</v>
      </c>
      <c r="J204" s="82">
        <v>1</v>
      </c>
      <c r="K204" s="83">
        <v>194900</v>
      </c>
      <c r="L204" s="83">
        <v>181800</v>
      </c>
      <c r="M204" s="83">
        <v>15956260</v>
      </c>
      <c r="N204" s="83">
        <v>1</v>
      </c>
      <c r="O204" s="84">
        <v>0</v>
      </c>
      <c r="P204" s="84"/>
      <c r="Q204" s="84">
        <v>0</v>
      </c>
      <c r="R204" s="84">
        <v>0</v>
      </c>
      <c r="S204" s="96">
        <f t="shared" si="28"/>
        <v>0</v>
      </c>
      <c r="T204" s="96">
        <f t="shared" si="29"/>
        <v>357696300522225.5</v>
      </c>
      <c r="U204" s="89">
        <f t="shared" si="30"/>
        <v>295997197502000</v>
      </c>
      <c r="V204" s="86">
        <f t="shared" si="27"/>
        <v>827.50980949440418</v>
      </c>
      <c r="W204" s="97">
        <f t="shared" si="31"/>
        <v>3.7462601375387794E-3</v>
      </c>
      <c r="X204" s="87">
        <f t="shared" si="32"/>
        <v>9.7560975609756097E-3</v>
      </c>
      <c r="Y204" s="87">
        <f t="shared" si="33"/>
        <v>-4.3859649122807015E-2</v>
      </c>
      <c r="Z204" s="87">
        <f t="shared" si="34"/>
        <v>-6.7213955874807593E-2</v>
      </c>
      <c r="AA204" s="87" t="e">
        <f t="shared" si="35"/>
        <v>#DIV/0!</v>
      </c>
    </row>
    <row r="205" spans="1:27">
      <c r="A205" s="82">
        <v>20181030</v>
      </c>
      <c r="B205" s="82" t="s">
        <v>99</v>
      </c>
      <c r="C205" s="83">
        <v>41400</v>
      </c>
      <c r="D205" s="83">
        <v>42350</v>
      </c>
      <c r="E205" s="83">
        <v>6419324700</v>
      </c>
      <c r="F205" s="83">
        <v>1</v>
      </c>
      <c r="G205" s="84">
        <v>218000</v>
      </c>
      <c r="H205" s="84">
        <v>225500</v>
      </c>
      <c r="I205" s="88">
        <v>125395903</v>
      </c>
      <c r="J205" s="82">
        <v>1</v>
      </c>
      <c r="K205" s="83">
        <v>181800</v>
      </c>
      <c r="L205" s="83">
        <v>190500</v>
      </c>
      <c r="M205" s="83">
        <v>15956260</v>
      </c>
      <c r="N205" s="83">
        <v>1</v>
      </c>
      <c r="O205" s="84">
        <v>0</v>
      </c>
      <c r="P205" s="84"/>
      <c r="Q205" s="84">
        <v>0</v>
      </c>
      <c r="R205" s="84">
        <v>0</v>
      </c>
      <c r="S205" s="96">
        <f t="shared" si="28"/>
        <v>0</v>
      </c>
      <c r="T205" s="96">
        <f t="shared" si="29"/>
        <v>357696300522225.5</v>
      </c>
      <c r="U205" s="89">
        <f t="shared" si="30"/>
        <v>303174844701500</v>
      </c>
      <c r="V205" s="86">
        <f t="shared" si="27"/>
        <v>847.57612605686484</v>
      </c>
      <c r="W205" s="97">
        <f t="shared" si="31"/>
        <v>2.4249037693850263E-2</v>
      </c>
      <c r="X205" s="87">
        <f t="shared" si="32"/>
        <v>2.2946859903381644E-2</v>
      </c>
      <c r="Y205" s="87">
        <f t="shared" si="33"/>
        <v>3.4403669724770644E-2</v>
      </c>
      <c r="Z205" s="87">
        <f t="shared" si="34"/>
        <v>4.7854785478547858E-2</v>
      </c>
      <c r="AA205" s="87" t="e">
        <f t="shared" si="35"/>
        <v>#DIV/0!</v>
      </c>
    </row>
    <row r="206" spans="1:27">
      <c r="A206" s="82">
        <v>20181031</v>
      </c>
      <c r="B206" s="82" t="s">
        <v>99</v>
      </c>
      <c r="C206" s="83">
        <v>42350</v>
      </c>
      <c r="D206" s="83">
        <v>42400</v>
      </c>
      <c r="E206" s="83">
        <v>6419324700</v>
      </c>
      <c r="F206" s="83">
        <v>1</v>
      </c>
      <c r="G206" s="84">
        <v>225500</v>
      </c>
      <c r="H206" s="84">
        <v>217500</v>
      </c>
      <c r="I206" s="88">
        <v>125395903</v>
      </c>
      <c r="J206" s="82">
        <v>1</v>
      </c>
      <c r="K206" s="83">
        <v>190500</v>
      </c>
      <c r="L206" s="83">
        <v>186300</v>
      </c>
      <c r="M206" s="83">
        <v>15956260</v>
      </c>
      <c r="N206" s="83">
        <v>1</v>
      </c>
      <c r="O206" s="84">
        <v>0</v>
      </c>
      <c r="P206" s="84"/>
      <c r="Q206" s="84">
        <v>0</v>
      </c>
      <c r="R206" s="84">
        <v>0</v>
      </c>
      <c r="S206" s="96">
        <f t="shared" si="28"/>
        <v>0</v>
      </c>
      <c r="T206" s="96">
        <f t="shared" si="29"/>
        <v>357696300522225.5</v>
      </c>
      <c r="U206" s="89">
        <f t="shared" si="30"/>
        <v>302425627420500</v>
      </c>
      <c r="V206" s="86">
        <f t="shared" si="27"/>
        <v>845.48156349106205</v>
      </c>
      <c r="W206" s="97">
        <f t="shared" si="31"/>
        <v>-2.4712382774951624E-3</v>
      </c>
      <c r="X206" s="87">
        <f t="shared" si="32"/>
        <v>1.1806375442739079E-3</v>
      </c>
      <c r="Y206" s="87">
        <f t="shared" si="33"/>
        <v>-3.5476718403547672E-2</v>
      </c>
      <c r="Z206" s="87">
        <f t="shared" si="34"/>
        <v>-2.2047244094488189E-2</v>
      </c>
      <c r="AA206" s="87" t="e">
        <f t="shared" si="35"/>
        <v>#DIV/0!</v>
      </c>
    </row>
    <row r="207" spans="1:27">
      <c r="A207" s="82">
        <v>20181101</v>
      </c>
      <c r="B207" s="82" t="s">
        <v>99</v>
      </c>
      <c r="C207" s="83">
        <v>42400</v>
      </c>
      <c r="D207" s="83">
        <v>42150</v>
      </c>
      <c r="E207" s="83">
        <v>6419324700</v>
      </c>
      <c r="F207" s="83">
        <v>1</v>
      </c>
      <c r="G207" s="84">
        <v>217500</v>
      </c>
      <c r="H207" s="84">
        <v>227500</v>
      </c>
      <c r="I207" s="88">
        <v>125395903</v>
      </c>
      <c r="J207" s="82">
        <v>1</v>
      </c>
      <c r="K207" s="83">
        <v>186300</v>
      </c>
      <c r="L207" s="83">
        <v>183000</v>
      </c>
      <c r="M207" s="83">
        <v>15956260</v>
      </c>
      <c r="N207" s="83">
        <v>1</v>
      </c>
      <c r="O207" s="84">
        <v>0</v>
      </c>
      <c r="P207" s="84"/>
      <c r="Q207" s="84">
        <v>0</v>
      </c>
      <c r="R207" s="84">
        <v>0</v>
      </c>
      <c r="S207" s="96">
        <f t="shared" si="28"/>
        <v>0</v>
      </c>
      <c r="T207" s="96">
        <f t="shared" si="29"/>
        <v>357696300522225.5</v>
      </c>
      <c r="U207" s="89">
        <f t="shared" si="30"/>
        <v>302022099617500</v>
      </c>
      <c r="V207" s="86">
        <f t="shared" si="27"/>
        <v>844.3534338391454</v>
      </c>
      <c r="W207" s="97">
        <f t="shared" si="31"/>
        <v>-1.3343042599988967E-3</v>
      </c>
      <c r="X207" s="87">
        <f t="shared" si="32"/>
        <v>-5.89622641509434E-3</v>
      </c>
      <c r="Y207" s="87">
        <f t="shared" si="33"/>
        <v>4.5977011494252873E-2</v>
      </c>
      <c r="Z207" s="87">
        <f t="shared" si="34"/>
        <v>-1.7713365539452495E-2</v>
      </c>
      <c r="AA207" s="87" t="e">
        <f t="shared" si="35"/>
        <v>#DIV/0!</v>
      </c>
    </row>
    <row r="208" spans="1:27">
      <c r="A208" s="82">
        <v>20181102</v>
      </c>
      <c r="B208" s="82" t="s">
        <v>99</v>
      </c>
      <c r="C208" s="83">
        <v>42150</v>
      </c>
      <c r="D208" s="83">
        <v>44150</v>
      </c>
      <c r="E208" s="83">
        <v>6419324700</v>
      </c>
      <c r="F208" s="83">
        <v>1</v>
      </c>
      <c r="G208" s="84">
        <v>227500</v>
      </c>
      <c r="H208" s="84">
        <v>236500</v>
      </c>
      <c r="I208" s="88">
        <v>125395903</v>
      </c>
      <c r="J208" s="82">
        <v>1</v>
      </c>
      <c r="K208" s="83">
        <v>183000</v>
      </c>
      <c r="L208" s="83">
        <v>197900</v>
      </c>
      <c r="M208" s="83">
        <v>15956260</v>
      </c>
      <c r="N208" s="83">
        <v>1</v>
      </c>
      <c r="O208" s="84">
        <v>0</v>
      </c>
      <c r="P208" s="84"/>
      <c r="Q208" s="84">
        <v>0</v>
      </c>
      <c r="R208" s="84">
        <v>0</v>
      </c>
      <c r="S208" s="96">
        <f t="shared" si="28"/>
        <v>0</v>
      </c>
      <c r="T208" s="96">
        <f t="shared" si="29"/>
        <v>357696300522225.5</v>
      </c>
      <c r="U208" s="89">
        <f t="shared" si="30"/>
        <v>316227060418500</v>
      </c>
      <c r="V208" s="86">
        <f t="shared" si="27"/>
        <v>884.06578417729872</v>
      </c>
      <c r="W208" s="97">
        <f t="shared" si="31"/>
        <v>4.7032852294550835E-2</v>
      </c>
      <c r="X208" s="87">
        <f t="shared" si="32"/>
        <v>4.7449584816132859E-2</v>
      </c>
      <c r="Y208" s="87">
        <f t="shared" si="33"/>
        <v>3.9560439560439559E-2</v>
      </c>
      <c r="Z208" s="87">
        <f t="shared" si="34"/>
        <v>8.14207650273224E-2</v>
      </c>
      <c r="AA208" s="87" t="e">
        <f t="shared" si="35"/>
        <v>#DIV/0!</v>
      </c>
    </row>
    <row r="209" spans="1:27">
      <c r="A209" s="82">
        <v>20181105</v>
      </c>
      <c r="B209" s="82" t="s">
        <v>99</v>
      </c>
      <c r="C209" s="83">
        <v>44150</v>
      </c>
      <c r="D209" s="83">
        <v>43800</v>
      </c>
      <c r="E209" s="83">
        <v>6419324700</v>
      </c>
      <c r="F209" s="83">
        <v>1</v>
      </c>
      <c r="G209" s="84">
        <v>236500</v>
      </c>
      <c r="H209" s="84">
        <v>240000</v>
      </c>
      <c r="I209" s="88">
        <v>125395903</v>
      </c>
      <c r="J209" s="82">
        <v>1</v>
      </c>
      <c r="K209" s="83">
        <v>197900</v>
      </c>
      <c r="L209" s="83">
        <v>204000</v>
      </c>
      <c r="M209" s="83">
        <v>15956260</v>
      </c>
      <c r="N209" s="83">
        <v>1</v>
      </c>
      <c r="O209" s="84">
        <v>0</v>
      </c>
      <c r="P209" s="84"/>
      <c r="Q209" s="84">
        <v>0</v>
      </c>
      <c r="R209" s="84">
        <v>0</v>
      </c>
      <c r="S209" s="96">
        <f t="shared" si="28"/>
        <v>0</v>
      </c>
      <c r="T209" s="96">
        <f t="shared" si="29"/>
        <v>357696300522225.5</v>
      </c>
      <c r="U209" s="89">
        <f t="shared" si="30"/>
        <v>314516515620000</v>
      </c>
      <c r="V209" s="86">
        <f t="shared" si="27"/>
        <v>879.28366930498203</v>
      </c>
      <c r="W209" s="97">
        <f t="shared" si="31"/>
        <v>-5.4092296726163626E-3</v>
      </c>
      <c r="X209" s="87">
        <f t="shared" si="32"/>
        <v>-7.9275198187995465E-3</v>
      </c>
      <c r="Y209" s="87">
        <f t="shared" si="33"/>
        <v>1.4799154334038054E-2</v>
      </c>
      <c r="Z209" s="87">
        <f t="shared" si="34"/>
        <v>3.0823648307225872E-2</v>
      </c>
      <c r="AA209" s="87" t="e">
        <f t="shared" si="35"/>
        <v>#DIV/0!</v>
      </c>
    </row>
    <row r="210" spans="1:27">
      <c r="A210" s="82">
        <v>20181106</v>
      </c>
      <c r="B210" s="82" t="s">
        <v>99</v>
      </c>
      <c r="C210" s="83">
        <v>43800</v>
      </c>
      <c r="D210" s="83">
        <v>43750</v>
      </c>
      <c r="E210" s="83">
        <v>6419324700</v>
      </c>
      <c r="F210" s="83">
        <v>1</v>
      </c>
      <c r="G210" s="84">
        <v>240000</v>
      </c>
      <c r="H210" s="84">
        <v>241000</v>
      </c>
      <c r="I210" s="88">
        <v>125395903</v>
      </c>
      <c r="J210" s="82">
        <v>1</v>
      </c>
      <c r="K210" s="83">
        <v>204000</v>
      </c>
      <c r="L210" s="83">
        <v>203200</v>
      </c>
      <c r="M210" s="83">
        <v>15956260</v>
      </c>
      <c r="N210" s="83">
        <v>1</v>
      </c>
      <c r="O210" s="84">
        <v>0</v>
      </c>
      <c r="P210" s="84"/>
      <c r="Q210" s="84">
        <v>0</v>
      </c>
      <c r="R210" s="84">
        <v>0</v>
      </c>
      <c r="S210" s="96">
        <f t="shared" si="28"/>
        <v>0</v>
      </c>
      <c r="T210" s="96">
        <f t="shared" si="29"/>
        <v>357696300522225.5</v>
      </c>
      <c r="U210" s="89">
        <f t="shared" si="30"/>
        <v>314308180280000</v>
      </c>
      <c r="V210" s="86">
        <f t="shared" si="27"/>
        <v>878.70123292055246</v>
      </c>
      <c r="W210" s="97">
        <f t="shared" si="31"/>
        <v>-6.623987283761899E-4</v>
      </c>
      <c r="X210" s="87">
        <f t="shared" si="32"/>
        <v>-1.1415525114155251E-3</v>
      </c>
      <c r="Y210" s="87">
        <f t="shared" si="33"/>
        <v>4.1666666666666666E-3</v>
      </c>
      <c r="Z210" s="87">
        <f t="shared" si="34"/>
        <v>-3.9215686274509803E-3</v>
      </c>
      <c r="AA210" s="87" t="e">
        <f t="shared" si="35"/>
        <v>#DIV/0!</v>
      </c>
    </row>
    <row r="211" spans="1:27">
      <c r="A211" s="82">
        <v>20181107</v>
      </c>
      <c r="B211" s="82" t="s">
        <v>99</v>
      </c>
      <c r="C211" s="83">
        <v>43750</v>
      </c>
      <c r="D211" s="83">
        <v>44000</v>
      </c>
      <c r="E211" s="83">
        <v>6419324700</v>
      </c>
      <c r="F211" s="83">
        <v>1</v>
      </c>
      <c r="G211" s="84">
        <v>241000</v>
      </c>
      <c r="H211" s="84">
        <v>233500</v>
      </c>
      <c r="I211" s="88">
        <v>125395903</v>
      </c>
      <c r="J211" s="82">
        <v>1</v>
      </c>
      <c r="K211" s="83">
        <v>203200</v>
      </c>
      <c r="L211" s="83">
        <v>201000</v>
      </c>
      <c r="M211" s="83">
        <v>15956260</v>
      </c>
      <c r="N211" s="83">
        <v>1</v>
      </c>
      <c r="O211" s="84">
        <v>0</v>
      </c>
      <c r="P211" s="84"/>
      <c r="Q211" s="84">
        <v>0</v>
      </c>
      <c r="R211" s="84">
        <v>0</v>
      </c>
      <c r="S211" s="96">
        <f t="shared" si="28"/>
        <v>0</v>
      </c>
      <c r="T211" s="96">
        <f t="shared" si="29"/>
        <v>357696300522225.5</v>
      </c>
      <c r="U211" s="89">
        <f t="shared" si="30"/>
        <v>314937438410500</v>
      </c>
      <c r="V211" s="86">
        <f t="shared" si="27"/>
        <v>880.46042956189683</v>
      </c>
      <c r="W211" s="97">
        <f t="shared" si="31"/>
        <v>2.0020418493067386E-3</v>
      </c>
      <c r="X211" s="87">
        <f t="shared" si="32"/>
        <v>5.7142857142857143E-3</v>
      </c>
      <c r="Y211" s="87">
        <f t="shared" si="33"/>
        <v>-3.1120331950207469E-2</v>
      </c>
      <c r="Z211" s="87">
        <f t="shared" si="34"/>
        <v>-1.0826771653543307E-2</v>
      </c>
      <c r="AA211" s="87" t="e">
        <f t="shared" si="35"/>
        <v>#DIV/0!</v>
      </c>
    </row>
    <row r="212" spans="1:27">
      <c r="A212" s="82">
        <v>20181108</v>
      </c>
      <c r="B212" s="82" t="s">
        <v>99</v>
      </c>
      <c r="C212" s="83">
        <v>44000</v>
      </c>
      <c r="D212" s="83">
        <v>44050</v>
      </c>
      <c r="E212" s="83">
        <v>6419324700</v>
      </c>
      <c r="F212" s="83">
        <v>1</v>
      </c>
      <c r="G212" s="84">
        <v>233500</v>
      </c>
      <c r="H212" s="84">
        <v>238500</v>
      </c>
      <c r="I212" s="88">
        <v>125395903</v>
      </c>
      <c r="J212" s="82">
        <v>1</v>
      </c>
      <c r="K212" s="83">
        <v>201000</v>
      </c>
      <c r="L212" s="83">
        <v>202700</v>
      </c>
      <c r="M212" s="83">
        <v>15956260</v>
      </c>
      <c r="N212" s="83">
        <v>1</v>
      </c>
      <c r="O212" s="84">
        <v>0</v>
      </c>
      <c r="P212" s="84"/>
      <c r="Q212" s="84">
        <v>0</v>
      </c>
      <c r="R212" s="84">
        <v>0</v>
      </c>
      <c r="S212" s="96">
        <f t="shared" si="28"/>
        <v>0</v>
      </c>
      <c r="T212" s="96">
        <f t="shared" si="29"/>
        <v>357696300522225.5</v>
      </c>
      <c r="U212" s="89">
        <f t="shared" si="30"/>
        <v>315912509802500</v>
      </c>
      <c r="V212" s="86">
        <f t="shared" si="27"/>
        <v>883.18640517466224</v>
      </c>
      <c r="W212" s="97">
        <f t="shared" si="31"/>
        <v>3.0960796433768321E-3</v>
      </c>
      <c r="X212" s="87">
        <f t="shared" si="32"/>
        <v>1.1363636363636363E-3</v>
      </c>
      <c r="Y212" s="87">
        <f t="shared" si="33"/>
        <v>2.1413276231263382E-2</v>
      </c>
      <c r="Z212" s="87">
        <f t="shared" si="34"/>
        <v>8.4577114427860697E-3</v>
      </c>
      <c r="AA212" s="87" t="e">
        <f t="shared" si="35"/>
        <v>#DIV/0!</v>
      </c>
    </row>
    <row r="213" spans="1:27">
      <c r="A213" s="82">
        <v>20181109</v>
      </c>
      <c r="B213" s="82" t="s">
        <v>99</v>
      </c>
      <c r="C213" s="83">
        <v>44050</v>
      </c>
      <c r="D213" s="83">
        <v>44300</v>
      </c>
      <c r="E213" s="83">
        <v>6419324700</v>
      </c>
      <c r="F213" s="83">
        <v>1</v>
      </c>
      <c r="G213" s="84">
        <v>238500</v>
      </c>
      <c r="H213" s="84">
        <v>229500</v>
      </c>
      <c r="I213" s="88">
        <v>125395903</v>
      </c>
      <c r="J213" s="82">
        <v>1</v>
      </c>
      <c r="K213" s="83">
        <v>202700</v>
      </c>
      <c r="L213" s="83">
        <v>193600</v>
      </c>
      <c r="M213" s="83">
        <v>15956260</v>
      </c>
      <c r="N213" s="83">
        <v>1</v>
      </c>
      <c r="O213" s="84">
        <v>0</v>
      </c>
      <c r="P213" s="84"/>
      <c r="Q213" s="84">
        <v>0</v>
      </c>
      <c r="R213" s="84">
        <v>0</v>
      </c>
      <c r="S213" s="96">
        <f t="shared" si="28"/>
        <v>0</v>
      </c>
      <c r="T213" s="96">
        <f t="shared" si="29"/>
        <v>357696300522225.5</v>
      </c>
      <c r="U213" s="89">
        <f t="shared" si="30"/>
        <v>316243575884500</v>
      </c>
      <c r="V213" s="86">
        <f t="shared" si="27"/>
        <v>884.11195593243269</v>
      </c>
      <c r="W213" s="97">
        <f t="shared" si="31"/>
        <v>1.0479676230833871E-3</v>
      </c>
      <c r="X213" s="87">
        <f t="shared" si="32"/>
        <v>5.6753688989784334E-3</v>
      </c>
      <c r="Y213" s="87">
        <f t="shared" si="33"/>
        <v>-3.7735849056603772E-2</v>
      </c>
      <c r="Z213" s="87">
        <f t="shared" si="34"/>
        <v>-4.4893931919092252E-2</v>
      </c>
      <c r="AA213" s="87" t="e">
        <f t="shared" si="35"/>
        <v>#DIV/0!</v>
      </c>
    </row>
    <row r="214" spans="1:27">
      <c r="A214" s="82">
        <v>20181112</v>
      </c>
      <c r="B214" s="82" t="s">
        <v>99</v>
      </c>
      <c r="C214" s="83">
        <v>44300</v>
      </c>
      <c r="D214" s="83">
        <v>45200</v>
      </c>
      <c r="E214" s="83">
        <v>6419324700</v>
      </c>
      <c r="F214" s="83">
        <v>1</v>
      </c>
      <c r="G214" s="84">
        <v>229500</v>
      </c>
      <c r="H214" s="84">
        <v>202000</v>
      </c>
      <c r="I214" s="88">
        <v>125395903</v>
      </c>
      <c r="J214" s="82">
        <v>1</v>
      </c>
      <c r="K214" s="83">
        <v>193600</v>
      </c>
      <c r="L214" s="83">
        <v>181000</v>
      </c>
      <c r="M214" s="83">
        <v>15956260</v>
      </c>
      <c r="N214" s="83">
        <v>1</v>
      </c>
      <c r="O214" s="84">
        <v>0</v>
      </c>
      <c r="P214" s="84"/>
      <c r="Q214" s="84">
        <v>0</v>
      </c>
      <c r="R214" s="84">
        <v>0</v>
      </c>
      <c r="S214" s="96">
        <f t="shared" si="28"/>
        <v>0</v>
      </c>
      <c r="T214" s="96">
        <f t="shared" si="29"/>
        <v>357696300522225.5</v>
      </c>
      <c r="U214" s="89">
        <f t="shared" si="30"/>
        <v>318371531906000</v>
      </c>
      <c r="V214" s="86">
        <f t="shared" si="27"/>
        <v>890.0610138857669</v>
      </c>
      <c r="W214" s="97">
        <f t="shared" si="31"/>
        <v>6.7288513783981159E-3</v>
      </c>
      <c r="X214" s="87">
        <f t="shared" si="32"/>
        <v>2.0316027088036117E-2</v>
      </c>
      <c r="Y214" s="87">
        <f t="shared" si="33"/>
        <v>-0.11982570806100218</v>
      </c>
      <c r="Z214" s="87">
        <f t="shared" si="34"/>
        <v>-6.5082644628099179E-2</v>
      </c>
      <c r="AA214" s="87" t="e">
        <f t="shared" si="35"/>
        <v>#DIV/0!</v>
      </c>
    </row>
    <row r="215" spans="1:27">
      <c r="A215" s="82">
        <v>20181113</v>
      </c>
      <c r="B215" s="82" t="s">
        <v>99</v>
      </c>
      <c r="C215" s="83">
        <v>45200</v>
      </c>
      <c r="D215" s="83">
        <v>44500</v>
      </c>
      <c r="E215" s="83">
        <v>6419324700</v>
      </c>
      <c r="F215" s="83">
        <v>1</v>
      </c>
      <c r="G215" s="84">
        <v>202000</v>
      </c>
      <c r="H215" s="84">
        <v>200500</v>
      </c>
      <c r="I215" s="88">
        <v>125395903</v>
      </c>
      <c r="J215" s="82">
        <v>1</v>
      </c>
      <c r="K215" s="83">
        <v>181000</v>
      </c>
      <c r="L215" s="83">
        <v>185600</v>
      </c>
      <c r="M215" s="83">
        <v>15956260</v>
      </c>
      <c r="N215" s="83">
        <v>1</v>
      </c>
      <c r="O215" s="84">
        <v>0</v>
      </c>
      <c r="P215" s="84"/>
      <c r="Q215" s="84">
        <v>0</v>
      </c>
      <c r="R215" s="84">
        <v>0</v>
      </c>
      <c r="S215" s="96">
        <f t="shared" si="28"/>
        <v>0</v>
      </c>
      <c r="T215" s="96">
        <f t="shared" si="29"/>
        <v>357696300522225.5</v>
      </c>
      <c r="U215" s="89">
        <f t="shared" si="30"/>
        <v>313763309557500</v>
      </c>
      <c r="V215" s="86">
        <f t="shared" si="27"/>
        <v>877.17795543150805</v>
      </c>
      <c r="W215" s="97">
        <f t="shared" si="31"/>
        <v>-1.4474354289505251E-2</v>
      </c>
      <c r="X215" s="87">
        <f t="shared" si="32"/>
        <v>-1.5486725663716814E-2</v>
      </c>
      <c r="Y215" s="87">
        <f t="shared" si="33"/>
        <v>-7.4257425742574254E-3</v>
      </c>
      <c r="Z215" s="87">
        <f t="shared" si="34"/>
        <v>2.541436464088398E-2</v>
      </c>
      <c r="AA215" s="87" t="e">
        <f t="shared" si="35"/>
        <v>#DIV/0!</v>
      </c>
    </row>
    <row r="216" spans="1:27">
      <c r="A216" s="82">
        <v>20181114</v>
      </c>
      <c r="B216" s="82" t="s">
        <v>99</v>
      </c>
      <c r="C216" s="83">
        <v>44500</v>
      </c>
      <c r="D216" s="83">
        <v>44100</v>
      </c>
      <c r="E216" s="83">
        <v>6419324700</v>
      </c>
      <c r="F216" s="83">
        <v>1</v>
      </c>
      <c r="G216" s="84">
        <v>200500</v>
      </c>
      <c r="H216" s="84">
        <v>208000</v>
      </c>
      <c r="I216" s="88">
        <v>125395903</v>
      </c>
      <c r="J216" s="82">
        <v>1</v>
      </c>
      <c r="K216" s="83">
        <v>185600</v>
      </c>
      <c r="L216" s="83">
        <v>185400</v>
      </c>
      <c r="M216" s="83">
        <v>15956260</v>
      </c>
      <c r="N216" s="83">
        <v>1</v>
      </c>
      <c r="O216" s="84">
        <v>0</v>
      </c>
      <c r="P216" s="84"/>
      <c r="Q216" s="84">
        <v>0</v>
      </c>
      <c r="R216" s="84">
        <v>0</v>
      </c>
      <c r="S216" s="96">
        <f t="shared" si="28"/>
        <v>0</v>
      </c>
      <c r="T216" s="96">
        <f t="shared" si="29"/>
        <v>357696300522225.5</v>
      </c>
      <c r="U216" s="89">
        <f t="shared" si="30"/>
        <v>312132857698000</v>
      </c>
      <c r="V216" s="86">
        <f t="shared" si="27"/>
        <v>872.61975380314448</v>
      </c>
      <c r="W216" s="97">
        <f t="shared" si="31"/>
        <v>-5.1964388755315581E-3</v>
      </c>
      <c r="X216" s="87">
        <f t="shared" si="32"/>
        <v>-8.988764044943821E-3</v>
      </c>
      <c r="Y216" s="87">
        <f t="shared" si="33"/>
        <v>3.7406483790523692E-2</v>
      </c>
      <c r="Z216" s="87">
        <f t="shared" si="34"/>
        <v>-1.0775862068965517E-3</v>
      </c>
      <c r="AA216" s="87" t="e">
        <f t="shared" si="35"/>
        <v>#DIV/0!</v>
      </c>
    </row>
    <row r="217" spans="1:27" s="80" customFormat="1">
      <c r="A217" s="91">
        <v>20181115</v>
      </c>
      <c r="B217" s="91" t="s">
        <v>99</v>
      </c>
      <c r="C217" s="91">
        <v>44100</v>
      </c>
      <c r="D217" s="91">
        <v>44250</v>
      </c>
      <c r="E217" s="91">
        <v>6419324700</v>
      </c>
      <c r="F217" s="91">
        <v>1</v>
      </c>
      <c r="G217" s="91">
        <v>208000</v>
      </c>
      <c r="H217" s="91">
        <v>218500</v>
      </c>
      <c r="I217" s="92">
        <v>125456133</v>
      </c>
      <c r="J217" s="91">
        <v>1</v>
      </c>
      <c r="K217" s="91">
        <v>185400</v>
      </c>
      <c r="L217" s="91">
        <v>187100</v>
      </c>
      <c r="M217" s="91">
        <v>15956260</v>
      </c>
      <c r="N217" s="91">
        <v>1</v>
      </c>
      <c r="O217" s="91">
        <v>0</v>
      </c>
      <c r="P217" s="91"/>
      <c r="Q217" s="91">
        <v>0</v>
      </c>
      <c r="R217" s="91">
        <v>0</v>
      </c>
      <c r="S217" s="93">
        <f t="shared" si="28"/>
        <v>1</v>
      </c>
      <c r="T217" s="93">
        <f t="shared" si="29"/>
        <v>357710657107605.75</v>
      </c>
      <c r="U217" s="92">
        <f t="shared" si="30"/>
        <v>314452699281500</v>
      </c>
      <c r="V217" s="94">
        <f t="shared" si="27"/>
        <v>879.06997746199943</v>
      </c>
      <c r="W217" s="95">
        <f t="shared" si="31"/>
        <v>7.3917919354253665E-3</v>
      </c>
      <c r="X217" s="91">
        <f t="shared" si="32"/>
        <v>3.4013605442176869E-3</v>
      </c>
      <c r="Y217" s="91">
        <f t="shared" si="33"/>
        <v>5.0480769230769232E-2</v>
      </c>
      <c r="Z217" s="91">
        <f t="shared" si="34"/>
        <v>9.1693635382955763E-3</v>
      </c>
      <c r="AA217" s="91" t="e">
        <f t="shared" si="35"/>
        <v>#DIV/0!</v>
      </c>
    </row>
    <row r="218" spans="1:27">
      <c r="A218" s="82">
        <v>20181116</v>
      </c>
      <c r="B218" s="82" t="s">
        <v>99</v>
      </c>
      <c r="C218" s="83">
        <v>44250</v>
      </c>
      <c r="D218" s="83">
        <v>44000</v>
      </c>
      <c r="E218" s="83">
        <v>6419324700</v>
      </c>
      <c r="F218" s="83">
        <v>1</v>
      </c>
      <c r="G218" s="84">
        <v>218500</v>
      </c>
      <c r="H218" s="84">
        <v>224000</v>
      </c>
      <c r="I218" s="88">
        <v>125456133</v>
      </c>
      <c r="J218" s="82">
        <v>1</v>
      </c>
      <c r="K218" s="83">
        <v>187100</v>
      </c>
      <c r="L218" s="83">
        <v>190400</v>
      </c>
      <c r="M218" s="83">
        <v>15956260</v>
      </c>
      <c r="N218" s="83">
        <v>1</v>
      </c>
      <c r="O218" s="84">
        <v>0</v>
      </c>
      <c r="P218" s="84"/>
      <c r="Q218" s="84">
        <v>0</v>
      </c>
      <c r="R218" s="84">
        <v>0</v>
      </c>
      <c r="S218" s="96">
        <f t="shared" si="28"/>
        <v>0</v>
      </c>
      <c r="T218" s="96">
        <f t="shared" si="29"/>
        <v>357710657107605.75</v>
      </c>
      <c r="U218" s="89">
        <f t="shared" si="30"/>
        <v>313590532496000</v>
      </c>
      <c r="V218" s="86">
        <f t="shared" si="27"/>
        <v>876.65974235055114</v>
      </c>
      <c r="W218" s="97">
        <f t="shared" si="31"/>
        <v>-2.741801191307864E-3</v>
      </c>
      <c r="X218" s="87">
        <f t="shared" si="32"/>
        <v>-5.6497175141242938E-3</v>
      </c>
      <c r="Y218" s="87">
        <f t="shared" si="33"/>
        <v>2.5171624713958809E-2</v>
      </c>
      <c r="Z218" s="87">
        <f t="shared" si="34"/>
        <v>1.7637626937466594E-2</v>
      </c>
      <c r="AA218" s="87" t="e">
        <f t="shared" si="35"/>
        <v>#DIV/0!</v>
      </c>
    </row>
    <row r="219" spans="1:27">
      <c r="A219" s="82">
        <v>20181119</v>
      </c>
      <c r="B219" s="82" t="s">
        <v>99</v>
      </c>
      <c r="C219" s="83">
        <v>44000</v>
      </c>
      <c r="D219" s="83">
        <v>43650</v>
      </c>
      <c r="E219" s="83">
        <v>6419324700</v>
      </c>
      <c r="F219" s="83">
        <v>1</v>
      </c>
      <c r="G219" s="84">
        <v>224000</v>
      </c>
      <c r="H219" s="84">
        <v>229000</v>
      </c>
      <c r="I219" s="88">
        <v>125456133</v>
      </c>
      <c r="J219" s="82">
        <v>1</v>
      </c>
      <c r="K219" s="83">
        <v>190400</v>
      </c>
      <c r="L219" s="83">
        <v>201700</v>
      </c>
      <c r="M219" s="83">
        <v>15956260</v>
      </c>
      <c r="N219" s="83">
        <v>1</v>
      </c>
      <c r="O219" s="84">
        <v>0</v>
      </c>
      <c r="P219" s="84"/>
      <c r="Q219" s="84">
        <v>0</v>
      </c>
      <c r="R219" s="84">
        <v>0</v>
      </c>
      <c r="S219" s="96">
        <f t="shared" si="28"/>
        <v>0</v>
      </c>
      <c r="T219" s="96">
        <f t="shared" si="29"/>
        <v>357710657107605.75</v>
      </c>
      <c r="U219" s="89">
        <f t="shared" si="30"/>
        <v>312151355254000</v>
      </c>
      <c r="V219" s="86">
        <f t="shared" si="27"/>
        <v>872.63644247562718</v>
      </c>
      <c r="W219" s="97">
        <f t="shared" si="31"/>
        <v>-4.5893516954895845E-3</v>
      </c>
      <c r="X219" s="87">
        <f t="shared" si="32"/>
        <v>-7.9545454545454537E-3</v>
      </c>
      <c r="Y219" s="87">
        <f t="shared" si="33"/>
        <v>2.2321428571428572E-2</v>
      </c>
      <c r="Z219" s="87">
        <f t="shared" si="34"/>
        <v>5.9348739495798317E-2</v>
      </c>
      <c r="AA219" s="87" t="e">
        <f t="shared" si="35"/>
        <v>#DIV/0!</v>
      </c>
    </row>
    <row r="220" spans="1:27">
      <c r="A220" s="82">
        <v>20181120</v>
      </c>
      <c r="B220" s="82" t="s">
        <v>99</v>
      </c>
      <c r="C220" s="83">
        <v>43650</v>
      </c>
      <c r="D220" s="83">
        <v>42800</v>
      </c>
      <c r="E220" s="83">
        <v>6419324700</v>
      </c>
      <c r="F220" s="83">
        <v>1</v>
      </c>
      <c r="G220" s="84">
        <v>229000</v>
      </c>
      <c r="H220" s="84">
        <v>227500</v>
      </c>
      <c r="I220" s="88">
        <v>125456133</v>
      </c>
      <c r="J220" s="82">
        <v>1</v>
      </c>
      <c r="K220" s="83">
        <v>201700</v>
      </c>
      <c r="L220" s="83">
        <v>194200</v>
      </c>
      <c r="M220" s="83">
        <v>15956260</v>
      </c>
      <c r="N220" s="83">
        <v>1</v>
      </c>
      <c r="O220" s="84">
        <v>0</v>
      </c>
      <c r="P220" s="84"/>
      <c r="Q220" s="84">
        <v>0</v>
      </c>
      <c r="R220" s="84">
        <v>0</v>
      </c>
      <c r="S220" s="96">
        <f t="shared" si="28"/>
        <v>0</v>
      </c>
      <c r="T220" s="96">
        <f t="shared" si="29"/>
        <v>357710657107605.75</v>
      </c>
      <c r="U220" s="89">
        <f t="shared" si="30"/>
        <v>306387073109500</v>
      </c>
      <c r="V220" s="86">
        <f t="shared" si="27"/>
        <v>856.52207174060607</v>
      </c>
      <c r="W220" s="97">
        <f t="shared" si="31"/>
        <v>-1.8466305039135687E-2</v>
      </c>
      <c r="X220" s="87">
        <f t="shared" si="32"/>
        <v>-1.9473081328751432E-2</v>
      </c>
      <c r="Y220" s="87">
        <f t="shared" si="33"/>
        <v>-6.5502183406113534E-3</v>
      </c>
      <c r="Z220" s="87">
        <f t="shared" si="34"/>
        <v>-3.7183936539414972E-2</v>
      </c>
      <c r="AA220" s="87" t="e">
        <f t="shared" si="35"/>
        <v>#DIV/0!</v>
      </c>
    </row>
    <row r="221" spans="1:27">
      <c r="A221" s="82">
        <v>20181121</v>
      </c>
      <c r="B221" s="82" t="s">
        <v>99</v>
      </c>
      <c r="C221" s="83">
        <v>42800</v>
      </c>
      <c r="D221" s="83">
        <v>42100</v>
      </c>
      <c r="E221" s="83">
        <v>6419324700</v>
      </c>
      <c r="F221" s="83">
        <v>1</v>
      </c>
      <c r="G221" s="84">
        <v>227500</v>
      </c>
      <c r="H221" s="84">
        <v>225000</v>
      </c>
      <c r="I221" s="88">
        <v>125456133</v>
      </c>
      <c r="J221" s="82">
        <v>1</v>
      </c>
      <c r="K221" s="83">
        <v>194200</v>
      </c>
      <c r="L221" s="83">
        <v>191100</v>
      </c>
      <c r="M221" s="83">
        <v>15956260</v>
      </c>
      <c r="N221" s="83">
        <v>1</v>
      </c>
      <c r="O221" s="84">
        <v>0</v>
      </c>
      <c r="P221" s="84"/>
      <c r="Q221" s="84">
        <v>0</v>
      </c>
      <c r="R221" s="84">
        <v>0</v>
      </c>
      <c r="S221" s="96">
        <f t="shared" si="28"/>
        <v>0</v>
      </c>
      <c r="T221" s="96">
        <f t="shared" si="29"/>
        <v>357710657107605.75</v>
      </c>
      <c r="U221" s="89">
        <f t="shared" si="30"/>
        <v>301530441081000</v>
      </c>
      <c r="V221" s="86">
        <f t="shared" si="27"/>
        <v>842.94508729242102</v>
      </c>
      <c r="W221" s="97">
        <f t="shared" si="31"/>
        <v>-1.585129548453338E-2</v>
      </c>
      <c r="X221" s="87">
        <f t="shared" si="32"/>
        <v>-1.6355140186915886E-2</v>
      </c>
      <c r="Y221" s="87">
        <f t="shared" si="33"/>
        <v>-1.098901098901099E-2</v>
      </c>
      <c r="Z221" s="87">
        <f t="shared" si="34"/>
        <v>-1.596292481977343E-2</v>
      </c>
      <c r="AA221" s="87" t="e">
        <f t="shared" si="35"/>
        <v>#DIV/0!</v>
      </c>
    </row>
    <row r="222" spans="1:27">
      <c r="A222" s="82">
        <v>20181122</v>
      </c>
      <c r="B222" s="82" t="s">
        <v>99</v>
      </c>
      <c r="C222" s="83">
        <v>42100</v>
      </c>
      <c r="D222" s="83">
        <v>42450</v>
      </c>
      <c r="E222" s="83">
        <v>6419324700</v>
      </c>
      <c r="F222" s="83">
        <v>1</v>
      </c>
      <c r="G222" s="84">
        <v>225000</v>
      </c>
      <c r="H222" s="84">
        <v>223000</v>
      </c>
      <c r="I222" s="88">
        <v>125456133</v>
      </c>
      <c r="J222" s="82">
        <v>1</v>
      </c>
      <c r="K222" s="83">
        <v>191100</v>
      </c>
      <c r="L222" s="83">
        <v>194900</v>
      </c>
      <c r="M222" s="83">
        <v>15956260</v>
      </c>
      <c r="N222" s="83">
        <v>1</v>
      </c>
      <c r="O222" s="84">
        <v>0</v>
      </c>
      <c r="P222" s="84"/>
      <c r="Q222" s="84">
        <v>0</v>
      </c>
      <c r="R222" s="84">
        <v>0</v>
      </c>
      <c r="S222" s="96">
        <f t="shared" si="28"/>
        <v>0</v>
      </c>
      <c r="T222" s="96">
        <f t="shared" si="29"/>
        <v>357710657107605.75</v>
      </c>
      <c r="U222" s="89">
        <f t="shared" si="30"/>
        <v>303586926248000</v>
      </c>
      <c r="V222" s="86">
        <f t="shared" si="27"/>
        <v>848.69410574109793</v>
      </c>
      <c r="W222" s="97">
        <f t="shared" si="31"/>
        <v>6.8201577247967863E-3</v>
      </c>
      <c r="X222" s="87">
        <f t="shared" si="32"/>
        <v>8.3135391923990498E-3</v>
      </c>
      <c r="Y222" s="87">
        <f t="shared" si="33"/>
        <v>-8.8888888888888889E-3</v>
      </c>
      <c r="Z222" s="87">
        <f t="shared" si="34"/>
        <v>1.9884877027734171E-2</v>
      </c>
      <c r="AA222" s="87" t="e">
        <f t="shared" si="35"/>
        <v>#DIV/0!</v>
      </c>
    </row>
    <row r="223" spans="1:27">
      <c r="A223" s="82">
        <v>20181123</v>
      </c>
      <c r="B223" s="82" t="s">
        <v>99</v>
      </c>
      <c r="C223" s="83">
        <v>42450</v>
      </c>
      <c r="D223" s="83">
        <v>42400</v>
      </c>
      <c r="E223" s="83">
        <v>6419324700</v>
      </c>
      <c r="F223" s="83">
        <v>1</v>
      </c>
      <c r="G223" s="84">
        <v>223000</v>
      </c>
      <c r="H223" s="84">
        <v>221000</v>
      </c>
      <c r="I223" s="88">
        <v>125456133</v>
      </c>
      <c r="J223" s="82">
        <v>1</v>
      </c>
      <c r="K223" s="83">
        <v>194900</v>
      </c>
      <c r="L223" s="83">
        <v>189200</v>
      </c>
      <c r="M223" s="83">
        <v>15956260</v>
      </c>
      <c r="N223" s="83">
        <v>1</v>
      </c>
      <c r="O223" s="84">
        <v>0</v>
      </c>
      <c r="P223" s="84"/>
      <c r="Q223" s="84">
        <v>0</v>
      </c>
      <c r="R223" s="84">
        <v>0</v>
      </c>
      <c r="S223" s="96">
        <f t="shared" si="28"/>
        <v>0</v>
      </c>
      <c r="T223" s="96">
        <f t="shared" si="29"/>
        <v>357710657107605.75</v>
      </c>
      <c r="U223" s="89">
        <f t="shared" si="30"/>
        <v>302924097065000</v>
      </c>
      <c r="V223" s="86">
        <f t="shared" si="27"/>
        <v>846.8411299635253</v>
      </c>
      <c r="W223" s="97">
        <f t="shared" si="31"/>
        <v>-2.1833258473670744E-3</v>
      </c>
      <c r="X223" s="87">
        <f t="shared" si="32"/>
        <v>-1.1778563015312131E-3</v>
      </c>
      <c r="Y223" s="87">
        <f t="shared" si="33"/>
        <v>-8.9686098654708519E-3</v>
      </c>
      <c r="Z223" s="87">
        <f t="shared" si="34"/>
        <v>-2.9245767060030785E-2</v>
      </c>
      <c r="AA223" s="87" t="e">
        <f t="shared" si="35"/>
        <v>#DIV/0!</v>
      </c>
    </row>
    <row r="224" spans="1:27">
      <c r="A224" s="82">
        <v>20181126</v>
      </c>
      <c r="B224" s="82" t="s">
        <v>99</v>
      </c>
      <c r="C224" s="83">
        <v>42400</v>
      </c>
      <c r="D224" s="83">
        <v>42600</v>
      </c>
      <c r="E224" s="83">
        <v>6419324700</v>
      </c>
      <c r="F224" s="83">
        <v>1</v>
      </c>
      <c r="G224" s="84">
        <v>221000</v>
      </c>
      <c r="H224" s="84">
        <v>240500</v>
      </c>
      <c r="I224" s="88">
        <v>125456133</v>
      </c>
      <c r="J224" s="82">
        <v>1</v>
      </c>
      <c r="K224" s="83">
        <v>189200</v>
      </c>
      <c r="L224" s="83">
        <v>194700</v>
      </c>
      <c r="M224" s="83">
        <v>15956260</v>
      </c>
      <c r="N224" s="83">
        <v>1</v>
      </c>
      <c r="O224" s="84">
        <v>0</v>
      </c>
      <c r="P224" s="84"/>
      <c r="Q224" s="84">
        <v>0</v>
      </c>
      <c r="R224" s="84">
        <v>0</v>
      </c>
      <c r="S224" s="96">
        <f t="shared" si="28"/>
        <v>0</v>
      </c>
      <c r="T224" s="96">
        <f t="shared" si="29"/>
        <v>357710657107605.75</v>
      </c>
      <c r="U224" s="89">
        <f t="shared" si="30"/>
        <v>306742116028500</v>
      </c>
      <c r="V224" s="86">
        <f t="shared" si="27"/>
        <v>857.51461393062857</v>
      </c>
      <c r="W224" s="97">
        <f t="shared" si="31"/>
        <v>1.260387998344269E-2</v>
      </c>
      <c r="X224" s="87">
        <f t="shared" si="32"/>
        <v>4.7169811320754715E-3</v>
      </c>
      <c r="Y224" s="87">
        <f t="shared" si="33"/>
        <v>8.8235294117647065E-2</v>
      </c>
      <c r="Z224" s="87">
        <f t="shared" si="34"/>
        <v>2.9069767441860465E-2</v>
      </c>
      <c r="AA224" s="87" t="e">
        <f t="shared" si="35"/>
        <v>#DIV/0!</v>
      </c>
    </row>
    <row r="225" spans="1:27">
      <c r="A225" s="82">
        <v>20181127</v>
      </c>
      <c r="B225" s="82" t="s">
        <v>99</v>
      </c>
      <c r="C225" s="83">
        <v>42600</v>
      </c>
      <c r="D225" s="83">
        <v>43050</v>
      </c>
      <c r="E225" s="83">
        <v>6419324700</v>
      </c>
      <c r="F225" s="83">
        <v>1</v>
      </c>
      <c r="G225" s="84">
        <v>240500</v>
      </c>
      <c r="H225" s="84">
        <v>238000</v>
      </c>
      <c r="I225" s="88">
        <v>125456133</v>
      </c>
      <c r="J225" s="82">
        <v>1</v>
      </c>
      <c r="K225" s="83">
        <v>194700</v>
      </c>
      <c r="L225" s="83">
        <v>202800</v>
      </c>
      <c r="M225" s="83">
        <v>15956260</v>
      </c>
      <c r="N225" s="83">
        <v>1</v>
      </c>
      <c r="O225" s="84">
        <v>0</v>
      </c>
      <c r="P225" s="84"/>
      <c r="Q225" s="84">
        <v>0</v>
      </c>
      <c r="R225" s="84">
        <v>0</v>
      </c>
      <c r="S225" s="96">
        <f t="shared" si="28"/>
        <v>0</v>
      </c>
      <c r="T225" s="96">
        <f t="shared" si="29"/>
        <v>357710657107605.75</v>
      </c>
      <c r="U225" s="89">
        <f t="shared" si="30"/>
        <v>309446417517000</v>
      </c>
      <c r="V225" s="86">
        <f t="shared" si="27"/>
        <v>865.07463886912649</v>
      </c>
      <c r="W225" s="97">
        <f t="shared" si="31"/>
        <v>8.8162053633636505E-3</v>
      </c>
      <c r="X225" s="87">
        <f t="shared" si="32"/>
        <v>1.0563380281690141E-2</v>
      </c>
      <c r="Y225" s="87">
        <f t="shared" si="33"/>
        <v>-1.0395010395010396E-2</v>
      </c>
      <c r="Z225" s="87">
        <f t="shared" si="34"/>
        <v>4.1602465331278891E-2</v>
      </c>
      <c r="AA225" s="87" t="e">
        <f t="shared" si="35"/>
        <v>#DIV/0!</v>
      </c>
    </row>
    <row r="226" spans="1:27">
      <c r="A226" s="82">
        <v>20181128</v>
      </c>
      <c r="B226" s="82" t="s">
        <v>99</v>
      </c>
      <c r="C226" s="83">
        <v>43050</v>
      </c>
      <c r="D226" s="83">
        <v>43150</v>
      </c>
      <c r="E226" s="83">
        <v>6419324700</v>
      </c>
      <c r="F226" s="83">
        <v>1</v>
      </c>
      <c r="G226" s="84">
        <v>238000</v>
      </c>
      <c r="H226" s="84">
        <v>236000</v>
      </c>
      <c r="I226" s="88">
        <v>125456133</v>
      </c>
      <c r="J226" s="82">
        <v>1</v>
      </c>
      <c r="K226" s="83">
        <v>202800</v>
      </c>
      <c r="L226" s="83">
        <v>199000</v>
      </c>
      <c r="M226" s="83">
        <v>15956260</v>
      </c>
      <c r="N226" s="83">
        <v>1</v>
      </c>
      <c r="O226" s="84">
        <v>0</v>
      </c>
      <c r="P226" s="84"/>
      <c r="Q226" s="84">
        <v>0</v>
      </c>
      <c r="R226" s="84">
        <v>0</v>
      </c>
      <c r="S226" s="96">
        <f t="shared" si="28"/>
        <v>0</v>
      </c>
      <c r="T226" s="96">
        <f t="shared" si="29"/>
        <v>357710657107605.75</v>
      </c>
      <c r="U226" s="89">
        <f t="shared" si="30"/>
        <v>309776803933000</v>
      </c>
      <c r="V226" s="86">
        <f t="shared" si="27"/>
        <v>865.99825243622422</v>
      </c>
      <c r="W226" s="97">
        <f t="shared" si="31"/>
        <v>1.0676692225137137E-3</v>
      </c>
      <c r="X226" s="87">
        <f t="shared" si="32"/>
        <v>2.3228803716608595E-3</v>
      </c>
      <c r="Y226" s="87">
        <f t="shared" si="33"/>
        <v>-8.4033613445378148E-3</v>
      </c>
      <c r="Z226" s="87">
        <f t="shared" si="34"/>
        <v>-1.8737672583826429E-2</v>
      </c>
      <c r="AA226" s="87" t="e">
        <f t="shared" si="35"/>
        <v>#DIV/0!</v>
      </c>
    </row>
    <row r="227" spans="1:27">
      <c r="A227" s="82">
        <v>20181129</v>
      </c>
      <c r="B227" s="82" t="s">
        <v>99</v>
      </c>
      <c r="C227" s="83">
        <v>43150</v>
      </c>
      <c r="D227" s="83">
        <v>43150</v>
      </c>
      <c r="E227" s="83">
        <v>6419324700</v>
      </c>
      <c r="F227" s="83">
        <v>1</v>
      </c>
      <c r="G227" s="84">
        <v>236000</v>
      </c>
      <c r="H227" s="84">
        <v>237000</v>
      </c>
      <c r="I227" s="88">
        <v>125456133</v>
      </c>
      <c r="J227" s="82">
        <v>1</v>
      </c>
      <c r="K227" s="83">
        <v>199000</v>
      </c>
      <c r="L227" s="83">
        <v>196200</v>
      </c>
      <c r="M227" s="83">
        <v>15956260</v>
      </c>
      <c r="N227" s="83">
        <v>1</v>
      </c>
      <c r="O227" s="84">
        <v>0</v>
      </c>
      <c r="P227" s="84"/>
      <c r="Q227" s="84">
        <v>0</v>
      </c>
      <c r="R227" s="84">
        <v>0</v>
      </c>
      <c r="S227" s="96">
        <f t="shared" si="28"/>
        <v>0</v>
      </c>
      <c r="T227" s="96">
        <f t="shared" si="29"/>
        <v>357710657107605.75</v>
      </c>
      <c r="U227" s="89">
        <f t="shared" si="30"/>
        <v>309857582538000</v>
      </c>
      <c r="V227" s="86">
        <f t="shared" si="27"/>
        <v>866.22407351086918</v>
      </c>
      <c r="W227" s="97">
        <f t="shared" si="31"/>
        <v>2.6076389185506507E-4</v>
      </c>
      <c r="X227" s="87">
        <f t="shared" si="32"/>
        <v>0</v>
      </c>
      <c r="Y227" s="87">
        <f t="shared" si="33"/>
        <v>4.2372881355932203E-3</v>
      </c>
      <c r="Z227" s="87">
        <f t="shared" si="34"/>
        <v>-1.407035175879397E-2</v>
      </c>
      <c r="AA227" s="87" t="e">
        <f t="shared" si="35"/>
        <v>#DIV/0!</v>
      </c>
    </row>
    <row r="228" spans="1:27">
      <c r="A228" s="82">
        <v>20181130</v>
      </c>
      <c r="B228" s="82" t="s">
        <v>99</v>
      </c>
      <c r="C228" s="83">
        <v>43150</v>
      </c>
      <c r="D228" s="83">
        <v>41850</v>
      </c>
      <c r="E228" s="83">
        <v>6419324700</v>
      </c>
      <c r="F228" s="83">
        <v>1</v>
      </c>
      <c r="G228" s="84">
        <v>237000</v>
      </c>
      <c r="H228" s="84">
        <v>239500</v>
      </c>
      <c r="I228" s="88">
        <v>125456133</v>
      </c>
      <c r="J228" s="82">
        <v>1</v>
      </c>
      <c r="K228" s="83">
        <v>196200</v>
      </c>
      <c r="L228" s="83">
        <v>197300</v>
      </c>
      <c r="M228" s="83">
        <v>15956260</v>
      </c>
      <c r="N228" s="83">
        <v>1</v>
      </c>
      <c r="O228" s="84">
        <v>0</v>
      </c>
      <c r="P228" s="84"/>
      <c r="Q228" s="84">
        <v>0</v>
      </c>
      <c r="R228" s="84">
        <v>0</v>
      </c>
      <c r="S228" s="96">
        <f t="shared" si="28"/>
        <v>0</v>
      </c>
      <c r="T228" s="96">
        <f t="shared" si="29"/>
        <v>357710657107605.75</v>
      </c>
      <c r="U228" s="89">
        <f t="shared" si="30"/>
        <v>301843652646500</v>
      </c>
      <c r="V228" s="86">
        <f t="shared" si="27"/>
        <v>843.82068761149606</v>
      </c>
      <c r="W228" s="97">
        <f t="shared" si="31"/>
        <v>-2.586326862121318E-2</v>
      </c>
      <c r="X228" s="87">
        <f t="shared" si="32"/>
        <v>-3.0127462340672075E-2</v>
      </c>
      <c r="Y228" s="87">
        <f t="shared" si="33"/>
        <v>1.0548523206751054E-2</v>
      </c>
      <c r="Z228" s="87">
        <f t="shared" si="34"/>
        <v>5.6065239551478085E-3</v>
      </c>
      <c r="AA228" s="87" t="e">
        <f t="shared" si="35"/>
        <v>#DIV/0!</v>
      </c>
    </row>
    <row r="229" spans="1:27">
      <c r="A229" s="82">
        <v>20181203</v>
      </c>
      <c r="B229" s="82" t="s">
        <v>99</v>
      </c>
      <c r="C229" s="83">
        <v>41850</v>
      </c>
      <c r="D229" s="83">
        <v>43250</v>
      </c>
      <c r="E229" s="83">
        <v>6419324700</v>
      </c>
      <c r="F229" s="83">
        <v>1</v>
      </c>
      <c r="G229" s="84">
        <v>239500</v>
      </c>
      <c r="H229" s="84">
        <v>240500</v>
      </c>
      <c r="I229" s="88">
        <v>125456133</v>
      </c>
      <c r="J229" s="82">
        <v>1</v>
      </c>
      <c r="K229" s="83">
        <v>197300</v>
      </c>
      <c r="L229" s="83">
        <v>206200</v>
      </c>
      <c r="M229" s="83">
        <v>15956260</v>
      </c>
      <c r="N229" s="83">
        <v>1</v>
      </c>
      <c r="O229" s="84">
        <v>0</v>
      </c>
      <c r="P229" s="84"/>
      <c r="Q229" s="84">
        <v>0</v>
      </c>
      <c r="R229" s="84">
        <v>0</v>
      </c>
      <c r="S229" s="96">
        <f t="shared" si="28"/>
        <v>0</v>
      </c>
      <c r="T229" s="96">
        <f t="shared" si="29"/>
        <v>357710657107605.75</v>
      </c>
      <c r="U229" s="89">
        <f t="shared" si="30"/>
        <v>311098174073500</v>
      </c>
      <c r="V229" s="86">
        <f t="shared" si="27"/>
        <v>869.69221601892639</v>
      </c>
      <c r="W229" s="97">
        <f t="shared" si="31"/>
        <v>3.0659983557243451E-2</v>
      </c>
      <c r="X229" s="87">
        <f t="shared" si="32"/>
        <v>3.3452807646356032E-2</v>
      </c>
      <c r="Y229" s="87">
        <f t="shared" si="33"/>
        <v>4.1753653444676405E-3</v>
      </c>
      <c r="Z229" s="87">
        <f t="shared" si="34"/>
        <v>4.5108971109984797E-2</v>
      </c>
      <c r="AA229" s="87" t="e">
        <f t="shared" si="35"/>
        <v>#DIV/0!</v>
      </c>
    </row>
    <row r="230" spans="1:27">
      <c r="A230" s="82">
        <v>20181204</v>
      </c>
      <c r="B230" s="82" t="s">
        <v>99</v>
      </c>
      <c r="C230" s="83">
        <v>43250</v>
      </c>
      <c r="D230" s="83">
        <v>42150</v>
      </c>
      <c r="E230" s="83">
        <v>6419324700</v>
      </c>
      <c r="F230" s="83">
        <v>1</v>
      </c>
      <c r="G230" s="84">
        <v>240500</v>
      </c>
      <c r="H230" s="84">
        <v>243500</v>
      </c>
      <c r="I230" s="88">
        <v>125456133</v>
      </c>
      <c r="J230" s="82">
        <v>1</v>
      </c>
      <c r="K230" s="83">
        <v>206200</v>
      </c>
      <c r="L230" s="83">
        <v>205800</v>
      </c>
      <c r="M230" s="83">
        <v>15956260</v>
      </c>
      <c r="N230" s="83">
        <v>1</v>
      </c>
      <c r="O230" s="84">
        <v>0</v>
      </c>
      <c r="P230" s="84"/>
      <c r="Q230" s="84">
        <v>0</v>
      </c>
      <c r="R230" s="84">
        <v>0</v>
      </c>
      <c r="S230" s="96">
        <f t="shared" si="28"/>
        <v>0</v>
      </c>
      <c r="T230" s="96">
        <f t="shared" si="29"/>
        <v>357710657107605.75</v>
      </c>
      <c r="U230" s="89">
        <f t="shared" si="30"/>
        <v>304406902798500</v>
      </c>
      <c r="V230" s="86">
        <f t="shared" si="27"/>
        <v>850.98639570844261</v>
      </c>
      <c r="W230" s="97">
        <f t="shared" si="31"/>
        <v>-2.1508552066972501E-2</v>
      </c>
      <c r="X230" s="87">
        <f t="shared" si="32"/>
        <v>-2.5433526011560695E-2</v>
      </c>
      <c r="Y230" s="87">
        <f t="shared" si="33"/>
        <v>1.2474012474012475E-2</v>
      </c>
      <c r="Z230" s="87">
        <f t="shared" si="34"/>
        <v>-1.9398642095053346E-3</v>
      </c>
      <c r="AA230" s="87" t="e">
        <f t="shared" si="35"/>
        <v>#DIV/0!</v>
      </c>
    </row>
    <row r="231" spans="1:27">
      <c r="A231" s="82">
        <v>20181205</v>
      </c>
      <c r="B231" s="82" t="s">
        <v>99</v>
      </c>
      <c r="C231" s="83">
        <v>42150</v>
      </c>
      <c r="D231" s="83">
        <v>41450</v>
      </c>
      <c r="E231" s="83">
        <v>6419324700</v>
      </c>
      <c r="F231" s="83">
        <v>1</v>
      </c>
      <c r="G231" s="84">
        <v>243500</v>
      </c>
      <c r="H231" s="84">
        <v>242000</v>
      </c>
      <c r="I231" s="88">
        <v>125456133</v>
      </c>
      <c r="J231" s="82">
        <v>1</v>
      </c>
      <c r="K231" s="83">
        <v>205800</v>
      </c>
      <c r="L231" s="83">
        <v>201500</v>
      </c>
      <c r="M231" s="83">
        <v>15956260</v>
      </c>
      <c r="N231" s="83">
        <v>1</v>
      </c>
      <c r="O231" s="84">
        <v>0</v>
      </c>
      <c r="P231" s="84"/>
      <c r="Q231" s="84">
        <v>0</v>
      </c>
      <c r="R231" s="84">
        <v>0</v>
      </c>
      <c r="S231" s="96">
        <f t="shared" si="28"/>
        <v>0</v>
      </c>
      <c r="T231" s="96">
        <f t="shared" si="29"/>
        <v>357710657107605.75</v>
      </c>
      <c r="U231" s="89">
        <f t="shared" si="30"/>
        <v>299656579391000</v>
      </c>
      <c r="V231" s="86">
        <f t="shared" si="27"/>
        <v>837.70660291191143</v>
      </c>
      <c r="W231" s="97">
        <f t="shared" si="31"/>
        <v>-1.5605176373560955E-2</v>
      </c>
      <c r="X231" s="87">
        <f t="shared" si="32"/>
        <v>-1.6607354685646499E-2</v>
      </c>
      <c r="Y231" s="87">
        <f t="shared" si="33"/>
        <v>-6.1601642710472282E-3</v>
      </c>
      <c r="Z231" s="87">
        <f t="shared" si="34"/>
        <v>-2.0894071914480079E-2</v>
      </c>
      <c r="AA231" s="87" t="e">
        <f t="shared" si="35"/>
        <v>#DIV/0!</v>
      </c>
    </row>
    <row r="232" spans="1:27">
      <c r="A232" s="82">
        <v>20181206</v>
      </c>
      <c r="B232" s="82" t="s">
        <v>99</v>
      </c>
      <c r="C232" s="83">
        <v>41450</v>
      </c>
      <c r="D232" s="83">
        <v>40500</v>
      </c>
      <c r="E232" s="83">
        <v>6419324700</v>
      </c>
      <c r="F232" s="83">
        <v>1</v>
      </c>
      <c r="G232" s="84">
        <v>242000</v>
      </c>
      <c r="H232" s="84">
        <v>235500</v>
      </c>
      <c r="I232" s="88">
        <v>125456133</v>
      </c>
      <c r="J232" s="82">
        <v>1</v>
      </c>
      <c r="K232" s="83">
        <v>201500</v>
      </c>
      <c r="L232" s="83">
        <v>194500</v>
      </c>
      <c r="M232" s="83">
        <v>15956260</v>
      </c>
      <c r="N232" s="83">
        <v>1</v>
      </c>
      <c r="O232" s="84">
        <v>0</v>
      </c>
      <c r="P232" s="84"/>
      <c r="Q232" s="84">
        <v>0</v>
      </c>
      <c r="R232" s="84">
        <v>0</v>
      </c>
      <c r="S232" s="96">
        <f t="shared" si="28"/>
        <v>0</v>
      </c>
      <c r="T232" s="96">
        <f t="shared" si="29"/>
        <v>357710657107605.75</v>
      </c>
      <c r="U232" s="89">
        <f t="shared" si="30"/>
        <v>292631062241500</v>
      </c>
      <c r="V232" s="86">
        <f t="shared" si="27"/>
        <v>818.06637970383804</v>
      </c>
      <c r="W232" s="97">
        <f t="shared" si="31"/>
        <v>-2.3445229081163935E-2</v>
      </c>
      <c r="X232" s="87">
        <f t="shared" si="32"/>
        <v>-2.2919179734620022E-2</v>
      </c>
      <c r="Y232" s="87">
        <f t="shared" si="33"/>
        <v>-2.6859504132231406E-2</v>
      </c>
      <c r="Z232" s="87">
        <f t="shared" si="34"/>
        <v>-3.4739454094292806E-2</v>
      </c>
      <c r="AA232" s="87" t="e">
        <f t="shared" si="35"/>
        <v>#DIV/0!</v>
      </c>
    </row>
    <row r="233" spans="1:27">
      <c r="A233" s="82">
        <v>20181207</v>
      </c>
      <c r="B233" s="82" t="s">
        <v>99</v>
      </c>
      <c r="C233" s="83">
        <v>40500</v>
      </c>
      <c r="D233" s="83">
        <v>40950</v>
      </c>
      <c r="E233" s="83">
        <v>6419324700</v>
      </c>
      <c r="F233" s="83">
        <v>1</v>
      </c>
      <c r="G233" s="84">
        <v>235500</v>
      </c>
      <c r="H233" s="84">
        <v>245500</v>
      </c>
      <c r="I233" s="88">
        <v>125456133</v>
      </c>
      <c r="J233" s="82">
        <v>1</v>
      </c>
      <c r="K233" s="83">
        <v>194500</v>
      </c>
      <c r="L233" s="83">
        <v>198300</v>
      </c>
      <c r="M233" s="83">
        <v>15956260</v>
      </c>
      <c r="N233" s="83">
        <v>1</v>
      </c>
      <c r="O233" s="84">
        <v>0</v>
      </c>
      <c r="P233" s="84"/>
      <c r="Q233" s="84">
        <v>0</v>
      </c>
      <c r="R233" s="84">
        <v>0</v>
      </c>
      <c r="S233" s="96">
        <f t="shared" si="28"/>
        <v>0</v>
      </c>
      <c r="T233" s="96">
        <f t="shared" si="29"/>
        <v>357710657107605.75</v>
      </c>
      <c r="U233" s="89">
        <f t="shared" si="30"/>
        <v>296834953474500</v>
      </c>
      <c r="V233" s="86">
        <f t="shared" si="27"/>
        <v>829.81859102175622</v>
      </c>
      <c r="W233" s="97">
        <f t="shared" si="31"/>
        <v>1.4365840730641928E-2</v>
      </c>
      <c r="X233" s="87">
        <f t="shared" si="32"/>
        <v>1.1111111111111112E-2</v>
      </c>
      <c r="Y233" s="87">
        <f t="shared" si="33"/>
        <v>4.2462845010615709E-2</v>
      </c>
      <c r="Z233" s="87">
        <f t="shared" si="34"/>
        <v>1.9537275064267352E-2</v>
      </c>
      <c r="AA233" s="87" t="e">
        <f t="shared" si="35"/>
        <v>#DIV/0!</v>
      </c>
    </row>
    <row r="234" spans="1:27">
      <c r="A234" s="82">
        <v>20181210</v>
      </c>
      <c r="B234" s="82" t="s">
        <v>99</v>
      </c>
      <c r="C234" s="83">
        <v>40950</v>
      </c>
      <c r="D234" s="83">
        <v>40200</v>
      </c>
      <c r="E234" s="83">
        <v>6419324700</v>
      </c>
      <c r="F234" s="83">
        <v>1</v>
      </c>
      <c r="G234" s="84">
        <v>245500</v>
      </c>
      <c r="H234" s="84">
        <v>244500</v>
      </c>
      <c r="I234" s="88">
        <v>125456133</v>
      </c>
      <c r="J234" s="82">
        <v>1</v>
      </c>
      <c r="K234" s="83">
        <v>198300</v>
      </c>
      <c r="L234" s="83">
        <v>195300</v>
      </c>
      <c r="M234" s="83">
        <v>15956260</v>
      </c>
      <c r="N234" s="83">
        <v>1</v>
      </c>
      <c r="O234" s="84">
        <v>0</v>
      </c>
      <c r="P234" s="84"/>
      <c r="Q234" s="84">
        <v>0</v>
      </c>
      <c r="R234" s="84">
        <v>0</v>
      </c>
      <c r="S234" s="96">
        <f t="shared" si="28"/>
        <v>0</v>
      </c>
      <c r="T234" s="96">
        <f t="shared" si="29"/>
        <v>357710657107605.75</v>
      </c>
      <c r="U234" s="89">
        <f t="shared" si="30"/>
        <v>291847135036500</v>
      </c>
      <c r="V234" s="86">
        <f t="shared" si="27"/>
        <v>815.8748676830927</v>
      </c>
      <c r="W234" s="97">
        <f t="shared" si="31"/>
        <v>-1.6803339295513493E-2</v>
      </c>
      <c r="X234" s="87">
        <f t="shared" si="32"/>
        <v>-1.8315018315018316E-2</v>
      </c>
      <c r="Y234" s="87">
        <f t="shared" si="33"/>
        <v>-4.0733197556008143E-3</v>
      </c>
      <c r="Z234" s="87">
        <f t="shared" si="34"/>
        <v>-1.5128593040847202E-2</v>
      </c>
      <c r="AA234" s="87" t="e">
        <f t="shared" si="35"/>
        <v>#DIV/0!</v>
      </c>
    </row>
    <row r="235" spans="1:27">
      <c r="A235" s="82">
        <v>20181211</v>
      </c>
      <c r="B235" s="82" t="s">
        <v>99</v>
      </c>
      <c r="C235" s="83">
        <v>40200</v>
      </c>
      <c r="D235" s="83">
        <v>40250</v>
      </c>
      <c r="E235" s="83">
        <v>6419324700</v>
      </c>
      <c r="F235" s="83">
        <v>1</v>
      </c>
      <c r="G235" s="84">
        <v>244500</v>
      </c>
      <c r="H235" s="84">
        <v>220000</v>
      </c>
      <c r="I235" s="88">
        <v>125456133</v>
      </c>
      <c r="J235" s="82">
        <v>1</v>
      </c>
      <c r="K235" s="83">
        <v>195300</v>
      </c>
      <c r="L235" s="83">
        <v>195400</v>
      </c>
      <c r="M235" s="83">
        <v>15956260</v>
      </c>
      <c r="N235" s="83">
        <v>1</v>
      </c>
      <c r="O235" s="84">
        <v>0</v>
      </c>
      <c r="P235" s="84"/>
      <c r="Q235" s="84">
        <v>0</v>
      </c>
      <c r="R235" s="84">
        <v>0</v>
      </c>
      <c r="S235" s="96">
        <f t="shared" si="28"/>
        <v>0</v>
      </c>
      <c r="T235" s="96">
        <f t="shared" si="29"/>
        <v>357710657107605.75</v>
      </c>
      <c r="U235" s="89">
        <f t="shared" si="30"/>
        <v>289096021639000</v>
      </c>
      <c r="V235" s="86">
        <f t="shared" si="27"/>
        <v>808.18397745425511</v>
      </c>
      <c r="W235" s="97">
        <f t="shared" si="31"/>
        <v>-9.4265561221147116E-3</v>
      </c>
      <c r="X235" s="87">
        <f t="shared" si="32"/>
        <v>1.2437810945273632E-3</v>
      </c>
      <c r="Y235" s="87">
        <f t="shared" si="33"/>
        <v>-0.10020449897750511</v>
      </c>
      <c r="Z235" s="87">
        <f t="shared" si="34"/>
        <v>5.1203277009728623E-4</v>
      </c>
      <c r="AA235" s="87" t="e">
        <f t="shared" si="35"/>
        <v>#DIV/0!</v>
      </c>
    </row>
    <row r="236" spans="1:27" s="80" customFormat="1">
      <c r="A236" s="90">
        <v>20181212</v>
      </c>
      <c r="B236" s="91" t="s">
        <v>99</v>
      </c>
      <c r="C236" s="91">
        <v>40250</v>
      </c>
      <c r="D236" s="91">
        <v>40450</v>
      </c>
      <c r="E236" s="91">
        <v>5969782550</v>
      </c>
      <c r="F236" s="91">
        <v>1</v>
      </c>
      <c r="G236" s="91">
        <v>220000</v>
      </c>
      <c r="H236" s="91">
        <v>226500</v>
      </c>
      <c r="I236" s="92">
        <v>125456133</v>
      </c>
      <c r="J236" s="91">
        <v>1</v>
      </c>
      <c r="K236" s="91">
        <v>195400</v>
      </c>
      <c r="L236" s="91">
        <v>203000</v>
      </c>
      <c r="M236" s="91">
        <v>15956260</v>
      </c>
      <c r="N236" s="91">
        <v>1</v>
      </c>
      <c r="O236" s="91">
        <v>0</v>
      </c>
      <c r="P236" s="91"/>
      <c r="Q236" s="91">
        <v>0</v>
      </c>
      <c r="R236" s="91">
        <v>0</v>
      </c>
      <c r="S236" s="93">
        <f t="shared" si="28"/>
        <v>1</v>
      </c>
      <c r="T236" s="93">
        <f t="shared" si="29"/>
        <v>335322101973791.37</v>
      </c>
      <c r="U236" s="92">
        <f t="shared" si="30"/>
        <v>273132639052000</v>
      </c>
      <c r="V236" s="94">
        <f t="shared" si="27"/>
        <v>814.53813346711013</v>
      </c>
      <c r="W236" s="95">
        <f t="shared" si="31"/>
        <v>7.8622642741202741E-3</v>
      </c>
      <c r="X236" s="91">
        <f t="shared" si="32"/>
        <v>4.9689440993788822E-3</v>
      </c>
      <c r="Y236" s="91">
        <f t="shared" si="33"/>
        <v>2.9545454545454545E-2</v>
      </c>
      <c r="Z236" s="91">
        <f t="shared" si="34"/>
        <v>3.8894575230296824E-2</v>
      </c>
      <c r="AA236" s="91" t="e">
        <f t="shared" si="35"/>
        <v>#DIV/0!</v>
      </c>
    </row>
    <row r="237" spans="1:27">
      <c r="A237" s="82">
        <v>20181213</v>
      </c>
      <c r="B237" s="82" t="s">
        <v>99</v>
      </c>
      <c r="C237" s="83">
        <v>40450</v>
      </c>
      <c r="D237" s="83">
        <v>40000</v>
      </c>
      <c r="E237" s="83">
        <v>5969782550</v>
      </c>
      <c r="F237" s="83">
        <v>1</v>
      </c>
      <c r="G237" s="84">
        <v>226500</v>
      </c>
      <c r="H237" s="84">
        <v>217500</v>
      </c>
      <c r="I237" s="88">
        <v>125456133</v>
      </c>
      <c r="J237" s="82">
        <v>1</v>
      </c>
      <c r="K237" s="83">
        <v>203000</v>
      </c>
      <c r="L237" s="83">
        <v>205700</v>
      </c>
      <c r="M237" s="83">
        <v>15956260</v>
      </c>
      <c r="N237" s="83">
        <v>1</v>
      </c>
      <c r="O237" s="84">
        <v>0</v>
      </c>
      <c r="P237" s="84"/>
      <c r="Q237" s="84">
        <v>0</v>
      </c>
      <c r="R237" s="84">
        <v>0</v>
      </c>
      <c r="S237" s="96">
        <f t="shared" si="28"/>
        <v>0</v>
      </c>
      <c r="T237" s="96">
        <f t="shared" si="29"/>
        <v>335322101973791.37</v>
      </c>
      <c r="U237" s="89">
        <f t="shared" si="30"/>
        <v>269360213609500</v>
      </c>
      <c r="V237" s="86">
        <f t="shared" si="27"/>
        <v>803.28797900280688</v>
      </c>
      <c r="W237" s="97">
        <f t="shared" si="31"/>
        <v>-1.3811697699672542E-2</v>
      </c>
      <c r="X237" s="87">
        <f t="shared" si="32"/>
        <v>-1.1124845488257108E-2</v>
      </c>
      <c r="Y237" s="87">
        <f t="shared" si="33"/>
        <v>-3.9735099337748346E-2</v>
      </c>
      <c r="Z237" s="87">
        <f t="shared" si="34"/>
        <v>1.3300492610837438E-2</v>
      </c>
      <c r="AA237" s="87" t="e">
        <f t="shared" si="35"/>
        <v>#DIV/0!</v>
      </c>
    </row>
    <row r="238" spans="1:27">
      <c r="A238" s="82">
        <v>20181214</v>
      </c>
      <c r="B238" s="82" t="s">
        <v>99</v>
      </c>
      <c r="C238" s="83">
        <v>40000</v>
      </c>
      <c r="D238" s="83">
        <v>38950</v>
      </c>
      <c r="E238" s="83">
        <v>5969782550</v>
      </c>
      <c r="F238" s="83">
        <v>1</v>
      </c>
      <c r="G238" s="84">
        <v>217500</v>
      </c>
      <c r="H238" s="84">
        <v>208000</v>
      </c>
      <c r="I238" s="88">
        <v>125456133</v>
      </c>
      <c r="J238" s="82">
        <v>1</v>
      </c>
      <c r="K238" s="83">
        <v>205700</v>
      </c>
      <c r="L238" s="83">
        <v>199600</v>
      </c>
      <c r="M238" s="83">
        <v>15956260</v>
      </c>
      <c r="N238" s="83">
        <v>1</v>
      </c>
      <c r="O238" s="84">
        <v>0</v>
      </c>
      <c r="P238" s="84"/>
      <c r="Q238" s="84">
        <v>0</v>
      </c>
      <c r="R238" s="84">
        <v>0</v>
      </c>
      <c r="S238" s="96">
        <f t="shared" si="28"/>
        <v>0</v>
      </c>
      <c r="T238" s="96">
        <f t="shared" si="29"/>
        <v>335322101973791.37</v>
      </c>
      <c r="U238" s="89">
        <f t="shared" si="30"/>
        <v>261802775482500</v>
      </c>
      <c r="V238" s="86">
        <f t="shared" si="27"/>
        <v>780.75013230998536</v>
      </c>
      <c r="W238" s="97">
        <f t="shared" si="31"/>
        <v>-2.8056994853576371E-2</v>
      </c>
      <c r="X238" s="87">
        <f t="shared" si="32"/>
        <v>-2.6249999999999999E-2</v>
      </c>
      <c r="Y238" s="87">
        <f t="shared" si="33"/>
        <v>-4.3678160919540229E-2</v>
      </c>
      <c r="Z238" s="87">
        <f t="shared" si="34"/>
        <v>-2.9654837141468156E-2</v>
      </c>
      <c r="AA238" s="87" t="e">
        <f t="shared" si="35"/>
        <v>#DIV/0!</v>
      </c>
    </row>
    <row r="239" spans="1:27">
      <c r="A239" s="82">
        <v>20181217</v>
      </c>
      <c r="B239" s="82" t="s">
        <v>99</v>
      </c>
      <c r="C239" s="83">
        <v>38950</v>
      </c>
      <c r="D239" s="83">
        <v>39150</v>
      </c>
      <c r="E239" s="83">
        <v>5969782550</v>
      </c>
      <c r="F239" s="83">
        <v>1</v>
      </c>
      <c r="G239" s="84">
        <v>208000</v>
      </c>
      <c r="H239" s="84">
        <v>214500</v>
      </c>
      <c r="I239" s="88">
        <v>125456133</v>
      </c>
      <c r="J239" s="82">
        <v>1</v>
      </c>
      <c r="K239" s="83">
        <v>199600</v>
      </c>
      <c r="L239" s="83">
        <v>202000</v>
      </c>
      <c r="M239" s="83">
        <v>15956260</v>
      </c>
      <c r="N239" s="83">
        <v>1</v>
      </c>
      <c r="O239" s="84">
        <v>0</v>
      </c>
      <c r="P239" s="84"/>
      <c r="Q239" s="84">
        <v>0</v>
      </c>
      <c r="R239" s="84">
        <v>0</v>
      </c>
      <c r="S239" s="96">
        <f t="shared" si="28"/>
        <v>0</v>
      </c>
      <c r="T239" s="96">
        <f t="shared" si="29"/>
        <v>335322101973791.37</v>
      </c>
      <c r="U239" s="89">
        <f t="shared" si="30"/>
        <v>263850491881000</v>
      </c>
      <c r="V239" s="86">
        <f t="shared" si="27"/>
        <v>786.85684697760371</v>
      </c>
      <c r="W239" s="97">
        <f t="shared" si="31"/>
        <v>7.8215992734456136E-3</v>
      </c>
      <c r="X239" s="87">
        <f t="shared" si="32"/>
        <v>5.1347881899871627E-3</v>
      </c>
      <c r="Y239" s="87">
        <f t="shared" si="33"/>
        <v>3.125E-2</v>
      </c>
      <c r="Z239" s="87">
        <f t="shared" si="34"/>
        <v>1.2024048096192385E-2</v>
      </c>
      <c r="AA239" s="87" t="e">
        <f t="shared" si="35"/>
        <v>#DIV/0!</v>
      </c>
    </row>
    <row r="240" spans="1:27">
      <c r="A240" s="82">
        <v>20181218</v>
      </c>
      <c r="B240" s="82" t="s">
        <v>99</v>
      </c>
      <c r="C240" s="83">
        <v>39150</v>
      </c>
      <c r="D240" s="83">
        <v>38900</v>
      </c>
      <c r="E240" s="83">
        <v>5969782550</v>
      </c>
      <c r="F240" s="83">
        <v>1</v>
      </c>
      <c r="G240" s="84">
        <v>214500</v>
      </c>
      <c r="H240" s="84">
        <v>218500</v>
      </c>
      <c r="I240" s="88">
        <v>125456133</v>
      </c>
      <c r="J240" s="82">
        <v>1</v>
      </c>
      <c r="K240" s="83">
        <v>202000</v>
      </c>
      <c r="L240" s="83">
        <v>215000</v>
      </c>
      <c r="M240" s="83">
        <v>15956260</v>
      </c>
      <c r="N240" s="83">
        <v>1</v>
      </c>
      <c r="O240" s="84">
        <v>0</v>
      </c>
      <c r="P240" s="84"/>
      <c r="Q240" s="84">
        <v>0</v>
      </c>
      <c r="R240" s="84">
        <v>0</v>
      </c>
      <c r="S240" s="96">
        <f t="shared" si="28"/>
        <v>0</v>
      </c>
      <c r="T240" s="96">
        <f t="shared" si="29"/>
        <v>335322101973791.37</v>
      </c>
      <c r="U240" s="89">
        <f t="shared" si="30"/>
        <v>263067302155500</v>
      </c>
      <c r="V240" s="86">
        <f t="shared" si="27"/>
        <v>784.52121290848049</v>
      </c>
      <c r="W240" s="97">
        <f t="shared" si="31"/>
        <v>-2.9683087566621828E-3</v>
      </c>
      <c r="X240" s="87">
        <f t="shared" si="32"/>
        <v>-6.3856960408684551E-3</v>
      </c>
      <c r="Y240" s="87">
        <f t="shared" si="33"/>
        <v>1.8648018648018648E-2</v>
      </c>
      <c r="Z240" s="87">
        <f t="shared" si="34"/>
        <v>6.4356435643564358E-2</v>
      </c>
      <c r="AA240" s="87" t="e">
        <f t="shared" si="35"/>
        <v>#DIV/0!</v>
      </c>
    </row>
    <row r="241" spans="1:27">
      <c r="A241" s="82">
        <v>20181219</v>
      </c>
      <c r="B241" s="82" t="s">
        <v>99</v>
      </c>
      <c r="C241" s="83">
        <v>38900</v>
      </c>
      <c r="D241" s="83">
        <v>39100</v>
      </c>
      <c r="E241" s="83">
        <v>5969782550</v>
      </c>
      <c r="F241" s="83">
        <v>1</v>
      </c>
      <c r="G241" s="84">
        <v>218500</v>
      </c>
      <c r="H241" s="84">
        <v>225500</v>
      </c>
      <c r="I241" s="88">
        <v>125456133</v>
      </c>
      <c r="J241" s="82">
        <v>1</v>
      </c>
      <c r="K241" s="83">
        <v>215000</v>
      </c>
      <c r="L241" s="83">
        <v>216700</v>
      </c>
      <c r="M241" s="83">
        <v>15956260</v>
      </c>
      <c r="N241" s="83">
        <v>1</v>
      </c>
      <c r="O241" s="84">
        <v>0</v>
      </c>
      <c r="P241" s="84"/>
      <c r="Q241" s="84">
        <v>0</v>
      </c>
      <c r="R241" s="84">
        <v>0</v>
      </c>
      <c r="S241" s="96">
        <f t="shared" si="28"/>
        <v>0</v>
      </c>
      <c r="T241" s="96">
        <f t="shared" si="29"/>
        <v>335322101973791.37</v>
      </c>
      <c r="U241" s="89">
        <f t="shared" si="30"/>
        <v>265166577238500</v>
      </c>
      <c r="V241" s="86">
        <f t="shared" si="27"/>
        <v>790.78168625826311</v>
      </c>
      <c r="W241" s="97">
        <f t="shared" si="31"/>
        <v>7.9799924422348789E-3</v>
      </c>
      <c r="X241" s="87">
        <f t="shared" si="32"/>
        <v>5.1413881748071976E-3</v>
      </c>
      <c r="Y241" s="87">
        <f t="shared" si="33"/>
        <v>3.2036613272311214E-2</v>
      </c>
      <c r="Z241" s="87">
        <f t="shared" si="34"/>
        <v>7.9069767441860457E-3</v>
      </c>
      <c r="AA241" s="87" t="e">
        <f t="shared" si="35"/>
        <v>#DIV/0!</v>
      </c>
    </row>
    <row r="242" spans="1:27">
      <c r="A242" s="82">
        <v>20181220</v>
      </c>
      <c r="B242" s="82" t="s">
        <v>99</v>
      </c>
      <c r="C242" s="83">
        <v>39100</v>
      </c>
      <c r="D242" s="83">
        <v>38650</v>
      </c>
      <c r="E242" s="83">
        <v>5969782550</v>
      </c>
      <c r="F242" s="83">
        <v>1</v>
      </c>
      <c r="G242" s="84">
        <v>225500</v>
      </c>
      <c r="H242" s="84">
        <v>224000</v>
      </c>
      <c r="I242" s="88">
        <v>125456133</v>
      </c>
      <c r="J242" s="82">
        <v>1</v>
      </c>
      <c r="K242" s="83">
        <v>216700</v>
      </c>
      <c r="L242" s="83">
        <v>224500</v>
      </c>
      <c r="M242" s="83">
        <v>15956260</v>
      </c>
      <c r="N242" s="83">
        <v>1</v>
      </c>
      <c r="O242" s="84">
        <v>0</v>
      </c>
      <c r="P242" s="84"/>
      <c r="Q242" s="84">
        <v>0</v>
      </c>
      <c r="R242" s="84">
        <v>0</v>
      </c>
      <c r="S242" s="96">
        <f t="shared" si="28"/>
        <v>0</v>
      </c>
      <c r="T242" s="96">
        <f t="shared" si="29"/>
        <v>335322101973791.37</v>
      </c>
      <c r="U242" s="89">
        <f t="shared" si="30"/>
        <v>262416449719500</v>
      </c>
      <c r="V242" s="86">
        <f t="shared" si="27"/>
        <v>782.58023606213214</v>
      </c>
      <c r="W242" s="97">
        <f t="shared" si="31"/>
        <v>-1.0371320351306713E-2</v>
      </c>
      <c r="X242" s="87">
        <f t="shared" si="32"/>
        <v>-1.1508951406649617E-2</v>
      </c>
      <c r="Y242" s="87">
        <f t="shared" si="33"/>
        <v>-6.6518847006651885E-3</v>
      </c>
      <c r="Z242" s="87">
        <f t="shared" si="34"/>
        <v>3.599446239040148E-2</v>
      </c>
      <c r="AA242" s="87" t="e">
        <f t="shared" si="35"/>
        <v>#DIV/0!</v>
      </c>
    </row>
    <row r="243" spans="1:27">
      <c r="A243" s="82">
        <v>20181221</v>
      </c>
      <c r="B243" s="82" t="s">
        <v>99</v>
      </c>
      <c r="C243" s="83">
        <v>38650</v>
      </c>
      <c r="D243" s="83">
        <v>38650</v>
      </c>
      <c r="E243" s="83">
        <v>5969782550</v>
      </c>
      <c r="F243" s="83">
        <v>1</v>
      </c>
      <c r="G243" s="84">
        <v>224000</v>
      </c>
      <c r="H243" s="84">
        <v>220000</v>
      </c>
      <c r="I243" s="88">
        <v>125456133</v>
      </c>
      <c r="J243" s="82">
        <v>1</v>
      </c>
      <c r="K243" s="83">
        <v>224500</v>
      </c>
      <c r="L243" s="83">
        <v>228300</v>
      </c>
      <c r="M243" s="83">
        <v>15956260</v>
      </c>
      <c r="N243" s="83">
        <v>1</v>
      </c>
      <c r="O243" s="84">
        <v>0</v>
      </c>
      <c r="P243" s="84"/>
      <c r="Q243" s="84">
        <v>0</v>
      </c>
      <c r="R243" s="84">
        <v>0</v>
      </c>
      <c r="S243" s="96">
        <f t="shared" si="28"/>
        <v>0</v>
      </c>
      <c r="T243" s="96">
        <f t="shared" si="29"/>
        <v>335322101973791.37</v>
      </c>
      <c r="U243" s="89">
        <f t="shared" si="30"/>
        <v>261975258975500</v>
      </c>
      <c r="V243" s="86">
        <f t="shared" si="27"/>
        <v>781.26451383146787</v>
      </c>
      <c r="W243" s="97">
        <f t="shared" si="31"/>
        <v>-1.681261767208516E-3</v>
      </c>
      <c r="X243" s="87">
        <f t="shared" si="32"/>
        <v>0</v>
      </c>
      <c r="Y243" s="87">
        <f t="shared" si="33"/>
        <v>-1.7857142857142856E-2</v>
      </c>
      <c r="Z243" s="87">
        <f t="shared" si="34"/>
        <v>1.6926503340757237E-2</v>
      </c>
      <c r="AA243" s="87" t="e">
        <f t="shared" si="35"/>
        <v>#DIV/0!</v>
      </c>
    </row>
    <row r="244" spans="1:27">
      <c r="A244" s="82">
        <v>20181224</v>
      </c>
      <c r="B244" s="82" t="s">
        <v>99</v>
      </c>
      <c r="C244" s="83">
        <v>38650</v>
      </c>
      <c r="D244" s="83">
        <v>38800</v>
      </c>
      <c r="E244" s="83">
        <v>5969782550</v>
      </c>
      <c r="F244" s="83">
        <v>1</v>
      </c>
      <c r="G244" s="84">
        <v>220000</v>
      </c>
      <c r="H244" s="84">
        <v>210500</v>
      </c>
      <c r="I244" s="88">
        <v>125456133</v>
      </c>
      <c r="J244" s="82">
        <v>1</v>
      </c>
      <c r="K244" s="83">
        <v>228300</v>
      </c>
      <c r="L244" s="83">
        <v>226900</v>
      </c>
      <c r="M244" s="83">
        <v>15956260</v>
      </c>
      <c r="N244" s="83">
        <v>1</v>
      </c>
      <c r="O244" s="84">
        <v>0</v>
      </c>
      <c r="P244" s="84"/>
      <c r="Q244" s="84">
        <v>0</v>
      </c>
      <c r="R244" s="84">
        <v>0</v>
      </c>
      <c r="S244" s="96">
        <f t="shared" si="28"/>
        <v>0</v>
      </c>
      <c r="T244" s="96">
        <f t="shared" si="29"/>
        <v>335322101973791.37</v>
      </c>
      <c r="U244" s="89">
        <f t="shared" si="30"/>
        <v>261656554330500</v>
      </c>
      <c r="V244" s="86">
        <f t="shared" si="27"/>
        <v>780.31407053195369</v>
      </c>
      <c r="W244" s="97">
        <f t="shared" si="31"/>
        <v>-1.2165448227681871E-3</v>
      </c>
      <c r="X244" s="87">
        <f t="shared" si="32"/>
        <v>3.8809831824062097E-3</v>
      </c>
      <c r="Y244" s="87">
        <f t="shared" si="33"/>
        <v>-4.3181818181818182E-2</v>
      </c>
      <c r="Z244" s="87">
        <f t="shared" si="34"/>
        <v>-6.1322820849759093E-3</v>
      </c>
      <c r="AA244" s="87" t="e">
        <f t="shared" si="35"/>
        <v>#DIV/0!</v>
      </c>
    </row>
    <row r="245" spans="1:27">
      <c r="A245" s="82">
        <v>20181226</v>
      </c>
      <c r="B245" s="82" t="s">
        <v>99</v>
      </c>
      <c r="C245" s="83">
        <v>38800</v>
      </c>
      <c r="D245" s="83">
        <v>38350</v>
      </c>
      <c r="E245" s="83">
        <v>5969782550</v>
      </c>
      <c r="F245" s="83">
        <v>1</v>
      </c>
      <c r="G245" s="84">
        <v>210500</v>
      </c>
      <c r="H245" s="84">
        <v>228000</v>
      </c>
      <c r="I245" s="88">
        <v>125456133</v>
      </c>
      <c r="J245" s="82">
        <v>1</v>
      </c>
      <c r="K245" s="83">
        <v>226900</v>
      </c>
      <c r="L245" s="83">
        <v>233100</v>
      </c>
      <c r="M245" s="83">
        <v>15956260</v>
      </c>
      <c r="N245" s="83">
        <v>1</v>
      </c>
      <c r="O245" s="84">
        <v>0</v>
      </c>
      <c r="P245" s="84"/>
      <c r="Q245" s="84">
        <v>0</v>
      </c>
      <c r="R245" s="84">
        <v>0</v>
      </c>
      <c r="S245" s="96">
        <f t="shared" si="28"/>
        <v>0</v>
      </c>
      <c r="T245" s="96">
        <f t="shared" si="29"/>
        <v>335322101973791.37</v>
      </c>
      <c r="U245" s="89">
        <f t="shared" si="30"/>
        <v>261264563322500</v>
      </c>
      <c r="V245" s="86">
        <f t="shared" si="27"/>
        <v>779.14507211015973</v>
      </c>
      <c r="W245" s="97">
        <f t="shared" si="31"/>
        <v>-1.4981127035131273E-3</v>
      </c>
      <c r="X245" s="87">
        <f t="shared" si="32"/>
        <v>-1.1597938144329897E-2</v>
      </c>
      <c r="Y245" s="87">
        <f t="shared" si="33"/>
        <v>8.3135391923990498E-2</v>
      </c>
      <c r="Z245" s="87">
        <f t="shared" si="34"/>
        <v>2.7324812692816218E-2</v>
      </c>
      <c r="AA245" s="87" t="e">
        <f t="shared" si="35"/>
        <v>#DIV/0!</v>
      </c>
    </row>
    <row r="246" spans="1:27" s="80" customFormat="1">
      <c r="A246" s="91">
        <v>20181227</v>
      </c>
      <c r="B246" s="91" t="s">
        <v>99</v>
      </c>
      <c r="C246" s="91">
        <v>38350</v>
      </c>
      <c r="D246" s="91">
        <v>38250</v>
      </c>
      <c r="E246" s="91">
        <v>5969782550</v>
      </c>
      <c r="F246" s="91">
        <v>1</v>
      </c>
      <c r="G246" s="91">
        <v>224000</v>
      </c>
      <c r="H246" s="91">
        <v>223000</v>
      </c>
      <c r="I246" s="92">
        <v>125456133</v>
      </c>
      <c r="J246" s="91">
        <v>1</v>
      </c>
      <c r="K246" s="91">
        <v>233100</v>
      </c>
      <c r="L246" s="91">
        <v>243600</v>
      </c>
      <c r="M246" s="91">
        <v>15956260</v>
      </c>
      <c r="N246" s="91">
        <v>1</v>
      </c>
      <c r="O246" s="91">
        <v>0</v>
      </c>
      <c r="P246" s="91"/>
      <c r="Q246" s="91">
        <v>0</v>
      </c>
      <c r="R246" s="91">
        <v>0</v>
      </c>
      <c r="S246" s="93">
        <f t="shared" si="28"/>
        <v>1</v>
      </c>
      <c r="T246" s="93">
        <f t="shared" si="29"/>
        <v>334678031248116.5</v>
      </c>
      <c r="U246" s="92">
        <f t="shared" si="30"/>
        <v>260207845132500</v>
      </c>
      <c r="V246" s="94">
        <f t="shared" si="27"/>
        <v>777.48707963323909</v>
      </c>
      <c r="W246" s="95">
        <f t="shared" si="31"/>
        <v>-2.1279637595990907E-3</v>
      </c>
      <c r="X246" s="91">
        <f t="shared" si="32"/>
        <v>-2.6075619295958278E-3</v>
      </c>
      <c r="Y246" s="91">
        <f t="shared" si="33"/>
        <v>-4.464285714285714E-3</v>
      </c>
      <c r="Z246" s="91">
        <f t="shared" si="34"/>
        <v>4.5045045045045043E-2</v>
      </c>
      <c r="AA246" s="91" t="e">
        <f t="shared" si="35"/>
        <v>#DIV/0!</v>
      </c>
    </row>
    <row r="247" spans="1:27">
      <c r="A247" s="82">
        <v>20181228</v>
      </c>
      <c r="B247" s="82" t="s">
        <v>99</v>
      </c>
      <c r="C247" s="83">
        <v>38250</v>
      </c>
      <c r="D247" s="83">
        <v>38700</v>
      </c>
      <c r="E247" s="83">
        <v>5969782550</v>
      </c>
      <c r="F247" s="83">
        <v>1</v>
      </c>
      <c r="G247" s="84">
        <v>223000</v>
      </c>
      <c r="H247" s="84">
        <v>222500</v>
      </c>
      <c r="I247" s="88">
        <v>125456133</v>
      </c>
      <c r="J247" s="82">
        <v>1</v>
      </c>
      <c r="K247" s="83">
        <v>243600</v>
      </c>
      <c r="L247" s="83">
        <v>254000</v>
      </c>
      <c r="M247" s="83">
        <v>15956260</v>
      </c>
      <c r="N247" s="83">
        <v>1</v>
      </c>
      <c r="O247" s="84">
        <v>0</v>
      </c>
      <c r="P247" s="84"/>
      <c r="Q247" s="84">
        <v>0</v>
      </c>
      <c r="R247" s="84">
        <v>0</v>
      </c>
      <c r="S247" s="96">
        <f t="shared" si="28"/>
        <v>0</v>
      </c>
      <c r="T247" s="96">
        <f t="shared" si="29"/>
        <v>334678031248116.5</v>
      </c>
      <c r="U247" s="89">
        <f t="shared" si="30"/>
        <v>262997464317500</v>
      </c>
      <c r="V247" s="86">
        <f t="shared" si="27"/>
        <v>785.82231207917118</v>
      </c>
      <c r="W247" s="97">
        <f t="shared" si="31"/>
        <v>1.072073435595102E-2</v>
      </c>
      <c r="X247" s="87">
        <f t="shared" si="32"/>
        <v>1.1764705882352941E-2</v>
      </c>
      <c r="Y247" s="87">
        <f t="shared" si="33"/>
        <v>-2.242152466367713E-3</v>
      </c>
      <c r="Z247" s="87">
        <f t="shared" si="34"/>
        <v>4.2692939244663386E-2</v>
      </c>
      <c r="AA247" s="87" t="e">
        <f t="shared" si="35"/>
        <v>#DIV/0!</v>
      </c>
    </row>
    <row r="248" spans="1:27" s="17" customFormat="1">
      <c r="A248" s="90">
        <v>20190102</v>
      </c>
      <c r="B248" s="90" t="s">
        <v>100</v>
      </c>
      <c r="C248" s="91">
        <v>38700</v>
      </c>
      <c r="D248" s="91">
        <v>38750</v>
      </c>
      <c r="E248" s="91">
        <v>5969782550</v>
      </c>
      <c r="F248" s="91">
        <v>1</v>
      </c>
      <c r="G248" s="91">
        <v>222500</v>
      </c>
      <c r="H248" s="91">
        <v>214500</v>
      </c>
      <c r="I248" s="92">
        <v>125456133</v>
      </c>
      <c r="J248" s="91">
        <v>1</v>
      </c>
      <c r="K248" s="91">
        <v>254000</v>
      </c>
      <c r="L248" s="91">
        <v>260000</v>
      </c>
      <c r="M248" s="91">
        <v>15956260</v>
      </c>
      <c r="N248" s="91">
        <v>1</v>
      </c>
      <c r="O248" s="91">
        <v>19650</v>
      </c>
      <c r="P248" s="91">
        <v>19900</v>
      </c>
      <c r="Q248" s="91">
        <v>7234332</v>
      </c>
      <c r="R248" s="91">
        <v>1</v>
      </c>
      <c r="S248" s="93">
        <f>IF(U247&lt;&gt;(C248*E248*F248+G248*I248*J248+K248*M248*N248+O248*Q248*R248),1,0)</f>
        <v>1</v>
      </c>
      <c r="T248" s="93">
        <f>IF(S248=0,T247,T247*(C248*E248*F248+G248*I248*J248+K248*M248*N248+O248*Q248*R248)/U247)</f>
        <v>334858930443284.25</v>
      </c>
      <c r="U248" s="92">
        <f>D248*E248*F248+H248*I248*J248+L248*M248*N248+P248*Q248*R248</f>
        <v>262532005147800</v>
      </c>
      <c r="V248" s="94">
        <f t="shared" si="27"/>
        <v>784.00777545416418</v>
      </c>
      <c r="W248" s="95">
        <f t="shared" si="31"/>
        <v>-2.3090927772284921E-3</v>
      </c>
      <c r="X248" s="91">
        <f t="shared" si="32"/>
        <v>1.2919896640826874E-3</v>
      </c>
      <c r="Y248" s="91">
        <f t="shared" si="33"/>
        <v>-3.5955056179775284E-2</v>
      </c>
      <c r="Z248" s="91">
        <f t="shared" si="34"/>
        <v>2.3622047244094488E-2</v>
      </c>
      <c r="AA248" s="91">
        <f t="shared" si="35"/>
        <v>1.2562814070351759E-2</v>
      </c>
    </row>
    <row r="249" spans="1:27">
      <c r="A249" s="82">
        <v>20190103</v>
      </c>
      <c r="B249" s="82" t="s">
        <v>99</v>
      </c>
      <c r="C249" s="83">
        <v>38750</v>
      </c>
      <c r="D249" s="83">
        <v>37600</v>
      </c>
      <c r="E249" s="83">
        <v>5969782550</v>
      </c>
      <c r="F249" s="83">
        <v>1</v>
      </c>
      <c r="G249" s="84">
        <v>214500</v>
      </c>
      <c r="H249" s="84">
        <v>210500</v>
      </c>
      <c r="I249" s="88">
        <v>125456133</v>
      </c>
      <c r="J249" s="82">
        <v>1</v>
      </c>
      <c r="K249" s="83">
        <v>260000</v>
      </c>
      <c r="L249" s="83">
        <v>249400</v>
      </c>
      <c r="M249" s="83">
        <v>15956260</v>
      </c>
      <c r="N249" s="83">
        <v>1</v>
      </c>
      <c r="O249" s="84">
        <v>19900</v>
      </c>
      <c r="P249" s="84">
        <v>18850</v>
      </c>
      <c r="Q249" s="84">
        <v>7234332</v>
      </c>
      <c r="R249" s="84">
        <v>1</v>
      </c>
      <c r="S249" s="96">
        <f t="shared" ref="S249:S312" si="36">IF(U248&lt;&gt;(C249*E249*F249+G249*I249*J249+K249*M249*N249+O249*Q249*R249),1,0)</f>
        <v>0</v>
      </c>
      <c r="T249" s="96">
        <f t="shared" ref="T249:T312" si="37">IF(S249=0,T248,T248*(C249*E249*F249+G249*I249*J249+K249*M249*N249+O249*Q249*R249)/U248)</f>
        <v>334858930443284.25</v>
      </c>
      <c r="U249" s="89">
        <f t="shared" ref="U249:U312" si="38">D249*E249*F249+H249*I249*J249+L249*M249*N249+P249*Q249*R249</f>
        <v>254988198278700</v>
      </c>
      <c r="V249" s="86">
        <f t="shared" si="27"/>
        <v>761.47946223547967</v>
      </c>
      <c r="W249" s="97">
        <f t="shared" si="31"/>
        <v>-2.8734808408799495E-2</v>
      </c>
      <c r="X249" s="87">
        <f t="shared" si="32"/>
        <v>-2.9677419354838711E-2</v>
      </c>
      <c r="Y249" s="87">
        <f t="shared" si="33"/>
        <v>-1.8648018648018648E-2</v>
      </c>
      <c r="Z249" s="87">
        <f t="shared" si="34"/>
        <v>-4.0769230769230766E-2</v>
      </c>
      <c r="AA249" s="87">
        <f t="shared" si="35"/>
        <v>-5.5702917771883291E-2</v>
      </c>
    </row>
    <row r="250" spans="1:27">
      <c r="A250" s="82">
        <v>20190104</v>
      </c>
      <c r="B250" s="82" t="s">
        <v>99</v>
      </c>
      <c r="C250" s="83">
        <v>37600</v>
      </c>
      <c r="D250" s="83">
        <v>37450</v>
      </c>
      <c r="E250" s="83">
        <v>5969782550</v>
      </c>
      <c r="F250" s="83">
        <v>1</v>
      </c>
      <c r="G250" s="84">
        <v>210500</v>
      </c>
      <c r="H250" s="84">
        <v>220000</v>
      </c>
      <c r="I250" s="88">
        <v>125456133</v>
      </c>
      <c r="J250" s="82">
        <v>1</v>
      </c>
      <c r="K250" s="83">
        <v>249400</v>
      </c>
      <c r="L250" s="83">
        <v>254200</v>
      </c>
      <c r="M250" s="83">
        <v>15956260</v>
      </c>
      <c r="N250" s="83">
        <v>1</v>
      </c>
      <c r="O250" s="84">
        <v>18850</v>
      </c>
      <c r="P250" s="84">
        <v>18550</v>
      </c>
      <c r="Q250" s="84">
        <v>7234332</v>
      </c>
      <c r="R250" s="84">
        <v>1</v>
      </c>
      <c r="S250" s="96">
        <f t="shared" si="36"/>
        <v>0</v>
      </c>
      <c r="T250" s="96">
        <f t="shared" si="37"/>
        <v>334858930443284.25</v>
      </c>
      <c r="U250" s="89">
        <f t="shared" si="38"/>
        <v>255358983908100</v>
      </c>
      <c r="V250" s="86">
        <f t="shared" si="27"/>
        <v>762.58675129272297</v>
      </c>
      <c r="W250" s="97">
        <f t="shared" si="31"/>
        <v>1.4541285906682468E-3</v>
      </c>
      <c r="X250" s="87">
        <f t="shared" si="32"/>
        <v>-3.9893617021276593E-3</v>
      </c>
      <c r="Y250" s="87">
        <f t="shared" si="33"/>
        <v>4.5130641330166268E-2</v>
      </c>
      <c r="Z250" s="87">
        <f t="shared" si="34"/>
        <v>1.9246190858059342E-2</v>
      </c>
      <c r="AA250" s="87">
        <f t="shared" si="35"/>
        <v>-1.6172506738544475E-2</v>
      </c>
    </row>
    <row r="251" spans="1:27">
      <c r="A251" s="82">
        <v>20190107</v>
      </c>
      <c r="B251" s="82" t="s">
        <v>99</v>
      </c>
      <c r="C251" s="83">
        <v>37450</v>
      </c>
      <c r="D251" s="83">
        <v>38750</v>
      </c>
      <c r="E251" s="83">
        <v>5969782550</v>
      </c>
      <c r="F251" s="83">
        <v>1</v>
      </c>
      <c r="G251" s="84">
        <v>220000</v>
      </c>
      <c r="H251" s="84">
        <v>216000</v>
      </c>
      <c r="I251" s="88">
        <v>125456133</v>
      </c>
      <c r="J251" s="82">
        <v>1</v>
      </c>
      <c r="K251" s="83">
        <v>254200</v>
      </c>
      <c r="L251" s="83">
        <v>255400</v>
      </c>
      <c r="M251" s="83">
        <v>15956260</v>
      </c>
      <c r="N251" s="83">
        <v>1</v>
      </c>
      <c r="O251" s="84">
        <v>18550</v>
      </c>
      <c r="P251" s="84">
        <v>19450</v>
      </c>
      <c r="Q251" s="84">
        <v>7234332</v>
      </c>
      <c r="R251" s="84">
        <v>1</v>
      </c>
      <c r="S251" s="96">
        <f t="shared" si="36"/>
        <v>0</v>
      </c>
      <c r="T251" s="96">
        <f t="shared" si="37"/>
        <v>334858930443284.25</v>
      </c>
      <c r="U251" s="89">
        <f t="shared" si="38"/>
        <v>262643535101900</v>
      </c>
      <c r="V251" s="86">
        <f t="shared" si="27"/>
        <v>784.34084094521245</v>
      </c>
      <c r="W251" s="97">
        <f t="shared" si="31"/>
        <v>2.8526708096636027E-2</v>
      </c>
      <c r="X251" s="87">
        <f t="shared" si="32"/>
        <v>3.4712950600801068E-2</v>
      </c>
      <c r="Y251" s="87">
        <f t="shared" si="33"/>
        <v>-1.8181818181818181E-2</v>
      </c>
      <c r="Z251" s="87">
        <f t="shared" si="34"/>
        <v>4.7206923682140047E-3</v>
      </c>
      <c r="AA251" s="87">
        <f t="shared" si="35"/>
        <v>4.6272493573264781E-2</v>
      </c>
    </row>
    <row r="252" spans="1:27">
      <c r="A252" s="82">
        <v>20190108</v>
      </c>
      <c r="B252" s="82" t="s">
        <v>99</v>
      </c>
      <c r="C252" s="83">
        <v>38750</v>
      </c>
      <c r="D252" s="83">
        <v>38100</v>
      </c>
      <c r="E252" s="83">
        <v>5969782550</v>
      </c>
      <c r="F252" s="83">
        <v>1</v>
      </c>
      <c r="G252" s="84">
        <v>216000</v>
      </c>
      <c r="H252" s="84">
        <v>213500</v>
      </c>
      <c r="I252" s="88">
        <v>125456133</v>
      </c>
      <c r="J252" s="82">
        <v>1</v>
      </c>
      <c r="K252" s="83">
        <v>255400</v>
      </c>
      <c r="L252" s="83">
        <v>259800</v>
      </c>
      <c r="M252" s="83">
        <v>15956260</v>
      </c>
      <c r="N252" s="83">
        <v>1</v>
      </c>
      <c r="O252" s="84">
        <v>19450</v>
      </c>
      <c r="P252" s="84">
        <v>20100</v>
      </c>
      <c r="Q252" s="84">
        <v>7234332</v>
      </c>
      <c r="R252" s="84">
        <v>1</v>
      </c>
      <c r="S252" s="96">
        <f t="shared" si="36"/>
        <v>0</v>
      </c>
      <c r="T252" s="96">
        <f t="shared" si="37"/>
        <v>334858930443284.25</v>
      </c>
      <c r="U252" s="89">
        <f t="shared" si="38"/>
        <v>258524445971700</v>
      </c>
      <c r="V252" s="86">
        <f t="shared" si="27"/>
        <v>772.03987252024876</v>
      </c>
      <c r="W252" s="97">
        <f t="shared" si="31"/>
        <v>-1.5683192539278887E-2</v>
      </c>
      <c r="X252" s="87">
        <f t="shared" si="32"/>
        <v>-1.6774193548387096E-2</v>
      </c>
      <c r="Y252" s="87">
        <f t="shared" si="33"/>
        <v>-1.1574074074074073E-2</v>
      </c>
      <c r="Z252" s="87">
        <f t="shared" si="34"/>
        <v>1.7227877838684416E-2</v>
      </c>
      <c r="AA252" s="87">
        <f t="shared" si="35"/>
        <v>3.2338308457711441E-2</v>
      </c>
    </row>
    <row r="253" spans="1:27">
      <c r="A253" s="82">
        <v>20190109</v>
      </c>
      <c r="B253" s="82" t="s">
        <v>99</v>
      </c>
      <c r="C253" s="83">
        <v>38100</v>
      </c>
      <c r="D253" s="83">
        <v>39600</v>
      </c>
      <c r="E253" s="83">
        <v>5969782550</v>
      </c>
      <c r="F253" s="83">
        <v>1</v>
      </c>
      <c r="G253" s="84">
        <v>213500</v>
      </c>
      <c r="H253" s="84">
        <v>214000</v>
      </c>
      <c r="I253" s="88">
        <v>125456133</v>
      </c>
      <c r="J253" s="82">
        <v>1</v>
      </c>
      <c r="K253" s="83">
        <v>259800</v>
      </c>
      <c r="L253" s="83">
        <v>243700</v>
      </c>
      <c r="M253" s="83">
        <v>15956260</v>
      </c>
      <c r="N253" s="83">
        <v>1</v>
      </c>
      <c r="O253" s="84">
        <v>20100</v>
      </c>
      <c r="P253" s="84">
        <v>21800</v>
      </c>
      <c r="Q253" s="84">
        <v>7234332</v>
      </c>
      <c r="R253" s="84">
        <v>1</v>
      </c>
      <c r="S253" s="96">
        <f t="shared" si="36"/>
        <v>0</v>
      </c>
      <c r="T253" s="96">
        <f t="shared" si="37"/>
        <v>334858930443284.25</v>
      </c>
      <c r="U253" s="89">
        <f t="shared" si="38"/>
        <v>267297250441600</v>
      </c>
      <c r="V253" s="86">
        <f t="shared" si="27"/>
        <v>798.23838082428767</v>
      </c>
      <c r="W253" s="97">
        <f t="shared" si="31"/>
        <v>3.393413894351912E-2</v>
      </c>
      <c r="X253" s="87">
        <f t="shared" si="32"/>
        <v>3.937007874015748E-2</v>
      </c>
      <c r="Y253" s="87">
        <f t="shared" si="33"/>
        <v>2.34192037470726E-3</v>
      </c>
      <c r="Z253" s="87">
        <f t="shared" si="34"/>
        <v>-6.19707467282525E-2</v>
      </c>
      <c r="AA253" s="87">
        <f t="shared" si="35"/>
        <v>7.7981651376146793E-2</v>
      </c>
    </row>
    <row r="254" spans="1:27">
      <c r="A254" s="82">
        <v>20190110</v>
      </c>
      <c r="B254" s="82" t="s">
        <v>99</v>
      </c>
      <c r="C254" s="83">
        <v>39600</v>
      </c>
      <c r="D254" s="83">
        <v>39800</v>
      </c>
      <c r="E254" s="83">
        <v>5969782550</v>
      </c>
      <c r="F254" s="83">
        <v>1</v>
      </c>
      <c r="G254" s="84">
        <v>214000</v>
      </c>
      <c r="H254" s="84">
        <v>216500</v>
      </c>
      <c r="I254" s="88">
        <v>125456133</v>
      </c>
      <c r="J254" s="82">
        <v>1</v>
      </c>
      <c r="K254" s="83">
        <v>243700</v>
      </c>
      <c r="L254" s="83">
        <v>249300</v>
      </c>
      <c r="M254" s="83">
        <v>15956260</v>
      </c>
      <c r="N254" s="83">
        <v>1</v>
      </c>
      <c r="O254" s="84">
        <v>21800</v>
      </c>
      <c r="P254" s="84">
        <v>22600</v>
      </c>
      <c r="Q254" s="84">
        <v>7234332</v>
      </c>
      <c r="R254" s="84">
        <v>1</v>
      </c>
      <c r="S254" s="96">
        <f t="shared" si="36"/>
        <v>0</v>
      </c>
      <c r="T254" s="96">
        <f t="shared" si="37"/>
        <v>334858930443284.25</v>
      </c>
      <c r="U254" s="89">
        <f t="shared" si="38"/>
        <v>268899989805700</v>
      </c>
      <c r="V254" s="86">
        <f t="shared" si="27"/>
        <v>803.02469296468155</v>
      </c>
      <c r="W254" s="97">
        <f t="shared" si="31"/>
        <v>5.9960937175826713E-3</v>
      </c>
      <c r="X254" s="87">
        <f t="shared" si="32"/>
        <v>5.0505050505050509E-3</v>
      </c>
      <c r="Y254" s="87">
        <f t="shared" si="33"/>
        <v>1.1682242990654205E-2</v>
      </c>
      <c r="Z254" s="87">
        <f t="shared" si="34"/>
        <v>2.2979072630283134E-2</v>
      </c>
      <c r="AA254" s="87">
        <f t="shared" si="35"/>
        <v>3.5398230088495575E-2</v>
      </c>
    </row>
    <row r="255" spans="1:27">
      <c r="A255" s="82">
        <v>20190111</v>
      </c>
      <c r="B255" s="82" t="s">
        <v>99</v>
      </c>
      <c r="C255" s="83">
        <v>39800</v>
      </c>
      <c r="D255" s="83">
        <v>40500</v>
      </c>
      <c r="E255" s="83">
        <v>5969782550</v>
      </c>
      <c r="F255" s="83">
        <v>1</v>
      </c>
      <c r="G255" s="84">
        <v>216500</v>
      </c>
      <c r="H255" s="84">
        <v>216500</v>
      </c>
      <c r="I255" s="88">
        <v>125456133</v>
      </c>
      <c r="J255" s="82">
        <v>1</v>
      </c>
      <c r="K255" s="83">
        <v>249300</v>
      </c>
      <c r="L255" s="83">
        <v>248700</v>
      </c>
      <c r="M255" s="83">
        <v>15956260</v>
      </c>
      <c r="N255" s="83">
        <v>1</v>
      </c>
      <c r="O255" s="84">
        <v>22600</v>
      </c>
      <c r="P255" s="84">
        <v>22350</v>
      </c>
      <c r="Q255" s="84">
        <v>7234332</v>
      </c>
      <c r="R255" s="84">
        <v>1</v>
      </c>
      <c r="S255" s="96">
        <f t="shared" si="36"/>
        <v>0</v>
      </c>
      <c r="T255" s="96">
        <f t="shared" si="37"/>
        <v>334858930443284.25</v>
      </c>
      <c r="U255" s="89">
        <f t="shared" si="38"/>
        <v>273067455251700</v>
      </c>
      <c r="V255" s="86">
        <f t="shared" si="27"/>
        <v>815.47012913830588</v>
      </c>
      <c r="W255" s="97">
        <f t="shared" si="31"/>
        <v>1.5498198601685716E-2</v>
      </c>
      <c r="X255" s="87">
        <f t="shared" si="32"/>
        <v>1.7587939698492462E-2</v>
      </c>
      <c r="Y255" s="87">
        <f t="shared" si="33"/>
        <v>0</v>
      </c>
      <c r="Z255" s="87">
        <f t="shared" si="34"/>
        <v>-2.4067388688327317E-3</v>
      </c>
      <c r="AA255" s="87">
        <f t="shared" si="35"/>
        <v>-1.1185682326621925E-2</v>
      </c>
    </row>
    <row r="256" spans="1:27">
      <c r="A256" s="82">
        <v>20190114</v>
      </c>
      <c r="B256" s="82" t="s">
        <v>99</v>
      </c>
      <c r="C256" s="83">
        <v>40500</v>
      </c>
      <c r="D256" s="83">
        <v>40050</v>
      </c>
      <c r="E256" s="83">
        <v>5969782550</v>
      </c>
      <c r="F256" s="83">
        <v>1</v>
      </c>
      <c r="G256" s="84">
        <v>216500</v>
      </c>
      <c r="H256" s="84">
        <v>211000</v>
      </c>
      <c r="I256" s="88">
        <v>125456133</v>
      </c>
      <c r="J256" s="82">
        <v>1</v>
      </c>
      <c r="K256" s="83">
        <v>248700</v>
      </c>
      <c r="L256" s="83">
        <v>243800</v>
      </c>
      <c r="M256" s="83">
        <v>15956260</v>
      </c>
      <c r="N256" s="83">
        <v>1</v>
      </c>
      <c r="O256" s="84">
        <v>22350</v>
      </c>
      <c r="P256" s="84">
        <v>22300</v>
      </c>
      <c r="Q256" s="84">
        <v>7234332</v>
      </c>
      <c r="R256" s="84">
        <v>1</v>
      </c>
      <c r="S256" s="96">
        <f t="shared" si="36"/>
        <v>0</v>
      </c>
      <c r="T256" s="96">
        <f t="shared" si="37"/>
        <v>334858930443284.25</v>
      </c>
      <c r="U256" s="89">
        <f t="shared" si="38"/>
        <v>269612496982100</v>
      </c>
      <c r="V256" s="86">
        <f t="shared" si="27"/>
        <v>805.1524760745923</v>
      </c>
      <c r="W256" s="97">
        <f t="shared" si="31"/>
        <v>-1.265239853066853E-2</v>
      </c>
      <c r="X256" s="87">
        <f t="shared" si="32"/>
        <v>-1.1111111111111112E-2</v>
      </c>
      <c r="Y256" s="87">
        <f t="shared" si="33"/>
        <v>-2.5404157043879907E-2</v>
      </c>
      <c r="Z256" s="87">
        <f t="shared" si="34"/>
        <v>-1.9702452754322478E-2</v>
      </c>
      <c r="AA256" s="87">
        <f t="shared" si="35"/>
        <v>-2.242152466367713E-3</v>
      </c>
    </row>
    <row r="257" spans="1:27">
      <c r="A257" s="82">
        <v>20190115</v>
      </c>
      <c r="B257" s="82" t="s">
        <v>99</v>
      </c>
      <c r="C257" s="83">
        <v>40050</v>
      </c>
      <c r="D257" s="83">
        <v>41100</v>
      </c>
      <c r="E257" s="83">
        <v>5969782550</v>
      </c>
      <c r="F257" s="83">
        <v>1</v>
      </c>
      <c r="G257" s="84">
        <v>211000</v>
      </c>
      <c r="H257" s="84">
        <v>207500</v>
      </c>
      <c r="I257" s="88">
        <v>125456133</v>
      </c>
      <c r="J257" s="82">
        <v>1</v>
      </c>
      <c r="K257" s="83">
        <v>243800</v>
      </c>
      <c r="L257" s="83">
        <v>247100</v>
      </c>
      <c r="M257" s="83">
        <v>15956260</v>
      </c>
      <c r="N257" s="83">
        <v>1</v>
      </c>
      <c r="O257" s="84">
        <v>22300</v>
      </c>
      <c r="P257" s="84">
        <v>21750</v>
      </c>
      <c r="Q257" s="84">
        <v>7234332</v>
      </c>
      <c r="R257" s="84">
        <v>1</v>
      </c>
      <c r="S257" s="96">
        <f t="shared" si="36"/>
        <v>0</v>
      </c>
      <c r="T257" s="96">
        <f t="shared" si="37"/>
        <v>334858930443284.25</v>
      </c>
      <c r="U257" s="89">
        <f t="shared" si="38"/>
        <v>275490348969500</v>
      </c>
      <c r="V257" s="86">
        <f t="shared" si="27"/>
        <v>822.70569461835032</v>
      </c>
      <c r="W257" s="97">
        <f t="shared" si="31"/>
        <v>2.1801111050836323E-2</v>
      </c>
      <c r="X257" s="87">
        <f t="shared" si="32"/>
        <v>2.6217228464419477E-2</v>
      </c>
      <c r="Y257" s="87">
        <f t="shared" si="33"/>
        <v>-1.6587677725118485E-2</v>
      </c>
      <c r="Z257" s="87">
        <f t="shared" si="34"/>
        <v>1.3535684987694831E-2</v>
      </c>
      <c r="AA257" s="87">
        <f t="shared" si="35"/>
        <v>-2.528735632183908E-2</v>
      </c>
    </row>
    <row r="258" spans="1:27">
      <c r="A258" s="82">
        <v>20190116</v>
      </c>
      <c r="B258" s="82" t="s">
        <v>99</v>
      </c>
      <c r="C258" s="83">
        <v>41100</v>
      </c>
      <c r="D258" s="83">
        <v>41450</v>
      </c>
      <c r="E258" s="83">
        <v>5969782550</v>
      </c>
      <c r="F258" s="83">
        <v>1</v>
      </c>
      <c r="G258" s="84">
        <v>207500</v>
      </c>
      <c r="H258" s="84">
        <v>202000</v>
      </c>
      <c r="I258" s="88">
        <v>125456133</v>
      </c>
      <c r="J258" s="82">
        <v>1</v>
      </c>
      <c r="K258" s="83">
        <v>247100</v>
      </c>
      <c r="L258" s="83">
        <v>249200</v>
      </c>
      <c r="M258" s="83">
        <v>15956260</v>
      </c>
      <c r="N258" s="83">
        <v>1</v>
      </c>
      <c r="O258" s="84">
        <v>21750</v>
      </c>
      <c r="P258" s="84">
        <v>21350</v>
      </c>
      <c r="Q258" s="84">
        <v>7234332</v>
      </c>
      <c r="R258" s="84">
        <v>1</v>
      </c>
      <c r="S258" s="96">
        <f t="shared" si="36"/>
        <v>0</v>
      </c>
      <c r="T258" s="96">
        <f t="shared" si="37"/>
        <v>334858930443284.25</v>
      </c>
      <c r="U258" s="89">
        <f t="shared" si="38"/>
        <v>276920378543700</v>
      </c>
      <c r="V258" s="86">
        <f t="shared" si="27"/>
        <v>826.97623795523225</v>
      </c>
      <c r="W258" s="97">
        <f t="shared" si="31"/>
        <v>5.1908518013395006E-3</v>
      </c>
      <c r="X258" s="87">
        <f t="shared" si="32"/>
        <v>8.5158150851581509E-3</v>
      </c>
      <c r="Y258" s="87">
        <f t="shared" si="33"/>
        <v>-2.6506024096385541E-2</v>
      </c>
      <c r="Z258" s="87">
        <f t="shared" si="34"/>
        <v>8.4985835694051E-3</v>
      </c>
      <c r="AA258" s="87">
        <f t="shared" si="35"/>
        <v>-1.873536299765808E-2</v>
      </c>
    </row>
    <row r="259" spans="1:27">
      <c r="A259" s="82">
        <v>20190117</v>
      </c>
      <c r="B259" s="82" t="s">
        <v>99</v>
      </c>
      <c r="C259" s="83">
        <v>41450</v>
      </c>
      <c r="D259" s="83">
        <v>41950</v>
      </c>
      <c r="E259" s="83">
        <v>5969782550</v>
      </c>
      <c r="F259" s="83">
        <v>1</v>
      </c>
      <c r="G259" s="84">
        <v>202000</v>
      </c>
      <c r="H259" s="84">
        <v>195500</v>
      </c>
      <c r="I259" s="88">
        <v>125456133</v>
      </c>
      <c r="J259" s="82">
        <v>1</v>
      </c>
      <c r="K259" s="83">
        <v>249200</v>
      </c>
      <c r="L259" s="83">
        <v>255100</v>
      </c>
      <c r="M259" s="83">
        <v>15956260</v>
      </c>
      <c r="N259" s="83">
        <v>1</v>
      </c>
      <c r="O259" s="84">
        <v>21350</v>
      </c>
      <c r="P259" s="84">
        <v>20650</v>
      </c>
      <c r="Q259" s="84">
        <v>7234332</v>
      </c>
      <c r="R259" s="84">
        <v>1</v>
      </c>
      <c r="S259" s="96">
        <f t="shared" si="36"/>
        <v>0</v>
      </c>
      <c r="T259" s="96">
        <f t="shared" si="37"/>
        <v>334858930443284.25</v>
      </c>
      <c r="U259" s="89">
        <f t="shared" si="38"/>
        <v>279178882855800</v>
      </c>
      <c r="V259" s="86">
        <f t="shared" si="27"/>
        <v>833.72088206285753</v>
      </c>
      <c r="W259" s="97">
        <f t="shared" si="31"/>
        <v>8.1557894871344457E-3</v>
      </c>
      <c r="X259" s="87">
        <f t="shared" si="32"/>
        <v>1.2062726176115802E-2</v>
      </c>
      <c r="Y259" s="87">
        <f t="shared" si="33"/>
        <v>-3.2178217821782179E-2</v>
      </c>
      <c r="Z259" s="87">
        <f t="shared" si="34"/>
        <v>2.3675762439807384E-2</v>
      </c>
      <c r="AA259" s="87">
        <f t="shared" si="35"/>
        <v>-3.3898305084745763E-2</v>
      </c>
    </row>
    <row r="260" spans="1:27">
      <c r="A260" s="82">
        <v>20190118</v>
      </c>
      <c r="B260" s="82" t="s">
        <v>99</v>
      </c>
      <c r="C260" s="83">
        <v>41950</v>
      </c>
      <c r="D260" s="83">
        <v>42300</v>
      </c>
      <c r="E260" s="83">
        <v>5969782550</v>
      </c>
      <c r="F260" s="83">
        <v>1</v>
      </c>
      <c r="G260" s="84">
        <v>195500</v>
      </c>
      <c r="H260" s="84">
        <v>201000</v>
      </c>
      <c r="I260" s="88">
        <v>125456133</v>
      </c>
      <c r="J260" s="82">
        <v>1</v>
      </c>
      <c r="K260" s="83">
        <v>255100</v>
      </c>
      <c r="L260" s="83">
        <v>261000</v>
      </c>
      <c r="M260" s="83">
        <v>15956260</v>
      </c>
      <c r="N260" s="83">
        <v>1</v>
      </c>
      <c r="O260" s="84">
        <v>20650</v>
      </c>
      <c r="P260" s="84">
        <v>22250</v>
      </c>
      <c r="Q260" s="84">
        <v>7234332</v>
      </c>
      <c r="R260" s="84">
        <v>1</v>
      </c>
      <c r="S260" s="96">
        <f t="shared" si="36"/>
        <v>0</v>
      </c>
      <c r="T260" s="96">
        <f t="shared" si="37"/>
        <v>334858930443284.25</v>
      </c>
      <c r="U260" s="89">
        <f t="shared" si="38"/>
        <v>282064032345000</v>
      </c>
      <c r="V260" s="86">
        <f t="shared" ref="V260:V323" si="39">U260/T260*1000</f>
        <v>842.336896828779</v>
      </c>
      <c r="W260" s="97">
        <f t="shared" si="31"/>
        <v>1.0334411613396391E-2</v>
      </c>
      <c r="X260" s="87">
        <f t="shared" si="32"/>
        <v>8.3432657926102508E-3</v>
      </c>
      <c r="Y260" s="87">
        <f t="shared" si="33"/>
        <v>2.8132992327365727E-2</v>
      </c>
      <c r="Z260" s="87">
        <f t="shared" si="34"/>
        <v>2.3128185025480204E-2</v>
      </c>
      <c r="AA260" s="87">
        <f t="shared" si="35"/>
        <v>7.1910112359550568E-2</v>
      </c>
    </row>
    <row r="261" spans="1:27">
      <c r="A261" s="82">
        <v>20190121</v>
      </c>
      <c r="B261" s="82" t="s">
        <v>99</v>
      </c>
      <c r="C261" s="83">
        <v>42300</v>
      </c>
      <c r="D261" s="83">
        <v>42750</v>
      </c>
      <c r="E261" s="83">
        <v>5969782550</v>
      </c>
      <c r="F261" s="83">
        <v>1</v>
      </c>
      <c r="G261" s="84">
        <v>201000</v>
      </c>
      <c r="H261" s="84">
        <v>198000</v>
      </c>
      <c r="I261" s="88">
        <v>125456133</v>
      </c>
      <c r="J261" s="82">
        <v>1</v>
      </c>
      <c r="K261" s="83">
        <v>261000</v>
      </c>
      <c r="L261" s="83">
        <v>257000</v>
      </c>
      <c r="M261" s="83">
        <v>15956260</v>
      </c>
      <c r="N261" s="83">
        <v>1</v>
      </c>
      <c r="O261" s="84">
        <v>22250</v>
      </c>
      <c r="P261" s="84">
        <v>22250</v>
      </c>
      <c r="Q261" s="84">
        <v>7234332</v>
      </c>
      <c r="R261" s="84">
        <v>1</v>
      </c>
      <c r="S261" s="96">
        <f t="shared" si="36"/>
        <v>0</v>
      </c>
      <c r="T261" s="96">
        <f t="shared" si="37"/>
        <v>334858930443284.25</v>
      </c>
      <c r="U261" s="89">
        <f t="shared" si="38"/>
        <v>284310241053500</v>
      </c>
      <c r="V261" s="86">
        <f t="shared" si="39"/>
        <v>849.04482217969155</v>
      </c>
      <c r="W261" s="97">
        <f t="shared" ref="W261:W324" si="40">(V261-V260)/V260</f>
        <v>7.9634708822164529E-3</v>
      </c>
      <c r="X261" s="87">
        <f t="shared" ref="X261:X324" si="41">(D261-C261)/C261</f>
        <v>1.0638297872340425E-2</v>
      </c>
      <c r="Y261" s="87">
        <f t="shared" ref="Y261:Y324" si="42">(H261-G261)/G261</f>
        <v>-1.4925373134328358E-2</v>
      </c>
      <c r="Z261" s="87">
        <f t="shared" ref="Z261:Z324" si="43">(L261-K261)/K261</f>
        <v>-1.532567049808429E-2</v>
      </c>
      <c r="AA261" s="87">
        <f t="shared" ref="AA261:AA324" si="44">(P261-O261)/P261</f>
        <v>0</v>
      </c>
    </row>
    <row r="262" spans="1:27">
      <c r="A262" s="82">
        <v>20190122</v>
      </c>
      <c r="B262" s="82" t="s">
        <v>99</v>
      </c>
      <c r="C262" s="83">
        <v>42750</v>
      </c>
      <c r="D262" s="83">
        <v>42150</v>
      </c>
      <c r="E262" s="83">
        <v>5969782550</v>
      </c>
      <c r="F262" s="83">
        <v>1</v>
      </c>
      <c r="G262" s="84">
        <v>198000</v>
      </c>
      <c r="H262" s="84">
        <v>200000</v>
      </c>
      <c r="I262" s="88">
        <v>125456133</v>
      </c>
      <c r="J262" s="82">
        <v>1</v>
      </c>
      <c r="K262" s="83">
        <v>257000</v>
      </c>
      <c r="L262" s="83">
        <v>257100</v>
      </c>
      <c r="M262" s="83">
        <v>15956260</v>
      </c>
      <c r="N262" s="83">
        <v>1</v>
      </c>
      <c r="O262" s="84">
        <v>22250</v>
      </c>
      <c r="P262" s="84">
        <v>21800</v>
      </c>
      <c r="Q262" s="84">
        <v>7234332</v>
      </c>
      <c r="R262" s="84">
        <v>1</v>
      </c>
      <c r="S262" s="96">
        <f t="shared" si="36"/>
        <v>0</v>
      </c>
      <c r="T262" s="96">
        <f t="shared" si="37"/>
        <v>334858930443284.25</v>
      </c>
      <c r="U262" s="89">
        <f t="shared" si="38"/>
        <v>280977623966100</v>
      </c>
      <c r="V262" s="86">
        <f t="shared" si="39"/>
        <v>839.0925205254149</v>
      </c>
      <c r="W262" s="97">
        <f t="shared" si="40"/>
        <v>-1.1721762378488836E-2</v>
      </c>
      <c r="X262" s="87">
        <f t="shared" si="41"/>
        <v>-1.4035087719298246E-2</v>
      </c>
      <c r="Y262" s="87">
        <f t="shared" si="42"/>
        <v>1.0101010101010102E-2</v>
      </c>
      <c r="Z262" s="87">
        <f t="shared" si="43"/>
        <v>3.8910505836575878E-4</v>
      </c>
      <c r="AA262" s="87">
        <f t="shared" si="44"/>
        <v>-2.0642201834862386E-2</v>
      </c>
    </row>
    <row r="263" spans="1:27">
      <c r="A263" s="82">
        <v>20190123</v>
      </c>
      <c r="B263" s="82" t="s">
        <v>99</v>
      </c>
      <c r="C263" s="83">
        <v>42150</v>
      </c>
      <c r="D263" s="83">
        <v>42000</v>
      </c>
      <c r="E263" s="83">
        <v>5969782550</v>
      </c>
      <c r="F263" s="83">
        <v>1</v>
      </c>
      <c r="G263" s="84">
        <v>200000</v>
      </c>
      <c r="H263" s="84">
        <v>200000</v>
      </c>
      <c r="I263" s="88">
        <v>125456133</v>
      </c>
      <c r="J263" s="82">
        <v>1</v>
      </c>
      <c r="K263" s="83">
        <v>257100</v>
      </c>
      <c r="L263" s="83">
        <v>251900</v>
      </c>
      <c r="M263" s="83">
        <v>15956260</v>
      </c>
      <c r="N263" s="83">
        <v>1</v>
      </c>
      <c r="O263" s="84">
        <v>21800</v>
      </c>
      <c r="P263" s="84">
        <v>21650</v>
      </c>
      <c r="Q263" s="84">
        <v>7234332</v>
      </c>
      <c r="R263" s="84">
        <v>1</v>
      </c>
      <c r="S263" s="96">
        <f t="shared" si="36"/>
        <v>0</v>
      </c>
      <c r="T263" s="96">
        <f t="shared" si="37"/>
        <v>334858930443284.25</v>
      </c>
      <c r="U263" s="89">
        <f t="shared" si="38"/>
        <v>279998098881800</v>
      </c>
      <c r="V263" s="86">
        <f t="shared" si="39"/>
        <v>836.1673332443014</v>
      </c>
      <c r="W263" s="97">
        <f t="shared" si="40"/>
        <v>-3.4861319932655683E-3</v>
      </c>
      <c r="X263" s="87">
        <f t="shared" si="41"/>
        <v>-3.5587188612099642E-3</v>
      </c>
      <c r="Y263" s="87">
        <f t="shared" si="42"/>
        <v>0</v>
      </c>
      <c r="Z263" s="87">
        <f t="shared" si="43"/>
        <v>-2.0225593154414623E-2</v>
      </c>
      <c r="AA263" s="87">
        <f t="shared" si="44"/>
        <v>-6.9284064665127024E-3</v>
      </c>
    </row>
    <row r="264" spans="1:27">
      <c r="A264" s="82">
        <v>20190124</v>
      </c>
      <c r="B264" s="82" t="s">
        <v>99</v>
      </c>
      <c r="C264" s="83">
        <v>42000</v>
      </c>
      <c r="D264" s="83">
        <v>43050</v>
      </c>
      <c r="E264" s="83">
        <v>5969782550</v>
      </c>
      <c r="F264" s="83">
        <v>1</v>
      </c>
      <c r="G264" s="84">
        <v>200000</v>
      </c>
      <c r="H264" s="84">
        <v>208000</v>
      </c>
      <c r="I264" s="88">
        <v>125456133</v>
      </c>
      <c r="J264" s="82">
        <v>1</v>
      </c>
      <c r="K264" s="83">
        <v>251900</v>
      </c>
      <c r="L264" s="83">
        <v>261700</v>
      </c>
      <c r="M264" s="83">
        <v>15956260</v>
      </c>
      <c r="N264" s="83">
        <v>1</v>
      </c>
      <c r="O264" s="84">
        <v>21650</v>
      </c>
      <c r="P264" s="84">
        <v>21500</v>
      </c>
      <c r="Q264" s="84">
        <v>7234332</v>
      </c>
      <c r="R264" s="84">
        <v>1</v>
      </c>
      <c r="S264" s="96">
        <f t="shared" si="36"/>
        <v>0</v>
      </c>
      <c r="T264" s="96">
        <f t="shared" si="37"/>
        <v>334858930443284.25</v>
      </c>
      <c r="U264" s="89">
        <f t="shared" si="38"/>
        <v>287425305821500</v>
      </c>
      <c r="V264" s="86">
        <f t="shared" si="39"/>
        <v>858.34744034154357</v>
      </c>
      <c r="W264" s="97">
        <f t="shared" si="40"/>
        <v>2.6525919173599016E-2</v>
      </c>
      <c r="X264" s="87">
        <f t="shared" si="41"/>
        <v>2.5000000000000001E-2</v>
      </c>
      <c r="Y264" s="87">
        <f t="shared" si="42"/>
        <v>0.04</v>
      </c>
      <c r="Z264" s="87">
        <f t="shared" si="43"/>
        <v>3.8904327113934101E-2</v>
      </c>
      <c r="AA264" s="87">
        <f t="shared" si="44"/>
        <v>-6.9767441860465115E-3</v>
      </c>
    </row>
    <row r="265" spans="1:27">
      <c r="A265" s="82">
        <v>20190125</v>
      </c>
      <c r="B265" s="82" t="s">
        <v>99</v>
      </c>
      <c r="C265" s="83">
        <v>43050</v>
      </c>
      <c r="D265" s="83">
        <v>44750</v>
      </c>
      <c r="E265" s="83">
        <v>5969782550</v>
      </c>
      <c r="F265" s="83">
        <v>1</v>
      </c>
      <c r="G265" s="84">
        <v>208000</v>
      </c>
      <c r="H265" s="84">
        <v>208500</v>
      </c>
      <c r="I265" s="88">
        <v>125456133</v>
      </c>
      <c r="J265" s="82">
        <v>1</v>
      </c>
      <c r="K265" s="83">
        <v>261700</v>
      </c>
      <c r="L265" s="83">
        <v>260300</v>
      </c>
      <c r="M265" s="83">
        <v>15956260</v>
      </c>
      <c r="N265" s="83">
        <v>1</v>
      </c>
      <c r="O265" s="84">
        <v>21500</v>
      </c>
      <c r="P265" s="84">
        <v>22200</v>
      </c>
      <c r="Q265" s="84">
        <v>7234332</v>
      </c>
      <c r="R265" s="84">
        <v>1</v>
      </c>
      <c r="S265" s="96">
        <f t="shared" si="36"/>
        <v>0</v>
      </c>
      <c r="T265" s="96">
        <f t="shared" si="37"/>
        <v>334858930443284.25</v>
      </c>
      <c r="U265" s="89">
        <f t="shared" si="38"/>
        <v>297619389491400</v>
      </c>
      <c r="V265" s="86">
        <f t="shared" si="39"/>
        <v>888.79036045839734</v>
      </c>
      <c r="W265" s="97">
        <f t="shared" si="40"/>
        <v>3.5466896836950174E-2</v>
      </c>
      <c r="X265" s="87">
        <f t="shared" si="41"/>
        <v>3.9488966318234613E-2</v>
      </c>
      <c r="Y265" s="87">
        <f t="shared" si="42"/>
        <v>2.403846153846154E-3</v>
      </c>
      <c r="Z265" s="87">
        <f t="shared" si="43"/>
        <v>-5.349636988918609E-3</v>
      </c>
      <c r="AA265" s="87">
        <f t="shared" si="44"/>
        <v>3.1531531531531529E-2</v>
      </c>
    </row>
    <row r="266" spans="1:27">
      <c r="A266" s="82">
        <v>20190128</v>
      </c>
      <c r="B266" s="82" t="s">
        <v>99</v>
      </c>
      <c r="C266" s="83">
        <v>44750</v>
      </c>
      <c r="D266" s="83">
        <v>45050</v>
      </c>
      <c r="E266" s="83">
        <v>5969782550</v>
      </c>
      <c r="F266" s="83">
        <v>1</v>
      </c>
      <c r="G266" s="84">
        <v>208500</v>
      </c>
      <c r="H266" s="84">
        <v>211000</v>
      </c>
      <c r="I266" s="88">
        <v>125456133</v>
      </c>
      <c r="J266" s="82">
        <v>1</v>
      </c>
      <c r="K266" s="83">
        <v>260300</v>
      </c>
      <c r="L266" s="83">
        <v>262700</v>
      </c>
      <c r="M266" s="83">
        <v>15956260</v>
      </c>
      <c r="N266" s="83">
        <v>1</v>
      </c>
      <c r="O266" s="84">
        <v>22200</v>
      </c>
      <c r="P266" s="84">
        <v>21700</v>
      </c>
      <c r="Q266" s="84">
        <v>7234332</v>
      </c>
      <c r="R266" s="84">
        <v>1</v>
      </c>
      <c r="S266" s="96">
        <f t="shared" si="36"/>
        <v>0</v>
      </c>
      <c r="T266" s="96">
        <f t="shared" si="37"/>
        <v>334858930443284.25</v>
      </c>
      <c r="U266" s="89">
        <f t="shared" si="38"/>
        <v>299758642446900</v>
      </c>
      <c r="V266" s="86">
        <f t="shared" si="39"/>
        <v>895.17888040220782</v>
      </c>
      <c r="W266" s="97">
        <f t="shared" si="40"/>
        <v>7.1878816738241546E-3</v>
      </c>
      <c r="X266" s="87">
        <f t="shared" si="41"/>
        <v>6.7039106145251395E-3</v>
      </c>
      <c r="Y266" s="87">
        <f t="shared" si="42"/>
        <v>1.1990407673860911E-2</v>
      </c>
      <c r="Z266" s="87">
        <f t="shared" si="43"/>
        <v>9.2201306185170952E-3</v>
      </c>
      <c r="AA266" s="87">
        <f t="shared" si="44"/>
        <v>-2.3041474654377881E-2</v>
      </c>
    </row>
    <row r="267" spans="1:27">
      <c r="A267" s="82">
        <v>20190129</v>
      </c>
      <c r="B267" s="82" t="s">
        <v>99</v>
      </c>
      <c r="C267" s="83">
        <v>45050</v>
      </c>
      <c r="D267" s="83">
        <v>45500</v>
      </c>
      <c r="E267" s="83">
        <v>5969782550</v>
      </c>
      <c r="F267" s="83">
        <v>1</v>
      </c>
      <c r="G267" s="84">
        <v>211000</v>
      </c>
      <c r="H267" s="84">
        <v>210500</v>
      </c>
      <c r="I267" s="88">
        <v>125456133</v>
      </c>
      <c r="J267" s="82">
        <v>1</v>
      </c>
      <c r="K267" s="83">
        <v>262700</v>
      </c>
      <c r="L267" s="83">
        <v>269900</v>
      </c>
      <c r="M267" s="83">
        <v>15956260</v>
      </c>
      <c r="N267" s="83">
        <v>1</v>
      </c>
      <c r="O267" s="84">
        <v>21700</v>
      </c>
      <c r="P267" s="84">
        <v>20850</v>
      </c>
      <c r="Q267" s="84">
        <v>7234332</v>
      </c>
      <c r="R267" s="84">
        <v>1</v>
      </c>
      <c r="S267" s="96">
        <f t="shared" si="36"/>
        <v>0</v>
      </c>
      <c r="T267" s="96">
        <f t="shared" si="37"/>
        <v>334858930443284.25</v>
      </c>
      <c r="U267" s="89">
        <f t="shared" si="38"/>
        <v>302491052417700</v>
      </c>
      <c r="V267" s="86">
        <f t="shared" si="39"/>
        <v>903.33876422905655</v>
      </c>
      <c r="W267" s="97">
        <f t="shared" si="40"/>
        <v>9.1153667780706077E-3</v>
      </c>
      <c r="X267" s="87">
        <f t="shared" si="41"/>
        <v>9.9889012208657056E-3</v>
      </c>
      <c r="Y267" s="87">
        <f t="shared" si="42"/>
        <v>-2.3696682464454978E-3</v>
      </c>
      <c r="Z267" s="87">
        <f t="shared" si="43"/>
        <v>2.7407689379520365E-2</v>
      </c>
      <c r="AA267" s="87">
        <f t="shared" si="44"/>
        <v>-4.0767386091127102E-2</v>
      </c>
    </row>
    <row r="268" spans="1:27">
      <c r="A268" s="82">
        <v>20190130</v>
      </c>
      <c r="B268" s="82" t="s">
        <v>99</v>
      </c>
      <c r="C268" s="83">
        <v>45500</v>
      </c>
      <c r="D268" s="83">
        <v>46400</v>
      </c>
      <c r="E268" s="83">
        <v>5969782550</v>
      </c>
      <c r="F268" s="83">
        <v>1</v>
      </c>
      <c r="G268" s="84">
        <v>210500</v>
      </c>
      <c r="H268" s="84">
        <v>215000</v>
      </c>
      <c r="I268" s="88">
        <v>125456133</v>
      </c>
      <c r="J268" s="82">
        <v>1</v>
      </c>
      <c r="K268" s="83">
        <v>269900</v>
      </c>
      <c r="L268" s="83">
        <v>273500</v>
      </c>
      <c r="M268" s="83">
        <v>15956260</v>
      </c>
      <c r="N268" s="83">
        <v>1</v>
      </c>
      <c r="O268" s="84">
        <v>20850</v>
      </c>
      <c r="P268" s="84">
        <v>21050</v>
      </c>
      <c r="Q268" s="84">
        <v>7234332</v>
      </c>
      <c r="R268" s="84">
        <v>1</v>
      </c>
      <c r="S268" s="96">
        <f t="shared" si="36"/>
        <v>0</v>
      </c>
      <c r="T268" s="96">
        <f t="shared" si="37"/>
        <v>334858930443284.25</v>
      </c>
      <c r="U268" s="89">
        <f t="shared" si="38"/>
        <v>308487298713600</v>
      </c>
      <c r="V268" s="86">
        <f t="shared" si="39"/>
        <v>921.24554750630773</v>
      </c>
      <c r="W268" s="97">
        <f t="shared" si="40"/>
        <v>1.9822888141563928E-2</v>
      </c>
      <c r="X268" s="87">
        <f t="shared" si="41"/>
        <v>1.9780219780219779E-2</v>
      </c>
      <c r="Y268" s="87">
        <f t="shared" si="42"/>
        <v>2.1377672209026127E-2</v>
      </c>
      <c r="Z268" s="87">
        <f t="shared" si="43"/>
        <v>1.333827343460541E-2</v>
      </c>
      <c r="AA268" s="87">
        <f t="shared" si="44"/>
        <v>9.5011876484560574E-3</v>
      </c>
    </row>
    <row r="269" spans="1:27">
      <c r="A269" s="82">
        <v>20190131</v>
      </c>
      <c r="B269" s="82" t="s">
        <v>99</v>
      </c>
      <c r="C269" s="83">
        <v>46400</v>
      </c>
      <c r="D269" s="83">
        <v>46150</v>
      </c>
      <c r="E269" s="83">
        <v>5969782550</v>
      </c>
      <c r="F269" s="83">
        <v>1</v>
      </c>
      <c r="G269" s="84">
        <v>215000</v>
      </c>
      <c r="H269" s="84">
        <v>219000</v>
      </c>
      <c r="I269" s="88">
        <v>125456133</v>
      </c>
      <c r="J269" s="82">
        <v>1</v>
      </c>
      <c r="K269" s="83">
        <v>273500</v>
      </c>
      <c r="L269" s="83">
        <v>276000</v>
      </c>
      <c r="M269" s="83">
        <v>15956260</v>
      </c>
      <c r="N269" s="83">
        <v>1</v>
      </c>
      <c r="O269" s="84">
        <v>21050</v>
      </c>
      <c r="P269" s="84">
        <v>20900</v>
      </c>
      <c r="Q269" s="84">
        <v>7234332</v>
      </c>
      <c r="R269" s="84">
        <v>1</v>
      </c>
      <c r="S269" s="96">
        <f t="shared" si="36"/>
        <v>0</v>
      </c>
      <c r="T269" s="96">
        <f t="shared" si="37"/>
        <v>334858930443284.25</v>
      </c>
      <c r="U269" s="89">
        <f t="shared" si="38"/>
        <v>307535483108300</v>
      </c>
      <c r="V269" s="86">
        <f t="shared" si="39"/>
        <v>918.4031099340441</v>
      </c>
      <c r="W269" s="97">
        <f t="shared" si="40"/>
        <v>-3.0854288305194465E-3</v>
      </c>
      <c r="X269" s="87">
        <f t="shared" si="41"/>
        <v>-5.387931034482759E-3</v>
      </c>
      <c r="Y269" s="87">
        <f t="shared" si="42"/>
        <v>1.8604651162790697E-2</v>
      </c>
      <c r="Z269" s="87">
        <f t="shared" si="43"/>
        <v>9.140767824497258E-3</v>
      </c>
      <c r="AA269" s="87">
        <f t="shared" si="44"/>
        <v>-7.1770334928229667E-3</v>
      </c>
    </row>
    <row r="270" spans="1:27">
      <c r="A270" s="82">
        <v>20190201</v>
      </c>
      <c r="B270" s="82" t="s">
        <v>99</v>
      </c>
      <c r="C270" s="83">
        <v>46150</v>
      </c>
      <c r="D270" s="83">
        <v>46350</v>
      </c>
      <c r="E270" s="83">
        <v>5969782550</v>
      </c>
      <c r="F270" s="83">
        <v>1</v>
      </c>
      <c r="G270" s="84">
        <v>219000</v>
      </c>
      <c r="H270" s="84">
        <v>214500</v>
      </c>
      <c r="I270" s="88">
        <v>125456133</v>
      </c>
      <c r="J270" s="82">
        <v>1</v>
      </c>
      <c r="K270" s="83">
        <v>276000</v>
      </c>
      <c r="L270" s="83">
        <v>278200</v>
      </c>
      <c r="M270" s="83">
        <v>15956260</v>
      </c>
      <c r="N270" s="83">
        <v>1</v>
      </c>
      <c r="O270" s="84">
        <v>20900</v>
      </c>
      <c r="P270" s="84">
        <v>20750</v>
      </c>
      <c r="Q270" s="84">
        <v>7234332</v>
      </c>
      <c r="R270" s="84">
        <v>1</v>
      </c>
      <c r="S270" s="96">
        <f t="shared" si="36"/>
        <v>0</v>
      </c>
      <c r="T270" s="96">
        <f t="shared" si="37"/>
        <v>334858930443284.25</v>
      </c>
      <c r="U270" s="89">
        <f t="shared" si="38"/>
        <v>308198905642000</v>
      </c>
      <c r="V270" s="86">
        <f t="shared" si="39"/>
        <v>920.38430999587843</v>
      </c>
      <c r="W270" s="97">
        <f t="shared" si="40"/>
        <v>2.1572227275848516E-3</v>
      </c>
      <c r="X270" s="87">
        <f t="shared" si="41"/>
        <v>4.3336944745395447E-3</v>
      </c>
      <c r="Y270" s="87">
        <f t="shared" si="42"/>
        <v>-2.0547945205479451E-2</v>
      </c>
      <c r="Z270" s="87">
        <f t="shared" si="43"/>
        <v>7.9710144927536229E-3</v>
      </c>
      <c r="AA270" s="87">
        <f t="shared" si="44"/>
        <v>-7.2289156626506026E-3</v>
      </c>
    </row>
    <row r="271" spans="1:27">
      <c r="A271" s="82">
        <v>20190207</v>
      </c>
      <c r="B271" s="82" t="s">
        <v>99</v>
      </c>
      <c r="C271" s="83">
        <v>46350</v>
      </c>
      <c r="D271" s="83">
        <v>46200</v>
      </c>
      <c r="E271" s="83">
        <v>5969782550</v>
      </c>
      <c r="F271" s="83">
        <v>1</v>
      </c>
      <c r="G271" s="84">
        <v>214500</v>
      </c>
      <c r="H271" s="84">
        <v>214000</v>
      </c>
      <c r="I271" s="88">
        <v>125456133</v>
      </c>
      <c r="J271" s="82">
        <v>1</v>
      </c>
      <c r="K271" s="83">
        <v>278200</v>
      </c>
      <c r="L271" s="83">
        <v>288100</v>
      </c>
      <c r="M271" s="83">
        <v>15956260</v>
      </c>
      <c r="N271" s="83">
        <v>1</v>
      </c>
      <c r="O271" s="84">
        <v>20750</v>
      </c>
      <c r="P271" s="84">
        <v>21200</v>
      </c>
      <c r="Q271" s="84">
        <v>7234332</v>
      </c>
      <c r="R271" s="84">
        <v>1</v>
      </c>
      <c r="S271" s="96">
        <f t="shared" si="36"/>
        <v>0</v>
      </c>
      <c r="T271" s="96">
        <f t="shared" si="37"/>
        <v>334858930443284.25</v>
      </c>
      <c r="U271" s="89">
        <f t="shared" si="38"/>
        <v>307401932616400</v>
      </c>
      <c r="V271" s="86">
        <f t="shared" si="39"/>
        <v>918.00428380232574</v>
      </c>
      <c r="W271" s="97">
        <f t="shared" si="40"/>
        <v>-2.5859047874939745E-3</v>
      </c>
      <c r="X271" s="87">
        <f t="shared" si="41"/>
        <v>-3.2362459546925568E-3</v>
      </c>
      <c r="Y271" s="87">
        <f t="shared" si="42"/>
        <v>-2.331002331002331E-3</v>
      </c>
      <c r="Z271" s="87">
        <f t="shared" si="43"/>
        <v>3.5585909417685122E-2</v>
      </c>
      <c r="AA271" s="87">
        <f t="shared" si="44"/>
        <v>2.1226415094339621E-2</v>
      </c>
    </row>
    <row r="272" spans="1:27">
      <c r="A272" s="82">
        <v>20190208</v>
      </c>
      <c r="B272" s="82" t="s">
        <v>99</v>
      </c>
      <c r="C272" s="83">
        <v>46200</v>
      </c>
      <c r="D272" s="83">
        <v>44800</v>
      </c>
      <c r="E272" s="83">
        <v>5969782550</v>
      </c>
      <c r="F272" s="83">
        <v>1</v>
      </c>
      <c r="G272" s="84">
        <v>214000</v>
      </c>
      <c r="H272" s="84">
        <v>215000</v>
      </c>
      <c r="I272" s="88">
        <v>125456133</v>
      </c>
      <c r="J272" s="82">
        <v>1</v>
      </c>
      <c r="K272" s="83">
        <v>288100</v>
      </c>
      <c r="L272" s="83">
        <v>289200</v>
      </c>
      <c r="M272" s="83">
        <v>15956260</v>
      </c>
      <c r="N272" s="83">
        <v>1</v>
      </c>
      <c r="O272" s="84">
        <v>21200</v>
      </c>
      <c r="P272" s="84">
        <v>21300</v>
      </c>
      <c r="Q272" s="84">
        <v>7234332</v>
      </c>
      <c r="R272" s="84">
        <v>1</v>
      </c>
      <c r="S272" s="96">
        <f t="shared" si="36"/>
        <v>0</v>
      </c>
      <c r="T272" s="96">
        <f t="shared" si="37"/>
        <v>334858930443284.25</v>
      </c>
      <c r="U272" s="89">
        <f t="shared" si="38"/>
        <v>299187968498600</v>
      </c>
      <c r="V272" s="86">
        <f t="shared" si="39"/>
        <v>893.47465842567419</v>
      </c>
      <c r="W272" s="97">
        <f t="shared" si="40"/>
        <v>-2.6720600120787155E-2</v>
      </c>
      <c r="X272" s="87">
        <f t="shared" si="41"/>
        <v>-3.0303030303030304E-2</v>
      </c>
      <c r="Y272" s="87">
        <f t="shared" si="42"/>
        <v>4.6728971962616819E-3</v>
      </c>
      <c r="Z272" s="87">
        <f t="shared" si="43"/>
        <v>3.8181187087816732E-3</v>
      </c>
      <c r="AA272" s="87">
        <f t="shared" si="44"/>
        <v>4.6948356807511738E-3</v>
      </c>
    </row>
    <row r="273" spans="1:27">
      <c r="A273" s="82">
        <v>20190211</v>
      </c>
      <c r="B273" s="82" t="s">
        <v>99</v>
      </c>
      <c r="C273" s="83">
        <v>44800</v>
      </c>
      <c r="D273" s="83">
        <v>45000</v>
      </c>
      <c r="E273" s="83">
        <v>5969782550</v>
      </c>
      <c r="F273" s="83">
        <v>1</v>
      </c>
      <c r="G273" s="84">
        <v>215000</v>
      </c>
      <c r="H273" s="84">
        <v>215500</v>
      </c>
      <c r="I273" s="88">
        <v>125456133</v>
      </c>
      <c r="J273" s="82">
        <v>1</v>
      </c>
      <c r="K273" s="83">
        <v>289200</v>
      </c>
      <c r="L273" s="83">
        <v>290000</v>
      </c>
      <c r="M273" s="83">
        <v>15956260</v>
      </c>
      <c r="N273" s="83">
        <v>1</v>
      </c>
      <c r="O273" s="84">
        <v>21300</v>
      </c>
      <c r="P273" s="84">
        <v>21850</v>
      </c>
      <c r="Q273" s="84">
        <v>7234332</v>
      </c>
      <c r="R273" s="84">
        <v>1</v>
      </c>
      <c r="S273" s="96">
        <f t="shared" si="36"/>
        <v>0</v>
      </c>
      <c r="T273" s="96">
        <f t="shared" si="37"/>
        <v>334858930443284.25</v>
      </c>
      <c r="U273" s="89">
        <f t="shared" si="38"/>
        <v>300461396965700</v>
      </c>
      <c r="V273" s="86">
        <f t="shared" si="39"/>
        <v>897.27753883687978</v>
      </c>
      <c r="W273" s="97">
        <f t="shared" si="40"/>
        <v>4.2562823414671516E-3</v>
      </c>
      <c r="X273" s="87">
        <f t="shared" si="41"/>
        <v>4.464285714285714E-3</v>
      </c>
      <c r="Y273" s="87">
        <f t="shared" si="42"/>
        <v>2.3255813953488372E-3</v>
      </c>
      <c r="Z273" s="87">
        <f t="shared" si="43"/>
        <v>2.7662517289073307E-3</v>
      </c>
      <c r="AA273" s="87">
        <f t="shared" si="44"/>
        <v>2.5171624713958809E-2</v>
      </c>
    </row>
    <row r="274" spans="1:27">
      <c r="A274" s="82">
        <v>20190212</v>
      </c>
      <c r="B274" s="82" t="s">
        <v>99</v>
      </c>
      <c r="C274" s="83">
        <v>45000</v>
      </c>
      <c r="D274" s="83">
        <v>46050</v>
      </c>
      <c r="E274" s="83">
        <v>5969782550</v>
      </c>
      <c r="F274" s="83">
        <v>1</v>
      </c>
      <c r="G274" s="84">
        <v>215500</v>
      </c>
      <c r="H274" s="84">
        <v>212500</v>
      </c>
      <c r="I274" s="88">
        <v>125456133</v>
      </c>
      <c r="J274" s="82">
        <v>1</v>
      </c>
      <c r="K274" s="83">
        <v>290000</v>
      </c>
      <c r="L274" s="83">
        <v>279300</v>
      </c>
      <c r="M274" s="83">
        <v>15956260</v>
      </c>
      <c r="N274" s="83">
        <v>1</v>
      </c>
      <c r="O274" s="84">
        <v>21850</v>
      </c>
      <c r="P274" s="84">
        <v>21950</v>
      </c>
      <c r="Q274" s="84">
        <v>7234332</v>
      </c>
      <c r="R274" s="84">
        <v>1</v>
      </c>
      <c r="S274" s="96">
        <f t="shared" si="36"/>
        <v>0</v>
      </c>
      <c r="T274" s="96">
        <f t="shared" si="37"/>
        <v>334858930443284.25</v>
      </c>
      <c r="U274" s="89">
        <f t="shared" si="38"/>
        <v>306183291695400</v>
      </c>
      <c r="V274" s="86">
        <f t="shared" si="39"/>
        <v>914.36501720314402</v>
      </c>
      <c r="W274" s="97">
        <f t="shared" si="40"/>
        <v>1.9043693424460776E-2</v>
      </c>
      <c r="X274" s="87">
        <f t="shared" si="41"/>
        <v>2.3333333333333334E-2</v>
      </c>
      <c r="Y274" s="87">
        <f t="shared" si="42"/>
        <v>-1.3921113689095127E-2</v>
      </c>
      <c r="Z274" s="87">
        <f t="shared" si="43"/>
        <v>-3.689655172413793E-2</v>
      </c>
      <c r="AA274" s="87">
        <f t="shared" si="44"/>
        <v>4.5558086560364463E-3</v>
      </c>
    </row>
    <row r="275" spans="1:27">
      <c r="A275" s="82">
        <v>20190213</v>
      </c>
      <c r="B275" s="82" t="s">
        <v>99</v>
      </c>
      <c r="C275" s="83">
        <v>46050</v>
      </c>
      <c r="D275" s="83">
        <v>46200</v>
      </c>
      <c r="E275" s="83">
        <v>5969782550</v>
      </c>
      <c r="F275" s="83">
        <v>1</v>
      </c>
      <c r="G275" s="84">
        <v>212500</v>
      </c>
      <c r="H275" s="84">
        <v>212000</v>
      </c>
      <c r="I275" s="88">
        <v>125456133</v>
      </c>
      <c r="J275" s="82">
        <v>1</v>
      </c>
      <c r="K275" s="83">
        <v>279300</v>
      </c>
      <c r="L275" s="83">
        <v>282600</v>
      </c>
      <c r="M275" s="83">
        <v>15956260</v>
      </c>
      <c r="N275" s="83">
        <v>1</v>
      </c>
      <c r="O275" s="84">
        <v>21950</v>
      </c>
      <c r="P275" s="84">
        <v>21950</v>
      </c>
      <c r="Q275" s="84">
        <v>7234332</v>
      </c>
      <c r="R275" s="84">
        <v>1</v>
      </c>
      <c r="S275" s="96">
        <f t="shared" si="36"/>
        <v>0</v>
      </c>
      <c r="T275" s="96">
        <f t="shared" si="37"/>
        <v>334858930443284.25</v>
      </c>
      <c r="U275" s="89">
        <f t="shared" si="38"/>
        <v>307068686669400</v>
      </c>
      <c r="V275" s="86">
        <f t="shared" si="39"/>
        <v>917.00910070668954</v>
      </c>
      <c r="W275" s="97">
        <f t="shared" si="40"/>
        <v>2.8917155116380418E-3</v>
      </c>
      <c r="X275" s="87">
        <f t="shared" si="41"/>
        <v>3.2573289902280132E-3</v>
      </c>
      <c r="Y275" s="87">
        <f t="shared" si="42"/>
        <v>-2.352941176470588E-3</v>
      </c>
      <c r="Z275" s="87">
        <f t="shared" si="43"/>
        <v>1.1815252416756176E-2</v>
      </c>
      <c r="AA275" s="87">
        <f t="shared" si="44"/>
        <v>0</v>
      </c>
    </row>
    <row r="276" spans="1:27" s="80" customFormat="1">
      <c r="A276" s="91">
        <v>20190214</v>
      </c>
      <c r="B276" s="91" t="s">
        <v>99</v>
      </c>
      <c r="C276" s="91">
        <v>46200</v>
      </c>
      <c r="D276" s="91">
        <v>47500</v>
      </c>
      <c r="E276" s="91">
        <v>5969782550</v>
      </c>
      <c r="F276" s="91">
        <v>1</v>
      </c>
      <c r="G276" s="91">
        <v>212000</v>
      </c>
      <c r="H276" s="91">
        <v>210000</v>
      </c>
      <c r="I276" s="92">
        <v>125456133</v>
      </c>
      <c r="J276" s="91">
        <v>1</v>
      </c>
      <c r="K276" s="91">
        <v>282600</v>
      </c>
      <c r="L276" s="91">
        <v>280000</v>
      </c>
      <c r="M276" s="91">
        <v>15956260</v>
      </c>
      <c r="N276" s="91">
        <v>1</v>
      </c>
      <c r="O276" s="91">
        <v>21950</v>
      </c>
      <c r="P276" s="91">
        <v>22200</v>
      </c>
      <c r="Q276" s="91">
        <v>7239332</v>
      </c>
      <c r="R276" s="91">
        <v>1</v>
      </c>
      <c r="S276" s="93">
        <f t="shared" si="36"/>
        <v>1</v>
      </c>
      <c r="T276" s="93">
        <f t="shared" si="37"/>
        <v>334859050125847.81</v>
      </c>
      <c r="U276" s="92">
        <f t="shared" si="38"/>
        <v>314538925025400</v>
      </c>
      <c r="V276" s="94">
        <f t="shared" si="39"/>
        <v>939.317378184012</v>
      </c>
      <c r="W276" s="95">
        <f t="shared" si="40"/>
        <v>2.4327214920910462E-2</v>
      </c>
      <c r="X276" s="91">
        <f t="shared" si="41"/>
        <v>2.813852813852814E-2</v>
      </c>
      <c r="Y276" s="91">
        <f t="shared" si="42"/>
        <v>-9.433962264150943E-3</v>
      </c>
      <c r="Z276" s="91">
        <f t="shared" si="43"/>
        <v>-9.200283085633405E-3</v>
      </c>
      <c r="AA276" s="91">
        <f t="shared" si="44"/>
        <v>1.1261261261261261E-2</v>
      </c>
    </row>
    <row r="277" spans="1:27">
      <c r="A277" s="82">
        <v>20190215</v>
      </c>
      <c r="B277" s="82" t="s">
        <v>99</v>
      </c>
      <c r="C277" s="83">
        <v>47500</v>
      </c>
      <c r="D277" s="83">
        <v>46050</v>
      </c>
      <c r="E277" s="83">
        <v>5969782550</v>
      </c>
      <c r="F277" s="83">
        <v>1</v>
      </c>
      <c r="G277" s="84">
        <v>210000</v>
      </c>
      <c r="H277" s="84">
        <v>209500</v>
      </c>
      <c r="I277" s="88">
        <v>125456133</v>
      </c>
      <c r="J277" s="82">
        <v>1</v>
      </c>
      <c r="K277" s="83">
        <v>280000</v>
      </c>
      <c r="L277" s="83">
        <v>284700</v>
      </c>
      <c r="M277" s="83">
        <v>15956260</v>
      </c>
      <c r="N277" s="83">
        <v>1</v>
      </c>
      <c r="O277" s="84">
        <v>22200</v>
      </c>
      <c r="P277" s="84">
        <v>22800</v>
      </c>
      <c r="Q277" s="84">
        <v>7239332</v>
      </c>
      <c r="R277" s="84">
        <v>1</v>
      </c>
      <c r="S277" s="96">
        <f t="shared" si="36"/>
        <v>0</v>
      </c>
      <c r="T277" s="96">
        <f t="shared" si="37"/>
        <v>334859050125847.81</v>
      </c>
      <c r="U277" s="89">
        <f t="shared" si="38"/>
        <v>305899350282600</v>
      </c>
      <c r="V277" s="86">
        <f t="shared" si="39"/>
        <v>913.51674732289882</v>
      </c>
      <c r="W277" s="97">
        <f t="shared" si="40"/>
        <v>-2.7467426303762945E-2</v>
      </c>
      <c r="X277" s="87">
        <f t="shared" si="41"/>
        <v>-3.0526315789473683E-2</v>
      </c>
      <c r="Y277" s="87">
        <f t="shared" si="42"/>
        <v>-2.3809523809523812E-3</v>
      </c>
      <c r="Z277" s="87">
        <f t="shared" si="43"/>
        <v>1.6785714285714286E-2</v>
      </c>
      <c r="AA277" s="87">
        <f t="shared" si="44"/>
        <v>2.6315789473684209E-2</v>
      </c>
    </row>
    <row r="278" spans="1:27">
      <c r="A278" s="82">
        <v>20190218</v>
      </c>
      <c r="B278" s="82" t="s">
        <v>99</v>
      </c>
      <c r="C278" s="83">
        <v>46050</v>
      </c>
      <c r="D278" s="83">
        <v>46200</v>
      </c>
      <c r="E278" s="83">
        <v>5969782550</v>
      </c>
      <c r="F278" s="83">
        <v>1</v>
      </c>
      <c r="G278" s="84">
        <v>209500</v>
      </c>
      <c r="H278" s="84">
        <v>212000</v>
      </c>
      <c r="I278" s="88">
        <v>125456133</v>
      </c>
      <c r="J278" s="82">
        <v>1</v>
      </c>
      <c r="K278" s="83">
        <v>284700</v>
      </c>
      <c r="L278" s="83">
        <v>278700</v>
      </c>
      <c r="M278" s="83">
        <v>15956260</v>
      </c>
      <c r="N278" s="83">
        <v>1</v>
      </c>
      <c r="O278" s="84">
        <v>22800</v>
      </c>
      <c r="P278" s="84">
        <v>22900</v>
      </c>
      <c r="Q278" s="84">
        <v>7239332</v>
      </c>
      <c r="R278" s="84">
        <v>1</v>
      </c>
      <c r="S278" s="96">
        <f t="shared" si="36"/>
        <v>0</v>
      </c>
      <c r="T278" s="96">
        <f t="shared" si="37"/>
        <v>334859050125847.81</v>
      </c>
      <c r="U278" s="89">
        <f t="shared" si="38"/>
        <v>307013444370800</v>
      </c>
      <c r="V278" s="86">
        <f t="shared" si="39"/>
        <v>916.84380116176408</v>
      </c>
      <c r="W278" s="97">
        <f t="shared" si="40"/>
        <v>3.6420282918899214E-3</v>
      </c>
      <c r="X278" s="87">
        <f t="shared" si="41"/>
        <v>3.2573289902280132E-3</v>
      </c>
      <c r="Y278" s="87">
        <f t="shared" si="42"/>
        <v>1.1933174224343675E-2</v>
      </c>
      <c r="Z278" s="87">
        <f t="shared" si="43"/>
        <v>-2.107481559536354E-2</v>
      </c>
      <c r="AA278" s="87">
        <f t="shared" si="44"/>
        <v>4.3668122270742356E-3</v>
      </c>
    </row>
    <row r="279" spans="1:27">
      <c r="A279" s="82">
        <v>20190219</v>
      </c>
      <c r="B279" s="82" t="s">
        <v>99</v>
      </c>
      <c r="C279" s="83">
        <v>46200</v>
      </c>
      <c r="D279" s="83">
        <v>45950</v>
      </c>
      <c r="E279" s="83">
        <v>5969782550</v>
      </c>
      <c r="F279" s="83">
        <v>1</v>
      </c>
      <c r="G279" s="84">
        <v>212000</v>
      </c>
      <c r="H279" s="84">
        <v>215000</v>
      </c>
      <c r="I279" s="88">
        <v>125456133</v>
      </c>
      <c r="J279" s="82">
        <v>1</v>
      </c>
      <c r="K279" s="83">
        <v>278700</v>
      </c>
      <c r="L279" s="83">
        <v>288300</v>
      </c>
      <c r="M279" s="83">
        <v>15956260</v>
      </c>
      <c r="N279" s="83">
        <v>1</v>
      </c>
      <c r="O279" s="84">
        <v>22900</v>
      </c>
      <c r="P279" s="84">
        <v>21850</v>
      </c>
      <c r="Q279" s="84">
        <v>7239332</v>
      </c>
      <c r="R279" s="84">
        <v>1</v>
      </c>
      <c r="S279" s="96">
        <f t="shared" si="36"/>
        <v>0</v>
      </c>
      <c r="T279" s="96">
        <f t="shared" si="37"/>
        <v>334859050125847.81</v>
      </c>
      <c r="U279" s="89">
        <f t="shared" si="38"/>
        <v>306042945929700</v>
      </c>
      <c r="V279" s="86">
        <f t="shared" si="39"/>
        <v>913.94557147158469</v>
      </c>
      <c r="W279" s="97">
        <f t="shared" si="40"/>
        <v>-3.1610942741903754E-3</v>
      </c>
      <c r="X279" s="87">
        <f t="shared" si="41"/>
        <v>-5.411255411255411E-3</v>
      </c>
      <c r="Y279" s="87">
        <f t="shared" si="42"/>
        <v>1.4150943396226415E-2</v>
      </c>
      <c r="Z279" s="87">
        <f t="shared" si="43"/>
        <v>3.4445640473627553E-2</v>
      </c>
      <c r="AA279" s="87">
        <f t="shared" si="44"/>
        <v>-4.8054919908466817E-2</v>
      </c>
    </row>
    <row r="280" spans="1:27" s="80" customFormat="1">
      <c r="A280" s="91">
        <v>20190220</v>
      </c>
      <c r="B280" s="91" t="s">
        <v>99</v>
      </c>
      <c r="C280" s="91">
        <v>45950</v>
      </c>
      <c r="D280" s="91">
        <v>46900</v>
      </c>
      <c r="E280" s="91">
        <v>5969782550</v>
      </c>
      <c r="F280" s="91">
        <v>1</v>
      </c>
      <c r="G280" s="91">
        <v>215000</v>
      </c>
      <c r="H280" s="91">
        <v>213500</v>
      </c>
      <c r="I280" s="92">
        <v>125461438</v>
      </c>
      <c r="J280" s="91">
        <v>1</v>
      </c>
      <c r="K280" s="91">
        <v>288300</v>
      </c>
      <c r="L280" s="91">
        <v>290600</v>
      </c>
      <c r="M280" s="91">
        <v>15956260</v>
      </c>
      <c r="N280" s="91">
        <v>1</v>
      </c>
      <c r="O280" s="91">
        <v>21850</v>
      </c>
      <c r="P280" s="91">
        <v>21500</v>
      </c>
      <c r="Q280" s="91">
        <v>7239332</v>
      </c>
      <c r="R280" s="91">
        <v>1</v>
      </c>
      <c r="S280" s="93">
        <f t="shared" si="36"/>
        <v>1</v>
      </c>
      <c r="T280" s="93">
        <f t="shared" si="37"/>
        <v>334860298094037.12</v>
      </c>
      <c r="U280" s="92">
        <f t="shared" si="38"/>
        <v>311561353402000</v>
      </c>
      <c r="V280" s="94">
        <f t="shared" si="39"/>
        <v>930.42189586328857</v>
      </c>
      <c r="W280" s="95">
        <f t="shared" si="40"/>
        <v>1.8027686665382726E-2</v>
      </c>
      <c r="X280" s="91">
        <f t="shared" si="41"/>
        <v>2.0674646354733407E-2</v>
      </c>
      <c r="Y280" s="91">
        <f t="shared" si="42"/>
        <v>-6.9767441860465115E-3</v>
      </c>
      <c r="Z280" s="91">
        <f t="shared" si="43"/>
        <v>7.9778009018383628E-3</v>
      </c>
      <c r="AA280" s="91">
        <f t="shared" si="44"/>
        <v>-1.627906976744186E-2</v>
      </c>
    </row>
    <row r="281" spans="1:27">
      <c r="A281" s="82">
        <v>20190221</v>
      </c>
      <c r="B281" s="82" t="s">
        <v>99</v>
      </c>
      <c r="C281" s="83">
        <v>46900</v>
      </c>
      <c r="D281" s="83">
        <v>46950</v>
      </c>
      <c r="E281" s="83">
        <v>5969782550</v>
      </c>
      <c r="F281" s="83">
        <v>1</v>
      </c>
      <c r="G281" s="84">
        <v>213500</v>
      </c>
      <c r="H281" s="84">
        <v>207500</v>
      </c>
      <c r="I281" s="88">
        <v>125461438</v>
      </c>
      <c r="J281" s="82">
        <v>1</v>
      </c>
      <c r="K281" s="83">
        <v>290600</v>
      </c>
      <c r="L281" s="83">
        <v>287200</v>
      </c>
      <c r="M281" s="83">
        <v>15956260</v>
      </c>
      <c r="N281" s="83">
        <v>1</v>
      </c>
      <c r="O281" s="84">
        <v>21500</v>
      </c>
      <c r="P281" s="84">
        <v>22400</v>
      </c>
      <c r="Q281" s="84">
        <v>7239332</v>
      </c>
      <c r="R281" s="84">
        <v>1</v>
      </c>
      <c r="S281" s="96">
        <f t="shared" si="36"/>
        <v>0</v>
      </c>
      <c r="T281" s="96">
        <f t="shared" si="37"/>
        <v>334860298094037.12</v>
      </c>
      <c r="U281" s="89">
        <f t="shared" si="38"/>
        <v>311059338016300</v>
      </c>
      <c r="V281" s="86">
        <f t="shared" si="39"/>
        <v>928.9227172847668</v>
      </c>
      <c r="W281" s="97">
        <f t="shared" si="40"/>
        <v>-1.6112890132822563E-3</v>
      </c>
      <c r="X281" s="87">
        <f t="shared" si="41"/>
        <v>1.0660980810234541E-3</v>
      </c>
      <c r="Y281" s="87">
        <f t="shared" si="42"/>
        <v>-2.8103044496487119E-2</v>
      </c>
      <c r="Z281" s="87">
        <f t="shared" si="43"/>
        <v>-1.1699931176875429E-2</v>
      </c>
      <c r="AA281" s="87">
        <f t="shared" si="44"/>
        <v>4.0178571428571432E-2</v>
      </c>
    </row>
    <row r="282" spans="1:27">
      <c r="A282" s="82">
        <v>20190222</v>
      </c>
      <c r="B282" s="82" t="s">
        <v>99</v>
      </c>
      <c r="C282" s="83">
        <v>46950</v>
      </c>
      <c r="D282" s="83">
        <v>47150</v>
      </c>
      <c r="E282" s="83">
        <v>5969782550</v>
      </c>
      <c r="F282" s="83">
        <v>1</v>
      </c>
      <c r="G282" s="84">
        <v>207500</v>
      </c>
      <c r="H282" s="84">
        <v>207000</v>
      </c>
      <c r="I282" s="88">
        <v>125461438</v>
      </c>
      <c r="J282" s="82">
        <v>1</v>
      </c>
      <c r="K282" s="83">
        <v>287200</v>
      </c>
      <c r="L282" s="83">
        <v>287500</v>
      </c>
      <c r="M282" s="83">
        <v>15956260</v>
      </c>
      <c r="N282" s="83">
        <v>1</v>
      </c>
      <c r="O282" s="84">
        <v>22400</v>
      </c>
      <c r="P282" s="84">
        <v>22250</v>
      </c>
      <c r="Q282" s="84">
        <v>7239332</v>
      </c>
      <c r="R282" s="84">
        <v>1</v>
      </c>
      <c r="S282" s="96">
        <f t="shared" si="36"/>
        <v>0</v>
      </c>
      <c r="T282" s="96">
        <f t="shared" si="37"/>
        <v>334860298094037.12</v>
      </c>
      <c r="U282" s="89">
        <f t="shared" si="38"/>
        <v>312194264785500</v>
      </c>
      <c r="V282" s="86">
        <f t="shared" si="39"/>
        <v>932.31197177584806</v>
      </c>
      <c r="W282" s="97">
        <f t="shared" si="40"/>
        <v>3.648586075048334E-3</v>
      </c>
      <c r="X282" s="87">
        <f t="shared" si="41"/>
        <v>4.2598509052183178E-3</v>
      </c>
      <c r="Y282" s="87">
        <f t="shared" si="42"/>
        <v>-2.4096385542168677E-3</v>
      </c>
      <c r="Z282" s="87">
        <f t="shared" si="43"/>
        <v>1.0445682451253482E-3</v>
      </c>
      <c r="AA282" s="87">
        <f t="shared" si="44"/>
        <v>-6.7415730337078653E-3</v>
      </c>
    </row>
    <row r="283" spans="1:27">
      <c r="A283" s="82">
        <v>20190225</v>
      </c>
      <c r="B283" s="82" t="s">
        <v>99</v>
      </c>
      <c r="C283" s="83">
        <v>47150</v>
      </c>
      <c r="D283" s="83">
        <v>47350</v>
      </c>
      <c r="E283" s="83">
        <v>5969782550</v>
      </c>
      <c r="F283" s="83">
        <v>1</v>
      </c>
      <c r="G283" s="84">
        <v>207000</v>
      </c>
      <c r="H283" s="84">
        <v>204000</v>
      </c>
      <c r="I283" s="88">
        <v>125461438</v>
      </c>
      <c r="J283" s="82">
        <v>1</v>
      </c>
      <c r="K283" s="83">
        <v>287500</v>
      </c>
      <c r="L283" s="83">
        <v>283000</v>
      </c>
      <c r="M283" s="83">
        <v>15956260</v>
      </c>
      <c r="N283" s="83">
        <v>1</v>
      </c>
      <c r="O283" s="84">
        <v>22250</v>
      </c>
      <c r="P283" s="84">
        <v>22600</v>
      </c>
      <c r="Q283" s="84">
        <v>7239332</v>
      </c>
      <c r="R283" s="84">
        <v>1</v>
      </c>
      <c r="S283" s="96">
        <f t="shared" si="36"/>
        <v>0</v>
      </c>
      <c r="T283" s="96">
        <f t="shared" si="37"/>
        <v>334860298094037.12</v>
      </c>
      <c r="U283" s="89">
        <f t="shared" si="38"/>
        <v>312942567577700</v>
      </c>
      <c r="V283" s="86">
        <f t="shared" si="39"/>
        <v>934.54664335817415</v>
      </c>
      <c r="W283" s="97">
        <f t="shared" si="40"/>
        <v>2.3969139622539992E-3</v>
      </c>
      <c r="X283" s="87">
        <f t="shared" si="41"/>
        <v>4.2417815482502655E-3</v>
      </c>
      <c r="Y283" s="87">
        <f t="shared" si="42"/>
        <v>-1.4492753623188406E-2</v>
      </c>
      <c r="Z283" s="87">
        <f t="shared" si="43"/>
        <v>-1.5652173913043479E-2</v>
      </c>
      <c r="AA283" s="87">
        <f t="shared" si="44"/>
        <v>1.5486725663716814E-2</v>
      </c>
    </row>
    <row r="284" spans="1:27">
      <c r="A284" s="82">
        <v>20190226</v>
      </c>
      <c r="B284" s="82" t="s">
        <v>99</v>
      </c>
      <c r="C284" s="83">
        <v>47350</v>
      </c>
      <c r="D284" s="83">
        <v>46750</v>
      </c>
      <c r="E284" s="83">
        <v>5969782550</v>
      </c>
      <c r="F284" s="83">
        <v>1</v>
      </c>
      <c r="G284" s="84">
        <v>204000</v>
      </c>
      <c r="H284" s="84">
        <v>204500</v>
      </c>
      <c r="I284" s="88">
        <v>125461438</v>
      </c>
      <c r="J284" s="82">
        <v>1</v>
      </c>
      <c r="K284" s="83">
        <v>283000</v>
      </c>
      <c r="L284" s="83">
        <v>281500</v>
      </c>
      <c r="M284" s="83">
        <v>15956260</v>
      </c>
      <c r="N284" s="83">
        <v>1</v>
      </c>
      <c r="O284" s="84">
        <v>22600</v>
      </c>
      <c r="P284" s="84">
        <v>22700</v>
      </c>
      <c r="Q284" s="84">
        <v>7239332</v>
      </c>
      <c r="R284" s="84">
        <v>1</v>
      </c>
      <c r="S284" s="96">
        <f t="shared" si="36"/>
        <v>0</v>
      </c>
      <c r="T284" s="96">
        <f t="shared" si="37"/>
        <v>334860298094037.12</v>
      </c>
      <c r="U284" s="89">
        <f t="shared" si="38"/>
        <v>309400218309900</v>
      </c>
      <c r="V284" s="86">
        <f t="shared" si="39"/>
        <v>923.96805494992634</v>
      </c>
      <c r="W284" s="97">
        <f t="shared" si="40"/>
        <v>-1.1319486815805151E-2</v>
      </c>
      <c r="X284" s="87">
        <f t="shared" si="41"/>
        <v>-1.2671594508975714E-2</v>
      </c>
      <c r="Y284" s="87">
        <f t="shared" si="42"/>
        <v>2.4509803921568627E-3</v>
      </c>
      <c r="Z284" s="87">
        <f t="shared" si="43"/>
        <v>-5.3003533568904597E-3</v>
      </c>
      <c r="AA284" s="87">
        <f t="shared" si="44"/>
        <v>4.4052863436123352E-3</v>
      </c>
    </row>
    <row r="285" spans="1:27">
      <c r="A285" s="82">
        <v>20190227</v>
      </c>
      <c r="B285" s="82" t="s">
        <v>99</v>
      </c>
      <c r="C285" s="83">
        <v>46750</v>
      </c>
      <c r="D285" s="83">
        <v>46750</v>
      </c>
      <c r="E285" s="83">
        <v>5969782550</v>
      </c>
      <c r="F285" s="83">
        <v>1</v>
      </c>
      <c r="G285" s="84">
        <v>204500</v>
      </c>
      <c r="H285" s="84">
        <v>202500</v>
      </c>
      <c r="I285" s="88">
        <v>125461438</v>
      </c>
      <c r="J285" s="82">
        <v>1</v>
      </c>
      <c r="K285" s="83">
        <v>281500</v>
      </c>
      <c r="L285" s="83">
        <v>277300</v>
      </c>
      <c r="M285" s="83">
        <v>15956260</v>
      </c>
      <c r="N285" s="83">
        <v>1</v>
      </c>
      <c r="O285" s="84">
        <v>22700</v>
      </c>
      <c r="P285" s="84">
        <v>23800</v>
      </c>
      <c r="Q285" s="84">
        <v>7239332</v>
      </c>
      <c r="R285" s="84">
        <v>1</v>
      </c>
      <c r="S285" s="96">
        <f t="shared" si="36"/>
        <v>0</v>
      </c>
      <c r="T285" s="96">
        <f t="shared" si="37"/>
        <v>334860298094037.12</v>
      </c>
      <c r="U285" s="89">
        <f t="shared" si="38"/>
        <v>309090242407100</v>
      </c>
      <c r="V285" s="86">
        <f t="shared" si="39"/>
        <v>923.0423677168792</v>
      </c>
      <c r="W285" s="97">
        <f t="shared" si="40"/>
        <v>-1.0018606466836229E-3</v>
      </c>
      <c r="X285" s="87">
        <f t="shared" si="41"/>
        <v>0</v>
      </c>
      <c r="Y285" s="87">
        <f t="shared" si="42"/>
        <v>-9.7799511002444987E-3</v>
      </c>
      <c r="Z285" s="87">
        <f t="shared" si="43"/>
        <v>-1.4920071047957371E-2</v>
      </c>
      <c r="AA285" s="87">
        <f t="shared" si="44"/>
        <v>4.6218487394957986E-2</v>
      </c>
    </row>
    <row r="286" spans="1:27">
      <c r="A286" s="82">
        <v>20190228</v>
      </c>
      <c r="B286" s="82" t="s">
        <v>99</v>
      </c>
      <c r="C286" s="83">
        <v>46750</v>
      </c>
      <c r="D286" s="83">
        <v>45100</v>
      </c>
      <c r="E286" s="83">
        <v>5969782550</v>
      </c>
      <c r="F286" s="83">
        <v>1</v>
      </c>
      <c r="G286" s="84">
        <v>202500</v>
      </c>
      <c r="H286" s="84">
        <v>204500</v>
      </c>
      <c r="I286" s="88">
        <v>125461438</v>
      </c>
      <c r="J286" s="82">
        <v>1</v>
      </c>
      <c r="K286" s="83">
        <v>277300</v>
      </c>
      <c r="L286" s="83">
        <v>277800</v>
      </c>
      <c r="M286" s="83">
        <v>15956260</v>
      </c>
      <c r="N286" s="83">
        <v>1</v>
      </c>
      <c r="O286" s="84">
        <v>23800</v>
      </c>
      <c r="P286" s="84">
        <v>23200</v>
      </c>
      <c r="Q286" s="84">
        <v>7239332</v>
      </c>
      <c r="R286" s="84">
        <v>1</v>
      </c>
      <c r="S286" s="96">
        <f t="shared" si="36"/>
        <v>0</v>
      </c>
      <c r="T286" s="96">
        <f t="shared" si="37"/>
        <v>334860298094037.12</v>
      </c>
      <c r="U286" s="89">
        <f t="shared" si="38"/>
        <v>299494658606400</v>
      </c>
      <c r="V286" s="86">
        <f t="shared" si="39"/>
        <v>894.38688405603227</v>
      </c>
      <c r="W286" s="97">
        <f t="shared" si="40"/>
        <v>-3.1044602786463101E-2</v>
      </c>
      <c r="X286" s="87">
        <f t="shared" si="41"/>
        <v>-3.5294117647058823E-2</v>
      </c>
      <c r="Y286" s="87">
        <f t="shared" si="42"/>
        <v>9.876543209876543E-3</v>
      </c>
      <c r="Z286" s="87">
        <f t="shared" si="43"/>
        <v>1.8031013342949874E-3</v>
      </c>
      <c r="AA286" s="87">
        <f t="shared" si="44"/>
        <v>-2.5862068965517241E-2</v>
      </c>
    </row>
    <row r="287" spans="1:27">
      <c r="A287" s="82">
        <v>20190304</v>
      </c>
      <c r="B287" s="82" t="s">
        <v>99</v>
      </c>
      <c r="C287" s="83">
        <v>45100</v>
      </c>
      <c r="D287" s="83">
        <v>44850</v>
      </c>
      <c r="E287" s="83">
        <v>5969782550</v>
      </c>
      <c r="F287" s="83">
        <v>1</v>
      </c>
      <c r="G287" s="84">
        <v>204500</v>
      </c>
      <c r="H287" s="84">
        <v>207500</v>
      </c>
      <c r="I287" s="88">
        <v>125461438</v>
      </c>
      <c r="J287" s="82">
        <v>1</v>
      </c>
      <c r="K287" s="83">
        <v>277800</v>
      </c>
      <c r="L287" s="83">
        <v>290800</v>
      </c>
      <c r="M287" s="83">
        <v>15956260</v>
      </c>
      <c r="N287" s="83">
        <v>1</v>
      </c>
      <c r="O287" s="84">
        <v>23200</v>
      </c>
      <c r="P287" s="84">
        <v>23700</v>
      </c>
      <c r="Q287" s="84">
        <v>7239332</v>
      </c>
      <c r="R287" s="84">
        <v>1</v>
      </c>
      <c r="S287" s="96">
        <f t="shared" si="36"/>
        <v>0</v>
      </c>
      <c r="T287" s="96">
        <f t="shared" si="37"/>
        <v>334860298094037.12</v>
      </c>
      <c r="U287" s="89">
        <f t="shared" si="38"/>
        <v>298589648328900</v>
      </c>
      <c r="V287" s="86">
        <f t="shared" si="39"/>
        <v>891.68423377873421</v>
      </c>
      <c r="W287" s="97">
        <f t="shared" si="40"/>
        <v>-3.0217910453265817E-3</v>
      </c>
      <c r="X287" s="87">
        <f t="shared" si="41"/>
        <v>-5.5432372505543242E-3</v>
      </c>
      <c r="Y287" s="87">
        <f t="shared" si="42"/>
        <v>1.4669926650366748E-2</v>
      </c>
      <c r="Z287" s="87">
        <f t="shared" si="43"/>
        <v>4.679625629949604E-2</v>
      </c>
      <c r="AA287" s="87">
        <f t="shared" si="44"/>
        <v>2.1097046413502109E-2</v>
      </c>
    </row>
    <row r="288" spans="1:27">
      <c r="A288" s="82">
        <v>20190305</v>
      </c>
      <c r="B288" s="82" t="s">
        <v>99</v>
      </c>
      <c r="C288" s="83">
        <v>44850</v>
      </c>
      <c r="D288" s="83">
        <v>44250</v>
      </c>
      <c r="E288" s="83">
        <v>5969782550</v>
      </c>
      <c r="F288" s="83">
        <v>1</v>
      </c>
      <c r="G288" s="84">
        <v>207500</v>
      </c>
      <c r="H288" s="84">
        <v>210000</v>
      </c>
      <c r="I288" s="88">
        <v>125461438</v>
      </c>
      <c r="J288" s="82">
        <v>1</v>
      </c>
      <c r="K288" s="83">
        <v>290800</v>
      </c>
      <c r="L288" s="83">
        <v>298000</v>
      </c>
      <c r="M288" s="83">
        <v>15956260</v>
      </c>
      <c r="N288" s="83">
        <v>1</v>
      </c>
      <c r="O288" s="84">
        <v>23700</v>
      </c>
      <c r="P288" s="84">
        <v>23400</v>
      </c>
      <c r="Q288" s="84">
        <v>7239332</v>
      </c>
      <c r="R288" s="84">
        <v>1</v>
      </c>
      <c r="S288" s="96">
        <f t="shared" si="36"/>
        <v>0</v>
      </c>
      <c r="T288" s="96">
        <f t="shared" si="37"/>
        <v>334860298094037.12</v>
      </c>
      <c r="U288" s="89">
        <f t="shared" si="38"/>
        <v>295434145666300</v>
      </c>
      <c r="V288" s="86">
        <f t="shared" si="39"/>
        <v>882.26089311828389</v>
      </c>
      <c r="W288" s="97">
        <f t="shared" si="40"/>
        <v>-1.0568024311158409E-2</v>
      </c>
      <c r="X288" s="87">
        <f t="shared" si="41"/>
        <v>-1.3377926421404682E-2</v>
      </c>
      <c r="Y288" s="87">
        <f t="shared" si="42"/>
        <v>1.2048192771084338E-2</v>
      </c>
      <c r="Z288" s="87">
        <f t="shared" si="43"/>
        <v>2.4759284731774415E-2</v>
      </c>
      <c r="AA288" s="87">
        <f t="shared" si="44"/>
        <v>-1.282051282051282E-2</v>
      </c>
    </row>
    <row r="289" spans="1:27">
      <c r="A289" s="82">
        <v>20190306</v>
      </c>
      <c r="B289" s="82" t="s">
        <v>99</v>
      </c>
      <c r="C289" s="83">
        <v>44250</v>
      </c>
      <c r="D289" s="83">
        <v>44000</v>
      </c>
      <c r="E289" s="83">
        <v>5969782550</v>
      </c>
      <c r="F289" s="83">
        <v>1</v>
      </c>
      <c r="G289" s="84">
        <v>210000</v>
      </c>
      <c r="H289" s="84">
        <v>211000</v>
      </c>
      <c r="I289" s="88">
        <v>125461438</v>
      </c>
      <c r="J289" s="82">
        <v>1</v>
      </c>
      <c r="K289" s="83">
        <v>298000</v>
      </c>
      <c r="L289" s="83">
        <v>297600</v>
      </c>
      <c r="M289" s="83">
        <v>15956260</v>
      </c>
      <c r="N289" s="83">
        <v>1</v>
      </c>
      <c r="O289" s="84">
        <v>23400</v>
      </c>
      <c r="P289" s="84">
        <v>23600</v>
      </c>
      <c r="Q289" s="84">
        <v>7239332</v>
      </c>
      <c r="R289" s="84">
        <v>1</v>
      </c>
      <c r="S289" s="96">
        <f t="shared" si="36"/>
        <v>0</v>
      </c>
      <c r="T289" s="96">
        <f t="shared" si="37"/>
        <v>334860298094037.12</v>
      </c>
      <c r="U289" s="89">
        <f t="shared" si="38"/>
        <v>294062226829200</v>
      </c>
      <c r="V289" s="86">
        <f t="shared" si="39"/>
        <v>878.16390447881645</v>
      </c>
      <c r="W289" s="97">
        <f t="shared" si="40"/>
        <v>-4.6437382314282868E-3</v>
      </c>
      <c r="X289" s="87">
        <f t="shared" si="41"/>
        <v>-5.6497175141242938E-3</v>
      </c>
      <c r="Y289" s="87">
        <f t="shared" si="42"/>
        <v>4.7619047619047623E-3</v>
      </c>
      <c r="Z289" s="87">
        <f t="shared" si="43"/>
        <v>-1.3422818791946308E-3</v>
      </c>
      <c r="AA289" s="87">
        <f t="shared" si="44"/>
        <v>8.4745762711864406E-3</v>
      </c>
    </row>
    <row r="290" spans="1:27">
      <c r="A290" s="82">
        <v>20190307</v>
      </c>
      <c r="B290" s="82" t="s">
        <v>99</v>
      </c>
      <c r="C290" s="83">
        <v>44000</v>
      </c>
      <c r="D290" s="83">
        <v>44450</v>
      </c>
      <c r="E290" s="83">
        <v>5969782550</v>
      </c>
      <c r="F290" s="83">
        <v>1</v>
      </c>
      <c r="G290" s="84">
        <v>211000</v>
      </c>
      <c r="H290" s="84">
        <v>207000</v>
      </c>
      <c r="I290" s="88">
        <v>125461438</v>
      </c>
      <c r="J290" s="82">
        <v>1</v>
      </c>
      <c r="K290" s="83">
        <v>297600</v>
      </c>
      <c r="L290" s="83">
        <v>284000</v>
      </c>
      <c r="M290" s="83">
        <v>15956260</v>
      </c>
      <c r="N290" s="83">
        <v>1</v>
      </c>
      <c r="O290" s="84">
        <v>23600</v>
      </c>
      <c r="P290" s="84">
        <v>23100</v>
      </c>
      <c r="Q290" s="84">
        <v>7239332</v>
      </c>
      <c r="R290" s="84">
        <v>1</v>
      </c>
      <c r="S290" s="96">
        <f t="shared" si="36"/>
        <v>0</v>
      </c>
      <c r="T290" s="96">
        <f t="shared" si="37"/>
        <v>334860298094037.12</v>
      </c>
      <c r="U290" s="89">
        <f t="shared" si="38"/>
        <v>296026158422700</v>
      </c>
      <c r="V290" s="86">
        <f t="shared" si="39"/>
        <v>884.02883264342211</v>
      </c>
      <c r="W290" s="97">
        <f t="shared" si="40"/>
        <v>6.6786258632281726E-3</v>
      </c>
      <c r="X290" s="87">
        <f t="shared" si="41"/>
        <v>1.0227272727272727E-2</v>
      </c>
      <c r="Y290" s="87">
        <f t="shared" si="42"/>
        <v>-1.8957345971563982E-2</v>
      </c>
      <c r="Z290" s="87">
        <f t="shared" si="43"/>
        <v>-4.5698924731182797E-2</v>
      </c>
      <c r="AA290" s="87">
        <f t="shared" si="44"/>
        <v>-2.1645021645021644E-2</v>
      </c>
    </row>
    <row r="291" spans="1:27">
      <c r="A291" s="82">
        <v>20190308</v>
      </c>
      <c r="B291" s="82" t="s">
        <v>99</v>
      </c>
      <c r="C291" s="83">
        <v>44450</v>
      </c>
      <c r="D291" s="83">
        <v>43800</v>
      </c>
      <c r="E291" s="83">
        <v>5969782550</v>
      </c>
      <c r="F291" s="83">
        <v>1</v>
      </c>
      <c r="G291" s="84">
        <v>207000</v>
      </c>
      <c r="H291" s="84">
        <v>206000</v>
      </c>
      <c r="I291" s="88">
        <v>125461438</v>
      </c>
      <c r="J291" s="82">
        <v>1</v>
      </c>
      <c r="K291" s="83">
        <v>284000</v>
      </c>
      <c r="L291" s="83">
        <v>281500</v>
      </c>
      <c r="M291" s="83">
        <v>15956260</v>
      </c>
      <c r="N291" s="83">
        <v>1</v>
      </c>
      <c r="O291" s="84">
        <v>23100</v>
      </c>
      <c r="P291" s="84">
        <v>22750</v>
      </c>
      <c r="Q291" s="84">
        <v>7239332</v>
      </c>
      <c r="R291" s="84">
        <v>1</v>
      </c>
      <c r="S291" s="96">
        <f t="shared" si="36"/>
        <v>0</v>
      </c>
      <c r="T291" s="96">
        <f t="shared" si="37"/>
        <v>334860298094037.12</v>
      </c>
      <c r="U291" s="89">
        <f t="shared" si="38"/>
        <v>291977913911000</v>
      </c>
      <c r="V291" s="86">
        <f t="shared" si="39"/>
        <v>871.9394791585753</v>
      </c>
      <c r="W291" s="97">
        <f t="shared" si="40"/>
        <v>-1.3675293201350955E-2</v>
      </c>
      <c r="X291" s="87">
        <f t="shared" si="41"/>
        <v>-1.4623172103487065E-2</v>
      </c>
      <c r="Y291" s="87">
        <f t="shared" si="42"/>
        <v>-4.830917874396135E-3</v>
      </c>
      <c r="Z291" s="87">
        <f t="shared" si="43"/>
        <v>-8.8028169014084511E-3</v>
      </c>
      <c r="AA291" s="87">
        <f t="shared" si="44"/>
        <v>-1.5384615384615385E-2</v>
      </c>
    </row>
    <row r="292" spans="1:27">
      <c r="A292" s="82">
        <v>20190311</v>
      </c>
      <c r="B292" s="82" t="s">
        <v>99</v>
      </c>
      <c r="C292" s="83">
        <v>43800</v>
      </c>
      <c r="D292" s="83">
        <v>43650</v>
      </c>
      <c r="E292" s="83">
        <v>5969782550</v>
      </c>
      <c r="F292" s="83">
        <v>1</v>
      </c>
      <c r="G292" s="84">
        <v>206000</v>
      </c>
      <c r="H292" s="84">
        <v>205000</v>
      </c>
      <c r="I292" s="88">
        <v>125461438</v>
      </c>
      <c r="J292" s="82">
        <v>1</v>
      </c>
      <c r="K292" s="83">
        <v>281500</v>
      </c>
      <c r="L292" s="83">
        <v>288100</v>
      </c>
      <c r="M292" s="83">
        <v>15956260</v>
      </c>
      <c r="N292" s="83">
        <v>1</v>
      </c>
      <c r="O292" s="84">
        <v>22750</v>
      </c>
      <c r="P292" s="84">
        <v>24800</v>
      </c>
      <c r="Q292" s="84">
        <v>7239332</v>
      </c>
      <c r="R292" s="84">
        <v>1</v>
      </c>
      <c r="S292" s="96">
        <f t="shared" si="36"/>
        <v>0</v>
      </c>
      <c r="T292" s="96">
        <f t="shared" si="37"/>
        <v>334860298094037.12</v>
      </c>
      <c r="U292" s="89">
        <f t="shared" si="38"/>
        <v>291077137037100</v>
      </c>
      <c r="V292" s="86">
        <f t="shared" si="39"/>
        <v>869.24947117904765</v>
      </c>
      <c r="W292" s="97">
        <f t="shared" si="40"/>
        <v>-3.0850856553983736E-3</v>
      </c>
      <c r="X292" s="87">
        <f t="shared" si="41"/>
        <v>-3.4246575342465752E-3</v>
      </c>
      <c r="Y292" s="87">
        <f t="shared" si="42"/>
        <v>-4.8543689320388345E-3</v>
      </c>
      <c r="Z292" s="87">
        <f t="shared" si="43"/>
        <v>2.3445825932504442E-2</v>
      </c>
      <c r="AA292" s="87">
        <f t="shared" si="44"/>
        <v>8.2661290322580641E-2</v>
      </c>
    </row>
    <row r="293" spans="1:27">
      <c r="A293" s="82">
        <v>20190312</v>
      </c>
      <c r="B293" s="82" t="s">
        <v>99</v>
      </c>
      <c r="C293" s="83">
        <v>43650</v>
      </c>
      <c r="D293" s="83">
        <v>44650</v>
      </c>
      <c r="E293" s="83">
        <v>5969782550</v>
      </c>
      <c r="F293" s="83">
        <v>1</v>
      </c>
      <c r="G293" s="84">
        <v>205000</v>
      </c>
      <c r="H293" s="84">
        <v>209000</v>
      </c>
      <c r="I293" s="88">
        <v>125461438</v>
      </c>
      <c r="J293" s="82">
        <v>1</v>
      </c>
      <c r="K293" s="83">
        <v>288100</v>
      </c>
      <c r="L293" s="83">
        <v>301500</v>
      </c>
      <c r="M293" s="83">
        <v>15956260</v>
      </c>
      <c r="N293" s="83">
        <v>1</v>
      </c>
      <c r="O293" s="84">
        <v>24800</v>
      </c>
      <c r="P293" s="84">
        <v>24950</v>
      </c>
      <c r="Q293" s="84">
        <v>7239332</v>
      </c>
      <c r="R293" s="84">
        <v>1</v>
      </c>
      <c r="S293" s="96">
        <f t="shared" si="36"/>
        <v>0</v>
      </c>
      <c r="T293" s="96">
        <f t="shared" si="37"/>
        <v>334860298094037.12</v>
      </c>
      <c r="U293" s="89">
        <f t="shared" si="38"/>
        <v>297763665122900</v>
      </c>
      <c r="V293" s="86">
        <f t="shared" si="39"/>
        <v>889.21758362432251</v>
      </c>
      <c r="W293" s="97">
        <f t="shared" si="40"/>
        <v>2.2971670512712736E-2</v>
      </c>
      <c r="X293" s="87">
        <f t="shared" si="41"/>
        <v>2.2909507445589918E-2</v>
      </c>
      <c r="Y293" s="87">
        <f t="shared" si="42"/>
        <v>1.9512195121951219E-2</v>
      </c>
      <c r="Z293" s="87">
        <f t="shared" si="43"/>
        <v>4.6511627906976744E-2</v>
      </c>
      <c r="AA293" s="87">
        <f t="shared" si="44"/>
        <v>6.0120240480961923E-3</v>
      </c>
    </row>
    <row r="294" spans="1:27">
      <c r="A294" s="82">
        <v>20190313</v>
      </c>
      <c r="B294" s="82" t="s">
        <v>99</v>
      </c>
      <c r="C294" s="83">
        <v>44650</v>
      </c>
      <c r="D294" s="83">
        <v>43850</v>
      </c>
      <c r="E294" s="83">
        <v>5969782550</v>
      </c>
      <c r="F294" s="83">
        <v>1</v>
      </c>
      <c r="G294" s="84">
        <v>209000</v>
      </c>
      <c r="H294" s="84">
        <v>207500</v>
      </c>
      <c r="I294" s="88">
        <v>125461438</v>
      </c>
      <c r="J294" s="82">
        <v>1</v>
      </c>
      <c r="K294" s="83">
        <v>301500</v>
      </c>
      <c r="L294" s="83">
        <v>312200</v>
      </c>
      <c r="M294" s="83">
        <v>15956260</v>
      </c>
      <c r="N294" s="83">
        <v>1</v>
      </c>
      <c r="O294" s="84">
        <v>24950</v>
      </c>
      <c r="P294" s="84">
        <v>25400</v>
      </c>
      <c r="Q294" s="84">
        <v>7239332</v>
      </c>
      <c r="R294" s="84">
        <v>1</v>
      </c>
      <c r="S294" s="96">
        <f t="shared" si="36"/>
        <v>0</v>
      </c>
      <c r="T294" s="96">
        <f t="shared" si="37"/>
        <v>334860298094037.12</v>
      </c>
      <c r="U294" s="89">
        <f t="shared" si="38"/>
        <v>292973636607300</v>
      </c>
      <c r="V294" s="86">
        <f t="shared" si="39"/>
        <v>874.91302574492033</v>
      </c>
      <c r="W294" s="97">
        <f t="shared" si="40"/>
        <v>-1.6086679056771313E-2</v>
      </c>
      <c r="X294" s="87">
        <f t="shared" si="41"/>
        <v>-1.7917133258678612E-2</v>
      </c>
      <c r="Y294" s="87">
        <f t="shared" si="42"/>
        <v>-7.1770334928229667E-3</v>
      </c>
      <c r="Z294" s="87">
        <f t="shared" si="43"/>
        <v>3.5489220563847429E-2</v>
      </c>
      <c r="AA294" s="87">
        <f t="shared" si="44"/>
        <v>1.7716535433070866E-2</v>
      </c>
    </row>
    <row r="295" spans="1:27">
      <c r="A295" s="82">
        <v>20190314</v>
      </c>
      <c r="B295" s="82" t="s">
        <v>99</v>
      </c>
      <c r="C295" s="83">
        <v>43850</v>
      </c>
      <c r="D295" s="83">
        <v>43850</v>
      </c>
      <c r="E295" s="83">
        <v>5969782550</v>
      </c>
      <c r="F295" s="83">
        <v>1</v>
      </c>
      <c r="G295" s="84">
        <v>207500</v>
      </c>
      <c r="H295" s="84">
        <v>206000</v>
      </c>
      <c r="I295" s="88">
        <v>125461438</v>
      </c>
      <c r="J295" s="82">
        <v>1</v>
      </c>
      <c r="K295" s="83">
        <v>312200</v>
      </c>
      <c r="L295" s="83">
        <v>306800</v>
      </c>
      <c r="M295" s="83">
        <v>15956260</v>
      </c>
      <c r="N295" s="83">
        <v>1</v>
      </c>
      <c r="O295" s="84">
        <v>25400</v>
      </c>
      <c r="P295" s="84">
        <v>25000</v>
      </c>
      <c r="Q295" s="84">
        <v>7239332</v>
      </c>
      <c r="R295" s="84">
        <v>1</v>
      </c>
      <c r="S295" s="96">
        <f t="shared" si="36"/>
        <v>0</v>
      </c>
      <c r="T295" s="96">
        <f t="shared" si="37"/>
        <v>334860298094037.12</v>
      </c>
      <c r="U295" s="89">
        <f t="shared" si="38"/>
        <v>292696384913500</v>
      </c>
      <c r="V295" s="86">
        <f t="shared" si="39"/>
        <v>874.08506347116599</v>
      </c>
      <c r="W295" s="97">
        <f t="shared" si="40"/>
        <v>-9.4633666363509944E-4</v>
      </c>
      <c r="X295" s="87">
        <f t="shared" si="41"/>
        <v>0</v>
      </c>
      <c r="Y295" s="87">
        <f t="shared" si="42"/>
        <v>-7.2289156626506026E-3</v>
      </c>
      <c r="Z295" s="87">
        <f t="shared" si="43"/>
        <v>-1.729660474055093E-2</v>
      </c>
      <c r="AA295" s="87">
        <f t="shared" si="44"/>
        <v>-1.6E-2</v>
      </c>
    </row>
    <row r="296" spans="1:27">
      <c r="A296" s="82">
        <v>20190315</v>
      </c>
      <c r="B296" s="82" t="s">
        <v>99</v>
      </c>
      <c r="C296" s="83">
        <v>43850</v>
      </c>
      <c r="D296" s="83">
        <v>44200</v>
      </c>
      <c r="E296" s="83">
        <v>5969782550</v>
      </c>
      <c r="F296" s="83">
        <v>1</v>
      </c>
      <c r="G296" s="84">
        <v>206000</v>
      </c>
      <c r="H296" s="84">
        <v>203000</v>
      </c>
      <c r="I296" s="88">
        <v>125461438</v>
      </c>
      <c r="J296" s="82">
        <v>1</v>
      </c>
      <c r="K296" s="83">
        <v>306800</v>
      </c>
      <c r="L296" s="83">
        <v>305500</v>
      </c>
      <c r="M296" s="83">
        <v>15956260</v>
      </c>
      <c r="N296" s="83">
        <v>1</v>
      </c>
      <c r="O296" s="84">
        <v>25000</v>
      </c>
      <c r="P296" s="84">
        <v>26900</v>
      </c>
      <c r="Q296" s="84">
        <v>7239332</v>
      </c>
      <c r="R296" s="84">
        <v>1</v>
      </c>
      <c r="S296" s="96">
        <f t="shared" si="36"/>
        <v>0</v>
      </c>
      <c r="T296" s="96">
        <f t="shared" si="37"/>
        <v>334860298094037.12</v>
      </c>
      <c r="U296" s="89">
        <f t="shared" si="38"/>
        <v>294402436084800</v>
      </c>
      <c r="V296" s="86">
        <f t="shared" si="39"/>
        <v>879.17987817750929</v>
      </c>
      <c r="W296" s="97">
        <f t="shared" si="40"/>
        <v>5.828740152715544E-3</v>
      </c>
      <c r="X296" s="87">
        <f t="shared" si="41"/>
        <v>7.98175598631699E-3</v>
      </c>
      <c r="Y296" s="87">
        <f t="shared" si="42"/>
        <v>-1.4563106796116505E-2</v>
      </c>
      <c r="Z296" s="87">
        <f t="shared" si="43"/>
        <v>-4.2372881355932203E-3</v>
      </c>
      <c r="AA296" s="87">
        <f t="shared" si="44"/>
        <v>7.0631970260223054E-2</v>
      </c>
    </row>
    <row r="297" spans="1:27">
      <c r="A297" s="82">
        <v>20190318</v>
      </c>
      <c r="B297" s="82" t="s">
        <v>99</v>
      </c>
      <c r="C297" s="83">
        <v>44200</v>
      </c>
      <c r="D297" s="83">
        <v>43700</v>
      </c>
      <c r="E297" s="83">
        <v>5969782550</v>
      </c>
      <c r="F297" s="83">
        <v>1</v>
      </c>
      <c r="G297" s="84">
        <v>203000</v>
      </c>
      <c r="H297" s="84">
        <v>201000</v>
      </c>
      <c r="I297" s="88">
        <v>125461438</v>
      </c>
      <c r="J297" s="82">
        <v>1</v>
      </c>
      <c r="K297" s="83">
        <v>305500</v>
      </c>
      <c r="L297" s="83">
        <v>299400</v>
      </c>
      <c r="M297" s="83">
        <v>15956260</v>
      </c>
      <c r="N297" s="83">
        <v>1</v>
      </c>
      <c r="O297" s="84">
        <v>26900</v>
      </c>
      <c r="P297" s="84">
        <v>27550</v>
      </c>
      <c r="Q297" s="84">
        <v>7239332</v>
      </c>
      <c r="R297" s="84">
        <v>1</v>
      </c>
      <c r="S297" s="96">
        <f t="shared" si="36"/>
        <v>0</v>
      </c>
      <c r="T297" s="96">
        <f t="shared" si="37"/>
        <v>334860298094037.12</v>
      </c>
      <c r="U297" s="89">
        <f t="shared" si="38"/>
        <v>291073994313600</v>
      </c>
      <c r="V297" s="86">
        <f t="shared" si="39"/>
        <v>869.24008600105572</v>
      </c>
      <c r="W297" s="97">
        <f t="shared" si="40"/>
        <v>-1.130575485537523E-2</v>
      </c>
      <c r="X297" s="87">
        <f t="shared" si="41"/>
        <v>-1.1312217194570135E-2</v>
      </c>
      <c r="Y297" s="87">
        <f t="shared" si="42"/>
        <v>-9.852216748768473E-3</v>
      </c>
      <c r="Z297" s="87">
        <f t="shared" si="43"/>
        <v>-1.9967266775777415E-2</v>
      </c>
      <c r="AA297" s="87">
        <f t="shared" si="44"/>
        <v>2.3593466424682397E-2</v>
      </c>
    </row>
    <row r="298" spans="1:27">
      <c r="A298" s="82">
        <v>20190319</v>
      </c>
      <c r="B298" s="82" t="s">
        <v>99</v>
      </c>
      <c r="C298" s="83">
        <v>43700</v>
      </c>
      <c r="D298" s="83">
        <v>43900</v>
      </c>
      <c r="E298" s="83">
        <v>5969782550</v>
      </c>
      <c r="F298" s="83">
        <v>1</v>
      </c>
      <c r="G298" s="84">
        <v>201000</v>
      </c>
      <c r="H298" s="84">
        <v>203000</v>
      </c>
      <c r="I298" s="88">
        <v>125461438</v>
      </c>
      <c r="J298" s="82">
        <v>1</v>
      </c>
      <c r="K298" s="83">
        <v>299400</v>
      </c>
      <c r="L298" s="83">
        <v>289800</v>
      </c>
      <c r="M298" s="83">
        <v>15956260</v>
      </c>
      <c r="N298" s="83">
        <v>1</v>
      </c>
      <c r="O298" s="84">
        <v>27550</v>
      </c>
      <c r="P298" s="84">
        <v>26500</v>
      </c>
      <c r="Q298" s="84">
        <v>7239332</v>
      </c>
      <c r="R298" s="84">
        <v>1</v>
      </c>
      <c r="S298" s="96">
        <f t="shared" si="36"/>
        <v>0</v>
      </c>
      <c r="T298" s="96">
        <f t="shared" si="37"/>
        <v>334860298094037.12</v>
      </c>
      <c r="U298" s="89">
        <f t="shared" si="38"/>
        <v>292358092305000</v>
      </c>
      <c r="V298" s="86">
        <f t="shared" si="39"/>
        <v>873.07481349400985</v>
      </c>
      <c r="W298" s="97">
        <f t="shared" si="40"/>
        <v>4.4115861137925851E-3</v>
      </c>
      <c r="X298" s="87">
        <f t="shared" si="41"/>
        <v>4.5766590389016018E-3</v>
      </c>
      <c r="Y298" s="87">
        <f t="shared" si="42"/>
        <v>9.9502487562189053E-3</v>
      </c>
      <c r="Z298" s="87">
        <f t="shared" si="43"/>
        <v>-3.2064128256513023E-2</v>
      </c>
      <c r="AA298" s="87">
        <f t="shared" si="44"/>
        <v>-3.962264150943396E-2</v>
      </c>
    </row>
    <row r="299" spans="1:27">
      <c r="A299" s="82">
        <v>20190320</v>
      </c>
      <c r="B299" s="82" t="s">
        <v>99</v>
      </c>
      <c r="C299" s="83">
        <v>43900</v>
      </c>
      <c r="D299" s="83">
        <v>44050</v>
      </c>
      <c r="E299" s="83">
        <v>5969782550</v>
      </c>
      <c r="F299" s="83">
        <v>1</v>
      </c>
      <c r="G299" s="84">
        <v>203000</v>
      </c>
      <c r="H299" s="84">
        <v>201000</v>
      </c>
      <c r="I299" s="88">
        <v>125461438</v>
      </c>
      <c r="J299" s="82">
        <v>1</v>
      </c>
      <c r="K299" s="83">
        <v>289800</v>
      </c>
      <c r="L299" s="83">
        <v>294700</v>
      </c>
      <c r="M299" s="83">
        <v>15956260</v>
      </c>
      <c r="N299" s="83">
        <v>1</v>
      </c>
      <c r="O299" s="84">
        <v>26500</v>
      </c>
      <c r="P299" s="84">
        <v>27200</v>
      </c>
      <c r="Q299" s="84">
        <v>7239332</v>
      </c>
      <c r="R299" s="84">
        <v>1</v>
      </c>
      <c r="S299" s="96">
        <f t="shared" si="36"/>
        <v>0</v>
      </c>
      <c r="T299" s="96">
        <f t="shared" si="37"/>
        <v>334860298094037.12</v>
      </c>
      <c r="U299" s="89">
        <f t="shared" si="38"/>
        <v>293085890017900</v>
      </c>
      <c r="V299" s="86">
        <f t="shared" si="39"/>
        <v>875.24825034825176</v>
      </c>
      <c r="W299" s="97">
        <f t="shared" si="40"/>
        <v>2.4894050551566224E-3</v>
      </c>
      <c r="X299" s="87">
        <f t="shared" si="41"/>
        <v>3.4168564920273349E-3</v>
      </c>
      <c r="Y299" s="87">
        <f t="shared" si="42"/>
        <v>-9.852216748768473E-3</v>
      </c>
      <c r="Z299" s="87">
        <f t="shared" si="43"/>
        <v>1.6908212560386472E-2</v>
      </c>
      <c r="AA299" s="87">
        <f t="shared" si="44"/>
        <v>2.5735294117647058E-2</v>
      </c>
    </row>
    <row r="300" spans="1:27">
      <c r="A300" s="82">
        <v>20190321</v>
      </c>
      <c r="B300" s="82" t="s">
        <v>99</v>
      </c>
      <c r="C300" s="83">
        <v>44050</v>
      </c>
      <c r="D300" s="83">
        <v>45850</v>
      </c>
      <c r="E300" s="83">
        <v>5969782550</v>
      </c>
      <c r="F300" s="83">
        <v>1</v>
      </c>
      <c r="G300" s="84">
        <v>201000</v>
      </c>
      <c r="H300" s="84">
        <v>200500</v>
      </c>
      <c r="I300" s="88">
        <v>125461438</v>
      </c>
      <c r="J300" s="82">
        <v>1</v>
      </c>
      <c r="K300" s="83">
        <v>294700</v>
      </c>
      <c r="L300" s="83">
        <v>282800</v>
      </c>
      <c r="M300" s="83">
        <v>15956260</v>
      </c>
      <c r="N300" s="83">
        <v>1</v>
      </c>
      <c r="O300" s="84">
        <v>27200</v>
      </c>
      <c r="P300" s="84">
        <v>26350</v>
      </c>
      <c r="Q300" s="84">
        <v>7239332</v>
      </c>
      <c r="R300" s="84">
        <v>1</v>
      </c>
      <c r="S300" s="96">
        <f t="shared" si="36"/>
        <v>0</v>
      </c>
      <c r="T300" s="96">
        <f t="shared" si="37"/>
        <v>334860298094037.12</v>
      </c>
      <c r="U300" s="89">
        <f t="shared" si="38"/>
        <v>303572734962700</v>
      </c>
      <c r="V300" s="86">
        <f t="shared" si="39"/>
        <v>906.56532497456351</v>
      </c>
      <c r="W300" s="97">
        <f t="shared" si="40"/>
        <v>3.5780790894298878E-2</v>
      </c>
      <c r="X300" s="87">
        <f t="shared" si="41"/>
        <v>4.0862656072644721E-2</v>
      </c>
      <c r="Y300" s="87">
        <f t="shared" si="42"/>
        <v>-2.4875621890547263E-3</v>
      </c>
      <c r="Z300" s="87">
        <f t="shared" si="43"/>
        <v>-4.0380047505938245E-2</v>
      </c>
      <c r="AA300" s="87">
        <f t="shared" si="44"/>
        <v>-3.2258064516129031E-2</v>
      </c>
    </row>
    <row r="301" spans="1:27">
      <c r="A301" s="82">
        <v>20190322</v>
      </c>
      <c r="B301" s="82" t="s">
        <v>99</v>
      </c>
      <c r="C301" s="83">
        <v>45850</v>
      </c>
      <c r="D301" s="83">
        <v>46550</v>
      </c>
      <c r="E301" s="83">
        <v>5969782550</v>
      </c>
      <c r="F301" s="83">
        <v>1</v>
      </c>
      <c r="G301" s="84">
        <v>200500</v>
      </c>
      <c r="H301" s="84">
        <v>199500</v>
      </c>
      <c r="I301" s="88">
        <v>125461438</v>
      </c>
      <c r="J301" s="82">
        <v>1</v>
      </c>
      <c r="K301" s="83">
        <v>282800</v>
      </c>
      <c r="L301" s="83">
        <v>281300</v>
      </c>
      <c r="M301" s="83">
        <v>15956260</v>
      </c>
      <c r="N301" s="83">
        <v>1</v>
      </c>
      <c r="O301" s="84">
        <v>26350</v>
      </c>
      <c r="P301" s="84">
        <v>26050</v>
      </c>
      <c r="Q301" s="84">
        <v>7239332</v>
      </c>
      <c r="R301" s="84">
        <v>1</v>
      </c>
      <c r="S301" s="96">
        <f t="shared" si="36"/>
        <v>0</v>
      </c>
      <c r="T301" s="96">
        <f t="shared" si="37"/>
        <v>334860298094037.12</v>
      </c>
      <c r="U301" s="89">
        <f t="shared" si="38"/>
        <v>307600015120100</v>
      </c>
      <c r="V301" s="86">
        <f t="shared" si="39"/>
        <v>918.59207218921551</v>
      </c>
      <c r="W301" s="97">
        <f t="shared" si="40"/>
        <v>1.3266277545955612E-2</v>
      </c>
      <c r="X301" s="87">
        <f t="shared" si="41"/>
        <v>1.5267175572519083E-2</v>
      </c>
      <c r="Y301" s="87">
        <f t="shared" si="42"/>
        <v>-4.9875311720698253E-3</v>
      </c>
      <c r="Z301" s="87">
        <f t="shared" si="43"/>
        <v>-5.3041018387553042E-3</v>
      </c>
      <c r="AA301" s="87">
        <f t="shared" si="44"/>
        <v>-1.1516314779270634E-2</v>
      </c>
    </row>
    <row r="302" spans="1:27">
      <c r="A302" s="82">
        <v>20190325</v>
      </c>
      <c r="B302" s="82" t="s">
        <v>99</v>
      </c>
      <c r="C302" s="83">
        <v>46550</v>
      </c>
      <c r="D302" s="83">
        <v>45500</v>
      </c>
      <c r="E302" s="83">
        <v>5969782550</v>
      </c>
      <c r="F302" s="83">
        <v>1</v>
      </c>
      <c r="G302" s="84">
        <v>199500</v>
      </c>
      <c r="H302" s="84">
        <v>198000</v>
      </c>
      <c r="I302" s="88">
        <v>125461438</v>
      </c>
      <c r="J302" s="82">
        <v>1</v>
      </c>
      <c r="K302" s="83">
        <v>281300</v>
      </c>
      <c r="L302" s="83">
        <v>271500</v>
      </c>
      <c r="M302" s="83">
        <v>15956260</v>
      </c>
      <c r="N302" s="83">
        <v>1</v>
      </c>
      <c r="O302" s="84">
        <v>26050</v>
      </c>
      <c r="P302" s="84">
        <v>26600</v>
      </c>
      <c r="Q302" s="84">
        <v>7239332</v>
      </c>
      <c r="R302" s="84">
        <v>1</v>
      </c>
      <c r="S302" s="96">
        <f t="shared" si="36"/>
        <v>0</v>
      </c>
      <c r="T302" s="96">
        <f t="shared" si="37"/>
        <v>334860298094037.12</v>
      </c>
      <c r="U302" s="89">
        <f t="shared" si="38"/>
        <v>300991161570200</v>
      </c>
      <c r="V302" s="86">
        <f t="shared" si="39"/>
        <v>898.85592076273599</v>
      </c>
      <c r="W302" s="97">
        <f t="shared" si="40"/>
        <v>-2.1485218546948428E-2</v>
      </c>
      <c r="X302" s="87">
        <f t="shared" si="41"/>
        <v>-2.2556390977443608E-2</v>
      </c>
      <c r="Y302" s="87">
        <f t="shared" si="42"/>
        <v>-7.5187969924812026E-3</v>
      </c>
      <c r="Z302" s="87">
        <f t="shared" si="43"/>
        <v>-3.4838250977603978E-2</v>
      </c>
      <c r="AA302" s="87">
        <f t="shared" si="44"/>
        <v>2.0676691729323307E-2</v>
      </c>
    </row>
    <row r="303" spans="1:27">
      <c r="A303" s="82">
        <v>20190326</v>
      </c>
      <c r="B303" s="82" t="s">
        <v>99</v>
      </c>
      <c r="C303" s="83">
        <v>45500</v>
      </c>
      <c r="D303" s="83">
        <v>45250</v>
      </c>
      <c r="E303" s="83">
        <v>5969782550</v>
      </c>
      <c r="F303" s="83">
        <v>1</v>
      </c>
      <c r="G303" s="84">
        <v>198000</v>
      </c>
      <c r="H303" s="84">
        <v>192500</v>
      </c>
      <c r="I303" s="88">
        <v>125461438</v>
      </c>
      <c r="J303" s="82">
        <v>1</v>
      </c>
      <c r="K303" s="83">
        <v>271500</v>
      </c>
      <c r="L303" s="83">
        <v>286300</v>
      </c>
      <c r="M303" s="83">
        <v>15956260</v>
      </c>
      <c r="N303" s="83">
        <v>1</v>
      </c>
      <c r="O303" s="84">
        <v>26600</v>
      </c>
      <c r="P303" s="84">
        <v>29000</v>
      </c>
      <c r="Q303" s="84">
        <v>7239332</v>
      </c>
      <c r="R303" s="84">
        <v>1</v>
      </c>
      <c r="S303" s="96">
        <f t="shared" si="36"/>
        <v>0</v>
      </c>
      <c r="T303" s="96">
        <f t="shared" si="37"/>
        <v>334860298094037.12</v>
      </c>
      <c r="U303" s="89">
        <f t="shared" si="38"/>
        <v>299062205068500</v>
      </c>
      <c r="V303" s="86">
        <f t="shared" si="39"/>
        <v>893.09543941370998</v>
      </c>
      <c r="W303" s="97">
        <f t="shared" si="40"/>
        <v>-6.4086815427970662E-3</v>
      </c>
      <c r="X303" s="87">
        <f t="shared" si="41"/>
        <v>-5.4945054945054949E-3</v>
      </c>
      <c r="Y303" s="87">
        <f t="shared" si="42"/>
        <v>-2.7777777777777776E-2</v>
      </c>
      <c r="Z303" s="87">
        <f t="shared" si="43"/>
        <v>5.4511970534069983E-2</v>
      </c>
      <c r="AA303" s="87">
        <f t="shared" si="44"/>
        <v>8.2758620689655171E-2</v>
      </c>
    </row>
    <row r="304" spans="1:27">
      <c r="A304" s="82">
        <v>20190327</v>
      </c>
      <c r="B304" s="82" t="s">
        <v>99</v>
      </c>
      <c r="C304" s="83">
        <v>45250</v>
      </c>
      <c r="D304" s="83">
        <v>45350</v>
      </c>
      <c r="E304" s="83">
        <v>5969782550</v>
      </c>
      <c r="F304" s="83">
        <v>1</v>
      </c>
      <c r="G304" s="84">
        <v>192500</v>
      </c>
      <c r="H304" s="84">
        <v>183000</v>
      </c>
      <c r="I304" s="88">
        <v>125461438</v>
      </c>
      <c r="J304" s="82">
        <v>1</v>
      </c>
      <c r="K304" s="83">
        <v>286300</v>
      </c>
      <c r="L304" s="83">
        <v>269600</v>
      </c>
      <c r="M304" s="83">
        <v>15956260</v>
      </c>
      <c r="N304" s="83">
        <v>1</v>
      </c>
      <c r="O304" s="84">
        <v>29000</v>
      </c>
      <c r="P304" s="84">
        <v>28450</v>
      </c>
      <c r="Q304" s="84">
        <v>7239332</v>
      </c>
      <c r="R304" s="84">
        <v>1</v>
      </c>
      <c r="S304" s="96">
        <f t="shared" si="36"/>
        <v>0</v>
      </c>
      <c r="T304" s="96">
        <f t="shared" si="37"/>
        <v>334860298094037.12</v>
      </c>
      <c r="U304" s="89">
        <f t="shared" si="38"/>
        <v>298196848487900</v>
      </c>
      <c r="V304" s="86">
        <f t="shared" si="39"/>
        <v>890.51120776389826</v>
      </c>
      <c r="W304" s="97">
        <f t="shared" si="40"/>
        <v>-2.8935671774432043E-3</v>
      </c>
      <c r="X304" s="87">
        <f t="shared" si="41"/>
        <v>2.2099447513812156E-3</v>
      </c>
      <c r="Y304" s="87">
        <f t="shared" si="42"/>
        <v>-4.9350649350649353E-2</v>
      </c>
      <c r="Z304" s="87">
        <f t="shared" si="43"/>
        <v>-5.8330422633601116E-2</v>
      </c>
      <c r="AA304" s="87">
        <f t="shared" si="44"/>
        <v>-1.9332161687170474E-2</v>
      </c>
    </row>
    <row r="305" spans="1:27">
      <c r="A305" s="82">
        <v>20190328</v>
      </c>
      <c r="B305" s="82" t="s">
        <v>99</v>
      </c>
      <c r="C305" s="83">
        <v>45350</v>
      </c>
      <c r="D305" s="83">
        <v>44850</v>
      </c>
      <c r="E305" s="83">
        <v>5969782550</v>
      </c>
      <c r="F305" s="83">
        <v>1</v>
      </c>
      <c r="G305" s="84">
        <v>183000</v>
      </c>
      <c r="H305" s="84">
        <v>180500</v>
      </c>
      <c r="I305" s="88">
        <v>125461438</v>
      </c>
      <c r="J305" s="82">
        <v>1</v>
      </c>
      <c r="K305" s="83">
        <v>269600</v>
      </c>
      <c r="L305" s="83">
        <v>270300</v>
      </c>
      <c r="M305" s="83">
        <v>15956260</v>
      </c>
      <c r="N305" s="83">
        <v>1</v>
      </c>
      <c r="O305" s="84">
        <v>28450</v>
      </c>
      <c r="P305" s="84">
        <v>29650</v>
      </c>
      <c r="Q305" s="84">
        <v>7239332</v>
      </c>
      <c r="R305" s="84">
        <v>1</v>
      </c>
      <c r="S305" s="96">
        <f t="shared" si="36"/>
        <v>0</v>
      </c>
      <c r="T305" s="96">
        <f t="shared" si="37"/>
        <v>334860298094037.12</v>
      </c>
      <c r="U305" s="89">
        <f t="shared" si="38"/>
        <v>294918160198300</v>
      </c>
      <c r="V305" s="86">
        <f t="shared" si="39"/>
        <v>880.71999540381353</v>
      </c>
      <c r="W305" s="97">
        <f t="shared" si="40"/>
        <v>-1.0995046749238306E-2</v>
      </c>
      <c r="X305" s="87">
        <f t="shared" si="41"/>
        <v>-1.1025358324145534E-2</v>
      </c>
      <c r="Y305" s="87">
        <f t="shared" si="42"/>
        <v>-1.3661202185792349E-2</v>
      </c>
      <c r="Z305" s="87">
        <f t="shared" si="43"/>
        <v>2.5964391691394658E-3</v>
      </c>
      <c r="AA305" s="87">
        <f t="shared" si="44"/>
        <v>4.0472175379426642E-2</v>
      </c>
    </row>
    <row r="306" spans="1:27">
      <c r="A306" s="82">
        <v>20190329</v>
      </c>
      <c r="B306" s="82" t="s">
        <v>99</v>
      </c>
      <c r="C306" s="83">
        <v>44850</v>
      </c>
      <c r="D306" s="83">
        <v>44650</v>
      </c>
      <c r="E306" s="83">
        <v>5969782550</v>
      </c>
      <c r="F306" s="83">
        <v>1</v>
      </c>
      <c r="G306" s="84">
        <v>180500</v>
      </c>
      <c r="H306" s="84">
        <v>181000</v>
      </c>
      <c r="I306" s="88">
        <v>125461438</v>
      </c>
      <c r="J306" s="82">
        <v>1</v>
      </c>
      <c r="K306" s="83">
        <v>270300</v>
      </c>
      <c r="L306" s="83">
        <v>279800</v>
      </c>
      <c r="M306" s="83">
        <v>15956260</v>
      </c>
      <c r="N306" s="83">
        <v>1</v>
      </c>
      <c r="O306" s="84">
        <v>29650</v>
      </c>
      <c r="P306" s="84">
        <v>30000</v>
      </c>
      <c r="Q306" s="84">
        <v>7239332</v>
      </c>
      <c r="R306" s="84">
        <v>1</v>
      </c>
      <c r="S306" s="96">
        <f t="shared" si="36"/>
        <v>0</v>
      </c>
      <c r="T306" s="96">
        <f t="shared" si="37"/>
        <v>334860298094037.12</v>
      </c>
      <c r="U306" s="89">
        <f t="shared" si="38"/>
        <v>293941052643500</v>
      </c>
      <c r="V306" s="86">
        <f t="shared" si="39"/>
        <v>877.80203958653237</v>
      </c>
      <c r="W306" s="97">
        <f t="shared" si="40"/>
        <v>-3.3131481430068587E-3</v>
      </c>
      <c r="X306" s="87">
        <f t="shared" si="41"/>
        <v>-4.459308807134894E-3</v>
      </c>
      <c r="Y306" s="87">
        <f t="shared" si="42"/>
        <v>2.7700831024930748E-3</v>
      </c>
      <c r="Z306" s="87">
        <f t="shared" si="43"/>
        <v>3.5146133925268219E-2</v>
      </c>
      <c r="AA306" s="87">
        <f t="shared" si="44"/>
        <v>1.1666666666666667E-2</v>
      </c>
    </row>
    <row r="307" spans="1:27">
      <c r="A307" s="82">
        <v>20190401</v>
      </c>
      <c r="B307" s="82" t="s">
        <v>99</v>
      </c>
      <c r="C307" s="83">
        <v>44650</v>
      </c>
      <c r="D307" s="83">
        <v>45050</v>
      </c>
      <c r="E307" s="83">
        <v>5969782550</v>
      </c>
      <c r="F307" s="83">
        <v>1</v>
      </c>
      <c r="G307" s="84">
        <v>181000</v>
      </c>
      <c r="H307" s="84">
        <v>182000</v>
      </c>
      <c r="I307" s="88">
        <v>125461438</v>
      </c>
      <c r="J307" s="82">
        <v>1</v>
      </c>
      <c r="K307" s="83">
        <v>279800</v>
      </c>
      <c r="L307" s="83">
        <v>274900</v>
      </c>
      <c r="M307" s="83">
        <v>15956260</v>
      </c>
      <c r="N307" s="83">
        <v>1</v>
      </c>
      <c r="O307" s="84">
        <v>30000</v>
      </c>
      <c r="P307" s="84">
        <v>29650</v>
      </c>
      <c r="Q307" s="84">
        <v>7239332</v>
      </c>
      <c r="R307" s="84">
        <v>1</v>
      </c>
      <c r="S307" s="96">
        <f t="shared" si="36"/>
        <v>0</v>
      </c>
      <c r="T307" s="96">
        <f t="shared" si="37"/>
        <v>334860298094037.12</v>
      </c>
      <c r="U307" s="89">
        <f t="shared" si="38"/>
        <v>296373707661300</v>
      </c>
      <c r="V307" s="86">
        <f t="shared" si="39"/>
        <v>885.06672588002914</v>
      </c>
      <c r="W307" s="97">
        <f t="shared" si="40"/>
        <v>8.27599614249999E-3</v>
      </c>
      <c r="X307" s="87">
        <f t="shared" si="41"/>
        <v>8.9585666293393058E-3</v>
      </c>
      <c r="Y307" s="87">
        <f t="shared" si="42"/>
        <v>5.5248618784530384E-3</v>
      </c>
      <c r="Z307" s="87">
        <f t="shared" si="43"/>
        <v>-1.7512508934953538E-2</v>
      </c>
      <c r="AA307" s="87">
        <f t="shared" si="44"/>
        <v>-1.1804384485666104E-2</v>
      </c>
    </row>
    <row r="308" spans="1:27">
      <c r="A308" s="82">
        <v>20190402</v>
      </c>
      <c r="B308" s="82" t="s">
        <v>99</v>
      </c>
      <c r="C308" s="83">
        <v>45050</v>
      </c>
      <c r="D308" s="83">
        <v>45750</v>
      </c>
      <c r="E308" s="83">
        <v>5969782550</v>
      </c>
      <c r="F308" s="83">
        <v>1</v>
      </c>
      <c r="G308" s="84">
        <v>182000</v>
      </c>
      <c r="H308" s="84">
        <v>190000</v>
      </c>
      <c r="I308" s="88">
        <v>125461438</v>
      </c>
      <c r="J308" s="82">
        <v>1</v>
      </c>
      <c r="K308" s="83">
        <v>274900</v>
      </c>
      <c r="L308" s="83">
        <v>277000</v>
      </c>
      <c r="M308" s="83">
        <v>15956260</v>
      </c>
      <c r="N308" s="83">
        <v>1</v>
      </c>
      <c r="O308" s="84">
        <v>29650</v>
      </c>
      <c r="P308" s="84">
        <v>29450</v>
      </c>
      <c r="Q308" s="84">
        <v>7239332</v>
      </c>
      <c r="R308" s="84">
        <v>1</v>
      </c>
      <c r="S308" s="96">
        <f t="shared" si="36"/>
        <v>0</v>
      </c>
      <c r="T308" s="96">
        <f t="shared" si="37"/>
        <v>334860298094037.12</v>
      </c>
      <c r="U308" s="89">
        <f t="shared" si="38"/>
        <v>301588307229900</v>
      </c>
      <c r="V308" s="86">
        <f t="shared" si="39"/>
        <v>900.63918877957428</v>
      </c>
      <c r="W308" s="97">
        <f t="shared" si="40"/>
        <v>1.7594676699727148E-2</v>
      </c>
      <c r="X308" s="87">
        <f t="shared" si="41"/>
        <v>1.5538290788013319E-2</v>
      </c>
      <c r="Y308" s="87">
        <f t="shared" si="42"/>
        <v>4.3956043956043959E-2</v>
      </c>
      <c r="Z308" s="87">
        <f t="shared" si="43"/>
        <v>7.6391415060021823E-3</v>
      </c>
      <c r="AA308" s="87">
        <f t="shared" si="44"/>
        <v>-6.7911714770797962E-3</v>
      </c>
    </row>
    <row r="309" spans="1:27">
      <c r="A309" s="82">
        <v>20190403</v>
      </c>
      <c r="B309" s="82" t="s">
        <v>99</v>
      </c>
      <c r="C309" s="83">
        <v>45750</v>
      </c>
      <c r="D309" s="83">
        <v>46600</v>
      </c>
      <c r="E309" s="83">
        <v>5969782550</v>
      </c>
      <c r="F309" s="83">
        <v>1</v>
      </c>
      <c r="G309" s="84">
        <v>190000</v>
      </c>
      <c r="H309" s="84">
        <v>193500</v>
      </c>
      <c r="I309" s="88">
        <v>125461438</v>
      </c>
      <c r="J309" s="82">
        <v>1</v>
      </c>
      <c r="K309" s="83">
        <v>277000</v>
      </c>
      <c r="L309" s="83">
        <v>279500</v>
      </c>
      <c r="M309" s="83">
        <v>15956260</v>
      </c>
      <c r="N309" s="83">
        <v>1</v>
      </c>
      <c r="O309" s="84">
        <v>29450</v>
      </c>
      <c r="P309" s="84">
        <v>31150</v>
      </c>
      <c r="Q309" s="84">
        <v>7239332</v>
      </c>
      <c r="R309" s="84">
        <v>1</v>
      </c>
      <c r="S309" s="96">
        <f t="shared" si="36"/>
        <v>0</v>
      </c>
      <c r="T309" s="96">
        <f t="shared" si="37"/>
        <v>334860298094037.12</v>
      </c>
      <c r="U309" s="89">
        <f t="shared" si="38"/>
        <v>307153934944800</v>
      </c>
      <c r="V309" s="86">
        <f t="shared" si="39"/>
        <v>917.25993404731275</v>
      </c>
      <c r="W309" s="97">
        <f t="shared" si="40"/>
        <v>1.845438825536859E-2</v>
      </c>
      <c r="X309" s="87">
        <f t="shared" si="41"/>
        <v>1.8579234972677595E-2</v>
      </c>
      <c r="Y309" s="87">
        <f t="shared" si="42"/>
        <v>1.8421052631578946E-2</v>
      </c>
      <c r="Z309" s="87">
        <f t="shared" si="43"/>
        <v>9.0252707581227436E-3</v>
      </c>
      <c r="AA309" s="87">
        <f t="shared" si="44"/>
        <v>5.4574638844301769E-2</v>
      </c>
    </row>
    <row r="310" spans="1:27">
      <c r="A310" s="82">
        <v>20190404</v>
      </c>
      <c r="B310" s="82" t="s">
        <v>99</v>
      </c>
      <c r="C310" s="83">
        <v>46600</v>
      </c>
      <c r="D310" s="83">
        <v>46950</v>
      </c>
      <c r="E310" s="83">
        <v>5969782550</v>
      </c>
      <c r="F310" s="83">
        <v>1</v>
      </c>
      <c r="G310" s="84">
        <v>193500</v>
      </c>
      <c r="H310" s="84">
        <v>192500</v>
      </c>
      <c r="I310" s="88">
        <v>125461438</v>
      </c>
      <c r="J310" s="82">
        <v>1</v>
      </c>
      <c r="K310" s="83">
        <v>279500</v>
      </c>
      <c r="L310" s="83">
        <v>272900</v>
      </c>
      <c r="M310" s="83">
        <v>15956260</v>
      </c>
      <c r="N310" s="83">
        <v>1</v>
      </c>
      <c r="O310" s="84">
        <v>31150</v>
      </c>
      <c r="P310" s="84">
        <v>31150</v>
      </c>
      <c r="Q310" s="84">
        <v>7239332</v>
      </c>
      <c r="R310" s="84">
        <v>1</v>
      </c>
      <c r="S310" s="96">
        <f t="shared" si="36"/>
        <v>0</v>
      </c>
      <c r="T310" s="96">
        <f t="shared" si="37"/>
        <v>334860298094037.12</v>
      </c>
      <c r="U310" s="89">
        <f t="shared" si="38"/>
        <v>309012586083300</v>
      </c>
      <c r="V310" s="86">
        <f t="shared" si="39"/>
        <v>922.81046108524197</v>
      </c>
      <c r="W310" s="97">
        <f t="shared" si="40"/>
        <v>6.0512040610321864E-3</v>
      </c>
      <c r="X310" s="87">
        <f t="shared" si="41"/>
        <v>7.5107296137339056E-3</v>
      </c>
      <c r="Y310" s="87">
        <f t="shared" si="42"/>
        <v>-5.1679586563307496E-3</v>
      </c>
      <c r="Z310" s="87">
        <f t="shared" si="43"/>
        <v>-2.3613595706618962E-2</v>
      </c>
      <c r="AA310" s="87">
        <f t="shared" si="44"/>
        <v>0</v>
      </c>
    </row>
    <row r="311" spans="1:27">
      <c r="A311" s="82">
        <v>20190405</v>
      </c>
      <c r="B311" s="82" t="s">
        <v>99</v>
      </c>
      <c r="C311" s="83">
        <v>46950</v>
      </c>
      <c r="D311" s="83">
        <v>46850</v>
      </c>
      <c r="E311" s="83">
        <v>5969782550</v>
      </c>
      <c r="F311" s="83">
        <v>1</v>
      </c>
      <c r="G311" s="84">
        <v>192500</v>
      </c>
      <c r="H311" s="84">
        <v>192000</v>
      </c>
      <c r="I311" s="88">
        <v>125461438</v>
      </c>
      <c r="J311" s="82">
        <v>1</v>
      </c>
      <c r="K311" s="83">
        <v>272900</v>
      </c>
      <c r="L311" s="83">
        <v>265100</v>
      </c>
      <c r="M311" s="83">
        <v>15956260</v>
      </c>
      <c r="N311" s="83">
        <v>1</v>
      </c>
      <c r="O311" s="84">
        <v>31150</v>
      </c>
      <c r="P311" s="84">
        <v>30150</v>
      </c>
      <c r="Q311" s="84">
        <v>7239332</v>
      </c>
      <c r="R311" s="84">
        <v>1</v>
      </c>
      <c r="S311" s="96">
        <f t="shared" si="36"/>
        <v>0</v>
      </c>
      <c r="T311" s="96">
        <f t="shared" si="37"/>
        <v>334860298094037.12</v>
      </c>
      <c r="U311" s="89">
        <f t="shared" si="38"/>
        <v>308221178949300</v>
      </c>
      <c r="V311" s="86">
        <f t="shared" si="39"/>
        <v>920.44706614560744</v>
      </c>
      <c r="W311" s="97">
        <f t="shared" si="40"/>
        <v>-2.5610838187238752E-3</v>
      </c>
      <c r="X311" s="87">
        <f t="shared" si="41"/>
        <v>-2.1299254526091589E-3</v>
      </c>
      <c r="Y311" s="87">
        <f t="shared" si="42"/>
        <v>-2.5974025974025974E-3</v>
      </c>
      <c r="Z311" s="87">
        <f t="shared" si="43"/>
        <v>-2.8581898131183583E-2</v>
      </c>
      <c r="AA311" s="87">
        <f t="shared" si="44"/>
        <v>-3.316749585406302E-2</v>
      </c>
    </row>
    <row r="312" spans="1:27">
      <c r="A312" s="82">
        <v>20190408</v>
      </c>
      <c r="B312" s="82" t="s">
        <v>99</v>
      </c>
      <c r="C312" s="83">
        <v>46850</v>
      </c>
      <c r="D312" s="83">
        <v>46650</v>
      </c>
      <c r="E312" s="83">
        <v>5969782550</v>
      </c>
      <c r="F312" s="83">
        <v>1</v>
      </c>
      <c r="G312" s="84">
        <v>192000</v>
      </c>
      <c r="H312" s="84">
        <v>195500</v>
      </c>
      <c r="I312" s="88">
        <v>125461438</v>
      </c>
      <c r="J312" s="82">
        <v>1</v>
      </c>
      <c r="K312" s="83">
        <v>265100</v>
      </c>
      <c r="L312" s="83">
        <v>271200</v>
      </c>
      <c r="M312" s="83">
        <v>15956260</v>
      </c>
      <c r="N312" s="83">
        <v>1</v>
      </c>
      <c r="O312" s="84">
        <v>30150</v>
      </c>
      <c r="P312" s="84">
        <v>29500</v>
      </c>
      <c r="Q312" s="84">
        <v>7239332</v>
      </c>
      <c r="R312" s="84">
        <v>1</v>
      </c>
      <c r="S312" s="96">
        <f t="shared" si="36"/>
        <v>0</v>
      </c>
      <c r="T312" s="96">
        <f t="shared" si="37"/>
        <v>334860298094037.12</v>
      </c>
      <c r="U312" s="89">
        <f t="shared" si="38"/>
        <v>307558965092500</v>
      </c>
      <c r="V312" s="86">
        <f t="shared" si="39"/>
        <v>918.46948367145569</v>
      </c>
      <c r="W312" s="97">
        <f t="shared" si="40"/>
        <v>-2.1485021212929887E-3</v>
      </c>
      <c r="X312" s="87">
        <f t="shared" si="41"/>
        <v>-4.2689434364994666E-3</v>
      </c>
      <c r="Y312" s="87">
        <f t="shared" si="42"/>
        <v>1.8229166666666668E-2</v>
      </c>
      <c r="Z312" s="87">
        <f t="shared" si="43"/>
        <v>2.3010184835910975E-2</v>
      </c>
      <c r="AA312" s="87">
        <f t="shared" si="44"/>
        <v>-2.2033898305084745E-2</v>
      </c>
    </row>
    <row r="313" spans="1:27">
      <c r="A313" s="82">
        <v>20190409</v>
      </c>
      <c r="B313" s="82" t="s">
        <v>99</v>
      </c>
      <c r="C313" s="83">
        <v>46650</v>
      </c>
      <c r="D313" s="83">
        <v>46650</v>
      </c>
      <c r="E313" s="83">
        <v>5969782550</v>
      </c>
      <c r="F313" s="83">
        <v>1</v>
      </c>
      <c r="G313" s="84">
        <v>195500</v>
      </c>
      <c r="H313" s="84">
        <v>204500</v>
      </c>
      <c r="I313" s="88">
        <v>125461438</v>
      </c>
      <c r="J313" s="82">
        <v>1</v>
      </c>
      <c r="K313" s="83">
        <v>271200</v>
      </c>
      <c r="L313" s="83">
        <v>270900</v>
      </c>
      <c r="M313" s="83">
        <v>15956260</v>
      </c>
      <c r="N313" s="83">
        <v>1</v>
      </c>
      <c r="O313" s="84">
        <v>29500</v>
      </c>
      <c r="P313" s="84">
        <v>29500</v>
      </c>
      <c r="Q313" s="84">
        <v>7239332</v>
      </c>
      <c r="R313" s="84">
        <v>1</v>
      </c>
      <c r="S313" s="96">
        <f t="shared" ref="S313:S376" si="45">IF(U312&lt;&gt;(C313*E313*F313+G313*I313*J313+K313*M313*N313+O313*Q313*R313),1,0)</f>
        <v>0</v>
      </c>
      <c r="T313" s="96">
        <f t="shared" ref="T313:T376" si="46">IF(S313=0,T312,T312*(C313*E313*F313+G313*I313*J313+K313*M313*N313+O313*Q313*R313)/U312)</f>
        <v>334860298094037.12</v>
      </c>
      <c r="U313" s="89">
        <f t="shared" ref="U313:U376" si="47">D313*E313*F313+H313*I313*J313+L313*M313*N313+P313*Q313*R313</f>
        <v>308683331156500</v>
      </c>
      <c r="V313" s="86">
        <f t="shared" si="39"/>
        <v>921.82720051755439</v>
      </c>
      <c r="W313" s="97">
        <f t="shared" si="40"/>
        <v>3.6557739868249999E-3</v>
      </c>
      <c r="X313" s="87">
        <f t="shared" si="41"/>
        <v>0</v>
      </c>
      <c r="Y313" s="87">
        <f t="shared" si="42"/>
        <v>4.6035805626598467E-2</v>
      </c>
      <c r="Z313" s="87">
        <f t="shared" si="43"/>
        <v>-1.1061946902654867E-3</v>
      </c>
      <c r="AA313" s="87">
        <f t="shared" si="44"/>
        <v>0</v>
      </c>
    </row>
    <row r="314" spans="1:27">
      <c r="A314" s="82">
        <v>20190410</v>
      </c>
      <c r="B314" s="82" t="s">
        <v>99</v>
      </c>
      <c r="C314" s="83">
        <v>46650</v>
      </c>
      <c r="D314" s="83">
        <v>46700</v>
      </c>
      <c r="E314" s="83">
        <v>5969782550</v>
      </c>
      <c r="F314" s="83">
        <v>1</v>
      </c>
      <c r="G314" s="84">
        <v>204500</v>
      </c>
      <c r="H314" s="84">
        <v>205500</v>
      </c>
      <c r="I314" s="88">
        <v>125461438</v>
      </c>
      <c r="J314" s="82">
        <v>1</v>
      </c>
      <c r="K314" s="83">
        <v>270900</v>
      </c>
      <c r="L314" s="83">
        <v>278000</v>
      </c>
      <c r="M314" s="83">
        <v>15956260</v>
      </c>
      <c r="N314" s="83">
        <v>1</v>
      </c>
      <c r="O314" s="84">
        <v>29500</v>
      </c>
      <c r="P314" s="84">
        <v>30050</v>
      </c>
      <c r="Q314" s="84">
        <v>7239332</v>
      </c>
      <c r="R314" s="84">
        <v>1</v>
      </c>
      <c r="S314" s="96">
        <f t="shared" si="45"/>
        <v>0</v>
      </c>
      <c r="T314" s="96">
        <f t="shared" si="46"/>
        <v>334860298094037.12</v>
      </c>
      <c r="U314" s="89">
        <f t="shared" si="47"/>
        <v>309224552800600</v>
      </c>
      <c r="V314" s="86">
        <f t="shared" si="39"/>
        <v>923.44346152902858</v>
      </c>
      <c r="W314" s="97">
        <f t="shared" si="40"/>
        <v>1.7533231939421549E-3</v>
      </c>
      <c r="X314" s="87">
        <f t="shared" si="41"/>
        <v>1.0718113612004287E-3</v>
      </c>
      <c r="Y314" s="87">
        <f t="shared" si="42"/>
        <v>4.8899755501222494E-3</v>
      </c>
      <c r="Z314" s="87">
        <f t="shared" si="43"/>
        <v>2.6208933185677373E-2</v>
      </c>
      <c r="AA314" s="87">
        <f t="shared" si="44"/>
        <v>1.8302828618968387E-2</v>
      </c>
    </row>
    <row r="315" spans="1:27">
      <c r="A315" s="82">
        <v>20190411</v>
      </c>
      <c r="B315" s="82" t="s">
        <v>99</v>
      </c>
      <c r="C315" s="83">
        <v>46700</v>
      </c>
      <c r="D315" s="83">
        <v>46250</v>
      </c>
      <c r="E315" s="83">
        <v>5969782550</v>
      </c>
      <c r="F315" s="83">
        <v>1</v>
      </c>
      <c r="G315" s="84">
        <v>205500</v>
      </c>
      <c r="H315" s="84">
        <v>210500</v>
      </c>
      <c r="I315" s="88">
        <v>125461438</v>
      </c>
      <c r="J315" s="82">
        <v>1</v>
      </c>
      <c r="K315" s="83">
        <v>278000</v>
      </c>
      <c r="L315" s="83">
        <v>278500</v>
      </c>
      <c r="M315" s="83">
        <v>15956260</v>
      </c>
      <c r="N315" s="83">
        <v>1</v>
      </c>
      <c r="O315" s="84">
        <v>30050</v>
      </c>
      <c r="P315" s="84">
        <v>29650</v>
      </c>
      <c r="Q315" s="84">
        <v>7239332</v>
      </c>
      <c r="R315" s="84">
        <v>1</v>
      </c>
      <c r="S315" s="96">
        <f t="shared" si="45"/>
        <v>0</v>
      </c>
      <c r="T315" s="96">
        <f t="shared" si="46"/>
        <v>334860298094037.12</v>
      </c>
      <c r="U315" s="89">
        <f t="shared" si="47"/>
        <v>307170540240300</v>
      </c>
      <c r="V315" s="86">
        <f t="shared" si="39"/>
        <v>917.30952277310246</v>
      </c>
      <c r="W315" s="97">
        <f t="shared" si="40"/>
        <v>-6.64246270775431E-3</v>
      </c>
      <c r="X315" s="87">
        <f t="shared" si="41"/>
        <v>-9.6359743040685224E-3</v>
      </c>
      <c r="Y315" s="87">
        <f t="shared" si="42"/>
        <v>2.4330900243309004E-2</v>
      </c>
      <c r="Z315" s="87">
        <f t="shared" si="43"/>
        <v>1.7985611510791368E-3</v>
      </c>
      <c r="AA315" s="87">
        <f t="shared" si="44"/>
        <v>-1.3490725126475547E-2</v>
      </c>
    </row>
    <row r="316" spans="1:27">
      <c r="A316" s="82">
        <v>20190412</v>
      </c>
      <c r="B316" s="82" t="s">
        <v>99</v>
      </c>
      <c r="C316" s="83">
        <v>46250</v>
      </c>
      <c r="D316" s="83">
        <v>46850</v>
      </c>
      <c r="E316" s="83">
        <v>5969782550</v>
      </c>
      <c r="F316" s="83">
        <v>1</v>
      </c>
      <c r="G316" s="84">
        <v>210500</v>
      </c>
      <c r="H316" s="84">
        <v>209000</v>
      </c>
      <c r="I316" s="88">
        <v>125461438</v>
      </c>
      <c r="J316" s="82">
        <v>1</v>
      </c>
      <c r="K316" s="83">
        <v>278500</v>
      </c>
      <c r="L316" s="83">
        <v>274100</v>
      </c>
      <c r="M316" s="83">
        <v>15956260</v>
      </c>
      <c r="N316" s="83">
        <v>1</v>
      </c>
      <c r="O316" s="84">
        <v>29650</v>
      </c>
      <c r="P316" s="84">
        <v>28900</v>
      </c>
      <c r="Q316" s="84">
        <v>7239332</v>
      </c>
      <c r="R316" s="84">
        <v>1</v>
      </c>
      <c r="S316" s="96">
        <f t="shared" si="45"/>
        <v>0</v>
      </c>
      <c r="T316" s="96">
        <f t="shared" si="46"/>
        <v>334860298094037.12</v>
      </c>
      <c r="U316" s="89">
        <f t="shared" si="47"/>
        <v>310488580570300</v>
      </c>
      <c r="V316" s="86">
        <f t="shared" si="39"/>
        <v>927.21825291783932</v>
      </c>
      <c r="W316" s="97">
        <f t="shared" si="40"/>
        <v>1.080194841407724E-2</v>
      </c>
      <c r="X316" s="87">
        <f t="shared" si="41"/>
        <v>1.2972972972972972E-2</v>
      </c>
      <c r="Y316" s="87">
        <f t="shared" si="42"/>
        <v>-7.1258907363420431E-3</v>
      </c>
      <c r="Z316" s="87">
        <f t="shared" si="43"/>
        <v>-1.5798922800718134E-2</v>
      </c>
      <c r="AA316" s="87">
        <f t="shared" si="44"/>
        <v>-2.5951557093425604E-2</v>
      </c>
    </row>
    <row r="317" spans="1:27">
      <c r="A317" s="82">
        <v>20190415</v>
      </c>
      <c r="B317" s="82" t="s">
        <v>99</v>
      </c>
      <c r="C317" s="83">
        <v>46850</v>
      </c>
      <c r="D317" s="83">
        <v>47050</v>
      </c>
      <c r="E317" s="83">
        <v>5969782550</v>
      </c>
      <c r="F317" s="83">
        <v>1</v>
      </c>
      <c r="G317" s="84">
        <v>209000</v>
      </c>
      <c r="H317" s="84">
        <v>203500</v>
      </c>
      <c r="I317" s="88">
        <v>125461438</v>
      </c>
      <c r="J317" s="82">
        <v>1</v>
      </c>
      <c r="K317" s="83">
        <v>274100</v>
      </c>
      <c r="L317" s="83">
        <v>268400</v>
      </c>
      <c r="M317" s="83">
        <v>15956260</v>
      </c>
      <c r="N317" s="83">
        <v>1</v>
      </c>
      <c r="O317" s="84">
        <v>28900</v>
      </c>
      <c r="P317" s="84">
        <v>27400</v>
      </c>
      <c r="Q317" s="84">
        <v>7239332</v>
      </c>
      <c r="R317" s="84">
        <v>1</v>
      </c>
      <c r="S317" s="96">
        <f t="shared" si="45"/>
        <v>0</v>
      </c>
      <c r="T317" s="96">
        <f t="shared" si="46"/>
        <v>334860298094037.12</v>
      </c>
      <c r="U317" s="89">
        <f t="shared" si="47"/>
        <v>310890689491300</v>
      </c>
      <c r="V317" s="86">
        <f t="shared" si="39"/>
        <v>928.41907882431065</v>
      </c>
      <c r="W317" s="97">
        <f t="shared" si="40"/>
        <v>1.2950844126423037E-3</v>
      </c>
      <c r="X317" s="87">
        <f t="shared" si="41"/>
        <v>4.2689434364994666E-3</v>
      </c>
      <c r="Y317" s="87">
        <f t="shared" si="42"/>
        <v>-2.6315789473684209E-2</v>
      </c>
      <c r="Z317" s="87">
        <f t="shared" si="43"/>
        <v>-2.0795330171470266E-2</v>
      </c>
      <c r="AA317" s="87">
        <f t="shared" si="44"/>
        <v>-5.4744525547445258E-2</v>
      </c>
    </row>
    <row r="318" spans="1:27">
      <c r="A318" s="82">
        <v>20190416</v>
      </c>
      <c r="B318" s="82" t="s">
        <v>99</v>
      </c>
      <c r="C318" s="83">
        <v>47050</v>
      </c>
      <c r="D318" s="83">
        <v>47250</v>
      </c>
      <c r="E318" s="83">
        <v>5969782550</v>
      </c>
      <c r="F318" s="83">
        <v>1</v>
      </c>
      <c r="G318" s="84">
        <v>203500</v>
      </c>
      <c r="H318" s="84">
        <v>208000</v>
      </c>
      <c r="I318" s="88">
        <v>125461438</v>
      </c>
      <c r="J318" s="82">
        <v>1</v>
      </c>
      <c r="K318" s="83">
        <v>268400</v>
      </c>
      <c r="L318" s="83">
        <v>270200</v>
      </c>
      <c r="M318" s="83">
        <v>15956260</v>
      </c>
      <c r="N318" s="83">
        <v>1</v>
      </c>
      <c r="O318" s="84">
        <v>27400</v>
      </c>
      <c r="P318" s="84">
        <v>28250</v>
      </c>
      <c r="Q318" s="84">
        <v>7239332</v>
      </c>
      <c r="R318" s="84">
        <v>1</v>
      </c>
      <c r="S318" s="96">
        <f t="shared" si="45"/>
        <v>0</v>
      </c>
      <c r="T318" s="96">
        <f t="shared" si="46"/>
        <v>334860298094037.12</v>
      </c>
      <c r="U318" s="89">
        <f t="shared" si="47"/>
        <v>312684097172500</v>
      </c>
      <c r="V318" s="86">
        <f t="shared" si="39"/>
        <v>933.77476802188869</v>
      </c>
      <c r="W318" s="97">
        <f t="shared" si="40"/>
        <v>5.7686117398191988E-3</v>
      </c>
      <c r="X318" s="87">
        <f t="shared" si="41"/>
        <v>4.2507970244420826E-3</v>
      </c>
      <c r="Y318" s="87">
        <f t="shared" si="42"/>
        <v>2.2113022113022112E-2</v>
      </c>
      <c r="Z318" s="87">
        <f t="shared" si="43"/>
        <v>6.7064083457526085E-3</v>
      </c>
      <c r="AA318" s="87">
        <f t="shared" si="44"/>
        <v>3.0088495575221239E-2</v>
      </c>
    </row>
    <row r="319" spans="1:27">
      <c r="A319" s="82">
        <v>20190417</v>
      </c>
      <c r="B319" s="82" t="s">
        <v>99</v>
      </c>
      <c r="C319" s="83">
        <v>47250</v>
      </c>
      <c r="D319" s="83">
        <v>47050</v>
      </c>
      <c r="E319" s="83">
        <v>5969782550</v>
      </c>
      <c r="F319" s="83">
        <v>1</v>
      </c>
      <c r="G319" s="84">
        <v>208000</v>
      </c>
      <c r="H319" s="84">
        <v>208500</v>
      </c>
      <c r="I319" s="88">
        <v>125461438</v>
      </c>
      <c r="J319" s="82">
        <v>1</v>
      </c>
      <c r="K319" s="83">
        <v>270200</v>
      </c>
      <c r="L319" s="83">
        <v>266500</v>
      </c>
      <c r="M319" s="83">
        <v>15956260</v>
      </c>
      <c r="N319" s="83">
        <v>1</v>
      </c>
      <c r="O319" s="84">
        <v>28250</v>
      </c>
      <c r="P319" s="84">
        <v>28200</v>
      </c>
      <c r="Q319" s="84">
        <v>7239332</v>
      </c>
      <c r="R319" s="84">
        <v>1</v>
      </c>
      <c r="S319" s="96">
        <f t="shared" si="45"/>
        <v>0</v>
      </c>
      <c r="T319" s="96">
        <f t="shared" si="46"/>
        <v>334860298094037.12</v>
      </c>
      <c r="U319" s="89">
        <f t="shared" si="47"/>
        <v>311493471252900</v>
      </c>
      <c r="V319" s="86">
        <f t="shared" si="39"/>
        <v>930.21917804488385</v>
      </c>
      <c r="W319" s="97">
        <f t="shared" si="40"/>
        <v>-3.8077597497488771E-3</v>
      </c>
      <c r="X319" s="87">
        <f t="shared" si="41"/>
        <v>-4.2328042328042331E-3</v>
      </c>
      <c r="Y319" s="87">
        <f t="shared" si="42"/>
        <v>2.403846153846154E-3</v>
      </c>
      <c r="Z319" s="87">
        <f t="shared" si="43"/>
        <v>-1.3693560325684678E-2</v>
      </c>
      <c r="AA319" s="87">
        <f t="shared" si="44"/>
        <v>-1.7730496453900709E-3</v>
      </c>
    </row>
    <row r="320" spans="1:27">
      <c r="A320" s="82">
        <v>20190418</v>
      </c>
      <c r="B320" s="82" t="s">
        <v>99</v>
      </c>
      <c r="C320" s="83">
        <v>47050</v>
      </c>
      <c r="D320" s="83">
        <v>45600</v>
      </c>
      <c r="E320" s="83">
        <v>5969782550</v>
      </c>
      <c r="F320" s="83">
        <v>1</v>
      </c>
      <c r="G320" s="84">
        <v>208500</v>
      </c>
      <c r="H320" s="84">
        <v>203500</v>
      </c>
      <c r="I320" s="88">
        <v>125461438</v>
      </c>
      <c r="J320" s="82">
        <v>1</v>
      </c>
      <c r="K320" s="83">
        <v>266500</v>
      </c>
      <c r="L320" s="83">
        <v>257500</v>
      </c>
      <c r="M320" s="83">
        <v>15956260</v>
      </c>
      <c r="N320" s="83">
        <v>1</v>
      </c>
      <c r="O320" s="84">
        <v>28200</v>
      </c>
      <c r="P320" s="84">
        <v>26700</v>
      </c>
      <c r="Q320" s="84">
        <v>7239332</v>
      </c>
      <c r="R320" s="84">
        <v>1</v>
      </c>
      <c r="S320" s="96">
        <f t="shared" si="45"/>
        <v>0</v>
      </c>
      <c r="T320" s="96">
        <f t="shared" si="46"/>
        <v>334860298094037.12</v>
      </c>
      <c r="U320" s="89">
        <f t="shared" si="47"/>
        <v>302055514027400</v>
      </c>
      <c r="V320" s="86">
        <f t="shared" si="39"/>
        <v>902.0344177755444</v>
      </c>
      <c r="W320" s="97">
        <f t="shared" si="40"/>
        <v>-3.0299053099053081E-2</v>
      </c>
      <c r="X320" s="87">
        <f t="shared" si="41"/>
        <v>-3.0818278427205102E-2</v>
      </c>
      <c r="Y320" s="87">
        <f t="shared" si="42"/>
        <v>-2.3980815347721823E-2</v>
      </c>
      <c r="Z320" s="87">
        <f t="shared" si="43"/>
        <v>-3.3771106941838651E-2</v>
      </c>
      <c r="AA320" s="87">
        <f t="shared" si="44"/>
        <v>-5.6179775280898875E-2</v>
      </c>
    </row>
    <row r="321" spans="1:27">
      <c r="A321" s="82">
        <v>20190419</v>
      </c>
      <c r="B321" s="82" t="s">
        <v>99</v>
      </c>
      <c r="C321" s="83">
        <v>45600</v>
      </c>
      <c r="D321" s="83">
        <v>45300</v>
      </c>
      <c r="E321" s="83">
        <v>5969782550</v>
      </c>
      <c r="F321" s="83">
        <v>1</v>
      </c>
      <c r="G321" s="84">
        <v>203500</v>
      </c>
      <c r="H321" s="84">
        <v>218000</v>
      </c>
      <c r="I321" s="88">
        <v>125461438</v>
      </c>
      <c r="J321" s="82">
        <v>1</v>
      </c>
      <c r="K321" s="83">
        <v>257500</v>
      </c>
      <c r="L321" s="83">
        <v>261500</v>
      </c>
      <c r="M321" s="83">
        <v>15956260</v>
      </c>
      <c r="N321" s="83">
        <v>1</v>
      </c>
      <c r="O321" s="84">
        <v>26700</v>
      </c>
      <c r="P321" s="84">
        <v>27200</v>
      </c>
      <c r="Q321" s="84">
        <v>7239332</v>
      </c>
      <c r="R321" s="84">
        <v>1</v>
      </c>
      <c r="S321" s="96">
        <f t="shared" si="45"/>
        <v>0</v>
      </c>
      <c r="T321" s="96">
        <f t="shared" si="46"/>
        <v>334860298094037.12</v>
      </c>
      <c r="U321" s="89">
        <f t="shared" si="47"/>
        <v>302151214819400</v>
      </c>
      <c r="V321" s="86">
        <f t="shared" si="39"/>
        <v>902.32021096316532</v>
      </c>
      <c r="W321" s="97">
        <f t="shared" si="40"/>
        <v>3.1683179930728502E-4</v>
      </c>
      <c r="X321" s="87">
        <f t="shared" si="41"/>
        <v>-6.5789473684210523E-3</v>
      </c>
      <c r="Y321" s="87">
        <f t="shared" si="42"/>
        <v>7.125307125307126E-2</v>
      </c>
      <c r="Z321" s="87">
        <f t="shared" si="43"/>
        <v>1.5533980582524271E-2</v>
      </c>
      <c r="AA321" s="87">
        <f t="shared" si="44"/>
        <v>1.8382352941176471E-2</v>
      </c>
    </row>
    <row r="322" spans="1:27">
      <c r="A322" s="82">
        <v>20190422</v>
      </c>
      <c r="B322" s="82" t="s">
        <v>99</v>
      </c>
      <c r="C322" s="83">
        <v>45300</v>
      </c>
      <c r="D322" s="83">
        <v>45350</v>
      </c>
      <c r="E322" s="83">
        <v>5969782550</v>
      </c>
      <c r="F322" s="83">
        <v>1</v>
      </c>
      <c r="G322" s="84">
        <v>218000</v>
      </c>
      <c r="H322" s="84">
        <v>220500</v>
      </c>
      <c r="I322" s="88">
        <v>125461438</v>
      </c>
      <c r="J322" s="82">
        <v>1</v>
      </c>
      <c r="K322" s="83">
        <v>261500</v>
      </c>
      <c r="L322" s="83">
        <v>259300</v>
      </c>
      <c r="M322" s="83">
        <v>15956260</v>
      </c>
      <c r="N322" s="83">
        <v>1</v>
      </c>
      <c r="O322" s="84">
        <v>27200</v>
      </c>
      <c r="P322" s="84">
        <v>26500</v>
      </c>
      <c r="Q322" s="84">
        <v>7239332</v>
      </c>
      <c r="R322" s="84">
        <v>1</v>
      </c>
      <c r="S322" s="96">
        <f t="shared" si="45"/>
        <v>0</v>
      </c>
      <c r="T322" s="96">
        <f t="shared" si="46"/>
        <v>334860298094037.12</v>
      </c>
      <c r="U322" s="89">
        <f t="shared" si="47"/>
        <v>302723186237500</v>
      </c>
      <c r="V322" s="86">
        <f t="shared" si="39"/>
        <v>904.02830063923489</v>
      </c>
      <c r="W322" s="97">
        <f t="shared" si="40"/>
        <v>1.8929972478908491E-3</v>
      </c>
      <c r="X322" s="87">
        <f t="shared" si="41"/>
        <v>1.1037527593818985E-3</v>
      </c>
      <c r="Y322" s="87">
        <f t="shared" si="42"/>
        <v>1.1467889908256881E-2</v>
      </c>
      <c r="Z322" s="87">
        <f t="shared" si="43"/>
        <v>-8.4130019120458883E-3</v>
      </c>
      <c r="AA322" s="87">
        <f t="shared" si="44"/>
        <v>-2.6415094339622643E-2</v>
      </c>
    </row>
    <row r="323" spans="1:27">
      <c r="A323" s="82">
        <v>20190423</v>
      </c>
      <c r="B323" s="82" t="s">
        <v>99</v>
      </c>
      <c r="C323" s="83">
        <v>45350</v>
      </c>
      <c r="D323" s="83">
        <v>45200</v>
      </c>
      <c r="E323" s="83">
        <v>5969782550</v>
      </c>
      <c r="F323" s="83">
        <v>1</v>
      </c>
      <c r="G323" s="84">
        <v>220500</v>
      </c>
      <c r="H323" s="84">
        <v>221500</v>
      </c>
      <c r="I323" s="88">
        <v>125461438</v>
      </c>
      <c r="J323" s="82">
        <v>1</v>
      </c>
      <c r="K323" s="83">
        <v>259300</v>
      </c>
      <c r="L323" s="83">
        <v>259300</v>
      </c>
      <c r="M323" s="83">
        <v>15956260</v>
      </c>
      <c r="N323" s="83">
        <v>1</v>
      </c>
      <c r="O323" s="84">
        <v>26500</v>
      </c>
      <c r="P323" s="84">
        <v>27500</v>
      </c>
      <c r="Q323" s="84">
        <v>7239332</v>
      </c>
      <c r="R323" s="84">
        <v>1</v>
      </c>
      <c r="S323" s="96">
        <f t="shared" si="45"/>
        <v>0</v>
      </c>
      <c r="T323" s="96">
        <f t="shared" si="46"/>
        <v>334860298094037.12</v>
      </c>
      <c r="U323" s="89">
        <f t="shared" si="47"/>
        <v>301960419625000</v>
      </c>
      <c r="V323" s="86">
        <f t="shared" si="39"/>
        <v>901.75043546130382</v>
      </c>
      <c r="W323" s="97">
        <f t="shared" si="40"/>
        <v>-2.5196834837143845E-3</v>
      </c>
      <c r="X323" s="87">
        <f t="shared" si="41"/>
        <v>-3.3076074972436605E-3</v>
      </c>
      <c r="Y323" s="87">
        <f t="shared" si="42"/>
        <v>4.5351473922902496E-3</v>
      </c>
      <c r="Z323" s="87">
        <f t="shared" si="43"/>
        <v>0</v>
      </c>
      <c r="AA323" s="87">
        <f t="shared" si="44"/>
        <v>3.6363636363636362E-2</v>
      </c>
    </row>
    <row r="324" spans="1:27" s="80" customFormat="1">
      <c r="A324" s="91">
        <v>20190424</v>
      </c>
      <c r="B324" s="91" t="s">
        <v>99</v>
      </c>
      <c r="C324" s="91">
        <v>45200</v>
      </c>
      <c r="D324" s="91">
        <v>44750</v>
      </c>
      <c r="E324" s="91">
        <v>5969782550</v>
      </c>
      <c r="F324" s="91">
        <v>1</v>
      </c>
      <c r="G324" s="91">
        <v>221500</v>
      </c>
      <c r="H324" s="91">
        <v>218000</v>
      </c>
      <c r="I324" s="92">
        <v>127953489</v>
      </c>
      <c r="J324" s="91">
        <v>1</v>
      </c>
      <c r="K324" s="91">
        <v>259300</v>
      </c>
      <c r="L324" s="91">
        <v>258900</v>
      </c>
      <c r="M324" s="91">
        <v>15956260</v>
      </c>
      <c r="N324" s="91">
        <v>1</v>
      </c>
      <c r="O324" s="91">
        <v>27500</v>
      </c>
      <c r="P324" s="91">
        <v>27100</v>
      </c>
      <c r="Q324" s="91">
        <v>7239332</v>
      </c>
      <c r="R324" s="91">
        <v>1</v>
      </c>
      <c r="S324" s="93">
        <f t="shared" si="45"/>
        <v>1</v>
      </c>
      <c r="T324" s="93">
        <f t="shared" si="46"/>
        <v>335472428983907.56</v>
      </c>
      <c r="U324" s="92">
        <f t="shared" si="47"/>
        <v>299368891325700</v>
      </c>
      <c r="V324" s="94">
        <f t="shared" ref="V324:V381" si="48">U324/T324*1000</f>
        <v>892.38001534862519</v>
      </c>
      <c r="W324" s="95">
        <f t="shared" si="40"/>
        <v>-1.0391367438469882E-2</v>
      </c>
      <c r="X324" s="91">
        <f t="shared" si="41"/>
        <v>-9.9557522123893804E-3</v>
      </c>
      <c r="Y324" s="91">
        <f t="shared" si="42"/>
        <v>-1.580135440180587E-2</v>
      </c>
      <c r="Z324" s="91">
        <f t="shared" si="43"/>
        <v>-1.5426147319706903E-3</v>
      </c>
      <c r="AA324" s="91">
        <f t="shared" si="44"/>
        <v>-1.4760147601476014E-2</v>
      </c>
    </row>
    <row r="325" spans="1:27">
      <c r="A325" s="82">
        <v>20190425</v>
      </c>
      <c r="B325" s="82" t="s">
        <v>99</v>
      </c>
      <c r="C325" s="83">
        <v>44750</v>
      </c>
      <c r="D325" s="83">
        <v>44650</v>
      </c>
      <c r="E325" s="83">
        <v>5969782550</v>
      </c>
      <c r="F325" s="83">
        <v>1</v>
      </c>
      <c r="G325" s="84">
        <v>218000</v>
      </c>
      <c r="H325" s="84">
        <v>211500</v>
      </c>
      <c r="I325" s="88">
        <v>127953489</v>
      </c>
      <c r="J325" s="82">
        <v>1</v>
      </c>
      <c r="K325" s="83">
        <v>258900</v>
      </c>
      <c r="L325" s="83">
        <v>254200</v>
      </c>
      <c r="M325" s="83">
        <v>15956260</v>
      </c>
      <c r="N325" s="83">
        <v>1</v>
      </c>
      <c r="O325" s="84">
        <v>27100</v>
      </c>
      <c r="P325" s="84">
        <v>25850</v>
      </c>
      <c r="Q325" s="84">
        <v>7239332</v>
      </c>
      <c r="R325" s="84">
        <v>1</v>
      </c>
      <c r="S325" s="96">
        <f t="shared" si="45"/>
        <v>0</v>
      </c>
      <c r="T325" s="96">
        <f t="shared" si="46"/>
        <v>335472428983907.56</v>
      </c>
      <c r="U325" s="89">
        <f t="shared" si="47"/>
        <v>297856171805200</v>
      </c>
      <c r="V325" s="86">
        <f t="shared" si="48"/>
        <v>887.87079375601388</v>
      </c>
      <c r="W325" s="97">
        <f t="shared" ref="W325:W381" si="49">(V325-V324)/V324</f>
        <v>-5.0530284352565853E-3</v>
      </c>
      <c r="X325" s="87">
        <f t="shared" ref="X325:X381" si="50">(D325-C325)/C325</f>
        <v>-2.2346368715083797E-3</v>
      </c>
      <c r="Y325" s="87">
        <f t="shared" ref="Y325:Y381" si="51">(H325-G325)/G325</f>
        <v>-2.9816513761467892E-2</v>
      </c>
      <c r="Z325" s="87">
        <f t="shared" ref="Z325:Z381" si="52">(L325-K325)/K325</f>
        <v>-1.8153727307840865E-2</v>
      </c>
      <c r="AA325" s="87">
        <f t="shared" ref="AA325:AA381" si="53">(P325-O325)/P325</f>
        <v>-4.8355899419729204E-2</v>
      </c>
    </row>
    <row r="326" spans="1:27">
      <c r="A326" s="82">
        <v>20190426</v>
      </c>
      <c r="B326" s="82" t="s">
        <v>99</v>
      </c>
      <c r="C326" s="83">
        <v>44650</v>
      </c>
      <c r="D326" s="83">
        <v>44850</v>
      </c>
      <c r="E326" s="83">
        <v>5969782550</v>
      </c>
      <c r="F326" s="83">
        <v>1</v>
      </c>
      <c r="G326" s="84">
        <v>211500</v>
      </c>
      <c r="H326" s="84">
        <v>212000</v>
      </c>
      <c r="I326" s="88">
        <v>127953489</v>
      </c>
      <c r="J326" s="82">
        <v>1</v>
      </c>
      <c r="K326" s="83">
        <v>254200</v>
      </c>
      <c r="L326" s="83">
        <v>254200</v>
      </c>
      <c r="M326" s="83">
        <v>15956260</v>
      </c>
      <c r="N326" s="83">
        <v>1</v>
      </c>
      <c r="O326" s="84">
        <v>25850</v>
      </c>
      <c r="P326" s="84">
        <v>26300</v>
      </c>
      <c r="Q326" s="84">
        <v>7239332</v>
      </c>
      <c r="R326" s="84">
        <v>1</v>
      </c>
      <c r="S326" s="96">
        <f t="shared" si="45"/>
        <v>0</v>
      </c>
      <c r="T326" s="96">
        <f t="shared" si="46"/>
        <v>335472428983907.56</v>
      </c>
      <c r="U326" s="89">
        <f t="shared" si="47"/>
        <v>299117362759100</v>
      </c>
      <c r="V326" s="86">
        <f t="shared" si="48"/>
        <v>891.63024116491113</v>
      </c>
      <c r="W326" s="97">
        <f t="shared" si="49"/>
        <v>4.2342280378358044E-3</v>
      </c>
      <c r="X326" s="87">
        <f t="shared" si="50"/>
        <v>4.4792833146696529E-3</v>
      </c>
      <c r="Y326" s="87">
        <f t="shared" si="51"/>
        <v>2.3640661938534278E-3</v>
      </c>
      <c r="Z326" s="87">
        <f t="shared" si="52"/>
        <v>0</v>
      </c>
      <c r="AA326" s="87">
        <f t="shared" si="53"/>
        <v>1.7110266159695818E-2</v>
      </c>
    </row>
    <row r="327" spans="1:27">
      <c r="A327" s="82">
        <v>20190429</v>
      </c>
      <c r="B327" s="82" t="s">
        <v>99</v>
      </c>
      <c r="C327" s="83">
        <v>44850</v>
      </c>
      <c r="D327" s="83">
        <v>46150</v>
      </c>
      <c r="E327" s="83">
        <v>5969782550</v>
      </c>
      <c r="F327" s="83">
        <v>1</v>
      </c>
      <c r="G327" s="84">
        <v>212000</v>
      </c>
      <c r="H327" s="84">
        <v>216000</v>
      </c>
      <c r="I327" s="88">
        <v>127953489</v>
      </c>
      <c r="J327" s="82">
        <v>1</v>
      </c>
      <c r="K327" s="83">
        <v>254200</v>
      </c>
      <c r="L327" s="83">
        <v>258400</v>
      </c>
      <c r="M327" s="83">
        <v>15956260</v>
      </c>
      <c r="N327" s="83">
        <v>1</v>
      </c>
      <c r="O327" s="84">
        <v>26300</v>
      </c>
      <c r="P327" s="84">
        <v>27150</v>
      </c>
      <c r="Q327" s="84">
        <v>7239332</v>
      </c>
      <c r="R327" s="84">
        <v>1</v>
      </c>
      <c r="S327" s="96">
        <f t="shared" si="45"/>
        <v>0</v>
      </c>
      <c r="T327" s="96">
        <f t="shared" si="46"/>
        <v>335472428983907.56</v>
      </c>
      <c r="U327" s="89">
        <f t="shared" si="47"/>
        <v>307463063754300</v>
      </c>
      <c r="V327" s="86">
        <f t="shared" si="48"/>
        <v>916.50769836900326</v>
      </c>
      <c r="W327" s="97">
        <f t="shared" si="49"/>
        <v>2.7901091792927352E-2</v>
      </c>
      <c r="X327" s="87">
        <f t="shared" si="50"/>
        <v>2.8985507246376812E-2</v>
      </c>
      <c r="Y327" s="87">
        <f t="shared" si="51"/>
        <v>1.8867924528301886E-2</v>
      </c>
      <c r="Z327" s="87">
        <f t="shared" si="52"/>
        <v>1.6522423288749016E-2</v>
      </c>
      <c r="AA327" s="87">
        <f t="shared" si="53"/>
        <v>3.1307550644567222E-2</v>
      </c>
    </row>
    <row r="328" spans="1:27">
      <c r="A328" s="82">
        <v>20190430</v>
      </c>
      <c r="B328" s="82" t="s">
        <v>99</v>
      </c>
      <c r="C328" s="83">
        <v>46150</v>
      </c>
      <c r="D328" s="83">
        <v>45850</v>
      </c>
      <c r="E328" s="83">
        <v>5969782550</v>
      </c>
      <c r="F328" s="83">
        <v>1</v>
      </c>
      <c r="G328" s="84">
        <v>216000</v>
      </c>
      <c r="H328" s="84">
        <v>212000</v>
      </c>
      <c r="I328" s="88">
        <v>127953489</v>
      </c>
      <c r="J328" s="82">
        <v>1</v>
      </c>
      <c r="K328" s="83">
        <v>258400</v>
      </c>
      <c r="L328" s="83">
        <v>260300</v>
      </c>
      <c r="M328" s="83">
        <v>15956260</v>
      </c>
      <c r="N328" s="83">
        <v>1</v>
      </c>
      <c r="O328" s="84">
        <v>27150</v>
      </c>
      <c r="P328" s="84">
        <v>26900</v>
      </c>
      <c r="Q328" s="84">
        <v>7239332</v>
      </c>
      <c r="R328" s="84">
        <v>1</v>
      </c>
      <c r="S328" s="96">
        <f t="shared" si="45"/>
        <v>0</v>
      </c>
      <c r="T328" s="96">
        <f t="shared" si="46"/>
        <v>335472428983907.56</v>
      </c>
      <c r="U328" s="89">
        <f t="shared" si="47"/>
        <v>305188822094300</v>
      </c>
      <c r="V328" s="86">
        <f t="shared" si="48"/>
        <v>909.72847759402532</v>
      </c>
      <c r="W328" s="97">
        <f t="shared" si="49"/>
        <v>-7.3967963248340353E-3</v>
      </c>
      <c r="X328" s="87">
        <f t="shared" si="50"/>
        <v>-6.5005417118093175E-3</v>
      </c>
      <c r="Y328" s="87">
        <f t="shared" si="51"/>
        <v>-1.8518518518518517E-2</v>
      </c>
      <c r="Z328" s="87">
        <f t="shared" si="52"/>
        <v>7.3529411764705881E-3</v>
      </c>
      <c r="AA328" s="87">
        <f t="shared" si="53"/>
        <v>-9.2936802973977699E-3</v>
      </c>
    </row>
    <row r="329" spans="1:27">
      <c r="A329" s="82">
        <v>20190502</v>
      </c>
      <c r="B329" s="82" t="s">
        <v>99</v>
      </c>
      <c r="C329" s="83">
        <v>45850</v>
      </c>
      <c r="D329" s="83">
        <v>45900</v>
      </c>
      <c r="E329" s="83">
        <v>5969782550</v>
      </c>
      <c r="F329" s="83">
        <v>1</v>
      </c>
      <c r="G329" s="84">
        <v>212000</v>
      </c>
      <c r="H329" s="84">
        <v>207000</v>
      </c>
      <c r="I329" s="88">
        <v>127953489</v>
      </c>
      <c r="J329" s="82">
        <v>1</v>
      </c>
      <c r="K329" s="83">
        <v>260300</v>
      </c>
      <c r="L329" s="83">
        <v>249800</v>
      </c>
      <c r="M329" s="83">
        <v>15956260</v>
      </c>
      <c r="N329" s="83">
        <v>1</v>
      </c>
      <c r="O329" s="84">
        <v>26900</v>
      </c>
      <c r="P329" s="84">
        <v>26650</v>
      </c>
      <c r="Q329" s="84">
        <v>7239332</v>
      </c>
      <c r="R329" s="84">
        <v>1</v>
      </c>
      <c r="S329" s="96">
        <f t="shared" si="45"/>
        <v>0</v>
      </c>
      <c r="T329" s="96">
        <f t="shared" si="46"/>
        <v>335472428983907.56</v>
      </c>
      <c r="U329" s="89">
        <f t="shared" si="47"/>
        <v>304678193213800</v>
      </c>
      <c r="V329" s="86">
        <f t="shared" si="48"/>
        <v>908.20635882543797</v>
      </c>
      <c r="W329" s="97">
        <f t="shared" si="49"/>
        <v>-1.6731572178689199E-3</v>
      </c>
      <c r="X329" s="87">
        <f t="shared" si="50"/>
        <v>1.0905125408942203E-3</v>
      </c>
      <c r="Y329" s="87">
        <f t="shared" si="51"/>
        <v>-2.358490566037736E-2</v>
      </c>
      <c r="Z329" s="87">
        <f t="shared" si="52"/>
        <v>-4.0338071456012294E-2</v>
      </c>
      <c r="AA329" s="87">
        <f t="shared" si="53"/>
        <v>-9.3808630393996256E-3</v>
      </c>
    </row>
    <row r="330" spans="1:27">
      <c r="A330" s="82">
        <v>20190503</v>
      </c>
      <c r="B330" s="82" t="s">
        <v>99</v>
      </c>
      <c r="C330" s="83">
        <v>45900</v>
      </c>
      <c r="D330" s="83">
        <v>45300</v>
      </c>
      <c r="E330" s="83">
        <v>5969782550</v>
      </c>
      <c r="F330" s="83">
        <v>1</v>
      </c>
      <c r="G330" s="84">
        <v>207000</v>
      </c>
      <c r="H330" s="84">
        <v>204500</v>
      </c>
      <c r="I330" s="88">
        <v>127953489</v>
      </c>
      <c r="J330" s="82">
        <v>1</v>
      </c>
      <c r="K330" s="83">
        <v>249800</v>
      </c>
      <c r="L330" s="83">
        <v>248000</v>
      </c>
      <c r="M330" s="83">
        <v>15956260</v>
      </c>
      <c r="N330" s="83">
        <v>1</v>
      </c>
      <c r="O330" s="84">
        <v>26650</v>
      </c>
      <c r="P330" s="84">
        <v>27450</v>
      </c>
      <c r="Q330" s="84">
        <v>7239332</v>
      </c>
      <c r="R330" s="84">
        <v>1</v>
      </c>
      <c r="S330" s="96">
        <f t="shared" si="45"/>
        <v>0</v>
      </c>
      <c r="T330" s="96">
        <f t="shared" si="46"/>
        <v>335472428983907.56</v>
      </c>
      <c r="U330" s="89">
        <f t="shared" si="47"/>
        <v>300753510158900</v>
      </c>
      <c r="V330" s="86">
        <f t="shared" si="48"/>
        <v>896.50738533069432</v>
      </c>
      <c r="W330" s="97">
        <f t="shared" si="49"/>
        <v>-1.2881404518983619E-2</v>
      </c>
      <c r="X330" s="87">
        <f t="shared" si="50"/>
        <v>-1.3071895424836602E-2</v>
      </c>
      <c r="Y330" s="87">
        <f t="shared" si="51"/>
        <v>-1.2077294685990338E-2</v>
      </c>
      <c r="Z330" s="87">
        <f t="shared" si="52"/>
        <v>-7.2057646116893519E-3</v>
      </c>
      <c r="AA330" s="87">
        <f t="shared" si="53"/>
        <v>2.9143897996357013E-2</v>
      </c>
    </row>
    <row r="331" spans="1:27">
      <c r="A331" s="82">
        <v>20190507</v>
      </c>
      <c r="B331" s="82" t="s">
        <v>99</v>
      </c>
      <c r="C331" s="83">
        <v>45300</v>
      </c>
      <c r="D331" s="83">
        <v>44850</v>
      </c>
      <c r="E331" s="83">
        <v>5969782550</v>
      </c>
      <c r="F331" s="83">
        <v>1</v>
      </c>
      <c r="G331" s="84">
        <v>204500</v>
      </c>
      <c r="H331" s="84">
        <v>205500</v>
      </c>
      <c r="I331" s="88">
        <v>127953489</v>
      </c>
      <c r="J331" s="82">
        <v>1</v>
      </c>
      <c r="K331" s="83">
        <v>248000</v>
      </c>
      <c r="L331" s="83">
        <v>239500</v>
      </c>
      <c r="M331" s="83">
        <v>15956260</v>
      </c>
      <c r="N331" s="83">
        <v>1</v>
      </c>
      <c r="O331" s="84">
        <v>27450</v>
      </c>
      <c r="P331" s="84">
        <v>27050</v>
      </c>
      <c r="Q331" s="84">
        <v>7239332</v>
      </c>
      <c r="R331" s="84">
        <v>1</v>
      </c>
      <c r="S331" s="96">
        <f t="shared" si="45"/>
        <v>0</v>
      </c>
      <c r="T331" s="96">
        <f t="shared" si="46"/>
        <v>335472428983907.56</v>
      </c>
      <c r="U331" s="89">
        <f t="shared" si="47"/>
        <v>298056537557600</v>
      </c>
      <c r="V331" s="86">
        <f t="shared" si="48"/>
        <v>888.46805819591691</v>
      </c>
      <c r="W331" s="97">
        <f t="shared" si="49"/>
        <v>-8.9673852846309191E-3</v>
      </c>
      <c r="X331" s="87">
        <f t="shared" si="50"/>
        <v>-9.9337748344370865E-3</v>
      </c>
      <c r="Y331" s="87">
        <f t="shared" si="51"/>
        <v>4.8899755501222494E-3</v>
      </c>
      <c r="Z331" s="87">
        <f t="shared" si="52"/>
        <v>-3.4274193548387094E-2</v>
      </c>
      <c r="AA331" s="87">
        <f t="shared" si="53"/>
        <v>-1.4787430683918669E-2</v>
      </c>
    </row>
    <row r="332" spans="1:27">
      <c r="A332" s="82">
        <v>20190508</v>
      </c>
      <c r="B332" s="82" t="s">
        <v>99</v>
      </c>
      <c r="C332" s="83">
        <v>44850</v>
      </c>
      <c r="D332" s="83">
        <v>44250</v>
      </c>
      <c r="E332" s="83">
        <v>5969782550</v>
      </c>
      <c r="F332" s="83">
        <v>1</v>
      </c>
      <c r="G332" s="84">
        <v>205500</v>
      </c>
      <c r="H332" s="84">
        <v>205500</v>
      </c>
      <c r="I332" s="88">
        <v>127953489</v>
      </c>
      <c r="J332" s="82">
        <v>1</v>
      </c>
      <c r="K332" s="83">
        <v>239500</v>
      </c>
      <c r="L332" s="83">
        <v>231300</v>
      </c>
      <c r="M332" s="83">
        <v>15956260</v>
      </c>
      <c r="N332" s="83">
        <v>1</v>
      </c>
      <c r="O332" s="84">
        <v>27050</v>
      </c>
      <c r="P332" s="84">
        <v>26800</v>
      </c>
      <c r="Q332" s="84">
        <v>7239332</v>
      </c>
      <c r="R332" s="84">
        <v>1</v>
      </c>
      <c r="S332" s="96">
        <f t="shared" si="45"/>
        <v>0</v>
      </c>
      <c r="T332" s="96">
        <f t="shared" si="46"/>
        <v>335472428983907.56</v>
      </c>
      <c r="U332" s="89">
        <f t="shared" si="47"/>
        <v>294342016862600</v>
      </c>
      <c r="V332" s="86">
        <f t="shared" si="48"/>
        <v>877.39555156325355</v>
      </c>
      <c r="W332" s="97">
        <f t="shared" si="49"/>
        <v>-1.2462470125427687E-2</v>
      </c>
      <c r="X332" s="87">
        <f t="shared" si="50"/>
        <v>-1.3377926421404682E-2</v>
      </c>
      <c r="Y332" s="87">
        <f t="shared" si="51"/>
        <v>0</v>
      </c>
      <c r="Z332" s="87">
        <f t="shared" si="52"/>
        <v>-3.4237995824634652E-2</v>
      </c>
      <c r="AA332" s="87">
        <f t="shared" si="53"/>
        <v>-9.3283582089552231E-3</v>
      </c>
    </row>
    <row r="333" spans="1:27">
      <c r="A333" s="82">
        <v>20190509</v>
      </c>
      <c r="B333" s="82" t="s">
        <v>99</v>
      </c>
      <c r="C333" s="83">
        <v>44250</v>
      </c>
      <c r="D333" s="83">
        <v>42450</v>
      </c>
      <c r="E333" s="83">
        <v>5969782550</v>
      </c>
      <c r="F333" s="83">
        <v>1</v>
      </c>
      <c r="G333" s="84">
        <v>205500</v>
      </c>
      <c r="H333" s="84">
        <v>210000</v>
      </c>
      <c r="I333" s="88">
        <v>127953489</v>
      </c>
      <c r="J333" s="82">
        <v>1</v>
      </c>
      <c r="K333" s="83">
        <v>231300</v>
      </c>
      <c r="L333" s="83">
        <v>228100</v>
      </c>
      <c r="M333" s="83">
        <v>15956260</v>
      </c>
      <c r="N333" s="83">
        <v>1</v>
      </c>
      <c r="O333" s="84">
        <v>26800</v>
      </c>
      <c r="P333" s="84">
        <v>25500</v>
      </c>
      <c r="Q333" s="84">
        <v>7239332</v>
      </c>
      <c r="R333" s="84">
        <v>1</v>
      </c>
      <c r="S333" s="96">
        <f t="shared" si="45"/>
        <v>0</v>
      </c>
      <c r="T333" s="96">
        <f t="shared" si="46"/>
        <v>335472428983907.56</v>
      </c>
      <c r="U333" s="89">
        <f t="shared" si="47"/>
        <v>284111727809500</v>
      </c>
      <c r="V333" s="86">
        <f t="shared" si="48"/>
        <v>846.90038066624152</v>
      </c>
      <c r="W333" s="97">
        <f t="shared" si="49"/>
        <v>-3.4756468553640209E-2</v>
      </c>
      <c r="X333" s="87">
        <f t="shared" si="50"/>
        <v>-4.0677966101694912E-2</v>
      </c>
      <c r="Y333" s="87">
        <f t="shared" si="51"/>
        <v>2.1897810218978103E-2</v>
      </c>
      <c r="Z333" s="87">
        <f t="shared" si="52"/>
        <v>-1.3834846519671422E-2</v>
      </c>
      <c r="AA333" s="87">
        <f t="shared" si="53"/>
        <v>-5.0980392156862744E-2</v>
      </c>
    </row>
    <row r="334" spans="1:27">
      <c r="A334" s="82">
        <v>20190510</v>
      </c>
      <c r="B334" s="82" t="s">
        <v>99</v>
      </c>
      <c r="C334" s="83">
        <v>42450</v>
      </c>
      <c r="D334" s="83">
        <v>42900</v>
      </c>
      <c r="E334" s="83">
        <v>5969782550</v>
      </c>
      <c r="F334" s="83">
        <v>1</v>
      </c>
      <c r="G334" s="84">
        <v>210000</v>
      </c>
      <c r="H334" s="84">
        <v>201500</v>
      </c>
      <c r="I334" s="88">
        <v>127953489</v>
      </c>
      <c r="J334" s="82">
        <v>1</v>
      </c>
      <c r="K334" s="83">
        <v>228100</v>
      </c>
      <c r="L334" s="83">
        <v>225500</v>
      </c>
      <c r="M334" s="83">
        <v>15956260</v>
      </c>
      <c r="N334" s="83">
        <v>1</v>
      </c>
      <c r="O334" s="84">
        <v>25500</v>
      </c>
      <c r="P334" s="84">
        <v>25250</v>
      </c>
      <c r="Q334" s="84">
        <v>7239332</v>
      </c>
      <c r="R334" s="84">
        <v>1</v>
      </c>
      <c r="S334" s="96">
        <f t="shared" si="45"/>
        <v>0</v>
      </c>
      <c r="T334" s="96">
        <f t="shared" si="46"/>
        <v>335472428983907.56</v>
      </c>
      <c r="U334" s="89">
        <f t="shared" si="47"/>
        <v>285667229191500</v>
      </c>
      <c r="V334" s="86">
        <f t="shared" si="48"/>
        <v>851.53712946467897</v>
      </c>
      <c r="W334" s="97">
        <f t="shared" si="49"/>
        <v>5.4749636489592832E-3</v>
      </c>
      <c r="X334" s="87">
        <f t="shared" si="50"/>
        <v>1.0600706713780919E-2</v>
      </c>
      <c r="Y334" s="87">
        <f t="shared" si="51"/>
        <v>-4.0476190476190478E-2</v>
      </c>
      <c r="Z334" s="87">
        <f t="shared" si="52"/>
        <v>-1.1398509425690487E-2</v>
      </c>
      <c r="AA334" s="87">
        <f t="shared" si="53"/>
        <v>-9.9009900990099011E-3</v>
      </c>
    </row>
    <row r="335" spans="1:27">
      <c r="A335" s="82">
        <v>20190513</v>
      </c>
      <c r="B335" s="82" t="s">
        <v>99</v>
      </c>
      <c r="C335" s="83">
        <v>42900</v>
      </c>
      <c r="D335" s="83">
        <v>42650</v>
      </c>
      <c r="E335" s="83">
        <v>5969782550</v>
      </c>
      <c r="F335" s="83">
        <v>1</v>
      </c>
      <c r="G335" s="84">
        <v>201500</v>
      </c>
      <c r="H335" s="84">
        <v>194500</v>
      </c>
      <c r="I335" s="88">
        <v>127953489</v>
      </c>
      <c r="J335" s="82">
        <v>1</v>
      </c>
      <c r="K335" s="83">
        <v>225500</v>
      </c>
      <c r="L335" s="83">
        <v>223700</v>
      </c>
      <c r="M335" s="83">
        <v>15956260</v>
      </c>
      <c r="N335" s="83">
        <v>1</v>
      </c>
      <c r="O335" s="84">
        <v>25250</v>
      </c>
      <c r="P335" s="84">
        <v>25000</v>
      </c>
      <c r="Q335" s="84">
        <v>7239332</v>
      </c>
      <c r="R335" s="84">
        <v>1</v>
      </c>
      <c r="S335" s="96">
        <f t="shared" si="45"/>
        <v>0</v>
      </c>
      <c r="T335" s="96">
        <f t="shared" si="46"/>
        <v>335472428983907.56</v>
      </c>
      <c r="U335" s="89">
        <f t="shared" si="47"/>
        <v>283248578030000</v>
      </c>
      <c r="V335" s="86">
        <f t="shared" si="48"/>
        <v>844.32744260956031</v>
      </c>
      <c r="W335" s="97">
        <f t="shared" si="49"/>
        <v>-8.4666735080019939E-3</v>
      </c>
      <c r="X335" s="87">
        <f t="shared" si="50"/>
        <v>-5.8275058275058279E-3</v>
      </c>
      <c r="Y335" s="87">
        <f t="shared" si="51"/>
        <v>-3.4739454094292806E-2</v>
      </c>
      <c r="Z335" s="87">
        <f t="shared" si="52"/>
        <v>-7.9822616407982262E-3</v>
      </c>
      <c r="AA335" s="87">
        <f t="shared" si="53"/>
        <v>-0.01</v>
      </c>
    </row>
    <row r="336" spans="1:27">
      <c r="A336" s="82">
        <v>20190514</v>
      </c>
      <c r="B336" s="82" t="s">
        <v>99</v>
      </c>
      <c r="C336" s="83">
        <v>42650</v>
      </c>
      <c r="D336" s="83">
        <v>42650</v>
      </c>
      <c r="E336" s="83">
        <v>5969782550</v>
      </c>
      <c r="F336" s="83">
        <v>1</v>
      </c>
      <c r="G336" s="84">
        <v>194500</v>
      </c>
      <c r="H336" s="84">
        <v>195500</v>
      </c>
      <c r="I336" s="88">
        <v>127953489</v>
      </c>
      <c r="J336" s="82">
        <v>1</v>
      </c>
      <c r="K336" s="83">
        <v>223700</v>
      </c>
      <c r="L336" s="83">
        <v>225500</v>
      </c>
      <c r="M336" s="83">
        <v>15956260</v>
      </c>
      <c r="N336" s="83">
        <v>1</v>
      </c>
      <c r="O336" s="84">
        <v>25000</v>
      </c>
      <c r="P336" s="84">
        <v>25200</v>
      </c>
      <c r="Q336" s="84">
        <v>7239332</v>
      </c>
      <c r="R336" s="84">
        <v>1</v>
      </c>
      <c r="S336" s="96">
        <f t="shared" si="45"/>
        <v>0</v>
      </c>
      <c r="T336" s="96">
        <f t="shared" si="46"/>
        <v>335472428983907.56</v>
      </c>
      <c r="U336" s="89">
        <f t="shared" si="47"/>
        <v>283406700653400</v>
      </c>
      <c r="V336" s="86">
        <f t="shared" si="48"/>
        <v>844.79878573566737</v>
      </c>
      <c r="W336" s="97">
        <f t="shared" si="49"/>
        <v>5.5824683922422254E-4</v>
      </c>
      <c r="X336" s="87">
        <f t="shared" si="50"/>
        <v>0</v>
      </c>
      <c r="Y336" s="87">
        <f t="shared" si="51"/>
        <v>5.1413881748071976E-3</v>
      </c>
      <c r="Z336" s="87">
        <f t="shared" si="52"/>
        <v>8.0464908359409917E-3</v>
      </c>
      <c r="AA336" s="87">
        <f t="shared" si="53"/>
        <v>7.9365079365079361E-3</v>
      </c>
    </row>
    <row r="337" spans="1:27">
      <c r="A337" s="82">
        <v>20190515</v>
      </c>
      <c r="B337" s="82" t="s">
        <v>99</v>
      </c>
      <c r="C337" s="83">
        <v>42650</v>
      </c>
      <c r="D337" s="83">
        <v>42550</v>
      </c>
      <c r="E337" s="83">
        <v>5969782550</v>
      </c>
      <c r="F337" s="83">
        <v>1</v>
      </c>
      <c r="G337" s="84">
        <v>195500</v>
      </c>
      <c r="H337" s="84">
        <v>196000</v>
      </c>
      <c r="I337" s="88">
        <v>127953489</v>
      </c>
      <c r="J337" s="82">
        <v>1</v>
      </c>
      <c r="K337" s="83">
        <v>225500</v>
      </c>
      <c r="L337" s="83">
        <v>239400</v>
      </c>
      <c r="M337" s="83">
        <v>15956260</v>
      </c>
      <c r="N337" s="83">
        <v>1</v>
      </c>
      <c r="O337" s="84">
        <v>25200</v>
      </c>
      <c r="P337" s="84">
        <v>26100</v>
      </c>
      <c r="Q337" s="84">
        <v>7239332</v>
      </c>
      <c r="R337" s="84">
        <v>1</v>
      </c>
      <c r="S337" s="96">
        <f t="shared" si="45"/>
        <v>0</v>
      </c>
      <c r="T337" s="96">
        <f t="shared" si="46"/>
        <v>335472428983907.56</v>
      </c>
      <c r="U337" s="89">
        <f t="shared" si="47"/>
        <v>283102006555700</v>
      </c>
      <c r="V337" s="86">
        <f t="shared" si="48"/>
        <v>843.89053196762188</v>
      </c>
      <c r="W337" s="97">
        <f t="shared" si="49"/>
        <v>-1.0751125396736433E-3</v>
      </c>
      <c r="X337" s="87">
        <f t="shared" si="50"/>
        <v>-2.3446658851113715E-3</v>
      </c>
      <c r="Y337" s="87">
        <f t="shared" si="51"/>
        <v>2.5575447570332483E-3</v>
      </c>
      <c r="Z337" s="87">
        <f t="shared" si="52"/>
        <v>6.1640798226164077E-2</v>
      </c>
      <c r="AA337" s="87">
        <f t="shared" si="53"/>
        <v>3.4482758620689655E-2</v>
      </c>
    </row>
    <row r="338" spans="1:27">
      <c r="A338" s="82">
        <v>20190516</v>
      </c>
      <c r="B338" s="82" t="s">
        <v>99</v>
      </c>
      <c r="C338" s="83">
        <v>42550</v>
      </c>
      <c r="D338" s="83">
        <v>41550</v>
      </c>
      <c r="E338" s="83">
        <v>5969782550</v>
      </c>
      <c r="F338" s="83">
        <v>1</v>
      </c>
      <c r="G338" s="84">
        <v>196000</v>
      </c>
      <c r="H338" s="84">
        <v>196500</v>
      </c>
      <c r="I338" s="88">
        <v>127953489</v>
      </c>
      <c r="J338" s="82">
        <v>1</v>
      </c>
      <c r="K338" s="83">
        <v>239400</v>
      </c>
      <c r="L338" s="83">
        <v>224300</v>
      </c>
      <c r="M338" s="83">
        <v>15956260</v>
      </c>
      <c r="N338" s="83">
        <v>1</v>
      </c>
      <c r="O338" s="84">
        <v>26100</v>
      </c>
      <c r="P338" s="84">
        <v>25650</v>
      </c>
      <c r="Q338" s="84">
        <v>7239332</v>
      </c>
      <c r="R338" s="84">
        <v>1</v>
      </c>
      <c r="S338" s="96">
        <f t="shared" si="45"/>
        <v>0</v>
      </c>
      <c r="T338" s="96">
        <f t="shared" si="46"/>
        <v>335472428983907.56</v>
      </c>
      <c r="U338" s="89">
        <f t="shared" si="47"/>
        <v>276952003524800</v>
      </c>
      <c r="V338" s="86">
        <f t="shared" si="48"/>
        <v>825.55816692192388</v>
      </c>
      <c r="W338" s="97">
        <f t="shared" si="49"/>
        <v>-2.1723629251952987E-2</v>
      </c>
      <c r="X338" s="87">
        <f t="shared" si="50"/>
        <v>-2.3501762632197415E-2</v>
      </c>
      <c r="Y338" s="87">
        <f t="shared" si="51"/>
        <v>2.5510204081632651E-3</v>
      </c>
      <c r="Z338" s="87">
        <f t="shared" si="52"/>
        <v>-6.3074352548036755E-2</v>
      </c>
      <c r="AA338" s="87">
        <f t="shared" si="53"/>
        <v>-1.7543859649122806E-2</v>
      </c>
    </row>
    <row r="339" spans="1:27" s="80" customFormat="1">
      <c r="A339" s="91">
        <v>20190517</v>
      </c>
      <c r="B339" s="91" t="s">
        <v>99</v>
      </c>
      <c r="C339" s="91">
        <v>41550</v>
      </c>
      <c r="D339" s="91">
        <v>41200</v>
      </c>
      <c r="E339" s="91">
        <v>5969782550</v>
      </c>
      <c r="F339" s="91">
        <v>1</v>
      </c>
      <c r="G339" s="91">
        <v>196500</v>
      </c>
      <c r="H339" s="91">
        <v>195500</v>
      </c>
      <c r="I339" s="92">
        <v>128329070</v>
      </c>
      <c r="J339" s="91">
        <v>1</v>
      </c>
      <c r="K339" s="91">
        <v>224300</v>
      </c>
      <c r="L339" s="91">
        <v>222500</v>
      </c>
      <c r="M339" s="91">
        <v>15956260</v>
      </c>
      <c r="N339" s="91">
        <v>1</v>
      </c>
      <c r="O339" s="91">
        <v>25650</v>
      </c>
      <c r="P339" s="91">
        <v>25500</v>
      </c>
      <c r="Q339" s="91">
        <v>7239332</v>
      </c>
      <c r="R339" s="91">
        <v>1</v>
      </c>
      <c r="S339" s="93">
        <f t="shared" si="45"/>
        <v>1</v>
      </c>
      <c r="T339" s="93">
        <f t="shared" si="46"/>
        <v>335561825067014.81</v>
      </c>
      <c r="U339" s="92">
        <f t="shared" si="47"/>
        <v>274778245061000</v>
      </c>
      <c r="V339" s="94">
        <f t="shared" si="48"/>
        <v>818.8602651869719</v>
      </c>
      <c r="W339" s="95">
        <f t="shared" si="49"/>
        <v>-8.1131796683993427E-3</v>
      </c>
      <c r="X339" s="91">
        <f t="shared" si="50"/>
        <v>-8.4235860409145602E-3</v>
      </c>
      <c r="Y339" s="91">
        <f t="shared" si="51"/>
        <v>-5.0890585241730284E-3</v>
      </c>
      <c r="Z339" s="91">
        <f t="shared" si="52"/>
        <v>-8.024966562639322E-3</v>
      </c>
      <c r="AA339" s="91">
        <f t="shared" si="53"/>
        <v>-5.8823529411764705E-3</v>
      </c>
    </row>
    <row r="340" spans="1:27">
      <c r="A340" s="82">
        <v>20190520</v>
      </c>
      <c r="B340" s="82" t="s">
        <v>99</v>
      </c>
      <c r="C340" s="83">
        <v>41200</v>
      </c>
      <c r="D340" s="83">
        <v>42000</v>
      </c>
      <c r="E340" s="83">
        <v>5969782550</v>
      </c>
      <c r="F340" s="83">
        <v>1</v>
      </c>
      <c r="G340" s="84">
        <v>195500</v>
      </c>
      <c r="H340" s="84">
        <v>188000</v>
      </c>
      <c r="I340" s="88">
        <v>128329070</v>
      </c>
      <c r="J340" s="82">
        <v>1</v>
      </c>
      <c r="K340" s="83">
        <v>222500</v>
      </c>
      <c r="L340" s="83">
        <v>211900</v>
      </c>
      <c r="M340" s="83">
        <v>15956260</v>
      </c>
      <c r="N340" s="83">
        <v>1</v>
      </c>
      <c r="O340" s="84">
        <v>25500</v>
      </c>
      <c r="P340" s="84">
        <v>25550</v>
      </c>
      <c r="Q340" s="84">
        <v>7239332</v>
      </c>
      <c r="R340" s="84">
        <v>1</v>
      </c>
      <c r="S340" s="96">
        <f t="shared" si="45"/>
        <v>0</v>
      </c>
      <c r="T340" s="96">
        <f t="shared" si="46"/>
        <v>335561825067014.81</v>
      </c>
      <c r="U340" s="89">
        <f t="shared" si="47"/>
        <v>278422828686600</v>
      </c>
      <c r="V340" s="86">
        <f t="shared" si="48"/>
        <v>829.72140418832316</v>
      </c>
      <c r="W340" s="97">
        <f t="shared" si="49"/>
        <v>1.3263726991162916E-2</v>
      </c>
      <c r="X340" s="87">
        <f t="shared" si="50"/>
        <v>1.9417475728155338E-2</v>
      </c>
      <c r="Y340" s="87">
        <f t="shared" si="51"/>
        <v>-3.8363171355498722E-2</v>
      </c>
      <c r="Z340" s="87">
        <f t="shared" si="52"/>
        <v>-4.7640449438202247E-2</v>
      </c>
      <c r="AA340" s="87">
        <f t="shared" si="53"/>
        <v>1.9569471624266144E-3</v>
      </c>
    </row>
    <row r="341" spans="1:27">
      <c r="A341" s="82">
        <v>20190521</v>
      </c>
      <c r="B341" s="82" t="s">
        <v>99</v>
      </c>
      <c r="C341" s="83">
        <v>42000</v>
      </c>
      <c r="D341" s="83">
        <v>43150</v>
      </c>
      <c r="E341" s="83">
        <v>5969782550</v>
      </c>
      <c r="F341" s="83">
        <v>1</v>
      </c>
      <c r="G341" s="84">
        <v>188000</v>
      </c>
      <c r="H341" s="84">
        <v>181000</v>
      </c>
      <c r="I341" s="88">
        <v>128329070</v>
      </c>
      <c r="J341" s="82">
        <v>1</v>
      </c>
      <c r="K341" s="83">
        <v>211900</v>
      </c>
      <c r="L341" s="83">
        <v>214200</v>
      </c>
      <c r="M341" s="83">
        <v>15956260</v>
      </c>
      <c r="N341" s="83">
        <v>1</v>
      </c>
      <c r="O341" s="84">
        <v>25550</v>
      </c>
      <c r="P341" s="84">
        <v>24550</v>
      </c>
      <c r="Q341" s="84">
        <v>7239332</v>
      </c>
      <c r="R341" s="84">
        <v>1</v>
      </c>
      <c r="S341" s="96">
        <f t="shared" si="45"/>
        <v>0</v>
      </c>
      <c r="T341" s="96">
        <f t="shared" si="46"/>
        <v>335561825067014.81</v>
      </c>
      <c r="U341" s="89">
        <f t="shared" si="47"/>
        <v>284419235195100</v>
      </c>
      <c r="V341" s="86">
        <f t="shared" si="48"/>
        <v>847.59115593169406</v>
      </c>
      <c r="W341" s="97">
        <f t="shared" si="49"/>
        <v>2.153705045231661E-2</v>
      </c>
      <c r="X341" s="87">
        <f t="shared" si="50"/>
        <v>2.7380952380952381E-2</v>
      </c>
      <c r="Y341" s="87">
        <f t="shared" si="51"/>
        <v>-3.7234042553191488E-2</v>
      </c>
      <c r="Z341" s="87">
        <f t="shared" si="52"/>
        <v>1.0854176498348278E-2</v>
      </c>
      <c r="AA341" s="87">
        <f t="shared" si="53"/>
        <v>-4.0733197556008148E-2</v>
      </c>
    </row>
    <row r="342" spans="1:27">
      <c r="A342" s="82">
        <v>20190522</v>
      </c>
      <c r="B342" s="82" t="s">
        <v>99</v>
      </c>
      <c r="C342" s="83">
        <v>43150</v>
      </c>
      <c r="D342" s="83">
        <v>43500</v>
      </c>
      <c r="E342" s="83">
        <v>5969782550</v>
      </c>
      <c r="F342" s="83">
        <v>1</v>
      </c>
      <c r="G342" s="84">
        <v>181000</v>
      </c>
      <c r="H342" s="84">
        <v>184500</v>
      </c>
      <c r="I342" s="88">
        <v>128329070</v>
      </c>
      <c r="J342" s="82">
        <v>1</v>
      </c>
      <c r="K342" s="83">
        <v>214200</v>
      </c>
      <c r="L342" s="83">
        <v>214500</v>
      </c>
      <c r="M342" s="83">
        <v>15956260</v>
      </c>
      <c r="N342" s="83">
        <v>1</v>
      </c>
      <c r="O342" s="84">
        <v>24550</v>
      </c>
      <c r="P342" s="84">
        <v>24900</v>
      </c>
      <c r="Q342" s="84">
        <v>7239332</v>
      </c>
      <c r="R342" s="84">
        <v>1</v>
      </c>
      <c r="S342" s="96">
        <f t="shared" si="45"/>
        <v>0</v>
      </c>
      <c r="T342" s="96">
        <f t="shared" si="46"/>
        <v>335561825067014.81</v>
      </c>
      <c r="U342" s="89">
        <f t="shared" si="47"/>
        <v>286965131476800</v>
      </c>
      <c r="V342" s="86">
        <f t="shared" si="48"/>
        <v>855.17812230127913</v>
      </c>
      <c r="W342" s="97">
        <f t="shared" si="49"/>
        <v>8.9512099276747182E-3</v>
      </c>
      <c r="X342" s="87">
        <f t="shared" si="50"/>
        <v>8.1112398609501733E-3</v>
      </c>
      <c r="Y342" s="87">
        <f t="shared" si="51"/>
        <v>1.9337016574585635E-2</v>
      </c>
      <c r="Z342" s="87">
        <f t="shared" si="52"/>
        <v>1.4005602240896359E-3</v>
      </c>
      <c r="AA342" s="87">
        <f t="shared" si="53"/>
        <v>1.4056224899598393E-2</v>
      </c>
    </row>
    <row r="343" spans="1:27">
      <c r="A343" s="82">
        <v>20190523</v>
      </c>
      <c r="B343" s="82" t="s">
        <v>99</v>
      </c>
      <c r="C343" s="83">
        <v>43500</v>
      </c>
      <c r="D343" s="83">
        <v>43850</v>
      </c>
      <c r="E343" s="83">
        <v>5969782550</v>
      </c>
      <c r="F343" s="83">
        <v>1</v>
      </c>
      <c r="G343" s="84">
        <v>184500</v>
      </c>
      <c r="H343" s="84">
        <v>180500</v>
      </c>
      <c r="I343" s="88">
        <v>128329070</v>
      </c>
      <c r="J343" s="82">
        <v>1</v>
      </c>
      <c r="K343" s="83">
        <v>214500</v>
      </c>
      <c r="L343" s="83">
        <v>203500</v>
      </c>
      <c r="M343" s="83">
        <v>15956260</v>
      </c>
      <c r="N343" s="83">
        <v>1</v>
      </c>
      <c r="O343" s="84">
        <v>24900</v>
      </c>
      <c r="P343" s="84">
        <v>24500</v>
      </c>
      <c r="Q343" s="84">
        <v>7239332</v>
      </c>
      <c r="R343" s="84">
        <v>1</v>
      </c>
      <c r="S343" s="96">
        <f t="shared" si="45"/>
        <v>0</v>
      </c>
      <c r="T343" s="96">
        <f t="shared" si="46"/>
        <v>335561825067014.81</v>
      </c>
      <c r="U343" s="89">
        <f t="shared" si="47"/>
        <v>288362824496500</v>
      </c>
      <c r="V343" s="86">
        <f t="shared" si="48"/>
        <v>859.34335480179027</v>
      </c>
      <c r="W343" s="97">
        <f t="shared" si="49"/>
        <v>4.8706022662302478E-3</v>
      </c>
      <c r="X343" s="87">
        <f t="shared" si="50"/>
        <v>8.0459770114942528E-3</v>
      </c>
      <c r="Y343" s="87">
        <f t="shared" si="51"/>
        <v>-2.1680216802168022E-2</v>
      </c>
      <c r="Z343" s="87">
        <f t="shared" si="52"/>
        <v>-5.128205128205128E-2</v>
      </c>
      <c r="AA343" s="87">
        <f t="shared" si="53"/>
        <v>-1.6326530612244899E-2</v>
      </c>
    </row>
    <row r="344" spans="1:27">
      <c r="A344" s="82">
        <v>20190524</v>
      </c>
      <c r="B344" s="82" t="s">
        <v>99</v>
      </c>
      <c r="C344" s="83">
        <v>43850</v>
      </c>
      <c r="D344" s="83">
        <v>42700</v>
      </c>
      <c r="E344" s="83">
        <v>5969782550</v>
      </c>
      <c r="F344" s="83">
        <v>1</v>
      </c>
      <c r="G344" s="84">
        <v>180500</v>
      </c>
      <c r="H344" s="84">
        <v>181000</v>
      </c>
      <c r="I344" s="88">
        <v>128329070</v>
      </c>
      <c r="J344" s="82">
        <v>1</v>
      </c>
      <c r="K344" s="83">
        <v>203500</v>
      </c>
      <c r="L344" s="83">
        <v>211500</v>
      </c>
      <c r="M344" s="83">
        <v>15956260</v>
      </c>
      <c r="N344" s="83">
        <v>1</v>
      </c>
      <c r="O344" s="84">
        <v>24500</v>
      </c>
      <c r="P344" s="84">
        <v>24000</v>
      </c>
      <c r="Q344" s="84">
        <v>7239332</v>
      </c>
      <c r="R344" s="84">
        <v>1</v>
      </c>
      <c r="S344" s="96">
        <f t="shared" si="45"/>
        <v>0</v>
      </c>
      <c r="T344" s="96">
        <f t="shared" si="46"/>
        <v>335561825067014.81</v>
      </c>
      <c r="U344" s="89">
        <f t="shared" si="47"/>
        <v>281685769513000</v>
      </c>
      <c r="V344" s="86">
        <f t="shared" si="48"/>
        <v>839.44521834909176</v>
      </c>
      <c r="W344" s="97">
        <f t="shared" si="49"/>
        <v>-2.3155047794938804E-2</v>
      </c>
      <c r="X344" s="87">
        <f t="shared" si="50"/>
        <v>-2.6225769669327253E-2</v>
      </c>
      <c r="Y344" s="87">
        <f t="shared" si="51"/>
        <v>2.7700831024930748E-3</v>
      </c>
      <c r="Z344" s="87">
        <f t="shared" si="52"/>
        <v>3.9312039312039311E-2</v>
      </c>
      <c r="AA344" s="87">
        <f t="shared" si="53"/>
        <v>-2.0833333333333332E-2</v>
      </c>
    </row>
    <row r="345" spans="1:27">
      <c r="A345" s="82">
        <v>20190527</v>
      </c>
      <c r="B345" s="82" t="s">
        <v>99</v>
      </c>
      <c r="C345" s="83">
        <v>42700</v>
      </c>
      <c r="D345" s="83">
        <v>42650</v>
      </c>
      <c r="E345" s="83">
        <v>5969782550</v>
      </c>
      <c r="F345" s="83">
        <v>1</v>
      </c>
      <c r="G345" s="84">
        <v>181000</v>
      </c>
      <c r="H345" s="84">
        <v>174000</v>
      </c>
      <c r="I345" s="88">
        <v>128329070</v>
      </c>
      <c r="J345" s="82">
        <v>1</v>
      </c>
      <c r="K345" s="83">
        <v>211500</v>
      </c>
      <c r="L345" s="83">
        <v>211500</v>
      </c>
      <c r="M345" s="83">
        <v>15956260</v>
      </c>
      <c r="N345" s="83">
        <v>1</v>
      </c>
      <c r="O345" s="84">
        <v>24000</v>
      </c>
      <c r="P345" s="84">
        <v>23500</v>
      </c>
      <c r="Q345" s="84">
        <v>7239332</v>
      </c>
      <c r="R345" s="84">
        <v>1</v>
      </c>
      <c r="S345" s="96">
        <f t="shared" si="45"/>
        <v>0</v>
      </c>
      <c r="T345" s="96">
        <f t="shared" si="46"/>
        <v>335561825067014.81</v>
      </c>
      <c r="U345" s="89">
        <f t="shared" si="47"/>
        <v>280485357229500</v>
      </c>
      <c r="V345" s="86">
        <f t="shared" si="48"/>
        <v>835.86789758782743</v>
      </c>
      <c r="W345" s="97">
        <f t="shared" si="49"/>
        <v>-4.2615297378186586E-3</v>
      </c>
      <c r="X345" s="87">
        <f t="shared" si="50"/>
        <v>-1.17096018735363E-3</v>
      </c>
      <c r="Y345" s="87">
        <f t="shared" si="51"/>
        <v>-3.8674033149171269E-2</v>
      </c>
      <c r="Z345" s="87">
        <f t="shared" si="52"/>
        <v>0</v>
      </c>
      <c r="AA345" s="87">
        <f t="shared" si="53"/>
        <v>-2.1276595744680851E-2</v>
      </c>
    </row>
    <row r="346" spans="1:27">
      <c r="A346" s="82">
        <v>20190528</v>
      </c>
      <c r="B346" s="82" t="s">
        <v>99</v>
      </c>
      <c r="C346" s="83">
        <v>42650</v>
      </c>
      <c r="D346" s="83">
        <v>42550</v>
      </c>
      <c r="E346" s="83">
        <v>5969782550</v>
      </c>
      <c r="F346" s="83">
        <v>1</v>
      </c>
      <c r="G346" s="84">
        <v>174000</v>
      </c>
      <c r="H346" s="84">
        <v>186000</v>
      </c>
      <c r="I346" s="88">
        <v>128329070</v>
      </c>
      <c r="J346" s="82">
        <v>1</v>
      </c>
      <c r="K346" s="83">
        <v>211500</v>
      </c>
      <c r="L346" s="83">
        <v>218200</v>
      </c>
      <c r="M346" s="83">
        <v>15956260</v>
      </c>
      <c r="N346" s="83">
        <v>1</v>
      </c>
      <c r="O346" s="84">
        <v>23500</v>
      </c>
      <c r="P346" s="84">
        <v>23100</v>
      </c>
      <c r="Q346" s="84">
        <v>7239332</v>
      </c>
      <c r="R346" s="84">
        <v>1</v>
      </c>
      <c r="S346" s="96">
        <f t="shared" si="45"/>
        <v>0</v>
      </c>
      <c r="T346" s="96">
        <f t="shared" si="46"/>
        <v>335561825067014.81</v>
      </c>
      <c r="U346" s="89">
        <f t="shared" si="47"/>
        <v>281532339023700</v>
      </c>
      <c r="V346" s="86">
        <f t="shared" si="48"/>
        <v>838.98798371201894</v>
      </c>
      <c r="W346" s="97">
        <f t="shared" si="49"/>
        <v>3.7327502745296884E-3</v>
      </c>
      <c r="X346" s="87">
        <f t="shared" si="50"/>
        <v>-2.3446658851113715E-3</v>
      </c>
      <c r="Y346" s="87">
        <f t="shared" si="51"/>
        <v>6.8965517241379309E-2</v>
      </c>
      <c r="Z346" s="87">
        <f t="shared" si="52"/>
        <v>3.1678486997635931E-2</v>
      </c>
      <c r="AA346" s="87">
        <f t="shared" si="53"/>
        <v>-1.7316017316017316E-2</v>
      </c>
    </row>
    <row r="347" spans="1:27">
      <c r="A347" s="82">
        <v>20190529</v>
      </c>
      <c r="B347" s="82" t="s">
        <v>99</v>
      </c>
      <c r="C347" s="83">
        <v>42550</v>
      </c>
      <c r="D347" s="83">
        <v>41800</v>
      </c>
      <c r="E347" s="83">
        <v>5969782550</v>
      </c>
      <c r="F347" s="83">
        <v>1</v>
      </c>
      <c r="G347" s="84">
        <v>186000</v>
      </c>
      <c r="H347" s="84">
        <v>185500</v>
      </c>
      <c r="I347" s="88">
        <v>128329070</v>
      </c>
      <c r="J347" s="82">
        <v>1</v>
      </c>
      <c r="K347" s="83">
        <v>218200</v>
      </c>
      <c r="L347" s="83">
        <v>187900</v>
      </c>
      <c r="M347" s="83">
        <v>15956260</v>
      </c>
      <c r="N347" s="83">
        <v>1</v>
      </c>
      <c r="O347" s="84">
        <v>23100</v>
      </c>
      <c r="P347" s="84">
        <v>22850</v>
      </c>
      <c r="Q347" s="84">
        <v>7239332</v>
      </c>
      <c r="R347" s="84">
        <v>1</v>
      </c>
      <c r="S347" s="96">
        <f t="shared" si="45"/>
        <v>0</v>
      </c>
      <c r="T347" s="96">
        <f t="shared" si="46"/>
        <v>335561825067014.81</v>
      </c>
      <c r="U347" s="89">
        <f t="shared" si="47"/>
        <v>276505553065200</v>
      </c>
      <c r="V347" s="86">
        <f t="shared" si="48"/>
        <v>824.0077756460505</v>
      </c>
      <c r="W347" s="97">
        <f t="shared" si="49"/>
        <v>-1.7855092512398092E-2</v>
      </c>
      <c r="X347" s="87">
        <f t="shared" si="50"/>
        <v>-1.7626321974148061E-2</v>
      </c>
      <c r="Y347" s="87">
        <f t="shared" si="51"/>
        <v>-2.6881720430107529E-3</v>
      </c>
      <c r="Z347" s="87">
        <f t="shared" si="52"/>
        <v>-0.13886342804766269</v>
      </c>
      <c r="AA347" s="87">
        <f t="shared" si="53"/>
        <v>-1.0940919037199124E-2</v>
      </c>
    </row>
    <row r="348" spans="1:27">
      <c r="A348" s="82">
        <v>20190530</v>
      </c>
      <c r="B348" s="82" t="s">
        <v>99</v>
      </c>
      <c r="C348" s="83">
        <v>41800</v>
      </c>
      <c r="D348" s="83">
        <v>42550</v>
      </c>
      <c r="E348" s="83">
        <v>5969782550</v>
      </c>
      <c r="F348" s="83">
        <v>1</v>
      </c>
      <c r="G348" s="84">
        <v>185500</v>
      </c>
      <c r="H348" s="84">
        <v>186000</v>
      </c>
      <c r="I348" s="88">
        <v>128329070</v>
      </c>
      <c r="J348" s="82">
        <v>1</v>
      </c>
      <c r="K348" s="83">
        <v>187900</v>
      </c>
      <c r="L348" s="83">
        <v>183700</v>
      </c>
      <c r="M348" s="83">
        <v>15956260</v>
      </c>
      <c r="N348" s="83">
        <v>1</v>
      </c>
      <c r="O348" s="84">
        <v>22850</v>
      </c>
      <c r="P348" s="84">
        <v>22500</v>
      </c>
      <c r="Q348" s="84">
        <v>7239332</v>
      </c>
      <c r="R348" s="84">
        <v>1</v>
      </c>
      <c r="S348" s="96">
        <f t="shared" si="45"/>
        <v>0</v>
      </c>
      <c r="T348" s="96">
        <f t="shared" si="46"/>
        <v>335561825067014.81</v>
      </c>
      <c r="U348" s="89">
        <f t="shared" si="47"/>
        <v>280977504454500</v>
      </c>
      <c r="V348" s="86">
        <f t="shared" si="48"/>
        <v>837.33453410079107</v>
      </c>
      <c r="W348" s="97">
        <f t="shared" si="49"/>
        <v>1.6173097935018796E-2</v>
      </c>
      <c r="X348" s="87">
        <f t="shared" si="50"/>
        <v>1.7942583732057416E-2</v>
      </c>
      <c r="Y348" s="87">
        <f t="shared" si="51"/>
        <v>2.6954177897574125E-3</v>
      </c>
      <c r="Z348" s="87">
        <f t="shared" si="52"/>
        <v>-2.2352315061202766E-2</v>
      </c>
      <c r="AA348" s="87">
        <f t="shared" si="53"/>
        <v>-1.5555555555555555E-2</v>
      </c>
    </row>
    <row r="349" spans="1:27">
      <c r="A349" s="82">
        <v>20190531</v>
      </c>
      <c r="B349" s="82" t="s">
        <v>99</v>
      </c>
      <c r="C349" s="83">
        <v>42550</v>
      </c>
      <c r="D349" s="83">
        <v>42500</v>
      </c>
      <c r="E349" s="83">
        <v>5969782550</v>
      </c>
      <c r="F349" s="83">
        <v>1</v>
      </c>
      <c r="G349" s="84">
        <v>186000</v>
      </c>
      <c r="H349" s="84">
        <v>190000</v>
      </c>
      <c r="I349" s="88">
        <v>128329070</v>
      </c>
      <c r="J349" s="82">
        <v>1</v>
      </c>
      <c r="K349" s="83">
        <v>183700</v>
      </c>
      <c r="L349" s="83">
        <v>194800</v>
      </c>
      <c r="M349" s="83">
        <v>15956260</v>
      </c>
      <c r="N349" s="83">
        <v>1</v>
      </c>
      <c r="O349" s="84">
        <v>22500</v>
      </c>
      <c r="P349" s="84">
        <v>23250</v>
      </c>
      <c r="Q349" s="84">
        <v>7239332</v>
      </c>
      <c r="R349" s="84">
        <v>1</v>
      </c>
      <c r="S349" s="96">
        <f t="shared" si="45"/>
        <v>0</v>
      </c>
      <c r="T349" s="96">
        <f t="shared" si="46"/>
        <v>335561825067014.81</v>
      </c>
      <c r="U349" s="89">
        <f t="shared" si="47"/>
        <v>281374875592000</v>
      </c>
      <c r="V349" s="86">
        <f t="shared" si="48"/>
        <v>838.51873059698255</v>
      </c>
      <c r="W349" s="97">
        <f t="shared" si="49"/>
        <v>1.4142453797909788E-3</v>
      </c>
      <c r="X349" s="87">
        <f t="shared" si="50"/>
        <v>-1.1750881316098707E-3</v>
      </c>
      <c r="Y349" s="87">
        <f t="shared" si="51"/>
        <v>2.1505376344086023E-2</v>
      </c>
      <c r="Z349" s="87">
        <f t="shared" si="52"/>
        <v>6.0424605334784977E-2</v>
      </c>
      <c r="AA349" s="87">
        <f t="shared" si="53"/>
        <v>3.2258064516129031E-2</v>
      </c>
    </row>
    <row r="350" spans="1:27">
      <c r="A350" s="82">
        <v>20190603</v>
      </c>
      <c r="B350" s="82" t="s">
        <v>99</v>
      </c>
      <c r="C350" s="83">
        <v>42500</v>
      </c>
      <c r="D350" s="83">
        <v>43800</v>
      </c>
      <c r="E350" s="83">
        <v>5969782550</v>
      </c>
      <c r="F350" s="83">
        <v>1</v>
      </c>
      <c r="G350" s="84">
        <v>190000</v>
      </c>
      <c r="H350" s="84">
        <v>193000</v>
      </c>
      <c r="I350" s="88">
        <v>128329070</v>
      </c>
      <c r="J350" s="82">
        <v>1</v>
      </c>
      <c r="K350" s="83">
        <v>194800</v>
      </c>
      <c r="L350" s="83">
        <v>190200</v>
      </c>
      <c r="M350" s="83">
        <v>15956260</v>
      </c>
      <c r="N350" s="83">
        <v>1</v>
      </c>
      <c r="O350" s="84">
        <v>23250</v>
      </c>
      <c r="P350" s="84">
        <v>23150</v>
      </c>
      <c r="Q350" s="84">
        <v>7239332</v>
      </c>
      <c r="R350" s="84">
        <v>1</v>
      </c>
      <c r="S350" s="96">
        <f t="shared" si="45"/>
        <v>0</v>
      </c>
      <c r="T350" s="96">
        <f t="shared" si="46"/>
        <v>335561825067014.81</v>
      </c>
      <c r="U350" s="89">
        <f t="shared" si="47"/>
        <v>289446457387800</v>
      </c>
      <c r="V350" s="86">
        <f t="shared" si="48"/>
        <v>862.57266400906849</v>
      </c>
      <c r="W350" s="97">
        <f t="shared" si="49"/>
        <v>2.868622075378181E-2</v>
      </c>
      <c r="X350" s="87">
        <f t="shared" si="50"/>
        <v>3.0588235294117649E-2</v>
      </c>
      <c r="Y350" s="87">
        <f t="shared" si="51"/>
        <v>1.5789473684210527E-2</v>
      </c>
      <c r="Z350" s="87">
        <f t="shared" si="52"/>
        <v>-2.3613963039014373E-2</v>
      </c>
      <c r="AA350" s="87">
        <f t="shared" si="53"/>
        <v>-4.3196544276457886E-3</v>
      </c>
    </row>
    <row r="351" spans="1:27">
      <c r="A351" s="82">
        <v>20190604</v>
      </c>
      <c r="B351" s="82" t="s">
        <v>99</v>
      </c>
      <c r="C351" s="83">
        <v>43800</v>
      </c>
      <c r="D351" s="83">
        <v>43450</v>
      </c>
      <c r="E351" s="83">
        <v>5969782550</v>
      </c>
      <c r="F351" s="83">
        <v>1</v>
      </c>
      <c r="G351" s="84">
        <v>193000</v>
      </c>
      <c r="H351" s="84">
        <v>195500</v>
      </c>
      <c r="I351" s="88">
        <v>128329070</v>
      </c>
      <c r="J351" s="82">
        <v>1</v>
      </c>
      <c r="K351" s="83">
        <v>190200</v>
      </c>
      <c r="L351" s="83">
        <v>187100</v>
      </c>
      <c r="M351" s="83">
        <v>15956260</v>
      </c>
      <c r="N351" s="83">
        <v>1</v>
      </c>
      <c r="O351" s="84">
        <v>23150</v>
      </c>
      <c r="P351" s="84">
        <v>23200</v>
      </c>
      <c r="Q351" s="84">
        <v>7239332</v>
      </c>
      <c r="R351" s="84">
        <v>1</v>
      </c>
      <c r="S351" s="96">
        <f t="shared" si="45"/>
        <v>0</v>
      </c>
      <c r="T351" s="96">
        <f t="shared" si="46"/>
        <v>335561825067014.81</v>
      </c>
      <c r="U351" s="89">
        <f t="shared" si="47"/>
        <v>287628753730900</v>
      </c>
      <c r="V351" s="86">
        <f t="shared" si="48"/>
        <v>857.15576756521057</v>
      </c>
      <c r="W351" s="97">
        <f t="shared" si="49"/>
        <v>-6.2799305726676411E-3</v>
      </c>
      <c r="X351" s="87">
        <f t="shared" si="50"/>
        <v>-7.9908675799086754E-3</v>
      </c>
      <c r="Y351" s="87">
        <f t="shared" si="51"/>
        <v>1.2953367875647668E-2</v>
      </c>
      <c r="Z351" s="87">
        <f t="shared" si="52"/>
        <v>-1.6298633017875919E-2</v>
      </c>
      <c r="AA351" s="87">
        <f t="shared" si="53"/>
        <v>2.1551724137931034E-3</v>
      </c>
    </row>
    <row r="352" spans="1:27">
      <c r="A352" s="82">
        <v>20190605</v>
      </c>
      <c r="B352" s="82" t="s">
        <v>99</v>
      </c>
      <c r="C352" s="83">
        <v>43450</v>
      </c>
      <c r="D352" s="83">
        <v>43900</v>
      </c>
      <c r="E352" s="83">
        <v>5969782550</v>
      </c>
      <c r="F352" s="83">
        <v>1</v>
      </c>
      <c r="G352" s="84">
        <v>195500</v>
      </c>
      <c r="H352" s="84">
        <v>196000</v>
      </c>
      <c r="I352" s="88">
        <v>128329070</v>
      </c>
      <c r="J352" s="82">
        <v>1</v>
      </c>
      <c r="K352" s="83">
        <v>187100</v>
      </c>
      <c r="L352" s="83">
        <v>187900</v>
      </c>
      <c r="M352" s="83">
        <v>15956260</v>
      </c>
      <c r="N352" s="83">
        <v>1</v>
      </c>
      <c r="O352" s="84">
        <v>23200</v>
      </c>
      <c r="P352" s="84">
        <v>22800</v>
      </c>
      <c r="Q352" s="84">
        <v>7239332</v>
      </c>
      <c r="R352" s="84">
        <v>1</v>
      </c>
      <c r="S352" s="96">
        <f t="shared" si="45"/>
        <v>0</v>
      </c>
      <c r="T352" s="96">
        <f t="shared" si="46"/>
        <v>335561825067014.81</v>
      </c>
      <c r="U352" s="89">
        <f t="shared" si="47"/>
        <v>290389189688600</v>
      </c>
      <c r="V352" s="86">
        <f t="shared" si="48"/>
        <v>865.38207863962646</v>
      </c>
      <c r="W352" s="97">
        <f t="shared" si="49"/>
        <v>9.5972183653189377E-3</v>
      </c>
      <c r="X352" s="87">
        <f t="shared" si="50"/>
        <v>1.0356731875719217E-2</v>
      </c>
      <c r="Y352" s="87">
        <f t="shared" si="51"/>
        <v>2.5575447570332483E-3</v>
      </c>
      <c r="Z352" s="87">
        <f t="shared" si="52"/>
        <v>4.27578834847675E-3</v>
      </c>
      <c r="AA352" s="87">
        <f t="shared" si="53"/>
        <v>-1.7543859649122806E-2</v>
      </c>
    </row>
    <row r="353" spans="1:27">
      <c r="A353" s="82">
        <v>20190607</v>
      </c>
      <c r="B353" s="82" t="s">
        <v>99</v>
      </c>
      <c r="C353" s="83">
        <v>43900</v>
      </c>
      <c r="D353" s="83">
        <v>44200</v>
      </c>
      <c r="E353" s="83">
        <v>5969782550</v>
      </c>
      <c r="F353" s="83">
        <v>1</v>
      </c>
      <c r="G353" s="84">
        <v>196000</v>
      </c>
      <c r="H353" s="84">
        <v>196500</v>
      </c>
      <c r="I353" s="88">
        <v>128329070</v>
      </c>
      <c r="J353" s="82">
        <v>1</v>
      </c>
      <c r="K353" s="83">
        <v>187900</v>
      </c>
      <c r="L353" s="83">
        <v>190700</v>
      </c>
      <c r="M353" s="83">
        <v>15956260</v>
      </c>
      <c r="N353" s="83">
        <v>1</v>
      </c>
      <c r="O353" s="84">
        <v>22800</v>
      </c>
      <c r="P353" s="84">
        <v>22750</v>
      </c>
      <c r="Q353" s="84">
        <v>7239332</v>
      </c>
      <c r="R353" s="84">
        <v>1</v>
      </c>
      <c r="S353" s="96">
        <f t="shared" si="45"/>
        <v>0</v>
      </c>
      <c r="T353" s="96">
        <f t="shared" si="46"/>
        <v>335561825067014.81</v>
      </c>
      <c r="U353" s="89">
        <f t="shared" si="47"/>
        <v>292288604550000</v>
      </c>
      <c r="V353" s="86">
        <f t="shared" si="48"/>
        <v>871.04248074591692</v>
      </c>
      <c r="W353" s="97">
        <f t="shared" si="49"/>
        <v>6.5409282743508716E-3</v>
      </c>
      <c r="X353" s="87">
        <f t="shared" si="50"/>
        <v>6.8337129840546698E-3</v>
      </c>
      <c r="Y353" s="87">
        <f t="shared" si="51"/>
        <v>2.5510204081632651E-3</v>
      </c>
      <c r="Z353" s="87">
        <f t="shared" si="52"/>
        <v>1.4901543374135177E-2</v>
      </c>
      <c r="AA353" s="87">
        <f t="shared" si="53"/>
        <v>-2.1978021978021978E-3</v>
      </c>
    </row>
    <row r="354" spans="1:27" s="80" customFormat="1">
      <c r="A354" s="91">
        <v>20190610</v>
      </c>
      <c r="B354" s="91" t="s">
        <v>99</v>
      </c>
      <c r="C354" s="91">
        <v>44200</v>
      </c>
      <c r="D354" s="91">
        <v>44800</v>
      </c>
      <c r="E354" s="91">
        <v>5969782550</v>
      </c>
      <c r="F354" s="91">
        <v>1</v>
      </c>
      <c r="G354" s="91">
        <v>196500</v>
      </c>
      <c r="H354" s="91">
        <v>198500</v>
      </c>
      <c r="I354" s="92">
        <v>128329070</v>
      </c>
      <c r="J354" s="91">
        <v>1</v>
      </c>
      <c r="K354" s="91">
        <v>190700</v>
      </c>
      <c r="L354" s="91">
        <v>191000</v>
      </c>
      <c r="M354" s="91">
        <v>15956260</v>
      </c>
      <c r="N354" s="91">
        <v>1</v>
      </c>
      <c r="O354" s="91">
        <v>22750</v>
      </c>
      <c r="P354" s="91">
        <v>22400</v>
      </c>
      <c r="Q354" s="91">
        <v>7339332</v>
      </c>
      <c r="R354" s="91">
        <v>1</v>
      </c>
      <c r="S354" s="93">
        <f t="shared" si="45"/>
        <v>1</v>
      </c>
      <c r="T354" s="93">
        <f t="shared" si="46"/>
        <v>335564436879929</v>
      </c>
      <c r="U354" s="92">
        <f t="shared" si="47"/>
        <v>296131625331800</v>
      </c>
      <c r="V354" s="94">
        <f t="shared" si="48"/>
        <v>882.48810894630412</v>
      </c>
      <c r="W354" s="95">
        <f t="shared" si="49"/>
        <v>1.3140149250339369E-2</v>
      </c>
      <c r="X354" s="91">
        <f t="shared" si="50"/>
        <v>1.3574660633484163E-2</v>
      </c>
      <c r="Y354" s="91">
        <f t="shared" si="51"/>
        <v>1.0178117048346057E-2</v>
      </c>
      <c r="Z354" s="91">
        <f t="shared" si="52"/>
        <v>1.5731515469323545E-3</v>
      </c>
      <c r="AA354" s="91">
        <f t="shared" si="53"/>
        <v>-1.5625E-2</v>
      </c>
    </row>
    <row r="355" spans="1:27">
      <c r="A355" s="82">
        <v>20190611</v>
      </c>
      <c r="B355" s="82" t="s">
        <v>99</v>
      </c>
      <c r="C355" s="83">
        <v>44800</v>
      </c>
      <c r="D355" s="83">
        <v>44850</v>
      </c>
      <c r="E355" s="83">
        <v>5969782550</v>
      </c>
      <c r="F355" s="83">
        <v>1</v>
      </c>
      <c r="G355" s="84">
        <v>198500</v>
      </c>
      <c r="H355" s="84">
        <v>202000</v>
      </c>
      <c r="I355" s="88">
        <v>128329070</v>
      </c>
      <c r="J355" s="82">
        <v>1</v>
      </c>
      <c r="K355" s="83">
        <v>191000</v>
      </c>
      <c r="L355" s="83">
        <v>197400</v>
      </c>
      <c r="M355" s="83">
        <v>15956260</v>
      </c>
      <c r="N355" s="83">
        <v>1</v>
      </c>
      <c r="O355" s="84">
        <v>22400</v>
      </c>
      <c r="P355" s="84">
        <v>23050</v>
      </c>
      <c r="Q355" s="84">
        <v>7339332</v>
      </c>
      <c r="R355" s="84">
        <v>1</v>
      </c>
      <c r="S355" s="96">
        <f t="shared" si="45"/>
        <v>0</v>
      </c>
      <c r="T355" s="96">
        <f t="shared" si="46"/>
        <v>335564436879929</v>
      </c>
      <c r="U355" s="89">
        <f t="shared" si="47"/>
        <v>296986156834100</v>
      </c>
      <c r="V355" s="86">
        <f t="shared" si="48"/>
        <v>885.03465860527706</v>
      </c>
      <c r="W355" s="97">
        <f t="shared" si="49"/>
        <v>2.8856475607513064E-3</v>
      </c>
      <c r="X355" s="87">
        <f t="shared" si="50"/>
        <v>1.1160714285714285E-3</v>
      </c>
      <c r="Y355" s="87">
        <f t="shared" si="51"/>
        <v>1.7632241813602016E-2</v>
      </c>
      <c r="Z355" s="87">
        <f t="shared" si="52"/>
        <v>3.3507853403141365E-2</v>
      </c>
      <c r="AA355" s="87">
        <f t="shared" si="53"/>
        <v>2.8199566160520606E-2</v>
      </c>
    </row>
    <row r="356" spans="1:27">
      <c r="A356" s="82">
        <v>20190612</v>
      </c>
      <c r="B356" s="82" t="s">
        <v>99</v>
      </c>
      <c r="C356" s="83">
        <v>44850</v>
      </c>
      <c r="D356" s="83">
        <v>44600</v>
      </c>
      <c r="E356" s="83">
        <v>5969782550</v>
      </c>
      <c r="F356" s="83">
        <v>1</v>
      </c>
      <c r="G356" s="84">
        <v>202000</v>
      </c>
      <c r="H356" s="84">
        <v>204000</v>
      </c>
      <c r="I356" s="88">
        <v>128329070</v>
      </c>
      <c r="J356" s="82">
        <v>1</v>
      </c>
      <c r="K356" s="83">
        <v>197400</v>
      </c>
      <c r="L356" s="83">
        <v>192000</v>
      </c>
      <c r="M356" s="83">
        <v>15956260</v>
      </c>
      <c r="N356" s="83">
        <v>1</v>
      </c>
      <c r="O356" s="84">
        <v>23050</v>
      </c>
      <c r="P356" s="84">
        <v>22850</v>
      </c>
      <c r="Q356" s="84">
        <v>7339332</v>
      </c>
      <c r="R356" s="84">
        <v>1</v>
      </c>
      <c r="S356" s="96">
        <f t="shared" si="45"/>
        <v>0</v>
      </c>
      <c r="T356" s="96">
        <f t="shared" si="46"/>
        <v>335564436879929</v>
      </c>
      <c r="U356" s="89">
        <f t="shared" si="47"/>
        <v>295662737666200</v>
      </c>
      <c r="V356" s="86">
        <f t="shared" si="48"/>
        <v>881.09079858183384</v>
      </c>
      <c r="W356" s="97">
        <f t="shared" si="49"/>
        <v>-4.4561644960416993E-3</v>
      </c>
      <c r="X356" s="87">
        <f t="shared" si="50"/>
        <v>-5.5741360089186179E-3</v>
      </c>
      <c r="Y356" s="87">
        <f t="shared" si="51"/>
        <v>9.9009900990099011E-3</v>
      </c>
      <c r="Z356" s="87">
        <f t="shared" si="52"/>
        <v>-2.7355623100303952E-2</v>
      </c>
      <c r="AA356" s="87">
        <f t="shared" si="53"/>
        <v>-8.7527352297592995E-3</v>
      </c>
    </row>
    <row r="357" spans="1:27">
      <c r="A357" s="82">
        <v>20190613</v>
      </c>
      <c r="B357" s="82" t="s">
        <v>99</v>
      </c>
      <c r="C357" s="83">
        <v>44600</v>
      </c>
      <c r="D357" s="83">
        <v>43750</v>
      </c>
      <c r="E357" s="83">
        <v>5969782550</v>
      </c>
      <c r="F357" s="83">
        <v>1</v>
      </c>
      <c r="G357" s="84">
        <v>204000</v>
      </c>
      <c r="H357" s="84">
        <v>207000</v>
      </c>
      <c r="I357" s="88">
        <v>128329070</v>
      </c>
      <c r="J357" s="82">
        <v>1</v>
      </c>
      <c r="K357" s="83">
        <v>192000</v>
      </c>
      <c r="L357" s="83">
        <v>190800</v>
      </c>
      <c r="M357" s="83">
        <v>15956260</v>
      </c>
      <c r="N357" s="83">
        <v>1</v>
      </c>
      <c r="O357" s="84">
        <v>22850</v>
      </c>
      <c r="P357" s="84">
        <v>24400</v>
      </c>
      <c r="Q357" s="84">
        <v>7339332</v>
      </c>
      <c r="R357" s="84">
        <v>1</v>
      </c>
      <c r="S357" s="96">
        <f t="shared" si="45"/>
        <v>0</v>
      </c>
      <c r="T357" s="96">
        <f t="shared" si="46"/>
        <v>335564436879929</v>
      </c>
      <c r="U357" s="89">
        <f t="shared" si="47"/>
        <v>290965638161300</v>
      </c>
      <c r="V357" s="86">
        <f t="shared" si="48"/>
        <v>867.09319040686285</v>
      </c>
      <c r="W357" s="97">
        <f t="shared" si="49"/>
        <v>-1.5886680688869916E-2</v>
      </c>
      <c r="X357" s="87">
        <f t="shared" si="50"/>
        <v>-1.905829596412556E-2</v>
      </c>
      <c r="Y357" s="87">
        <f t="shared" si="51"/>
        <v>1.4705882352941176E-2</v>
      </c>
      <c r="Z357" s="87">
        <f t="shared" si="52"/>
        <v>-6.2500000000000003E-3</v>
      </c>
      <c r="AA357" s="87">
        <f t="shared" si="53"/>
        <v>6.3524590163934427E-2</v>
      </c>
    </row>
    <row r="358" spans="1:27">
      <c r="A358" s="82">
        <v>20190614</v>
      </c>
      <c r="B358" s="82" t="s">
        <v>99</v>
      </c>
      <c r="C358" s="83">
        <v>43750</v>
      </c>
      <c r="D358" s="83">
        <v>44000</v>
      </c>
      <c r="E358" s="83">
        <v>5969782550</v>
      </c>
      <c r="F358" s="83">
        <v>1</v>
      </c>
      <c r="G358" s="84">
        <v>207000</v>
      </c>
      <c r="H358" s="84">
        <v>201000</v>
      </c>
      <c r="I358" s="88">
        <v>128329070</v>
      </c>
      <c r="J358" s="82">
        <v>1</v>
      </c>
      <c r="K358" s="83">
        <v>190800</v>
      </c>
      <c r="L358" s="83">
        <v>190700</v>
      </c>
      <c r="M358" s="83">
        <v>15956260</v>
      </c>
      <c r="N358" s="83">
        <v>1</v>
      </c>
      <c r="O358" s="84">
        <v>24400</v>
      </c>
      <c r="P358" s="84">
        <v>24600</v>
      </c>
      <c r="Q358" s="84">
        <v>7339332</v>
      </c>
      <c r="R358" s="84">
        <v>1</v>
      </c>
      <c r="S358" s="96">
        <f t="shared" si="45"/>
        <v>0</v>
      </c>
      <c r="T358" s="96">
        <f t="shared" si="46"/>
        <v>335564436879929</v>
      </c>
      <c r="U358" s="89">
        <f t="shared" si="47"/>
        <v>291687981619200</v>
      </c>
      <c r="V358" s="86">
        <f t="shared" si="48"/>
        <v>869.24581261145738</v>
      </c>
      <c r="W358" s="97">
        <f t="shared" si="49"/>
        <v>2.4825730710495712E-3</v>
      </c>
      <c r="X358" s="87">
        <f t="shared" si="50"/>
        <v>5.7142857142857143E-3</v>
      </c>
      <c r="Y358" s="87">
        <f t="shared" si="51"/>
        <v>-2.8985507246376812E-2</v>
      </c>
      <c r="Z358" s="87">
        <f t="shared" si="52"/>
        <v>-5.2410901467505244E-4</v>
      </c>
      <c r="AA358" s="87">
        <f t="shared" si="53"/>
        <v>8.130081300813009E-3</v>
      </c>
    </row>
    <row r="359" spans="1:27">
      <c r="A359" s="82">
        <v>20190617</v>
      </c>
      <c r="B359" s="82" t="s">
        <v>99</v>
      </c>
      <c r="C359" s="83">
        <v>44000</v>
      </c>
      <c r="D359" s="83">
        <v>43900</v>
      </c>
      <c r="E359" s="83">
        <v>5969782550</v>
      </c>
      <c r="F359" s="83">
        <v>1</v>
      </c>
      <c r="G359" s="84">
        <v>201000</v>
      </c>
      <c r="H359" s="84">
        <v>205000</v>
      </c>
      <c r="I359" s="88">
        <v>128329070</v>
      </c>
      <c r="J359" s="82">
        <v>1</v>
      </c>
      <c r="K359" s="83">
        <v>190700</v>
      </c>
      <c r="L359" s="83">
        <v>190300</v>
      </c>
      <c r="M359" s="83">
        <v>15956260</v>
      </c>
      <c r="N359" s="83">
        <v>1</v>
      </c>
      <c r="O359" s="84">
        <v>24600</v>
      </c>
      <c r="P359" s="84">
        <v>23900</v>
      </c>
      <c r="Q359" s="84">
        <v>7339332</v>
      </c>
      <c r="R359" s="84">
        <v>1</v>
      </c>
      <c r="S359" s="96">
        <f t="shared" si="45"/>
        <v>0</v>
      </c>
      <c r="T359" s="96">
        <f t="shared" si="46"/>
        <v>335564436879929</v>
      </c>
      <c r="U359" s="89">
        <f t="shared" si="47"/>
        <v>291592799607800</v>
      </c>
      <c r="V359" s="86">
        <f t="shared" si="48"/>
        <v>868.962165118043</v>
      </c>
      <c r="W359" s="97">
        <f t="shared" si="49"/>
        <v>-3.2631447779106541E-4</v>
      </c>
      <c r="X359" s="87">
        <f t="shared" si="50"/>
        <v>-2.2727272727272726E-3</v>
      </c>
      <c r="Y359" s="87">
        <f t="shared" si="51"/>
        <v>1.9900497512437811E-2</v>
      </c>
      <c r="Z359" s="87">
        <f t="shared" si="52"/>
        <v>-2.097535395909806E-3</v>
      </c>
      <c r="AA359" s="87">
        <f t="shared" si="53"/>
        <v>-2.9288702928870293E-2</v>
      </c>
    </row>
    <row r="360" spans="1:27">
      <c r="A360" s="82">
        <v>20190618</v>
      </c>
      <c r="B360" s="82" t="s">
        <v>99</v>
      </c>
      <c r="C360" s="83">
        <v>43900</v>
      </c>
      <c r="D360" s="83">
        <v>44350</v>
      </c>
      <c r="E360" s="83">
        <v>5969782550</v>
      </c>
      <c r="F360" s="83">
        <v>1</v>
      </c>
      <c r="G360" s="84">
        <v>205000</v>
      </c>
      <c r="H360" s="84">
        <v>208000</v>
      </c>
      <c r="I360" s="88">
        <v>128329070</v>
      </c>
      <c r="J360" s="82">
        <v>1</v>
      </c>
      <c r="K360" s="83">
        <v>190300</v>
      </c>
      <c r="L360" s="83">
        <v>185300</v>
      </c>
      <c r="M360" s="83">
        <v>15956260</v>
      </c>
      <c r="N360" s="83">
        <v>1</v>
      </c>
      <c r="O360" s="84">
        <v>23900</v>
      </c>
      <c r="P360" s="84">
        <v>22750</v>
      </c>
      <c r="Q360" s="84">
        <v>7339332</v>
      </c>
      <c r="R360" s="84">
        <v>1</v>
      </c>
      <c r="S360" s="96">
        <f t="shared" si="45"/>
        <v>0</v>
      </c>
      <c r="T360" s="96">
        <f t="shared" si="46"/>
        <v>335564436879929</v>
      </c>
      <c r="U360" s="89">
        <f t="shared" si="47"/>
        <v>294575967433500</v>
      </c>
      <c r="V360" s="86">
        <f t="shared" si="48"/>
        <v>877.8521650639176</v>
      </c>
      <c r="W360" s="97">
        <f t="shared" si="49"/>
        <v>1.0230594958834533E-2</v>
      </c>
      <c r="X360" s="87">
        <f t="shared" si="50"/>
        <v>1.0250569476082005E-2</v>
      </c>
      <c r="Y360" s="87">
        <f t="shared" si="51"/>
        <v>1.4634146341463415E-2</v>
      </c>
      <c r="Z360" s="87">
        <f t="shared" si="52"/>
        <v>-2.6274303730951128E-2</v>
      </c>
      <c r="AA360" s="87">
        <f t="shared" si="53"/>
        <v>-5.054945054945055E-2</v>
      </c>
    </row>
    <row r="361" spans="1:27">
      <c r="A361" s="82">
        <v>20190619</v>
      </c>
      <c r="B361" s="82" t="s">
        <v>99</v>
      </c>
      <c r="C361" s="83">
        <v>44350</v>
      </c>
      <c r="D361" s="83">
        <v>45350</v>
      </c>
      <c r="E361" s="83">
        <v>5969782550</v>
      </c>
      <c r="F361" s="83">
        <v>1</v>
      </c>
      <c r="G361" s="84">
        <v>208000</v>
      </c>
      <c r="H361" s="84">
        <v>211500</v>
      </c>
      <c r="I361" s="88">
        <v>128329070</v>
      </c>
      <c r="J361" s="82">
        <v>1</v>
      </c>
      <c r="K361" s="83">
        <v>185300</v>
      </c>
      <c r="L361" s="83">
        <v>191500</v>
      </c>
      <c r="M361" s="83">
        <v>15956260</v>
      </c>
      <c r="N361" s="83">
        <v>1</v>
      </c>
      <c r="O361" s="84">
        <v>22750</v>
      </c>
      <c r="P361" s="84">
        <v>23000</v>
      </c>
      <c r="Q361" s="84">
        <v>7339332</v>
      </c>
      <c r="R361" s="84">
        <v>1</v>
      </c>
      <c r="S361" s="96">
        <f t="shared" si="45"/>
        <v>0</v>
      </c>
      <c r="T361" s="96">
        <f t="shared" si="46"/>
        <v>335564436879929</v>
      </c>
      <c r="U361" s="89">
        <f t="shared" si="47"/>
        <v>301095665373500</v>
      </c>
      <c r="V361" s="86">
        <f t="shared" si="48"/>
        <v>897.28121422246375</v>
      </c>
      <c r="W361" s="97">
        <f t="shared" si="49"/>
        <v>2.2132484183292406E-2</v>
      </c>
      <c r="X361" s="87">
        <f t="shared" si="50"/>
        <v>2.2547914317925591E-2</v>
      </c>
      <c r="Y361" s="87">
        <f t="shared" si="51"/>
        <v>1.6826923076923076E-2</v>
      </c>
      <c r="Z361" s="87">
        <f t="shared" si="52"/>
        <v>3.3459255261737722E-2</v>
      </c>
      <c r="AA361" s="87">
        <f t="shared" si="53"/>
        <v>1.0869565217391304E-2</v>
      </c>
    </row>
    <row r="362" spans="1:27">
      <c r="A362" s="82">
        <v>20190620</v>
      </c>
      <c r="B362" s="82" t="s">
        <v>99</v>
      </c>
      <c r="C362" s="83">
        <v>45350</v>
      </c>
      <c r="D362" s="83">
        <v>45500</v>
      </c>
      <c r="E362" s="83">
        <v>5969782550</v>
      </c>
      <c r="F362" s="83">
        <v>1</v>
      </c>
      <c r="G362" s="84">
        <v>211500</v>
      </c>
      <c r="H362" s="84">
        <v>214000</v>
      </c>
      <c r="I362" s="88">
        <v>128329070</v>
      </c>
      <c r="J362" s="82">
        <v>1</v>
      </c>
      <c r="K362" s="83">
        <v>191500</v>
      </c>
      <c r="L362" s="83">
        <v>195300</v>
      </c>
      <c r="M362" s="83">
        <v>15956260</v>
      </c>
      <c r="N362" s="83">
        <v>1</v>
      </c>
      <c r="O362" s="84">
        <v>23000</v>
      </c>
      <c r="P362" s="84">
        <v>23850</v>
      </c>
      <c r="Q362" s="84">
        <v>7339332</v>
      </c>
      <c r="R362" s="84">
        <v>1</v>
      </c>
      <c r="S362" s="96">
        <f t="shared" si="45"/>
        <v>0</v>
      </c>
      <c r="T362" s="96">
        <f t="shared" si="46"/>
        <v>335564436879929</v>
      </c>
      <c r="U362" s="89">
        <f t="shared" si="47"/>
        <v>302378827651200</v>
      </c>
      <c r="V362" s="86">
        <f t="shared" si="48"/>
        <v>901.10510655632015</v>
      </c>
      <c r="W362" s="97">
        <f t="shared" si="49"/>
        <v>4.2616431429136608E-3</v>
      </c>
      <c r="X362" s="87">
        <f t="shared" si="50"/>
        <v>3.3076074972436605E-3</v>
      </c>
      <c r="Y362" s="87">
        <f t="shared" si="51"/>
        <v>1.1820330969267139E-2</v>
      </c>
      <c r="Z362" s="87">
        <f t="shared" si="52"/>
        <v>1.9843342036553524E-2</v>
      </c>
      <c r="AA362" s="87">
        <f t="shared" si="53"/>
        <v>3.5639412997903561E-2</v>
      </c>
    </row>
    <row r="363" spans="1:27">
      <c r="A363" s="82">
        <v>20190621</v>
      </c>
      <c r="B363" s="82" t="s">
        <v>99</v>
      </c>
      <c r="C363" s="83">
        <v>45500</v>
      </c>
      <c r="D363" s="83">
        <v>45700</v>
      </c>
      <c r="E363" s="83">
        <v>5969782550</v>
      </c>
      <c r="F363" s="83">
        <v>1</v>
      </c>
      <c r="G363" s="84">
        <v>214000</v>
      </c>
      <c r="H363" s="84">
        <v>212500</v>
      </c>
      <c r="I363" s="88">
        <v>128329070</v>
      </c>
      <c r="J363" s="82">
        <v>1</v>
      </c>
      <c r="K363" s="83">
        <v>195300</v>
      </c>
      <c r="L363" s="83">
        <v>191800</v>
      </c>
      <c r="M363" s="83">
        <v>15956260</v>
      </c>
      <c r="N363" s="83">
        <v>1</v>
      </c>
      <c r="O363" s="84">
        <v>23850</v>
      </c>
      <c r="P363" s="84">
        <v>23550</v>
      </c>
      <c r="Q363" s="84">
        <v>7339332</v>
      </c>
      <c r="R363" s="84">
        <v>1</v>
      </c>
      <c r="S363" s="96">
        <f t="shared" si="45"/>
        <v>0</v>
      </c>
      <c r="T363" s="96">
        <f t="shared" si="46"/>
        <v>335564436879929</v>
      </c>
      <c r="U363" s="89">
        <f t="shared" si="47"/>
        <v>303322241846600</v>
      </c>
      <c r="V363" s="86">
        <f t="shared" si="48"/>
        <v>903.91653140268306</v>
      </c>
      <c r="W363" s="97">
        <f t="shared" si="49"/>
        <v>3.1199743802441692E-3</v>
      </c>
      <c r="X363" s="87">
        <f t="shared" si="50"/>
        <v>4.3956043956043956E-3</v>
      </c>
      <c r="Y363" s="87">
        <f t="shared" si="51"/>
        <v>-7.0093457943925233E-3</v>
      </c>
      <c r="Z363" s="87">
        <f t="shared" si="52"/>
        <v>-1.7921146953405017E-2</v>
      </c>
      <c r="AA363" s="87">
        <f t="shared" si="53"/>
        <v>-1.2738853503184714E-2</v>
      </c>
    </row>
    <row r="364" spans="1:27">
      <c r="A364" s="82">
        <v>20190624</v>
      </c>
      <c r="B364" s="82" t="s">
        <v>99</v>
      </c>
      <c r="C364" s="83">
        <v>45700</v>
      </c>
      <c r="D364" s="83">
        <v>45500</v>
      </c>
      <c r="E364" s="83">
        <v>5969782550</v>
      </c>
      <c r="F364" s="83">
        <v>1</v>
      </c>
      <c r="G364" s="84">
        <v>212500</v>
      </c>
      <c r="H364" s="84">
        <v>208500</v>
      </c>
      <c r="I364" s="88">
        <v>128329070</v>
      </c>
      <c r="J364" s="82">
        <v>1</v>
      </c>
      <c r="K364" s="83">
        <v>191800</v>
      </c>
      <c r="L364" s="83">
        <v>193900</v>
      </c>
      <c r="M364" s="83">
        <v>15956260</v>
      </c>
      <c r="N364" s="83">
        <v>1</v>
      </c>
      <c r="O364" s="84">
        <v>23550</v>
      </c>
      <c r="P364" s="84">
        <v>22900</v>
      </c>
      <c r="Q364" s="84">
        <v>7339332</v>
      </c>
      <c r="R364" s="84">
        <v>1</v>
      </c>
      <c r="S364" s="96">
        <f t="shared" si="45"/>
        <v>0</v>
      </c>
      <c r="T364" s="96">
        <f t="shared" si="46"/>
        <v>335564436879929</v>
      </c>
      <c r="U364" s="89">
        <f t="shared" si="47"/>
        <v>301643706636800</v>
      </c>
      <c r="V364" s="86">
        <f t="shared" si="48"/>
        <v>898.9144065487892</v>
      </c>
      <c r="W364" s="97">
        <f t="shared" si="49"/>
        <v>-5.5338349063399073E-3</v>
      </c>
      <c r="X364" s="87">
        <f t="shared" si="50"/>
        <v>-4.3763676148796497E-3</v>
      </c>
      <c r="Y364" s="87">
        <f t="shared" si="51"/>
        <v>-1.8823529411764704E-2</v>
      </c>
      <c r="Z364" s="87">
        <f t="shared" si="52"/>
        <v>1.0948905109489052E-2</v>
      </c>
      <c r="AA364" s="87">
        <f t="shared" si="53"/>
        <v>-2.8384279475982533E-2</v>
      </c>
    </row>
    <row r="365" spans="1:27">
      <c r="A365" s="82">
        <v>20190625</v>
      </c>
      <c r="B365" s="82" t="s">
        <v>99</v>
      </c>
      <c r="C365" s="83">
        <v>45500</v>
      </c>
      <c r="D365" s="83">
        <v>45600</v>
      </c>
      <c r="E365" s="83">
        <v>5969782550</v>
      </c>
      <c r="F365" s="83">
        <v>1</v>
      </c>
      <c r="G365" s="84">
        <v>208500</v>
      </c>
      <c r="H365" s="84">
        <v>208000</v>
      </c>
      <c r="I365" s="88">
        <v>128329070</v>
      </c>
      <c r="J365" s="82">
        <v>1</v>
      </c>
      <c r="K365" s="83">
        <v>193900</v>
      </c>
      <c r="L365" s="83">
        <v>195000</v>
      </c>
      <c r="M365" s="83">
        <v>15956260</v>
      </c>
      <c r="N365" s="83">
        <v>1</v>
      </c>
      <c r="O365" s="84">
        <v>22900</v>
      </c>
      <c r="P365" s="84">
        <v>23100</v>
      </c>
      <c r="Q365" s="84">
        <v>7339332</v>
      </c>
      <c r="R365" s="84">
        <v>1</v>
      </c>
      <c r="S365" s="96">
        <f t="shared" si="45"/>
        <v>0</v>
      </c>
      <c r="T365" s="96">
        <f t="shared" si="46"/>
        <v>335564436879929</v>
      </c>
      <c r="U365" s="89">
        <f t="shared" si="47"/>
        <v>302195540109200</v>
      </c>
      <c r="V365" s="86">
        <f t="shared" si="48"/>
        <v>900.55889986140278</v>
      </c>
      <c r="W365" s="97">
        <f t="shared" si="49"/>
        <v>1.8294214673088794E-3</v>
      </c>
      <c r="X365" s="87">
        <f t="shared" si="50"/>
        <v>2.1978021978021978E-3</v>
      </c>
      <c r="Y365" s="87">
        <f t="shared" si="51"/>
        <v>-2.3980815347721821E-3</v>
      </c>
      <c r="Z365" s="87">
        <f t="shared" si="52"/>
        <v>5.6730273336771534E-3</v>
      </c>
      <c r="AA365" s="87">
        <f t="shared" si="53"/>
        <v>8.658008658008658E-3</v>
      </c>
    </row>
    <row r="366" spans="1:27">
      <c r="A366" s="82">
        <v>20190626</v>
      </c>
      <c r="B366" s="82" t="s">
        <v>99</v>
      </c>
      <c r="C366" s="83">
        <v>45600</v>
      </c>
      <c r="D366" s="83">
        <v>45700</v>
      </c>
      <c r="E366" s="83">
        <v>5969782550</v>
      </c>
      <c r="F366" s="83">
        <v>1</v>
      </c>
      <c r="G366" s="84">
        <v>208000</v>
      </c>
      <c r="H366" s="84">
        <v>210500</v>
      </c>
      <c r="I366" s="88">
        <v>128329070</v>
      </c>
      <c r="J366" s="82">
        <v>1</v>
      </c>
      <c r="K366" s="83">
        <v>195000</v>
      </c>
      <c r="L366" s="83">
        <v>203400</v>
      </c>
      <c r="M366" s="83">
        <v>15956260</v>
      </c>
      <c r="N366" s="83">
        <v>1</v>
      </c>
      <c r="O366" s="84">
        <v>23100</v>
      </c>
      <c r="P366" s="84">
        <v>23300</v>
      </c>
      <c r="Q366" s="84">
        <v>7339332</v>
      </c>
      <c r="R366" s="84">
        <v>1</v>
      </c>
      <c r="S366" s="96">
        <f t="shared" si="45"/>
        <v>0</v>
      </c>
      <c r="T366" s="96">
        <f t="shared" si="46"/>
        <v>335564436879929</v>
      </c>
      <c r="U366" s="89">
        <f t="shared" si="47"/>
        <v>303248841489600</v>
      </c>
      <c r="V366" s="86">
        <f t="shared" si="48"/>
        <v>903.69779440634795</v>
      </c>
      <c r="W366" s="97">
        <f t="shared" si="49"/>
        <v>3.4854961129452545E-3</v>
      </c>
      <c r="X366" s="87">
        <f t="shared" si="50"/>
        <v>2.1929824561403508E-3</v>
      </c>
      <c r="Y366" s="87">
        <f t="shared" si="51"/>
        <v>1.201923076923077E-2</v>
      </c>
      <c r="Z366" s="87">
        <f t="shared" si="52"/>
        <v>4.3076923076923075E-2</v>
      </c>
      <c r="AA366" s="87">
        <f t="shared" si="53"/>
        <v>8.5836909871244635E-3</v>
      </c>
    </row>
    <row r="367" spans="1:27">
      <c r="A367" s="82">
        <v>20190627</v>
      </c>
      <c r="B367" s="82" t="s">
        <v>99</v>
      </c>
      <c r="C367" s="83">
        <v>45700</v>
      </c>
      <c r="D367" s="83">
        <v>46500</v>
      </c>
      <c r="E367" s="83">
        <v>5969782550</v>
      </c>
      <c r="F367" s="83">
        <v>1</v>
      </c>
      <c r="G367" s="84">
        <v>210500</v>
      </c>
      <c r="H367" s="84">
        <v>204000</v>
      </c>
      <c r="I367" s="88">
        <v>128329070</v>
      </c>
      <c r="J367" s="82">
        <v>1</v>
      </c>
      <c r="K367" s="83">
        <v>203400</v>
      </c>
      <c r="L367" s="83">
        <v>193200</v>
      </c>
      <c r="M367" s="83">
        <v>15956260</v>
      </c>
      <c r="N367" s="83">
        <v>1</v>
      </c>
      <c r="O367" s="84">
        <v>23300</v>
      </c>
      <c r="P367" s="84">
        <v>22800</v>
      </c>
      <c r="Q367" s="84">
        <v>7339332</v>
      </c>
      <c r="R367" s="84">
        <v>1</v>
      </c>
      <c r="S367" s="96">
        <f t="shared" si="45"/>
        <v>0</v>
      </c>
      <c r="T367" s="96">
        <f t="shared" si="46"/>
        <v>335564436879929</v>
      </c>
      <c r="U367" s="89">
        <f t="shared" si="47"/>
        <v>307024105056600</v>
      </c>
      <c r="V367" s="86">
        <f t="shared" si="48"/>
        <v>914.94828209837613</v>
      </c>
      <c r="W367" s="97">
        <f t="shared" si="49"/>
        <v>1.2449391557294638E-2</v>
      </c>
      <c r="X367" s="87">
        <f t="shared" si="50"/>
        <v>1.7505470459518599E-2</v>
      </c>
      <c r="Y367" s="87">
        <f t="shared" si="51"/>
        <v>-3.0878859857482184E-2</v>
      </c>
      <c r="Z367" s="87">
        <f t="shared" si="52"/>
        <v>-5.0147492625368731E-2</v>
      </c>
      <c r="AA367" s="87">
        <f t="shared" si="53"/>
        <v>-2.1929824561403508E-2</v>
      </c>
    </row>
    <row r="368" spans="1:27" s="80" customFormat="1">
      <c r="A368" s="91">
        <v>20190628</v>
      </c>
      <c r="B368" s="91" t="s">
        <v>99</v>
      </c>
      <c r="C368" s="91">
        <v>46500</v>
      </c>
      <c r="D368" s="91">
        <v>47000</v>
      </c>
      <c r="E368" s="91">
        <v>5969782550</v>
      </c>
      <c r="F368" s="91">
        <v>1</v>
      </c>
      <c r="G368" s="91">
        <v>204000</v>
      </c>
      <c r="H368" s="91">
        <v>205500</v>
      </c>
      <c r="I368" s="92">
        <v>128329070</v>
      </c>
      <c r="J368" s="91">
        <v>1</v>
      </c>
      <c r="K368" s="91">
        <v>189600</v>
      </c>
      <c r="L368" s="91">
        <v>168600</v>
      </c>
      <c r="M368" s="91">
        <v>15956260</v>
      </c>
      <c r="N368" s="91">
        <v>1</v>
      </c>
      <c r="O368" s="91">
        <v>22800</v>
      </c>
      <c r="P368" s="91">
        <v>22750</v>
      </c>
      <c r="Q368" s="91">
        <v>7339332</v>
      </c>
      <c r="R368" s="91">
        <v>1</v>
      </c>
      <c r="S368" s="93">
        <f t="shared" si="45"/>
        <v>1</v>
      </c>
      <c r="T368" s="93">
        <f t="shared" si="46"/>
        <v>335501654603461.69</v>
      </c>
      <c r="U368" s="92">
        <f t="shared" si="47"/>
        <v>309808598974000</v>
      </c>
      <c r="V368" s="94">
        <f t="shared" si="48"/>
        <v>923.41898981145425</v>
      </c>
      <c r="W368" s="95">
        <f t="shared" si="49"/>
        <v>9.2581273486312191E-3</v>
      </c>
      <c r="X368" s="91">
        <f t="shared" si="50"/>
        <v>1.0752688172043012E-2</v>
      </c>
      <c r="Y368" s="91">
        <f t="shared" si="51"/>
        <v>7.3529411764705881E-3</v>
      </c>
      <c r="Z368" s="91">
        <f t="shared" si="52"/>
        <v>-0.11075949367088607</v>
      </c>
      <c r="AA368" s="91">
        <f t="shared" si="53"/>
        <v>-2.1978021978021978E-3</v>
      </c>
    </row>
    <row r="369" spans="1:27" s="17" customFormat="1">
      <c r="A369" s="90">
        <v>20190701</v>
      </c>
      <c r="B369" s="90" t="s">
        <v>100</v>
      </c>
      <c r="C369" s="91">
        <v>47000</v>
      </c>
      <c r="D369" s="91">
        <v>46600</v>
      </c>
      <c r="E369" s="91">
        <v>5969782550</v>
      </c>
      <c r="F369" s="91">
        <v>1</v>
      </c>
      <c r="G369" s="91">
        <v>205500</v>
      </c>
      <c r="H369" s="91">
        <v>208000</v>
      </c>
      <c r="I369" s="92">
        <v>128329070</v>
      </c>
      <c r="J369" s="91">
        <v>1</v>
      </c>
      <c r="K369" s="91">
        <v>168600</v>
      </c>
      <c r="L369" s="91">
        <v>181000</v>
      </c>
      <c r="M369" s="91">
        <v>15956260</v>
      </c>
      <c r="N369" s="91">
        <v>1</v>
      </c>
      <c r="O369" s="91">
        <v>22750</v>
      </c>
      <c r="P369" s="91">
        <v>22350</v>
      </c>
      <c r="Q369" s="91">
        <v>7339332</v>
      </c>
      <c r="R369" s="91">
        <v>1</v>
      </c>
      <c r="S369" s="96">
        <f t="shared" si="45"/>
        <v>0</v>
      </c>
      <c r="T369" s="96">
        <f t="shared" si="46"/>
        <v>335501654603461.69</v>
      </c>
      <c r="U369" s="89">
        <f t="shared" si="47"/>
        <v>307936430520200</v>
      </c>
      <c r="V369" s="86">
        <f t="shared" si="48"/>
        <v>917.83878349022814</v>
      </c>
      <c r="W369" s="97">
        <f t="shared" si="49"/>
        <v>-6.0429841521512286E-3</v>
      </c>
      <c r="X369" s="87">
        <f t="shared" si="50"/>
        <v>-8.5106382978723406E-3</v>
      </c>
      <c r="Y369" s="87">
        <f t="shared" si="51"/>
        <v>1.2165450121654502E-2</v>
      </c>
      <c r="Z369" s="87">
        <f t="shared" si="52"/>
        <v>7.354685646500593E-2</v>
      </c>
      <c r="AA369" s="87">
        <f t="shared" si="53"/>
        <v>-1.7897091722595078E-2</v>
      </c>
    </row>
    <row r="370" spans="1:27">
      <c r="A370" s="82">
        <v>20190702</v>
      </c>
      <c r="B370" s="82" t="s">
        <v>99</v>
      </c>
      <c r="C370" s="83">
        <v>46600</v>
      </c>
      <c r="D370" s="83">
        <v>46250</v>
      </c>
      <c r="E370" s="83">
        <v>5969782550</v>
      </c>
      <c r="F370" s="83">
        <v>1</v>
      </c>
      <c r="G370" s="84">
        <v>208000</v>
      </c>
      <c r="H370" s="84">
        <v>205000</v>
      </c>
      <c r="I370" s="88">
        <v>128329070</v>
      </c>
      <c r="J370" s="82">
        <v>1</v>
      </c>
      <c r="K370" s="83">
        <v>181000</v>
      </c>
      <c r="L370" s="83">
        <v>178300</v>
      </c>
      <c r="M370" s="83">
        <v>15956260</v>
      </c>
      <c r="N370" s="83">
        <v>1</v>
      </c>
      <c r="O370" s="84">
        <v>22350</v>
      </c>
      <c r="P370" s="84">
        <v>22200</v>
      </c>
      <c r="Q370" s="84">
        <v>7339332</v>
      </c>
      <c r="R370" s="84">
        <v>1</v>
      </c>
      <c r="S370" s="96">
        <f t="shared" si="45"/>
        <v>0</v>
      </c>
      <c r="T370" s="96">
        <f t="shared" si="46"/>
        <v>335501654603461.69</v>
      </c>
      <c r="U370" s="89">
        <f t="shared" si="47"/>
        <v>305417836615900</v>
      </c>
      <c r="V370" s="86">
        <f t="shared" si="48"/>
        <v>910.33183421071783</v>
      </c>
      <c r="W370" s="97">
        <f t="shared" si="49"/>
        <v>-8.1789410237862667E-3</v>
      </c>
      <c r="X370" s="87">
        <f t="shared" si="50"/>
        <v>-7.5107296137339056E-3</v>
      </c>
      <c r="Y370" s="87">
        <f t="shared" si="51"/>
        <v>-1.4423076923076924E-2</v>
      </c>
      <c r="Z370" s="87">
        <f t="shared" si="52"/>
        <v>-1.4917127071823204E-2</v>
      </c>
      <c r="AA370" s="87">
        <f t="shared" si="53"/>
        <v>-6.7567567567567571E-3</v>
      </c>
    </row>
    <row r="371" spans="1:27">
      <c r="A371" s="82">
        <v>20190703</v>
      </c>
      <c r="B371" s="82" t="s">
        <v>99</v>
      </c>
      <c r="C371" s="83">
        <v>46250</v>
      </c>
      <c r="D371" s="83">
        <v>45400</v>
      </c>
      <c r="E371" s="83">
        <v>5969782550</v>
      </c>
      <c r="F371" s="83">
        <v>1</v>
      </c>
      <c r="G371" s="84">
        <v>205000</v>
      </c>
      <c r="H371" s="84">
        <v>206000</v>
      </c>
      <c r="I371" s="88">
        <v>128329070</v>
      </c>
      <c r="J371" s="82">
        <v>1</v>
      </c>
      <c r="K371" s="83">
        <v>178300</v>
      </c>
      <c r="L371" s="83">
        <v>184900</v>
      </c>
      <c r="M371" s="83">
        <v>15956260</v>
      </c>
      <c r="N371" s="83">
        <v>1</v>
      </c>
      <c r="O371" s="84">
        <v>22200</v>
      </c>
      <c r="P371" s="84">
        <v>21700</v>
      </c>
      <c r="Q371" s="84">
        <v>7339332</v>
      </c>
      <c r="R371" s="84">
        <v>1</v>
      </c>
      <c r="S371" s="96">
        <f t="shared" si="45"/>
        <v>0</v>
      </c>
      <c r="T371" s="96">
        <f t="shared" si="46"/>
        <v>335501654603461.69</v>
      </c>
      <c r="U371" s="89">
        <f t="shared" si="47"/>
        <v>300573492168400</v>
      </c>
      <c r="V371" s="86">
        <f t="shared" si="48"/>
        <v>895.89272673977064</v>
      </c>
      <c r="W371" s="97">
        <f t="shared" si="49"/>
        <v>-1.5861367172187585E-2</v>
      </c>
      <c r="X371" s="87">
        <f t="shared" si="50"/>
        <v>-1.8378378378378378E-2</v>
      </c>
      <c r="Y371" s="87">
        <f t="shared" si="51"/>
        <v>4.8780487804878049E-3</v>
      </c>
      <c r="Z371" s="87">
        <f t="shared" si="52"/>
        <v>3.7016264722378012E-2</v>
      </c>
      <c r="AA371" s="87">
        <f t="shared" si="53"/>
        <v>-2.3041474654377881E-2</v>
      </c>
    </row>
    <row r="372" spans="1:27">
      <c r="A372" s="82">
        <v>20190704</v>
      </c>
      <c r="B372" s="82" t="s">
        <v>99</v>
      </c>
      <c r="C372" s="83">
        <v>45400</v>
      </c>
      <c r="D372" s="83">
        <v>46000</v>
      </c>
      <c r="E372" s="83">
        <v>5969782550</v>
      </c>
      <c r="F372" s="83">
        <v>1</v>
      </c>
      <c r="G372" s="84">
        <v>206000</v>
      </c>
      <c r="H372" s="84">
        <v>203500</v>
      </c>
      <c r="I372" s="88">
        <v>128329070</v>
      </c>
      <c r="J372" s="82">
        <v>1</v>
      </c>
      <c r="K372" s="83">
        <v>184900</v>
      </c>
      <c r="L372" s="83">
        <v>182600</v>
      </c>
      <c r="M372" s="83">
        <v>15956260</v>
      </c>
      <c r="N372" s="83">
        <v>1</v>
      </c>
      <c r="O372" s="84">
        <v>21700</v>
      </c>
      <c r="P372" s="84">
        <v>21250</v>
      </c>
      <c r="Q372" s="84">
        <v>7339332</v>
      </c>
      <c r="R372" s="84">
        <v>1</v>
      </c>
      <c r="S372" s="96">
        <f t="shared" si="45"/>
        <v>0</v>
      </c>
      <c r="T372" s="96">
        <f t="shared" si="46"/>
        <v>335501654603461.69</v>
      </c>
      <c r="U372" s="89">
        <f t="shared" si="47"/>
        <v>303794536926000</v>
      </c>
      <c r="V372" s="86">
        <f t="shared" si="48"/>
        <v>905.49340892241753</v>
      </c>
      <c r="W372" s="97">
        <f t="shared" si="49"/>
        <v>1.0716330087402972E-2</v>
      </c>
      <c r="X372" s="87">
        <f t="shared" si="50"/>
        <v>1.3215859030837005E-2</v>
      </c>
      <c r="Y372" s="87">
        <f t="shared" si="51"/>
        <v>-1.2135922330097087E-2</v>
      </c>
      <c r="Z372" s="87">
        <f t="shared" si="52"/>
        <v>-1.2439156300703082E-2</v>
      </c>
      <c r="AA372" s="87">
        <f t="shared" si="53"/>
        <v>-2.1176470588235293E-2</v>
      </c>
    </row>
    <row r="373" spans="1:27">
      <c r="A373" s="82">
        <v>20190705</v>
      </c>
      <c r="B373" s="82" t="s">
        <v>99</v>
      </c>
      <c r="C373" s="83">
        <v>46000</v>
      </c>
      <c r="D373" s="83">
        <v>45650</v>
      </c>
      <c r="E373" s="83">
        <v>5969782550</v>
      </c>
      <c r="F373" s="83">
        <v>1</v>
      </c>
      <c r="G373" s="84">
        <v>203500</v>
      </c>
      <c r="H373" s="84">
        <v>208000</v>
      </c>
      <c r="I373" s="88">
        <v>128329070</v>
      </c>
      <c r="J373" s="82">
        <v>1</v>
      </c>
      <c r="K373" s="83">
        <v>182600</v>
      </c>
      <c r="L373" s="83">
        <v>186500</v>
      </c>
      <c r="M373" s="83">
        <v>15956260</v>
      </c>
      <c r="N373" s="83">
        <v>1</v>
      </c>
      <c r="O373" s="84">
        <v>21250</v>
      </c>
      <c r="P373" s="84">
        <v>21900</v>
      </c>
      <c r="Q373" s="84">
        <v>7339332</v>
      </c>
      <c r="R373" s="84">
        <v>1</v>
      </c>
      <c r="S373" s="96">
        <f t="shared" si="45"/>
        <v>0</v>
      </c>
      <c r="T373" s="96">
        <f t="shared" si="46"/>
        <v>335501654603461.69</v>
      </c>
      <c r="U373" s="89">
        <f t="shared" si="47"/>
        <v>302349593828300</v>
      </c>
      <c r="V373" s="86">
        <f t="shared" si="48"/>
        <v>901.18659529609477</v>
      </c>
      <c r="W373" s="97">
        <f t="shared" si="49"/>
        <v>-4.756316924987989E-3</v>
      </c>
      <c r="X373" s="87">
        <f t="shared" si="50"/>
        <v>-7.6086956521739134E-3</v>
      </c>
      <c r="Y373" s="87">
        <f t="shared" si="51"/>
        <v>2.2113022113022112E-2</v>
      </c>
      <c r="Z373" s="87">
        <f t="shared" si="52"/>
        <v>2.135815991237678E-2</v>
      </c>
      <c r="AA373" s="87">
        <f t="shared" si="53"/>
        <v>2.9680365296803651E-2</v>
      </c>
    </row>
    <row r="374" spans="1:27">
      <c r="A374" s="82">
        <v>20190708</v>
      </c>
      <c r="B374" s="82" t="s">
        <v>99</v>
      </c>
      <c r="C374" s="83">
        <v>45650</v>
      </c>
      <c r="D374" s="83">
        <v>44400</v>
      </c>
      <c r="E374" s="83">
        <v>5969782550</v>
      </c>
      <c r="F374" s="83">
        <v>1</v>
      </c>
      <c r="G374" s="84">
        <v>208000</v>
      </c>
      <c r="H374" s="84">
        <v>206000</v>
      </c>
      <c r="I374" s="88">
        <v>128329070</v>
      </c>
      <c r="J374" s="82">
        <v>1</v>
      </c>
      <c r="K374" s="83">
        <v>186500</v>
      </c>
      <c r="L374" s="83">
        <v>178300</v>
      </c>
      <c r="M374" s="83">
        <v>15956260</v>
      </c>
      <c r="N374" s="83">
        <v>1</v>
      </c>
      <c r="O374" s="84">
        <v>21900</v>
      </c>
      <c r="P374" s="84">
        <v>21150</v>
      </c>
      <c r="Q374" s="84">
        <v>7339332</v>
      </c>
      <c r="R374" s="84">
        <v>1</v>
      </c>
      <c r="S374" s="96">
        <f t="shared" si="45"/>
        <v>0</v>
      </c>
      <c r="T374" s="96">
        <f t="shared" si="46"/>
        <v>335501654603461.69</v>
      </c>
      <c r="U374" s="89">
        <f t="shared" si="47"/>
        <v>294494361669800</v>
      </c>
      <c r="V374" s="86">
        <f t="shared" si="48"/>
        <v>877.77320209603954</v>
      </c>
      <c r="W374" s="97">
        <f t="shared" si="49"/>
        <v>-2.5980627455252481E-2</v>
      </c>
      <c r="X374" s="87">
        <f t="shared" si="50"/>
        <v>-2.7382256297918947E-2</v>
      </c>
      <c r="Y374" s="87">
        <f t="shared" si="51"/>
        <v>-9.6153846153846159E-3</v>
      </c>
      <c r="Z374" s="87">
        <f t="shared" si="52"/>
        <v>-4.3967828418230562E-2</v>
      </c>
      <c r="AA374" s="87">
        <f t="shared" si="53"/>
        <v>-3.5460992907801421E-2</v>
      </c>
    </row>
    <row r="375" spans="1:27">
      <c r="A375" s="82">
        <v>20190709</v>
      </c>
      <c r="B375" s="82" t="s">
        <v>99</v>
      </c>
      <c r="C375" s="83">
        <v>44400</v>
      </c>
      <c r="D375" s="83">
        <v>45100</v>
      </c>
      <c r="E375" s="83">
        <v>5969782550</v>
      </c>
      <c r="F375" s="83">
        <v>1</v>
      </c>
      <c r="G375" s="84">
        <v>206000</v>
      </c>
      <c r="H375" s="84">
        <v>192500</v>
      </c>
      <c r="I375" s="88">
        <v>128329070</v>
      </c>
      <c r="J375" s="82">
        <v>1</v>
      </c>
      <c r="K375" s="83">
        <v>178300</v>
      </c>
      <c r="L375" s="83">
        <v>172000</v>
      </c>
      <c r="M375" s="83">
        <v>15956260</v>
      </c>
      <c r="N375" s="83">
        <v>1</v>
      </c>
      <c r="O375" s="84">
        <v>21150</v>
      </c>
      <c r="P375" s="84">
        <v>21100</v>
      </c>
      <c r="Q375" s="84">
        <v>7339332</v>
      </c>
      <c r="R375" s="84">
        <v>1</v>
      </c>
      <c r="S375" s="96">
        <f t="shared" si="45"/>
        <v>0</v>
      </c>
      <c r="T375" s="96">
        <f t="shared" si="46"/>
        <v>335501654603461.69</v>
      </c>
      <c r="U375" s="89">
        <f t="shared" si="47"/>
        <v>296839875605200</v>
      </c>
      <c r="V375" s="86">
        <f t="shared" si="48"/>
        <v>884.76426727624607</v>
      </c>
      <c r="W375" s="97">
        <f t="shared" si="49"/>
        <v>7.9645461532802889E-3</v>
      </c>
      <c r="X375" s="87">
        <f t="shared" si="50"/>
        <v>1.5765765765765764E-2</v>
      </c>
      <c r="Y375" s="87">
        <f t="shared" si="51"/>
        <v>-6.553398058252427E-2</v>
      </c>
      <c r="Z375" s="87">
        <f t="shared" si="52"/>
        <v>-3.5333707234997194E-2</v>
      </c>
      <c r="AA375" s="87">
        <f t="shared" si="53"/>
        <v>-2.3696682464454978E-3</v>
      </c>
    </row>
    <row r="376" spans="1:27">
      <c r="A376" s="82">
        <v>20190710</v>
      </c>
      <c r="B376" s="82" t="s">
        <v>99</v>
      </c>
      <c r="C376" s="83">
        <v>45100</v>
      </c>
      <c r="D376" s="83">
        <v>45550</v>
      </c>
      <c r="E376" s="83">
        <v>5969782550</v>
      </c>
      <c r="F376" s="83">
        <v>1</v>
      </c>
      <c r="G376" s="84">
        <v>192500</v>
      </c>
      <c r="H376" s="84">
        <v>189000</v>
      </c>
      <c r="I376" s="88">
        <v>128329070</v>
      </c>
      <c r="J376" s="82">
        <v>1</v>
      </c>
      <c r="K376" s="83">
        <v>172000</v>
      </c>
      <c r="L376" s="83">
        <v>173700</v>
      </c>
      <c r="M376" s="83">
        <v>15956260</v>
      </c>
      <c r="N376" s="83">
        <v>1</v>
      </c>
      <c r="O376" s="84">
        <v>21100</v>
      </c>
      <c r="P376" s="84">
        <v>21500</v>
      </c>
      <c r="Q376" s="84">
        <v>7339332</v>
      </c>
      <c r="R376" s="84">
        <v>1</v>
      </c>
      <c r="S376" s="96">
        <f t="shared" si="45"/>
        <v>0</v>
      </c>
      <c r="T376" s="96">
        <f t="shared" si="46"/>
        <v>335501654603461.69</v>
      </c>
      <c r="U376" s="89">
        <f t="shared" si="47"/>
        <v>299107187382500</v>
      </c>
      <c r="V376" s="86">
        <f t="shared" si="48"/>
        <v>891.52224222566872</v>
      </c>
      <c r="W376" s="97">
        <f t="shared" si="49"/>
        <v>7.6381644234199539E-3</v>
      </c>
      <c r="X376" s="87">
        <f t="shared" si="50"/>
        <v>9.9778270509977823E-3</v>
      </c>
      <c r="Y376" s="87">
        <f t="shared" si="51"/>
        <v>-1.8181818181818181E-2</v>
      </c>
      <c r="Z376" s="87">
        <f t="shared" si="52"/>
        <v>9.883720930232558E-3</v>
      </c>
      <c r="AA376" s="87">
        <f t="shared" si="53"/>
        <v>1.8604651162790697E-2</v>
      </c>
    </row>
    <row r="377" spans="1:27">
      <c r="A377" s="82">
        <v>20190711</v>
      </c>
      <c r="B377" s="82" t="s">
        <v>99</v>
      </c>
      <c r="C377" s="83">
        <v>45550</v>
      </c>
      <c r="D377" s="83">
        <v>46200</v>
      </c>
      <c r="E377" s="83">
        <v>5969782550</v>
      </c>
      <c r="F377" s="83">
        <v>1</v>
      </c>
      <c r="G377" s="84">
        <v>189000</v>
      </c>
      <c r="H377" s="84">
        <v>191500</v>
      </c>
      <c r="I377" s="88">
        <v>128329070</v>
      </c>
      <c r="J377" s="82">
        <v>1</v>
      </c>
      <c r="K377" s="83">
        <v>173700</v>
      </c>
      <c r="L377" s="83">
        <v>172700</v>
      </c>
      <c r="M377" s="83">
        <v>15956260</v>
      </c>
      <c r="N377" s="83">
        <v>1</v>
      </c>
      <c r="O377" s="84">
        <v>21500</v>
      </c>
      <c r="P377" s="84">
        <v>21500</v>
      </c>
      <c r="Q377" s="84">
        <v>7339332</v>
      </c>
      <c r="R377" s="84">
        <v>1</v>
      </c>
      <c r="S377" s="96">
        <f t="shared" ref="S377:S381" si="54">IF(U376&lt;&gt;(C377*E377*F377+G377*I377*J377+K377*M377*N377+O377*Q377*R377),1,0)</f>
        <v>0</v>
      </c>
      <c r="T377" s="96">
        <f t="shared" ref="T377:T381" si="55">IF(S377=0,T376,T376*(C377*E377*F377+G377*I377*J377+K377*M377*N377+O377*Q377*R377)/U376)</f>
        <v>335501654603461.69</v>
      </c>
      <c r="U377" s="89">
        <f t="shared" ref="U377:U381" si="56">D377*E377*F377+H377*I377*J377+L377*M377*N377+P377*Q377*R377</f>
        <v>303292412455000</v>
      </c>
      <c r="V377" s="86">
        <f t="shared" si="48"/>
        <v>903.99677108439118</v>
      </c>
      <c r="W377" s="97">
        <f t="shared" si="49"/>
        <v>1.3992392189318839E-2</v>
      </c>
      <c r="X377" s="87">
        <f t="shared" si="50"/>
        <v>1.4270032930845226E-2</v>
      </c>
      <c r="Y377" s="87">
        <f t="shared" si="51"/>
        <v>1.3227513227513227E-2</v>
      </c>
      <c r="Z377" s="87">
        <f t="shared" si="52"/>
        <v>-5.7570523891767415E-3</v>
      </c>
      <c r="AA377" s="87">
        <f t="shared" si="53"/>
        <v>0</v>
      </c>
    </row>
    <row r="378" spans="1:27">
      <c r="A378" s="82">
        <v>20190712</v>
      </c>
      <c r="B378" s="82" t="s">
        <v>99</v>
      </c>
      <c r="C378" s="83">
        <v>46200</v>
      </c>
      <c r="D378" s="83">
        <v>46300</v>
      </c>
      <c r="E378" s="83">
        <v>5969782550</v>
      </c>
      <c r="F378" s="83">
        <v>1</v>
      </c>
      <c r="G378" s="84">
        <v>191500</v>
      </c>
      <c r="H378" s="84">
        <v>188500</v>
      </c>
      <c r="I378" s="88">
        <v>128329070</v>
      </c>
      <c r="J378" s="82">
        <v>1</v>
      </c>
      <c r="K378" s="83">
        <v>172700</v>
      </c>
      <c r="L378" s="83">
        <v>169800</v>
      </c>
      <c r="M378" s="83">
        <v>15956260</v>
      </c>
      <c r="N378" s="83">
        <v>1</v>
      </c>
      <c r="O378" s="84">
        <v>21500</v>
      </c>
      <c r="P378" s="84">
        <v>21550</v>
      </c>
      <c r="Q378" s="84">
        <v>7339332</v>
      </c>
      <c r="R378" s="84">
        <v>1</v>
      </c>
      <c r="S378" s="96">
        <f t="shared" si="54"/>
        <v>0</v>
      </c>
      <c r="T378" s="96">
        <f t="shared" si="55"/>
        <v>335501654603461.69</v>
      </c>
      <c r="U378" s="89">
        <f t="shared" si="56"/>
        <v>303458497312600</v>
      </c>
      <c r="V378" s="86">
        <f t="shared" si="48"/>
        <v>904.49180547638628</v>
      </c>
      <c r="W378" s="97">
        <f t="shared" si="49"/>
        <v>5.4760637186930603E-4</v>
      </c>
      <c r="X378" s="87">
        <f t="shared" si="50"/>
        <v>2.1645021645021645E-3</v>
      </c>
      <c r="Y378" s="87">
        <f t="shared" si="51"/>
        <v>-1.5665796344647518E-2</v>
      </c>
      <c r="Z378" s="87">
        <f t="shared" si="52"/>
        <v>-1.679212507237985E-2</v>
      </c>
      <c r="AA378" s="87">
        <f t="shared" si="53"/>
        <v>2.3201856148491878E-3</v>
      </c>
    </row>
    <row r="379" spans="1:27">
      <c r="A379" s="82">
        <v>20190715</v>
      </c>
      <c r="B379" s="82" t="s">
        <v>99</v>
      </c>
      <c r="C379" s="83">
        <v>46300</v>
      </c>
      <c r="D379" s="83">
        <v>46450</v>
      </c>
      <c r="E379" s="83">
        <v>5969782550</v>
      </c>
      <c r="F379" s="83">
        <v>1</v>
      </c>
      <c r="G379" s="84">
        <v>188500</v>
      </c>
      <c r="H379" s="84">
        <v>183500</v>
      </c>
      <c r="I379" s="88">
        <v>128329070</v>
      </c>
      <c r="J379" s="82">
        <v>1</v>
      </c>
      <c r="K379" s="83">
        <v>169800</v>
      </c>
      <c r="L379" s="83">
        <v>171600</v>
      </c>
      <c r="M379" s="83">
        <v>15956260</v>
      </c>
      <c r="N379" s="83">
        <v>1</v>
      </c>
      <c r="O379" s="84">
        <v>21550</v>
      </c>
      <c r="P379" s="84">
        <v>21150</v>
      </c>
      <c r="Q379" s="84">
        <v>7339332</v>
      </c>
      <c r="R379" s="84">
        <v>1</v>
      </c>
      <c r="S379" s="96">
        <f t="shared" si="54"/>
        <v>0</v>
      </c>
      <c r="T379" s="96">
        <f t="shared" si="55"/>
        <v>335501654603461.69</v>
      </c>
      <c r="U379" s="89">
        <f t="shared" si="56"/>
        <v>303738104880300</v>
      </c>
      <c r="V379" s="86">
        <f t="shared" si="48"/>
        <v>905.32520693317031</v>
      </c>
      <c r="W379" s="97">
        <f t="shared" si="49"/>
        <v>9.2140299308194132E-4</v>
      </c>
      <c r="X379" s="87">
        <f t="shared" si="50"/>
        <v>3.2397408207343412E-3</v>
      </c>
      <c r="Y379" s="87">
        <f t="shared" si="51"/>
        <v>-2.6525198938992044E-2</v>
      </c>
      <c r="Z379" s="87">
        <f t="shared" si="52"/>
        <v>1.0600706713780919E-2</v>
      </c>
      <c r="AA379" s="87">
        <f t="shared" si="53"/>
        <v>-1.8912529550827423E-2</v>
      </c>
    </row>
    <row r="380" spans="1:27">
      <c r="A380" s="82">
        <v>20190716</v>
      </c>
      <c r="B380" s="82" t="s">
        <v>99</v>
      </c>
      <c r="C380" s="83">
        <v>46450</v>
      </c>
      <c r="D380" s="83">
        <v>46850</v>
      </c>
      <c r="E380" s="83">
        <v>5969782550</v>
      </c>
      <c r="F380" s="83">
        <v>1</v>
      </c>
      <c r="G380" s="84">
        <v>183500</v>
      </c>
      <c r="H380" s="84">
        <v>188500</v>
      </c>
      <c r="I380" s="88">
        <v>128329070</v>
      </c>
      <c r="J380" s="82">
        <v>1</v>
      </c>
      <c r="K380" s="83">
        <v>171600</v>
      </c>
      <c r="L380" s="83">
        <v>176000</v>
      </c>
      <c r="M380" s="83">
        <v>15956260</v>
      </c>
      <c r="N380" s="83">
        <v>1</v>
      </c>
      <c r="O380" s="84">
        <v>21150</v>
      </c>
      <c r="P380" s="84">
        <v>21000</v>
      </c>
      <c r="Q380" s="84">
        <v>7339332</v>
      </c>
      <c r="R380" s="84">
        <v>1</v>
      </c>
      <c r="S380" s="96">
        <f t="shared" si="54"/>
        <v>0</v>
      </c>
      <c r="T380" s="96">
        <f t="shared" si="55"/>
        <v>335501654603461.69</v>
      </c>
      <c r="U380" s="89">
        <f t="shared" si="56"/>
        <v>306836769894500</v>
      </c>
      <c r="V380" s="86">
        <f t="shared" si="48"/>
        <v>914.56112267809385</v>
      </c>
      <c r="W380" s="97">
        <f t="shared" si="49"/>
        <v>1.0201765812100409E-2</v>
      </c>
      <c r="X380" s="87">
        <f t="shared" si="50"/>
        <v>8.6114101184068884E-3</v>
      </c>
      <c r="Y380" s="87">
        <f t="shared" si="51"/>
        <v>2.7247956403269755E-2</v>
      </c>
      <c r="Z380" s="87">
        <f t="shared" si="52"/>
        <v>2.564102564102564E-2</v>
      </c>
      <c r="AA380" s="87">
        <f t="shared" si="53"/>
        <v>-7.1428571428571426E-3</v>
      </c>
    </row>
    <row r="381" spans="1:27">
      <c r="A381" s="82">
        <v>20190717</v>
      </c>
      <c r="B381" s="82" t="s">
        <v>99</v>
      </c>
      <c r="C381" s="83">
        <v>46850</v>
      </c>
      <c r="D381" s="83">
        <v>46050</v>
      </c>
      <c r="E381" s="83">
        <v>5969782550</v>
      </c>
      <c r="F381" s="83">
        <v>1</v>
      </c>
      <c r="G381" s="84">
        <v>188500</v>
      </c>
      <c r="H381" s="84">
        <v>184500</v>
      </c>
      <c r="I381" s="88">
        <v>128329070</v>
      </c>
      <c r="J381" s="82">
        <v>1</v>
      </c>
      <c r="K381" s="83">
        <v>176000</v>
      </c>
      <c r="L381" s="83">
        <v>178400</v>
      </c>
      <c r="M381" s="83">
        <v>15956260</v>
      </c>
      <c r="N381" s="83">
        <v>1</v>
      </c>
      <c r="O381" s="84">
        <v>21000</v>
      </c>
      <c r="P381" s="84">
        <v>20450</v>
      </c>
      <c r="Q381" s="84">
        <v>7339332</v>
      </c>
      <c r="R381" s="84">
        <v>1</v>
      </c>
      <c r="S381" s="96">
        <f t="shared" si="54"/>
        <v>0</v>
      </c>
      <c r="T381" s="96">
        <f t="shared" si="55"/>
        <v>335501654603461.69</v>
      </c>
      <c r="U381" s="89">
        <f t="shared" si="56"/>
        <v>301581885965900</v>
      </c>
      <c r="V381" s="86">
        <f t="shared" si="48"/>
        <v>898.89835661868085</v>
      </c>
      <c r="W381" s="97">
        <f t="shared" si="49"/>
        <v>-1.7125991550513309E-2</v>
      </c>
      <c r="X381" s="87">
        <f t="shared" si="50"/>
        <v>-1.7075773745997867E-2</v>
      </c>
      <c r="Y381" s="87">
        <f t="shared" si="51"/>
        <v>-2.1220159151193633E-2</v>
      </c>
      <c r="Z381" s="87">
        <f t="shared" si="52"/>
        <v>1.3636363636363636E-2</v>
      </c>
      <c r="AA381" s="87">
        <f t="shared" si="53"/>
        <v>-2.6894865525672371E-2</v>
      </c>
    </row>
    <row r="382" spans="1:27" ht="16.5">
      <c r="O382" s="8"/>
      <c r="P382" s="8"/>
      <c r="Q382" s="8"/>
    </row>
    <row r="383" spans="1:27" ht="16.5">
      <c r="O383" s="8"/>
      <c r="P383" s="8"/>
      <c r="Q383" s="8"/>
    </row>
  </sheetData>
  <autoFilter ref="A2:AA381"/>
  <mergeCells count="6">
    <mergeCell ref="X1:AA1"/>
    <mergeCell ref="C1:F1"/>
    <mergeCell ref="G1:J1"/>
    <mergeCell ref="K1:N1"/>
    <mergeCell ref="O1:R1"/>
    <mergeCell ref="S1:W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5"/>
  <sheetViews>
    <sheetView tabSelected="1" topLeftCell="A15" workbookViewId="0">
      <selection activeCell="M42" sqref="M42:N44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7" width="13" customWidth="1"/>
    <col min="8" max="8" width="24" customWidth="1"/>
    <col min="9" max="9" width="14.5" customWidth="1"/>
    <col min="10" max="11" width="13.125" bestFit="1" customWidth="1"/>
    <col min="13" max="14" width="17.875" bestFit="1" customWidth="1"/>
  </cols>
  <sheetData>
    <row r="1" spans="1:14" s="58" customFormat="1" ht="20.25">
      <c r="A1" s="57" t="s">
        <v>172</v>
      </c>
      <c r="B1" s="57" t="s">
        <v>171</v>
      </c>
    </row>
    <row r="2" spans="1:14">
      <c r="A2" s="48" t="s">
        <v>174</v>
      </c>
    </row>
    <row r="3" spans="1:14">
      <c r="A3" s="104" t="s">
        <v>173</v>
      </c>
    </row>
    <row r="4" spans="1:14">
      <c r="A4" s="104"/>
    </row>
    <row r="5" spans="1:14">
      <c r="A5" s="48" t="s">
        <v>118</v>
      </c>
    </row>
    <row r="6" spans="1:14">
      <c r="A6" s="49" t="s">
        <v>49</v>
      </c>
      <c r="B6" s="41">
        <v>2018</v>
      </c>
      <c r="C6" s="41"/>
    </row>
    <row r="7" spans="1:14">
      <c r="A7" s="49" t="s">
        <v>50</v>
      </c>
      <c r="B7" s="41" t="s">
        <v>51</v>
      </c>
      <c r="C7" s="41" t="s">
        <v>52</v>
      </c>
    </row>
    <row r="10" spans="1:14" s="60" customFormat="1" ht="19.5">
      <c r="A10" s="59" t="s">
        <v>66</v>
      </c>
      <c r="B10" s="59" t="s">
        <v>67</v>
      </c>
    </row>
    <row r="11" spans="1:14" s="54" customFormat="1">
      <c r="A11" s="53"/>
      <c r="B11" s="53"/>
    </row>
    <row r="12" spans="1:14">
      <c r="B12" s="51" t="s">
        <v>53</v>
      </c>
      <c r="C12" s="51" t="s">
        <v>55</v>
      </c>
      <c r="D12" s="51" t="s">
        <v>57</v>
      </c>
      <c r="L12" t="s">
        <v>237</v>
      </c>
      <c r="M12" t="s">
        <v>238</v>
      </c>
    </row>
    <row r="13" spans="1:14">
      <c r="A13" s="15"/>
      <c r="B13" s="42" t="s">
        <v>5</v>
      </c>
      <c r="C13" s="41" t="s">
        <v>54</v>
      </c>
      <c r="D13" s="50">
        <v>0.15</v>
      </c>
      <c r="H13" t="s">
        <v>243</v>
      </c>
      <c r="K13" t="s">
        <v>239</v>
      </c>
      <c r="L13">
        <v>100</v>
      </c>
      <c r="M13">
        <v>200</v>
      </c>
      <c r="N13">
        <f>M13/L13*1000</f>
        <v>2000</v>
      </c>
    </row>
    <row r="14" spans="1:14">
      <c r="A14" s="15"/>
      <c r="B14" s="42" t="s">
        <v>58</v>
      </c>
      <c r="C14" s="41" t="s">
        <v>59</v>
      </c>
      <c r="D14" s="50">
        <v>0.15</v>
      </c>
      <c r="K14" t="s">
        <v>240</v>
      </c>
      <c r="L14">
        <v>100</v>
      </c>
      <c r="M14">
        <v>210</v>
      </c>
      <c r="N14">
        <f>M14/L14*1000</f>
        <v>2100</v>
      </c>
    </row>
    <row r="15" spans="1:14">
      <c r="A15" s="15"/>
      <c r="B15" s="42" t="s">
        <v>60</v>
      </c>
      <c r="C15" s="41" t="s">
        <v>61</v>
      </c>
      <c r="D15" s="50">
        <v>0.3</v>
      </c>
      <c r="K15" t="s">
        <v>241</v>
      </c>
      <c r="L15">
        <f>500*100/210</f>
        <v>238.0952380952381</v>
      </c>
      <c r="M15">
        <v>500</v>
      </c>
      <c r="N15">
        <f>M15/L15*1000</f>
        <v>2100</v>
      </c>
    </row>
    <row r="16" spans="1:14">
      <c r="A16" s="15"/>
      <c r="B16" s="42" t="s">
        <v>62</v>
      </c>
      <c r="C16" s="41" t="s">
        <v>63</v>
      </c>
      <c r="D16" s="50">
        <v>0.4</v>
      </c>
      <c r="E16" t="s">
        <v>79</v>
      </c>
      <c r="K16" t="s">
        <v>242</v>
      </c>
      <c r="L16">
        <v>100</v>
      </c>
      <c r="M16">
        <v>500</v>
      </c>
      <c r="N16">
        <f>M16/L16*1000</f>
        <v>5000</v>
      </c>
    </row>
    <row r="17" spans="1:16">
      <c r="B17" s="41" t="s">
        <v>64</v>
      </c>
      <c r="C17" s="41"/>
      <c r="D17" s="50">
        <f>SUM(D13:D16)</f>
        <v>1</v>
      </c>
    </row>
    <row r="18" spans="1:16">
      <c r="B18" s="55"/>
      <c r="C18" s="55"/>
      <c r="D18" s="56"/>
    </row>
    <row r="20" spans="1:16" s="60" customFormat="1" ht="19.5">
      <c r="A20" s="59" t="s">
        <v>68</v>
      </c>
      <c r="B20" s="59" t="s">
        <v>69</v>
      </c>
    </row>
    <row r="21" spans="1:16">
      <c r="A21" s="48"/>
      <c r="B21" s="48"/>
    </row>
    <row r="22" spans="1:16" ht="17.25" thickBot="1">
      <c r="A22" s="48" t="s">
        <v>116</v>
      </c>
    </row>
    <row r="23" spans="1:16" ht="32.25" customHeight="1">
      <c r="A23" s="273" t="s">
        <v>175</v>
      </c>
      <c r="B23" s="257"/>
      <c r="C23" s="258"/>
    </row>
    <row r="24" spans="1:16" ht="10.5" customHeight="1" thickBot="1">
      <c r="A24" s="259"/>
      <c r="B24" s="260"/>
      <c r="C24" s="261"/>
    </row>
    <row r="26" spans="1:16">
      <c r="A26" s="289" t="s">
        <v>70</v>
      </c>
      <c r="B26" s="289" t="s">
        <v>71</v>
      </c>
      <c r="C26" s="289" t="s">
        <v>72</v>
      </c>
      <c r="D26" s="289" t="s">
        <v>57</v>
      </c>
      <c r="E26" s="49" t="s">
        <v>176</v>
      </c>
      <c r="F26" s="49" t="s">
        <v>232</v>
      </c>
      <c r="G26" s="49" t="s">
        <v>74</v>
      </c>
      <c r="H26" s="49" t="s">
        <v>177</v>
      </c>
      <c r="I26" s="49" t="s">
        <v>75</v>
      </c>
      <c r="L26" s="295" t="s">
        <v>233</v>
      </c>
      <c r="M26" s="1">
        <f>SUM(J27:J31)</f>
        <v>358670266316400</v>
      </c>
      <c r="N26" s="1">
        <f>M26</f>
        <v>358670266316400</v>
      </c>
    </row>
    <row r="27" spans="1:16">
      <c r="A27" s="290" t="s">
        <v>80</v>
      </c>
      <c r="B27" s="291" t="s">
        <v>5</v>
      </c>
      <c r="C27" s="290" t="s">
        <v>54</v>
      </c>
      <c r="D27" s="290">
        <v>0.15</v>
      </c>
      <c r="E27" s="105">
        <v>2548000</v>
      </c>
      <c r="F27" s="105">
        <v>3000000</v>
      </c>
      <c r="G27" s="105">
        <v>129098494</v>
      </c>
      <c r="H27" s="107">
        <f>E27*G27</f>
        <v>328942962712000</v>
      </c>
      <c r="I27" s="105">
        <f>D27*SUM($H$27:$H$31)/H27</f>
        <v>0.16355583200168378</v>
      </c>
      <c r="J27">
        <f>E27*G27*I27</f>
        <v>53800539947460</v>
      </c>
      <c r="K27">
        <f>F27*G27*I27</f>
        <v>63344434789003.141</v>
      </c>
      <c r="L27" t="s">
        <v>234</v>
      </c>
      <c r="M27" s="1">
        <f>M26</f>
        <v>358670266316400</v>
      </c>
      <c r="N27">
        <f>SUM(K27:K31)</f>
        <v>362882196749938.19</v>
      </c>
      <c r="O27" t="s">
        <v>231</v>
      </c>
      <c r="P27">
        <v>1000</v>
      </c>
    </row>
    <row r="28" spans="1:16">
      <c r="A28" s="290" t="s">
        <v>80</v>
      </c>
      <c r="B28" s="291" t="s">
        <v>58</v>
      </c>
      <c r="C28" s="290" t="s">
        <v>59</v>
      </c>
      <c r="D28" s="290">
        <v>0.15</v>
      </c>
      <c r="E28" s="105">
        <v>221100</v>
      </c>
      <c r="F28" s="105">
        <v>200000</v>
      </c>
      <c r="G28" s="107">
        <v>122666424</v>
      </c>
      <c r="H28" s="107">
        <f t="shared" ref="H28:H47" si="0">E28*G28</f>
        <v>27121546346400</v>
      </c>
      <c r="I28" s="105">
        <f t="shared" ref="I28:I31" si="1">D28*SUM($H$27:$H$31)/H28</f>
        <v>1.9836826138271153</v>
      </c>
      <c r="J28">
        <f t="shared" ref="J28:J31" si="2">E28*G28*I28</f>
        <v>53800539947460</v>
      </c>
      <c r="K28">
        <f t="shared" ref="K28:K31" si="3">F28*G28*I28</f>
        <v>48666250517829.039</v>
      </c>
      <c r="L28" t="s">
        <v>235</v>
      </c>
      <c r="M28">
        <f>M27/M26*1000</f>
        <v>1000</v>
      </c>
      <c r="N28">
        <f>N27/N26*1000</f>
        <v>1011.7431826083476</v>
      </c>
    </row>
    <row r="29" spans="1:16">
      <c r="A29" s="290" t="s">
        <v>80</v>
      </c>
      <c r="B29" s="291" t="s">
        <v>60</v>
      </c>
      <c r="C29" s="290" t="s">
        <v>61</v>
      </c>
      <c r="D29" s="290">
        <v>0.3</v>
      </c>
      <c r="E29" s="105">
        <v>163300</v>
      </c>
      <c r="F29" s="105">
        <v>163000</v>
      </c>
      <c r="G29" s="105">
        <v>15956260</v>
      </c>
      <c r="H29" s="107">
        <f t="shared" si="0"/>
        <v>2605657258000</v>
      </c>
      <c r="I29" s="105">
        <f t="shared" si="1"/>
        <v>41.295177853709873</v>
      </c>
      <c r="J29">
        <f t="shared" si="2"/>
        <v>107601079894920</v>
      </c>
      <c r="K29">
        <f t="shared" si="3"/>
        <v>107403404916545.98</v>
      </c>
    </row>
    <row r="30" spans="1:16">
      <c r="A30" s="292" t="s">
        <v>80</v>
      </c>
      <c r="B30" s="293" t="s">
        <v>62</v>
      </c>
      <c r="C30" s="294" t="s">
        <v>63</v>
      </c>
      <c r="D30" s="294">
        <v>0</v>
      </c>
      <c r="E30" s="108">
        <v>0</v>
      </c>
      <c r="F30" s="108"/>
      <c r="G30" s="108">
        <v>0</v>
      </c>
      <c r="H30" s="107">
        <f t="shared" si="0"/>
        <v>0</v>
      </c>
      <c r="I30" s="105">
        <v>0</v>
      </c>
      <c r="J30">
        <f t="shared" si="2"/>
        <v>0</v>
      </c>
      <c r="K30">
        <f t="shared" si="3"/>
        <v>0</v>
      </c>
    </row>
    <row r="31" spans="1:16">
      <c r="A31" s="290" t="s">
        <v>80</v>
      </c>
      <c r="B31" s="290" t="s">
        <v>76</v>
      </c>
      <c r="C31" s="290" t="s">
        <v>77</v>
      </c>
      <c r="D31" s="290">
        <v>0.4</v>
      </c>
      <c r="E31" s="105">
        <v>1</v>
      </c>
      <c r="F31" s="105">
        <v>1</v>
      </c>
      <c r="G31" s="105">
        <v>100000000</v>
      </c>
      <c r="H31" s="107">
        <f t="shared" si="0"/>
        <v>100000000</v>
      </c>
      <c r="I31" s="105">
        <f t="shared" si="1"/>
        <v>1434681.0652656001</v>
      </c>
      <c r="J31">
        <f t="shared" si="2"/>
        <v>143468106526560</v>
      </c>
      <c r="K31">
        <f t="shared" si="3"/>
        <v>143468106526560</v>
      </c>
    </row>
    <row r="32" spans="1:16" ht="3" customHeight="1">
      <c r="A32" s="290"/>
      <c r="B32" s="290"/>
      <c r="C32" s="290"/>
      <c r="D32" s="290"/>
      <c r="E32" s="109"/>
      <c r="F32" s="109"/>
      <c r="G32" s="109"/>
      <c r="H32" s="110"/>
      <c r="I32" s="109"/>
    </row>
    <row r="33" spans="1:10">
      <c r="A33" s="290" t="s">
        <v>81</v>
      </c>
      <c r="B33" s="291" t="s">
        <v>5</v>
      </c>
      <c r="C33" s="290" t="s">
        <v>54</v>
      </c>
      <c r="D33" s="290">
        <v>0.15</v>
      </c>
      <c r="E33" s="105">
        <v>46650</v>
      </c>
      <c r="F33" s="105"/>
      <c r="G33" s="105">
        <v>6419324700</v>
      </c>
      <c r="H33" s="107">
        <f t="shared" si="0"/>
        <v>299461497255000</v>
      </c>
      <c r="I33" s="105">
        <f>D33*SUM($H$33:$H$37)/H33</f>
        <v>0.17094612419283317</v>
      </c>
    </row>
    <row r="34" spans="1:10">
      <c r="A34" s="290" t="s">
        <v>82</v>
      </c>
      <c r="B34" s="291" t="s">
        <v>58</v>
      </c>
      <c r="C34" s="290" t="s">
        <v>59</v>
      </c>
      <c r="D34" s="290">
        <v>0.15</v>
      </c>
      <c r="E34" s="105">
        <v>303500</v>
      </c>
      <c r="F34" s="105"/>
      <c r="G34" s="107">
        <v>125395903</v>
      </c>
      <c r="H34" s="107">
        <f t="shared" si="0"/>
        <v>38057656560500</v>
      </c>
      <c r="I34" s="105">
        <f t="shared" ref="I34:I37" si="4">D34*SUM($H$33:$H$37)/H34</f>
        <v>1.3451112582128057</v>
      </c>
    </row>
    <row r="35" spans="1:10">
      <c r="A35" s="290" t="s">
        <v>83</v>
      </c>
      <c r="B35" s="291" t="s">
        <v>60</v>
      </c>
      <c r="C35" s="290" t="s">
        <v>61</v>
      </c>
      <c r="D35" s="290">
        <v>0.3</v>
      </c>
      <c r="E35" s="105">
        <v>235600</v>
      </c>
      <c r="F35" s="105"/>
      <c r="G35" s="105">
        <v>15956260</v>
      </c>
      <c r="H35" s="107">
        <f t="shared" si="0"/>
        <v>3759294856000</v>
      </c>
      <c r="I35" s="105">
        <f t="shared" si="4"/>
        <v>27.234779000652562</v>
      </c>
    </row>
    <row r="36" spans="1:10">
      <c r="A36" s="292" t="s">
        <v>84</v>
      </c>
      <c r="B36" s="293" t="s">
        <v>62</v>
      </c>
      <c r="C36" s="294" t="s">
        <v>63</v>
      </c>
      <c r="D36" s="294">
        <v>0</v>
      </c>
      <c r="E36" s="108">
        <v>0</v>
      </c>
      <c r="F36" s="108"/>
      <c r="G36" s="108">
        <v>0</v>
      </c>
      <c r="H36" s="107">
        <v>0</v>
      </c>
      <c r="I36" s="105">
        <v>0</v>
      </c>
      <c r="J36" t="s">
        <v>178</v>
      </c>
    </row>
    <row r="37" spans="1:10">
      <c r="A37" s="290" t="s">
        <v>81</v>
      </c>
      <c r="B37" s="290" t="s">
        <v>76</v>
      </c>
      <c r="C37" s="290" t="s">
        <v>77</v>
      </c>
      <c r="D37" s="290">
        <v>0.4</v>
      </c>
      <c r="E37" s="105">
        <v>1</v>
      </c>
      <c r="F37" s="105"/>
      <c r="G37" s="105">
        <v>100000000</v>
      </c>
      <c r="H37" s="107">
        <f t="shared" si="0"/>
        <v>100000000</v>
      </c>
      <c r="I37" s="105">
        <f t="shared" si="4"/>
        <v>1365114.194686</v>
      </c>
    </row>
    <row r="38" spans="1:10" ht="3" customHeight="1">
      <c r="A38" s="290"/>
      <c r="B38" s="290"/>
      <c r="C38" s="290"/>
      <c r="D38" s="290"/>
      <c r="E38" s="109"/>
      <c r="F38" s="109"/>
      <c r="G38" s="109"/>
      <c r="H38" s="110"/>
      <c r="I38" s="109"/>
    </row>
    <row r="39" spans="1:10">
      <c r="A39" s="290" t="s">
        <v>86</v>
      </c>
      <c r="B39" s="291" t="s">
        <v>5</v>
      </c>
      <c r="C39" s="290" t="s">
        <v>54</v>
      </c>
      <c r="D39" s="290">
        <v>0.15</v>
      </c>
      <c r="E39" s="105">
        <v>38700</v>
      </c>
      <c r="F39" s="105"/>
      <c r="G39" s="105">
        <v>5969782550</v>
      </c>
      <c r="H39" s="107">
        <f t="shared" si="0"/>
        <v>231030584685000</v>
      </c>
      <c r="I39" s="105">
        <f>D39*SUM($H$39:$H$42)/H39</f>
        <v>0.1711597722073912</v>
      </c>
    </row>
    <row r="40" spans="1:10">
      <c r="A40" s="290" t="s">
        <v>86</v>
      </c>
      <c r="B40" s="291" t="s">
        <v>58</v>
      </c>
      <c r="C40" s="290" t="s">
        <v>59</v>
      </c>
      <c r="D40" s="290">
        <v>0.15</v>
      </c>
      <c r="E40" s="105">
        <v>222500</v>
      </c>
      <c r="F40" s="105"/>
      <c r="G40" s="107">
        <v>125456133</v>
      </c>
      <c r="H40" s="107">
        <f t="shared" si="0"/>
        <v>27913989592500</v>
      </c>
      <c r="I40" s="105">
        <f t="shared" ref="I40:I42" si="5">D40*SUM($H$39:$H$42)/H40</f>
        <v>1.4166066128451071</v>
      </c>
    </row>
    <row r="41" spans="1:10">
      <c r="A41" s="290" t="s">
        <v>86</v>
      </c>
      <c r="B41" s="291" t="s">
        <v>60</v>
      </c>
      <c r="C41" s="290" t="s">
        <v>61</v>
      </c>
      <c r="D41" s="290">
        <v>0.3</v>
      </c>
      <c r="E41" s="105">
        <v>254000</v>
      </c>
      <c r="F41" s="105"/>
      <c r="G41" s="105">
        <v>15956260</v>
      </c>
      <c r="H41" s="107">
        <f t="shared" si="0"/>
        <v>4052890040000</v>
      </c>
      <c r="I41" s="105">
        <f t="shared" si="5"/>
        <v>19.513552974472013</v>
      </c>
    </row>
    <row r="42" spans="1:10">
      <c r="A42" s="290" t="s">
        <v>86</v>
      </c>
      <c r="B42" s="291" t="s">
        <v>62</v>
      </c>
      <c r="C42" s="290" t="s">
        <v>63</v>
      </c>
      <c r="D42" s="290">
        <v>0.4</v>
      </c>
      <c r="E42" s="105">
        <v>10040</v>
      </c>
      <c r="F42" s="105"/>
      <c r="G42" s="105">
        <v>62100000</v>
      </c>
      <c r="H42" s="107">
        <f t="shared" si="0"/>
        <v>623484000000</v>
      </c>
      <c r="I42" s="105">
        <f t="shared" si="5"/>
        <v>169.12764293390046</v>
      </c>
    </row>
    <row r="43" spans="1:10" ht="3" customHeight="1">
      <c r="A43" s="290"/>
      <c r="B43" s="290"/>
      <c r="C43" s="290"/>
      <c r="D43" s="290"/>
      <c r="E43" s="109"/>
      <c r="F43" s="109"/>
      <c r="G43" s="109"/>
      <c r="H43" s="110"/>
      <c r="I43" s="109"/>
    </row>
    <row r="44" spans="1:10">
      <c r="A44" s="290" t="s">
        <v>87</v>
      </c>
      <c r="B44" s="291" t="s">
        <v>5</v>
      </c>
      <c r="C44" s="290" t="s">
        <v>54</v>
      </c>
      <c r="D44" s="290">
        <v>0.15</v>
      </c>
      <c r="E44" s="105">
        <v>47000</v>
      </c>
      <c r="F44" s="105"/>
      <c r="G44" s="105">
        <v>5969782550</v>
      </c>
      <c r="H44" s="107">
        <f t="shared" si="0"/>
        <v>280579779850000</v>
      </c>
      <c r="I44" s="105">
        <f>D44*SUM($H$44:$H$47)/H44</f>
        <v>0.1659288966779407</v>
      </c>
    </row>
    <row r="45" spans="1:10">
      <c r="A45" s="290" t="s">
        <v>87</v>
      </c>
      <c r="B45" s="291" t="s">
        <v>58</v>
      </c>
      <c r="C45" s="290" t="s">
        <v>59</v>
      </c>
      <c r="D45" s="290">
        <v>0.15</v>
      </c>
      <c r="E45" s="105">
        <v>205500</v>
      </c>
      <c r="F45" s="105"/>
      <c r="G45" s="107">
        <v>128329070</v>
      </c>
      <c r="H45" s="107">
        <f t="shared" si="0"/>
        <v>26371623885000</v>
      </c>
      <c r="I45" s="105">
        <f t="shared" ref="I45:I47" si="6">D45*SUM($H$44:$H$47)/H45</f>
        <v>1.7653934965730684</v>
      </c>
    </row>
    <row r="46" spans="1:10">
      <c r="A46" s="290" t="s">
        <v>87</v>
      </c>
      <c r="B46" s="291" t="s">
        <v>60</v>
      </c>
      <c r="C46" s="290" t="s">
        <v>61</v>
      </c>
      <c r="D46" s="290">
        <v>0.3</v>
      </c>
      <c r="E46" s="105">
        <v>168600</v>
      </c>
      <c r="F46" s="105"/>
      <c r="G46" s="105">
        <v>15956260</v>
      </c>
      <c r="H46" s="107">
        <f t="shared" si="0"/>
        <v>2690225436000</v>
      </c>
      <c r="I46" s="105">
        <f t="shared" si="6"/>
        <v>34.611443842321918</v>
      </c>
    </row>
    <row r="47" spans="1:10">
      <c r="A47" s="290" t="s">
        <v>87</v>
      </c>
      <c r="B47" s="291" t="s">
        <v>62</v>
      </c>
      <c r="C47" s="290" t="s">
        <v>63</v>
      </c>
      <c r="D47" s="290">
        <v>0.4</v>
      </c>
      <c r="E47" s="105">
        <v>10805</v>
      </c>
      <c r="F47" s="105"/>
      <c r="G47" s="105">
        <v>67900000</v>
      </c>
      <c r="H47" s="107">
        <f t="shared" si="0"/>
        <v>733659500000</v>
      </c>
      <c r="I47" s="105">
        <f t="shared" si="6"/>
        <v>169.22034740693741</v>
      </c>
    </row>
    <row r="49" spans="1:8" s="61" customFormat="1" ht="19.5">
      <c r="A49" s="61" t="s">
        <v>90</v>
      </c>
      <c r="B49" s="62" t="s">
        <v>119</v>
      </c>
    </row>
    <row r="50" spans="1:8">
      <c r="B50" s="52"/>
    </row>
    <row r="51" spans="1:8" ht="16.5" customHeight="1">
      <c r="A51" s="262" t="s">
        <v>230</v>
      </c>
      <c r="B51" s="263"/>
      <c r="C51" s="263"/>
      <c r="D51" s="263"/>
      <c r="E51" s="263"/>
      <c r="F51" s="263"/>
      <c r="G51" s="263"/>
      <c r="H51" s="63"/>
    </row>
    <row r="52" spans="1:8">
      <c r="A52" s="263"/>
      <c r="B52" s="263"/>
      <c r="C52" s="263"/>
      <c r="D52" s="263"/>
      <c r="E52" s="263"/>
      <c r="F52" s="263"/>
      <c r="G52" s="263"/>
      <c r="H52" s="63"/>
    </row>
    <row r="53" spans="1:8">
      <c r="A53" s="263"/>
      <c r="B53" s="263"/>
      <c r="C53" s="263"/>
      <c r="D53" s="263"/>
      <c r="E53" s="263"/>
      <c r="F53" s="263"/>
      <c r="G53" s="263"/>
      <c r="H53" s="63"/>
    </row>
    <row r="54" spans="1:8">
      <c r="A54" s="263"/>
      <c r="B54" s="263"/>
      <c r="C54" s="263"/>
      <c r="D54" s="263"/>
      <c r="E54" s="263"/>
      <c r="F54" s="263"/>
      <c r="G54" s="263"/>
      <c r="H54" s="63"/>
    </row>
    <row r="55" spans="1:8">
      <c r="A55" s="263"/>
      <c r="B55" s="263"/>
      <c r="C55" s="263"/>
      <c r="D55" s="263"/>
      <c r="E55" s="263"/>
      <c r="F55" s="263"/>
      <c r="G55" s="263"/>
      <c r="H55" s="63"/>
    </row>
    <row r="56" spans="1:8">
      <c r="A56" s="263"/>
      <c r="B56" s="263"/>
      <c r="C56" s="263"/>
      <c r="D56" s="263"/>
      <c r="E56" s="263"/>
      <c r="F56" s="263"/>
      <c r="G56" s="263"/>
      <c r="H56" s="63"/>
    </row>
    <row r="57" spans="1:8">
      <c r="A57" s="263"/>
      <c r="B57" s="263"/>
      <c r="C57" s="263"/>
      <c r="D57" s="263"/>
      <c r="E57" s="263"/>
      <c r="F57" s="263"/>
      <c r="G57" s="263"/>
      <c r="H57" s="63"/>
    </row>
    <row r="58" spans="1:8">
      <c r="A58" s="263"/>
      <c r="B58" s="263"/>
      <c r="C58" s="263"/>
      <c r="D58" s="263"/>
      <c r="E58" s="263"/>
      <c r="F58" s="263"/>
      <c r="G58" s="263"/>
      <c r="H58" s="63"/>
    </row>
    <row r="59" spans="1:8">
      <c r="A59" s="263"/>
      <c r="B59" s="263"/>
      <c r="C59" s="263"/>
      <c r="D59" s="263"/>
      <c r="E59" s="263"/>
      <c r="F59" s="263"/>
      <c r="G59" s="263"/>
      <c r="H59" s="63"/>
    </row>
    <row r="60" spans="1:8">
      <c r="A60" s="263"/>
      <c r="B60" s="263"/>
      <c r="C60" s="263"/>
      <c r="D60" s="263"/>
      <c r="E60" s="263"/>
      <c r="F60" s="263"/>
      <c r="G60" s="263"/>
      <c r="H60" s="63"/>
    </row>
    <row r="61" spans="1:8">
      <c r="A61" s="263"/>
      <c r="B61" s="263"/>
      <c r="C61" s="263"/>
      <c r="D61" s="263"/>
      <c r="E61" s="263"/>
      <c r="F61" s="263"/>
      <c r="G61" s="263"/>
      <c r="H61" s="63"/>
    </row>
    <row r="62" spans="1:8">
      <c r="A62" s="263"/>
      <c r="B62" s="263"/>
      <c r="C62" s="263"/>
      <c r="D62" s="263"/>
      <c r="E62" s="263"/>
      <c r="F62" s="263"/>
      <c r="G62" s="263"/>
      <c r="H62" s="63"/>
    </row>
    <row r="63" spans="1:8">
      <c r="A63" s="263"/>
      <c r="B63" s="263"/>
      <c r="C63" s="263"/>
      <c r="D63" s="263"/>
      <c r="E63" s="263"/>
      <c r="F63" s="263"/>
      <c r="G63" s="263"/>
      <c r="H63" s="63"/>
    </row>
    <row r="64" spans="1:8">
      <c r="A64" s="263"/>
      <c r="B64" s="263"/>
      <c r="C64" s="263"/>
      <c r="D64" s="263"/>
      <c r="E64" s="263"/>
      <c r="F64" s="263"/>
      <c r="G64" s="263"/>
      <c r="H64" s="63"/>
    </row>
    <row r="65" spans="1:8">
      <c r="A65" s="263"/>
      <c r="B65" s="263"/>
      <c r="C65" s="263"/>
      <c r="D65" s="263"/>
      <c r="E65" s="263"/>
      <c r="F65" s="263"/>
      <c r="G65" s="263"/>
      <c r="H65" s="63"/>
    </row>
  </sheetData>
  <mergeCells count="2">
    <mergeCell ref="A23:C24"/>
    <mergeCell ref="A51:G6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topLeftCell="T1" zoomScaleNormal="100" workbookViewId="0">
      <selection activeCell="AE3" sqref="AE3:AE39"/>
    </sheetView>
  </sheetViews>
  <sheetFormatPr defaultColWidth="8.875" defaultRowHeight="13.5"/>
  <cols>
    <col min="1" max="1" width="9" style="16" bestFit="1" customWidth="1"/>
    <col min="2" max="2" width="8.875" style="16"/>
    <col min="3" max="4" width="9" style="16" bestFit="1" customWidth="1"/>
    <col min="5" max="5" width="11.125" style="16" bestFit="1" customWidth="1"/>
    <col min="6" max="6" width="13.125" style="16" bestFit="1" customWidth="1"/>
    <col min="7" max="7" width="13" style="16" customWidth="1"/>
    <col min="8" max="9" width="9" style="16" bestFit="1" customWidth="1"/>
    <col min="10" max="10" width="11.125" style="16" bestFit="1" customWidth="1"/>
    <col min="11" max="11" width="13.125" style="16" bestFit="1" customWidth="1"/>
    <col min="12" max="12" width="13" style="16" customWidth="1"/>
    <col min="13" max="14" width="9" style="16" bestFit="1" customWidth="1"/>
    <col min="15" max="15" width="11.125" style="16" bestFit="1" customWidth="1"/>
    <col min="16" max="17" width="13.75" style="16" bestFit="1" customWidth="1"/>
    <col min="18" max="18" width="9" style="16" bestFit="1" customWidth="1"/>
    <col min="19" max="19" width="8.875" style="16"/>
    <col min="20" max="20" width="11.125" style="16" bestFit="1" customWidth="1"/>
    <col min="21" max="21" width="13.125" style="16" bestFit="1" customWidth="1"/>
    <col min="22" max="22" width="16.125" style="16" bestFit="1" customWidth="1"/>
    <col min="23" max="24" width="9" style="16" bestFit="1" customWidth="1"/>
    <col min="25" max="25" width="11.125" style="16" bestFit="1" customWidth="1"/>
    <col min="26" max="26" width="13.125" style="16" bestFit="1" customWidth="1"/>
    <col min="27" max="27" width="13" style="16" customWidth="1"/>
    <col min="28" max="28" width="14" style="76" customWidth="1"/>
    <col min="29" max="29" width="23.5" style="76" customWidth="1"/>
    <col min="30" max="30" width="16.125" style="76" bestFit="1" customWidth="1"/>
    <col min="31" max="31" width="15" style="76" customWidth="1"/>
    <col min="32" max="32" width="9.375" style="76" bestFit="1" customWidth="1"/>
    <col min="33" max="35" width="9" style="102" bestFit="1" customWidth="1"/>
    <col min="36" max="36" width="12.375" style="102" customWidth="1"/>
    <col min="37" max="16384" width="8.875" style="16"/>
  </cols>
  <sheetData>
    <row r="1" spans="1:36">
      <c r="A1" s="84"/>
      <c r="B1" s="84"/>
      <c r="C1" s="277" t="s">
        <v>205</v>
      </c>
      <c r="D1" s="278"/>
      <c r="E1" s="278"/>
      <c r="F1" s="278"/>
      <c r="G1" s="279"/>
      <c r="H1" s="274" t="s">
        <v>206</v>
      </c>
      <c r="I1" s="275"/>
      <c r="J1" s="275"/>
      <c r="K1" s="275"/>
      <c r="L1" s="276"/>
      <c r="M1" s="277" t="s">
        <v>207</v>
      </c>
      <c r="N1" s="278"/>
      <c r="O1" s="278"/>
      <c r="P1" s="278"/>
      <c r="Q1" s="279"/>
      <c r="R1" s="274" t="s">
        <v>208</v>
      </c>
      <c r="S1" s="275"/>
      <c r="T1" s="275"/>
      <c r="U1" s="275"/>
      <c r="V1" s="276"/>
      <c r="W1" s="277" t="s">
        <v>209</v>
      </c>
      <c r="X1" s="278"/>
      <c r="Y1" s="278"/>
      <c r="Z1" s="278"/>
      <c r="AA1" s="279"/>
      <c r="AB1" s="268" t="s">
        <v>105</v>
      </c>
      <c r="AC1" s="268"/>
      <c r="AD1" s="268"/>
      <c r="AE1" s="268"/>
      <c r="AF1" s="268"/>
      <c r="AG1" s="271" t="s">
        <v>165</v>
      </c>
      <c r="AH1" s="271"/>
      <c r="AI1" s="271"/>
      <c r="AJ1" s="271"/>
    </row>
    <row r="2" spans="1:36">
      <c r="A2" s="84" t="s">
        <v>91</v>
      </c>
      <c r="B2" s="84" t="s">
        <v>98</v>
      </c>
      <c r="C2" s="85" t="s">
        <v>158</v>
      </c>
      <c r="D2" s="85" t="s">
        <v>159</v>
      </c>
      <c r="E2" s="85" t="s">
        <v>17</v>
      </c>
      <c r="F2" s="216" t="s">
        <v>210</v>
      </c>
      <c r="G2" s="217" t="s">
        <v>189</v>
      </c>
      <c r="H2" s="84" t="s">
        <v>14</v>
      </c>
      <c r="I2" s="84" t="s">
        <v>132</v>
      </c>
      <c r="J2" s="84" t="s">
        <v>17</v>
      </c>
      <c r="K2" s="147" t="s">
        <v>190</v>
      </c>
      <c r="L2" s="148" t="s">
        <v>211</v>
      </c>
      <c r="M2" s="85" t="s">
        <v>160</v>
      </c>
      <c r="N2" s="85" t="s">
        <v>161</v>
      </c>
      <c r="O2" s="85" t="s">
        <v>17</v>
      </c>
      <c r="P2" s="216" t="s">
        <v>212</v>
      </c>
      <c r="Q2" s="217" t="s">
        <v>211</v>
      </c>
      <c r="R2" s="84" t="s">
        <v>14</v>
      </c>
      <c r="S2" s="84" t="s">
        <v>163</v>
      </c>
      <c r="T2" s="84" t="s">
        <v>17</v>
      </c>
      <c r="U2" s="147" t="s">
        <v>212</v>
      </c>
      <c r="V2" s="148" t="s">
        <v>213</v>
      </c>
      <c r="W2" s="85" t="s">
        <v>14</v>
      </c>
      <c r="X2" s="85" t="s">
        <v>163</v>
      </c>
      <c r="Y2" s="85" t="s">
        <v>17</v>
      </c>
      <c r="Z2" s="216" t="s">
        <v>214</v>
      </c>
      <c r="AA2" s="217" t="s">
        <v>189</v>
      </c>
      <c r="AB2" s="87" t="s">
        <v>164</v>
      </c>
      <c r="AC2" s="87" t="s">
        <v>103</v>
      </c>
      <c r="AD2" s="87" t="s">
        <v>104</v>
      </c>
      <c r="AE2" s="219" t="s">
        <v>105</v>
      </c>
      <c r="AF2" s="87" t="s">
        <v>106</v>
      </c>
      <c r="AG2" s="84" t="s">
        <v>166</v>
      </c>
      <c r="AH2" s="84" t="s">
        <v>110</v>
      </c>
      <c r="AI2" s="84" t="s">
        <v>111</v>
      </c>
      <c r="AJ2" s="84" t="s">
        <v>167</v>
      </c>
    </row>
    <row r="3" spans="1:36">
      <c r="A3" s="84">
        <v>20171228</v>
      </c>
      <c r="B3" s="84" t="s">
        <v>99</v>
      </c>
      <c r="C3" s="85">
        <v>2468000</v>
      </c>
      <c r="D3" s="85">
        <v>2548000</v>
      </c>
      <c r="E3" s="85">
        <v>129098494</v>
      </c>
      <c r="F3" s="85">
        <f>0.15*(D3*E3+I3*J3+N3*O3+X3*Y3)/(D3*E3)</f>
        <v>0.16355583200168378</v>
      </c>
      <c r="G3" s="85">
        <f>0.15*(D3*E3+I3*J3+N3*O3+X3*Y3)/(D3*E3)</f>
        <v>0.16355583200168378</v>
      </c>
      <c r="H3" s="84">
        <v>220000</v>
      </c>
      <c r="I3" s="84">
        <v>221100</v>
      </c>
      <c r="J3" s="88">
        <v>122666424</v>
      </c>
      <c r="K3" s="84">
        <f>0.15*(D3*E3+I3*J3+N3*O3+X3*Y3)/(I3*J3)</f>
        <v>1.9836826138271153</v>
      </c>
      <c r="L3" s="84">
        <f>0.15*(D3*E3+I3*J3+N3*O3+X3*Y3)/(I3*J3)</f>
        <v>1.9836826138271153</v>
      </c>
      <c r="M3" s="85">
        <v>160000</v>
      </c>
      <c r="N3" s="85">
        <v>163300</v>
      </c>
      <c r="O3" s="85">
        <v>15956260</v>
      </c>
      <c r="P3" s="85">
        <f>0.3*(D3*E3+I3*J3+N3*O3+X3*Y3)/(N3*O3)</f>
        <v>41.295177853709873</v>
      </c>
      <c r="Q3" s="85">
        <f>0.3*(D3*E3+I3*J3+N3*O3+X3*Y3)/(N3*O3)</f>
        <v>41.295177853709873</v>
      </c>
      <c r="R3" s="84">
        <v>0</v>
      </c>
      <c r="S3" s="84"/>
      <c r="T3" s="84">
        <v>0</v>
      </c>
      <c r="U3" s="84">
        <v>0</v>
      </c>
      <c r="V3" s="84"/>
      <c r="W3" s="85">
        <v>1</v>
      </c>
      <c r="X3" s="85">
        <v>1</v>
      </c>
      <c r="Y3" s="85">
        <v>100000000</v>
      </c>
      <c r="Z3" s="85">
        <f>0.4*(D3*E3+I3*J3+N3*O3+X3*Y3)/(X3*Y3)</f>
        <v>1434681.0652656001</v>
      </c>
      <c r="AA3" s="85">
        <f>0.4*(D3*E3+I3*J3+N3*O3+X3*Y3)/(X3*Y3)</f>
        <v>1434681.0652656001</v>
      </c>
      <c r="AB3" s="220" t="e">
        <f>C3*E3*F3+H3*J3*K3+M3*O3*P3+#REF!*#REF!*#REF!</f>
        <v>#REF!</v>
      </c>
      <c r="AC3" s="220">
        <f>D3*E3*G3+I3*J3*L3+N3*O3*Q3+X3*Y3*AA3</f>
        <v>358670266316400</v>
      </c>
      <c r="AD3" s="220">
        <f>D3*E3*G3+I3*J3*L3+N3*O3*Q3+X3*Y3*AA3</f>
        <v>358670266316400</v>
      </c>
      <c r="AE3" s="219">
        <f>AD3/AC3*1000</f>
        <v>1000</v>
      </c>
      <c r="AF3" s="87"/>
      <c r="AG3" s="84"/>
      <c r="AH3" s="84"/>
      <c r="AI3" s="84"/>
      <c r="AJ3" s="84"/>
    </row>
    <row r="4" spans="1:36" s="17" customFormat="1">
      <c r="A4" s="130">
        <v>20180102</v>
      </c>
      <c r="B4" s="130" t="s">
        <v>100</v>
      </c>
      <c r="C4" s="85">
        <v>2548000</v>
      </c>
      <c r="D4" s="85">
        <v>2551000</v>
      </c>
      <c r="E4" s="85">
        <v>129098494</v>
      </c>
      <c r="F4" s="85">
        <f>G3</f>
        <v>0.16355583200168378</v>
      </c>
      <c r="G4" s="85">
        <f>IF(B4="Y",0.15*(C4*E4+H4*J4+M4*O4+W4*Y4)/(C4*E4),IF(AB4=0,F4,D3*E3*G3/AD3*(C4*E4+H4*J4+M4*O4+W4*Y4)/(C4*E4)))</f>
        <v>0.16355583200168378</v>
      </c>
      <c r="H4" s="84">
        <v>221100</v>
      </c>
      <c r="I4" s="84">
        <v>225900</v>
      </c>
      <c r="J4" s="88">
        <v>122666424</v>
      </c>
      <c r="K4" s="84">
        <f>L3</f>
        <v>1.9836826138271153</v>
      </c>
      <c r="L4" s="84">
        <f>IF(B4="Y",0.15*(C4*E4+H4*J4+M4*O4+W4*Y4)/(H4*J4),IF(AB4=0,K4,I3*J3*L3/AD3*(C4*E4+H4*J4+M4*O4+W4*Y4)/(H4*J4)))</f>
        <v>1.9836826138271153</v>
      </c>
      <c r="M4" s="85">
        <v>163300</v>
      </c>
      <c r="N4" s="85">
        <v>166300</v>
      </c>
      <c r="O4" s="85">
        <v>15956260</v>
      </c>
      <c r="P4" s="85">
        <f>Q3</f>
        <v>41.295177853709873</v>
      </c>
      <c r="Q4" s="85">
        <f>IF(B4="Y",0.3*(C4*E4+H4*J4+M4*O4+W4*Y4)/(M4*O4),IF(AB4=0,P4,N3*O3*Q3/AD3*(C4*E4+H4*J4+M4*O4+W4*Y4)/(M4*O4)))</f>
        <v>41.295177853709873</v>
      </c>
      <c r="R4" s="84">
        <v>0</v>
      </c>
      <c r="S4" s="84"/>
      <c r="T4" s="84">
        <v>0</v>
      </c>
      <c r="U4" s="84">
        <v>0</v>
      </c>
      <c r="V4" s="84"/>
      <c r="W4" s="85">
        <v>1</v>
      </c>
      <c r="X4" s="85">
        <v>1</v>
      </c>
      <c r="Y4" s="85">
        <v>100000000</v>
      </c>
      <c r="Z4" s="85">
        <f>AA3</f>
        <v>1434681.0652656001</v>
      </c>
      <c r="AA4" s="85">
        <f>IF(B4="Y",0.4*(C4*E4+H4*J4+M4*O4+W4*Y4)/(W4*Y4),IF(AB4=0,Z4,X3*Y3*AA3/AD3*(C4*E4+H4*J4+M4*O4+W4*Y4)/(W4*Y4)))</f>
        <v>1434681.0652656001</v>
      </c>
      <c r="AB4" s="221">
        <f>IF(AD3&lt;&gt;(C4*E4*F4+H4*J4*K4+M4*O4*P4+W4*Y4*Z4),1,0)</f>
        <v>0</v>
      </c>
      <c r="AC4" s="221">
        <f>IF(AND(AB4=0,B4="N"),AC3,AC3*(C4*E4*G4+H4*J4*L4+M4*O4*Q4+W4*Y4*AA4)/AD3)</f>
        <v>358670266316400</v>
      </c>
      <c r="AD4" s="220">
        <f t="shared" ref="AD4:AD67" si="0">D4*E4*G4+I4*J4*L4+N4*O4*Q4+X4*Y4*AA4</f>
        <v>361878350547357</v>
      </c>
      <c r="AE4" s="219">
        <f t="shared" ref="AE4:AE67" si="1">AD4/AC4*1000</f>
        <v>1008.9443829952913</v>
      </c>
      <c r="AF4" s="98">
        <f>(AE4-AE3)/AE3</f>
        <v>8.9443829952913344E-3</v>
      </c>
      <c r="AG4" s="84">
        <f>(D4-C4)/C4</f>
        <v>1.1773940345368916E-3</v>
      </c>
      <c r="AH4" s="84">
        <f>(I4-H4)/H4</f>
        <v>2.1709633649932156E-2</v>
      </c>
      <c r="AI4" s="84">
        <f>(N4-M4)/M4</f>
        <v>1.8371096142069811E-2</v>
      </c>
      <c r="AJ4" s="84">
        <f>(X4-W4)/X4</f>
        <v>0</v>
      </c>
    </row>
    <row r="5" spans="1:36">
      <c r="A5" s="84">
        <v>20180103</v>
      </c>
      <c r="B5" s="84" t="s">
        <v>99</v>
      </c>
      <c r="C5" s="85">
        <v>2551000</v>
      </c>
      <c r="D5" s="85">
        <v>2581000</v>
      </c>
      <c r="E5" s="85">
        <v>129098494</v>
      </c>
      <c r="F5" s="85">
        <f t="shared" ref="F5:F68" si="2">G4</f>
        <v>0.16355583200168378</v>
      </c>
      <c r="G5" s="85">
        <f t="shared" ref="G5:G68" si="3">IF(B5="Y",0.15*(C5*E5+H5*J5+M5*O5+W5*Y5)/(C5*E5),IF(AB5=0,F5,D4*E4*G4/AD4*(C5*E5+H5*J5+M5*O5+W5*Y5)/(C5*E5)))</f>
        <v>0.16355583200168378</v>
      </c>
      <c r="H5" s="84">
        <v>225900</v>
      </c>
      <c r="I5" s="84">
        <v>246700</v>
      </c>
      <c r="J5" s="88">
        <v>122666424</v>
      </c>
      <c r="K5" s="84">
        <f t="shared" ref="K5:K68" si="4">L4</f>
        <v>1.9836826138271153</v>
      </c>
      <c r="L5" s="84">
        <f t="shared" ref="L5:L68" si="5">IF(B5="Y",0.15*(C5*E5+H5*J5+M5*O5+W5*Y5)/(H5*J5),IF(AB5=0,K5,I4*J4*L4/AD4*(C5*E5+H5*J5+M5*O5+W5*Y5)/(H5*J5)))</f>
        <v>1.9836826138271153</v>
      </c>
      <c r="M5" s="85">
        <v>166300</v>
      </c>
      <c r="N5" s="85">
        <v>164200</v>
      </c>
      <c r="O5" s="85">
        <v>15956260</v>
      </c>
      <c r="P5" s="85">
        <f t="shared" ref="P5:P68" si="6">Q4</f>
        <v>41.295177853709873</v>
      </c>
      <c r="Q5" s="85">
        <f t="shared" ref="Q5:Q68" si="7">IF(B5="Y",0.3*(C5*E5+H5*J5+M5*O5+W5*Y5)/(M5*O5),IF(AB5=0,P5,N4*O4*Q4/AD4*(C5*E5+H5*J5+M5*O5+W5*Y5)/(M5*O5)))</f>
        <v>41.295177853709873</v>
      </c>
      <c r="R5" s="84">
        <v>0</v>
      </c>
      <c r="S5" s="84"/>
      <c r="T5" s="84">
        <v>0</v>
      </c>
      <c r="U5" s="84">
        <v>0</v>
      </c>
      <c r="V5" s="84"/>
      <c r="W5" s="85">
        <v>1</v>
      </c>
      <c r="X5" s="85">
        <v>1</v>
      </c>
      <c r="Y5" s="85">
        <v>100000000</v>
      </c>
      <c r="Z5" s="85">
        <f t="shared" ref="Z5:Z68" si="8">AA4</f>
        <v>1434681.0652656001</v>
      </c>
      <c r="AA5" s="85">
        <f t="shared" ref="AA5:AA68" si="9">IF(B5="Y",0.4*(C5*E5+H5*J5+M5*O5+W5*Y5)/(W5*Y5),IF(AB5=0,Z5,X4*Y4*AA4/AD4*(C5*E5+H5*J5+M5*O5+W5*Y5)/(W5*Y5)))</f>
        <v>1434681.0652656001</v>
      </c>
      <c r="AB5" s="221">
        <f t="shared" ref="AB5:AB68" si="10">IF(AD4&lt;&gt;(C5*E5*F5+H5*J5*K5+M5*O5*P5+W5*Y5*Z5),1,0)</f>
        <v>0</v>
      </c>
      <c r="AC5" s="221">
        <f t="shared" ref="AC5:AC68" si="11">IF(AND(AB5=0,B5="N"),AC4,AC4*(C5*E5*G5+H5*J5*L5+M5*O5*Q5+W5*Y5*AA5)/AD4)</f>
        <v>358670266316400</v>
      </c>
      <c r="AD5" s="220">
        <f t="shared" si="0"/>
        <v>366189360100483.19</v>
      </c>
      <c r="AE5" s="219">
        <f t="shared" si="1"/>
        <v>1020.9638057297179</v>
      </c>
      <c r="AF5" s="98">
        <f t="shared" ref="AF5:AF68" si="12">(AE5-AE4)/AE4</f>
        <v>1.1912869467337817E-2</v>
      </c>
      <c r="AG5" s="84">
        <f t="shared" ref="AG5:AG68" si="13">(D5-C5)/C5</f>
        <v>1.1760094080752646E-2</v>
      </c>
      <c r="AH5" s="84">
        <f t="shared" ref="AH5:AH68" si="14">(I5-H5)/H5</f>
        <v>9.2076139884904831E-2</v>
      </c>
      <c r="AI5" s="84">
        <f t="shared" ref="AI5:AI68" si="15">(N5-M5)/M5</f>
        <v>-1.2627781118460614E-2</v>
      </c>
      <c r="AJ5" s="84">
        <f t="shared" ref="AJ5:AJ68" si="16">(X5-W5)/X5</f>
        <v>0</v>
      </c>
    </row>
    <row r="6" spans="1:36">
      <c r="A6" s="84">
        <v>20180104</v>
      </c>
      <c r="B6" s="84" t="s">
        <v>99</v>
      </c>
      <c r="C6" s="85">
        <v>2581000</v>
      </c>
      <c r="D6" s="85">
        <v>2554000</v>
      </c>
      <c r="E6" s="85">
        <v>129098494</v>
      </c>
      <c r="F6" s="85">
        <f t="shared" si="2"/>
        <v>0.16355583200168378</v>
      </c>
      <c r="G6" s="85">
        <f t="shared" si="3"/>
        <v>0.16355583200168378</v>
      </c>
      <c r="H6" s="84">
        <v>246700</v>
      </c>
      <c r="I6" s="84">
        <v>250000</v>
      </c>
      <c r="J6" s="88">
        <v>122666424</v>
      </c>
      <c r="K6" s="84">
        <f t="shared" si="4"/>
        <v>1.9836826138271153</v>
      </c>
      <c r="L6" s="84">
        <f t="shared" si="5"/>
        <v>1.9836826138271153</v>
      </c>
      <c r="M6" s="85">
        <v>164200</v>
      </c>
      <c r="N6" s="85">
        <v>164400</v>
      </c>
      <c r="O6" s="85">
        <v>15956260</v>
      </c>
      <c r="P6" s="85">
        <f t="shared" si="6"/>
        <v>41.295177853709873</v>
      </c>
      <c r="Q6" s="85">
        <f t="shared" si="7"/>
        <v>41.295177853709873</v>
      </c>
      <c r="R6" s="84">
        <v>0</v>
      </c>
      <c r="S6" s="84"/>
      <c r="T6" s="84">
        <v>0</v>
      </c>
      <c r="U6" s="84">
        <v>0</v>
      </c>
      <c r="V6" s="84"/>
      <c r="W6" s="85">
        <v>1</v>
      </c>
      <c r="X6" s="85">
        <v>1</v>
      </c>
      <c r="Y6" s="85">
        <v>100000000</v>
      </c>
      <c r="Z6" s="85">
        <f t="shared" si="8"/>
        <v>1434681.0652656001</v>
      </c>
      <c r="AA6" s="85">
        <f t="shared" si="9"/>
        <v>1434681.0652656001</v>
      </c>
      <c r="AB6" s="221">
        <f t="shared" si="10"/>
        <v>0</v>
      </c>
      <c r="AC6" s="221">
        <f t="shared" si="11"/>
        <v>358670266316400</v>
      </c>
      <c r="AD6" s="220">
        <f t="shared" si="0"/>
        <v>366554036639842.37</v>
      </c>
      <c r="AE6" s="219">
        <f t="shared" si="1"/>
        <v>1021.9805516760838</v>
      </c>
      <c r="AF6" s="98">
        <f t="shared" si="12"/>
        <v>9.9586874741279942E-4</v>
      </c>
      <c r="AG6" s="84">
        <f t="shared" si="13"/>
        <v>-1.0461061604029445E-2</v>
      </c>
      <c r="AH6" s="84">
        <f t="shared" si="14"/>
        <v>1.3376570733684636E-2</v>
      </c>
      <c r="AI6" s="84">
        <f t="shared" si="15"/>
        <v>1.2180267965895249E-3</v>
      </c>
      <c r="AJ6" s="84">
        <f t="shared" si="16"/>
        <v>0</v>
      </c>
    </row>
    <row r="7" spans="1:36">
      <c r="A7" s="84">
        <v>20180105</v>
      </c>
      <c r="B7" s="84" t="s">
        <v>99</v>
      </c>
      <c r="C7" s="85">
        <v>2554000</v>
      </c>
      <c r="D7" s="85">
        <v>2606000</v>
      </c>
      <c r="E7" s="85">
        <v>129098494</v>
      </c>
      <c r="F7" s="85">
        <f t="shared" si="2"/>
        <v>0.16355583200168378</v>
      </c>
      <c r="G7" s="85">
        <f t="shared" si="3"/>
        <v>0.16355583200168378</v>
      </c>
      <c r="H7" s="84">
        <v>250000</v>
      </c>
      <c r="I7" s="84">
        <v>266900</v>
      </c>
      <c r="J7" s="88">
        <v>122666424</v>
      </c>
      <c r="K7" s="84">
        <f t="shared" si="4"/>
        <v>1.9836826138271153</v>
      </c>
      <c r="L7" s="84">
        <f t="shared" si="5"/>
        <v>1.9836826138271153</v>
      </c>
      <c r="M7" s="85">
        <v>164400</v>
      </c>
      <c r="N7" s="85">
        <v>170500</v>
      </c>
      <c r="O7" s="85">
        <v>15956260</v>
      </c>
      <c r="P7" s="85">
        <f t="shared" si="6"/>
        <v>41.295177853709873</v>
      </c>
      <c r="Q7" s="85">
        <f t="shared" si="7"/>
        <v>41.295177853709873</v>
      </c>
      <c r="R7" s="84">
        <v>0</v>
      </c>
      <c r="S7" s="84"/>
      <c r="T7" s="84">
        <v>0</v>
      </c>
      <c r="U7" s="84">
        <v>0</v>
      </c>
      <c r="V7" s="84"/>
      <c r="W7" s="85">
        <v>1</v>
      </c>
      <c r="X7" s="85">
        <v>1</v>
      </c>
      <c r="Y7" s="85">
        <v>100000000</v>
      </c>
      <c r="Z7" s="85">
        <f t="shared" si="8"/>
        <v>1434681.0652656001</v>
      </c>
      <c r="AA7" s="85">
        <f t="shared" si="9"/>
        <v>1434681.0652656001</v>
      </c>
      <c r="AB7" s="221">
        <f t="shared" si="10"/>
        <v>0</v>
      </c>
      <c r="AC7" s="221">
        <f t="shared" si="11"/>
        <v>358670266316400</v>
      </c>
      <c r="AD7" s="220">
        <f t="shared" si="0"/>
        <v>375783696238546.5</v>
      </c>
      <c r="AE7" s="219">
        <f t="shared" si="1"/>
        <v>1047.7135450839125</v>
      </c>
      <c r="AF7" s="98">
        <f t="shared" si="12"/>
        <v>2.5179533373336459E-2</v>
      </c>
      <c r="AG7" s="84">
        <f t="shared" si="13"/>
        <v>2.0360219263899765E-2</v>
      </c>
      <c r="AH7" s="84">
        <f t="shared" si="14"/>
        <v>6.7599999999999993E-2</v>
      </c>
      <c r="AI7" s="84">
        <f t="shared" si="15"/>
        <v>3.7104622871046232E-2</v>
      </c>
      <c r="AJ7" s="84">
        <f t="shared" si="16"/>
        <v>0</v>
      </c>
    </row>
    <row r="8" spans="1:36">
      <c r="A8" s="84">
        <v>20180108</v>
      </c>
      <c r="B8" s="84" t="s">
        <v>99</v>
      </c>
      <c r="C8" s="85">
        <v>2606000</v>
      </c>
      <c r="D8" s="85">
        <v>2601000</v>
      </c>
      <c r="E8" s="85">
        <v>129098494</v>
      </c>
      <c r="F8" s="85">
        <f t="shared" si="2"/>
        <v>0.16355583200168378</v>
      </c>
      <c r="G8" s="85">
        <f t="shared" si="3"/>
        <v>0.16355583200168378</v>
      </c>
      <c r="H8" s="84">
        <v>266900</v>
      </c>
      <c r="I8" s="84">
        <v>302500</v>
      </c>
      <c r="J8" s="88">
        <v>122666424</v>
      </c>
      <c r="K8" s="84">
        <f t="shared" si="4"/>
        <v>1.9836826138271153</v>
      </c>
      <c r="L8" s="84">
        <f t="shared" si="5"/>
        <v>1.9836826138271153</v>
      </c>
      <c r="M8" s="85">
        <v>170500</v>
      </c>
      <c r="N8" s="85">
        <v>170200</v>
      </c>
      <c r="O8" s="85">
        <v>15956260</v>
      </c>
      <c r="P8" s="85">
        <f t="shared" si="6"/>
        <v>41.295177853709873</v>
      </c>
      <c r="Q8" s="85">
        <f t="shared" si="7"/>
        <v>41.295177853709873</v>
      </c>
      <c r="R8" s="84">
        <v>0</v>
      </c>
      <c r="S8" s="84"/>
      <c r="T8" s="84">
        <v>0</v>
      </c>
      <c r="U8" s="84">
        <v>0</v>
      </c>
      <c r="V8" s="84"/>
      <c r="W8" s="85">
        <v>1</v>
      </c>
      <c r="X8" s="85">
        <v>1</v>
      </c>
      <c r="Y8" s="85">
        <v>100000000</v>
      </c>
      <c r="Z8" s="85">
        <f t="shared" si="8"/>
        <v>1434681.0652656001</v>
      </c>
      <c r="AA8" s="85">
        <f t="shared" si="9"/>
        <v>1434681.0652656001</v>
      </c>
      <c r="AB8" s="221">
        <f t="shared" si="10"/>
        <v>0</v>
      </c>
      <c r="AC8" s="221">
        <f t="shared" si="11"/>
        <v>358670266316400</v>
      </c>
      <c r="AD8" s="220">
        <f t="shared" si="0"/>
        <v>384143039794364.37</v>
      </c>
      <c r="AE8" s="219">
        <f t="shared" si="1"/>
        <v>1071.0200311265658</v>
      </c>
      <c r="AF8" s="98">
        <f t="shared" si="12"/>
        <v>2.2245093758701536E-2</v>
      </c>
      <c r="AG8" s="84">
        <f t="shared" si="13"/>
        <v>-1.918649270913277E-3</v>
      </c>
      <c r="AH8" s="84">
        <f t="shared" si="14"/>
        <v>0.13338328962158111</v>
      </c>
      <c r="AI8" s="84">
        <f t="shared" si="15"/>
        <v>-1.7595307917888563E-3</v>
      </c>
      <c r="AJ8" s="84">
        <f t="shared" si="16"/>
        <v>0</v>
      </c>
    </row>
    <row r="9" spans="1:36">
      <c r="A9" s="84">
        <v>20180109</v>
      </c>
      <c r="B9" s="84" t="s">
        <v>99</v>
      </c>
      <c r="C9" s="85">
        <v>2601000</v>
      </c>
      <c r="D9" s="85">
        <v>2520000</v>
      </c>
      <c r="E9" s="85">
        <v>129098494</v>
      </c>
      <c r="F9" s="85">
        <f t="shared" si="2"/>
        <v>0.16355583200168378</v>
      </c>
      <c r="G9" s="85">
        <f t="shared" si="3"/>
        <v>0.16355583200168378</v>
      </c>
      <c r="H9" s="84">
        <v>302500</v>
      </c>
      <c r="I9" s="84">
        <v>292500</v>
      </c>
      <c r="J9" s="88">
        <v>122666424</v>
      </c>
      <c r="K9" s="84">
        <f t="shared" si="4"/>
        <v>1.9836826138271153</v>
      </c>
      <c r="L9" s="84">
        <f t="shared" si="5"/>
        <v>1.9836826138271153</v>
      </c>
      <c r="M9" s="85">
        <v>170200</v>
      </c>
      <c r="N9" s="85">
        <v>164000</v>
      </c>
      <c r="O9" s="85">
        <v>15956260</v>
      </c>
      <c r="P9" s="85">
        <f t="shared" si="6"/>
        <v>41.295177853709873</v>
      </c>
      <c r="Q9" s="85">
        <f t="shared" si="7"/>
        <v>41.295177853709873</v>
      </c>
      <c r="R9" s="84">
        <v>0</v>
      </c>
      <c r="S9" s="84"/>
      <c r="T9" s="84">
        <v>0</v>
      </c>
      <c r="U9" s="84">
        <v>0</v>
      </c>
      <c r="V9" s="84"/>
      <c r="W9" s="85">
        <v>1</v>
      </c>
      <c r="X9" s="85">
        <v>1</v>
      </c>
      <c r="Y9" s="85">
        <v>100000000</v>
      </c>
      <c r="Z9" s="85">
        <f t="shared" si="8"/>
        <v>1434681.0652656001</v>
      </c>
      <c r="AA9" s="85">
        <f t="shared" si="9"/>
        <v>1434681.0652656001</v>
      </c>
      <c r="AB9" s="221">
        <f t="shared" si="10"/>
        <v>0</v>
      </c>
      <c r="AC9" s="221">
        <f t="shared" si="11"/>
        <v>358670266316400</v>
      </c>
      <c r="AD9" s="220">
        <f t="shared" si="0"/>
        <v>375914144642773.62</v>
      </c>
      <c r="AE9" s="219">
        <f t="shared" si="1"/>
        <v>1048.0772451630044</v>
      </c>
      <c r="AF9" s="98">
        <f t="shared" si="12"/>
        <v>-2.1421434984207285E-2</v>
      </c>
      <c r="AG9" s="84">
        <f t="shared" si="13"/>
        <v>-3.1141868512110725E-2</v>
      </c>
      <c r="AH9" s="84">
        <f t="shared" si="14"/>
        <v>-3.3057851239669422E-2</v>
      </c>
      <c r="AI9" s="84">
        <f t="shared" si="15"/>
        <v>-3.6427732079905996E-2</v>
      </c>
      <c r="AJ9" s="84">
        <f t="shared" si="16"/>
        <v>0</v>
      </c>
    </row>
    <row r="10" spans="1:36">
      <c r="A10" s="84">
        <v>20180110</v>
      </c>
      <c r="B10" s="84" t="s">
        <v>99</v>
      </c>
      <c r="C10" s="85">
        <v>2520000</v>
      </c>
      <c r="D10" s="85">
        <v>2442000</v>
      </c>
      <c r="E10" s="85">
        <v>129098494</v>
      </c>
      <c r="F10" s="85">
        <f t="shared" si="2"/>
        <v>0.16355583200168378</v>
      </c>
      <c r="G10" s="85">
        <f t="shared" si="3"/>
        <v>0.16355583200168378</v>
      </c>
      <c r="H10" s="84">
        <v>292500</v>
      </c>
      <c r="I10" s="84">
        <v>296000</v>
      </c>
      <c r="J10" s="88">
        <v>122666424</v>
      </c>
      <c r="K10" s="84">
        <f t="shared" si="4"/>
        <v>1.9836826138271153</v>
      </c>
      <c r="L10" s="84">
        <f t="shared" si="5"/>
        <v>1.9836826138271153</v>
      </c>
      <c r="M10" s="85">
        <v>164000</v>
      </c>
      <c r="N10" s="85">
        <v>164000</v>
      </c>
      <c r="O10" s="85">
        <v>15956260</v>
      </c>
      <c r="P10" s="85">
        <f t="shared" si="6"/>
        <v>41.295177853709873</v>
      </c>
      <c r="Q10" s="85">
        <f t="shared" si="7"/>
        <v>41.295177853709873</v>
      </c>
      <c r="R10" s="84">
        <v>0</v>
      </c>
      <c r="S10" s="84"/>
      <c r="T10" s="84">
        <v>0</v>
      </c>
      <c r="U10" s="84">
        <v>0</v>
      </c>
      <c r="V10" s="84"/>
      <c r="W10" s="85">
        <v>1</v>
      </c>
      <c r="X10" s="85">
        <v>1</v>
      </c>
      <c r="Y10" s="85">
        <v>100000000</v>
      </c>
      <c r="Z10" s="85">
        <f t="shared" si="8"/>
        <v>1434681.0652656001</v>
      </c>
      <c r="AA10" s="85">
        <f t="shared" si="9"/>
        <v>1434681.0652656001</v>
      </c>
      <c r="AB10" s="221">
        <f t="shared" si="10"/>
        <v>0</v>
      </c>
      <c r="AC10" s="221">
        <f t="shared" si="11"/>
        <v>358670266316400</v>
      </c>
      <c r="AD10" s="220">
        <f t="shared" si="0"/>
        <v>375118848722321.56</v>
      </c>
      <c r="AE10" s="219">
        <f t="shared" si="1"/>
        <v>1045.8598996087717</v>
      </c>
      <c r="AF10" s="98">
        <f t="shared" si="12"/>
        <v>-2.1156318052567031E-3</v>
      </c>
      <c r="AG10" s="84">
        <f t="shared" si="13"/>
        <v>-3.0952380952380953E-2</v>
      </c>
      <c r="AH10" s="84">
        <f t="shared" si="14"/>
        <v>1.1965811965811967E-2</v>
      </c>
      <c r="AI10" s="84">
        <f t="shared" si="15"/>
        <v>0</v>
      </c>
      <c r="AJ10" s="84">
        <f t="shared" si="16"/>
        <v>0</v>
      </c>
    </row>
    <row r="11" spans="1:36">
      <c r="A11" s="84">
        <v>20180111</v>
      </c>
      <c r="B11" s="84" t="s">
        <v>99</v>
      </c>
      <c r="C11" s="85">
        <v>2442000</v>
      </c>
      <c r="D11" s="85">
        <v>2412000</v>
      </c>
      <c r="E11" s="85">
        <v>129098494</v>
      </c>
      <c r="F11" s="85">
        <f t="shared" si="2"/>
        <v>0.16355583200168378</v>
      </c>
      <c r="G11" s="85">
        <f t="shared" si="3"/>
        <v>0.16355583200168378</v>
      </c>
      <c r="H11" s="84">
        <v>296000</v>
      </c>
      <c r="I11" s="84">
        <v>307000</v>
      </c>
      <c r="J11" s="88">
        <v>122666424</v>
      </c>
      <c r="K11" s="84">
        <f t="shared" si="4"/>
        <v>1.9836826138271153</v>
      </c>
      <c r="L11" s="84">
        <f t="shared" si="5"/>
        <v>1.9836826138271153</v>
      </c>
      <c r="M11" s="85">
        <v>164000</v>
      </c>
      <c r="N11" s="85">
        <v>169000</v>
      </c>
      <c r="O11" s="85">
        <v>15956260</v>
      </c>
      <c r="P11" s="85">
        <f t="shared" si="6"/>
        <v>41.295177853709873</v>
      </c>
      <c r="Q11" s="85">
        <f t="shared" si="7"/>
        <v>41.295177853709873</v>
      </c>
      <c r="R11" s="84">
        <v>0</v>
      </c>
      <c r="S11" s="84"/>
      <c r="T11" s="84">
        <v>0</v>
      </c>
      <c r="U11" s="84">
        <v>0</v>
      </c>
      <c r="V11" s="84"/>
      <c r="W11" s="85">
        <v>1</v>
      </c>
      <c r="X11" s="85">
        <v>1</v>
      </c>
      <c r="Y11" s="85">
        <v>100000000</v>
      </c>
      <c r="Z11" s="85">
        <f t="shared" si="8"/>
        <v>1434681.0652656001</v>
      </c>
      <c r="AA11" s="85">
        <f t="shared" si="9"/>
        <v>1434681.0652656001</v>
      </c>
      <c r="AB11" s="221">
        <f t="shared" si="10"/>
        <v>0</v>
      </c>
      <c r="AC11" s="221">
        <f t="shared" si="11"/>
        <v>358670266316400</v>
      </c>
      <c r="AD11" s="220">
        <f t="shared" si="0"/>
        <v>380456631125812.31</v>
      </c>
      <c r="AE11" s="219">
        <f t="shared" si="1"/>
        <v>1060.7420431951655</v>
      </c>
      <c r="AF11" s="98">
        <f t="shared" si="12"/>
        <v>1.4229576630637439E-2</v>
      </c>
      <c r="AG11" s="84">
        <f t="shared" si="13"/>
        <v>-1.2285012285012284E-2</v>
      </c>
      <c r="AH11" s="84">
        <f t="shared" si="14"/>
        <v>3.7162162162162164E-2</v>
      </c>
      <c r="AI11" s="84">
        <f t="shared" si="15"/>
        <v>3.048780487804878E-2</v>
      </c>
      <c r="AJ11" s="84">
        <f t="shared" si="16"/>
        <v>0</v>
      </c>
    </row>
    <row r="12" spans="1:36">
      <c r="A12" s="84">
        <v>20180112</v>
      </c>
      <c r="B12" s="84" t="s">
        <v>99</v>
      </c>
      <c r="C12" s="85">
        <v>2412000</v>
      </c>
      <c r="D12" s="85">
        <v>2410000</v>
      </c>
      <c r="E12" s="85">
        <v>129098494</v>
      </c>
      <c r="F12" s="85">
        <f t="shared" si="2"/>
        <v>0.16355583200168378</v>
      </c>
      <c r="G12" s="85">
        <f t="shared" si="3"/>
        <v>0.16355583200168378</v>
      </c>
      <c r="H12" s="84">
        <v>307000</v>
      </c>
      <c r="I12" s="84">
        <v>341500</v>
      </c>
      <c r="J12" s="88">
        <v>122666424</v>
      </c>
      <c r="K12" s="84">
        <f t="shared" si="4"/>
        <v>1.9836826138271153</v>
      </c>
      <c r="L12" s="84">
        <f t="shared" si="5"/>
        <v>1.9836826138271153</v>
      </c>
      <c r="M12" s="85">
        <v>169000</v>
      </c>
      <c r="N12" s="85">
        <v>177500</v>
      </c>
      <c r="O12" s="85">
        <v>15956260</v>
      </c>
      <c r="P12" s="85">
        <f t="shared" si="6"/>
        <v>41.295177853709873</v>
      </c>
      <c r="Q12" s="85">
        <f t="shared" si="7"/>
        <v>41.295177853709873</v>
      </c>
      <c r="R12" s="84">
        <v>0</v>
      </c>
      <c r="S12" s="84"/>
      <c r="T12" s="84">
        <v>0</v>
      </c>
      <c r="U12" s="84">
        <v>0</v>
      </c>
      <c r="V12" s="84"/>
      <c r="W12" s="85">
        <v>1</v>
      </c>
      <c r="X12" s="85">
        <v>1</v>
      </c>
      <c r="Y12" s="85">
        <v>100000000</v>
      </c>
      <c r="Z12" s="85">
        <f t="shared" si="8"/>
        <v>1434681.0652656001</v>
      </c>
      <c r="AA12" s="85">
        <f t="shared" si="9"/>
        <v>1434681.0652656001</v>
      </c>
      <c r="AB12" s="221">
        <f t="shared" si="10"/>
        <v>0</v>
      </c>
      <c r="AC12" s="221">
        <f t="shared" si="11"/>
        <v>358670266316400</v>
      </c>
      <c r="AD12" s="220">
        <f t="shared" si="0"/>
        <v>394410120770875.44</v>
      </c>
      <c r="AE12" s="219">
        <f t="shared" si="1"/>
        <v>1099.6454342913041</v>
      </c>
      <c r="AF12" s="98">
        <f t="shared" si="12"/>
        <v>3.6675637913770175E-2</v>
      </c>
      <c r="AG12" s="84">
        <f t="shared" si="13"/>
        <v>-8.2918739635157548E-4</v>
      </c>
      <c r="AH12" s="84">
        <f t="shared" si="14"/>
        <v>0.11237785016286644</v>
      </c>
      <c r="AI12" s="84">
        <f t="shared" si="15"/>
        <v>5.0295857988165681E-2</v>
      </c>
      <c r="AJ12" s="84">
        <f t="shared" si="16"/>
        <v>0</v>
      </c>
    </row>
    <row r="13" spans="1:36">
      <c r="A13" s="84">
        <v>20180115</v>
      </c>
      <c r="B13" s="84" t="s">
        <v>99</v>
      </c>
      <c r="C13" s="85">
        <v>2410000</v>
      </c>
      <c r="D13" s="85">
        <v>2427000</v>
      </c>
      <c r="E13" s="85">
        <v>129098494</v>
      </c>
      <c r="F13" s="85">
        <f t="shared" si="2"/>
        <v>0.16355583200168378</v>
      </c>
      <c r="G13" s="85">
        <f t="shared" si="3"/>
        <v>0.16355583200168378</v>
      </c>
      <c r="H13" s="84">
        <v>341500</v>
      </c>
      <c r="I13" s="84">
        <v>350000</v>
      </c>
      <c r="J13" s="88">
        <v>122666424</v>
      </c>
      <c r="K13" s="84">
        <f t="shared" si="4"/>
        <v>1.9836826138271153</v>
      </c>
      <c r="L13" s="84">
        <f t="shared" si="5"/>
        <v>1.9836826138271153</v>
      </c>
      <c r="M13" s="85">
        <v>177500</v>
      </c>
      <c r="N13" s="85">
        <v>230700</v>
      </c>
      <c r="O13" s="85">
        <v>15956260</v>
      </c>
      <c r="P13" s="85">
        <f t="shared" si="6"/>
        <v>41.295177853709873</v>
      </c>
      <c r="Q13" s="85">
        <f t="shared" si="7"/>
        <v>41.295177853709873</v>
      </c>
      <c r="R13" s="84">
        <v>0</v>
      </c>
      <c r="S13" s="84"/>
      <c r="T13" s="84">
        <v>0</v>
      </c>
      <c r="U13" s="84">
        <v>0</v>
      </c>
      <c r="V13" s="84"/>
      <c r="W13" s="85">
        <v>1</v>
      </c>
      <c r="X13" s="85">
        <v>1</v>
      </c>
      <c r="Y13" s="85">
        <v>100000000</v>
      </c>
      <c r="Z13" s="85">
        <f t="shared" si="8"/>
        <v>1434681.0652656001</v>
      </c>
      <c r="AA13" s="85">
        <f t="shared" si="9"/>
        <v>1434681.0652656001</v>
      </c>
      <c r="AB13" s="221">
        <f t="shared" si="10"/>
        <v>0</v>
      </c>
      <c r="AC13" s="221">
        <f t="shared" si="11"/>
        <v>358670266316400</v>
      </c>
      <c r="AD13" s="220">
        <f t="shared" si="0"/>
        <v>431891751046678.81</v>
      </c>
      <c r="AE13" s="219">
        <f t="shared" si="1"/>
        <v>1204.1470721347353</v>
      </c>
      <c r="AF13" s="98">
        <f t="shared" si="12"/>
        <v>9.5032120886110891E-2</v>
      </c>
      <c r="AG13" s="84">
        <f t="shared" si="13"/>
        <v>7.053941908713693E-3</v>
      </c>
      <c r="AH13" s="84">
        <f t="shared" si="14"/>
        <v>2.4890190336749635E-2</v>
      </c>
      <c r="AI13" s="84">
        <f t="shared" si="15"/>
        <v>0.29971830985915493</v>
      </c>
      <c r="AJ13" s="84">
        <f t="shared" si="16"/>
        <v>0</v>
      </c>
    </row>
    <row r="14" spans="1:36">
      <c r="A14" s="84">
        <v>20180116</v>
      </c>
      <c r="B14" s="84" t="s">
        <v>99</v>
      </c>
      <c r="C14" s="85">
        <v>2427000</v>
      </c>
      <c r="D14" s="85">
        <v>2500000</v>
      </c>
      <c r="E14" s="85">
        <v>129098494</v>
      </c>
      <c r="F14" s="85">
        <f t="shared" si="2"/>
        <v>0.16355583200168378</v>
      </c>
      <c r="G14" s="85">
        <f t="shared" si="3"/>
        <v>0.16355583200168378</v>
      </c>
      <c r="H14" s="84">
        <v>350000</v>
      </c>
      <c r="I14" s="84">
        <v>347400</v>
      </c>
      <c r="J14" s="88">
        <v>122666424</v>
      </c>
      <c r="K14" s="84">
        <f t="shared" si="4"/>
        <v>1.9836826138271153</v>
      </c>
      <c r="L14" s="84">
        <f t="shared" si="5"/>
        <v>1.9836826138271153</v>
      </c>
      <c r="M14" s="85">
        <v>230700</v>
      </c>
      <c r="N14" s="85">
        <v>229700</v>
      </c>
      <c r="O14" s="85">
        <v>15956260</v>
      </c>
      <c r="P14" s="85">
        <f t="shared" si="6"/>
        <v>41.295177853709873</v>
      </c>
      <c r="Q14" s="85">
        <f t="shared" si="7"/>
        <v>41.295177853709873</v>
      </c>
      <c r="R14" s="84">
        <v>0</v>
      </c>
      <c r="S14" s="84"/>
      <c r="T14" s="84">
        <v>0</v>
      </c>
      <c r="U14" s="84">
        <v>0</v>
      </c>
      <c r="V14" s="84"/>
      <c r="W14" s="85">
        <v>1</v>
      </c>
      <c r="X14" s="85">
        <v>1</v>
      </c>
      <c r="Y14" s="85">
        <v>100000000</v>
      </c>
      <c r="Z14" s="85">
        <f t="shared" si="8"/>
        <v>1434681.0652656001</v>
      </c>
      <c r="AA14" s="85">
        <f t="shared" si="9"/>
        <v>1434681.0652656001</v>
      </c>
      <c r="AB14" s="221">
        <f t="shared" si="10"/>
        <v>0</v>
      </c>
      <c r="AC14" s="221">
        <f t="shared" si="11"/>
        <v>358670266316400</v>
      </c>
      <c r="AD14" s="220">
        <f t="shared" si="0"/>
        <v>432141554441899.44</v>
      </c>
      <c r="AE14" s="219">
        <f t="shared" si="1"/>
        <v>1204.843543012531</v>
      </c>
      <c r="AF14" s="98">
        <f t="shared" si="12"/>
        <v>5.7839353174774693E-4</v>
      </c>
      <c r="AG14" s="84">
        <f t="shared" si="13"/>
        <v>3.0078285949732178E-2</v>
      </c>
      <c r="AH14" s="84">
        <f t="shared" si="14"/>
        <v>-7.4285714285714285E-3</v>
      </c>
      <c r="AI14" s="84">
        <f t="shared" si="15"/>
        <v>-4.3346337234503683E-3</v>
      </c>
      <c r="AJ14" s="84">
        <f t="shared" si="16"/>
        <v>0</v>
      </c>
    </row>
    <row r="15" spans="1:36">
      <c r="A15" s="84">
        <v>20180117</v>
      </c>
      <c r="B15" s="84" t="s">
        <v>99</v>
      </c>
      <c r="C15" s="85">
        <v>2500000</v>
      </c>
      <c r="D15" s="85">
        <v>2481000</v>
      </c>
      <c r="E15" s="85">
        <v>129098494</v>
      </c>
      <c r="F15" s="85">
        <f t="shared" si="2"/>
        <v>0.16355583200168378</v>
      </c>
      <c r="G15" s="85">
        <f t="shared" si="3"/>
        <v>0.16355583200168378</v>
      </c>
      <c r="H15" s="84">
        <v>347400</v>
      </c>
      <c r="I15" s="84">
        <v>313500</v>
      </c>
      <c r="J15" s="88">
        <v>122666424</v>
      </c>
      <c r="K15" s="84">
        <f t="shared" si="4"/>
        <v>1.9836826138271153</v>
      </c>
      <c r="L15" s="84">
        <f t="shared" si="5"/>
        <v>1.9836826138271153</v>
      </c>
      <c r="M15" s="85">
        <v>229700</v>
      </c>
      <c r="N15" s="85">
        <v>249200</v>
      </c>
      <c r="O15" s="85">
        <v>15956260</v>
      </c>
      <c r="P15" s="85">
        <f t="shared" si="6"/>
        <v>41.295177853709873</v>
      </c>
      <c r="Q15" s="85">
        <f t="shared" si="7"/>
        <v>41.295177853709873</v>
      </c>
      <c r="R15" s="84">
        <v>0</v>
      </c>
      <c r="S15" s="84"/>
      <c r="T15" s="84">
        <v>0</v>
      </c>
      <c r="U15" s="84">
        <v>0</v>
      </c>
      <c r="V15" s="84"/>
      <c r="W15" s="85">
        <v>1</v>
      </c>
      <c r="X15" s="85">
        <v>1</v>
      </c>
      <c r="Y15" s="85">
        <v>100000000</v>
      </c>
      <c r="Z15" s="85">
        <f t="shared" si="8"/>
        <v>1434681.0652656001</v>
      </c>
      <c r="AA15" s="85">
        <f t="shared" si="9"/>
        <v>1434681.0652656001</v>
      </c>
      <c r="AB15" s="221">
        <f t="shared" si="10"/>
        <v>0</v>
      </c>
      <c r="AC15" s="221">
        <f t="shared" si="11"/>
        <v>358670266316400</v>
      </c>
      <c r="AD15" s="220">
        <f t="shared" si="0"/>
        <v>436340317153107.75</v>
      </c>
      <c r="AE15" s="219">
        <f t="shared" si="1"/>
        <v>1216.5500130088603</v>
      </c>
      <c r="AF15" s="98">
        <f t="shared" si="12"/>
        <v>9.7161744063956092E-3</v>
      </c>
      <c r="AG15" s="84">
        <f t="shared" si="13"/>
        <v>-7.6E-3</v>
      </c>
      <c r="AH15" s="84">
        <f t="shared" si="14"/>
        <v>-9.7582037996545773E-2</v>
      </c>
      <c r="AI15" s="84">
        <f t="shared" si="15"/>
        <v>8.4893339138006091E-2</v>
      </c>
      <c r="AJ15" s="84">
        <f t="shared" si="16"/>
        <v>0</v>
      </c>
    </row>
    <row r="16" spans="1:36">
      <c r="A16" s="84">
        <v>20180118</v>
      </c>
      <c r="B16" s="84" t="s">
        <v>99</v>
      </c>
      <c r="C16" s="85">
        <v>2481000</v>
      </c>
      <c r="D16" s="85">
        <v>2495000</v>
      </c>
      <c r="E16" s="85">
        <v>129098494</v>
      </c>
      <c r="F16" s="85">
        <f t="shared" si="2"/>
        <v>0.16355583200168378</v>
      </c>
      <c r="G16" s="85">
        <f t="shared" si="3"/>
        <v>0.16355583200168378</v>
      </c>
      <c r="H16" s="84">
        <v>313500</v>
      </c>
      <c r="I16" s="84">
        <v>319300</v>
      </c>
      <c r="J16" s="88">
        <v>122666424</v>
      </c>
      <c r="K16" s="84">
        <f t="shared" si="4"/>
        <v>1.9836826138271153</v>
      </c>
      <c r="L16" s="84">
        <f t="shared" si="5"/>
        <v>1.9836826138271153</v>
      </c>
      <c r="M16" s="85">
        <v>249200</v>
      </c>
      <c r="N16" s="85">
        <v>252000</v>
      </c>
      <c r="O16" s="85">
        <v>15956260</v>
      </c>
      <c r="P16" s="85">
        <f t="shared" si="6"/>
        <v>41.295177853709873</v>
      </c>
      <c r="Q16" s="85">
        <f t="shared" si="7"/>
        <v>41.295177853709873</v>
      </c>
      <c r="R16" s="84">
        <v>0</v>
      </c>
      <c r="S16" s="84"/>
      <c r="T16" s="84">
        <v>0</v>
      </c>
      <c r="U16" s="84">
        <v>0</v>
      </c>
      <c r="V16" s="84"/>
      <c r="W16" s="85">
        <v>1</v>
      </c>
      <c r="X16" s="85">
        <v>1</v>
      </c>
      <c r="Y16" s="85">
        <v>100000000</v>
      </c>
      <c r="Z16" s="85">
        <f t="shared" si="8"/>
        <v>1434681.0652656001</v>
      </c>
      <c r="AA16" s="85">
        <f t="shared" si="9"/>
        <v>1434681.0652656001</v>
      </c>
      <c r="AB16" s="221">
        <f t="shared" si="10"/>
        <v>0</v>
      </c>
      <c r="AC16" s="221">
        <f t="shared" si="11"/>
        <v>358670266316400</v>
      </c>
      <c r="AD16" s="220">
        <f t="shared" si="0"/>
        <v>439892212245297.62</v>
      </c>
      <c r="AE16" s="219">
        <f t="shared" si="1"/>
        <v>1226.4529668518658</v>
      </c>
      <c r="AF16" s="98">
        <f t="shared" si="12"/>
        <v>8.1401945971072125E-3</v>
      </c>
      <c r="AG16" s="84">
        <f t="shared" si="13"/>
        <v>5.642885933091495E-3</v>
      </c>
      <c r="AH16" s="84">
        <f t="shared" si="14"/>
        <v>1.8500797448165868E-2</v>
      </c>
      <c r="AI16" s="84">
        <f t="shared" si="15"/>
        <v>1.1235955056179775E-2</v>
      </c>
      <c r="AJ16" s="84">
        <f t="shared" si="16"/>
        <v>0</v>
      </c>
    </row>
    <row r="17" spans="1:36">
      <c r="A17" s="84">
        <v>20180119</v>
      </c>
      <c r="B17" s="84" t="s">
        <v>99</v>
      </c>
      <c r="C17" s="85">
        <v>2495000</v>
      </c>
      <c r="D17" s="85">
        <v>2466000</v>
      </c>
      <c r="E17" s="85">
        <v>129098494</v>
      </c>
      <c r="F17" s="85">
        <f t="shared" si="2"/>
        <v>0.16355583200168378</v>
      </c>
      <c r="G17" s="85">
        <f t="shared" si="3"/>
        <v>0.16355583200168378</v>
      </c>
      <c r="H17" s="84">
        <v>319300</v>
      </c>
      <c r="I17" s="84">
        <v>287800</v>
      </c>
      <c r="J17" s="88">
        <v>122666424</v>
      </c>
      <c r="K17" s="84">
        <f t="shared" si="4"/>
        <v>1.9836826138271153</v>
      </c>
      <c r="L17" s="84">
        <f t="shared" si="5"/>
        <v>1.9836826138271153</v>
      </c>
      <c r="M17" s="85">
        <v>252000</v>
      </c>
      <c r="N17" s="85">
        <v>236000</v>
      </c>
      <c r="O17" s="85">
        <v>15956260</v>
      </c>
      <c r="P17" s="85">
        <f t="shared" si="6"/>
        <v>41.295177853709873</v>
      </c>
      <c r="Q17" s="85">
        <f t="shared" si="7"/>
        <v>41.295177853709873</v>
      </c>
      <c r="R17" s="84">
        <v>0</v>
      </c>
      <c r="S17" s="84"/>
      <c r="T17" s="84">
        <v>0</v>
      </c>
      <c r="U17" s="84">
        <v>0</v>
      </c>
      <c r="V17" s="84"/>
      <c r="W17" s="85">
        <v>1</v>
      </c>
      <c r="X17" s="85">
        <v>1</v>
      </c>
      <c r="Y17" s="85">
        <v>100000000</v>
      </c>
      <c r="Z17" s="85">
        <f t="shared" si="8"/>
        <v>1434681.0652656001</v>
      </c>
      <c r="AA17" s="85">
        <f t="shared" si="9"/>
        <v>1434681.0652656001</v>
      </c>
      <c r="AB17" s="221">
        <f t="shared" si="10"/>
        <v>0</v>
      </c>
      <c r="AC17" s="221">
        <f t="shared" si="11"/>
        <v>358670266316400</v>
      </c>
      <c r="AD17" s="220">
        <f t="shared" si="0"/>
        <v>421072282739165.25</v>
      </c>
      <c r="AE17" s="219">
        <f t="shared" si="1"/>
        <v>1173.9815710503237</v>
      </c>
      <c r="AF17" s="98">
        <f t="shared" si="12"/>
        <v>-4.2783047715420193E-2</v>
      </c>
      <c r="AG17" s="84">
        <f t="shared" si="13"/>
        <v>-1.1623246492985972E-2</v>
      </c>
      <c r="AH17" s="84">
        <f t="shared" si="14"/>
        <v>-9.8653304102724715E-2</v>
      </c>
      <c r="AI17" s="84">
        <f t="shared" si="15"/>
        <v>-6.3492063492063489E-2</v>
      </c>
      <c r="AJ17" s="84">
        <f t="shared" si="16"/>
        <v>0</v>
      </c>
    </row>
    <row r="18" spans="1:36">
      <c r="A18" s="84">
        <v>20180122</v>
      </c>
      <c r="B18" s="84" t="s">
        <v>99</v>
      </c>
      <c r="C18" s="85">
        <v>2466000</v>
      </c>
      <c r="D18" s="85">
        <v>2412000</v>
      </c>
      <c r="E18" s="85">
        <v>129098494</v>
      </c>
      <c r="F18" s="85">
        <f t="shared" si="2"/>
        <v>0.16355583200168378</v>
      </c>
      <c r="G18" s="85">
        <f t="shared" si="3"/>
        <v>0.16355583200168378</v>
      </c>
      <c r="H18" s="84">
        <v>287800</v>
      </c>
      <c r="I18" s="84">
        <v>280600</v>
      </c>
      <c r="J18" s="88">
        <v>122666424</v>
      </c>
      <c r="K18" s="84">
        <f t="shared" si="4"/>
        <v>1.9836826138271153</v>
      </c>
      <c r="L18" s="84">
        <f t="shared" si="5"/>
        <v>1.9836826138271153</v>
      </c>
      <c r="M18" s="85">
        <v>236000</v>
      </c>
      <c r="N18" s="85">
        <v>234900</v>
      </c>
      <c r="O18" s="85">
        <v>15956260</v>
      </c>
      <c r="P18" s="85">
        <f t="shared" si="6"/>
        <v>41.295177853709873</v>
      </c>
      <c r="Q18" s="85">
        <f t="shared" si="7"/>
        <v>41.295177853709873</v>
      </c>
      <c r="R18" s="84">
        <v>0</v>
      </c>
      <c r="S18" s="84"/>
      <c r="T18" s="84">
        <v>0</v>
      </c>
      <c r="U18" s="84">
        <v>0</v>
      </c>
      <c r="V18" s="84"/>
      <c r="W18" s="85">
        <v>1</v>
      </c>
      <c r="X18" s="85">
        <v>1</v>
      </c>
      <c r="Y18" s="85">
        <v>100000000</v>
      </c>
      <c r="Z18" s="85">
        <f t="shared" si="8"/>
        <v>1434681.0652656001</v>
      </c>
      <c r="AA18" s="85">
        <f t="shared" si="9"/>
        <v>1434681.0652656001</v>
      </c>
      <c r="AB18" s="221">
        <f t="shared" si="10"/>
        <v>0</v>
      </c>
      <c r="AC18" s="221">
        <f t="shared" si="11"/>
        <v>358670266316400</v>
      </c>
      <c r="AD18" s="220">
        <f t="shared" si="0"/>
        <v>417455289640283.25</v>
      </c>
      <c r="AE18" s="219">
        <f t="shared" si="1"/>
        <v>1163.8971190102113</v>
      </c>
      <c r="AF18" s="98">
        <f t="shared" si="12"/>
        <v>-8.5899577035865853E-3</v>
      </c>
      <c r="AG18" s="84">
        <f t="shared" si="13"/>
        <v>-2.1897810218978103E-2</v>
      </c>
      <c r="AH18" s="84">
        <f t="shared" si="14"/>
        <v>-2.5017373175816541E-2</v>
      </c>
      <c r="AI18" s="84">
        <f t="shared" si="15"/>
        <v>-4.6610169491525426E-3</v>
      </c>
      <c r="AJ18" s="84">
        <f t="shared" si="16"/>
        <v>0</v>
      </c>
    </row>
    <row r="19" spans="1:36">
      <c r="A19" s="84">
        <v>20180123</v>
      </c>
      <c r="B19" s="84" t="s">
        <v>99</v>
      </c>
      <c r="C19" s="85">
        <v>2412000</v>
      </c>
      <c r="D19" s="85">
        <v>2458000</v>
      </c>
      <c r="E19" s="85">
        <v>129098494</v>
      </c>
      <c r="F19" s="85">
        <f t="shared" si="2"/>
        <v>0.16355583200168378</v>
      </c>
      <c r="G19" s="85">
        <f t="shared" si="3"/>
        <v>0.16355583200168378</v>
      </c>
      <c r="H19" s="84">
        <v>280600</v>
      </c>
      <c r="I19" s="84">
        <v>299000</v>
      </c>
      <c r="J19" s="88">
        <v>122666424</v>
      </c>
      <c r="K19" s="84">
        <f t="shared" si="4"/>
        <v>1.9836826138271153</v>
      </c>
      <c r="L19" s="84">
        <f t="shared" si="5"/>
        <v>1.9836826138271153</v>
      </c>
      <c r="M19" s="85">
        <v>234900</v>
      </c>
      <c r="N19" s="85">
        <v>242800</v>
      </c>
      <c r="O19" s="85">
        <v>15956260</v>
      </c>
      <c r="P19" s="85">
        <f t="shared" si="6"/>
        <v>41.295177853709873</v>
      </c>
      <c r="Q19" s="85">
        <f t="shared" si="7"/>
        <v>41.295177853709873</v>
      </c>
      <c r="R19" s="84">
        <v>0</v>
      </c>
      <c r="S19" s="84"/>
      <c r="T19" s="84">
        <v>0</v>
      </c>
      <c r="U19" s="84">
        <v>0</v>
      </c>
      <c r="V19" s="84"/>
      <c r="W19" s="85">
        <v>1</v>
      </c>
      <c r="X19" s="85">
        <v>1</v>
      </c>
      <c r="Y19" s="85">
        <v>100000000</v>
      </c>
      <c r="Z19" s="85">
        <f t="shared" si="8"/>
        <v>1434681.0652656001</v>
      </c>
      <c r="AA19" s="85">
        <f t="shared" si="9"/>
        <v>1434681.0652656001</v>
      </c>
      <c r="AB19" s="221">
        <f t="shared" si="10"/>
        <v>0</v>
      </c>
      <c r="AC19" s="221">
        <f t="shared" si="11"/>
        <v>358670266316400</v>
      </c>
      <c r="AD19" s="220">
        <f t="shared" si="0"/>
        <v>428109307118537.25</v>
      </c>
      <c r="AE19" s="219">
        <f t="shared" si="1"/>
        <v>1193.6013305905926</v>
      </c>
      <c r="AF19" s="98">
        <f t="shared" si="12"/>
        <v>2.5521337835806339E-2</v>
      </c>
      <c r="AG19" s="84">
        <f t="shared" si="13"/>
        <v>1.9071310116086235E-2</v>
      </c>
      <c r="AH19" s="84">
        <f t="shared" si="14"/>
        <v>6.5573770491803282E-2</v>
      </c>
      <c r="AI19" s="84">
        <f t="shared" si="15"/>
        <v>3.3631332481907195E-2</v>
      </c>
      <c r="AJ19" s="84">
        <f t="shared" si="16"/>
        <v>0</v>
      </c>
    </row>
    <row r="20" spans="1:36">
      <c r="A20" s="84">
        <v>20180124</v>
      </c>
      <c r="B20" s="84" t="s">
        <v>99</v>
      </c>
      <c r="C20" s="85">
        <v>2458000</v>
      </c>
      <c r="D20" s="85">
        <v>2467000</v>
      </c>
      <c r="E20" s="85">
        <v>129098494</v>
      </c>
      <c r="F20" s="85">
        <f t="shared" si="2"/>
        <v>0.16355583200168378</v>
      </c>
      <c r="G20" s="85">
        <f t="shared" si="3"/>
        <v>0.16355583200168378</v>
      </c>
      <c r="H20" s="84">
        <v>299000</v>
      </c>
      <c r="I20" s="84">
        <v>293500</v>
      </c>
      <c r="J20" s="88">
        <v>122666424</v>
      </c>
      <c r="K20" s="84">
        <f t="shared" si="4"/>
        <v>1.9836826138271153</v>
      </c>
      <c r="L20" s="84">
        <f t="shared" si="5"/>
        <v>1.9836826138271153</v>
      </c>
      <c r="M20" s="85">
        <v>242800</v>
      </c>
      <c r="N20" s="85">
        <v>280400</v>
      </c>
      <c r="O20" s="85">
        <v>15956260</v>
      </c>
      <c r="P20" s="85">
        <f t="shared" si="6"/>
        <v>41.295177853709873</v>
      </c>
      <c r="Q20" s="85">
        <f t="shared" si="7"/>
        <v>41.295177853709873</v>
      </c>
      <c r="R20" s="84">
        <v>0</v>
      </c>
      <c r="S20" s="84"/>
      <c r="T20" s="84">
        <v>0</v>
      </c>
      <c r="U20" s="84">
        <v>0</v>
      </c>
      <c r="V20" s="84"/>
      <c r="W20" s="85">
        <v>1</v>
      </c>
      <c r="X20" s="85">
        <v>1</v>
      </c>
      <c r="Y20" s="85">
        <v>100000000</v>
      </c>
      <c r="Z20" s="85">
        <f t="shared" si="8"/>
        <v>1434681.0652656001</v>
      </c>
      <c r="AA20" s="85">
        <f t="shared" si="9"/>
        <v>1434681.0652656001</v>
      </c>
      <c r="AB20" s="221">
        <f t="shared" si="10"/>
        <v>0</v>
      </c>
      <c r="AC20" s="221">
        <f t="shared" si="11"/>
        <v>358670266316400</v>
      </c>
      <c r="AD20" s="220">
        <f t="shared" si="0"/>
        <v>451736282489873.31</v>
      </c>
      <c r="AE20" s="219">
        <f t="shared" si="1"/>
        <v>1259.4751361167343</v>
      </c>
      <c r="AF20" s="98">
        <f t="shared" si="12"/>
        <v>5.5189118709801907E-2</v>
      </c>
      <c r="AG20" s="84">
        <f t="shared" si="13"/>
        <v>3.6615134255492269E-3</v>
      </c>
      <c r="AH20" s="84">
        <f t="shared" si="14"/>
        <v>-1.839464882943144E-2</v>
      </c>
      <c r="AI20" s="84">
        <f t="shared" si="15"/>
        <v>0.15485996705107083</v>
      </c>
      <c r="AJ20" s="84">
        <f t="shared" si="16"/>
        <v>0</v>
      </c>
    </row>
    <row r="21" spans="1:36">
      <c r="A21" s="84">
        <v>20180125</v>
      </c>
      <c r="B21" s="84" t="s">
        <v>99</v>
      </c>
      <c r="C21" s="85">
        <v>2467000</v>
      </c>
      <c r="D21" s="85">
        <v>2513000</v>
      </c>
      <c r="E21" s="85">
        <v>129098494</v>
      </c>
      <c r="F21" s="85">
        <f t="shared" si="2"/>
        <v>0.16355583200168378</v>
      </c>
      <c r="G21" s="85">
        <f t="shared" si="3"/>
        <v>0.16355583200168378</v>
      </c>
      <c r="H21" s="84">
        <v>293500</v>
      </c>
      <c r="I21" s="84">
        <v>289700</v>
      </c>
      <c r="J21" s="88">
        <v>122666424</v>
      </c>
      <c r="K21" s="84">
        <f t="shared" si="4"/>
        <v>1.9836826138271153</v>
      </c>
      <c r="L21" s="84">
        <f t="shared" si="5"/>
        <v>1.9836826138271153</v>
      </c>
      <c r="M21" s="85">
        <v>280400</v>
      </c>
      <c r="N21" s="85">
        <v>275900</v>
      </c>
      <c r="O21" s="85">
        <v>15956260</v>
      </c>
      <c r="P21" s="85">
        <f t="shared" si="6"/>
        <v>41.295177853709873</v>
      </c>
      <c r="Q21" s="85">
        <f t="shared" si="7"/>
        <v>41.295177853709873</v>
      </c>
      <c r="R21" s="84">
        <v>0</v>
      </c>
      <c r="S21" s="84"/>
      <c r="T21" s="84">
        <v>0</v>
      </c>
      <c r="U21" s="84">
        <v>0</v>
      </c>
      <c r="V21" s="84"/>
      <c r="W21" s="85">
        <v>1</v>
      </c>
      <c r="X21" s="85">
        <v>1</v>
      </c>
      <c r="Y21" s="85">
        <v>100000000</v>
      </c>
      <c r="Z21" s="85">
        <f t="shared" si="8"/>
        <v>1434681.0652656001</v>
      </c>
      <c r="AA21" s="85">
        <f t="shared" si="9"/>
        <v>1434681.0652656001</v>
      </c>
      <c r="AB21" s="221">
        <f t="shared" si="10"/>
        <v>0</v>
      </c>
      <c r="AC21" s="221">
        <f t="shared" si="11"/>
        <v>358670266316400</v>
      </c>
      <c r="AD21" s="220">
        <f t="shared" si="0"/>
        <v>448817780387855.75</v>
      </c>
      <c r="AE21" s="219">
        <f t="shared" si="1"/>
        <v>1251.3381301363086</v>
      </c>
      <c r="AF21" s="98">
        <f t="shared" si="12"/>
        <v>-6.4606324865722521E-3</v>
      </c>
      <c r="AG21" s="84">
        <f t="shared" si="13"/>
        <v>1.8646128901499796E-2</v>
      </c>
      <c r="AH21" s="84">
        <f t="shared" si="14"/>
        <v>-1.2947189097103918E-2</v>
      </c>
      <c r="AI21" s="84">
        <f t="shared" si="15"/>
        <v>-1.6048502139800285E-2</v>
      </c>
      <c r="AJ21" s="84">
        <f t="shared" si="16"/>
        <v>0</v>
      </c>
    </row>
    <row r="22" spans="1:36">
      <c r="A22" s="84">
        <v>20180126</v>
      </c>
      <c r="B22" s="84" t="s">
        <v>99</v>
      </c>
      <c r="C22" s="85">
        <v>2513000</v>
      </c>
      <c r="D22" s="85">
        <v>2539000</v>
      </c>
      <c r="E22" s="85">
        <v>129098494</v>
      </c>
      <c r="F22" s="85">
        <f t="shared" si="2"/>
        <v>0.16355583200168378</v>
      </c>
      <c r="G22" s="85">
        <f t="shared" si="3"/>
        <v>0.16355583200168378</v>
      </c>
      <c r="H22" s="84">
        <v>289700</v>
      </c>
      <c r="I22" s="84">
        <v>300000</v>
      </c>
      <c r="J22" s="88">
        <v>122666424</v>
      </c>
      <c r="K22" s="84">
        <f t="shared" si="4"/>
        <v>1.9836826138271153</v>
      </c>
      <c r="L22" s="84">
        <f t="shared" si="5"/>
        <v>1.9836826138271153</v>
      </c>
      <c r="M22" s="85">
        <v>275900</v>
      </c>
      <c r="N22" s="85">
        <v>274400</v>
      </c>
      <c r="O22" s="85">
        <v>15956260</v>
      </c>
      <c r="P22" s="85">
        <f t="shared" si="6"/>
        <v>41.295177853709873</v>
      </c>
      <c r="Q22" s="85">
        <f t="shared" si="7"/>
        <v>41.295177853709873</v>
      </c>
      <c r="R22" s="84">
        <v>0</v>
      </c>
      <c r="S22" s="84"/>
      <c r="T22" s="84">
        <v>0</v>
      </c>
      <c r="U22" s="84">
        <v>0</v>
      </c>
      <c r="V22" s="84"/>
      <c r="W22" s="85">
        <v>1</v>
      </c>
      <c r="X22" s="85">
        <v>1</v>
      </c>
      <c r="Y22" s="85">
        <v>100000000</v>
      </c>
      <c r="Z22" s="85">
        <f t="shared" si="8"/>
        <v>1434681.0652656001</v>
      </c>
      <c r="AA22" s="85">
        <f t="shared" si="9"/>
        <v>1434681.0652656001</v>
      </c>
      <c r="AB22" s="221">
        <f t="shared" si="10"/>
        <v>0</v>
      </c>
      <c r="AC22" s="221">
        <f t="shared" si="11"/>
        <v>358670266316400</v>
      </c>
      <c r="AD22" s="220">
        <f t="shared" si="0"/>
        <v>450884702499158.62</v>
      </c>
      <c r="AE22" s="219">
        <f t="shared" si="1"/>
        <v>1257.100866290968</v>
      </c>
      <c r="AF22" s="98">
        <f t="shared" si="12"/>
        <v>4.6052589750715436E-3</v>
      </c>
      <c r="AG22" s="84">
        <f t="shared" si="13"/>
        <v>1.0346199761241544E-2</v>
      </c>
      <c r="AH22" s="84">
        <f t="shared" si="14"/>
        <v>3.5554021401449774E-2</v>
      </c>
      <c r="AI22" s="84">
        <f t="shared" si="15"/>
        <v>-5.4367524465386008E-3</v>
      </c>
      <c r="AJ22" s="84">
        <f t="shared" si="16"/>
        <v>0</v>
      </c>
    </row>
    <row r="23" spans="1:36">
      <c r="A23" s="84">
        <v>20180129</v>
      </c>
      <c r="B23" s="84" t="s">
        <v>99</v>
      </c>
      <c r="C23" s="85">
        <v>2539000</v>
      </c>
      <c r="D23" s="85">
        <v>2561000</v>
      </c>
      <c r="E23" s="85">
        <v>129098494</v>
      </c>
      <c r="F23" s="85">
        <f t="shared" si="2"/>
        <v>0.16355583200168378</v>
      </c>
      <c r="G23" s="85">
        <f t="shared" si="3"/>
        <v>0.16355583200168378</v>
      </c>
      <c r="H23" s="84">
        <v>300000</v>
      </c>
      <c r="I23" s="84">
        <v>328300</v>
      </c>
      <c r="J23" s="88">
        <v>122666424</v>
      </c>
      <c r="K23" s="84">
        <f t="shared" si="4"/>
        <v>1.9836826138271153</v>
      </c>
      <c r="L23" s="84">
        <f t="shared" si="5"/>
        <v>1.9836826138271153</v>
      </c>
      <c r="M23" s="85">
        <v>274400</v>
      </c>
      <c r="N23" s="85">
        <v>290000</v>
      </c>
      <c r="O23" s="85">
        <v>15956260</v>
      </c>
      <c r="P23" s="85">
        <f t="shared" si="6"/>
        <v>41.295177853709873</v>
      </c>
      <c r="Q23" s="85">
        <f t="shared" si="7"/>
        <v>41.295177853709873</v>
      </c>
      <c r="R23" s="84">
        <v>0</v>
      </c>
      <c r="S23" s="84"/>
      <c r="T23" s="84">
        <v>0</v>
      </c>
      <c r="U23" s="84">
        <v>0</v>
      </c>
      <c r="V23" s="84"/>
      <c r="W23" s="85">
        <v>1</v>
      </c>
      <c r="X23" s="85">
        <v>1</v>
      </c>
      <c r="Y23" s="85">
        <v>100000000</v>
      </c>
      <c r="Z23" s="85">
        <f t="shared" si="8"/>
        <v>1434681.0652656001</v>
      </c>
      <c r="AA23" s="85">
        <f t="shared" si="9"/>
        <v>1434681.0652656001</v>
      </c>
      <c r="AB23" s="221">
        <f t="shared" si="10"/>
        <v>0</v>
      </c>
      <c r="AC23" s="221">
        <f t="shared" si="11"/>
        <v>358670266316400</v>
      </c>
      <c r="AD23" s="220">
        <f t="shared" si="0"/>
        <v>468514601677999.37</v>
      </c>
      <c r="AE23" s="219">
        <f t="shared" si="1"/>
        <v>1306.2543669697461</v>
      </c>
      <c r="AF23" s="98">
        <f t="shared" si="12"/>
        <v>3.9100681573630405E-2</v>
      </c>
      <c r="AG23" s="84">
        <f t="shared" si="13"/>
        <v>8.6648286727057898E-3</v>
      </c>
      <c r="AH23" s="84">
        <f t="shared" si="14"/>
        <v>9.4333333333333338E-2</v>
      </c>
      <c r="AI23" s="84">
        <f t="shared" si="15"/>
        <v>5.6851311953352766E-2</v>
      </c>
      <c r="AJ23" s="84">
        <f t="shared" si="16"/>
        <v>0</v>
      </c>
    </row>
    <row r="24" spans="1:36">
      <c r="A24" s="84">
        <v>20180130</v>
      </c>
      <c r="B24" s="84" t="s">
        <v>99</v>
      </c>
      <c r="C24" s="85">
        <v>2561000</v>
      </c>
      <c r="D24" s="85">
        <v>2490000</v>
      </c>
      <c r="E24" s="85">
        <v>129098494</v>
      </c>
      <c r="F24" s="85">
        <f t="shared" si="2"/>
        <v>0.16355583200168378</v>
      </c>
      <c r="G24" s="85">
        <f t="shared" si="3"/>
        <v>0.16355583200168378</v>
      </c>
      <c r="H24" s="84">
        <v>328300</v>
      </c>
      <c r="I24" s="84">
        <v>326600</v>
      </c>
      <c r="J24" s="88">
        <v>122666424</v>
      </c>
      <c r="K24" s="84">
        <f t="shared" si="4"/>
        <v>1.9836826138271153</v>
      </c>
      <c r="L24" s="84">
        <f t="shared" si="5"/>
        <v>1.9836826138271153</v>
      </c>
      <c r="M24" s="85">
        <v>290000</v>
      </c>
      <c r="N24" s="85">
        <v>290300</v>
      </c>
      <c r="O24" s="85">
        <v>15956260</v>
      </c>
      <c r="P24" s="85">
        <f t="shared" si="6"/>
        <v>41.295177853709873</v>
      </c>
      <c r="Q24" s="85">
        <f t="shared" si="7"/>
        <v>41.295177853709873</v>
      </c>
      <c r="R24" s="84">
        <v>0</v>
      </c>
      <c r="S24" s="84"/>
      <c r="T24" s="84">
        <v>0</v>
      </c>
      <c r="U24" s="84">
        <v>0</v>
      </c>
      <c r="V24" s="84"/>
      <c r="W24" s="85">
        <v>1</v>
      </c>
      <c r="X24" s="85">
        <v>1</v>
      </c>
      <c r="Y24" s="85">
        <v>100000000</v>
      </c>
      <c r="Z24" s="85">
        <f t="shared" si="8"/>
        <v>1434681.0652656001</v>
      </c>
      <c r="AA24" s="85">
        <f t="shared" si="9"/>
        <v>1434681.0652656001</v>
      </c>
      <c r="AB24" s="221">
        <f t="shared" si="10"/>
        <v>0</v>
      </c>
      <c r="AC24" s="221">
        <f t="shared" si="11"/>
        <v>358670266316400</v>
      </c>
      <c r="AD24" s="220">
        <f t="shared" si="0"/>
        <v>466799461903632.06</v>
      </c>
      <c r="AE24" s="219">
        <f t="shared" si="1"/>
        <v>1301.4724267437496</v>
      </c>
      <c r="AF24" s="98">
        <f t="shared" si="12"/>
        <v>-3.660803245458014E-3</v>
      </c>
      <c r="AG24" s="84">
        <f t="shared" si="13"/>
        <v>-2.7723545490042953E-2</v>
      </c>
      <c r="AH24" s="84">
        <f t="shared" si="14"/>
        <v>-5.1781906792567776E-3</v>
      </c>
      <c r="AI24" s="84">
        <f t="shared" si="15"/>
        <v>1.0344827586206897E-3</v>
      </c>
      <c r="AJ24" s="84">
        <f t="shared" si="16"/>
        <v>0</v>
      </c>
    </row>
    <row r="25" spans="1:36">
      <c r="A25" s="84">
        <v>20180131</v>
      </c>
      <c r="B25" s="84" t="s">
        <v>99</v>
      </c>
      <c r="C25" s="85">
        <v>2490000</v>
      </c>
      <c r="D25" s="85">
        <v>2495000</v>
      </c>
      <c r="E25" s="85">
        <v>129098494</v>
      </c>
      <c r="F25" s="85">
        <f t="shared" si="2"/>
        <v>0.16355583200168378</v>
      </c>
      <c r="G25" s="85">
        <f t="shared" si="3"/>
        <v>0.16355583200168378</v>
      </c>
      <c r="H25" s="84">
        <v>326600</v>
      </c>
      <c r="I25" s="84">
        <v>315700</v>
      </c>
      <c r="J25" s="88">
        <v>122666424</v>
      </c>
      <c r="K25" s="84">
        <f t="shared" si="4"/>
        <v>1.9836826138271153</v>
      </c>
      <c r="L25" s="84">
        <f t="shared" si="5"/>
        <v>1.9836826138271153</v>
      </c>
      <c r="M25" s="85">
        <v>290300</v>
      </c>
      <c r="N25" s="85">
        <v>267000</v>
      </c>
      <c r="O25" s="85">
        <v>15956260</v>
      </c>
      <c r="P25" s="85">
        <f t="shared" si="6"/>
        <v>41.295177853709873</v>
      </c>
      <c r="Q25" s="85">
        <f t="shared" si="7"/>
        <v>41.295177853709873</v>
      </c>
      <c r="R25" s="84">
        <v>0</v>
      </c>
      <c r="S25" s="84"/>
      <c r="T25" s="84">
        <v>0</v>
      </c>
      <c r="U25" s="84">
        <v>0</v>
      </c>
      <c r="V25" s="84"/>
      <c r="W25" s="85">
        <v>1</v>
      </c>
      <c r="X25" s="85">
        <v>1</v>
      </c>
      <c r="Y25" s="85">
        <v>100000000</v>
      </c>
      <c r="Z25" s="85">
        <f t="shared" si="8"/>
        <v>1434681.0652656001</v>
      </c>
      <c r="AA25" s="85">
        <f t="shared" si="9"/>
        <v>1434681.0652656001</v>
      </c>
      <c r="AB25" s="221">
        <f t="shared" si="10"/>
        <v>0</v>
      </c>
      <c r="AC25" s="221">
        <f t="shared" si="11"/>
        <v>358670266316400</v>
      </c>
      <c r="AD25" s="220">
        <f t="shared" si="0"/>
        <v>448899968654677.25</v>
      </c>
      <c r="AE25" s="219">
        <f t="shared" si="1"/>
        <v>1251.5672772793532</v>
      </c>
      <c r="AF25" s="98">
        <f t="shared" si="12"/>
        <v>-3.834514542060468E-2</v>
      </c>
      <c r="AG25" s="84">
        <f t="shared" si="13"/>
        <v>2.008032128514056E-3</v>
      </c>
      <c r="AH25" s="84">
        <f t="shared" si="14"/>
        <v>-3.3374157991426824E-2</v>
      </c>
      <c r="AI25" s="84">
        <f t="shared" si="15"/>
        <v>-8.0261798139855317E-2</v>
      </c>
      <c r="AJ25" s="84">
        <f t="shared" si="16"/>
        <v>0</v>
      </c>
    </row>
    <row r="26" spans="1:36">
      <c r="A26" s="84">
        <v>20180201</v>
      </c>
      <c r="B26" s="84" t="s">
        <v>99</v>
      </c>
      <c r="C26" s="85">
        <v>2495000</v>
      </c>
      <c r="D26" s="85">
        <v>2491000</v>
      </c>
      <c r="E26" s="85">
        <v>129098494</v>
      </c>
      <c r="F26" s="85">
        <f t="shared" si="2"/>
        <v>0.16355583200168378</v>
      </c>
      <c r="G26" s="85">
        <f t="shared" si="3"/>
        <v>0.16355583200168378</v>
      </c>
      <c r="H26" s="84">
        <v>315700</v>
      </c>
      <c r="I26" s="84">
        <v>299800</v>
      </c>
      <c r="J26" s="88">
        <v>122666424</v>
      </c>
      <c r="K26" s="84">
        <f t="shared" si="4"/>
        <v>1.9836826138271153</v>
      </c>
      <c r="L26" s="84">
        <f t="shared" si="5"/>
        <v>1.9836826138271153</v>
      </c>
      <c r="M26" s="85">
        <v>267000</v>
      </c>
      <c r="N26" s="85">
        <v>245400</v>
      </c>
      <c r="O26" s="85">
        <v>15956260</v>
      </c>
      <c r="P26" s="85">
        <f t="shared" si="6"/>
        <v>41.295177853709873</v>
      </c>
      <c r="Q26" s="85">
        <f t="shared" si="7"/>
        <v>41.295177853709873</v>
      </c>
      <c r="R26" s="84">
        <v>0</v>
      </c>
      <c r="S26" s="84"/>
      <c r="T26" s="84">
        <v>0</v>
      </c>
      <c r="U26" s="84">
        <v>0</v>
      </c>
      <c r="V26" s="84"/>
      <c r="W26" s="85">
        <v>1</v>
      </c>
      <c r="X26" s="85">
        <v>1</v>
      </c>
      <c r="Y26" s="85">
        <v>100000000</v>
      </c>
      <c r="Z26" s="85">
        <f t="shared" si="8"/>
        <v>1434681.0652656001</v>
      </c>
      <c r="AA26" s="85">
        <f t="shared" si="9"/>
        <v>1434681.0652656001</v>
      </c>
      <c r="AB26" s="221">
        <f t="shared" si="10"/>
        <v>0</v>
      </c>
      <c r="AC26" s="221">
        <f t="shared" si="11"/>
        <v>358670266316400</v>
      </c>
      <c r="AD26" s="220">
        <f t="shared" si="0"/>
        <v>430713944049195.69</v>
      </c>
      <c r="AE26" s="219">
        <f t="shared" si="1"/>
        <v>1200.8632565857649</v>
      </c>
      <c r="AF26" s="98">
        <f t="shared" si="12"/>
        <v>-4.0512421197051653E-2</v>
      </c>
      <c r="AG26" s="84">
        <f t="shared" si="13"/>
        <v>-1.6032064128256513E-3</v>
      </c>
      <c r="AH26" s="84">
        <f t="shared" si="14"/>
        <v>-5.0364269876465001E-2</v>
      </c>
      <c r="AI26" s="84">
        <f t="shared" si="15"/>
        <v>-8.0898876404494377E-2</v>
      </c>
      <c r="AJ26" s="84">
        <f t="shared" si="16"/>
        <v>0</v>
      </c>
    </row>
    <row r="27" spans="1:36">
      <c r="A27" s="84">
        <v>20180202</v>
      </c>
      <c r="B27" s="84" t="s">
        <v>99</v>
      </c>
      <c r="C27" s="85">
        <v>2491000</v>
      </c>
      <c r="D27" s="85">
        <v>2385000</v>
      </c>
      <c r="E27" s="85">
        <v>129098494</v>
      </c>
      <c r="F27" s="85">
        <f t="shared" si="2"/>
        <v>0.16355583200168378</v>
      </c>
      <c r="G27" s="85">
        <f t="shared" si="3"/>
        <v>0.16355583200168378</v>
      </c>
      <c r="H27" s="84">
        <v>299800</v>
      </c>
      <c r="I27" s="84">
        <v>301400</v>
      </c>
      <c r="J27" s="88">
        <v>122666424</v>
      </c>
      <c r="K27" s="84">
        <f t="shared" si="4"/>
        <v>1.9836826138271153</v>
      </c>
      <c r="L27" s="84">
        <f t="shared" si="5"/>
        <v>1.9836826138271153</v>
      </c>
      <c r="M27" s="85">
        <v>245400</v>
      </c>
      <c r="N27" s="85">
        <v>253300</v>
      </c>
      <c r="O27" s="85">
        <v>15956260</v>
      </c>
      <c r="P27" s="85">
        <f t="shared" si="6"/>
        <v>41.295177853709873</v>
      </c>
      <c r="Q27" s="85">
        <f t="shared" si="7"/>
        <v>41.295177853709873</v>
      </c>
      <c r="R27" s="84">
        <v>0</v>
      </c>
      <c r="S27" s="84"/>
      <c r="T27" s="84">
        <v>0</v>
      </c>
      <c r="U27" s="84">
        <v>0</v>
      </c>
      <c r="V27" s="84"/>
      <c r="W27" s="85">
        <v>1</v>
      </c>
      <c r="X27" s="85">
        <v>1</v>
      </c>
      <c r="Y27" s="85">
        <v>100000000</v>
      </c>
      <c r="Z27" s="85">
        <f t="shared" si="8"/>
        <v>1434681.0652656001</v>
      </c>
      <c r="AA27" s="85">
        <f t="shared" si="9"/>
        <v>1434681.0652656001</v>
      </c>
      <c r="AB27" s="221">
        <f t="shared" si="10"/>
        <v>0</v>
      </c>
      <c r="AC27" s="221">
        <f t="shared" si="11"/>
        <v>358670266316400</v>
      </c>
      <c r="AD27" s="220">
        <f t="shared" si="0"/>
        <v>434070545121309.12</v>
      </c>
      <c r="AE27" s="219">
        <f t="shared" si="1"/>
        <v>1210.221715837451</v>
      </c>
      <c r="AF27" s="98">
        <f t="shared" si="12"/>
        <v>7.7931098319167563E-3</v>
      </c>
      <c r="AG27" s="84">
        <f t="shared" si="13"/>
        <v>-4.2553191489361701E-2</v>
      </c>
      <c r="AH27" s="84">
        <f t="shared" si="14"/>
        <v>5.3368912608405599E-3</v>
      </c>
      <c r="AI27" s="84">
        <f t="shared" si="15"/>
        <v>3.2192339038304811E-2</v>
      </c>
      <c r="AJ27" s="84">
        <f t="shared" si="16"/>
        <v>0</v>
      </c>
    </row>
    <row r="28" spans="1:36">
      <c r="A28" s="84">
        <v>20180205</v>
      </c>
      <c r="B28" s="84" t="s">
        <v>99</v>
      </c>
      <c r="C28" s="85">
        <v>2385000</v>
      </c>
      <c r="D28" s="85">
        <v>2396000</v>
      </c>
      <c r="E28" s="85">
        <v>129098494</v>
      </c>
      <c r="F28" s="85">
        <f t="shared" si="2"/>
        <v>0.16355583200168378</v>
      </c>
      <c r="G28" s="85">
        <f t="shared" si="3"/>
        <v>0.16355583200168378</v>
      </c>
      <c r="H28" s="84">
        <v>301400</v>
      </c>
      <c r="I28" s="84">
        <v>286000</v>
      </c>
      <c r="J28" s="88">
        <v>122666424</v>
      </c>
      <c r="K28" s="84">
        <f t="shared" si="4"/>
        <v>1.9836826138271153</v>
      </c>
      <c r="L28" s="84">
        <f t="shared" si="5"/>
        <v>1.9836826138271153</v>
      </c>
      <c r="M28" s="85">
        <v>253300</v>
      </c>
      <c r="N28" s="85">
        <v>216000</v>
      </c>
      <c r="O28" s="85">
        <v>15956260</v>
      </c>
      <c r="P28" s="85">
        <f t="shared" si="6"/>
        <v>41.295177853709873</v>
      </c>
      <c r="Q28" s="85">
        <f t="shared" si="7"/>
        <v>41.295177853709873</v>
      </c>
      <c r="R28" s="84">
        <v>0</v>
      </c>
      <c r="S28" s="84"/>
      <c r="T28" s="84">
        <v>0</v>
      </c>
      <c r="U28" s="84">
        <v>0</v>
      </c>
      <c r="V28" s="84"/>
      <c r="W28" s="85">
        <v>1</v>
      </c>
      <c r="X28" s="85">
        <v>1</v>
      </c>
      <c r="Y28" s="85">
        <v>100000000</v>
      </c>
      <c r="Z28" s="85">
        <f t="shared" si="8"/>
        <v>1434681.0652656001</v>
      </c>
      <c r="AA28" s="85">
        <f t="shared" si="9"/>
        <v>1434681.0652656001</v>
      </c>
      <c r="AB28" s="221">
        <f t="shared" si="10"/>
        <v>0</v>
      </c>
      <c r="AC28" s="221">
        <f t="shared" si="11"/>
        <v>358670266316400</v>
      </c>
      <c r="AD28" s="220">
        <f t="shared" si="0"/>
        <v>405977917781160.62</v>
      </c>
      <c r="AE28" s="219">
        <f t="shared" si="1"/>
        <v>1131.8973327524961</v>
      </c>
      <c r="AF28" s="98">
        <f t="shared" si="12"/>
        <v>-6.4719036239368644E-2</v>
      </c>
      <c r="AG28" s="84">
        <f t="shared" si="13"/>
        <v>4.6121593291404616E-3</v>
      </c>
      <c r="AH28" s="84">
        <f t="shared" si="14"/>
        <v>-5.1094890510948905E-2</v>
      </c>
      <c r="AI28" s="84">
        <f t="shared" si="15"/>
        <v>-0.14725621792341098</v>
      </c>
      <c r="AJ28" s="84">
        <f t="shared" si="16"/>
        <v>0</v>
      </c>
    </row>
    <row r="29" spans="1:36">
      <c r="A29" s="84">
        <v>20180206</v>
      </c>
      <c r="B29" s="84" t="s">
        <v>99</v>
      </c>
      <c r="C29" s="85">
        <v>2396000</v>
      </c>
      <c r="D29" s="85">
        <v>2371000</v>
      </c>
      <c r="E29" s="85">
        <v>129098494</v>
      </c>
      <c r="F29" s="85">
        <f t="shared" si="2"/>
        <v>0.16355583200168378</v>
      </c>
      <c r="G29" s="85">
        <f t="shared" si="3"/>
        <v>0.16355583200168378</v>
      </c>
      <c r="H29" s="84">
        <v>286000</v>
      </c>
      <c r="I29" s="84">
        <v>284200</v>
      </c>
      <c r="J29" s="88">
        <v>122666424</v>
      </c>
      <c r="K29" s="84">
        <f t="shared" si="4"/>
        <v>1.9836826138271153</v>
      </c>
      <c r="L29" s="84">
        <f t="shared" si="5"/>
        <v>1.9836826138271153</v>
      </c>
      <c r="M29" s="85">
        <v>216000</v>
      </c>
      <c r="N29" s="85">
        <v>231200</v>
      </c>
      <c r="O29" s="85">
        <v>15956260</v>
      </c>
      <c r="P29" s="85">
        <f t="shared" si="6"/>
        <v>41.295177853709873</v>
      </c>
      <c r="Q29" s="85">
        <f t="shared" si="7"/>
        <v>41.295177853709873</v>
      </c>
      <c r="R29" s="84">
        <v>0</v>
      </c>
      <c r="S29" s="84"/>
      <c r="T29" s="84">
        <v>0</v>
      </c>
      <c r="U29" s="84">
        <v>0</v>
      </c>
      <c r="V29" s="84"/>
      <c r="W29" s="85">
        <v>1</v>
      </c>
      <c r="X29" s="85">
        <v>1</v>
      </c>
      <c r="Y29" s="85">
        <v>100000000</v>
      </c>
      <c r="Z29" s="85">
        <f t="shared" si="8"/>
        <v>1434681.0652656001</v>
      </c>
      <c r="AA29" s="85">
        <f t="shared" si="9"/>
        <v>1434681.0652656001</v>
      </c>
      <c r="AB29" s="221">
        <f t="shared" si="10"/>
        <v>0</v>
      </c>
      <c r="AC29" s="221">
        <f t="shared" si="11"/>
        <v>358670266316400</v>
      </c>
      <c r="AD29" s="220">
        <f t="shared" si="0"/>
        <v>415027583474208.37</v>
      </c>
      <c r="AE29" s="219">
        <f t="shared" si="1"/>
        <v>1157.1284894524624</v>
      </c>
      <c r="AF29" s="98">
        <f t="shared" si="12"/>
        <v>2.2291029380385855E-2</v>
      </c>
      <c r="AG29" s="84">
        <f t="shared" si="13"/>
        <v>-1.0434056761268781E-2</v>
      </c>
      <c r="AH29" s="84">
        <f t="shared" si="14"/>
        <v>-6.2937062937062941E-3</v>
      </c>
      <c r="AI29" s="84">
        <f t="shared" si="15"/>
        <v>7.0370370370370375E-2</v>
      </c>
      <c r="AJ29" s="84">
        <f t="shared" si="16"/>
        <v>0</v>
      </c>
    </row>
    <row r="30" spans="1:36">
      <c r="A30" s="84">
        <v>20180207</v>
      </c>
      <c r="B30" s="84" t="s">
        <v>99</v>
      </c>
      <c r="C30" s="85">
        <v>2371000</v>
      </c>
      <c r="D30" s="85">
        <v>2290000</v>
      </c>
      <c r="E30" s="85">
        <v>129098494</v>
      </c>
      <c r="F30" s="85">
        <f t="shared" si="2"/>
        <v>0.16355583200168378</v>
      </c>
      <c r="G30" s="85">
        <f t="shared" si="3"/>
        <v>0.16355583200168378</v>
      </c>
      <c r="H30" s="84">
        <v>284200</v>
      </c>
      <c r="I30" s="84">
        <v>256000</v>
      </c>
      <c r="J30" s="88">
        <v>122666424</v>
      </c>
      <c r="K30" s="84">
        <f t="shared" si="4"/>
        <v>1.9836826138271153</v>
      </c>
      <c r="L30" s="84">
        <f t="shared" si="5"/>
        <v>1.9836826138271153</v>
      </c>
      <c r="M30" s="85">
        <v>231200</v>
      </c>
      <c r="N30" s="85">
        <v>210000</v>
      </c>
      <c r="O30" s="85">
        <v>15956260</v>
      </c>
      <c r="P30" s="85">
        <f t="shared" si="6"/>
        <v>41.295177853709873</v>
      </c>
      <c r="Q30" s="85">
        <f t="shared" si="7"/>
        <v>41.295177853709873</v>
      </c>
      <c r="R30" s="84">
        <v>0</v>
      </c>
      <c r="S30" s="84"/>
      <c r="T30" s="84">
        <v>0</v>
      </c>
      <c r="U30" s="84">
        <v>0</v>
      </c>
      <c r="V30" s="84"/>
      <c r="W30" s="85">
        <v>1</v>
      </c>
      <c r="X30" s="85">
        <v>1</v>
      </c>
      <c r="Y30" s="85">
        <v>100000000</v>
      </c>
      <c r="Z30" s="85">
        <f t="shared" si="8"/>
        <v>1434681.0652656001</v>
      </c>
      <c r="AA30" s="85">
        <f t="shared" si="9"/>
        <v>1434681.0652656001</v>
      </c>
      <c r="AB30" s="221">
        <f t="shared" si="10"/>
        <v>0</v>
      </c>
      <c r="AC30" s="221">
        <f t="shared" si="11"/>
        <v>358670266316400</v>
      </c>
      <c r="AD30" s="220">
        <f t="shared" si="0"/>
        <v>392486310606794.62</v>
      </c>
      <c r="AE30" s="219">
        <f t="shared" si="1"/>
        <v>1094.2817051373975</v>
      </c>
      <c r="AF30" s="98">
        <f t="shared" si="12"/>
        <v>-5.4312710202825618E-2</v>
      </c>
      <c r="AG30" s="84">
        <f t="shared" si="13"/>
        <v>-3.4162800506115566E-2</v>
      </c>
      <c r="AH30" s="84">
        <f t="shared" si="14"/>
        <v>-9.9225897255453901E-2</v>
      </c>
      <c r="AI30" s="84">
        <f t="shared" si="15"/>
        <v>-9.1695501730103809E-2</v>
      </c>
      <c r="AJ30" s="84">
        <f t="shared" si="16"/>
        <v>0</v>
      </c>
    </row>
    <row r="31" spans="1:36" s="80" customFormat="1">
      <c r="A31" s="90">
        <v>20180208</v>
      </c>
      <c r="B31" s="91" t="s">
        <v>99</v>
      </c>
      <c r="C31" s="91">
        <v>2290000</v>
      </c>
      <c r="D31" s="91">
        <v>2300000</v>
      </c>
      <c r="E31" s="91">
        <v>128386494</v>
      </c>
      <c r="F31" s="91">
        <f t="shared" si="2"/>
        <v>0.16355583200168378</v>
      </c>
      <c r="G31" s="91">
        <f t="shared" si="3"/>
        <v>0.13775915409814576</v>
      </c>
      <c r="H31" s="91">
        <v>256000</v>
      </c>
      <c r="I31" s="91">
        <v>271400</v>
      </c>
      <c r="J31" s="92">
        <v>122666424</v>
      </c>
      <c r="K31" s="91">
        <f t="shared" si="4"/>
        <v>1.9836826138271153</v>
      </c>
      <c r="L31" s="91">
        <f t="shared" si="5"/>
        <v>1.6615934933437009</v>
      </c>
      <c r="M31" s="91">
        <v>210000</v>
      </c>
      <c r="N31" s="91">
        <v>220800</v>
      </c>
      <c r="O31" s="91">
        <v>15956260</v>
      </c>
      <c r="P31" s="91">
        <f t="shared" si="6"/>
        <v>41.295177853709873</v>
      </c>
      <c r="Q31" s="91">
        <f t="shared" si="7"/>
        <v>34.590109501345516</v>
      </c>
      <c r="R31" s="91">
        <v>0</v>
      </c>
      <c r="S31" s="91"/>
      <c r="T31" s="91">
        <v>0</v>
      </c>
      <c r="U31" s="91">
        <v>0</v>
      </c>
      <c r="V31" s="91"/>
      <c r="W31" s="91">
        <v>1</v>
      </c>
      <c r="X31" s="91">
        <v>1</v>
      </c>
      <c r="Y31" s="91">
        <v>100000000</v>
      </c>
      <c r="Z31" s="91">
        <f t="shared" si="8"/>
        <v>1434681.0652656001</v>
      </c>
      <c r="AA31" s="91">
        <f t="shared" si="9"/>
        <v>1201732.931695943</v>
      </c>
      <c r="AB31" s="93">
        <f t="shared" si="10"/>
        <v>1</v>
      </c>
      <c r="AC31" s="93">
        <f t="shared" si="11"/>
        <v>300433232923985.75</v>
      </c>
      <c r="AD31" s="92">
        <f t="shared" si="0"/>
        <v>338035140055275.75</v>
      </c>
      <c r="AE31" s="94">
        <f t="shared" si="1"/>
        <v>1125.158947182131</v>
      </c>
      <c r="AF31" s="95">
        <f t="shared" si="12"/>
        <v>2.8216904202795375E-2</v>
      </c>
      <c r="AG31" s="91">
        <f t="shared" si="13"/>
        <v>4.3668122270742356E-3</v>
      </c>
      <c r="AH31" s="91">
        <f t="shared" si="14"/>
        <v>6.0156250000000001E-2</v>
      </c>
      <c r="AI31" s="91">
        <f t="shared" si="15"/>
        <v>5.1428571428571428E-2</v>
      </c>
      <c r="AJ31" s="91">
        <f t="shared" si="16"/>
        <v>0</v>
      </c>
    </row>
    <row r="32" spans="1:36" s="80" customFormat="1">
      <c r="A32" s="84">
        <v>20180209</v>
      </c>
      <c r="B32" s="84" t="s">
        <v>99</v>
      </c>
      <c r="C32" s="85">
        <v>2300000</v>
      </c>
      <c r="D32" s="85">
        <v>2235000</v>
      </c>
      <c r="E32" s="85">
        <v>128386494</v>
      </c>
      <c r="F32" s="85">
        <f t="shared" si="2"/>
        <v>0.13775915409814576</v>
      </c>
      <c r="G32" s="85">
        <f t="shared" si="3"/>
        <v>0.13534697817566962</v>
      </c>
      <c r="H32" s="158">
        <v>271500</v>
      </c>
      <c r="I32" s="158">
        <v>288000</v>
      </c>
      <c r="J32" s="145">
        <v>122666424</v>
      </c>
      <c r="K32" s="84">
        <f t="shared" si="4"/>
        <v>1.6615934933437009</v>
      </c>
      <c r="L32" s="84">
        <f t="shared" si="5"/>
        <v>1.6318975441512438</v>
      </c>
      <c r="M32" s="85">
        <v>220800</v>
      </c>
      <c r="N32" s="85">
        <v>203900</v>
      </c>
      <c r="O32" s="85">
        <v>15956260</v>
      </c>
      <c r="P32" s="85">
        <f t="shared" si="6"/>
        <v>34.590109501345516</v>
      </c>
      <c r="Q32" s="85">
        <f t="shared" si="7"/>
        <v>33.984433386090672</v>
      </c>
      <c r="R32" s="84">
        <v>0</v>
      </c>
      <c r="S32" s="84"/>
      <c r="T32" s="84">
        <v>0</v>
      </c>
      <c r="U32" s="84">
        <v>0</v>
      </c>
      <c r="V32" s="84"/>
      <c r="W32" s="85">
        <v>1</v>
      </c>
      <c r="X32" s="85">
        <v>1</v>
      </c>
      <c r="Y32" s="85">
        <v>100000000</v>
      </c>
      <c r="Z32" s="85">
        <f t="shared" si="8"/>
        <v>1201732.931695943</v>
      </c>
      <c r="AA32" s="85">
        <f t="shared" si="9"/>
        <v>1180690.4734864626</v>
      </c>
      <c r="AB32" s="221">
        <f t="shared" si="10"/>
        <v>1</v>
      </c>
      <c r="AC32" s="221">
        <f t="shared" si="11"/>
        <v>295172618371615.62</v>
      </c>
      <c r="AD32" s="220">
        <f t="shared" si="0"/>
        <v>325125310268615.56</v>
      </c>
      <c r="AE32" s="219">
        <f t="shared" si="1"/>
        <v>1101.4751709092818</v>
      </c>
      <c r="AF32" s="98">
        <f t="shared" si="12"/>
        <v>-2.1049271600393226E-2</v>
      </c>
      <c r="AG32" s="84">
        <f t="shared" si="13"/>
        <v>-2.8260869565217391E-2</v>
      </c>
      <c r="AH32" s="84">
        <f t="shared" si="14"/>
        <v>6.0773480662983423E-2</v>
      </c>
      <c r="AI32" s="84">
        <f t="shared" si="15"/>
        <v>-7.6539855072463775E-2</v>
      </c>
      <c r="AJ32" s="84">
        <f t="shared" si="16"/>
        <v>0</v>
      </c>
    </row>
    <row r="33" spans="1:36">
      <c r="A33" s="84">
        <v>20180212</v>
      </c>
      <c r="B33" s="84" t="s">
        <v>99</v>
      </c>
      <c r="C33" s="85">
        <v>2235000</v>
      </c>
      <c r="D33" s="85">
        <v>2286000</v>
      </c>
      <c r="E33" s="85">
        <v>128386494</v>
      </c>
      <c r="F33" s="85">
        <f t="shared" si="2"/>
        <v>0.13534697817566962</v>
      </c>
      <c r="G33" s="85">
        <f t="shared" si="3"/>
        <v>0.13534697817566962</v>
      </c>
      <c r="H33" s="84">
        <v>288000</v>
      </c>
      <c r="I33" s="84">
        <v>302500</v>
      </c>
      <c r="J33" s="88">
        <v>122666424</v>
      </c>
      <c r="K33" s="84">
        <f t="shared" si="4"/>
        <v>1.6318975441512438</v>
      </c>
      <c r="L33" s="84">
        <f t="shared" si="5"/>
        <v>1.6318975441512438</v>
      </c>
      <c r="M33" s="85">
        <v>203900</v>
      </c>
      <c r="N33" s="85">
        <v>216500</v>
      </c>
      <c r="O33" s="85">
        <v>15956260</v>
      </c>
      <c r="P33" s="85">
        <f t="shared" si="6"/>
        <v>33.984433386090672</v>
      </c>
      <c r="Q33" s="85">
        <f t="shared" si="7"/>
        <v>33.984433386090672</v>
      </c>
      <c r="R33" s="84">
        <v>0</v>
      </c>
      <c r="S33" s="84"/>
      <c r="T33" s="84">
        <v>0</v>
      </c>
      <c r="U33" s="84">
        <v>0</v>
      </c>
      <c r="V33" s="84"/>
      <c r="W33" s="85">
        <v>1</v>
      </c>
      <c r="X33" s="85">
        <v>1</v>
      </c>
      <c r="Y33" s="85">
        <v>100000000</v>
      </c>
      <c r="Z33" s="85">
        <f t="shared" si="8"/>
        <v>1180690.4734864626</v>
      </c>
      <c r="AA33" s="85">
        <f t="shared" si="9"/>
        <v>1180690.4734864626</v>
      </c>
      <c r="AB33" s="221">
        <f t="shared" si="10"/>
        <v>0</v>
      </c>
      <c r="AC33" s="221">
        <f t="shared" si="11"/>
        <v>295172618371615.62</v>
      </c>
      <c r="AD33" s="220">
        <f t="shared" si="0"/>
        <v>335746651349554.37</v>
      </c>
      <c r="AE33" s="219">
        <f t="shared" si="1"/>
        <v>1137.4586613140957</v>
      </c>
      <c r="AF33" s="98">
        <f t="shared" si="12"/>
        <v>3.2668453502323669E-2</v>
      </c>
      <c r="AG33" s="84">
        <f t="shared" si="13"/>
        <v>2.2818791946308724E-2</v>
      </c>
      <c r="AH33" s="84">
        <f t="shared" si="14"/>
        <v>5.0347222222222224E-2</v>
      </c>
      <c r="AI33" s="84">
        <f t="shared" si="15"/>
        <v>6.1794997547817559E-2</v>
      </c>
      <c r="AJ33" s="84">
        <f t="shared" si="16"/>
        <v>0</v>
      </c>
    </row>
    <row r="34" spans="1:36">
      <c r="A34" s="84">
        <v>20180213</v>
      </c>
      <c r="B34" s="84" t="s">
        <v>99</v>
      </c>
      <c r="C34" s="85">
        <v>2286000</v>
      </c>
      <c r="D34" s="85">
        <v>2377000</v>
      </c>
      <c r="E34" s="85">
        <v>128386494</v>
      </c>
      <c r="F34" s="85">
        <f t="shared" si="2"/>
        <v>0.13534697817566962</v>
      </c>
      <c r="G34" s="85">
        <f t="shared" si="3"/>
        <v>0.13534697817566962</v>
      </c>
      <c r="H34" s="84">
        <v>302500</v>
      </c>
      <c r="I34" s="84">
        <v>294000</v>
      </c>
      <c r="J34" s="88">
        <v>122666424</v>
      </c>
      <c r="K34" s="84">
        <f t="shared" si="4"/>
        <v>1.6318975441512438</v>
      </c>
      <c r="L34" s="84">
        <f t="shared" si="5"/>
        <v>1.6318975441512438</v>
      </c>
      <c r="M34" s="85">
        <v>216500</v>
      </c>
      <c r="N34" s="85">
        <v>200200</v>
      </c>
      <c r="O34" s="85">
        <v>15956260</v>
      </c>
      <c r="P34" s="85">
        <f t="shared" si="6"/>
        <v>33.984433386090672</v>
      </c>
      <c r="Q34" s="85">
        <f t="shared" si="7"/>
        <v>33.984433386090672</v>
      </c>
      <c r="R34" s="84">
        <v>0</v>
      </c>
      <c r="S34" s="84"/>
      <c r="T34" s="84">
        <v>0</v>
      </c>
      <c r="U34" s="84">
        <v>0</v>
      </c>
      <c r="V34" s="84"/>
      <c r="W34" s="85">
        <v>1</v>
      </c>
      <c r="X34" s="85">
        <v>1</v>
      </c>
      <c r="Y34" s="85">
        <v>100000000</v>
      </c>
      <c r="Z34" s="85">
        <f t="shared" si="8"/>
        <v>1180690.4734864626</v>
      </c>
      <c r="AA34" s="85">
        <f t="shared" si="9"/>
        <v>1180690.4734864626</v>
      </c>
      <c r="AB34" s="221">
        <f t="shared" si="10"/>
        <v>0</v>
      </c>
      <c r="AC34" s="221">
        <f t="shared" si="11"/>
        <v>295172618371615.62</v>
      </c>
      <c r="AD34" s="220">
        <f t="shared" si="0"/>
        <v>326787500809550.37</v>
      </c>
      <c r="AE34" s="219">
        <f t="shared" si="1"/>
        <v>1107.1064200071985</v>
      </c>
      <c r="AF34" s="98">
        <f t="shared" si="12"/>
        <v>-2.6684258812387559E-2</v>
      </c>
      <c r="AG34" s="84">
        <f t="shared" si="13"/>
        <v>3.9807524059492561E-2</v>
      </c>
      <c r="AH34" s="84">
        <f t="shared" si="14"/>
        <v>-2.809917355371901E-2</v>
      </c>
      <c r="AI34" s="84">
        <f t="shared" si="15"/>
        <v>-7.5288683602771356E-2</v>
      </c>
      <c r="AJ34" s="84">
        <f t="shared" si="16"/>
        <v>0</v>
      </c>
    </row>
    <row r="35" spans="1:36">
      <c r="A35" s="84">
        <v>20180214</v>
      </c>
      <c r="B35" s="84" t="s">
        <v>99</v>
      </c>
      <c r="C35" s="85">
        <v>2377000</v>
      </c>
      <c r="D35" s="85">
        <v>2450000</v>
      </c>
      <c r="E35" s="85">
        <v>128386494</v>
      </c>
      <c r="F35" s="85">
        <f t="shared" si="2"/>
        <v>0.13534697817566962</v>
      </c>
      <c r="G35" s="85">
        <f t="shared" si="3"/>
        <v>0.13534697817566962</v>
      </c>
      <c r="H35" s="84">
        <v>294000</v>
      </c>
      <c r="I35" s="84">
        <v>312500</v>
      </c>
      <c r="J35" s="88">
        <v>122666424</v>
      </c>
      <c r="K35" s="84">
        <f t="shared" si="4"/>
        <v>1.6318975441512438</v>
      </c>
      <c r="L35" s="84">
        <f t="shared" si="5"/>
        <v>1.6318975441512438</v>
      </c>
      <c r="M35" s="85">
        <v>200200</v>
      </c>
      <c r="N35" s="85">
        <v>205600</v>
      </c>
      <c r="O35" s="85">
        <v>15956260</v>
      </c>
      <c r="P35" s="85">
        <f t="shared" si="6"/>
        <v>33.984433386090672</v>
      </c>
      <c r="Q35" s="85">
        <f t="shared" si="7"/>
        <v>33.984433386090672</v>
      </c>
      <c r="R35" s="84">
        <v>0</v>
      </c>
      <c r="S35" s="84"/>
      <c r="T35" s="84">
        <v>0</v>
      </c>
      <c r="U35" s="84">
        <v>0</v>
      </c>
      <c r="V35" s="84"/>
      <c r="W35" s="85">
        <v>1</v>
      </c>
      <c r="X35" s="85">
        <v>1</v>
      </c>
      <c r="Y35" s="85">
        <v>100000000</v>
      </c>
      <c r="Z35" s="85">
        <f t="shared" si="8"/>
        <v>1180690.4734864626</v>
      </c>
      <c r="AA35" s="85">
        <f t="shared" si="9"/>
        <v>1180690.4734864626</v>
      </c>
      <c r="AB35" s="221">
        <f t="shared" si="10"/>
        <v>0</v>
      </c>
      <c r="AC35" s="221">
        <f t="shared" si="11"/>
        <v>295172618371615.62</v>
      </c>
      <c r="AD35" s="220">
        <f t="shared" si="0"/>
        <v>334687541886382.94</v>
      </c>
      <c r="AE35" s="219">
        <f t="shared" si="1"/>
        <v>1133.8705593112261</v>
      </c>
      <c r="AF35" s="98">
        <f t="shared" si="12"/>
        <v>2.4174856924642864E-2</v>
      </c>
      <c r="AG35" s="84">
        <f t="shared" si="13"/>
        <v>3.0710980227177113E-2</v>
      </c>
      <c r="AH35" s="84">
        <f t="shared" si="14"/>
        <v>6.2925170068027211E-2</v>
      </c>
      <c r="AI35" s="84">
        <f t="shared" si="15"/>
        <v>2.6973026973026972E-2</v>
      </c>
      <c r="AJ35" s="84">
        <f t="shared" si="16"/>
        <v>0</v>
      </c>
    </row>
    <row r="36" spans="1:36">
      <c r="A36" s="84">
        <v>20180219</v>
      </c>
      <c r="B36" s="84" t="s">
        <v>99</v>
      </c>
      <c r="C36" s="85">
        <v>2450000</v>
      </c>
      <c r="D36" s="85">
        <v>2419000</v>
      </c>
      <c r="E36" s="85">
        <v>128386494</v>
      </c>
      <c r="F36" s="85">
        <f t="shared" si="2"/>
        <v>0.13534697817566962</v>
      </c>
      <c r="G36" s="85">
        <f t="shared" si="3"/>
        <v>0.13534697817566962</v>
      </c>
      <c r="H36" s="84">
        <v>312500</v>
      </c>
      <c r="I36" s="84">
        <v>316500</v>
      </c>
      <c r="J36" s="88">
        <v>122666424</v>
      </c>
      <c r="K36" s="84">
        <f t="shared" si="4"/>
        <v>1.6318975441512438</v>
      </c>
      <c r="L36" s="84">
        <f t="shared" si="5"/>
        <v>1.6318975441512438</v>
      </c>
      <c r="M36" s="85">
        <v>205600</v>
      </c>
      <c r="N36" s="85">
        <v>219500</v>
      </c>
      <c r="O36" s="85">
        <v>15956260</v>
      </c>
      <c r="P36" s="85">
        <f t="shared" si="6"/>
        <v>33.984433386090672</v>
      </c>
      <c r="Q36" s="85">
        <f t="shared" si="7"/>
        <v>33.984433386090672</v>
      </c>
      <c r="R36" s="84">
        <v>0</v>
      </c>
      <c r="S36" s="84"/>
      <c r="T36" s="84">
        <v>0</v>
      </c>
      <c r="U36" s="84">
        <v>0</v>
      </c>
      <c r="V36" s="84"/>
      <c r="W36" s="85">
        <v>1</v>
      </c>
      <c r="X36" s="85">
        <v>1</v>
      </c>
      <c r="Y36" s="85">
        <v>100000000</v>
      </c>
      <c r="Z36" s="85">
        <f t="shared" si="8"/>
        <v>1180690.4734864626</v>
      </c>
      <c r="AA36" s="85">
        <f t="shared" si="9"/>
        <v>1180690.4734864626</v>
      </c>
      <c r="AB36" s="221">
        <f t="shared" si="10"/>
        <v>0</v>
      </c>
      <c r="AC36" s="221">
        <f t="shared" si="11"/>
        <v>295172618371615.62</v>
      </c>
      <c r="AD36" s="220">
        <f t="shared" si="0"/>
        <v>342487055511988.94</v>
      </c>
      <c r="AE36" s="219">
        <f t="shared" si="1"/>
        <v>1160.2941268786847</v>
      </c>
      <c r="AF36" s="98">
        <f t="shared" si="12"/>
        <v>2.330386599287812E-2</v>
      </c>
      <c r="AG36" s="84">
        <f t="shared" si="13"/>
        <v>-1.2653061224489797E-2</v>
      </c>
      <c r="AH36" s="84">
        <f t="shared" si="14"/>
        <v>1.2800000000000001E-2</v>
      </c>
      <c r="AI36" s="84">
        <f t="shared" si="15"/>
        <v>6.7607003891050579E-2</v>
      </c>
      <c r="AJ36" s="84">
        <f t="shared" si="16"/>
        <v>0</v>
      </c>
    </row>
    <row r="37" spans="1:36">
      <c r="A37" s="84">
        <v>20180220</v>
      </c>
      <c r="B37" s="84" t="s">
        <v>99</v>
      </c>
      <c r="C37" s="85">
        <v>2419000</v>
      </c>
      <c r="D37" s="85">
        <v>2370000</v>
      </c>
      <c r="E37" s="85">
        <v>128386494</v>
      </c>
      <c r="F37" s="85">
        <f t="shared" si="2"/>
        <v>0.13534697817566962</v>
      </c>
      <c r="G37" s="85">
        <f t="shared" si="3"/>
        <v>0.13534697817566962</v>
      </c>
      <c r="H37" s="84">
        <v>316500</v>
      </c>
      <c r="I37" s="84">
        <v>304000</v>
      </c>
      <c r="J37" s="88">
        <v>122666424</v>
      </c>
      <c r="K37" s="84">
        <f t="shared" si="4"/>
        <v>1.6318975441512438</v>
      </c>
      <c r="L37" s="84">
        <f t="shared" si="5"/>
        <v>1.6318975441512438</v>
      </c>
      <c r="M37" s="85">
        <v>219500</v>
      </c>
      <c r="N37" s="85">
        <v>215000</v>
      </c>
      <c r="O37" s="85">
        <v>15956260</v>
      </c>
      <c r="P37" s="85">
        <f t="shared" si="6"/>
        <v>33.984433386090672</v>
      </c>
      <c r="Q37" s="85">
        <f t="shared" si="7"/>
        <v>33.984433386090672</v>
      </c>
      <c r="R37" s="84">
        <v>0</v>
      </c>
      <c r="S37" s="84"/>
      <c r="T37" s="84">
        <v>0</v>
      </c>
      <c r="U37" s="84">
        <v>0</v>
      </c>
      <c r="V37" s="84"/>
      <c r="W37" s="85">
        <v>1</v>
      </c>
      <c r="X37" s="85">
        <v>1</v>
      </c>
      <c r="Y37" s="85">
        <v>100000000</v>
      </c>
      <c r="Z37" s="85">
        <f t="shared" si="8"/>
        <v>1180690.4734864626</v>
      </c>
      <c r="AA37" s="85">
        <f t="shared" si="9"/>
        <v>1180690.4734864626</v>
      </c>
      <c r="AB37" s="221">
        <f t="shared" si="10"/>
        <v>0</v>
      </c>
      <c r="AC37" s="221">
        <f t="shared" si="11"/>
        <v>295172618371615.62</v>
      </c>
      <c r="AD37" s="220">
        <f t="shared" si="0"/>
        <v>336693168037199.19</v>
      </c>
      <c r="AE37" s="219">
        <f t="shared" si="1"/>
        <v>1140.665316094158</v>
      </c>
      <c r="AF37" s="98">
        <f t="shared" si="12"/>
        <v>-1.6917099147377615E-2</v>
      </c>
      <c r="AG37" s="84">
        <f t="shared" si="13"/>
        <v>-2.0256304257957835E-2</v>
      </c>
      <c r="AH37" s="84">
        <f t="shared" si="14"/>
        <v>-3.9494470774091628E-2</v>
      </c>
      <c r="AI37" s="84">
        <f t="shared" si="15"/>
        <v>-2.0501138952164009E-2</v>
      </c>
      <c r="AJ37" s="84">
        <f t="shared" si="16"/>
        <v>0</v>
      </c>
    </row>
    <row r="38" spans="1:36">
      <c r="A38" s="84">
        <v>20180221</v>
      </c>
      <c r="B38" s="84" t="s">
        <v>99</v>
      </c>
      <c r="C38" s="85">
        <v>2370000</v>
      </c>
      <c r="D38" s="85">
        <v>2364000</v>
      </c>
      <c r="E38" s="85">
        <v>128386494</v>
      </c>
      <c r="F38" s="85">
        <f t="shared" si="2"/>
        <v>0.13534697817566962</v>
      </c>
      <c r="G38" s="85">
        <f t="shared" si="3"/>
        <v>0.13534697817566962</v>
      </c>
      <c r="H38" s="84">
        <v>304000</v>
      </c>
      <c r="I38" s="84">
        <v>307500</v>
      </c>
      <c r="J38" s="88">
        <v>122666424</v>
      </c>
      <c r="K38" s="84">
        <f t="shared" si="4"/>
        <v>1.6318975441512438</v>
      </c>
      <c r="L38" s="84">
        <f t="shared" si="5"/>
        <v>1.6318975441512438</v>
      </c>
      <c r="M38" s="85">
        <v>215000</v>
      </c>
      <c r="N38" s="85">
        <v>221200</v>
      </c>
      <c r="O38" s="85">
        <v>15956260</v>
      </c>
      <c r="P38" s="85">
        <f t="shared" si="6"/>
        <v>33.984433386090672</v>
      </c>
      <c r="Q38" s="85">
        <f t="shared" si="7"/>
        <v>33.984433386090672</v>
      </c>
      <c r="R38" s="84">
        <v>0</v>
      </c>
      <c r="S38" s="84"/>
      <c r="T38" s="84">
        <v>0</v>
      </c>
      <c r="U38" s="84">
        <v>0</v>
      </c>
      <c r="V38" s="84"/>
      <c r="W38" s="85">
        <v>1</v>
      </c>
      <c r="X38" s="85">
        <v>1</v>
      </c>
      <c r="Y38" s="85">
        <v>100000000</v>
      </c>
      <c r="Z38" s="85">
        <f t="shared" si="8"/>
        <v>1180690.4734864626</v>
      </c>
      <c r="AA38" s="85">
        <f t="shared" si="9"/>
        <v>1180690.4734864626</v>
      </c>
      <c r="AB38" s="221">
        <f t="shared" si="10"/>
        <v>0</v>
      </c>
      <c r="AC38" s="221">
        <f t="shared" si="11"/>
        <v>295172618371615.62</v>
      </c>
      <c r="AD38" s="220">
        <f t="shared" si="0"/>
        <v>340651573940833.37</v>
      </c>
      <c r="AE38" s="219">
        <f t="shared" si="1"/>
        <v>1154.0757940899543</v>
      </c>
      <c r="AF38" s="98">
        <f t="shared" si="12"/>
        <v>1.1756715845201817E-2</v>
      </c>
      <c r="AG38" s="84">
        <f t="shared" si="13"/>
        <v>-2.5316455696202532E-3</v>
      </c>
      <c r="AH38" s="84">
        <f t="shared" si="14"/>
        <v>1.1513157894736841E-2</v>
      </c>
      <c r="AI38" s="84">
        <f t="shared" si="15"/>
        <v>2.883720930232558E-2</v>
      </c>
      <c r="AJ38" s="84">
        <f t="shared" si="16"/>
        <v>0</v>
      </c>
    </row>
    <row r="39" spans="1:36">
      <c r="A39" s="84">
        <v>20180222</v>
      </c>
      <c r="B39" s="84" t="s">
        <v>99</v>
      </c>
      <c r="C39" s="85">
        <v>2364000</v>
      </c>
      <c r="D39" s="85">
        <v>2338000</v>
      </c>
      <c r="E39" s="85">
        <v>128386494</v>
      </c>
      <c r="F39" s="85">
        <f t="shared" si="2"/>
        <v>0.13534697817566962</v>
      </c>
      <c r="G39" s="85">
        <f t="shared" si="3"/>
        <v>0.13534697817566962</v>
      </c>
      <c r="H39" s="84">
        <v>307500</v>
      </c>
      <c r="I39" s="84">
        <v>307500</v>
      </c>
      <c r="J39" s="88">
        <v>122666424</v>
      </c>
      <c r="K39" s="84">
        <f t="shared" si="4"/>
        <v>1.6318975441512438</v>
      </c>
      <c r="L39" s="84">
        <f t="shared" si="5"/>
        <v>1.6318975441512438</v>
      </c>
      <c r="M39" s="85">
        <v>221200</v>
      </c>
      <c r="N39" s="85">
        <v>219300</v>
      </c>
      <c r="O39" s="85">
        <v>15956260</v>
      </c>
      <c r="P39" s="85">
        <f t="shared" si="6"/>
        <v>33.984433386090672</v>
      </c>
      <c r="Q39" s="85">
        <f t="shared" si="7"/>
        <v>33.984433386090672</v>
      </c>
      <c r="R39" s="84">
        <v>0</v>
      </c>
      <c r="S39" s="84"/>
      <c r="T39" s="84">
        <v>0</v>
      </c>
      <c r="U39" s="84">
        <v>0</v>
      </c>
      <c r="V39" s="84"/>
      <c r="W39" s="85">
        <v>1</v>
      </c>
      <c r="X39" s="85">
        <v>1</v>
      </c>
      <c r="Y39" s="85">
        <v>100000000</v>
      </c>
      <c r="Z39" s="85">
        <f t="shared" si="8"/>
        <v>1180690.4734864626</v>
      </c>
      <c r="AA39" s="85">
        <f t="shared" si="9"/>
        <v>1180690.4734864626</v>
      </c>
      <c r="AB39" s="221">
        <f t="shared" si="10"/>
        <v>0</v>
      </c>
      <c r="AC39" s="221">
        <f t="shared" si="11"/>
        <v>295172618371615.62</v>
      </c>
      <c r="AD39" s="220">
        <f t="shared" si="0"/>
        <v>339169476652179.06</v>
      </c>
      <c r="AE39" s="219">
        <f t="shared" si="1"/>
        <v>1149.0546735780633</v>
      </c>
      <c r="AF39" s="98">
        <f t="shared" si="12"/>
        <v>-4.3507718796324066E-3</v>
      </c>
      <c r="AG39" s="84">
        <f t="shared" si="13"/>
        <v>-1.0998307952622674E-2</v>
      </c>
      <c r="AH39" s="84">
        <f t="shared" si="14"/>
        <v>0</v>
      </c>
      <c r="AI39" s="84">
        <f t="shared" si="15"/>
        <v>-8.5895117540687165E-3</v>
      </c>
      <c r="AJ39" s="84">
        <f t="shared" si="16"/>
        <v>0</v>
      </c>
    </row>
    <row r="40" spans="1:36">
      <c r="A40" s="84">
        <v>20180223</v>
      </c>
      <c r="B40" s="84" t="s">
        <v>99</v>
      </c>
      <c r="C40" s="85">
        <v>2338000</v>
      </c>
      <c r="D40" s="85">
        <v>2361000</v>
      </c>
      <c r="E40" s="85">
        <v>128386494</v>
      </c>
      <c r="F40" s="85">
        <f t="shared" si="2"/>
        <v>0.13534697817566962</v>
      </c>
      <c r="G40" s="85">
        <f t="shared" si="3"/>
        <v>0.13534697817566962</v>
      </c>
      <c r="H40" s="84">
        <v>307500</v>
      </c>
      <c r="I40" s="84">
        <v>318000</v>
      </c>
      <c r="J40" s="88">
        <v>122666424</v>
      </c>
      <c r="K40" s="84">
        <f t="shared" si="4"/>
        <v>1.6318975441512438</v>
      </c>
      <c r="L40" s="84">
        <f t="shared" si="5"/>
        <v>1.6318975441512438</v>
      </c>
      <c r="M40" s="85">
        <v>219300</v>
      </c>
      <c r="N40" s="85">
        <v>222700</v>
      </c>
      <c r="O40" s="85">
        <v>15956260</v>
      </c>
      <c r="P40" s="85">
        <f t="shared" si="6"/>
        <v>33.984433386090672</v>
      </c>
      <c r="Q40" s="85">
        <f t="shared" si="7"/>
        <v>33.984433386090672</v>
      </c>
      <c r="R40" s="84">
        <v>0</v>
      </c>
      <c r="S40" s="84"/>
      <c r="T40" s="84">
        <v>0</v>
      </c>
      <c r="U40" s="84">
        <v>0</v>
      </c>
      <c r="V40" s="84"/>
      <c r="W40" s="85">
        <v>1</v>
      </c>
      <c r="X40" s="85">
        <v>1</v>
      </c>
      <c r="Y40" s="85">
        <v>100000000</v>
      </c>
      <c r="Z40" s="85">
        <f t="shared" si="8"/>
        <v>1180690.4734864626</v>
      </c>
      <c r="AA40" s="85">
        <f t="shared" si="9"/>
        <v>1180690.4734864626</v>
      </c>
      <c r="AB40" s="221">
        <f t="shared" si="10"/>
        <v>0</v>
      </c>
      <c r="AC40" s="221">
        <f t="shared" si="11"/>
        <v>295172618371615.62</v>
      </c>
      <c r="AD40" s="220">
        <f t="shared" si="0"/>
        <v>343514720330212.56</v>
      </c>
      <c r="AE40" s="219">
        <f t="shared" si="1"/>
        <v>1163.7756992003076</v>
      </c>
      <c r="AF40" s="98">
        <f t="shared" si="12"/>
        <v>1.2811423129592421E-2</v>
      </c>
      <c r="AG40" s="84">
        <f t="shared" si="13"/>
        <v>9.8374679213002574E-3</v>
      </c>
      <c r="AH40" s="84">
        <f t="shared" si="14"/>
        <v>3.4146341463414637E-2</v>
      </c>
      <c r="AI40" s="84">
        <f t="shared" si="15"/>
        <v>1.5503875968992248E-2</v>
      </c>
      <c r="AJ40" s="84">
        <f t="shared" si="16"/>
        <v>0</v>
      </c>
    </row>
    <row r="41" spans="1:36">
      <c r="A41" s="84">
        <v>20180226</v>
      </c>
      <c r="B41" s="84" t="s">
        <v>99</v>
      </c>
      <c r="C41" s="85">
        <v>2361000</v>
      </c>
      <c r="D41" s="85">
        <v>2369000</v>
      </c>
      <c r="E41" s="85">
        <v>128386494</v>
      </c>
      <c r="F41" s="85">
        <f t="shared" si="2"/>
        <v>0.13534697817566962</v>
      </c>
      <c r="G41" s="85">
        <f t="shared" si="3"/>
        <v>0.13534697817566962</v>
      </c>
      <c r="H41" s="84">
        <v>318000</v>
      </c>
      <c r="I41" s="84">
        <v>326500</v>
      </c>
      <c r="J41" s="88">
        <v>122666424</v>
      </c>
      <c r="K41" s="84">
        <f t="shared" si="4"/>
        <v>1.6318975441512438</v>
      </c>
      <c r="L41" s="84">
        <f t="shared" si="5"/>
        <v>1.6318975441512438</v>
      </c>
      <c r="M41" s="85">
        <v>222700</v>
      </c>
      <c r="N41" s="85">
        <v>224300</v>
      </c>
      <c r="O41" s="85">
        <v>15956260</v>
      </c>
      <c r="P41" s="85">
        <f t="shared" si="6"/>
        <v>33.984433386090672</v>
      </c>
      <c r="Q41" s="85">
        <f t="shared" si="7"/>
        <v>33.984433386090672</v>
      </c>
      <c r="R41" s="84">
        <v>0</v>
      </c>
      <c r="S41" s="84"/>
      <c r="T41" s="84">
        <v>0</v>
      </c>
      <c r="U41" s="84">
        <v>0</v>
      </c>
      <c r="V41" s="84"/>
      <c r="W41" s="85">
        <v>1</v>
      </c>
      <c r="X41" s="85">
        <v>1</v>
      </c>
      <c r="Y41" s="85">
        <v>100000000</v>
      </c>
      <c r="Z41" s="85">
        <f t="shared" si="8"/>
        <v>1180690.4734864626</v>
      </c>
      <c r="AA41" s="85">
        <f t="shared" si="9"/>
        <v>1180690.4734864626</v>
      </c>
      <c r="AB41" s="221">
        <f t="shared" si="10"/>
        <v>0</v>
      </c>
      <c r="AC41" s="221">
        <f t="shared" si="11"/>
        <v>295172618371615.62</v>
      </c>
      <c r="AD41" s="220">
        <f t="shared" si="0"/>
        <v>346222879056963.19</v>
      </c>
      <c r="AE41" s="219">
        <f t="shared" si="1"/>
        <v>1172.9505296493201</v>
      </c>
      <c r="AF41" s="98">
        <f t="shared" si="12"/>
        <v>7.8836759139385513E-3</v>
      </c>
      <c r="AG41" s="84">
        <f t="shared" si="13"/>
        <v>3.3883947479881405E-3</v>
      </c>
      <c r="AH41" s="84">
        <f t="shared" si="14"/>
        <v>2.6729559748427674E-2</v>
      </c>
      <c r="AI41" s="84">
        <f t="shared" si="15"/>
        <v>7.1845532105972157E-3</v>
      </c>
      <c r="AJ41" s="84">
        <f t="shared" si="16"/>
        <v>0</v>
      </c>
    </row>
    <row r="42" spans="1:36">
      <c r="A42" s="84">
        <v>20180227</v>
      </c>
      <c r="B42" s="84" t="s">
        <v>99</v>
      </c>
      <c r="C42" s="85">
        <v>2369000</v>
      </c>
      <c r="D42" s="85">
        <v>2369000</v>
      </c>
      <c r="E42" s="85">
        <v>128386494</v>
      </c>
      <c r="F42" s="85">
        <f t="shared" si="2"/>
        <v>0.13534697817566962</v>
      </c>
      <c r="G42" s="85">
        <f t="shared" si="3"/>
        <v>0.13534697817566962</v>
      </c>
      <c r="H42" s="84">
        <v>326500</v>
      </c>
      <c r="I42" s="84">
        <v>351000</v>
      </c>
      <c r="J42" s="88">
        <v>122666424</v>
      </c>
      <c r="K42" s="84">
        <f t="shared" si="4"/>
        <v>1.6318975441512438</v>
      </c>
      <c r="L42" s="84">
        <f t="shared" si="5"/>
        <v>1.6318975441512438</v>
      </c>
      <c r="M42" s="85">
        <v>224300</v>
      </c>
      <c r="N42" s="85">
        <v>225200</v>
      </c>
      <c r="O42" s="85">
        <v>15956260</v>
      </c>
      <c r="P42" s="85">
        <f t="shared" si="6"/>
        <v>33.984433386090672</v>
      </c>
      <c r="Q42" s="85">
        <f t="shared" si="7"/>
        <v>33.984433386090672</v>
      </c>
      <c r="R42" s="84">
        <v>0</v>
      </c>
      <c r="S42" s="84"/>
      <c r="T42" s="84">
        <v>0</v>
      </c>
      <c r="U42" s="84">
        <v>0</v>
      </c>
      <c r="V42" s="84"/>
      <c r="W42" s="85">
        <v>1</v>
      </c>
      <c r="X42" s="85">
        <v>1</v>
      </c>
      <c r="Y42" s="85">
        <v>100000000</v>
      </c>
      <c r="Z42" s="85">
        <f t="shared" si="8"/>
        <v>1180690.4734864626</v>
      </c>
      <c r="AA42" s="85">
        <f t="shared" si="9"/>
        <v>1180690.4734864626</v>
      </c>
      <c r="AB42" s="221">
        <f t="shared" si="10"/>
        <v>0</v>
      </c>
      <c r="AC42" s="221">
        <f t="shared" si="11"/>
        <v>295172618371615.62</v>
      </c>
      <c r="AD42" s="220">
        <f t="shared" si="0"/>
        <v>351615303450365.87</v>
      </c>
      <c r="AE42" s="219">
        <f t="shared" si="1"/>
        <v>1191.2192444886273</v>
      </c>
      <c r="AF42" s="98">
        <f t="shared" si="12"/>
        <v>1.5575008815392295E-2</v>
      </c>
      <c r="AG42" s="84">
        <f t="shared" si="13"/>
        <v>0</v>
      </c>
      <c r="AH42" s="84">
        <f t="shared" si="14"/>
        <v>7.5038284839203676E-2</v>
      </c>
      <c r="AI42" s="84">
        <f t="shared" si="15"/>
        <v>4.012483281319661E-3</v>
      </c>
      <c r="AJ42" s="84">
        <f t="shared" si="16"/>
        <v>0</v>
      </c>
    </row>
    <row r="43" spans="1:36">
      <c r="A43" s="84">
        <v>20180228</v>
      </c>
      <c r="B43" s="84" t="s">
        <v>99</v>
      </c>
      <c r="C43" s="85">
        <v>2369000</v>
      </c>
      <c r="D43" s="85">
        <v>2353000</v>
      </c>
      <c r="E43" s="85">
        <v>128386494</v>
      </c>
      <c r="F43" s="85">
        <f t="shared" si="2"/>
        <v>0.13534697817566962</v>
      </c>
      <c r="G43" s="85">
        <f t="shared" si="3"/>
        <v>0.13534697817566962</v>
      </c>
      <c r="H43" s="84">
        <v>351000</v>
      </c>
      <c r="I43" s="84">
        <v>353000</v>
      </c>
      <c r="J43" s="88">
        <v>122666424</v>
      </c>
      <c r="K43" s="84">
        <f t="shared" si="4"/>
        <v>1.6318975441512438</v>
      </c>
      <c r="L43" s="84">
        <f t="shared" si="5"/>
        <v>1.6318975441512438</v>
      </c>
      <c r="M43" s="85">
        <v>225200</v>
      </c>
      <c r="N43" s="85">
        <v>234000</v>
      </c>
      <c r="O43" s="85">
        <v>15956260</v>
      </c>
      <c r="P43" s="85">
        <f t="shared" si="6"/>
        <v>33.984433386090672</v>
      </c>
      <c r="Q43" s="85">
        <f t="shared" si="7"/>
        <v>33.984433386090672</v>
      </c>
      <c r="R43" s="84">
        <v>0</v>
      </c>
      <c r="S43" s="84"/>
      <c r="T43" s="84">
        <v>0</v>
      </c>
      <c r="U43" s="84">
        <v>0</v>
      </c>
      <c r="V43" s="84"/>
      <c r="W43" s="85">
        <v>1</v>
      </c>
      <c r="X43" s="85">
        <v>1</v>
      </c>
      <c r="Y43" s="85">
        <v>100000000</v>
      </c>
      <c r="Z43" s="85">
        <f t="shared" si="8"/>
        <v>1180690.4734864626</v>
      </c>
      <c r="AA43" s="85">
        <f t="shared" si="9"/>
        <v>1180690.4734864626</v>
      </c>
      <c r="AB43" s="221">
        <f t="shared" si="10"/>
        <v>0</v>
      </c>
      <c r="AC43" s="221">
        <f t="shared" si="11"/>
        <v>295172618371615.62</v>
      </c>
      <c r="AD43" s="220">
        <f t="shared" si="0"/>
        <v>356509561143031.25</v>
      </c>
      <c r="AE43" s="219">
        <f t="shared" si="1"/>
        <v>1207.8002462077759</v>
      </c>
      <c r="AF43" s="98">
        <f t="shared" si="12"/>
        <v>1.3919353465672555E-2</v>
      </c>
      <c r="AG43" s="84">
        <f t="shared" si="13"/>
        <v>-6.7539046010975093E-3</v>
      </c>
      <c r="AH43" s="84">
        <f t="shared" si="14"/>
        <v>5.6980056980056983E-3</v>
      </c>
      <c r="AI43" s="84">
        <f t="shared" si="15"/>
        <v>3.9076376554174071E-2</v>
      </c>
      <c r="AJ43" s="84">
        <f t="shared" si="16"/>
        <v>0</v>
      </c>
    </row>
    <row r="44" spans="1:36">
      <c r="A44" s="84">
        <v>20180302</v>
      </c>
      <c r="B44" s="84" t="s">
        <v>99</v>
      </c>
      <c r="C44" s="85">
        <v>2353000</v>
      </c>
      <c r="D44" s="85">
        <v>2301000</v>
      </c>
      <c r="E44" s="85">
        <v>128386494</v>
      </c>
      <c r="F44" s="85">
        <f t="shared" si="2"/>
        <v>0.13534697817566962</v>
      </c>
      <c r="G44" s="85">
        <f t="shared" si="3"/>
        <v>0.13534697817566962</v>
      </c>
      <c r="H44" s="84">
        <v>353000</v>
      </c>
      <c r="I44" s="84">
        <v>372000</v>
      </c>
      <c r="J44" s="88">
        <v>122666424</v>
      </c>
      <c r="K44" s="84">
        <f t="shared" si="4"/>
        <v>1.6318975441512438</v>
      </c>
      <c r="L44" s="84">
        <f t="shared" si="5"/>
        <v>1.6318975441512438</v>
      </c>
      <c r="M44" s="85">
        <v>234000</v>
      </c>
      <c r="N44" s="85">
        <v>239000</v>
      </c>
      <c r="O44" s="85">
        <v>15956260</v>
      </c>
      <c r="P44" s="85">
        <f t="shared" si="6"/>
        <v>33.984433386090672</v>
      </c>
      <c r="Q44" s="85">
        <f t="shared" si="7"/>
        <v>33.984433386090672</v>
      </c>
      <c r="R44" s="84">
        <v>0</v>
      </c>
      <c r="S44" s="84"/>
      <c r="T44" s="84">
        <v>0</v>
      </c>
      <c r="U44" s="84">
        <v>0</v>
      </c>
      <c r="V44" s="84"/>
      <c r="W44" s="85">
        <v>1</v>
      </c>
      <c r="X44" s="85">
        <v>1</v>
      </c>
      <c r="Y44" s="85">
        <v>100000000</v>
      </c>
      <c r="Z44" s="85">
        <f t="shared" si="8"/>
        <v>1180690.4734864626</v>
      </c>
      <c r="AA44" s="85">
        <f t="shared" si="9"/>
        <v>1180690.4734864626</v>
      </c>
      <c r="AB44" s="221">
        <f t="shared" si="10"/>
        <v>0</v>
      </c>
      <c r="AC44" s="221">
        <f t="shared" si="11"/>
        <v>295172618371615.62</v>
      </c>
      <c r="AD44" s="220">
        <f t="shared" si="0"/>
        <v>362120695455693.5</v>
      </c>
      <c r="AE44" s="219">
        <f t="shared" si="1"/>
        <v>1226.8099170357048</v>
      </c>
      <c r="AF44" s="98">
        <f t="shared" si="12"/>
        <v>1.5739085074386261E-2</v>
      </c>
      <c r="AG44" s="84">
        <f t="shared" si="13"/>
        <v>-2.2099447513812154E-2</v>
      </c>
      <c r="AH44" s="84">
        <f t="shared" si="14"/>
        <v>5.3824362606232294E-2</v>
      </c>
      <c r="AI44" s="84">
        <f t="shared" si="15"/>
        <v>2.1367521367521368E-2</v>
      </c>
      <c r="AJ44" s="84">
        <f t="shared" si="16"/>
        <v>0</v>
      </c>
    </row>
    <row r="45" spans="1:36">
      <c r="A45" s="84">
        <v>20180305</v>
      </c>
      <c r="B45" s="84" t="s">
        <v>99</v>
      </c>
      <c r="C45" s="85">
        <v>2301000</v>
      </c>
      <c r="D45" s="85">
        <v>2260000</v>
      </c>
      <c r="E45" s="85">
        <v>128386494</v>
      </c>
      <c r="F45" s="85">
        <f t="shared" si="2"/>
        <v>0.13534697817566962</v>
      </c>
      <c r="G45" s="85">
        <f t="shared" si="3"/>
        <v>0.13534697817566962</v>
      </c>
      <c r="H45" s="84">
        <v>372000</v>
      </c>
      <c r="I45" s="84">
        <v>373500</v>
      </c>
      <c r="J45" s="88">
        <v>122666424</v>
      </c>
      <c r="K45" s="84">
        <f t="shared" si="4"/>
        <v>1.6318975441512438</v>
      </c>
      <c r="L45" s="84">
        <f t="shared" si="5"/>
        <v>1.6318975441512438</v>
      </c>
      <c r="M45" s="85">
        <v>239000</v>
      </c>
      <c r="N45" s="85">
        <v>228900</v>
      </c>
      <c r="O45" s="85">
        <v>15956260</v>
      </c>
      <c r="P45" s="85">
        <f t="shared" si="6"/>
        <v>33.984433386090672</v>
      </c>
      <c r="Q45" s="85">
        <f t="shared" si="7"/>
        <v>33.984433386090672</v>
      </c>
      <c r="R45" s="84">
        <v>0</v>
      </c>
      <c r="S45" s="84"/>
      <c r="T45" s="84">
        <v>0</v>
      </c>
      <c r="U45" s="84">
        <v>0</v>
      </c>
      <c r="V45" s="84"/>
      <c r="W45" s="85">
        <v>1</v>
      </c>
      <c r="X45" s="85">
        <v>1</v>
      </c>
      <c r="Y45" s="85">
        <v>100000000</v>
      </c>
      <c r="Z45" s="85">
        <f t="shared" si="8"/>
        <v>1180690.4734864626</v>
      </c>
      <c r="AA45" s="85">
        <f t="shared" si="9"/>
        <v>1180690.4734864626</v>
      </c>
      <c r="AB45" s="221">
        <f t="shared" si="10"/>
        <v>0</v>
      </c>
      <c r="AC45" s="221">
        <f t="shared" si="11"/>
        <v>295172618371615.62</v>
      </c>
      <c r="AD45" s="220">
        <f t="shared" si="0"/>
        <v>356231647329628.87</v>
      </c>
      <c r="AE45" s="219">
        <f t="shared" si="1"/>
        <v>1206.8587164177313</v>
      </c>
      <c r="AF45" s="98">
        <f t="shared" si="12"/>
        <v>-1.6262666563847783E-2</v>
      </c>
      <c r="AG45" s="84">
        <f t="shared" si="13"/>
        <v>-1.7818339852238158E-2</v>
      </c>
      <c r="AH45" s="84">
        <f t="shared" si="14"/>
        <v>4.0322580645161289E-3</v>
      </c>
      <c r="AI45" s="84">
        <f t="shared" si="15"/>
        <v>-4.225941422594142E-2</v>
      </c>
      <c r="AJ45" s="84">
        <f t="shared" si="16"/>
        <v>0</v>
      </c>
    </row>
    <row r="46" spans="1:36">
      <c r="A46" s="84">
        <v>20180306</v>
      </c>
      <c r="B46" s="84" t="s">
        <v>99</v>
      </c>
      <c r="C46" s="85">
        <v>2260000</v>
      </c>
      <c r="D46" s="85">
        <v>2351000</v>
      </c>
      <c r="E46" s="85">
        <v>128386494</v>
      </c>
      <c r="F46" s="85">
        <f t="shared" si="2"/>
        <v>0.13534697817566962</v>
      </c>
      <c r="G46" s="85">
        <f t="shared" si="3"/>
        <v>0.13534697817566962</v>
      </c>
      <c r="H46" s="84">
        <v>373500</v>
      </c>
      <c r="I46" s="84">
        <v>370000</v>
      </c>
      <c r="J46" s="88">
        <v>122666424</v>
      </c>
      <c r="K46" s="84">
        <f t="shared" si="4"/>
        <v>1.6318975441512438</v>
      </c>
      <c r="L46" s="84">
        <f t="shared" si="5"/>
        <v>1.6318975441512438</v>
      </c>
      <c r="M46" s="85">
        <v>228900</v>
      </c>
      <c r="N46" s="85">
        <v>236700</v>
      </c>
      <c r="O46" s="85">
        <v>15956260</v>
      </c>
      <c r="P46" s="85">
        <f t="shared" si="6"/>
        <v>33.984433386090672</v>
      </c>
      <c r="Q46" s="85">
        <f t="shared" si="7"/>
        <v>33.984433386090672</v>
      </c>
      <c r="R46" s="84">
        <v>0</v>
      </c>
      <c r="S46" s="84"/>
      <c r="T46" s="84">
        <v>0</v>
      </c>
      <c r="U46" s="84">
        <v>0</v>
      </c>
      <c r="V46" s="84"/>
      <c r="W46" s="85">
        <v>1</v>
      </c>
      <c r="X46" s="85">
        <v>1</v>
      </c>
      <c r="Y46" s="85">
        <v>100000000</v>
      </c>
      <c r="Z46" s="85">
        <f t="shared" si="8"/>
        <v>1180690.4734864626</v>
      </c>
      <c r="AA46" s="85">
        <f t="shared" si="9"/>
        <v>1180690.4734864626</v>
      </c>
      <c r="AB46" s="221">
        <f t="shared" si="10"/>
        <v>0</v>
      </c>
      <c r="AC46" s="221">
        <f t="shared" si="11"/>
        <v>295172618371615.62</v>
      </c>
      <c r="AD46" s="220">
        <f t="shared" si="0"/>
        <v>361341965336975.44</v>
      </c>
      <c r="AE46" s="219">
        <f t="shared" si="1"/>
        <v>1224.1716976676141</v>
      </c>
      <c r="AF46" s="98">
        <f t="shared" si="12"/>
        <v>1.4345491327495401E-2</v>
      </c>
      <c r="AG46" s="84">
        <f t="shared" si="13"/>
        <v>4.026548672566372E-2</v>
      </c>
      <c r="AH46" s="84">
        <f t="shared" si="14"/>
        <v>-9.3708165997322627E-3</v>
      </c>
      <c r="AI46" s="84">
        <f t="shared" si="15"/>
        <v>3.4076015727391877E-2</v>
      </c>
      <c r="AJ46" s="84">
        <f t="shared" si="16"/>
        <v>0</v>
      </c>
    </row>
    <row r="47" spans="1:36">
      <c r="A47" s="84">
        <v>20180307</v>
      </c>
      <c r="B47" s="84" t="s">
        <v>99</v>
      </c>
      <c r="C47" s="85">
        <v>2351000</v>
      </c>
      <c r="D47" s="85">
        <v>2431000</v>
      </c>
      <c r="E47" s="85">
        <v>128386494</v>
      </c>
      <c r="F47" s="85">
        <f t="shared" si="2"/>
        <v>0.13534697817566962</v>
      </c>
      <c r="G47" s="85">
        <f t="shared" si="3"/>
        <v>0.13534697817566962</v>
      </c>
      <c r="H47" s="84">
        <v>370000</v>
      </c>
      <c r="I47" s="84">
        <v>325000</v>
      </c>
      <c r="J47" s="88">
        <v>122666424</v>
      </c>
      <c r="K47" s="84">
        <f t="shared" si="4"/>
        <v>1.6318975441512438</v>
      </c>
      <c r="L47" s="84">
        <f t="shared" si="5"/>
        <v>1.6318975441512438</v>
      </c>
      <c r="M47" s="85">
        <v>236700</v>
      </c>
      <c r="N47" s="85">
        <v>223700</v>
      </c>
      <c r="O47" s="85">
        <v>15956260</v>
      </c>
      <c r="P47" s="85">
        <f t="shared" si="6"/>
        <v>33.984433386090672</v>
      </c>
      <c r="Q47" s="85">
        <f t="shared" si="7"/>
        <v>33.984433386090672</v>
      </c>
      <c r="R47" s="84">
        <v>0</v>
      </c>
      <c r="S47" s="84"/>
      <c r="T47" s="84">
        <v>0</v>
      </c>
      <c r="U47" s="84">
        <v>0</v>
      </c>
      <c r="V47" s="84"/>
      <c r="W47" s="85">
        <v>1</v>
      </c>
      <c r="X47" s="85">
        <v>1</v>
      </c>
      <c r="Y47" s="85">
        <v>100000000</v>
      </c>
      <c r="Z47" s="85">
        <f t="shared" si="8"/>
        <v>1180690.4734864626</v>
      </c>
      <c r="AA47" s="85">
        <f t="shared" si="9"/>
        <v>1180690.4734864626</v>
      </c>
      <c r="AB47" s="221">
        <f t="shared" si="10"/>
        <v>0</v>
      </c>
      <c r="AC47" s="221">
        <f t="shared" si="11"/>
        <v>295172618371615.62</v>
      </c>
      <c r="AD47" s="220">
        <f t="shared" si="0"/>
        <v>346674608717904.44</v>
      </c>
      <c r="AE47" s="219">
        <f t="shared" si="1"/>
        <v>1174.4809211315428</v>
      </c>
      <c r="AF47" s="98">
        <f t="shared" si="12"/>
        <v>-4.0591345667234428E-2</v>
      </c>
      <c r="AG47" s="84">
        <f t="shared" si="13"/>
        <v>3.4028073160357296E-2</v>
      </c>
      <c r="AH47" s="84">
        <f t="shared" si="14"/>
        <v>-0.12162162162162163</v>
      </c>
      <c r="AI47" s="84">
        <f t="shared" si="15"/>
        <v>-5.4921841994085341E-2</v>
      </c>
      <c r="AJ47" s="84">
        <f t="shared" si="16"/>
        <v>0</v>
      </c>
    </row>
    <row r="48" spans="1:36">
      <c r="A48" s="84">
        <v>20180308</v>
      </c>
      <c r="B48" s="84" t="s">
        <v>99</v>
      </c>
      <c r="C48" s="85">
        <v>2431000</v>
      </c>
      <c r="D48" s="85">
        <v>2460000</v>
      </c>
      <c r="E48" s="85">
        <v>128386494</v>
      </c>
      <c r="F48" s="85">
        <f t="shared" si="2"/>
        <v>0.13534697817566962</v>
      </c>
      <c r="G48" s="85">
        <f t="shared" si="3"/>
        <v>0.13534697817566962</v>
      </c>
      <c r="H48" s="84">
        <v>325000</v>
      </c>
      <c r="I48" s="84">
        <v>354000</v>
      </c>
      <c r="J48" s="88">
        <v>122666424</v>
      </c>
      <c r="K48" s="84">
        <f t="shared" si="4"/>
        <v>1.6318975441512438</v>
      </c>
      <c r="L48" s="84">
        <f t="shared" si="5"/>
        <v>1.6318975441512438</v>
      </c>
      <c r="M48" s="85">
        <v>223700</v>
      </c>
      <c r="N48" s="85">
        <v>234300</v>
      </c>
      <c r="O48" s="85">
        <v>15956260</v>
      </c>
      <c r="P48" s="85">
        <f t="shared" si="6"/>
        <v>33.984433386090672</v>
      </c>
      <c r="Q48" s="85">
        <f t="shared" si="7"/>
        <v>33.984433386090672</v>
      </c>
      <c r="R48" s="84">
        <v>0</v>
      </c>
      <c r="S48" s="84"/>
      <c r="T48" s="84">
        <v>0</v>
      </c>
      <c r="U48" s="84">
        <v>0</v>
      </c>
      <c r="V48" s="84"/>
      <c r="W48" s="85">
        <v>1</v>
      </c>
      <c r="X48" s="85">
        <v>1</v>
      </c>
      <c r="Y48" s="85">
        <v>100000000</v>
      </c>
      <c r="Z48" s="85">
        <f t="shared" si="8"/>
        <v>1180690.4734864626</v>
      </c>
      <c r="AA48" s="85">
        <f t="shared" si="9"/>
        <v>1180690.4734864626</v>
      </c>
      <c r="AB48" s="221">
        <f t="shared" si="10"/>
        <v>0</v>
      </c>
      <c r="AC48" s="221">
        <f t="shared" si="11"/>
        <v>295172618371615.62</v>
      </c>
      <c r="AD48" s="220">
        <f t="shared" si="0"/>
        <v>358731728983782.19</v>
      </c>
      <c r="AE48" s="219">
        <f t="shared" si="1"/>
        <v>1215.3286133476888</v>
      </c>
      <c r="AF48" s="98">
        <f t="shared" si="12"/>
        <v>3.4779357826257136E-2</v>
      </c>
      <c r="AG48" s="84">
        <f t="shared" si="13"/>
        <v>1.192924722336487E-2</v>
      </c>
      <c r="AH48" s="84">
        <f t="shared" si="14"/>
        <v>8.9230769230769225E-2</v>
      </c>
      <c r="AI48" s="84">
        <f t="shared" si="15"/>
        <v>4.7384890478319175E-2</v>
      </c>
      <c r="AJ48" s="84">
        <f t="shared" si="16"/>
        <v>0</v>
      </c>
    </row>
    <row r="49" spans="1:36">
      <c r="A49" s="84">
        <v>20180309</v>
      </c>
      <c r="B49" s="84" t="s">
        <v>99</v>
      </c>
      <c r="C49" s="85">
        <v>2460000</v>
      </c>
      <c r="D49" s="85">
        <v>2487000</v>
      </c>
      <c r="E49" s="85">
        <v>128386494</v>
      </c>
      <c r="F49" s="85">
        <f t="shared" si="2"/>
        <v>0.13534697817566962</v>
      </c>
      <c r="G49" s="85">
        <f t="shared" si="3"/>
        <v>0.13534697817566962</v>
      </c>
      <c r="H49" s="84">
        <v>354000</v>
      </c>
      <c r="I49" s="84">
        <v>326000</v>
      </c>
      <c r="J49" s="88">
        <v>122666424</v>
      </c>
      <c r="K49" s="84">
        <f t="shared" si="4"/>
        <v>1.6318975441512438</v>
      </c>
      <c r="L49" s="84">
        <f t="shared" si="5"/>
        <v>1.6318975441512438</v>
      </c>
      <c r="M49" s="85">
        <v>234300</v>
      </c>
      <c r="N49" s="85">
        <v>243200</v>
      </c>
      <c r="O49" s="85">
        <v>15956260</v>
      </c>
      <c r="P49" s="85">
        <f t="shared" si="6"/>
        <v>33.984433386090672</v>
      </c>
      <c r="Q49" s="85">
        <f t="shared" si="7"/>
        <v>33.984433386090672</v>
      </c>
      <c r="R49" s="84">
        <v>0</v>
      </c>
      <c r="S49" s="84"/>
      <c r="T49" s="84">
        <v>0</v>
      </c>
      <c r="U49" s="84">
        <v>0</v>
      </c>
      <c r="V49" s="84"/>
      <c r="W49" s="85">
        <v>1</v>
      </c>
      <c r="X49" s="85">
        <v>1</v>
      </c>
      <c r="Y49" s="85">
        <v>100000000</v>
      </c>
      <c r="Z49" s="85">
        <f t="shared" si="8"/>
        <v>1180690.4734864626</v>
      </c>
      <c r="AA49" s="85">
        <f t="shared" si="9"/>
        <v>1180690.4734864626</v>
      </c>
      <c r="AB49" s="221">
        <f t="shared" si="10"/>
        <v>0</v>
      </c>
      <c r="AC49" s="221">
        <f t="shared" si="11"/>
        <v>295172618371615.62</v>
      </c>
      <c r="AD49" s="220">
        <f t="shared" si="0"/>
        <v>358422041171754.37</v>
      </c>
      <c r="AE49" s="219">
        <f t="shared" si="1"/>
        <v>1214.2794380761604</v>
      </c>
      <c r="AF49" s="98">
        <f t="shared" si="12"/>
        <v>-8.6328525470849679E-4</v>
      </c>
      <c r="AG49" s="84">
        <f t="shared" si="13"/>
        <v>1.097560975609756E-2</v>
      </c>
      <c r="AH49" s="84">
        <f t="shared" si="14"/>
        <v>-7.909604519774012E-2</v>
      </c>
      <c r="AI49" s="84">
        <f t="shared" si="15"/>
        <v>3.7985488689714041E-2</v>
      </c>
      <c r="AJ49" s="84">
        <f t="shared" si="16"/>
        <v>0</v>
      </c>
    </row>
    <row r="50" spans="1:36">
      <c r="A50" s="84">
        <v>20180312</v>
      </c>
      <c r="B50" s="84" t="s">
        <v>99</v>
      </c>
      <c r="C50" s="85">
        <v>2487000</v>
      </c>
      <c r="D50" s="85">
        <v>2487000</v>
      </c>
      <c r="E50" s="85">
        <v>128386494</v>
      </c>
      <c r="F50" s="85">
        <f t="shared" si="2"/>
        <v>0.13534697817566962</v>
      </c>
      <c r="G50" s="85">
        <f t="shared" si="3"/>
        <v>0.13534697817566962</v>
      </c>
      <c r="H50" s="84">
        <v>326000</v>
      </c>
      <c r="I50" s="84">
        <v>322000</v>
      </c>
      <c r="J50" s="88">
        <v>122666424</v>
      </c>
      <c r="K50" s="84">
        <f t="shared" si="4"/>
        <v>1.6318975441512438</v>
      </c>
      <c r="L50" s="84">
        <f t="shared" si="5"/>
        <v>1.6318975441512438</v>
      </c>
      <c r="M50" s="85">
        <v>243200</v>
      </c>
      <c r="N50" s="85">
        <v>255300</v>
      </c>
      <c r="O50" s="85">
        <v>15956260</v>
      </c>
      <c r="P50" s="85">
        <f t="shared" si="6"/>
        <v>33.984433386090672</v>
      </c>
      <c r="Q50" s="85">
        <f t="shared" si="7"/>
        <v>33.984433386090672</v>
      </c>
      <c r="R50" s="84">
        <v>0</v>
      </c>
      <c r="S50" s="84"/>
      <c r="T50" s="84">
        <v>0</v>
      </c>
      <c r="U50" s="84">
        <v>0</v>
      </c>
      <c r="V50" s="84"/>
      <c r="W50" s="85">
        <v>1</v>
      </c>
      <c r="X50" s="85">
        <v>1</v>
      </c>
      <c r="Y50" s="85">
        <v>100000000</v>
      </c>
      <c r="Z50" s="85">
        <f t="shared" si="8"/>
        <v>1180690.4734864626</v>
      </c>
      <c r="AA50" s="85">
        <f t="shared" si="9"/>
        <v>1180690.4734864626</v>
      </c>
      <c r="AB50" s="221">
        <f t="shared" si="10"/>
        <v>0</v>
      </c>
      <c r="AC50" s="221">
        <f t="shared" si="11"/>
        <v>295172618371615.62</v>
      </c>
      <c r="AD50" s="220">
        <f t="shared" si="0"/>
        <v>364182724933692.56</v>
      </c>
      <c r="AE50" s="219">
        <f t="shared" si="1"/>
        <v>1233.7957597245513</v>
      </c>
      <c r="AF50" s="98">
        <f t="shared" si="12"/>
        <v>1.6072347959141517E-2</v>
      </c>
      <c r="AG50" s="84">
        <f t="shared" si="13"/>
        <v>0</v>
      </c>
      <c r="AH50" s="84">
        <f t="shared" si="14"/>
        <v>-1.2269938650306749E-2</v>
      </c>
      <c r="AI50" s="84">
        <f t="shared" si="15"/>
        <v>4.9753289473684209E-2</v>
      </c>
      <c r="AJ50" s="84">
        <f t="shared" si="16"/>
        <v>0</v>
      </c>
    </row>
    <row r="51" spans="1:36">
      <c r="A51" s="84">
        <v>20180313</v>
      </c>
      <c r="B51" s="84" t="s">
        <v>99</v>
      </c>
      <c r="C51" s="85">
        <v>2487000</v>
      </c>
      <c r="D51" s="85">
        <v>2583000</v>
      </c>
      <c r="E51" s="85">
        <v>128386494</v>
      </c>
      <c r="F51" s="85">
        <f t="shared" si="2"/>
        <v>0.13534697817566962</v>
      </c>
      <c r="G51" s="85">
        <f t="shared" si="3"/>
        <v>0.13534697817566962</v>
      </c>
      <c r="H51" s="84">
        <v>322000</v>
      </c>
      <c r="I51" s="84">
        <v>311000</v>
      </c>
      <c r="J51" s="88">
        <v>122666424</v>
      </c>
      <c r="K51" s="84">
        <f t="shared" si="4"/>
        <v>1.6318975441512438</v>
      </c>
      <c r="L51" s="84">
        <f t="shared" si="5"/>
        <v>1.6318975441512438</v>
      </c>
      <c r="M51" s="85">
        <v>255300</v>
      </c>
      <c r="N51" s="85">
        <v>256000</v>
      </c>
      <c r="O51" s="85">
        <v>15956260</v>
      </c>
      <c r="P51" s="85">
        <f t="shared" si="6"/>
        <v>33.984433386090672</v>
      </c>
      <c r="Q51" s="85">
        <f t="shared" si="7"/>
        <v>33.984433386090672</v>
      </c>
      <c r="R51" s="84">
        <v>0</v>
      </c>
      <c r="S51" s="84"/>
      <c r="T51" s="84">
        <v>0</v>
      </c>
      <c r="U51" s="84">
        <v>0</v>
      </c>
      <c r="V51" s="84"/>
      <c r="W51" s="85">
        <v>1</v>
      </c>
      <c r="X51" s="85">
        <v>1</v>
      </c>
      <c r="Y51" s="85">
        <v>100000000</v>
      </c>
      <c r="Z51" s="85">
        <f t="shared" si="8"/>
        <v>1180690.4734864626</v>
      </c>
      <c r="AA51" s="85">
        <f t="shared" si="9"/>
        <v>1180690.4734864626</v>
      </c>
      <c r="AB51" s="221">
        <f t="shared" si="10"/>
        <v>0</v>
      </c>
      <c r="AC51" s="221">
        <f t="shared" si="11"/>
        <v>295172618371615.62</v>
      </c>
      <c r="AD51" s="220">
        <f t="shared" si="0"/>
        <v>364028506159546.75</v>
      </c>
      <c r="AE51" s="219">
        <f t="shared" si="1"/>
        <v>1233.2732899406108</v>
      </c>
      <c r="AF51" s="98">
        <f t="shared" si="12"/>
        <v>-4.2346537489899768E-4</v>
      </c>
      <c r="AG51" s="84">
        <f t="shared" si="13"/>
        <v>3.8600723763570564E-2</v>
      </c>
      <c r="AH51" s="84">
        <f t="shared" si="14"/>
        <v>-3.4161490683229816E-2</v>
      </c>
      <c r="AI51" s="84">
        <f t="shared" si="15"/>
        <v>2.7418723070896985E-3</v>
      </c>
      <c r="AJ51" s="84">
        <f t="shared" si="16"/>
        <v>0</v>
      </c>
    </row>
    <row r="52" spans="1:36">
      <c r="A52" s="84">
        <v>20180314</v>
      </c>
      <c r="B52" s="84" t="s">
        <v>99</v>
      </c>
      <c r="C52" s="85">
        <v>2583000</v>
      </c>
      <c r="D52" s="85">
        <v>2588000</v>
      </c>
      <c r="E52" s="85">
        <v>128386494</v>
      </c>
      <c r="F52" s="85">
        <f t="shared" si="2"/>
        <v>0.13534697817566962</v>
      </c>
      <c r="G52" s="85">
        <f t="shared" si="3"/>
        <v>0.13534697817566962</v>
      </c>
      <c r="H52" s="84">
        <v>311000</v>
      </c>
      <c r="I52" s="84">
        <v>306500</v>
      </c>
      <c r="J52" s="88">
        <v>122666424</v>
      </c>
      <c r="K52" s="84">
        <f t="shared" si="4"/>
        <v>1.6318975441512438</v>
      </c>
      <c r="L52" s="84">
        <f t="shared" si="5"/>
        <v>1.6318975441512438</v>
      </c>
      <c r="M52" s="85">
        <v>256000</v>
      </c>
      <c r="N52" s="85">
        <v>243500</v>
      </c>
      <c r="O52" s="85">
        <v>15956260</v>
      </c>
      <c r="P52" s="85">
        <f t="shared" si="6"/>
        <v>33.984433386090672</v>
      </c>
      <c r="Q52" s="85">
        <f t="shared" si="7"/>
        <v>33.984433386090672</v>
      </c>
      <c r="R52" s="84">
        <v>0</v>
      </c>
      <c r="S52" s="84"/>
      <c r="T52" s="84">
        <v>0</v>
      </c>
      <c r="U52" s="84">
        <v>0</v>
      </c>
      <c r="V52" s="84"/>
      <c r="W52" s="85">
        <v>1</v>
      </c>
      <c r="X52" s="85">
        <v>1</v>
      </c>
      <c r="Y52" s="85">
        <v>100000000</v>
      </c>
      <c r="Z52" s="85">
        <f t="shared" si="8"/>
        <v>1180690.4734864626</v>
      </c>
      <c r="AA52" s="85">
        <f t="shared" si="9"/>
        <v>1180690.4734864626</v>
      </c>
      <c r="AB52" s="221">
        <f t="shared" si="10"/>
        <v>0</v>
      </c>
      <c r="AC52" s="221">
        <f t="shared" si="11"/>
        <v>295172618371615.62</v>
      </c>
      <c r="AD52" s="220">
        <f t="shared" si="0"/>
        <v>356436278428950.44</v>
      </c>
      <c r="AE52" s="219">
        <f t="shared" si="1"/>
        <v>1207.5519755027049</v>
      </c>
      <c r="AF52" s="98">
        <f t="shared" si="12"/>
        <v>-2.0856135171097828E-2</v>
      </c>
      <c r="AG52" s="84">
        <f t="shared" si="13"/>
        <v>1.9357336430507162E-3</v>
      </c>
      <c r="AH52" s="84">
        <f t="shared" si="14"/>
        <v>-1.4469453376205787E-2</v>
      </c>
      <c r="AI52" s="84">
        <f t="shared" si="15"/>
        <v>-4.8828125E-2</v>
      </c>
      <c r="AJ52" s="84">
        <f t="shared" si="16"/>
        <v>0</v>
      </c>
    </row>
    <row r="53" spans="1:36">
      <c r="A53" s="84">
        <v>20180315</v>
      </c>
      <c r="B53" s="84" t="s">
        <v>99</v>
      </c>
      <c r="C53" s="85">
        <v>2588000</v>
      </c>
      <c r="D53" s="85">
        <v>2577000</v>
      </c>
      <c r="E53" s="85">
        <v>128386494</v>
      </c>
      <c r="F53" s="85">
        <f t="shared" si="2"/>
        <v>0.13534697817566962</v>
      </c>
      <c r="G53" s="85">
        <f t="shared" si="3"/>
        <v>0.13534697817566962</v>
      </c>
      <c r="H53" s="84">
        <v>306500</v>
      </c>
      <c r="I53" s="84">
        <v>322500</v>
      </c>
      <c r="J53" s="88">
        <v>122666424</v>
      </c>
      <c r="K53" s="84">
        <f t="shared" si="4"/>
        <v>1.6318975441512438</v>
      </c>
      <c r="L53" s="84">
        <f t="shared" si="5"/>
        <v>1.6318975441512438</v>
      </c>
      <c r="M53" s="85">
        <v>243500</v>
      </c>
      <c r="N53" s="85">
        <v>240000</v>
      </c>
      <c r="O53" s="85">
        <v>15956260</v>
      </c>
      <c r="P53" s="85">
        <f t="shared" si="6"/>
        <v>33.984433386090672</v>
      </c>
      <c r="Q53" s="85">
        <f t="shared" si="7"/>
        <v>33.984433386090672</v>
      </c>
      <c r="R53" s="84">
        <v>0</v>
      </c>
      <c r="S53" s="84"/>
      <c r="T53" s="84">
        <v>0</v>
      </c>
      <c r="U53" s="84">
        <v>0</v>
      </c>
      <c r="V53" s="84"/>
      <c r="W53" s="85">
        <v>1</v>
      </c>
      <c r="X53" s="85">
        <v>1</v>
      </c>
      <c r="Y53" s="85">
        <v>100000000</v>
      </c>
      <c r="Z53" s="85">
        <f t="shared" si="8"/>
        <v>1180690.4734864626</v>
      </c>
      <c r="AA53" s="85">
        <f t="shared" si="9"/>
        <v>1180690.4734864626</v>
      </c>
      <c r="AB53" s="221">
        <f t="shared" si="10"/>
        <v>0</v>
      </c>
      <c r="AC53" s="221">
        <f t="shared" si="11"/>
        <v>295172618371615.62</v>
      </c>
      <c r="AD53" s="220">
        <f t="shared" si="0"/>
        <v>357550073449426.94</v>
      </c>
      <c r="AE53" s="219">
        <f t="shared" si="1"/>
        <v>1211.3253438680397</v>
      </c>
      <c r="AF53" s="98">
        <f t="shared" si="12"/>
        <v>3.1248082417023597E-3</v>
      </c>
      <c r="AG53" s="84">
        <f t="shared" si="13"/>
        <v>-4.250386398763524E-3</v>
      </c>
      <c r="AH53" s="84">
        <f t="shared" si="14"/>
        <v>5.2202283849918436E-2</v>
      </c>
      <c r="AI53" s="84">
        <f t="shared" si="15"/>
        <v>-1.4373716632443531E-2</v>
      </c>
      <c r="AJ53" s="84">
        <f t="shared" si="16"/>
        <v>0</v>
      </c>
    </row>
    <row r="54" spans="1:36">
      <c r="A54" s="84">
        <v>20180316</v>
      </c>
      <c r="B54" s="84" t="s">
        <v>99</v>
      </c>
      <c r="C54" s="85">
        <v>2577000</v>
      </c>
      <c r="D54" s="85">
        <v>2557000</v>
      </c>
      <c r="E54" s="85">
        <v>128386494</v>
      </c>
      <c r="F54" s="85">
        <f t="shared" si="2"/>
        <v>0.13534697817566962</v>
      </c>
      <c r="G54" s="85">
        <f t="shared" si="3"/>
        <v>0.13534697817566962</v>
      </c>
      <c r="H54" s="84">
        <v>322500</v>
      </c>
      <c r="I54" s="84">
        <v>324000</v>
      </c>
      <c r="J54" s="88">
        <v>122666424</v>
      </c>
      <c r="K54" s="84">
        <f t="shared" si="4"/>
        <v>1.6318975441512438</v>
      </c>
      <c r="L54" s="84">
        <f t="shared" si="5"/>
        <v>1.6318975441512438</v>
      </c>
      <c r="M54" s="85">
        <v>240000</v>
      </c>
      <c r="N54" s="85">
        <v>241000</v>
      </c>
      <c r="O54" s="85">
        <v>15956260</v>
      </c>
      <c r="P54" s="85">
        <f t="shared" si="6"/>
        <v>33.984433386090672</v>
      </c>
      <c r="Q54" s="85">
        <f t="shared" si="7"/>
        <v>33.984433386090672</v>
      </c>
      <c r="R54" s="84">
        <v>0</v>
      </c>
      <c r="S54" s="84"/>
      <c r="T54" s="84">
        <v>0</v>
      </c>
      <c r="U54" s="84">
        <v>0</v>
      </c>
      <c r="V54" s="84"/>
      <c r="W54" s="85">
        <v>1</v>
      </c>
      <c r="X54" s="85">
        <v>1</v>
      </c>
      <c r="Y54" s="85">
        <v>100000000</v>
      </c>
      <c r="Z54" s="85">
        <f t="shared" si="8"/>
        <v>1180690.4734864626</v>
      </c>
      <c r="AA54" s="85">
        <f t="shared" si="9"/>
        <v>1180690.4734864626</v>
      </c>
      <c r="AB54" s="221">
        <f t="shared" si="10"/>
        <v>0</v>
      </c>
      <c r="AC54" s="221">
        <f t="shared" si="11"/>
        <v>295172618371615.62</v>
      </c>
      <c r="AD54" s="220">
        <f t="shared" si="0"/>
        <v>358045071978571.87</v>
      </c>
      <c r="AE54" s="219">
        <f t="shared" si="1"/>
        <v>1213.0023237040275</v>
      </c>
      <c r="AF54" s="98">
        <f t="shared" si="12"/>
        <v>1.3844173610970947E-3</v>
      </c>
      <c r="AG54" s="84">
        <f t="shared" si="13"/>
        <v>-7.7609623593325574E-3</v>
      </c>
      <c r="AH54" s="84">
        <f t="shared" si="14"/>
        <v>4.6511627906976744E-3</v>
      </c>
      <c r="AI54" s="84">
        <f t="shared" si="15"/>
        <v>4.1666666666666666E-3</v>
      </c>
      <c r="AJ54" s="84">
        <f t="shared" si="16"/>
        <v>0</v>
      </c>
    </row>
    <row r="55" spans="1:36">
      <c r="A55" s="84">
        <v>20180319</v>
      </c>
      <c r="B55" s="84" t="s">
        <v>99</v>
      </c>
      <c r="C55" s="85">
        <v>2557000</v>
      </c>
      <c r="D55" s="85">
        <v>2537000</v>
      </c>
      <c r="E55" s="85">
        <v>128386494</v>
      </c>
      <c r="F55" s="85">
        <f t="shared" si="2"/>
        <v>0.13534697817566962</v>
      </c>
      <c r="G55" s="85">
        <f t="shared" si="3"/>
        <v>0.13534697817566962</v>
      </c>
      <c r="H55" s="84">
        <v>324000</v>
      </c>
      <c r="I55" s="84">
        <v>319000</v>
      </c>
      <c r="J55" s="88">
        <v>122666424</v>
      </c>
      <c r="K55" s="84">
        <f t="shared" si="4"/>
        <v>1.6318975441512438</v>
      </c>
      <c r="L55" s="84">
        <f t="shared" si="5"/>
        <v>1.6318975441512438</v>
      </c>
      <c r="M55" s="85">
        <v>241000</v>
      </c>
      <c r="N55" s="85">
        <v>233000</v>
      </c>
      <c r="O55" s="85">
        <v>15956260</v>
      </c>
      <c r="P55" s="85">
        <f t="shared" si="6"/>
        <v>33.984433386090672</v>
      </c>
      <c r="Q55" s="85">
        <f t="shared" si="7"/>
        <v>33.984433386090672</v>
      </c>
      <c r="R55" s="84">
        <v>0</v>
      </c>
      <c r="S55" s="84"/>
      <c r="T55" s="84">
        <v>0</v>
      </c>
      <c r="U55" s="84">
        <v>0</v>
      </c>
      <c r="V55" s="84"/>
      <c r="W55" s="85">
        <v>1</v>
      </c>
      <c r="X55" s="85">
        <v>1</v>
      </c>
      <c r="Y55" s="85">
        <v>100000000</v>
      </c>
      <c r="Z55" s="85">
        <f t="shared" si="8"/>
        <v>1180690.4734864626</v>
      </c>
      <c r="AA55" s="85">
        <f t="shared" si="9"/>
        <v>1180690.4734864626</v>
      </c>
      <c r="AB55" s="221">
        <f t="shared" si="10"/>
        <v>0</v>
      </c>
      <c r="AC55" s="221">
        <f t="shared" si="11"/>
        <v>295172618371615.62</v>
      </c>
      <c r="AD55" s="220">
        <f t="shared" si="0"/>
        <v>352358526677676.25</v>
      </c>
      <c r="AE55" s="219">
        <f t="shared" si="1"/>
        <v>1193.7371719014427</v>
      </c>
      <c r="AF55" s="98">
        <f t="shared" si="12"/>
        <v>-1.5882205191294831E-2</v>
      </c>
      <c r="AG55" s="84">
        <f t="shared" si="13"/>
        <v>-7.8216660148611658E-3</v>
      </c>
      <c r="AH55" s="84">
        <f t="shared" si="14"/>
        <v>-1.5432098765432098E-2</v>
      </c>
      <c r="AI55" s="84">
        <f t="shared" si="15"/>
        <v>-3.3195020746887967E-2</v>
      </c>
      <c r="AJ55" s="84">
        <f t="shared" si="16"/>
        <v>0</v>
      </c>
    </row>
    <row r="56" spans="1:36">
      <c r="A56" s="84">
        <v>20180320</v>
      </c>
      <c r="B56" s="84" t="s">
        <v>99</v>
      </c>
      <c r="C56" s="85">
        <v>2537000</v>
      </c>
      <c r="D56" s="85">
        <v>2560000</v>
      </c>
      <c r="E56" s="85">
        <v>128386494</v>
      </c>
      <c r="F56" s="85">
        <f t="shared" si="2"/>
        <v>0.13534697817566962</v>
      </c>
      <c r="G56" s="85">
        <f t="shared" si="3"/>
        <v>0.13534697817566962</v>
      </c>
      <c r="H56" s="84">
        <v>319000</v>
      </c>
      <c r="I56" s="84">
        <v>322500</v>
      </c>
      <c r="J56" s="88">
        <v>122666424</v>
      </c>
      <c r="K56" s="84">
        <f t="shared" si="4"/>
        <v>1.6318975441512438</v>
      </c>
      <c r="L56" s="84">
        <f t="shared" si="5"/>
        <v>1.6318975441512438</v>
      </c>
      <c r="M56" s="85">
        <v>233000</v>
      </c>
      <c r="N56" s="85">
        <v>240600</v>
      </c>
      <c r="O56" s="85">
        <v>15956260</v>
      </c>
      <c r="P56" s="85">
        <f t="shared" si="6"/>
        <v>33.984433386090672</v>
      </c>
      <c r="Q56" s="85">
        <f t="shared" si="7"/>
        <v>33.984433386090672</v>
      </c>
      <c r="R56" s="84">
        <v>0</v>
      </c>
      <c r="S56" s="84"/>
      <c r="T56" s="84">
        <v>0</v>
      </c>
      <c r="U56" s="84">
        <v>0</v>
      </c>
      <c r="V56" s="84"/>
      <c r="W56" s="85">
        <v>1</v>
      </c>
      <c r="X56" s="85">
        <v>1</v>
      </c>
      <c r="Y56" s="85">
        <v>100000000</v>
      </c>
      <c r="Z56" s="85">
        <f t="shared" si="8"/>
        <v>1180690.4734864626</v>
      </c>
      <c r="AA56" s="85">
        <f t="shared" si="9"/>
        <v>1180690.4734864626</v>
      </c>
      <c r="AB56" s="221">
        <f t="shared" si="10"/>
        <v>0</v>
      </c>
      <c r="AC56" s="221">
        <f t="shared" si="11"/>
        <v>295172618371615.62</v>
      </c>
      <c r="AD56" s="220">
        <f t="shared" si="0"/>
        <v>357580027814438.69</v>
      </c>
      <c r="AE56" s="219">
        <f t="shared" si="1"/>
        <v>1211.4268247072075</v>
      </c>
      <c r="AF56" s="98">
        <f t="shared" si="12"/>
        <v>1.4818716566887054E-2</v>
      </c>
      <c r="AG56" s="84">
        <f t="shared" si="13"/>
        <v>9.0658257784785173E-3</v>
      </c>
      <c r="AH56" s="84">
        <f t="shared" si="14"/>
        <v>1.0971786833855799E-2</v>
      </c>
      <c r="AI56" s="84">
        <f t="shared" si="15"/>
        <v>3.2618025751072963E-2</v>
      </c>
      <c r="AJ56" s="84">
        <f t="shared" si="16"/>
        <v>0</v>
      </c>
    </row>
    <row r="57" spans="1:36">
      <c r="A57" s="84">
        <v>20180321</v>
      </c>
      <c r="B57" s="84" t="s">
        <v>99</v>
      </c>
      <c r="C57" s="85">
        <v>2560000</v>
      </c>
      <c r="D57" s="85">
        <v>2553000</v>
      </c>
      <c r="E57" s="85">
        <v>128386494</v>
      </c>
      <c r="F57" s="85">
        <f t="shared" si="2"/>
        <v>0.13534697817566962</v>
      </c>
      <c r="G57" s="85">
        <f t="shared" si="3"/>
        <v>0.13534697817566962</v>
      </c>
      <c r="H57" s="84">
        <v>322500</v>
      </c>
      <c r="I57" s="84">
        <v>311500</v>
      </c>
      <c r="J57" s="88">
        <v>122666424</v>
      </c>
      <c r="K57" s="84">
        <f t="shared" si="4"/>
        <v>1.6318975441512438</v>
      </c>
      <c r="L57" s="84">
        <f t="shared" si="5"/>
        <v>1.6318975441512438</v>
      </c>
      <c r="M57" s="85">
        <v>240600</v>
      </c>
      <c r="N57" s="85">
        <v>241000</v>
      </c>
      <c r="O57" s="85">
        <v>15956260</v>
      </c>
      <c r="P57" s="85">
        <f t="shared" si="6"/>
        <v>33.984433386090672</v>
      </c>
      <c r="Q57" s="85">
        <f t="shared" si="7"/>
        <v>33.984433386090672</v>
      </c>
      <c r="R57" s="84">
        <v>0</v>
      </c>
      <c r="S57" s="84"/>
      <c r="T57" s="84">
        <v>0</v>
      </c>
      <c r="U57" s="84">
        <v>0</v>
      </c>
      <c r="V57" s="84"/>
      <c r="W57" s="85">
        <v>1</v>
      </c>
      <c r="X57" s="85">
        <v>1</v>
      </c>
      <c r="Y57" s="85">
        <v>100000000</v>
      </c>
      <c r="Z57" s="85">
        <f t="shared" si="8"/>
        <v>1180690.4734864626</v>
      </c>
      <c r="AA57" s="85">
        <f t="shared" si="9"/>
        <v>1180690.4734864626</v>
      </c>
      <c r="AB57" s="221">
        <f t="shared" si="10"/>
        <v>0</v>
      </c>
      <c r="AC57" s="221">
        <f t="shared" si="11"/>
        <v>295172618371615.62</v>
      </c>
      <c r="AD57" s="220">
        <f t="shared" si="0"/>
        <v>355473327131623.25</v>
      </c>
      <c r="AE57" s="219">
        <f t="shared" si="1"/>
        <v>1204.2896427611397</v>
      </c>
      <c r="AF57" s="98">
        <f t="shared" si="12"/>
        <v>-5.8915501956074102E-3</v>
      </c>
      <c r="AG57" s="84">
        <f t="shared" si="13"/>
        <v>-2.7343749999999998E-3</v>
      </c>
      <c r="AH57" s="84">
        <f t="shared" si="14"/>
        <v>-3.4108527131782945E-2</v>
      </c>
      <c r="AI57" s="84">
        <f t="shared" si="15"/>
        <v>1.6625103906899418E-3</v>
      </c>
      <c r="AJ57" s="84">
        <f t="shared" si="16"/>
        <v>0</v>
      </c>
    </row>
    <row r="58" spans="1:36">
      <c r="A58" s="84">
        <v>20180322</v>
      </c>
      <c r="B58" s="84" t="s">
        <v>99</v>
      </c>
      <c r="C58" s="85">
        <v>2553000</v>
      </c>
      <c r="D58" s="85">
        <v>2589000</v>
      </c>
      <c r="E58" s="85">
        <v>128386494</v>
      </c>
      <c r="F58" s="85">
        <f t="shared" si="2"/>
        <v>0.13534697817566962</v>
      </c>
      <c r="G58" s="85">
        <f t="shared" si="3"/>
        <v>0.13534697817566962</v>
      </c>
      <c r="H58" s="84">
        <v>311500</v>
      </c>
      <c r="I58" s="84">
        <v>310500</v>
      </c>
      <c r="J58" s="88">
        <v>122666424</v>
      </c>
      <c r="K58" s="84">
        <f t="shared" si="4"/>
        <v>1.6318975441512438</v>
      </c>
      <c r="L58" s="84">
        <f t="shared" si="5"/>
        <v>1.6318975441512438</v>
      </c>
      <c r="M58" s="85">
        <v>241000</v>
      </c>
      <c r="N58" s="85">
        <v>227900</v>
      </c>
      <c r="O58" s="85">
        <v>15956260</v>
      </c>
      <c r="P58" s="85">
        <f t="shared" si="6"/>
        <v>33.984433386090672</v>
      </c>
      <c r="Q58" s="85">
        <f t="shared" si="7"/>
        <v>33.984433386090672</v>
      </c>
      <c r="R58" s="84">
        <v>0</v>
      </c>
      <c r="S58" s="84"/>
      <c r="T58" s="84">
        <v>0</v>
      </c>
      <c r="U58" s="84">
        <v>0</v>
      </c>
      <c r="V58" s="84"/>
      <c r="W58" s="85">
        <v>1</v>
      </c>
      <c r="X58" s="85">
        <v>1</v>
      </c>
      <c r="Y58" s="85">
        <v>100000000</v>
      </c>
      <c r="Z58" s="85">
        <f t="shared" si="8"/>
        <v>1180690.4734864626</v>
      </c>
      <c r="AA58" s="85">
        <f t="shared" si="9"/>
        <v>1180690.4734864626</v>
      </c>
      <c r="AB58" s="221">
        <f t="shared" si="10"/>
        <v>0</v>
      </c>
      <c r="AC58" s="221">
        <f t="shared" si="11"/>
        <v>295172618371615.62</v>
      </c>
      <c r="AD58" s="220">
        <f t="shared" si="0"/>
        <v>348795045798299.75</v>
      </c>
      <c r="AE58" s="219">
        <f t="shared" si="1"/>
        <v>1181.6646399063163</v>
      </c>
      <c r="AF58" s="98">
        <f t="shared" si="12"/>
        <v>-1.8787011073972053E-2</v>
      </c>
      <c r="AG58" s="84">
        <f t="shared" si="13"/>
        <v>1.4101057579318449E-2</v>
      </c>
      <c r="AH58" s="84">
        <f t="shared" si="14"/>
        <v>-3.2102728731942215E-3</v>
      </c>
      <c r="AI58" s="84">
        <f t="shared" si="15"/>
        <v>-5.4356846473029047E-2</v>
      </c>
      <c r="AJ58" s="84">
        <f t="shared" si="16"/>
        <v>0</v>
      </c>
    </row>
    <row r="59" spans="1:36">
      <c r="A59" s="84">
        <v>20180323</v>
      </c>
      <c r="B59" s="84" t="s">
        <v>99</v>
      </c>
      <c r="C59" s="85">
        <v>2589000</v>
      </c>
      <c r="D59" s="85">
        <v>2486000</v>
      </c>
      <c r="E59" s="85">
        <v>128386494</v>
      </c>
      <c r="F59" s="85">
        <f t="shared" si="2"/>
        <v>0.13534697817566962</v>
      </c>
      <c r="G59" s="85">
        <f t="shared" si="3"/>
        <v>0.13534697817566962</v>
      </c>
      <c r="H59" s="84">
        <v>310500</v>
      </c>
      <c r="I59" s="84">
        <v>300000</v>
      </c>
      <c r="J59" s="88">
        <v>122666424</v>
      </c>
      <c r="K59" s="84">
        <f t="shared" si="4"/>
        <v>1.6318975441512438</v>
      </c>
      <c r="L59" s="84">
        <f t="shared" si="5"/>
        <v>1.6318975441512438</v>
      </c>
      <c r="M59" s="85">
        <v>227900</v>
      </c>
      <c r="N59" s="85">
        <v>201500</v>
      </c>
      <c r="O59" s="85">
        <v>15956260</v>
      </c>
      <c r="P59" s="85">
        <f t="shared" si="6"/>
        <v>33.984433386090672</v>
      </c>
      <c r="Q59" s="85">
        <f t="shared" si="7"/>
        <v>33.984433386090672</v>
      </c>
      <c r="R59" s="84">
        <v>0</v>
      </c>
      <c r="S59" s="84"/>
      <c r="T59" s="84">
        <v>0</v>
      </c>
      <c r="U59" s="84">
        <v>0</v>
      </c>
      <c r="V59" s="84"/>
      <c r="W59" s="85">
        <v>1</v>
      </c>
      <c r="X59" s="85">
        <v>1</v>
      </c>
      <c r="Y59" s="85">
        <v>100000000</v>
      </c>
      <c r="Z59" s="85">
        <f t="shared" si="8"/>
        <v>1180690.4734864626</v>
      </c>
      <c r="AA59" s="85">
        <f t="shared" si="9"/>
        <v>1180690.4734864626</v>
      </c>
      <c r="AB59" s="221">
        <f t="shared" si="10"/>
        <v>0</v>
      </c>
      <c r="AC59" s="221">
        <f t="shared" si="11"/>
        <v>295172618371615.62</v>
      </c>
      <c r="AD59" s="220">
        <f t="shared" si="0"/>
        <v>330587581733742.44</v>
      </c>
      <c r="AE59" s="219">
        <f t="shared" si="1"/>
        <v>1119.9805170191639</v>
      </c>
      <c r="AF59" s="98">
        <f t="shared" si="12"/>
        <v>-5.2201039790818131E-2</v>
      </c>
      <c r="AG59" s="84">
        <f t="shared" si="13"/>
        <v>-3.9783700270374665E-2</v>
      </c>
      <c r="AH59" s="84">
        <f t="shared" si="14"/>
        <v>-3.3816425120772944E-2</v>
      </c>
      <c r="AI59" s="84">
        <f t="shared" si="15"/>
        <v>-0.11584028082492322</v>
      </c>
      <c r="AJ59" s="84">
        <f t="shared" si="16"/>
        <v>0</v>
      </c>
    </row>
    <row r="60" spans="1:36">
      <c r="A60" s="84">
        <v>20180326</v>
      </c>
      <c r="B60" s="84" t="s">
        <v>99</v>
      </c>
      <c r="C60" s="85">
        <v>2486000</v>
      </c>
      <c r="D60" s="85">
        <v>2514000</v>
      </c>
      <c r="E60" s="85">
        <v>128386494</v>
      </c>
      <c r="F60" s="85">
        <f t="shared" si="2"/>
        <v>0.13534697817566962</v>
      </c>
      <c r="G60" s="85">
        <f t="shared" si="3"/>
        <v>0.13534697817566962</v>
      </c>
      <c r="H60" s="84">
        <v>300000</v>
      </c>
      <c r="I60" s="84">
        <v>300000</v>
      </c>
      <c r="J60" s="88">
        <v>122666424</v>
      </c>
      <c r="K60" s="84">
        <f t="shared" si="4"/>
        <v>1.6318975441512438</v>
      </c>
      <c r="L60" s="84">
        <f t="shared" si="5"/>
        <v>1.6318975441512438</v>
      </c>
      <c r="M60" s="85">
        <v>201500</v>
      </c>
      <c r="N60" s="85">
        <v>208600</v>
      </c>
      <c r="O60" s="85">
        <v>15956260</v>
      </c>
      <c r="P60" s="85">
        <f t="shared" si="6"/>
        <v>33.984433386090672</v>
      </c>
      <c r="Q60" s="85">
        <f t="shared" si="7"/>
        <v>33.984433386090672</v>
      </c>
      <c r="R60" s="84">
        <v>0</v>
      </c>
      <c r="S60" s="84"/>
      <c r="T60" s="84">
        <v>0</v>
      </c>
      <c r="U60" s="84">
        <v>0</v>
      </c>
      <c r="V60" s="84"/>
      <c r="W60" s="85">
        <v>1</v>
      </c>
      <c r="X60" s="85">
        <v>1</v>
      </c>
      <c r="Y60" s="85">
        <v>100000000</v>
      </c>
      <c r="Z60" s="85">
        <f t="shared" si="8"/>
        <v>1180690.4734864626</v>
      </c>
      <c r="AA60" s="85">
        <f t="shared" si="9"/>
        <v>1180690.4734864626</v>
      </c>
      <c r="AB60" s="221">
        <f t="shared" si="10"/>
        <v>0</v>
      </c>
      <c r="AC60" s="221">
        <f t="shared" si="11"/>
        <v>295172618371615.62</v>
      </c>
      <c r="AD60" s="220">
        <f t="shared" si="0"/>
        <v>334924207636717.69</v>
      </c>
      <c r="AE60" s="219">
        <f t="shared" si="1"/>
        <v>1134.6723469283852</v>
      </c>
      <c r="AF60" s="98">
        <f t="shared" si="12"/>
        <v>1.3117933469346126E-2</v>
      </c>
      <c r="AG60" s="84">
        <f t="shared" si="13"/>
        <v>1.1263073209975865E-2</v>
      </c>
      <c r="AH60" s="84">
        <f t="shared" si="14"/>
        <v>0</v>
      </c>
      <c r="AI60" s="84">
        <f t="shared" si="15"/>
        <v>3.5235732009925559E-2</v>
      </c>
      <c r="AJ60" s="84">
        <f t="shared" si="16"/>
        <v>0</v>
      </c>
    </row>
    <row r="61" spans="1:36">
      <c r="A61" s="84">
        <v>20180327</v>
      </c>
      <c r="B61" s="84" t="s">
        <v>99</v>
      </c>
      <c r="C61" s="85">
        <v>2514000</v>
      </c>
      <c r="D61" s="85">
        <v>2499000</v>
      </c>
      <c r="E61" s="85">
        <v>128386494</v>
      </c>
      <c r="F61" s="85">
        <f t="shared" si="2"/>
        <v>0.13534697817566962</v>
      </c>
      <c r="G61" s="85">
        <f t="shared" si="3"/>
        <v>0.13534697817566962</v>
      </c>
      <c r="H61" s="84">
        <v>300000</v>
      </c>
      <c r="I61" s="84">
        <v>297000</v>
      </c>
      <c r="J61" s="88">
        <v>122666424</v>
      </c>
      <c r="K61" s="84">
        <f t="shared" si="4"/>
        <v>1.6318975441512438</v>
      </c>
      <c r="L61" s="84">
        <f t="shared" si="5"/>
        <v>1.6318975441512438</v>
      </c>
      <c r="M61" s="85">
        <v>208600</v>
      </c>
      <c r="N61" s="85">
        <v>213100</v>
      </c>
      <c r="O61" s="85">
        <v>15956260</v>
      </c>
      <c r="P61" s="85">
        <f t="shared" si="6"/>
        <v>33.984433386090672</v>
      </c>
      <c r="Q61" s="85">
        <f t="shared" si="7"/>
        <v>33.984433386090672</v>
      </c>
      <c r="R61" s="84">
        <v>0</v>
      </c>
      <c r="S61" s="84"/>
      <c r="T61" s="84">
        <v>0</v>
      </c>
      <c r="U61" s="84">
        <v>0</v>
      </c>
      <c r="V61" s="84"/>
      <c r="W61" s="85">
        <v>1</v>
      </c>
      <c r="X61" s="85">
        <v>1</v>
      </c>
      <c r="Y61" s="85">
        <v>100000000</v>
      </c>
      <c r="Z61" s="85">
        <f t="shared" si="8"/>
        <v>1180690.4734864626</v>
      </c>
      <c r="AA61" s="85">
        <f t="shared" si="9"/>
        <v>1180690.4734864626</v>
      </c>
      <c r="AB61" s="221">
        <f t="shared" si="10"/>
        <v>0</v>
      </c>
      <c r="AC61" s="221">
        <f t="shared" si="11"/>
        <v>295172618371615.62</v>
      </c>
      <c r="AD61" s="220">
        <f t="shared" si="0"/>
        <v>336503209716244.56</v>
      </c>
      <c r="AE61" s="219">
        <f t="shared" si="1"/>
        <v>1140.0217661537788</v>
      </c>
      <c r="AF61" s="98">
        <f t="shared" si="12"/>
        <v>4.7145056807586343E-3</v>
      </c>
      <c r="AG61" s="84">
        <f t="shared" si="13"/>
        <v>-5.9665871121718375E-3</v>
      </c>
      <c r="AH61" s="84">
        <f t="shared" si="14"/>
        <v>-0.01</v>
      </c>
      <c r="AI61" s="84">
        <f t="shared" si="15"/>
        <v>2.1572387344199424E-2</v>
      </c>
      <c r="AJ61" s="84">
        <f t="shared" si="16"/>
        <v>0</v>
      </c>
    </row>
    <row r="62" spans="1:36">
      <c r="A62" s="84">
        <v>20180328</v>
      </c>
      <c r="B62" s="84" t="s">
        <v>99</v>
      </c>
      <c r="C62" s="85">
        <v>2499000</v>
      </c>
      <c r="D62" s="85">
        <v>2435000</v>
      </c>
      <c r="E62" s="85">
        <v>128386494</v>
      </c>
      <c r="F62" s="85">
        <f t="shared" si="2"/>
        <v>0.13534697817566962</v>
      </c>
      <c r="G62" s="85">
        <f t="shared" si="3"/>
        <v>0.13534697817566962</v>
      </c>
      <c r="H62" s="84">
        <v>297000</v>
      </c>
      <c r="I62" s="84">
        <v>289500</v>
      </c>
      <c r="J62" s="88">
        <v>122666424</v>
      </c>
      <c r="K62" s="84">
        <f t="shared" si="4"/>
        <v>1.6318975441512438</v>
      </c>
      <c r="L62" s="84">
        <f t="shared" si="5"/>
        <v>1.6318975441512438</v>
      </c>
      <c r="M62" s="85">
        <v>213100</v>
      </c>
      <c r="N62" s="85">
        <v>212000</v>
      </c>
      <c r="O62" s="85">
        <v>15956260</v>
      </c>
      <c r="P62" s="85">
        <f t="shared" si="6"/>
        <v>33.984433386090672</v>
      </c>
      <c r="Q62" s="85">
        <f t="shared" si="7"/>
        <v>33.984433386090672</v>
      </c>
      <c r="R62" s="84">
        <v>0</v>
      </c>
      <c r="S62" s="84"/>
      <c r="T62" s="84">
        <v>0</v>
      </c>
      <c r="U62" s="84">
        <v>0</v>
      </c>
      <c r="V62" s="84"/>
      <c r="W62" s="85">
        <v>1</v>
      </c>
      <c r="X62" s="85">
        <v>1</v>
      </c>
      <c r="Y62" s="85">
        <v>100000000</v>
      </c>
      <c r="Z62" s="85">
        <f t="shared" si="8"/>
        <v>1180690.4734864626</v>
      </c>
      <c r="AA62" s="85">
        <f t="shared" si="9"/>
        <v>1180690.4734864626</v>
      </c>
      <c r="AB62" s="221">
        <f t="shared" si="10"/>
        <v>0</v>
      </c>
      <c r="AC62" s="221">
        <f t="shared" si="11"/>
        <v>295172618371615.62</v>
      </c>
      <c r="AD62" s="220">
        <f t="shared" si="0"/>
        <v>333293265709017.69</v>
      </c>
      <c r="AE62" s="219">
        <f t="shared" si="1"/>
        <v>1129.1469633860449</v>
      </c>
      <c r="AF62" s="98">
        <f t="shared" si="12"/>
        <v>-9.5391185419410138E-3</v>
      </c>
      <c r="AG62" s="84">
        <f t="shared" si="13"/>
        <v>-2.5610244097639057E-2</v>
      </c>
      <c r="AH62" s="84">
        <f t="shared" si="14"/>
        <v>-2.5252525252525252E-2</v>
      </c>
      <c r="AI62" s="84">
        <f t="shared" si="15"/>
        <v>-5.1618958235570157E-3</v>
      </c>
      <c r="AJ62" s="84">
        <f t="shared" si="16"/>
        <v>0</v>
      </c>
    </row>
    <row r="63" spans="1:36">
      <c r="A63" s="84">
        <v>20180329</v>
      </c>
      <c r="B63" s="84" t="s">
        <v>99</v>
      </c>
      <c r="C63" s="85">
        <v>2435000</v>
      </c>
      <c r="D63" s="85">
        <v>2452000</v>
      </c>
      <c r="E63" s="85">
        <v>128386494</v>
      </c>
      <c r="F63" s="85">
        <f t="shared" si="2"/>
        <v>0.13534697817566962</v>
      </c>
      <c r="G63" s="85">
        <f t="shared" si="3"/>
        <v>0.13534697817566962</v>
      </c>
      <c r="H63" s="84">
        <v>289500</v>
      </c>
      <c r="I63" s="84">
        <v>317000</v>
      </c>
      <c r="J63" s="88">
        <v>122666424</v>
      </c>
      <c r="K63" s="84">
        <f t="shared" si="4"/>
        <v>1.6318975441512438</v>
      </c>
      <c r="L63" s="84">
        <f t="shared" si="5"/>
        <v>1.6318975441512438</v>
      </c>
      <c r="M63" s="85">
        <v>212000</v>
      </c>
      <c r="N63" s="85">
        <v>221000</v>
      </c>
      <c r="O63" s="85">
        <v>15956260</v>
      </c>
      <c r="P63" s="85">
        <f t="shared" si="6"/>
        <v>33.984433386090672</v>
      </c>
      <c r="Q63" s="85">
        <f t="shared" si="7"/>
        <v>33.984433386090672</v>
      </c>
      <c r="R63" s="84">
        <v>0</v>
      </c>
      <c r="S63" s="84"/>
      <c r="T63" s="84">
        <v>0</v>
      </c>
      <c r="U63" s="84">
        <v>0</v>
      </c>
      <c r="V63" s="84"/>
      <c r="W63" s="85">
        <v>1</v>
      </c>
      <c r="X63" s="85">
        <v>1</v>
      </c>
      <c r="Y63" s="85">
        <v>100000000</v>
      </c>
      <c r="Z63" s="85">
        <f t="shared" si="8"/>
        <v>1180690.4734864626</v>
      </c>
      <c r="AA63" s="85">
        <f t="shared" si="9"/>
        <v>1180690.4734864626</v>
      </c>
      <c r="AB63" s="221">
        <f t="shared" si="10"/>
        <v>0</v>
      </c>
      <c r="AC63" s="221">
        <f t="shared" si="11"/>
        <v>295172618371615.62</v>
      </c>
      <c r="AD63" s="220">
        <f t="shared" si="0"/>
        <v>343973973604666.87</v>
      </c>
      <c r="AE63" s="219">
        <f t="shared" si="1"/>
        <v>1165.3315795424203</v>
      </c>
      <c r="AF63" s="98">
        <f t="shared" si="12"/>
        <v>3.2045975705293689E-2</v>
      </c>
      <c r="AG63" s="84">
        <f t="shared" si="13"/>
        <v>6.9815195071868588E-3</v>
      </c>
      <c r="AH63" s="84">
        <f t="shared" si="14"/>
        <v>9.499136442141623E-2</v>
      </c>
      <c r="AI63" s="84">
        <f t="shared" si="15"/>
        <v>4.2452830188679243E-2</v>
      </c>
      <c r="AJ63" s="84">
        <f t="shared" si="16"/>
        <v>0</v>
      </c>
    </row>
    <row r="64" spans="1:36">
      <c r="A64" s="84">
        <v>20180330</v>
      </c>
      <c r="B64" s="84" t="s">
        <v>99</v>
      </c>
      <c r="C64" s="85">
        <v>2452000</v>
      </c>
      <c r="D64" s="85">
        <v>2461000</v>
      </c>
      <c r="E64" s="85">
        <v>128386494</v>
      </c>
      <c r="F64" s="85">
        <f t="shared" si="2"/>
        <v>0.13534697817566962</v>
      </c>
      <c r="G64" s="85">
        <f t="shared" si="3"/>
        <v>0.13534697817566962</v>
      </c>
      <c r="H64" s="84">
        <v>317000</v>
      </c>
      <c r="I64" s="84">
        <v>309500</v>
      </c>
      <c r="J64" s="88">
        <v>122666424</v>
      </c>
      <c r="K64" s="84">
        <f t="shared" si="4"/>
        <v>1.6318975441512438</v>
      </c>
      <c r="L64" s="84">
        <f t="shared" si="5"/>
        <v>1.6318975441512438</v>
      </c>
      <c r="M64" s="85">
        <v>221000</v>
      </c>
      <c r="N64" s="85">
        <v>224900</v>
      </c>
      <c r="O64" s="85">
        <v>15956260</v>
      </c>
      <c r="P64" s="85">
        <f t="shared" si="6"/>
        <v>33.984433386090672</v>
      </c>
      <c r="Q64" s="85">
        <f t="shared" si="7"/>
        <v>33.984433386090672</v>
      </c>
      <c r="R64" s="84">
        <v>0</v>
      </c>
      <c r="S64" s="84"/>
      <c r="T64" s="84">
        <v>0</v>
      </c>
      <c r="U64" s="84">
        <v>0</v>
      </c>
      <c r="V64" s="84"/>
      <c r="W64" s="85">
        <v>1</v>
      </c>
      <c r="X64" s="85">
        <v>1</v>
      </c>
      <c r="Y64" s="85">
        <v>100000000</v>
      </c>
      <c r="Z64" s="85">
        <f t="shared" si="8"/>
        <v>1180690.4734864626</v>
      </c>
      <c r="AA64" s="85">
        <f t="shared" si="9"/>
        <v>1180690.4734864626</v>
      </c>
      <c r="AB64" s="221">
        <f t="shared" si="10"/>
        <v>0</v>
      </c>
      <c r="AC64" s="221">
        <f t="shared" si="11"/>
        <v>295172618371615.62</v>
      </c>
      <c r="AD64" s="220">
        <f t="shared" si="0"/>
        <v>344743852724852.94</v>
      </c>
      <c r="AE64" s="219">
        <f t="shared" si="1"/>
        <v>1167.9398130717811</v>
      </c>
      <c r="AF64" s="98">
        <f t="shared" si="12"/>
        <v>2.2381900354790092E-3</v>
      </c>
      <c r="AG64" s="84">
        <f t="shared" si="13"/>
        <v>3.67047308319739E-3</v>
      </c>
      <c r="AH64" s="84">
        <f t="shared" si="14"/>
        <v>-2.365930599369085E-2</v>
      </c>
      <c r="AI64" s="84">
        <f t="shared" si="15"/>
        <v>1.7647058823529412E-2</v>
      </c>
      <c r="AJ64" s="84">
        <f t="shared" si="16"/>
        <v>0</v>
      </c>
    </row>
    <row r="65" spans="1:36">
      <c r="A65" s="84">
        <v>20180402</v>
      </c>
      <c r="B65" s="84" t="s">
        <v>99</v>
      </c>
      <c r="C65" s="85">
        <v>2461000</v>
      </c>
      <c r="D65" s="85">
        <v>2427000</v>
      </c>
      <c r="E65" s="85">
        <v>128386494</v>
      </c>
      <c r="F65" s="85">
        <f t="shared" si="2"/>
        <v>0.13534697817566962</v>
      </c>
      <c r="G65" s="85">
        <f t="shared" si="3"/>
        <v>0.13534697817566962</v>
      </c>
      <c r="H65" s="84">
        <v>309500</v>
      </c>
      <c r="I65" s="84">
        <v>304000</v>
      </c>
      <c r="J65" s="88">
        <v>122666424</v>
      </c>
      <c r="K65" s="84">
        <f t="shared" si="4"/>
        <v>1.6318975441512438</v>
      </c>
      <c r="L65" s="84">
        <f t="shared" si="5"/>
        <v>1.6318975441512438</v>
      </c>
      <c r="M65" s="85">
        <v>224900</v>
      </c>
      <c r="N65" s="85">
        <v>224000</v>
      </c>
      <c r="O65" s="85">
        <v>15956260</v>
      </c>
      <c r="P65" s="85">
        <f t="shared" si="6"/>
        <v>33.984433386090672</v>
      </c>
      <c r="Q65" s="85">
        <f t="shared" si="7"/>
        <v>33.984433386090672</v>
      </c>
      <c r="R65" s="84">
        <v>0</v>
      </c>
      <c r="S65" s="84"/>
      <c r="T65" s="84">
        <v>0</v>
      </c>
      <c r="U65" s="84">
        <v>0</v>
      </c>
      <c r="V65" s="84"/>
      <c r="W65" s="85">
        <v>1</v>
      </c>
      <c r="X65" s="85">
        <v>1</v>
      </c>
      <c r="Y65" s="85">
        <v>100000000</v>
      </c>
      <c r="Z65" s="85">
        <f t="shared" si="8"/>
        <v>1180690.4734864626</v>
      </c>
      <c r="AA65" s="85">
        <f t="shared" si="9"/>
        <v>1180690.4734864626</v>
      </c>
      <c r="AB65" s="221">
        <f t="shared" si="10"/>
        <v>0</v>
      </c>
      <c r="AC65" s="221">
        <f t="shared" si="11"/>
        <v>295172618371615.62</v>
      </c>
      <c r="AD65" s="220">
        <f t="shared" si="0"/>
        <v>342564021400833.19</v>
      </c>
      <c r="AE65" s="219">
        <f t="shared" si="1"/>
        <v>1160.554875620451</v>
      </c>
      <c r="AF65" s="98">
        <f t="shared" si="12"/>
        <v>-6.3230462466273615E-3</v>
      </c>
      <c r="AG65" s="84">
        <f t="shared" si="13"/>
        <v>-1.3815522145469321E-2</v>
      </c>
      <c r="AH65" s="84">
        <f t="shared" si="14"/>
        <v>-1.7770597738287562E-2</v>
      </c>
      <c r="AI65" s="84">
        <f t="shared" si="15"/>
        <v>-4.0017785682525571E-3</v>
      </c>
      <c r="AJ65" s="84">
        <f t="shared" si="16"/>
        <v>0</v>
      </c>
    </row>
    <row r="66" spans="1:36">
      <c r="A66" s="84">
        <v>20180403</v>
      </c>
      <c r="B66" s="84" t="s">
        <v>99</v>
      </c>
      <c r="C66" s="85">
        <v>2427000</v>
      </c>
      <c r="D66" s="85">
        <v>2406000</v>
      </c>
      <c r="E66" s="85">
        <v>128386494</v>
      </c>
      <c r="F66" s="85">
        <f t="shared" si="2"/>
        <v>0.13534697817566962</v>
      </c>
      <c r="G66" s="85">
        <f t="shared" si="3"/>
        <v>0.13534697817566962</v>
      </c>
      <c r="H66" s="84">
        <v>304000</v>
      </c>
      <c r="I66" s="84">
        <v>299000</v>
      </c>
      <c r="J66" s="88">
        <v>122666424</v>
      </c>
      <c r="K66" s="84">
        <f t="shared" si="4"/>
        <v>1.6318975441512438</v>
      </c>
      <c r="L66" s="84">
        <f t="shared" si="5"/>
        <v>1.6318975441512438</v>
      </c>
      <c r="M66" s="85">
        <v>224000</v>
      </c>
      <c r="N66" s="85">
        <v>237300</v>
      </c>
      <c r="O66" s="85">
        <v>15956260</v>
      </c>
      <c r="P66" s="85">
        <f t="shared" si="6"/>
        <v>33.984433386090672</v>
      </c>
      <c r="Q66" s="85">
        <f t="shared" si="7"/>
        <v>33.984433386090672</v>
      </c>
      <c r="R66" s="84">
        <v>0</v>
      </c>
      <c r="S66" s="84"/>
      <c r="T66" s="84">
        <v>0</v>
      </c>
      <c r="U66" s="84">
        <v>0</v>
      </c>
      <c r="V66" s="84"/>
      <c r="W66" s="85">
        <v>1</v>
      </c>
      <c r="X66" s="85">
        <v>1</v>
      </c>
      <c r="Y66" s="85">
        <v>100000000</v>
      </c>
      <c r="Z66" s="85">
        <f t="shared" si="8"/>
        <v>1180690.4734864626</v>
      </c>
      <c r="AA66" s="85">
        <f t="shared" si="9"/>
        <v>1180690.4734864626</v>
      </c>
      <c r="AB66" s="221">
        <f t="shared" si="10"/>
        <v>0</v>
      </c>
      <c r="AC66" s="221">
        <f t="shared" si="11"/>
        <v>295172618371615.62</v>
      </c>
      <c r="AD66" s="220">
        <f t="shared" si="0"/>
        <v>348410332268738.44</v>
      </c>
      <c r="AE66" s="219">
        <f t="shared" si="1"/>
        <v>1180.3612888987477</v>
      </c>
      <c r="AF66" s="98">
        <f t="shared" si="12"/>
        <v>1.7066330678855612E-2</v>
      </c>
      <c r="AG66" s="84">
        <f t="shared" si="13"/>
        <v>-8.65265760197775E-3</v>
      </c>
      <c r="AH66" s="84">
        <f t="shared" si="14"/>
        <v>-1.6447368421052631E-2</v>
      </c>
      <c r="AI66" s="84">
        <f t="shared" si="15"/>
        <v>5.9374999999999997E-2</v>
      </c>
      <c r="AJ66" s="84">
        <f t="shared" si="16"/>
        <v>0</v>
      </c>
    </row>
    <row r="67" spans="1:36">
      <c r="A67" s="84">
        <v>20180404</v>
      </c>
      <c r="B67" s="84" t="s">
        <v>99</v>
      </c>
      <c r="C67" s="85">
        <v>2406000</v>
      </c>
      <c r="D67" s="85">
        <v>2346000</v>
      </c>
      <c r="E67" s="85">
        <v>128386494</v>
      </c>
      <c r="F67" s="85">
        <f t="shared" si="2"/>
        <v>0.13534697817566962</v>
      </c>
      <c r="G67" s="85">
        <f t="shared" si="3"/>
        <v>0.13534697817566962</v>
      </c>
      <c r="H67" s="84">
        <v>299000</v>
      </c>
      <c r="I67" s="84">
        <v>294000</v>
      </c>
      <c r="J67" s="88">
        <v>122666424</v>
      </c>
      <c r="K67" s="84">
        <f t="shared" si="4"/>
        <v>1.6318975441512438</v>
      </c>
      <c r="L67" s="84">
        <f t="shared" si="5"/>
        <v>1.6318975441512438</v>
      </c>
      <c r="M67" s="85">
        <v>237300</v>
      </c>
      <c r="N67" s="85">
        <v>241600</v>
      </c>
      <c r="O67" s="85">
        <v>15956260</v>
      </c>
      <c r="P67" s="85">
        <f t="shared" si="6"/>
        <v>33.984433386090672</v>
      </c>
      <c r="Q67" s="85">
        <f t="shared" si="7"/>
        <v>33.984433386090672</v>
      </c>
      <c r="R67" s="84">
        <v>0</v>
      </c>
      <c r="S67" s="84"/>
      <c r="T67" s="84">
        <v>0</v>
      </c>
      <c r="U67" s="84">
        <v>0</v>
      </c>
      <c r="V67" s="84"/>
      <c r="W67" s="85">
        <v>1</v>
      </c>
      <c r="X67" s="85">
        <v>1</v>
      </c>
      <c r="Y67" s="85">
        <v>100000000</v>
      </c>
      <c r="Z67" s="85">
        <f t="shared" si="8"/>
        <v>1180690.4734864626</v>
      </c>
      <c r="AA67" s="85">
        <f t="shared" si="9"/>
        <v>1180690.4734864626</v>
      </c>
      <c r="AB67" s="221">
        <f t="shared" si="10"/>
        <v>0</v>
      </c>
      <c r="AC67" s="221">
        <f t="shared" si="11"/>
        <v>295172618371615.62</v>
      </c>
      <c r="AD67" s="220">
        <f t="shared" si="0"/>
        <v>348698570805036.19</v>
      </c>
      <c r="AE67" s="219">
        <f t="shared" si="1"/>
        <v>1181.3377972818353</v>
      </c>
      <c r="AF67" s="98">
        <f t="shared" si="12"/>
        <v>8.2729617810374826E-4</v>
      </c>
      <c r="AG67" s="84">
        <f t="shared" si="13"/>
        <v>-2.4937655860349128E-2</v>
      </c>
      <c r="AH67" s="84">
        <f t="shared" si="14"/>
        <v>-1.6722408026755852E-2</v>
      </c>
      <c r="AI67" s="84">
        <f t="shared" si="15"/>
        <v>1.8120522545301308E-2</v>
      </c>
      <c r="AJ67" s="84">
        <f t="shared" si="16"/>
        <v>0</v>
      </c>
    </row>
    <row r="68" spans="1:36">
      <c r="A68" s="84">
        <v>20180405</v>
      </c>
      <c r="B68" s="84" t="s">
        <v>99</v>
      </c>
      <c r="C68" s="85">
        <v>2346000</v>
      </c>
      <c r="D68" s="85">
        <v>2437000</v>
      </c>
      <c r="E68" s="85">
        <v>128386494</v>
      </c>
      <c r="F68" s="85">
        <f t="shared" si="2"/>
        <v>0.13534697817566962</v>
      </c>
      <c r="G68" s="85">
        <f t="shared" si="3"/>
        <v>0.13534697817566962</v>
      </c>
      <c r="H68" s="84">
        <v>294000</v>
      </c>
      <c r="I68" s="84">
        <v>295000</v>
      </c>
      <c r="J68" s="88">
        <v>122666424</v>
      </c>
      <c r="K68" s="84">
        <f t="shared" si="4"/>
        <v>1.6318975441512438</v>
      </c>
      <c r="L68" s="84">
        <f t="shared" si="5"/>
        <v>1.6318975441512438</v>
      </c>
      <c r="M68" s="85">
        <v>241600</v>
      </c>
      <c r="N68" s="85">
        <v>240400</v>
      </c>
      <c r="O68" s="85">
        <v>15956260</v>
      </c>
      <c r="P68" s="85">
        <f t="shared" si="6"/>
        <v>33.984433386090672</v>
      </c>
      <c r="Q68" s="85">
        <f t="shared" si="7"/>
        <v>33.984433386090672</v>
      </c>
      <c r="R68" s="84">
        <v>0</v>
      </c>
      <c r="S68" s="84"/>
      <c r="T68" s="84">
        <v>0</v>
      </c>
      <c r="U68" s="84">
        <v>0</v>
      </c>
      <c r="V68" s="84"/>
      <c r="W68" s="85">
        <v>1</v>
      </c>
      <c r="X68" s="85">
        <v>1</v>
      </c>
      <c r="Y68" s="85">
        <v>100000000</v>
      </c>
      <c r="Z68" s="85">
        <f t="shared" si="8"/>
        <v>1180690.4734864626</v>
      </c>
      <c r="AA68" s="85">
        <f t="shared" si="9"/>
        <v>1180690.4734864626</v>
      </c>
      <c r="AB68" s="221">
        <f t="shared" si="10"/>
        <v>0</v>
      </c>
      <c r="AC68" s="221">
        <f t="shared" si="11"/>
        <v>295172618371615.62</v>
      </c>
      <c r="AD68" s="220">
        <f t="shared" ref="AD68:AD131" si="17">D68*E68*G68+I68*J68*L68+N68*O68*Q68+X68*Y68*AA68</f>
        <v>349829314379171.87</v>
      </c>
      <c r="AE68" s="219">
        <f t="shared" ref="AE68:AE131" si="18">AD68/AC68*1000</f>
        <v>1185.1685847728081</v>
      </c>
      <c r="AF68" s="98">
        <f t="shared" si="12"/>
        <v>3.2427536812816718E-3</v>
      </c>
      <c r="AG68" s="84">
        <f t="shared" si="13"/>
        <v>3.8789428815004259E-2</v>
      </c>
      <c r="AH68" s="84">
        <f t="shared" si="14"/>
        <v>3.4013605442176869E-3</v>
      </c>
      <c r="AI68" s="84">
        <f t="shared" si="15"/>
        <v>-4.9668874172185433E-3</v>
      </c>
      <c r="AJ68" s="84">
        <f t="shared" si="16"/>
        <v>0</v>
      </c>
    </row>
    <row r="69" spans="1:36">
      <c r="A69" s="84">
        <v>20180406</v>
      </c>
      <c r="B69" s="84" t="s">
        <v>99</v>
      </c>
      <c r="C69" s="85">
        <v>2437000</v>
      </c>
      <c r="D69" s="85">
        <v>2420000</v>
      </c>
      <c r="E69" s="85">
        <v>128386494</v>
      </c>
      <c r="F69" s="85">
        <f t="shared" ref="F69:F132" si="19">G68</f>
        <v>0.13534697817566962</v>
      </c>
      <c r="G69" s="85">
        <f t="shared" ref="G69:G132" si="20">IF(B69="Y",0.15*(C69*E69+H69*J69+M69*O69+W69*Y69)/(C69*E69),IF(AB69=0,F69,D68*E68*G68/AD68*(C69*E69+H69*J69+M69*O69+W69*Y69)/(C69*E69)))</f>
        <v>0.13534697817566962</v>
      </c>
      <c r="H69" s="84">
        <v>295000</v>
      </c>
      <c r="I69" s="84">
        <v>292000</v>
      </c>
      <c r="J69" s="88">
        <v>122666424</v>
      </c>
      <c r="K69" s="84">
        <f t="shared" ref="K69:K132" si="21">L68</f>
        <v>1.6318975441512438</v>
      </c>
      <c r="L69" s="84">
        <f t="shared" ref="L69:L132" si="22">IF(B69="Y",0.15*(C69*E69+H69*J69+M69*O69+W69*Y69)/(H69*J69),IF(AB69=0,K69,I68*J68*L68/AD68*(C69*E69+H69*J69+M69*O69+W69*Y69)/(H69*J69)))</f>
        <v>1.6318975441512438</v>
      </c>
      <c r="M69" s="85">
        <v>240400</v>
      </c>
      <c r="N69" s="85">
        <v>241600</v>
      </c>
      <c r="O69" s="85">
        <v>15956260</v>
      </c>
      <c r="P69" s="85">
        <f t="shared" ref="P69:P132" si="23">Q68</f>
        <v>33.984433386090672</v>
      </c>
      <c r="Q69" s="85">
        <f t="shared" ref="Q69:Q132" si="24">IF(B69="Y",0.3*(C69*E69+H69*J69+M69*O69+W69*Y69)/(M69*O69),IF(AB69=0,P69,N68*O68*Q68/AD68*(C69*E69+H69*J69+M69*O69+W69*Y69)/(M69*O69)))</f>
        <v>33.984433386090672</v>
      </c>
      <c r="R69" s="84">
        <v>0</v>
      </c>
      <c r="S69" s="84"/>
      <c r="T69" s="84">
        <v>0</v>
      </c>
      <c r="U69" s="84">
        <v>0</v>
      </c>
      <c r="V69" s="84"/>
      <c r="W69" s="85">
        <v>1</v>
      </c>
      <c r="X69" s="85">
        <v>1</v>
      </c>
      <c r="Y69" s="85">
        <v>100000000</v>
      </c>
      <c r="Z69" s="85">
        <f t="shared" ref="Z69:Z132" si="25">AA68</f>
        <v>1180690.4734864626</v>
      </c>
      <c r="AA69" s="85">
        <f t="shared" ref="AA69:AA132" si="26">IF(B69="Y",0.4*(C69*E69+H69*J69+M69*O69+W69*Y69)/(W69*Y69),IF(AB69=0,Z69,X68*Y68*AA68/AD68*(C69*E69+H69*J69+M69*O69+W69*Y69)/(W69*Y69)))</f>
        <v>1180690.4734864626</v>
      </c>
      <c r="AB69" s="221">
        <f t="shared" ref="AB69:AB132" si="27">IF(AD68&lt;&gt;(C69*E69*F69+H69*J69*K69+M69*O69*P69+W69*Y69*Z69),1,0)</f>
        <v>0</v>
      </c>
      <c r="AC69" s="221">
        <f t="shared" ref="AC69:AC132" si="28">IF(AND(AB69=0,B69="N"),AC68,AC68*(C69*E69*G69+H69*J69*L69+M69*O69*Q69+W69*Y69*AA69)/AD68)</f>
        <v>295172618371615.62</v>
      </c>
      <c r="AD69" s="220">
        <f t="shared" si="17"/>
        <v>349584090308994.06</v>
      </c>
      <c r="AE69" s="219">
        <f t="shared" si="18"/>
        <v>1184.3378028678651</v>
      </c>
      <c r="AF69" s="98">
        <f t="shared" ref="AF69:AF132" si="29">(AE69-AE68)/AE68</f>
        <v>-7.0098205066942531E-4</v>
      </c>
      <c r="AG69" s="84">
        <f t="shared" ref="AG69:AG132" si="30">(D69-C69)/C69</f>
        <v>-6.9757899056216658E-3</v>
      </c>
      <c r="AH69" s="84">
        <f t="shared" ref="AH69:AH132" si="31">(I69-H69)/H69</f>
        <v>-1.0169491525423728E-2</v>
      </c>
      <c r="AI69" s="84">
        <f t="shared" ref="AI69:AI132" si="32">(N69-M69)/M69</f>
        <v>4.9916805324459234E-3</v>
      </c>
      <c r="AJ69" s="84">
        <f t="shared" ref="AJ69:AJ132" si="33">(X69-W69)/X69</f>
        <v>0</v>
      </c>
    </row>
    <row r="70" spans="1:36">
      <c r="A70" s="84">
        <v>20180409</v>
      </c>
      <c r="B70" s="84" t="s">
        <v>99</v>
      </c>
      <c r="C70" s="85">
        <v>2420000</v>
      </c>
      <c r="D70" s="85">
        <v>2460000</v>
      </c>
      <c r="E70" s="85">
        <v>128386494</v>
      </c>
      <c r="F70" s="85">
        <f t="shared" si="19"/>
        <v>0.13534697817566962</v>
      </c>
      <c r="G70" s="85">
        <f t="shared" si="20"/>
        <v>0.13534697817566962</v>
      </c>
      <c r="H70" s="84">
        <v>292000</v>
      </c>
      <c r="I70" s="84">
        <v>306000</v>
      </c>
      <c r="J70" s="88">
        <v>122666424</v>
      </c>
      <c r="K70" s="84">
        <f t="shared" si="21"/>
        <v>1.6318975441512438</v>
      </c>
      <c r="L70" s="84">
        <f t="shared" si="22"/>
        <v>1.6318975441512438</v>
      </c>
      <c r="M70" s="85">
        <v>241600</v>
      </c>
      <c r="N70" s="85">
        <v>255100</v>
      </c>
      <c r="O70" s="85">
        <v>15956260</v>
      </c>
      <c r="P70" s="85">
        <f t="shared" si="23"/>
        <v>33.984433386090672</v>
      </c>
      <c r="Q70" s="85">
        <f t="shared" si="24"/>
        <v>33.984433386090672</v>
      </c>
      <c r="R70" s="84">
        <v>0</v>
      </c>
      <c r="S70" s="84"/>
      <c r="T70" s="84">
        <v>0</v>
      </c>
      <c r="U70" s="84">
        <v>0</v>
      </c>
      <c r="V70" s="84"/>
      <c r="W70" s="85">
        <v>1</v>
      </c>
      <c r="X70" s="85">
        <v>1</v>
      </c>
      <c r="Y70" s="85">
        <v>100000000</v>
      </c>
      <c r="Z70" s="85">
        <f t="shared" si="25"/>
        <v>1180690.4734864626</v>
      </c>
      <c r="AA70" s="85">
        <f t="shared" si="26"/>
        <v>1180690.4734864626</v>
      </c>
      <c r="AB70" s="221">
        <f t="shared" si="27"/>
        <v>0</v>
      </c>
      <c r="AC70" s="221">
        <f t="shared" si="28"/>
        <v>295172618371615.62</v>
      </c>
      <c r="AD70" s="220">
        <f t="shared" si="17"/>
        <v>360402235917434</v>
      </c>
      <c r="AE70" s="219">
        <f t="shared" si="18"/>
        <v>1220.9880371210304</v>
      </c>
      <c r="AF70" s="98">
        <f t="shared" si="29"/>
        <v>3.0945760714905023E-2</v>
      </c>
      <c r="AG70" s="84">
        <f t="shared" si="30"/>
        <v>1.6528925619834711E-2</v>
      </c>
      <c r="AH70" s="84">
        <f t="shared" si="31"/>
        <v>4.7945205479452052E-2</v>
      </c>
      <c r="AI70" s="84">
        <f t="shared" si="32"/>
        <v>5.587748344370861E-2</v>
      </c>
      <c r="AJ70" s="84">
        <f t="shared" si="33"/>
        <v>0</v>
      </c>
    </row>
    <row r="71" spans="1:36">
      <c r="A71" s="84">
        <v>20180410</v>
      </c>
      <c r="B71" s="84" t="s">
        <v>99</v>
      </c>
      <c r="C71" s="85">
        <v>2460000</v>
      </c>
      <c r="D71" s="85">
        <v>2444000</v>
      </c>
      <c r="E71" s="85">
        <v>128386494</v>
      </c>
      <c r="F71" s="85">
        <f t="shared" si="19"/>
        <v>0.13534697817566962</v>
      </c>
      <c r="G71" s="85">
        <f t="shared" si="20"/>
        <v>0.13534697817566962</v>
      </c>
      <c r="H71" s="84">
        <v>306000</v>
      </c>
      <c r="I71" s="84">
        <v>303000</v>
      </c>
      <c r="J71" s="88">
        <v>122666424</v>
      </c>
      <c r="K71" s="84">
        <f t="shared" si="21"/>
        <v>1.6318975441512438</v>
      </c>
      <c r="L71" s="84">
        <f t="shared" si="22"/>
        <v>1.6318975441512438</v>
      </c>
      <c r="M71" s="85">
        <v>255100</v>
      </c>
      <c r="N71" s="85">
        <v>260200</v>
      </c>
      <c r="O71" s="85">
        <v>15956260</v>
      </c>
      <c r="P71" s="85">
        <f t="shared" si="23"/>
        <v>33.984433386090672</v>
      </c>
      <c r="Q71" s="85">
        <f t="shared" si="24"/>
        <v>33.984433386090672</v>
      </c>
      <c r="R71" s="84">
        <v>0</v>
      </c>
      <c r="S71" s="84"/>
      <c r="T71" s="84">
        <v>0</v>
      </c>
      <c r="U71" s="84">
        <v>0</v>
      </c>
      <c r="V71" s="84"/>
      <c r="W71" s="85">
        <v>1</v>
      </c>
      <c r="X71" s="85">
        <v>1</v>
      </c>
      <c r="Y71" s="85">
        <v>100000000</v>
      </c>
      <c r="Z71" s="85">
        <f t="shared" si="25"/>
        <v>1180690.4734864626</v>
      </c>
      <c r="AA71" s="85">
        <f t="shared" si="26"/>
        <v>1180690.4734864626</v>
      </c>
      <c r="AB71" s="221">
        <f t="shared" si="27"/>
        <v>0</v>
      </c>
      <c r="AC71" s="221">
        <f t="shared" si="28"/>
        <v>295172618371615.62</v>
      </c>
      <c r="AD71" s="220">
        <f t="shared" si="17"/>
        <v>362289219945996.12</v>
      </c>
      <c r="AE71" s="219">
        <f t="shared" si="18"/>
        <v>1227.3808524132214</v>
      </c>
      <c r="AF71" s="98">
        <f t="shared" si="29"/>
        <v>5.2357722580678567E-3</v>
      </c>
      <c r="AG71" s="84">
        <f t="shared" si="30"/>
        <v>-6.5040650406504065E-3</v>
      </c>
      <c r="AH71" s="84">
        <f t="shared" si="31"/>
        <v>-9.8039215686274508E-3</v>
      </c>
      <c r="AI71" s="84">
        <f t="shared" si="32"/>
        <v>1.9992159937279499E-2</v>
      </c>
      <c r="AJ71" s="84">
        <f t="shared" si="33"/>
        <v>0</v>
      </c>
    </row>
    <row r="72" spans="1:36">
      <c r="A72" s="84">
        <v>20180411</v>
      </c>
      <c r="B72" s="84" t="s">
        <v>99</v>
      </c>
      <c r="C72" s="85">
        <v>2444000</v>
      </c>
      <c r="D72" s="85">
        <v>2443000</v>
      </c>
      <c r="E72" s="85">
        <v>128386494</v>
      </c>
      <c r="F72" s="85">
        <f t="shared" si="19"/>
        <v>0.13534697817566962</v>
      </c>
      <c r="G72" s="85">
        <f t="shared" si="20"/>
        <v>0.13534697817566962</v>
      </c>
      <c r="H72" s="84">
        <v>303000</v>
      </c>
      <c r="I72" s="84">
        <v>298000</v>
      </c>
      <c r="J72" s="88">
        <v>122666424</v>
      </c>
      <c r="K72" s="84">
        <f t="shared" si="21"/>
        <v>1.6318975441512438</v>
      </c>
      <c r="L72" s="84">
        <f t="shared" si="22"/>
        <v>1.6318975441512438</v>
      </c>
      <c r="M72" s="85">
        <v>260200</v>
      </c>
      <c r="N72" s="85">
        <v>256500</v>
      </c>
      <c r="O72" s="85">
        <v>15956260</v>
      </c>
      <c r="P72" s="85">
        <f t="shared" si="23"/>
        <v>33.984433386090672</v>
      </c>
      <c r="Q72" s="85">
        <f t="shared" si="24"/>
        <v>33.984433386090672</v>
      </c>
      <c r="R72" s="84">
        <v>0</v>
      </c>
      <c r="S72" s="84"/>
      <c r="T72" s="84">
        <v>0</v>
      </c>
      <c r="U72" s="84">
        <v>0</v>
      </c>
      <c r="V72" s="84"/>
      <c r="W72" s="85">
        <v>1</v>
      </c>
      <c r="X72" s="85">
        <v>1</v>
      </c>
      <c r="Y72" s="85">
        <v>100000000</v>
      </c>
      <c r="Z72" s="85">
        <f t="shared" si="25"/>
        <v>1180690.4734864626</v>
      </c>
      <c r="AA72" s="85">
        <f t="shared" si="26"/>
        <v>1180690.4734864626</v>
      </c>
      <c r="AB72" s="221">
        <f t="shared" si="27"/>
        <v>0</v>
      </c>
      <c r="AC72" s="221">
        <f t="shared" si="28"/>
        <v>295172618371615.62</v>
      </c>
      <c r="AD72" s="220">
        <f t="shared" si="17"/>
        <v>359264569557891.31</v>
      </c>
      <c r="AE72" s="219">
        <f t="shared" si="18"/>
        <v>1217.1337962845369</v>
      </c>
      <c r="AF72" s="98">
        <f t="shared" si="29"/>
        <v>-8.3487176034539382E-3</v>
      </c>
      <c r="AG72" s="84">
        <f t="shared" si="30"/>
        <v>-4.0916530278232408E-4</v>
      </c>
      <c r="AH72" s="84">
        <f t="shared" si="31"/>
        <v>-1.65016501650165E-2</v>
      </c>
      <c r="AI72" s="84">
        <f t="shared" si="32"/>
        <v>-1.4219830899308224E-2</v>
      </c>
      <c r="AJ72" s="84">
        <f t="shared" si="33"/>
        <v>0</v>
      </c>
    </row>
    <row r="73" spans="1:36">
      <c r="A73" s="84">
        <v>20180412</v>
      </c>
      <c r="B73" s="84" t="s">
        <v>99</v>
      </c>
      <c r="C73" s="85">
        <v>2443000</v>
      </c>
      <c r="D73" s="85">
        <v>2450000</v>
      </c>
      <c r="E73" s="85">
        <v>128386494</v>
      </c>
      <c r="F73" s="85">
        <f t="shared" si="19"/>
        <v>0.13534697817566962</v>
      </c>
      <c r="G73" s="85">
        <f t="shared" si="20"/>
        <v>0.13534697817566962</v>
      </c>
      <c r="H73" s="84">
        <v>298000</v>
      </c>
      <c r="I73" s="84">
        <v>298500</v>
      </c>
      <c r="J73" s="88">
        <v>122666424</v>
      </c>
      <c r="K73" s="84">
        <f t="shared" si="21"/>
        <v>1.6318975441512438</v>
      </c>
      <c r="L73" s="84">
        <f t="shared" si="22"/>
        <v>1.6318975441512438</v>
      </c>
      <c r="M73" s="85">
        <v>256500</v>
      </c>
      <c r="N73" s="85">
        <v>232100</v>
      </c>
      <c r="O73" s="85">
        <v>15956260</v>
      </c>
      <c r="P73" s="85">
        <f t="shared" si="23"/>
        <v>33.984433386090672</v>
      </c>
      <c r="Q73" s="85">
        <f t="shared" si="24"/>
        <v>33.984433386090672</v>
      </c>
      <c r="R73" s="84">
        <v>0</v>
      </c>
      <c r="S73" s="84"/>
      <c r="T73" s="84">
        <v>0</v>
      </c>
      <c r="U73" s="84">
        <v>0</v>
      </c>
      <c r="V73" s="84"/>
      <c r="W73" s="85">
        <v>1</v>
      </c>
      <c r="X73" s="85">
        <v>1</v>
      </c>
      <c r="Y73" s="85">
        <v>100000000</v>
      </c>
      <c r="Z73" s="85">
        <f t="shared" si="25"/>
        <v>1180690.4734864626</v>
      </c>
      <c r="AA73" s="85">
        <f t="shared" si="26"/>
        <v>1180690.4734864626</v>
      </c>
      <c r="AB73" s="221">
        <f t="shared" si="27"/>
        <v>0</v>
      </c>
      <c r="AC73" s="221">
        <f t="shared" si="28"/>
        <v>295172618371615.62</v>
      </c>
      <c r="AD73" s="220">
        <f t="shared" si="17"/>
        <v>346255043440447.44</v>
      </c>
      <c r="AE73" s="219">
        <f t="shared" si="18"/>
        <v>1173.0594976954137</v>
      </c>
      <c r="AF73" s="98">
        <f t="shared" si="29"/>
        <v>-3.6211547755608968E-2</v>
      </c>
      <c r="AG73" s="84">
        <f t="shared" si="30"/>
        <v>2.8653295128939827E-3</v>
      </c>
      <c r="AH73" s="84">
        <f t="shared" si="31"/>
        <v>1.6778523489932886E-3</v>
      </c>
      <c r="AI73" s="84">
        <f t="shared" si="32"/>
        <v>-9.5126705653021448E-2</v>
      </c>
      <c r="AJ73" s="84">
        <f t="shared" si="33"/>
        <v>0</v>
      </c>
    </row>
    <row r="74" spans="1:36">
      <c r="A74" s="84">
        <v>20180413</v>
      </c>
      <c r="B74" s="84" t="s">
        <v>99</v>
      </c>
      <c r="C74" s="85">
        <v>2450000</v>
      </c>
      <c r="D74" s="85">
        <v>2490000</v>
      </c>
      <c r="E74" s="85">
        <v>128386494</v>
      </c>
      <c r="F74" s="85">
        <f t="shared" si="19"/>
        <v>0.13534697817566962</v>
      </c>
      <c r="G74" s="85">
        <f t="shared" si="20"/>
        <v>0.13534697817566962</v>
      </c>
      <c r="H74" s="84">
        <v>298500</v>
      </c>
      <c r="I74" s="84">
        <v>290000</v>
      </c>
      <c r="J74" s="88">
        <v>122666424</v>
      </c>
      <c r="K74" s="84">
        <f t="shared" si="21"/>
        <v>1.6318975441512438</v>
      </c>
      <c r="L74" s="84">
        <f t="shared" si="22"/>
        <v>1.6318975441512438</v>
      </c>
      <c r="M74" s="85">
        <v>232100</v>
      </c>
      <c r="N74" s="85">
        <v>236000</v>
      </c>
      <c r="O74" s="85">
        <v>15956260</v>
      </c>
      <c r="P74" s="85">
        <f t="shared" si="23"/>
        <v>33.984433386090672</v>
      </c>
      <c r="Q74" s="85">
        <f t="shared" si="24"/>
        <v>33.984433386090672</v>
      </c>
      <c r="R74" s="84">
        <v>0</v>
      </c>
      <c r="S74" s="84"/>
      <c r="T74" s="84">
        <v>0</v>
      </c>
      <c r="U74" s="84">
        <v>0</v>
      </c>
      <c r="V74" s="84"/>
      <c r="W74" s="85">
        <v>1</v>
      </c>
      <c r="X74" s="85">
        <v>1</v>
      </c>
      <c r="Y74" s="85">
        <v>100000000</v>
      </c>
      <c r="Z74" s="85">
        <f t="shared" si="25"/>
        <v>1180690.4734864626</v>
      </c>
      <c r="AA74" s="85">
        <f t="shared" si="26"/>
        <v>1180690.4734864626</v>
      </c>
      <c r="AB74" s="221">
        <f t="shared" si="27"/>
        <v>0</v>
      </c>
      <c r="AC74" s="221">
        <f t="shared" si="28"/>
        <v>295172618371615.62</v>
      </c>
      <c r="AD74" s="220">
        <f t="shared" si="17"/>
        <v>347363421968603.62</v>
      </c>
      <c r="AE74" s="219">
        <f t="shared" si="18"/>
        <v>1176.8145158074281</v>
      </c>
      <c r="AF74" s="98">
        <f t="shared" si="29"/>
        <v>3.201046596009349E-3</v>
      </c>
      <c r="AG74" s="84">
        <f t="shared" si="30"/>
        <v>1.6326530612244899E-2</v>
      </c>
      <c r="AH74" s="84">
        <f t="shared" si="31"/>
        <v>-2.8475711892797319E-2</v>
      </c>
      <c r="AI74" s="84">
        <f t="shared" si="32"/>
        <v>1.6803102111158982E-2</v>
      </c>
      <c r="AJ74" s="84">
        <f t="shared" si="33"/>
        <v>0</v>
      </c>
    </row>
    <row r="75" spans="1:36">
      <c r="A75" s="84">
        <v>20180416</v>
      </c>
      <c r="B75" s="84" t="s">
        <v>99</v>
      </c>
      <c r="C75" s="85">
        <v>2490000</v>
      </c>
      <c r="D75" s="85">
        <v>2517000</v>
      </c>
      <c r="E75" s="85">
        <v>128386494</v>
      </c>
      <c r="F75" s="85">
        <f t="shared" si="19"/>
        <v>0.13534697817566962</v>
      </c>
      <c r="G75" s="85">
        <f t="shared" si="20"/>
        <v>0.13534697817566962</v>
      </c>
      <c r="H75" s="84">
        <v>290000</v>
      </c>
      <c r="I75" s="84">
        <v>295500</v>
      </c>
      <c r="J75" s="88">
        <v>122666424</v>
      </c>
      <c r="K75" s="84">
        <f t="shared" si="21"/>
        <v>1.6318975441512438</v>
      </c>
      <c r="L75" s="84">
        <f t="shared" si="22"/>
        <v>1.6318975441512438</v>
      </c>
      <c r="M75" s="85">
        <v>236000</v>
      </c>
      <c r="N75" s="85">
        <v>227300</v>
      </c>
      <c r="O75" s="85">
        <v>15956260</v>
      </c>
      <c r="P75" s="85">
        <f t="shared" si="23"/>
        <v>33.984433386090672</v>
      </c>
      <c r="Q75" s="85">
        <f t="shared" si="24"/>
        <v>33.984433386090672</v>
      </c>
      <c r="R75" s="84">
        <v>0</v>
      </c>
      <c r="S75" s="84"/>
      <c r="T75" s="84">
        <v>0</v>
      </c>
      <c r="U75" s="84">
        <v>0</v>
      </c>
      <c r="V75" s="84"/>
      <c r="W75" s="85">
        <v>1</v>
      </c>
      <c r="X75" s="85">
        <v>1</v>
      </c>
      <c r="Y75" s="85">
        <v>100000000</v>
      </c>
      <c r="Z75" s="85">
        <f t="shared" si="25"/>
        <v>1180690.4734864626</v>
      </c>
      <c r="AA75" s="85">
        <f t="shared" si="26"/>
        <v>1180690.4734864626</v>
      </c>
      <c r="AB75" s="221">
        <f t="shared" si="27"/>
        <v>0</v>
      </c>
      <c r="AC75" s="221">
        <f t="shared" si="28"/>
        <v>295172618371615.62</v>
      </c>
      <c r="AD75" s="220">
        <f t="shared" si="17"/>
        <v>344215877456026.06</v>
      </c>
      <c r="AE75" s="219">
        <f t="shared" si="18"/>
        <v>1166.1511130502834</v>
      </c>
      <c r="AF75" s="98">
        <f t="shared" si="29"/>
        <v>-9.0612433938481746E-3</v>
      </c>
      <c r="AG75" s="84">
        <f t="shared" si="30"/>
        <v>1.0843373493975903E-2</v>
      </c>
      <c r="AH75" s="84">
        <f t="shared" si="31"/>
        <v>1.896551724137931E-2</v>
      </c>
      <c r="AI75" s="84">
        <f t="shared" si="32"/>
        <v>-3.6864406779661019E-2</v>
      </c>
      <c r="AJ75" s="84">
        <f t="shared" si="33"/>
        <v>0</v>
      </c>
    </row>
    <row r="76" spans="1:36" s="80" customFormat="1">
      <c r="A76" s="84">
        <v>20180417</v>
      </c>
      <c r="B76" s="84" t="s">
        <v>99</v>
      </c>
      <c r="C76" s="85">
        <v>2517000</v>
      </c>
      <c r="D76" s="85">
        <v>2499000</v>
      </c>
      <c r="E76" s="85">
        <v>128386494</v>
      </c>
      <c r="F76" s="85">
        <f t="shared" si="19"/>
        <v>0.13534697817566962</v>
      </c>
      <c r="G76" s="85">
        <f t="shared" si="20"/>
        <v>0.1430260161587209</v>
      </c>
      <c r="H76" s="84">
        <v>295500</v>
      </c>
      <c r="I76" s="84">
        <v>290000</v>
      </c>
      <c r="J76" s="88">
        <v>125108377</v>
      </c>
      <c r="K76" s="84">
        <f t="shared" si="21"/>
        <v>1.6318975441512438</v>
      </c>
      <c r="L76" s="84">
        <f t="shared" si="22"/>
        <v>1.690825081853937</v>
      </c>
      <c r="M76" s="85">
        <v>227300</v>
      </c>
      <c r="N76" s="85">
        <v>234100</v>
      </c>
      <c r="O76" s="85">
        <v>15956260</v>
      </c>
      <c r="P76" s="85">
        <f t="shared" si="23"/>
        <v>33.984433386090672</v>
      </c>
      <c r="Q76" s="85">
        <f t="shared" si="24"/>
        <v>35.912572147087246</v>
      </c>
      <c r="R76" s="84">
        <v>0</v>
      </c>
      <c r="S76" s="84"/>
      <c r="T76" s="84">
        <v>0</v>
      </c>
      <c r="U76" s="84">
        <v>0</v>
      </c>
      <c r="V76" s="84"/>
      <c r="W76" s="85">
        <v>1</v>
      </c>
      <c r="X76" s="85">
        <v>1</v>
      </c>
      <c r="Y76" s="85">
        <v>100000000</v>
      </c>
      <c r="Z76" s="85">
        <f t="shared" si="25"/>
        <v>1180690.4734864626</v>
      </c>
      <c r="AA76" s="85">
        <f t="shared" si="26"/>
        <v>1247678.0569134208</v>
      </c>
      <c r="AB76" s="221">
        <f t="shared" si="27"/>
        <v>1</v>
      </c>
      <c r="AC76" s="221">
        <f t="shared" si="28"/>
        <v>311919514228355.12</v>
      </c>
      <c r="AD76" s="220">
        <f t="shared" si="17"/>
        <v>366147917943368</v>
      </c>
      <c r="AE76" s="219">
        <f t="shared" si="18"/>
        <v>1173.8538348559766</v>
      </c>
      <c r="AF76" s="98">
        <f t="shared" si="29"/>
        <v>6.6052518575790602E-3</v>
      </c>
      <c r="AG76" s="84">
        <f t="shared" si="30"/>
        <v>-7.1513706793802142E-3</v>
      </c>
      <c r="AH76" s="84">
        <f t="shared" si="31"/>
        <v>-1.8612521150592216E-2</v>
      </c>
      <c r="AI76" s="84">
        <f t="shared" si="32"/>
        <v>2.9916410030796304E-2</v>
      </c>
      <c r="AJ76" s="84">
        <f t="shared" si="33"/>
        <v>0</v>
      </c>
    </row>
    <row r="77" spans="1:36">
      <c r="A77" s="84">
        <v>20180418</v>
      </c>
      <c r="B77" s="84" t="s">
        <v>99</v>
      </c>
      <c r="C77" s="85">
        <v>2499000</v>
      </c>
      <c r="D77" s="85">
        <v>2568000</v>
      </c>
      <c r="E77" s="85">
        <v>128386494</v>
      </c>
      <c r="F77" s="85">
        <f t="shared" si="19"/>
        <v>0.1430260161587209</v>
      </c>
      <c r="G77" s="85">
        <f t="shared" si="20"/>
        <v>0.1430260161587209</v>
      </c>
      <c r="H77" s="84">
        <v>290000</v>
      </c>
      <c r="I77" s="84">
        <v>284500</v>
      </c>
      <c r="J77" s="88">
        <v>125108377</v>
      </c>
      <c r="K77" s="84">
        <f t="shared" si="21"/>
        <v>1.690825081853937</v>
      </c>
      <c r="L77" s="84">
        <f t="shared" si="22"/>
        <v>1.690825081853937</v>
      </c>
      <c r="M77" s="85">
        <v>234100</v>
      </c>
      <c r="N77" s="85">
        <v>233500</v>
      </c>
      <c r="O77" s="85">
        <v>15956260</v>
      </c>
      <c r="P77" s="85">
        <f t="shared" si="23"/>
        <v>35.912572147087246</v>
      </c>
      <c r="Q77" s="85">
        <f t="shared" si="24"/>
        <v>35.912572147087246</v>
      </c>
      <c r="R77" s="84">
        <v>0</v>
      </c>
      <c r="S77" s="84"/>
      <c r="T77" s="84">
        <v>0</v>
      </c>
      <c r="U77" s="84">
        <v>0</v>
      </c>
      <c r="V77" s="84"/>
      <c r="W77" s="85">
        <v>1</v>
      </c>
      <c r="X77" s="85">
        <v>1</v>
      </c>
      <c r="Y77" s="85">
        <v>100000000</v>
      </c>
      <c r="Z77" s="85">
        <f t="shared" si="25"/>
        <v>1247678.0569134208</v>
      </c>
      <c r="AA77" s="85">
        <f t="shared" si="26"/>
        <v>1247678.0569134208</v>
      </c>
      <c r="AB77" s="221">
        <f t="shared" si="27"/>
        <v>0</v>
      </c>
      <c r="AC77" s="221">
        <f t="shared" si="28"/>
        <v>311919514228355.12</v>
      </c>
      <c r="AD77" s="220">
        <f t="shared" si="17"/>
        <v>365907669645313.37</v>
      </c>
      <c r="AE77" s="219">
        <f t="shared" si="18"/>
        <v>1173.0836095667735</v>
      </c>
      <c r="AF77" s="98">
        <f t="shared" si="29"/>
        <v>-6.5615093321874684E-4</v>
      </c>
      <c r="AG77" s="84">
        <f t="shared" si="30"/>
        <v>2.7611044417767107E-2</v>
      </c>
      <c r="AH77" s="84">
        <f t="shared" si="31"/>
        <v>-1.896551724137931E-2</v>
      </c>
      <c r="AI77" s="84">
        <f t="shared" si="32"/>
        <v>-2.5630072618539087E-3</v>
      </c>
      <c r="AJ77" s="84">
        <f t="shared" si="33"/>
        <v>0</v>
      </c>
    </row>
    <row r="78" spans="1:36">
      <c r="A78" s="84">
        <v>20180419</v>
      </c>
      <c r="B78" s="84" t="s">
        <v>99</v>
      </c>
      <c r="C78" s="85">
        <v>2568000</v>
      </c>
      <c r="D78" s="85">
        <v>2639000</v>
      </c>
      <c r="E78" s="85">
        <v>128386494</v>
      </c>
      <c r="F78" s="85">
        <f t="shared" si="19"/>
        <v>0.1430260161587209</v>
      </c>
      <c r="G78" s="85">
        <f t="shared" si="20"/>
        <v>0.1430260161587209</v>
      </c>
      <c r="H78" s="84">
        <v>284500</v>
      </c>
      <c r="I78" s="84">
        <v>266500</v>
      </c>
      <c r="J78" s="88">
        <v>125108377</v>
      </c>
      <c r="K78" s="84">
        <f t="shared" si="21"/>
        <v>1.690825081853937</v>
      </c>
      <c r="L78" s="84">
        <f t="shared" si="22"/>
        <v>1.690825081853937</v>
      </c>
      <c r="M78" s="85">
        <v>233500</v>
      </c>
      <c r="N78" s="85">
        <v>223200</v>
      </c>
      <c r="O78" s="85">
        <v>15956260</v>
      </c>
      <c r="P78" s="85">
        <f t="shared" si="23"/>
        <v>35.912572147087246</v>
      </c>
      <c r="Q78" s="85">
        <f t="shared" si="24"/>
        <v>35.912572147087246</v>
      </c>
      <c r="R78" s="84">
        <v>0</v>
      </c>
      <c r="S78" s="84"/>
      <c r="T78" s="84">
        <v>0</v>
      </c>
      <c r="U78" s="84">
        <v>0</v>
      </c>
      <c r="V78" s="84"/>
      <c r="W78" s="85">
        <v>1</v>
      </c>
      <c r="X78" s="85">
        <v>1</v>
      </c>
      <c r="Y78" s="85">
        <v>100000000</v>
      </c>
      <c r="Z78" s="85">
        <f t="shared" si="25"/>
        <v>1247678.0569134208</v>
      </c>
      <c r="AA78" s="85">
        <f t="shared" si="26"/>
        <v>1247678.0569134208</v>
      </c>
      <c r="AB78" s="221">
        <f t="shared" si="27"/>
        <v>0</v>
      </c>
      <c r="AC78" s="221">
        <f t="shared" si="28"/>
        <v>311919514228355.12</v>
      </c>
      <c r="AD78" s="220">
        <f t="shared" si="17"/>
        <v>357501547509576.56</v>
      </c>
      <c r="AE78" s="219">
        <f t="shared" si="18"/>
        <v>1146.1339582872363</v>
      </c>
      <c r="AF78" s="98">
        <f t="shared" si="29"/>
        <v>-2.2973342274801585E-2</v>
      </c>
      <c r="AG78" s="84">
        <f t="shared" si="30"/>
        <v>2.764797507788162E-2</v>
      </c>
      <c r="AH78" s="84">
        <f t="shared" si="31"/>
        <v>-6.32688927943761E-2</v>
      </c>
      <c r="AI78" s="84">
        <f t="shared" si="32"/>
        <v>-4.411134903640257E-2</v>
      </c>
      <c r="AJ78" s="84">
        <f t="shared" si="33"/>
        <v>0</v>
      </c>
    </row>
    <row r="79" spans="1:36">
      <c r="A79" s="84">
        <v>20180420</v>
      </c>
      <c r="B79" s="84" t="s">
        <v>99</v>
      </c>
      <c r="C79" s="85">
        <v>2639000</v>
      </c>
      <c r="D79" s="85">
        <v>2581000</v>
      </c>
      <c r="E79" s="85">
        <v>128386494</v>
      </c>
      <c r="F79" s="85">
        <f t="shared" si="19"/>
        <v>0.1430260161587209</v>
      </c>
      <c r="G79" s="85">
        <f t="shared" si="20"/>
        <v>0.1430260161587209</v>
      </c>
      <c r="H79" s="84">
        <v>266500</v>
      </c>
      <c r="I79" s="84">
        <v>269000</v>
      </c>
      <c r="J79" s="88">
        <v>125108377</v>
      </c>
      <c r="K79" s="84">
        <f t="shared" si="21"/>
        <v>1.690825081853937</v>
      </c>
      <c r="L79" s="84">
        <f t="shared" si="22"/>
        <v>1.690825081853937</v>
      </c>
      <c r="M79" s="85">
        <v>223200</v>
      </c>
      <c r="N79" s="85">
        <v>224200</v>
      </c>
      <c r="O79" s="85">
        <v>15956260</v>
      </c>
      <c r="P79" s="85">
        <f t="shared" si="23"/>
        <v>35.912572147087246</v>
      </c>
      <c r="Q79" s="85">
        <f t="shared" si="24"/>
        <v>35.912572147087246</v>
      </c>
      <c r="R79" s="84">
        <v>0</v>
      </c>
      <c r="S79" s="84"/>
      <c r="T79" s="84">
        <v>0</v>
      </c>
      <c r="U79" s="84">
        <v>0</v>
      </c>
      <c r="V79" s="84"/>
      <c r="W79" s="85">
        <v>1</v>
      </c>
      <c r="X79" s="85">
        <v>1</v>
      </c>
      <c r="Y79" s="85">
        <v>100000000</v>
      </c>
      <c r="Z79" s="85">
        <f t="shared" si="25"/>
        <v>1247678.0569134208</v>
      </c>
      <c r="AA79" s="85">
        <f t="shared" si="26"/>
        <v>1247678.0569134208</v>
      </c>
      <c r="AB79" s="221">
        <f t="shared" si="27"/>
        <v>0</v>
      </c>
      <c r="AC79" s="221">
        <f t="shared" si="28"/>
        <v>311919514228355.12</v>
      </c>
      <c r="AD79" s="220">
        <f t="shared" si="17"/>
        <v>357538387494084.81</v>
      </c>
      <c r="AE79" s="219">
        <f t="shared" si="18"/>
        <v>1146.2520656284823</v>
      </c>
      <c r="AF79" s="98">
        <f t="shared" si="29"/>
        <v>1.0304846164976808E-4</v>
      </c>
      <c r="AG79" s="84">
        <f t="shared" si="30"/>
        <v>-2.197802197802198E-2</v>
      </c>
      <c r="AH79" s="84">
        <f t="shared" si="31"/>
        <v>9.3808630393996256E-3</v>
      </c>
      <c r="AI79" s="84">
        <f t="shared" si="32"/>
        <v>4.4802867383512543E-3</v>
      </c>
      <c r="AJ79" s="84">
        <f t="shared" si="33"/>
        <v>0</v>
      </c>
    </row>
    <row r="80" spans="1:36">
      <c r="A80" s="84">
        <v>20180423</v>
      </c>
      <c r="B80" s="84" t="s">
        <v>99</v>
      </c>
      <c r="C80" s="85">
        <v>2581000</v>
      </c>
      <c r="D80" s="85">
        <v>2595000</v>
      </c>
      <c r="E80" s="85">
        <v>128386494</v>
      </c>
      <c r="F80" s="85">
        <f t="shared" si="19"/>
        <v>0.1430260161587209</v>
      </c>
      <c r="G80" s="85">
        <f t="shared" si="20"/>
        <v>0.1430260161587209</v>
      </c>
      <c r="H80" s="84">
        <v>269000</v>
      </c>
      <c r="I80" s="84">
        <v>250500</v>
      </c>
      <c r="J80" s="88">
        <v>125108377</v>
      </c>
      <c r="K80" s="84">
        <f t="shared" si="21"/>
        <v>1.690825081853937</v>
      </c>
      <c r="L80" s="84">
        <f t="shared" si="22"/>
        <v>1.690825081853937</v>
      </c>
      <c r="M80" s="85">
        <v>224200</v>
      </c>
      <c r="N80" s="85">
        <v>214000</v>
      </c>
      <c r="O80" s="85">
        <v>15956260</v>
      </c>
      <c r="P80" s="85">
        <f t="shared" si="23"/>
        <v>35.912572147087246</v>
      </c>
      <c r="Q80" s="85">
        <f t="shared" si="24"/>
        <v>35.912572147087246</v>
      </c>
      <c r="R80" s="84">
        <v>0</v>
      </c>
      <c r="S80" s="84"/>
      <c r="T80" s="84">
        <v>0</v>
      </c>
      <c r="U80" s="84">
        <v>0</v>
      </c>
      <c r="V80" s="84"/>
      <c r="W80" s="85">
        <v>1</v>
      </c>
      <c r="X80" s="85">
        <v>1</v>
      </c>
      <c r="Y80" s="85">
        <v>100000000</v>
      </c>
      <c r="Z80" s="85">
        <f t="shared" si="25"/>
        <v>1247678.0569134208</v>
      </c>
      <c r="AA80" s="85">
        <f t="shared" si="26"/>
        <v>1247678.0569134208</v>
      </c>
      <c r="AB80" s="221">
        <f t="shared" si="27"/>
        <v>0</v>
      </c>
      <c r="AC80" s="221">
        <f t="shared" si="28"/>
        <v>311919514228355.12</v>
      </c>
      <c r="AD80" s="220">
        <f t="shared" si="17"/>
        <v>348037131501673.81</v>
      </c>
      <c r="AE80" s="219">
        <f t="shared" si="18"/>
        <v>1115.7914642264964</v>
      </c>
      <c r="AF80" s="98">
        <f t="shared" si="29"/>
        <v>-2.6574086377139591E-2</v>
      </c>
      <c r="AG80" s="84">
        <f t="shared" si="30"/>
        <v>5.424254165052305E-3</v>
      </c>
      <c r="AH80" s="84">
        <f t="shared" si="31"/>
        <v>-6.8773234200743494E-2</v>
      </c>
      <c r="AI80" s="84">
        <f t="shared" si="32"/>
        <v>-4.5495093666369314E-2</v>
      </c>
      <c r="AJ80" s="84">
        <f t="shared" si="33"/>
        <v>0</v>
      </c>
    </row>
    <row r="81" spans="1:36">
      <c r="A81" s="84">
        <v>20180424</v>
      </c>
      <c r="B81" s="84" t="s">
        <v>99</v>
      </c>
      <c r="C81" s="85">
        <v>2595000</v>
      </c>
      <c r="D81" s="85">
        <v>2523000</v>
      </c>
      <c r="E81" s="85">
        <v>128386494</v>
      </c>
      <c r="F81" s="85">
        <f t="shared" si="19"/>
        <v>0.1430260161587209</v>
      </c>
      <c r="G81" s="85">
        <f t="shared" si="20"/>
        <v>0.1430260161587209</v>
      </c>
      <c r="H81" s="84">
        <v>250500</v>
      </c>
      <c r="I81" s="84">
        <v>248500</v>
      </c>
      <c r="J81" s="88">
        <v>125108377</v>
      </c>
      <c r="K81" s="84">
        <f t="shared" si="21"/>
        <v>1.690825081853937</v>
      </c>
      <c r="L81" s="84">
        <f t="shared" si="22"/>
        <v>1.690825081853937</v>
      </c>
      <c r="M81" s="85">
        <v>214000</v>
      </c>
      <c r="N81" s="85">
        <v>208900</v>
      </c>
      <c r="O81" s="85">
        <v>15956260</v>
      </c>
      <c r="P81" s="85">
        <f t="shared" si="23"/>
        <v>35.912572147087246</v>
      </c>
      <c r="Q81" s="85">
        <f t="shared" si="24"/>
        <v>35.912572147087246</v>
      </c>
      <c r="R81" s="84">
        <v>0</v>
      </c>
      <c r="S81" s="84"/>
      <c r="T81" s="84">
        <v>0</v>
      </c>
      <c r="U81" s="84">
        <v>0</v>
      </c>
      <c r="V81" s="84"/>
      <c r="W81" s="85">
        <v>1</v>
      </c>
      <c r="X81" s="85">
        <v>1</v>
      </c>
      <c r="Y81" s="85">
        <v>100000000</v>
      </c>
      <c r="Z81" s="85">
        <f t="shared" si="25"/>
        <v>1247678.0569134208</v>
      </c>
      <c r="AA81" s="85">
        <f t="shared" si="26"/>
        <v>1247678.0569134208</v>
      </c>
      <c r="AB81" s="221">
        <f t="shared" si="27"/>
        <v>0</v>
      </c>
      <c r="AC81" s="221">
        <f t="shared" si="28"/>
        <v>311919514228355.12</v>
      </c>
      <c r="AD81" s="220">
        <f t="shared" si="17"/>
        <v>343369496180918.12</v>
      </c>
      <c r="AE81" s="219">
        <f t="shared" si="18"/>
        <v>1100.8272343279511</v>
      </c>
      <c r="AF81" s="98">
        <f t="shared" si="29"/>
        <v>-1.3411314191150339E-2</v>
      </c>
      <c r="AG81" s="84">
        <f t="shared" si="30"/>
        <v>-2.7745664739884393E-2</v>
      </c>
      <c r="AH81" s="84">
        <f t="shared" si="31"/>
        <v>-7.9840319361277438E-3</v>
      </c>
      <c r="AI81" s="84">
        <f t="shared" si="32"/>
        <v>-2.3831775700934581E-2</v>
      </c>
      <c r="AJ81" s="84">
        <f t="shared" si="33"/>
        <v>0</v>
      </c>
    </row>
    <row r="82" spans="1:36">
      <c r="A82" s="84">
        <v>20180425</v>
      </c>
      <c r="B82" s="84" t="s">
        <v>99</v>
      </c>
      <c r="C82" s="85">
        <v>2523000</v>
      </c>
      <c r="D82" s="85">
        <v>2520000</v>
      </c>
      <c r="E82" s="85">
        <v>128386494</v>
      </c>
      <c r="F82" s="85">
        <f t="shared" si="19"/>
        <v>0.1430260161587209</v>
      </c>
      <c r="G82" s="85">
        <f t="shared" si="20"/>
        <v>0.1430260161587209</v>
      </c>
      <c r="H82" s="84">
        <v>248500</v>
      </c>
      <c r="I82" s="84">
        <v>251000</v>
      </c>
      <c r="J82" s="88">
        <v>125108377</v>
      </c>
      <c r="K82" s="84">
        <f t="shared" si="21"/>
        <v>1.690825081853937</v>
      </c>
      <c r="L82" s="84">
        <f t="shared" si="22"/>
        <v>1.690825081853937</v>
      </c>
      <c r="M82" s="85">
        <v>208900</v>
      </c>
      <c r="N82" s="85">
        <v>215000</v>
      </c>
      <c r="O82" s="85">
        <v>15956260</v>
      </c>
      <c r="P82" s="85">
        <f t="shared" si="23"/>
        <v>35.912572147087246</v>
      </c>
      <c r="Q82" s="85">
        <f t="shared" si="24"/>
        <v>35.912572147087246</v>
      </c>
      <c r="R82" s="84">
        <v>0</v>
      </c>
      <c r="S82" s="84"/>
      <c r="T82" s="84">
        <v>0</v>
      </c>
      <c r="U82" s="84">
        <v>0</v>
      </c>
      <c r="V82" s="84"/>
      <c r="W82" s="85">
        <v>1</v>
      </c>
      <c r="X82" s="85">
        <v>1</v>
      </c>
      <c r="Y82" s="85">
        <v>100000000</v>
      </c>
      <c r="Z82" s="85">
        <f t="shared" si="25"/>
        <v>1247678.0569134208</v>
      </c>
      <c r="AA82" s="85">
        <f t="shared" si="26"/>
        <v>1247678.0569134208</v>
      </c>
      <c r="AB82" s="221">
        <f t="shared" si="27"/>
        <v>0</v>
      </c>
      <c r="AC82" s="221">
        <f t="shared" si="28"/>
        <v>311919514228355.12</v>
      </c>
      <c r="AD82" s="220">
        <f t="shared" si="17"/>
        <v>347338734373606.87</v>
      </c>
      <c r="AE82" s="219">
        <f t="shared" si="18"/>
        <v>1113.5524342966289</v>
      </c>
      <c r="AF82" s="98">
        <f t="shared" si="29"/>
        <v>1.1559670375021593E-2</v>
      </c>
      <c r="AG82" s="84">
        <f t="shared" si="30"/>
        <v>-1.1890606420927466E-3</v>
      </c>
      <c r="AH82" s="84">
        <f t="shared" si="31"/>
        <v>1.0060362173038229E-2</v>
      </c>
      <c r="AI82" s="84">
        <f t="shared" si="32"/>
        <v>2.9200574437529919E-2</v>
      </c>
      <c r="AJ82" s="84">
        <f t="shared" si="33"/>
        <v>0</v>
      </c>
    </row>
    <row r="83" spans="1:36">
      <c r="A83" s="84">
        <v>20180426</v>
      </c>
      <c r="B83" s="84" t="s">
        <v>99</v>
      </c>
      <c r="C83" s="85">
        <v>2520000</v>
      </c>
      <c r="D83" s="85">
        <v>2607000</v>
      </c>
      <c r="E83" s="85">
        <v>128386494</v>
      </c>
      <c r="F83" s="85">
        <f t="shared" si="19"/>
        <v>0.1430260161587209</v>
      </c>
      <c r="G83" s="85">
        <f t="shared" si="20"/>
        <v>0.1430260161587209</v>
      </c>
      <c r="H83" s="84">
        <v>251000</v>
      </c>
      <c r="I83" s="84">
        <v>257000</v>
      </c>
      <c r="J83" s="88">
        <v>125108377</v>
      </c>
      <c r="K83" s="84">
        <f t="shared" si="21"/>
        <v>1.690825081853937</v>
      </c>
      <c r="L83" s="84">
        <f t="shared" si="22"/>
        <v>1.690825081853937</v>
      </c>
      <c r="M83" s="85">
        <v>215000</v>
      </c>
      <c r="N83" s="85">
        <v>218700</v>
      </c>
      <c r="O83" s="85">
        <v>15956260</v>
      </c>
      <c r="P83" s="85">
        <f t="shared" si="23"/>
        <v>35.912572147087246</v>
      </c>
      <c r="Q83" s="85">
        <f t="shared" si="24"/>
        <v>35.912572147087246</v>
      </c>
      <c r="R83" s="84">
        <v>0</v>
      </c>
      <c r="S83" s="84"/>
      <c r="T83" s="84">
        <v>0</v>
      </c>
      <c r="U83" s="84">
        <v>0</v>
      </c>
      <c r="V83" s="84"/>
      <c r="W83" s="85">
        <v>1</v>
      </c>
      <c r="X83" s="85">
        <v>1</v>
      </c>
      <c r="Y83" s="85">
        <v>100000000</v>
      </c>
      <c r="Z83" s="85">
        <f t="shared" si="25"/>
        <v>1247678.0569134208</v>
      </c>
      <c r="AA83" s="85">
        <f t="shared" si="26"/>
        <v>1247678.0569134208</v>
      </c>
      <c r="AB83" s="221">
        <f t="shared" si="27"/>
        <v>0</v>
      </c>
      <c r="AC83" s="221">
        <f t="shared" si="28"/>
        <v>311919514228355.12</v>
      </c>
      <c r="AD83" s="220">
        <f t="shared" si="17"/>
        <v>352325711879143.44</v>
      </c>
      <c r="AE83" s="219">
        <f t="shared" si="18"/>
        <v>1129.540460944701</v>
      </c>
      <c r="AF83" s="98">
        <f t="shared" si="29"/>
        <v>1.435767742555456E-2</v>
      </c>
      <c r="AG83" s="84">
        <f t="shared" si="30"/>
        <v>3.4523809523809526E-2</v>
      </c>
      <c r="AH83" s="84">
        <f t="shared" si="31"/>
        <v>2.3904382470119521E-2</v>
      </c>
      <c r="AI83" s="84">
        <f t="shared" si="32"/>
        <v>1.7209302325581394E-2</v>
      </c>
      <c r="AJ83" s="84">
        <f t="shared" si="33"/>
        <v>0</v>
      </c>
    </row>
    <row r="84" spans="1:36">
      <c r="A84" s="84">
        <v>20180427</v>
      </c>
      <c r="B84" s="84" t="s">
        <v>99</v>
      </c>
      <c r="C84" s="85">
        <v>2607000</v>
      </c>
      <c r="D84" s="85">
        <v>2650000</v>
      </c>
      <c r="E84" s="85">
        <v>128386494</v>
      </c>
      <c r="F84" s="85">
        <f t="shared" si="19"/>
        <v>0.1430260161587209</v>
      </c>
      <c r="G84" s="85">
        <f t="shared" si="20"/>
        <v>0.1430260161587209</v>
      </c>
      <c r="H84" s="84">
        <v>257000</v>
      </c>
      <c r="I84" s="84">
        <v>276500</v>
      </c>
      <c r="J84" s="88">
        <v>125108377</v>
      </c>
      <c r="K84" s="84">
        <f t="shared" si="21"/>
        <v>1.690825081853937</v>
      </c>
      <c r="L84" s="84">
        <f t="shared" si="22"/>
        <v>1.690825081853937</v>
      </c>
      <c r="M84" s="85">
        <v>218700</v>
      </c>
      <c r="N84" s="85">
        <v>223000</v>
      </c>
      <c r="O84" s="85">
        <v>15956260</v>
      </c>
      <c r="P84" s="85">
        <f t="shared" si="23"/>
        <v>35.912572147087246</v>
      </c>
      <c r="Q84" s="85">
        <f t="shared" si="24"/>
        <v>35.912572147087246</v>
      </c>
      <c r="R84" s="84">
        <v>0</v>
      </c>
      <c r="S84" s="84"/>
      <c r="T84" s="84">
        <v>0</v>
      </c>
      <c r="U84" s="84">
        <v>0</v>
      </c>
      <c r="V84" s="84"/>
      <c r="W84" s="85">
        <v>1</v>
      </c>
      <c r="X84" s="85">
        <v>1</v>
      </c>
      <c r="Y84" s="85">
        <v>100000000</v>
      </c>
      <c r="Z84" s="85">
        <f t="shared" si="25"/>
        <v>1247678.0569134208</v>
      </c>
      <c r="AA84" s="85">
        <f t="shared" si="26"/>
        <v>1247678.0569134208</v>
      </c>
      <c r="AB84" s="221">
        <f t="shared" si="27"/>
        <v>0</v>
      </c>
      <c r="AC84" s="221">
        <f t="shared" si="28"/>
        <v>311919514228355.12</v>
      </c>
      <c r="AD84" s="220">
        <f t="shared" si="17"/>
        <v>359704293956122.81</v>
      </c>
      <c r="AE84" s="219">
        <f t="shared" si="18"/>
        <v>1153.195864792174</v>
      </c>
      <c r="AF84" s="98">
        <f t="shared" si="29"/>
        <v>2.0942502429429268E-2</v>
      </c>
      <c r="AG84" s="84">
        <f t="shared" si="30"/>
        <v>1.6494054468738015E-2</v>
      </c>
      <c r="AH84" s="84">
        <f t="shared" si="31"/>
        <v>7.5875486381322951E-2</v>
      </c>
      <c r="AI84" s="84">
        <f t="shared" si="32"/>
        <v>1.9661636945587563E-2</v>
      </c>
      <c r="AJ84" s="84">
        <f t="shared" si="33"/>
        <v>0</v>
      </c>
    </row>
    <row r="85" spans="1:36">
      <c r="A85" s="84">
        <v>20180430</v>
      </c>
      <c r="B85" s="84" t="s">
        <v>99</v>
      </c>
      <c r="C85" s="85">
        <v>2650000</v>
      </c>
      <c r="D85" s="85">
        <v>2650000</v>
      </c>
      <c r="E85" s="85">
        <v>128386494</v>
      </c>
      <c r="F85" s="85">
        <f t="shared" si="19"/>
        <v>0.1430260161587209</v>
      </c>
      <c r="G85" s="85">
        <f t="shared" si="20"/>
        <v>0.1430260161587209</v>
      </c>
      <c r="H85" s="84">
        <v>276500</v>
      </c>
      <c r="I85" s="84">
        <v>271000</v>
      </c>
      <c r="J85" s="88">
        <v>125108377</v>
      </c>
      <c r="K85" s="84">
        <f t="shared" si="21"/>
        <v>1.690825081853937</v>
      </c>
      <c r="L85" s="84">
        <f t="shared" si="22"/>
        <v>1.690825081853937</v>
      </c>
      <c r="M85" s="85">
        <v>223000</v>
      </c>
      <c r="N85" s="85">
        <v>216500</v>
      </c>
      <c r="O85" s="85">
        <v>15956260</v>
      </c>
      <c r="P85" s="85">
        <f t="shared" si="23"/>
        <v>35.912572147087246</v>
      </c>
      <c r="Q85" s="85">
        <f t="shared" si="24"/>
        <v>35.912572147087246</v>
      </c>
      <c r="R85" s="84">
        <v>0</v>
      </c>
      <c r="S85" s="84"/>
      <c r="T85" s="84">
        <v>0</v>
      </c>
      <c r="U85" s="84">
        <v>0</v>
      </c>
      <c r="V85" s="84"/>
      <c r="W85" s="85">
        <v>1</v>
      </c>
      <c r="X85" s="85">
        <v>1</v>
      </c>
      <c r="Y85" s="85">
        <v>100000000</v>
      </c>
      <c r="Z85" s="85">
        <f t="shared" si="25"/>
        <v>1247678.0569134208</v>
      </c>
      <c r="AA85" s="85">
        <f t="shared" si="26"/>
        <v>1247678.0569134208</v>
      </c>
      <c r="AB85" s="221">
        <f t="shared" si="27"/>
        <v>0</v>
      </c>
      <c r="AC85" s="221">
        <f t="shared" si="28"/>
        <v>311919514228355.12</v>
      </c>
      <c r="AD85" s="220">
        <f t="shared" si="17"/>
        <v>354816146656413.87</v>
      </c>
      <c r="AE85" s="219">
        <f t="shared" si="18"/>
        <v>1137.5246833599974</v>
      </c>
      <c r="AF85" s="98">
        <f t="shared" si="29"/>
        <v>-1.3589349312313743E-2</v>
      </c>
      <c r="AG85" s="84">
        <f t="shared" si="30"/>
        <v>0</v>
      </c>
      <c r="AH85" s="84">
        <f t="shared" si="31"/>
        <v>-1.9891500904159132E-2</v>
      </c>
      <c r="AI85" s="84">
        <f t="shared" si="32"/>
        <v>-2.914798206278027E-2</v>
      </c>
      <c r="AJ85" s="84">
        <f t="shared" si="33"/>
        <v>0</v>
      </c>
    </row>
    <row r="86" spans="1:36">
      <c r="A86" s="84">
        <v>20180502</v>
      </c>
      <c r="B86" s="84" t="s">
        <v>99</v>
      </c>
      <c r="C86" s="85">
        <v>2650000</v>
      </c>
      <c r="D86" s="85">
        <v>2650000</v>
      </c>
      <c r="E86" s="85">
        <v>128386494</v>
      </c>
      <c r="F86" s="85">
        <f t="shared" si="19"/>
        <v>0.1430260161587209</v>
      </c>
      <c r="G86" s="85">
        <f t="shared" si="20"/>
        <v>0.1430260161587209</v>
      </c>
      <c r="H86" s="84">
        <v>271000</v>
      </c>
      <c r="I86" s="84">
        <v>259000</v>
      </c>
      <c r="J86" s="88">
        <v>125108377</v>
      </c>
      <c r="K86" s="84">
        <f t="shared" si="21"/>
        <v>1.690825081853937</v>
      </c>
      <c r="L86" s="84">
        <f t="shared" si="22"/>
        <v>1.690825081853937</v>
      </c>
      <c r="M86" s="85">
        <v>216500</v>
      </c>
      <c r="N86" s="85">
        <v>214700</v>
      </c>
      <c r="O86" s="85">
        <v>15956260</v>
      </c>
      <c r="P86" s="85">
        <f t="shared" si="23"/>
        <v>35.912572147087246</v>
      </c>
      <c r="Q86" s="85">
        <f t="shared" si="24"/>
        <v>35.912572147087246</v>
      </c>
      <c r="R86" s="84">
        <v>0</v>
      </c>
      <c r="S86" s="84"/>
      <c r="T86" s="84">
        <v>0</v>
      </c>
      <c r="U86" s="84">
        <v>0</v>
      </c>
      <c r="V86" s="84"/>
      <c r="W86" s="85">
        <v>1</v>
      </c>
      <c r="X86" s="85">
        <v>1</v>
      </c>
      <c r="Y86" s="85">
        <v>100000000</v>
      </c>
      <c r="Z86" s="85">
        <f t="shared" si="25"/>
        <v>1247678.0569134208</v>
      </c>
      <c r="AA86" s="85">
        <f t="shared" si="26"/>
        <v>1247678.0569134208</v>
      </c>
      <c r="AB86" s="221">
        <f t="shared" si="27"/>
        <v>0</v>
      </c>
      <c r="AC86" s="221">
        <f t="shared" si="28"/>
        <v>311919514228355.12</v>
      </c>
      <c r="AD86" s="220">
        <f t="shared" si="17"/>
        <v>351246255465828.44</v>
      </c>
      <c r="AE86" s="219">
        <f t="shared" si="18"/>
        <v>1126.0797720038843</v>
      </c>
      <c r="AF86" s="98">
        <f t="shared" si="29"/>
        <v>-1.0061242207340421E-2</v>
      </c>
      <c r="AG86" s="84">
        <f t="shared" si="30"/>
        <v>0</v>
      </c>
      <c r="AH86" s="84">
        <f t="shared" si="31"/>
        <v>-4.4280442804428041E-2</v>
      </c>
      <c r="AI86" s="84">
        <f t="shared" si="32"/>
        <v>-8.3140877598152432E-3</v>
      </c>
      <c r="AJ86" s="84">
        <f t="shared" si="33"/>
        <v>0</v>
      </c>
    </row>
    <row r="87" spans="1:36">
      <c r="A87" s="84">
        <v>20180503</v>
      </c>
      <c r="B87" s="84" t="s">
        <v>99</v>
      </c>
      <c r="C87" s="85">
        <v>2650000</v>
      </c>
      <c r="D87" s="85">
        <v>2650000</v>
      </c>
      <c r="E87" s="85">
        <v>128386494</v>
      </c>
      <c r="F87" s="85">
        <f t="shared" si="19"/>
        <v>0.1430260161587209</v>
      </c>
      <c r="G87" s="85">
        <f t="shared" si="20"/>
        <v>0.1430260161587209</v>
      </c>
      <c r="H87" s="84">
        <v>259000</v>
      </c>
      <c r="I87" s="84">
        <v>262000</v>
      </c>
      <c r="J87" s="88">
        <v>125108377</v>
      </c>
      <c r="K87" s="84">
        <f t="shared" si="21"/>
        <v>1.690825081853937</v>
      </c>
      <c r="L87" s="84">
        <f t="shared" si="22"/>
        <v>1.690825081853937</v>
      </c>
      <c r="M87" s="85">
        <v>214700</v>
      </c>
      <c r="N87" s="85">
        <v>207700</v>
      </c>
      <c r="O87" s="85">
        <v>15956260</v>
      </c>
      <c r="P87" s="85">
        <f t="shared" si="23"/>
        <v>35.912572147087246</v>
      </c>
      <c r="Q87" s="85">
        <f t="shared" si="24"/>
        <v>35.912572147087246</v>
      </c>
      <c r="R87" s="84">
        <v>0</v>
      </c>
      <c r="S87" s="84"/>
      <c r="T87" s="84">
        <v>0</v>
      </c>
      <c r="U87" s="84">
        <v>0</v>
      </c>
      <c r="V87" s="84"/>
      <c r="W87" s="85">
        <v>1</v>
      </c>
      <c r="X87" s="85">
        <v>1</v>
      </c>
      <c r="Y87" s="85">
        <v>100000000</v>
      </c>
      <c r="Z87" s="85">
        <f t="shared" si="25"/>
        <v>1247678.0569134208</v>
      </c>
      <c r="AA87" s="85">
        <f t="shared" si="26"/>
        <v>1247678.0569134208</v>
      </c>
      <c r="AB87" s="221">
        <f t="shared" si="27"/>
        <v>0</v>
      </c>
      <c r="AC87" s="221">
        <f t="shared" si="28"/>
        <v>311919514228355.12</v>
      </c>
      <c r="AD87" s="220">
        <f t="shared" si="17"/>
        <v>347869652242039.56</v>
      </c>
      <c r="AE87" s="219">
        <f t="shared" si="18"/>
        <v>1115.2545332170705</v>
      </c>
      <c r="AF87" s="98">
        <f t="shared" si="29"/>
        <v>-9.6132077459752385E-3</v>
      </c>
      <c r="AG87" s="84">
        <f t="shared" si="30"/>
        <v>0</v>
      </c>
      <c r="AH87" s="84">
        <f t="shared" si="31"/>
        <v>1.1583011583011582E-2</v>
      </c>
      <c r="AI87" s="84">
        <f t="shared" si="32"/>
        <v>-3.2603632976245925E-2</v>
      </c>
      <c r="AJ87" s="84">
        <f t="shared" si="33"/>
        <v>0</v>
      </c>
    </row>
    <row r="88" spans="1:36">
      <c r="A88" s="84">
        <v>20180504</v>
      </c>
      <c r="B88" s="84" t="s">
        <v>99</v>
      </c>
      <c r="C88" s="85">
        <v>53000</v>
      </c>
      <c r="D88" s="85">
        <v>51900</v>
      </c>
      <c r="E88" s="85">
        <v>6419324700</v>
      </c>
      <c r="F88" s="85">
        <f t="shared" si="19"/>
        <v>0.1430260161587209</v>
      </c>
      <c r="G88" s="85">
        <f t="shared" si="20"/>
        <v>0.1430260161587209</v>
      </c>
      <c r="H88" s="84">
        <v>262000</v>
      </c>
      <c r="I88" s="84">
        <v>250000</v>
      </c>
      <c r="J88" s="88">
        <v>125108377</v>
      </c>
      <c r="K88" s="84">
        <f t="shared" si="21"/>
        <v>1.690825081853937</v>
      </c>
      <c r="L88" s="84">
        <f t="shared" si="22"/>
        <v>1.690825081853937</v>
      </c>
      <c r="M88" s="85">
        <v>207700</v>
      </c>
      <c r="N88" s="85">
        <v>200200</v>
      </c>
      <c r="O88" s="85">
        <v>15956260</v>
      </c>
      <c r="P88" s="85">
        <f t="shared" si="23"/>
        <v>35.912572147087246</v>
      </c>
      <c r="Q88" s="85">
        <f t="shared" si="24"/>
        <v>35.912572147087246</v>
      </c>
      <c r="R88" s="84">
        <v>0</v>
      </c>
      <c r="S88" s="84"/>
      <c r="T88" s="84">
        <v>0</v>
      </c>
      <c r="U88" s="84">
        <v>0</v>
      </c>
      <c r="V88" s="84"/>
      <c r="W88" s="85">
        <v>1</v>
      </c>
      <c r="X88" s="85">
        <v>1</v>
      </c>
      <c r="Y88" s="85">
        <v>100000000</v>
      </c>
      <c r="Z88" s="85">
        <f t="shared" si="25"/>
        <v>1247678.0569134208</v>
      </c>
      <c r="AA88" s="85">
        <f t="shared" si="26"/>
        <v>1247678.0569134208</v>
      </c>
      <c r="AB88" s="221">
        <f t="shared" si="27"/>
        <v>0</v>
      </c>
      <c r="AC88" s="221">
        <f t="shared" si="28"/>
        <v>311919514228355.12</v>
      </c>
      <c r="AD88" s="220">
        <f t="shared" si="17"/>
        <v>340023544640204.94</v>
      </c>
      <c r="AE88" s="219">
        <f t="shared" si="18"/>
        <v>1090.1002634650006</v>
      </c>
      <c r="AF88" s="98">
        <f t="shared" si="29"/>
        <v>-2.2554734370377093E-2</v>
      </c>
      <c r="AG88" s="84">
        <f t="shared" si="30"/>
        <v>-2.0754716981132074E-2</v>
      </c>
      <c r="AH88" s="84">
        <f t="shared" si="31"/>
        <v>-4.5801526717557252E-2</v>
      </c>
      <c r="AI88" s="84">
        <f t="shared" si="32"/>
        <v>-3.6109773712084736E-2</v>
      </c>
      <c r="AJ88" s="84">
        <f t="shared" si="33"/>
        <v>0</v>
      </c>
    </row>
    <row r="89" spans="1:36">
      <c r="A89" s="84">
        <v>20180508</v>
      </c>
      <c r="B89" s="84" t="s">
        <v>99</v>
      </c>
      <c r="C89" s="85">
        <v>51900</v>
      </c>
      <c r="D89" s="85">
        <v>52600</v>
      </c>
      <c r="E89" s="85">
        <v>6419324700</v>
      </c>
      <c r="F89" s="85">
        <f t="shared" si="19"/>
        <v>0.1430260161587209</v>
      </c>
      <c r="G89" s="85">
        <f t="shared" si="20"/>
        <v>0.1430260161587209</v>
      </c>
      <c r="H89" s="84">
        <v>250000</v>
      </c>
      <c r="I89" s="84">
        <v>236000</v>
      </c>
      <c r="J89" s="88">
        <v>125108377</v>
      </c>
      <c r="K89" s="84">
        <f t="shared" si="21"/>
        <v>1.690825081853937</v>
      </c>
      <c r="L89" s="84">
        <f t="shared" si="22"/>
        <v>1.690825081853937</v>
      </c>
      <c r="M89" s="85">
        <v>200200</v>
      </c>
      <c r="N89" s="85">
        <v>194500</v>
      </c>
      <c r="O89" s="85">
        <v>15956260</v>
      </c>
      <c r="P89" s="85">
        <f t="shared" si="23"/>
        <v>35.912572147087246</v>
      </c>
      <c r="Q89" s="85">
        <f t="shared" si="24"/>
        <v>35.912572147087246</v>
      </c>
      <c r="R89" s="84">
        <v>0</v>
      </c>
      <c r="S89" s="84"/>
      <c r="T89" s="84">
        <v>0</v>
      </c>
      <c r="U89" s="84">
        <v>0</v>
      </c>
      <c r="V89" s="84"/>
      <c r="W89" s="85">
        <v>1</v>
      </c>
      <c r="X89" s="85">
        <v>1</v>
      </c>
      <c r="Y89" s="85">
        <v>100000000</v>
      </c>
      <c r="Z89" s="85">
        <f t="shared" si="25"/>
        <v>1247678.0569134208</v>
      </c>
      <c r="AA89" s="85">
        <f t="shared" si="26"/>
        <v>1247678.0569134208</v>
      </c>
      <c r="AB89" s="221">
        <f t="shared" si="27"/>
        <v>0</v>
      </c>
      <c r="AC89" s="221">
        <f t="shared" si="28"/>
        <v>311919514228355.12</v>
      </c>
      <c r="AD89" s="220">
        <f t="shared" si="17"/>
        <v>334438453672899.44</v>
      </c>
      <c r="AE89" s="219">
        <f t="shared" si="18"/>
        <v>1072.194711832163</v>
      </c>
      <c r="AF89" s="98">
        <f t="shared" si="29"/>
        <v>-1.6425600683668214E-2</v>
      </c>
      <c r="AG89" s="84">
        <f t="shared" si="30"/>
        <v>1.348747591522158E-2</v>
      </c>
      <c r="AH89" s="84">
        <f t="shared" si="31"/>
        <v>-5.6000000000000001E-2</v>
      </c>
      <c r="AI89" s="84">
        <f t="shared" si="32"/>
        <v>-2.8471528471528472E-2</v>
      </c>
      <c r="AJ89" s="84">
        <f t="shared" si="33"/>
        <v>0</v>
      </c>
    </row>
    <row r="90" spans="1:36">
      <c r="A90" s="84">
        <v>20180509</v>
      </c>
      <c r="B90" s="84" t="s">
        <v>99</v>
      </c>
      <c r="C90" s="85">
        <v>52600</v>
      </c>
      <c r="D90" s="85">
        <v>50900</v>
      </c>
      <c r="E90" s="85">
        <v>6419324700</v>
      </c>
      <c r="F90" s="85">
        <f t="shared" si="19"/>
        <v>0.1430260161587209</v>
      </c>
      <c r="G90" s="85">
        <f t="shared" si="20"/>
        <v>0.1430260161587209</v>
      </c>
      <c r="H90" s="84">
        <v>236000</v>
      </c>
      <c r="I90" s="84">
        <v>259000</v>
      </c>
      <c r="J90" s="88">
        <v>125108377</v>
      </c>
      <c r="K90" s="84">
        <f t="shared" si="21"/>
        <v>1.690825081853937</v>
      </c>
      <c r="L90" s="84">
        <f t="shared" si="22"/>
        <v>1.690825081853937</v>
      </c>
      <c r="M90" s="85">
        <v>194500</v>
      </c>
      <c r="N90" s="85">
        <v>201900</v>
      </c>
      <c r="O90" s="85">
        <v>15956260</v>
      </c>
      <c r="P90" s="85">
        <f t="shared" si="23"/>
        <v>35.912572147087246</v>
      </c>
      <c r="Q90" s="85">
        <f t="shared" si="24"/>
        <v>35.912572147087246</v>
      </c>
      <c r="R90" s="84">
        <v>0</v>
      </c>
      <c r="S90" s="84"/>
      <c r="T90" s="84">
        <v>0</v>
      </c>
      <c r="U90" s="84">
        <v>0</v>
      </c>
      <c r="V90" s="84"/>
      <c r="W90" s="85">
        <v>1</v>
      </c>
      <c r="X90" s="85">
        <v>1</v>
      </c>
      <c r="Y90" s="85">
        <v>100000000</v>
      </c>
      <c r="Z90" s="85">
        <f t="shared" si="25"/>
        <v>1247678.0569134208</v>
      </c>
      <c r="AA90" s="85">
        <f t="shared" si="26"/>
        <v>1247678.0569134208</v>
      </c>
      <c r="AB90" s="221">
        <f t="shared" si="27"/>
        <v>0</v>
      </c>
      <c r="AC90" s="221">
        <f t="shared" si="28"/>
        <v>311919514228355.12</v>
      </c>
      <c r="AD90" s="220">
        <f t="shared" si="17"/>
        <v>341983393213330.5</v>
      </c>
      <c r="AE90" s="219">
        <f t="shared" si="18"/>
        <v>1096.383450260716</v>
      </c>
      <c r="AF90" s="98">
        <f t="shared" si="29"/>
        <v>2.2560023997151984E-2</v>
      </c>
      <c r="AG90" s="84">
        <f t="shared" si="30"/>
        <v>-3.2319391634980987E-2</v>
      </c>
      <c r="AH90" s="84">
        <f t="shared" si="31"/>
        <v>9.7457627118644072E-2</v>
      </c>
      <c r="AI90" s="84">
        <f t="shared" si="32"/>
        <v>3.8046272493573265E-2</v>
      </c>
      <c r="AJ90" s="84">
        <f t="shared" si="33"/>
        <v>0</v>
      </c>
    </row>
    <row r="91" spans="1:36">
      <c r="A91" s="84">
        <v>20180510</v>
      </c>
      <c r="B91" s="84" t="s">
        <v>99</v>
      </c>
      <c r="C91" s="85">
        <v>50900</v>
      </c>
      <c r="D91" s="85">
        <v>51600</v>
      </c>
      <c r="E91" s="85">
        <v>6419324700</v>
      </c>
      <c r="F91" s="85">
        <f t="shared" si="19"/>
        <v>0.1430260161587209</v>
      </c>
      <c r="G91" s="85">
        <f t="shared" si="20"/>
        <v>0.1430260161587209</v>
      </c>
      <c r="H91" s="84">
        <v>259000</v>
      </c>
      <c r="I91" s="84">
        <v>259000</v>
      </c>
      <c r="J91" s="88">
        <v>125108377</v>
      </c>
      <c r="K91" s="84">
        <f t="shared" si="21"/>
        <v>1.690825081853937</v>
      </c>
      <c r="L91" s="84">
        <f t="shared" si="22"/>
        <v>1.690825081853937</v>
      </c>
      <c r="M91" s="85">
        <v>201900</v>
      </c>
      <c r="N91" s="85">
        <v>198600</v>
      </c>
      <c r="O91" s="85">
        <v>15956260</v>
      </c>
      <c r="P91" s="85">
        <f t="shared" si="23"/>
        <v>35.912572147087246</v>
      </c>
      <c r="Q91" s="85">
        <f t="shared" si="24"/>
        <v>35.912572147087246</v>
      </c>
      <c r="R91" s="84">
        <v>0</v>
      </c>
      <c r="S91" s="84"/>
      <c r="T91" s="84">
        <v>0</v>
      </c>
      <c r="U91" s="84">
        <v>0</v>
      </c>
      <c r="V91" s="84"/>
      <c r="W91" s="85">
        <v>1</v>
      </c>
      <c r="X91" s="85">
        <v>1</v>
      </c>
      <c r="Y91" s="85">
        <v>100000000</v>
      </c>
      <c r="Z91" s="85">
        <f t="shared" si="25"/>
        <v>1247678.0569134208</v>
      </c>
      <c r="AA91" s="85">
        <f t="shared" si="26"/>
        <v>1247678.0569134208</v>
      </c>
      <c r="AB91" s="221">
        <f t="shared" si="27"/>
        <v>0</v>
      </c>
      <c r="AC91" s="221">
        <f t="shared" si="28"/>
        <v>311919514228355.12</v>
      </c>
      <c r="AD91" s="220">
        <f t="shared" si="17"/>
        <v>340735084403242.31</v>
      </c>
      <c r="AE91" s="219">
        <f t="shared" si="18"/>
        <v>1092.3814280942725</v>
      </c>
      <c r="AF91" s="98">
        <f t="shared" si="29"/>
        <v>-3.650203006522855E-3</v>
      </c>
      <c r="AG91" s="84">
        <f t="shared" si="30"/>
        <v>1.37524557956778E-2</v>
      </c>
      <c r="AH91" s="84">
        <f t="shared" si="31"/>
        <v>0</v>
      </c>
      <c r="AI91" s="84">
        <f t="shared" si="32"/>
        <v>-1.6344725111441308E-2</v>
      </c>
      <c r="AJ91" s="84">
        <f t="shared" si="33"/>
        <v>0</v>
      </c>
    </row>
    <row r="92" spans="1:36">
      <c r="A92" s="84">
        <v>20180511</v>
      </c>
      <c r="B92" s="84" t="s">
        <v>99</v>
      </c>
      <c r="C92" s="85">
        <v>51600</v>
      </c>
      <c r="D92" s="85">
        <v>51300</v>
      </c>
      <c r="E92" s="85">
        <v>6419324700</v>
      </c>
      <c r="F92" s="85">
        <f t="shared" si="19"/>
        <v>0.1430260161587209</v>
      </c>
      <c r="G92" s="85">
        <f t="shared" si="20"/>
        <v>0.1430260161587209</v>
      </c>
      <c r="H92" s="84">
        <v>259000</v>
      </c>
      <c r="I92" s="84">
        <v>260000</v>
      </c>
      <c r="J92" s="88">
        <v>125108377</v>
      </c>
      <c r="K92" s="84">
        <f t="shared" si="21"/>
        <v>1.690825081853937</v>
      </c>
      <c r="L92" s="84">
        <f t="shared" si="22"/>
        <v>1.690825081853937</v>
      </c>
      <c r="M92" s="85">
        <v>198600</v>
      </c>
      <c r="N92" s="85">
        <v>198700</v>
      </c>
      <c r="O92" s="85">
        <v>15956260</v>
      </c>
      <c r="P92" s="85">
        <f t="shared" si="23"/>
        <v>35.912572147087246</v>
      </c>
      <c r="Q92" s="85">
        <f t="shared" si="24"/>
        <v>35.912572147087246</v>
      </c>
      <c r="R92" s="84">
        <v>0</v>
      </c>
      <c r="S92" s="84"/>
      <c r="T92" s="84">
        <v>0</v>
      </c>
      <c r="U92" s="84">
        <v>0</v>
      </c>
      <c r="V92" s="84"/>
      <c r="W92" s="85">
        <v>1</v>
      </c>
      <c r="X92" s="85">
        <v>1</v>
      </c>
      <c r="Y92" s="85">
        <v>100000000</v>
      </c>
      <c r="Z92" s="85">
        <f t="shared" si="25"/>
        <v>1247678.0569134208</v>
      </c>
      <c r="AA92" s="85">
        <f t="shared" si="26"/>
        <v>1247678.0569134208</v>
      </c>
      <c r="AB92" s="221">
        <f t="shared" si="27"/>
        <v>0</v>
      </c>
      <c r="AC92" s="221">
        <f t="shared" si="28"/>
        <v>311919514228355.12</v>
      </c>
      <c r="AD92" s="220">
        <f t="shared" si="17"/>
        <v>340728484687387.69</v>
      </c>
      <c r="AE92" s="219">
        <f t="shared" si="18"/>
        <v>1092.3602697006691</v>
      </c>
      <c r="AF92" s="98">
        <f t="shared" si="29"/>
        <v>-1.9369052841105569E-5</v>
      </c>
      <c r="AG92" s="84">
        <f t="shared" si="30"/>
        <v>-5.8139534883720929E-3</v>
      </c>
      <c r="AH92" s="84">
        <f t="shared" si="31"/>
        <v>3.8610038610038611E-3</v>
      </c>
      <c r="AI92" s="84">
        <f t="shared" si="32"/>
        <v>5.0352467270896274E-4</v>
      </c>
      <c r="AJ92" s="84">
        <f t="shared" si="33"/>
        <v>0</v>
      </c>
    </row>
    <row r="93" spans="1:36">
      <c r="A93" s="84">
        <v>20180514</v>
      </c>
      <c r="B93" s="84" t="s">
        <v>99</v>
      </c>
      <c r="C93" s="85">
        <v>51300</v>
      </c>
      <c r="D93" s="85">
        <v>50100</v>
      </c>
      <c r="E93" s="85">
        <v>6419324700</v>
      </c>
      <c r="F93" s="85">
        <f t="shared" si="19"/>
        <v>0.1430260161587209</v>
      </c>
      <c r="G93" s="85">
        <f t="shared" si="20"/>
        <v>0.1430260161587209</v>
      </c>
      <c r="H93" s="84">
        <v>260000</v>
      </c>
      <c r="I93" s="84">
        <v>255000</v>
      </c>
      <c r="J93" s="88">
        <v>125108377</v>
      </c>
      <c r="K93" s="84">
        <f t="shared" si="21"/>
        <v>1.690825081853937</v>
      </c>
      <c r="L93" s="84">
        <f t="shared" si="22"/>
        <v>1.690825081853937</v>
      </c>
      <c r="M93" s="85">
        <v>198700</v>
      </c>
      <c r="N93" s="85">
        <v>187700</v>
      </c>
      <c r="O93" s="85">
        <v>15956260</v>
      </c>
      <c r="P93" s="85">
        <f t="shared" si="23"/>
        <v>35.912572147087246</v>
      </c>
      <c r="Q93" s="85">
        <f t="shared" si="24"/>
        <v>35.912572147087246</v>
      </c>
      <c r="R93" s="84">
        <v>0</v>
      </c>
      <c r="S93" s="84"/>
      <c r="T93" s="84">
        <v>0</v>
      </c>
      <c r="U93" s="84">
        <v>0</v>
      </c>
      <c r="V93" s="84"/>
      <c r="W93" s="85">
        <v>1</v>
      </c>
      <c r="X93" s="85">
        <v>1</v>
      </c>
      <c r="Y93" s="85">
        <v>100000000</v>
      </c>
      <c r="Z93" s="85">
        <f t="shared" si="25"/>
        <v>1247678.0569134208</v>
      </c>
      <c r="AA93" s="85">
        <f t="shared" si="26"/>
        <v>1247678.0569134208</v>
      </c>
      <c r="AB93" s="221">
        <f t="shared" si="27"/>
        <v>0</v>
      </c>
      <c r="AC93" s="221">
        <f t="shared" si="28"/>
        <v>311919514228355.12</v>
      </c>
      <c r="AD93" s="220">
        <f t="shared" si="17"/>
        <v>332265712529630.62</v>
      </c>
      <c r="AE93" s="219">
        <f t="shared" si="18"/>
        <v>1065.2290009863893</v>
      </c>
      <c r="AF93" s="98">
        <f t="shared" si="29"/>
        <v>-2.4837289918750234E-2</v>
      </c>
      <c r="AG93" s="84">
        <f t="shared" si="30"/>
        <v>-2.3391812865497075E-2</v>
      </c>
      <c r="AH93" s="84">
        <f t="shared" si="31"/>
        <v>-1.9230769230769232E-2</v>
      </c>
      <c r="AI93" s="84">
        <f t="shared" si="32"/>
        <v>-5.5359838953195774E-2</v>
      </c>
      <c r="AJ93" s="84">
        <f t="shared" si="33"/>
        <v>0</v>
      </c>
    </row>
    <row r="94" spans="1:36" s="80" customFormat="1">
      <c r="A94" s="84">
        <v>20180515</v>
      </c>
      <c r="B94" s="84" t="s">
        <v>99</v>
      </c>
      <c r="C94" s="85">
        <v>50100</v>
      </c>
      <c r="D94" s="85">
        <v>49200</v>
      </c>
      <c r="E94" s="85">
        <v>6419324700</v>
      </c>
      <c r="F94" s="85">
        <f t="shared" si="19"/>
        <v>0.1430260161587209</v>
      </c>
      <c r="G94" s="85">
        <f t="shared" si="20"/>
        <v>0.15349192624935104</v>
      </c>
      <c r="H94" s="84">
        <v>255000</v>
      </c>
      <c r="I94" s="84">
        <v>268000</v>
      </c>
      <c r="J94" s="88">
        <v>125395903</v>
      </c>
      <c r="K94" s="84">
        <f t="shared" si="21"/>
        <v>1.690825081853937</v>
      </c>
      <c r="L94" s="84">
        <f t="shared" si="22"/>
        <v>1.8103903199069655</v>
      </c>
      <c r="M94" s="85">
        <v>187700</v>
      </c>
      <c r="N94" s="85">
        <v>196900</v>
      </c>
      <c r="O94" s="85">
        <v>15956260</v>
      </c>
      <c r="P94" s="85">
        <f t="shared" si="23"/>
        <v>35.912572147087246</v>
      </c>
      <c r="Q94" s="85">
        <f t="shared" si="24"/>
        <v>38.540469933162619</v>
      </c>
      <c r="R94" s="84">
        <v>0</v>
      </c>
      <c r="S94" s="84"/>
      <c r="T94" s="84">
        <v>0</v>
      </c>
      <c r="U94" s="84">
        <v>0</v>
      </c>
      <c r="V94" s="84"/>
      <c r="W94" s="85">
        <v>1</v>
      </c>
      <c r="X94" s="85">
        <v>1</v>
      </c>
      <c r="Y94" s="85">
        <v>100000000</v>
      </c>
      <c r="Z94" s="85">
        <f t="shared" si="25"/>
        <v>1247678.0569134208</v>
      </c>
      <c r="AA94" s="85">
        <f t="shared" si="26"/>
        <v>1338976.7361076798</v>
      </c>
      <c r="AB94" s="221">
        <f t="shared" si="27"/>
        <v>1</v>
      </c>
      <c r="AC94" s="221">
        <f t="shared" si="28"/>
        <v>334744184026919.94</v>
      </c>
      <c r="AD94" s="220">
        <f t="shared" si="17"/>
        <v>364301279731969.44</v>
      </c>
      <c r="AE94" s="219">
        <f t="shared" si="18"/>
        <v>1088.2975630808048</v>
      </c>
      <c r="AF94" s="98">
        <f t="shared" si="29"/>
        <v>2.1655965123982046E-2</v>
      </c>
      <c r="AG94" s="84">
        <f t="shared" si="30"/>
        <v>-1.7964071856287425E-2</v>
      </c>
      <c r="AH94" s="84">
        <f t="shared" si="31"/>
        <v>5.0980392156862744E-2</v>
      </c>
      <c r="AI94" s="84">
        <f t="shared" si="32"/>
        <v>4.9014384656366546E-2</v>
      </c>
      <c r="AJ94" s="84">
        <f t="shared" si="33"/>
        <v>0</v>
      </c>
    </row>
    <row r="95" spans="1:36">
      <c r="A95" s="84">
        <v>20180516</v>
      </c>
      <c r="B95" s="84" t="s">
        <v>99</v>
      </c>
      <c r="C95" s="85">
        <v>49200</v>
      </c>
      <c r="D95" s="85">
        <v>49850</v>
      </c>
      <c r="E95" s="85">
        <v>6419324700</v>
      </c>
      <c r="F95" s="85">
        <f t="shared" si="19"/>
        <v>0.15349192624935104</v>
      </c>
      <c r="G95" s="85">
        <f t="shared" si="20"/>
        <v>0.15349192624935104</v>
      </c>
      <c r="H95" s="84">
        <v>268000</v>
      </c>
      <c r="I95" s="84">
        <v>268500</v>
      </c>
      <c r="J95" s="88">
        <v>125395903</v>
      </c>
      <c r="K95" s="84">
        <f t="shared" si="21"/>
        <v>1.8103903199069655</v>
      </c>
      <c r="L95" s="84">
        <f t="shared" si="22"/>
        <v>1.8103903199069655</v>
      </c>
      <c r="M95" s="85">
        <v>196900</v>
      </c>
      <c r="N95" s="85">
        <v>205500</v>
      </c>
      <c r="O95" s="85">
        <v>15956260</v>
      </c>
      <c r="P95" s="85">
        <f t="shared" si="23"/>
        <v>38.540469933162619</v>
      </c>
      <c r="Q95" s="85">
        <f t="shared" si="24"/>
        <v>38.540469933162619</v>
      </c>
      <c r="R95" s="84">
        <v>0</v>
      </c>
      <c r="S95" s="84"/>
      <c r="T95" s="84">
        <v>0</v>
      </c>
      <c r="U95" s="84">
        <v>0</v>
      </c>
      <c r="V95" s="84"/>
      <c r="W95" s="85">
        <v>1</v>
      </c>
      <c r="X95" s="85">
        <v>1</v>
      </c>
      <c r="Y95" s="85">
        <v>100000000</v>
      </c>
      <c r="Z95" s="85">
        <f t="shared" si="25"/>
        <v>1338976.7361076798</v>
      </c>
      <c r="AA95" s="85">
        <f t="shared" si="26"/>
        <v>1338976.7361076798</v>
      </c>
      <c r="AB95" s="221">
        <f t="shared" si="27"/>
        <v>0</v>
      </c>
      <c r="AC95" s="221">
        <f t="shared" si="28"/>
        <v>334744184026919.94</v>
      </c>
      <c r="AD95" s="220">
        <f t="shared" si="17"/>
        <v>370343913055639.25</v>
      </c>
      <c r="AE95" s="219">
        <f t="shared" si="18"/>
        <v>1106.3490591545467</v>
      </c>
      <c r="AF95" s="98">
        <f t="shared" si="29"/>
        <v>1.6586912151710452E-2</v>
      </c>
      <c r="AG95" s="84">
        <f t="shared" si="30"/>
        <v>1.3211382113821139E-2</v>
      </c>
      <c r="AH95" s="84">
        <f t="shared" si="31"/>
        <v>1.8656716417910447E-3</v>
      </c>
      <c r="AI95" s="84">
        <f t="shared" si="32"/>
        <v>4.3676993397663788E-2</v>
      </c>
      <c r="AJ95" s="84">
        <f t="shared" si="33"/>
        <v>0</v>
      </c>
    </row>
    <row r="96" spans="1:36">
      <c r="A96" s="84">
        <v>20180517</v>
      </c>
      <c r="B96" s="84" t="s">
        <v>99</v>
      </c>
      <c r="C96" s="85">
        <v>49850</v>
      </c>
      <c r="D96" s="85">
        <v>49400</v>
      </c>
      <c r="E96" s="85">
        <v>6419324700</v>
      </c>
      <c r="F96" s="85">
        <f t="shared" si="19"/>
        <v>0.15349192624935104</v>
      </c>
      <c r="G96" s="85">
        <f t="shared" si="20"/>
        <v>0.15349192624935104</v>
      </c>
      <c r="H96" s="84">
        <v>268500</v>
      </c>
      <c r="I96" s="84">
        <v>267500</v>
      </c>
      <c r="J96" s="88">
        <v>125395903</v>
      </c>
      <c r="K96" s="84">
        <f t="shared" si="21"/>
        <v>1.8103903199069655</v>
      </c>
      <c r="L96" s="84">
        <f t="shared" si="22"/>
        <v>1.8103903199069655</v>
      </c>
      <c r="M96" s="85">
        <v>205500</v>
      </c>
      <c r="N96" s="85">
        <v>213000</v>
      </c>
      <c r="O96" s="85">
        <v>15956260</v>
      </c>
      <c r="P96" s="85">
        <f t="shared" si="23"/>
        <v>38.540469933162619</v>
      </c>
      <c r="Q96" s="85">
        <f t="shared" si="24"/>
        <v>38.540469933162619</v>
      </c>
      <c r="R96" s="84">
        <v>0</v>
      </c>
      <c r="S96" s="84"/>
      <c r="T96" s="84">
        <v>0</v>
      </c>
      <c r="U96" s="84">
        <v>0</v>
      </c>
      <c r="V96" s="84"/>
      <c r="W96" s="85">
        <v>1</v>
      </c>
      <c r="X96" s="85">
        <v>1</v>
      </c>
      <c r="Y96" s="85">
        <v>100000000</v>
      </c>
      <c r="Z96" s="85">
        <f t="shared" si="25"/>
        <v>1338976.7361076798</v>
      </c>
      <c r="AA96" s="85">
        <f t="shared" si="26"/>
        <v>1338976.7361076798</v>
      </c>
      <c r="AB96" s="221">
        <f t="shared" si="27"/>
        <v>0</v>
      </c>
      <c r="AC96" s="221">
        <f t="shared" si="28"/>
        <v>334744184026919.94</v>
      </c>
      <c r="AD96" s="220">
        <f t="shared" si="17"/>
        <v>374285719186469.62</v>
      </c>
      <c r="AE96" s="219">
        <f t="shared" si="18"/>
        <v>1118.1246368013665</v>
      </c>
      <c r="AF96" s="98">
        <f t="shared" si="29"/>
        <v>1.0643636878779001E-2</v>
      </c>
      <c r="AG96" s="84">
        <f t="shared" si="30"/>
        <v>-9.0270812437311942E-3</v>
      </c>
      <c r="AH96" s="84">
        <f t="shared" si="31"/>
        <v>-3.7243947858472998E-3</v>
      </c>
      <c r="AI96" s="84">
        <f t="shared" si="32"/>
        <v>3.6496350364963501E-2</v>
      </c>
      <c r="AJ96" s="84">
        <f t="shared" si="33"/>
        <v>0</v>
      </c>
    </row>
    <row r="97" spans="1:36">
      <c r="A97" s="84">
        <v>20180518</v>
      </c>
      <c r="B97" s="84" t="s">
        <v>99</v>
      </c>
      <c r="C97" s="85">
        <v>49400</v>
      </c>
      <c r="D97" s="85">
        <v>49500</v>
      </c>
      <c r="E97" s="85">
        <v>6419324700</v>
      </c>
      <c r="F97" s="85">
        <f t="shared" si="19"/>
        <v>0.15349192624935104</v>
      </c>
      <c r="G97" s="85">
        <f t="shared" si="20"/>
        <v>0.15349192624935104</v>
      </c>
      <c r="H97" s="84">
        <v>267500</v>
      </c>
      <c r="I97" s="84">
        <v>270000</v>
      </c>
      <c r="J97" s="88">
        <v>125395903</v>
      </c>
      <c r="K97" s="84">
        <f t="shared" si="21"/>
        <v>1.8103903199069655</v>
      </c>
      <c r="L97" s="84">
        <f t="shared" si="22"/>
        <v>1.8103903199069655</v>
      </c>
      <c r="M97" s="85">
        <v>213000</v>
      </c>
      <c r="N97" s="85">
        <v>220100</v>
      </c>
      <c r="O97" s="85">
        <v>15956260</v>
      </c>
      <c r="P97" s="85">
        <f t="shared" si="23"/>
        <v>38.540469933162619</v>
      </c>
      <c r="Q97" s="85">
        <f t="shared" si="24"/>
        <v>38.540469933162619</v>
      </c>
      <c r="R97" s="84">
        <v>0</v>
      </c>
      <c r="S97" s="84"/>
      <c r="T97" s="84">
        <v>0</v>
      </c>
      <c r="U97" s="84">
        <v>0</v>
      </c>
      <c r="V97" s="84"/>
      <c r="W97" s="85">
        <v>1</v>
      </c>
      <c r="X97" s="85">
        <v>1</v>
      </c>
      <c r="Y97" s="85">
        <v>100000000</v>
      </c>
      <c r="Z97" s="85">
        <f t="shared" si="25"/>
        <v>1338976.7361076798</v>
      </c>
      <c r="AA97" s="85">
        <f t="shared" si="26"/>
        <v>1338976.7361076798</v>
      </c>
      <c r="AB97" s="221">
        <f t="shared" si="27"/>
        <v>0</v>
      </c>
      <c r="AC97" s="221">
        <f t="shared" si="28"/>
        <v>334744184026919.94</v>
      </c>
      <c r="AD97" s="220">
        <f t="shared" si="17"/>
        <v>379318017947487.56</v>
      </c>
      <c r="AE97" s="219">
        <f t="shared" si="18"/>
        <v>1133.1579039980661</v>
      </c>
      <c r="AF97" s="98">
        <f t="shared" si="29"/>
        <v>1.3445072849575595E-2</v>
      </c>
      <c r="AG97" s="84">
        <f t="shared" si="30"/>
        <v>2.0242914979757085E-3</v>
      </c>
      <c r="AH97" s="84">
        <f t="shared" si="31"/>
        <v>9.3457943925233638E-3</v>
      </c>
      <c r="AI97" s="84">
        <f t="shared" si="32"/>
        <v>3.3333333333333333E-2</v>
      </c>
      <c r="AJ97" s="84">
        <f t="shared" si="33"/>
        <v>0</v>
      </c>
    </row>
    <row r="98" spans="1:36">
      <c r="A98" s="84">
        <v>20180521</v>
      </c>
      <c r="B98" s="84" t="s">
        <v>99</v>
      </c>
      <c r="C98" s="85">
        <v>49500</v>
      </c>
      <c r="D98" s="85">
        <v>50000</v>
      </c>
      <c r="E98" s="85">
        <v>6419324700</v>
      </c>
      <c r="F98" s="85">
        <f t="shared" si="19"/>
        <v>0.15349192624935104</v>
      </c>
      <c r="G98" s="85">
        <f t="shared" si="20"/>
        <v>0.15349192624935104</v>
      </c>
      <c r="H98" s="84">
        <v>270000</v>
      </c>
      <c r="I98" s="84">
        <v>270000</v>
      </c>
      <c r="J98" s="88">
        <v>125395903</v>
      </c>
      <c r="K98" s="84">
        <f t="shared" si="21"/>
        <v>1.8103903199069655</v>
      </c>
      <c r="L98" s="84">
        <f t="shared" si="22"/>
        <v>1.8103903199069655</v>
      </c>
      <c r="M98" s="85">
        <v>220100</v>
      </c>
      <c r="N98" s="85">
        <v>224300</v>
      </c>
      <c r="O98" s="85">
        <v>15956260</v>
      </c>
      <c r="P98" s="85">
        <f t="shared" si="23"/>
        <v>38.540469933162619</v>
      </c>
      <c r="Q98" s="85">
        <f t="shared" si="24"/>
        <v>38.540469933162619</v>
      </c>
      <c r="R98" s="84">
        <v>0</v>
      </c>
      <c r="S98" s="84"/>
      <c r="T98" s="84">
        <v>0</v>
      </c>
      <c r="U98" s="84">
        <v>0</v>
      </c>
      <c r="V98" s="84"/>
      <c r="W98" s="85">
        <v>1</v>
      </c>
      <c r="X98" s="85">
        <v>1</v>
      </c>
      <c r="Y98" s="85">
        <v>100000000</v>
      </c>
      <c r="Z98" s="85">
        <f t="shared" si="25"/>
        <v>1338976.7361076798</v>
      </c>
      <c r="AA98" s="85">
        <f t="shared" si="26"/>
        <v>1338976.7361076798</v>
      </c>
      <c r="AB98" s="221">
        <f t="shared" si="27"/>
        <v>0</v>
      </c>
      <c r="AC98" s="221">
        <f t="shared" si="28"/>
        <v>334744184026919.94</v>
      </c>
      <c r="AD98" s="220">
        <f t="shared" si="17"/>
        <v>382393514591057.12</v>
      </c>
      <c r="AE98" s="219">
        <f t="shared" si="18"/>
        <v>1142.3455069209067</v>
      </c>
      <c r="AF98" s="98">
        <f t="shared" si="29"/>
        <v>8.107963497782986E-3</v>
      </c>
      <c r="AG98" s="84">
        <f t="shared" si="30"/>
        <v>1.0101010101010102E-2</v>
      </c>
      <c r="AH98" s="84">
        <f t="shared" si="31"/>
        <v>0</v>
      </c>
      <c r="AI98" s="84">
        <f t="shared" si="32"/>
        <v>1.9082235347569285E-2</v>
      </c>
      <c r="AJ98" s="84">
        <f t="shared" si="33"/>
        <v>0</v>
      </c>
    </row>
    <row r="99" spans="1:36">
      <c r="A99" s="84">
        <v>20180523</v>
      </c>
      <c r="B99" s="84" t="s">
        <v>99</v>
      </c>
      <c r="C99" s="85">
        <v>50000</v>
      </c>
      <c r="D99" s="85">
        <v>51800</v>
      </c>
      <c r="E99" s="85">
        <v>6419324700</v>
      </c>
      <c r="F99" s="85">
        <f t="shared" si="19"/>
        <v>0.15349192624935104</v>
      </c>
      <c r="G99" s="85">
        <f t="shared" si="20"/>
        <v>0.15349192624935104</v>
      </c>
      <c r="H99" s="84">
        <v>270000</v>
      </c>
      <c r="I99" s="84">
        <v>257500</v>
      </c>
      <c r="J99" s="88">
        <v>125395903</v>
      </c>
      <c r="K99" s="84">
        <f t="shared" si="21"/>
        <v>1.8103903199069655</v>
      </c>
      <c r="L99" s="84">
        <f t="shared" si="22"/>
        <v>1.8103903199069655</v>
      </c>
      <c r="M99" s="85">
        <v>224300</v>
      </c>
      <c r="N99" s="85">
        <v>256000</v>
      </c>
      <c r="O99" s="85">
        <v>15956260</v>
      </c>
      <c r="P99" s="85">
        <f t="shared" si="23"/>
        <v>38.540469933162619</v>
      </c>
      <c r="Q99" s="85">
        <f t="shared" si="24"/>
        <v>38.540469933162619</v>
      </c>
      <c r="R99" s="84">
        <v>0</v>
      </c>
      <c r="S99" s="84"/>
      <c r="T99" s="84">
        <v>0</v>
      </c>
      <c r="U99" s="84">
        <v>0</v>
      </c>
      <c r="V99" s="84"/>
      <c r="W99" s="85">
        <v>1</v>
      </c>
      <c r="X99" s="85">
        <v>1</v>
      </c>
      <c r="Y99" s="85">
        <v>100000000</v>
      </c>
      <c r="Z99" s="85">
        <f t="shared" si="25"/>
        <v>1338976.7361076798</v>
      </c>
      <c r="AA99" s="85">
        <f t="shared" si="26"/>
        <v>1338976.7361076798</v>
      </c>
      <c r="AB99" s="221">
        <f t="shared" si="27"/>
        <v>0</v>
      </c>
      <c r="AC99" s="221">
        <f t="shared" si="28"/>
        <v>334744184026919.94</v>
      </c>
      <c r="AD99" s="220">
        <f t="shared" si="17"/>
        <v>400823674356569.19</v>
      </c>
      <c r="AE99" s="219">
        <f t="shared" si="18"/>
        <v>1197.4029527107039</v>
      </c>
      <c r="AF99" s="98">
        <f t="shared" si="29"/>
        <v>4.8196841897859548E-2</v>
      </c>
      <c r="AG99" s="84">
        <f t="shared" si="30"/>
        <v>3.5999999999999997E-2</v>
      </c>
      <c r="AH99" s="84">
        <f t="shared" si="31"/>
        <v>-4.6296296296296294E-2</v>
      </c>
      <c r="AI99" s="84">
        <f t="shared" si="32"/>
        <v>0.1413285777975925</v>
      </c>
      <c r="AJ99" s="84">
        <f t="shared" si="33"/>
        <v>0</v>
      </c>
    </row>
    <row r="100" spans="1:36">
      <c r="A100" s="84">
        <v>20180524</v>
      </c>
      <c r="B100" s="84" t="s">
        <v>99</v>
      </c>
      <c r="C100" s="85">
        <v>51800</v>
      </c>
      <c r="D100" s="85">
        <v>51400</v>
      </c>
      <c r="E100" s="85">
        <v>6419324700</v>
      </c>
      <c r="F100" s="85">
        <f t="shared" si="19"/>
        <v>0.15349192624935104</v>
      </c>
      <c r="G100" s="85">
        <f t="shared" si="20"/>
        <v>0.15349192624935104</v>
      </c>
      <c r="H100" s="84">
        <v>257500</v>
      </c>
      <c r="I100" s="84">
        <v>264500</v>
      </c>
      <c r="J100" s="88">
        <v>125395903</v>
      </c>
      <c r="K100" s="84">
        <f t="shared" si="21"/>
        <v>1.8103903199069655</v>
      </c>
      <c r="L100" s="84">
        <f t="shared" si="22"/>
        <v>1.8103903199069655</v>
      </c>
      <c r="M100" s="85">
        <v>256000</v>
      </c>
      <c r="N100" s="85">
        <v>255000</v>
      </c>
      <c r="O100" s="85">
        <v>15956260</v>
      </c>
      <c r="P100" s="85">
        <f t="shared" si="23"/>
        <v>38.540469933162619</v>
      </c>
      <c r="Q100" s="85">
        <f t="shared" si="24"/>
        <v>38.540469933162619</v>
      </c>
      <c r="R100" s="84">
        <v>0</v>
      </c>
      <c r="S100" s="84"/>
      <c r="T100" s="84">
        <v>0</v>
      </c>
      <c r="U100" s="84">
        <v>0</v>
      </c>
      <c r="V100" s="84"/>
      <c r="W100" s="85">
        <v>1</v>
      </c>
      <c r="X100" s="85">
        <v>1</v>
      </c>
      <c r="Y100" s="85">
        <v>100000000</v>
      </c>
      <c r="Z100" s="85">
        <f t="shared" si="25"/>
        <v>1338976.7361076798</v>
      </c>
      <c r="AA100" s="85">
        <f t="shared" si="26"/>
        <v>1338976.7361076798</v>
      </c>
      <c r="AB100" s="221">
        <f t="shared" si="27"/>
        <v>0</v>
      </c>
      <c r="AC100" s="221">
        <f t="shared" si="28"/>
        <v>334744184026919.94</v>
      </c>
      <c r="AD100" s="220">
        <f t="shared" si="17"/>
        <v>401403695495054.56</v>
      </c>
      <c r="AE100" s="219">
        <f t="shared" si="18"/>
        <v>1199.1356822581088</v>
      </c>
      <c r="AF100" s="98">
        <f t="shared" si="29"/>
        <v>1.4470730537972439E-3</v>
      </c>
      <c r="AG100" s="84">
        <f t="shared" si="30"/>
        <v>-7.7220077220077222E-3</v>
      </c>
      <c r="AH100" s="84">
        <f t="shared" si="31"/>
        <v>2.7184466019417475E-2</v>
      </c>
      <c r="AI100" s="84">
        <f t="shared" si="32"/>
        <v>-3.90625E-3</v>
      </c>
      <c r="AJ100" s="84">
        <f t="shared" si="33"/>
        <v>0</v>
      </c>
    </row>
    <row r="101" spans="1:36">
      <c r="A101" s="84">
        <v>20180525</v>
      </c>
      <c r="B101" s="84" t="s">
        <v>99</v>
      </c>
      <c r="C101" s="85">
        <v>51400</v>
      </c>
      <c r="D101" s="85">
        <v>52700</v>
      </c>
      <c r="E101" s="85">
        <v>6419324700</v>
      </c>
      <c r="F101" s="85">
        <f t="shared" si="19"/>
        <v>0.15349192624935104</v>
      </c>
      <c r="G101" s="85">
        <f t="shared" si="20"/>
        <v>0.15349192624935104</v>
      </c>
      <c r="H101" s="84">
        <v>264500</v>
      </c>
      <c r="I101" s="84">
        <v>275000</v>
      </c>
      <c r="J101" s="88">
        <v>125395903</v>
      </c>
      <c r="K101" s="84">
        <f t="shared" si="21"/>
        <v>1.8103903199069655</v>
      </c>
      <c r="L101" s="84">
        <f t="shared" si="22"/>
        <v>1.8103903199069655</v>
      </c>
      <c r="M101" s="85">
        <v>255000</v>
      </c>
      <c r="N101" s="85">
        <v>259800</v>
      </c>
      <c r="O101" s="85">
        <v>15956260</v>
      </c>
      <c r="P101" s="85">
        <f t="shared" si="23"/>
        <v>38.540469933162619</v>
      </c>
      <c r="Q101" s="85">
        <f t="shared" si="24"/>
        <v>38.540469933162619</v>
      </c>
      <c r="R101" s="84">
        <v>0</v>
      </c>
      <c r="S101" s="84"/>
      <c r="T101" s="84">
        <v>0</v>
      </c>
      <c r="U101" s="84">
        <v>0</v>
      </c>
      <c r="V101" s="84"/>
      <c r="W101" s="85">
        <v>1</v>
      </c>
      <c r="X101" s="85">
        <v>1</v>
      </c>
      <c r="Y101" s="85">
        <v>100000000</v>
      </c>
      <c r="Z101" s="85">
        <f t="shared" si="25"/>
        <v>1338976.7361076798</v>
      </c>
      <c r="AA101" s="85">
        <f t="shared" si="26"/>
        <v>1338976.7361076798</v>
      </c>
      <c r="AB101" s="221">
        <f t="shared" si="27"/>
        <v>0</v>
      </c>
      <c r="AC101" s="221">
        <f t="shared" si="28"/>
        <v>334744184026919.94</v>
      </c>
      <c r="AD101" s="220">
        <f t="shared" si="17"/>
        <v>408020083858573.5</v>
      </c>
      <c r="AE101" s="219">
        <f t="shared" si="18"/>
        <v>1218.9011888127702</v>
      </c>
      <c r="AF101" s="98">
        <f t="shared" si="29"/>
        <v>1.6483127678629951E-2</v>
      </c>
      <c r="AG101" s="84">
        <f t="shared" si="30"/>
        <v>2.5291828793774319E-2</v>
      </c>
      <c r="AH101" s="84">
        <f t="shared" si="31"/>
        <v>3.9697542533081283E-2</v>
      </c>
      <c r="AI101" s="84">
        <f t="shared" si="32"/>
        <v>1.8823529411764704E-2</v>
      </c>
      <c r="AJ101" s="84">
        <f t="shared" si="33"/>
        <v>0</v>
      </c>
    </row>
    <row r="102" spans="1:36">
      <c r="A102" s="84">
        <v>20180528</v>
      </c>
      <c r="B102" s="84" t="s">
        <v>99</v>
      </c>
      <c r="C102" s="85">
        <v>52700</v>
      </c>
      <c r="D102" s="85">
        <v>52300</v>
      </c>
      <c r="E102" s="85">
        <v>6419324700</v>
      </c>
      <c r="F102" s="85">
        <f t="shared" si="19"/>
        <v>0.15349192624935104</v>
      </c>
      <c r="G102" s="85">
        <f t="shared" si="20"/>
        <v>0.15349192624935104</v>
      </c>
      <c r="H102" s="84">
        <v>275000</v>
      </c>
      <c r="I102" s="84">
        <v>271000</v>
      </c>
      <c r="J102" s="88">
        <v>125395903</v>
      </c>
      <c r="K102" s="84">
        <f t="shared" si="21"/>
        <v>1.8103903199069655</v>
      </c>
      <c r="L102" s="84">
        <f t="shared" si="22"/>
        <v>1.8103903199069655</v>
      </c>
      <c r="M102" s="85">
        <v>259800</v>
      </c>
      <c r="N102" s="85">
        <v>261000</v>
      </c>
      <c r="O102" s="85">
        <v>15956260</v>
      </c>
      <c r="P102" s="85">
        <f t="shared" si="23"/>
        <v>38.540469933162619</v>
      </c>
      <c r="Q102" s="85">
        <f t="shared" si="24"/>
        <v>38.540469933162619</v>
      </c>
      <c r="R102" s="84">
        <v>0</v>
      </c>
      <c r="S102" s="84"/>
      <c r="T102" s="84">
        <v>0</v>
      </c>
      <c r="U102" s="84">
        <v>0</v>
      </c>
      <c r="V102" s="84"/>
      <c r="W102" s="85">
        <v>1</v>
      </c>
      <c r="X102" s="85">
        <v>1</v>
      </c>
      <c r="Y102" s="85">
        <v>100000000</v>
      </c>
      <c r="Z102" s="85">
        <f t="shared" si="25"/>
        <v>1338976.7361076798</v>
      </c>
      <c r="AA102" s="85">
        <f t="shared" si="26"/>
        <v>1338976.7361076798</v>
      </c>
      <c r="AB102" s="221">
        <f t="shared" si="27"/>
        <v>0</v>
      </c>
      <c r="AC102" s="221">
        <f t="shared" si="28"/>
        <v>334744184026919.94</v>
      </c>
      <c r="AD102" s="220">
        <f t="shared" si="17"/>
        <v>407455850047946.44</v>
      </c>
      <c r="AE102" s="219">
        <f t="shared" si="18"/>
        <v>1217.2156216317685</v>
      </c>
      <c r="AF102" s="98">
        <f t="shared" si="29"/>
        <v>-1.3828579350582846E-3</v>
      </c>
      <c r="AG102" s="84">
        <f t="shared" si="30"/>
        <v>-7.5901328273244783E-3</v>
      </c>
      <c r="AH102" s="84">
        <f t="shared" si="31"/>
        <v>-1.4545454545454545E-2</v>
      </c>
      <c r="AI102" s="84">
        <f t="shared" si="32"/>
        <v>4.6189376443418013E-3</v>
      </c>
      <c r="AJ102" s="84">
        <f t="shared" si="33"/>
        <v>0</v>
      </c>
    </row>
    <row r="103" spans="1:36">
      <c r="A103" s="84">
        <v>20180529</v>
      </c>
      <c r="B103" s="84" t="s">
        <v>99</v>
      </c>
      <c r="C103" s="85">
        <v>52300</v>
      </c>
      <c r="D103" s="85">
        <v>51300</v>
      </c>
      <c r="E103" s="85">
        <v>6419324700</v>
      </c>
      <c r="F103" s="85">
        <f t="shared" si="19"/>
        <v>0.15349192624935104</v>
      </c>
      <c r="G103" s="85">
        <f t="shared" si="20"/>
        <v>0.15349192624935104</v>
      </c>
      <c r="H103" s="84">
        <v>271000</v>
      </c>
      <c r="I103" s="84">
        <v>270500</v>
      </c>
      <c r="J103" s="88">
        <v>125395903</v>
      </c>
      <c r="K103" s="84">
        <f t="shared" si="21"/>
        <v>1.8103903199069655</v>
      </c>
      <c r="L103" s="84">
        <f t="shared" si="22"/>
        <v>1.8103903199069655</v>
      </c>
      <c r="M103" s="85">
        <v>261000</v>
      </c>
      <c r="N103" s="85">
        <v>249000</v>
      </c>
      <c r="O103" s="85">
        <v>15956260</v>
      </c>
      <c r="P103" s="85">
        <f t="shared" si="23"/>
        <v>38.540469933162619</v>
      </c>
      <c r="Q103" s="85">
        <f t="shared" si="24"/>
        <v>38.540469933162619</v>
      </c>
      <c r="R103" s="84">
        <v>0</v>
      </c>
      <c r="S103" s="84"/>
      <c r="T103" s="84">
        <v>0</v>
      </c>
      <c r="U103" s="84">
        <v>0</v>
      </c>
      <c r="V103" s="84"/>
      <c r="W103" s="85">
        <v>1</v>
      </c>
      <c r="X103" s="85">
        <v>1</v>
      </c>
      <c r="Y103" s="85">
        <v>100000000</v>
      </c>
      <c r="Z103" s="85">
        <f t="shared" si="25"/>
        <v>1338976.7361076798</v>
      </c>
      <c r="AA103" s="85">
        <f t="shared" si="26"/>
        <v>1338976.7361076798</v>
      </c>
      <c r="AB103" s="221">
        <f t="shared" si="27"/>
        <v>0</v>
      </c>
      <c r="AC103" s="221">
        <f t="shared" si="28"/>
        <v>334744184026919.94</v>
      </c>
      <c r="AD103" s="220">
        <f t="shared" si="17"/>
        <v>398977486664741.06</v>
      </c>
      <c r="AE103" s="219">
        <f t="shared" si="18"/>
        <v>1191.8877330895029</v>
      </c>
      <c r="AF103" s="98">
        <f t="shared" si="29"/>
        <v>-2.0808054129564678E-2</v>
      </c>
      <c r="AG103" s="84">
        <f t="shared" si="30"/>
        <v>-1.9120458891013385E-2</v>
      </c>
      <c r="AH103" s="84">
        <f t="shared" si="31"/>
        <v>-1.8450184501845018E-3</v>
      </c>
      <c r="AI103" s="84">
        <f t="shared" si="32"/>
        <v>-4.5977011494252873E-2</v>
      </c>
      <c r="AJ103" s="84">
        <f t="shared" si="33"/>
        <v>0</v>
      </c>
    </row>
    <row r="104" spans="1:36">
      <c r="A104" s="84">
        <v>20180530</v>
      </c>
      <c r="B104" s="84" t="s">
        <v>99</v>
      </c>
      <c r="C104" s="85">
        <v>51300</v>
      </c>
      <c r="D104" s="85">
        <v>49500</v>
      </c>
      <c r="E104" s="85">
        <v>6419324700</v>
      </c>
      <c r="F104" s="85">
        <f t="shared" si="19"/>
        <v>0.15349192624935104</v>
      </c>
      <c r="G104" s="85">
        <f t="shared" si="20"/>
        <v>0.15349192624935104</v>
      </c>
      <c r="H104" s="84">
        <v>270500</v>
      </c>
      <c r="I104" s="84">
        <v>269500</v>
      </c>
      <c r="J104" s="88">
        <v>125395903</v>
      </c>
      <c r="K104" s="84">
        <f t="shared" si="21"/>
        <v>1.8103903199069655</v>
      </c>
      <c r="L104" s="84">
        <f t="shared" si="22"/>
        <v>1.8103903199069655</v>
      </c>
      <c r="M104" s="85">
        <v>249000</v>
      </c>
      <c r="N104" s="85">
        <v>261400</v>
      </c>
      <c r="O104" s="85">
        <v>15956260</v>
      </c>
      <c r="P104" s="85">
        <f t="shared" si="23"/>
        <v>38.540469933162619</v>
      </c>
      <c r="Q104" s="85">
        <f t="shared" si="24"/>
        <v>38.540469933162619</v>
      </c>
      <c r="R104" s="84">
        <v>0</v>
      </c>
      <c r="S104" s="84"/>
      <c r="T104" s="84">
        <v>0</v>
      </c>
      <c r="U104" s="84">
        <v>0</v>
      </c>
      <c r="V104" s="84"/>
      <c r="W104" s="85">
        <v>1</v>
      </c>
      <c r="X104" s="85">
        <v>1</v>
      </c>
      <c r="Y104" s="85">
        <v>100000000</v>
      </c>
      <c r="Z104" s="85">
        <f t="shared" si="25"/>
        <v>1338976.7361076798</v>
      </c>
      <c r="AA104" s="85">
        <f t="shared" si="26"/>
        <v>1338976.7361076798</v>
      </c>
      <c r="AB104" s="221">
        <f t="shared" si="27"/>
        <v>0</v>
      </c>
      <c r="AC104" s="221">
        <f t="shared" si="28"/>
        <v>334744184026919.94</v>
      </c>
      <c r="AD104" s="220">
        <f t="shared" si="17"/>
        <v>404602430820451.44</v>
      </c>
      <c r="AE104" s="219">
        <f t="shared" si="18"/>
        <v>1208.6914429793753</v>
      </c>
      <c r="AF104" s="98">
        <f t="shared" si="29"/>
        <v>1.409839989401966E-2</v>
      </c>
      <c r="AG104" s="84">
        <f t="shared" si="30"/>
        <v>-3.5087719298245612E-2</v>
      </c>
      <c r="AH104" s="84">
        <f t="shared" si="31"/>
        <v>-3.6968576709796672E-3</v>
      </c>
      <c r="AI104" s="84">
        <f t="shared" si="32"/>
        <v>4.9799196787148593E-2</v>
      </c>
      <c r="AJ104" s="84">
        <f t="shared" si="33"/>
        <v>0</v>
      </c>
    </row>
    <row r="105" spans="1:36">
      <c r="A105" s="84">
        <v>20180531</v>
      </c>
      <c r="B105" s="84" t="s">
        <v>99</v>
      </c>
      <c r="C105" s="85">
        <v>49500</v>
      </c>
      <c r="D105" s="85">
        <v>50700</v>
      </c>
      <c r="E105" s="85">
        <v>6419324700</v>
      </c>
      <c r="F105" s="85">
        <f t="shared" si="19"/>
        <v>0.15349192624935104</v>
      </c>
      <c r="G105" s="85">
        <f t="shared" si="20"/>
        <v>0.15349192624935104</v>
      </c>
      <c r="H105" s="84">
        <v>269500</v>
      </c>
      <c r="I105" s="84">
        <v>265500</v>
      </c>
      <c r="J105" s="88">
        <v>125395903</v>
      </c>
      <c r="K105" s="84">
        <f t="shared" si="21"/>
        <v>1.8103903199069655</v>
      </c>
      <c r="L105" s="84">
        <f t="shared" si="22"/>
        <v>1.8103903199069655</v>
      </c>
      <c r="M105" s="85">
        <v>261400</v>
      </c>
      <c r="N105" s="85">
        <v>265000</v>
      </c>
      <c r="O105" s="85">
        <v>15956260</v>
      </c>
      <c r="P105" s="85">
        <f t="shared" si="23"/>
        <v>38.540469933162619</v>
      </c>
      <c r="Q105" s="85">
        <f t="shared" si="24"/>
        <v>38.540469933162619</v>
      </c>
      <c r="R105" s="84">
        <v>0</v>
      </c>
      <c r="S105" s="84"/>
      <c r="T105" s="84">
        <v>0</v>
      </c>
      <c r="U105" s="84">
        <v>0</v>
      </c>
      <c r="V105" s="84"/>
      <c r="W105" s="85">
        <v>1</v>
      </c>
      <c r="X105" s="85">
        <v>1</v>
      </c>
      <c r="Y105" s="85">
        <v>100000000</v>
      </c>
      <c r="Z105" s="85">
        <f t="shared" si="25"/>
        <v>1338976.7361076798</v>
      </c>
      <c r="AA105" s="85">
        <f t="shared" si="26"/>
        <v>1338976.7361076798</v>
      </c>
      <c r="AB105" s="221">
        <f t="shared" si="27"/>
        <v>0</v>
      </c>
      <c r="AC105" s="221">
        <f t="shared" si="28"/>
        <v>334744184026919.94</v>
      </c>
      <c r="AD105" s="220">
        <f t="shared" si="17"/>
        <v>407090608452362.87</v>
      </c>
      <c r="AE105" s="219">
        <f t="shared" si="18"/>
        <v>1216.1245150106174</v>
      </c>
      <c r="AF105" s="98">
        <f t="shared" si="29"/>
        <v>6.1496853265709155E-3</v>
      </c>
      <c r="AG105" s="84">
        <f t="shared" si="30"/>
        <v>2.4242424242424242E-2</v>
      </c>
      <c r="AH105" s="84">
        <f t="shared" si="31"/>
        <v>-1.4842300556586271E-2</v>
      </c>
      <c r="AI105" s="84">
        <f t="shared" si="32"/>
        <v>1.3771996939556235E-2</v>
      </c>
      <c r="AJ105" s="84">
        <f t="shared" si="33"/>
        <v>0</v>
      </c>
    </row>
    <row r="106" spans="1:36">
      <c r="A106" s="84">
        <v>20180601</v>
      </c>
      <c r="B106" s="84" t="s">
        <v>99</v>
      </c>
      <c r="C106" s="85">
        <v>50700</v>
      </c>
      <c r="D106" s="85">
        <v>51300</v>
      </c>
      <c r="E106" s="85">
        <v>6419324700</v>
      </c>
      <c r="F106" s="85">
        <f t="shared" si="19"/>
        <v>0.15349192624935104</v>
      </c>
      <c r="G106" s="85">
        <f t="shared" si="20"/>
        <v>0.15349192624935104</v>
      </c>
      <c r="H106" s="84">
        <v>265500</v>
      </c>
      <c r="I106" s="84">
        <v>273500</v>
      </c>
      <c r="J106" s="88">
        <v>125395903</v>
      </c>
      <c r="K106" s="84">
        <f t="shared" si="21"/>
        <v>1.8103903199069655</v>
      </c>
      <c r="L106" s="84">
        <f t="shared" si="22"/>
        <v>1.8103903199069655</v>
      </c>
      <c r="M106" s="85">
        <v>265000</v>
      </c>
      <c r="N106" s="85">
        <v>263500</v>
      </c>
      <c r="O106" s="85">
        <v>15956260</v>
      </c>
      <c r="P106" s="85">
        <f t="shared" si="23"/>
        <v>38.540469933162619</v>
      </c>
      <c r="Q106" s="85">
        <f t="shared" si="24"/>
        <v>38.540469933162619</v>
      </c>
      <c r="R106" s="84">
        <v>0</v>
      </c>
      <c r="S106" s="84"/>
      <c r="T106" s="84">
        <v>0</v>
      </c>
      <c r="U106" s="84">
        <v>0</v>
      </c>
      <c r="V106" s="84"/>
      <c r="W106" s="85">
        <v>1</v>
      </c>
      <c r="X106" s="85">
        <v>1</v>
      </c>
      <c r="Y106" s="85">
        <v>100000000</v>
      </c>
      <c r="Z106" s="85">
        <f t="shared" si="25"/>
        <v>1338976.7361076798</v>
      </c>
      <c r="AA106" s="85">
        <f t="shared" si="26"/>
        <v>1338976.7361076798</v>
      </c>
      <c r="AB106" s="221">
        <f t="shared" si="27"/>
        <v>0</v>
      </c>
      <c r="AC106" s="221">
        <f t="shared" si="28"/>
        <v>334744184026919.94</v>
      </c>
      <c r="AD106" s="220">
        <f t="shared" si="17"/>
        <v>408575478753830.69</v>
      </c>
      <c r="AE106" s="219">
        <f t="shared" si="18"/>
        <v>1220.5603510081396</v>
      </c>
      <c r="AF106" s="98">
        <f t="shared" si="29"/>
        <v>3.6475179496595076E-3</v>
      </c>
      <c r="AG106" s="84">
        <f t="shared" si="30"/>
        <v>1.1834319526627219E-2</v>
      </c>
      <c r="AH106" s="84">
        <f t="shared" si="31"/>
        <v>3.0131826741996232E-2</v>
      </c>
      <c r="AI106" s="84">
        <f t="shared" si="32"/>
        <v>-5.6603773584905656E-3</v>
      </c>
      <c r="AJ106" s="84">
        <f t="shared" si="33"/>
        <v>0</v>
      </c>
    </row>
    <row r="107" spans="1:36">
      <c r="A107" s="84">
        <v>20180604</v>
      </c>
      <c r="B107" s="84" t="s">
        <v>99</v>
      </c>
      <c r="C107" s="85">
        <v>51300</v>
      </c>
      <c r="D107" s="85">
        <v>51100</v>
      </c>
      <c r="E107" s="85">
        <v>6419324700</v>
      </c>
      <c r="F107" s="85">
        <f t="shared" si="19"/>
        <v>0.15349192624935104</v>
      </c>
      <c r="G107" s="85">
        <f t="shared" si="20"/>
        <v>0.15349192624935104</v>
      </c>
      <c r="H107" s="84">
        <v>273500</v>
      </c>
      <c r="I107" s="84">
        <v>266500</v>
      </c>
      <c r="J107" s="88">
        <v>125395903</v>
      </c>
      <c r="K107" s="84">
        <f t="shared" si="21"/>
        <v>1.8103903199069655</v>
      </c>
      <c r="L107" s="84">
        <f t="shared" si="22"/>
        <v>1.8103903199069655</v>
      </c>
      <c r="M107" s="85">
        <v>263500</v>
      </c>
      <c r="N107" s="85">
        <v>253000</v>
      </c>
      <c r="O107" s="85">
        <v>15956260</v>
      </c>
      <c r="P107" s="85">
        <f t="shared" si="23"/>
        <v>38.540469933162619</v>
      </c>
      <c r="Q107" s="85">
        <f t="shared" si="24"/>
        <v>38.540469933162619</v>
      </c>
      <c r="R107" s="84">
        <v>0</v>
      </c>
      <c r="S107" s="84"/>
      <c r="T107" s="84">
        <v>0</v>
      </c>
      <c r="U107" s="84">
        <v>0</v>
      </c>
      <c r="V107" s="84"/>
      <c r="W107" s="85">
        <v>1</v>
      </c>
      <c r="X107" s="85">
        <v>1</v>
      </c>
      <c r="Y107" s="85">
        <v>100000000</v>
      </c>
      <c r="Z107" s="85">
        <f t="shared" si="25"/>
        <v>1338976.7361076798</v>
      </c>
      <c r="AA107" s="85">
        <f t="shared" si="26"/>
        <v>1338976.7361076798</v>
      </c>
      <c r="AB107" s="221">
        <f t="shared" si="27"/>
        <v>0</v>
      </c>
      <c r="AC107" s="221">
        <f t="shared" si="28"/>
        <v>334744184026919.94</v>
      </c>
      <c r="AD107" s="220">
        <f t="shared" si="17"/>
        <v>400332208681370.62</v>
      </c>
      <c r="AE107" s="219">
        <f t="shared" si="18"/>
        <v>1195.9347698455492</v>
      </c>
      <c r="AF107" s="98">
        <f t="shared" si="29"/>
        <v>-2.017563583992428E-2</v>
      </c>
      <c r="AG107" s="84">
        <f t="shared" si="30"/>
        <v>-3.8986354775828458E-3</v>
      </c>
      <c r="AH107" s="84">
        <f t="shared" si="31"/>
        <v>-2.5594149908592323E-2</v>
      </c>
      <c r="AI107" s="84">
        <f t="shared" si="32"/>
        <v>-3.9848197343453511E-2</v>
      </c>
      <c r="AJ107" s="84">
        <f t="shared" si="33"/>
        <v>0</v>
      </c>
    </row>
    <row r="108" spans="1:36">
      <c r="A108" s="84">
        <v>20180605</v>
      </c>
      <c r="B108" s="84" t="s">
        <v>99</v>
      </c>
      <c r="C108" s="85">
        <v>51100</v>
      </c>
      <c r="D108" s="85">
        <v>51300</v>
      </c>
      <c r="E108" s="85">
        <v>6419324700</v>
      </c>
      <c r="F108" s="85">
        <f t="shared" si="19"/>
        <v>0.15349192624935104</v>
      </c>
      <c r="G108" s="85">
        <f t="shared" si="20"/>
        <v>0.15349192624935104</v>
      </c>
      <c r="H108" s="84">
        <v>266500</v>
      </c>
      <c r="I108" s="84">
        <v>267000</v>
      </c>
      <c r="J108" s="88">
        <v>125395903</v>
      </c>
      <c r="K108" s="84">
        <f t="shared" si="21"/>
        <v>1.8103903199069655</v>
      </c>
      <c r="L108" s="84">
        <f t="shared" si="22"/>
        <v>1.8103903199069655</v>
      </c>
      <c r="M108" s="85">
        <v>253000</v>
      </c>
      <c r="N108" s="85">
        <v>245000</v>
      </c>
      <c r="O108" s="85">
        <v>15956260</v>
      </c>
      <c r="P108" s="85">
        <f t="shared" si="23"/>
        <v>38.540469933162619</v>
      </c>
      <c r="Q108" s="85">
        <f t="shared" si="24"/>
        <v>38.540469933162619</v>
      </c>
      <c r="R108" s="84">
        <v>0</v>
      </c>
      <c r="S108" s="84"/>
      <c r="T108" s="84">
        <v>0</v>
      </c>
      <c r="U108" s="84">
        <v>0</v>
      </c>
      <c r="V108" s="84"/>
      <c r="W108" s="85">
        <v>1</v>
      </c>
      <c r="X108" s="85">
        <v>1</v>
      </c>
      <c r="Y108" s="85">
        <v>100000000</v>
      </c>
      <c r="Z108" s="85">
        <f t="shared" si="25"/>
        <v>1338976.7361076798</v>
      </c>
      <c r="AA108" s="85">
        <f t="shared" si="26"/>
        <v>1338976.7361076798</v>
      </c>
      <c r="AB108" s="221">
        <f t="shared" si="27"/>
        <v>0</v>
      </c>
      <c r="AC108" s="221">
        <f t="shared" si="28"/>
        <v>334744184026919.94</v>
      </c>
      <c r="AD108" s="220">
        <f t="shared" si="17"/>
        <v>395723085278323</v>
      </c>
      <c r="AE108" s="219">
        <f t="shared" si="18"/>
        <v>1182.1656780346009</v>
      </c>
      <c r="AF108" s="98">
        <f t="shared" si="29"/>
        <v>-1.1513246506518552E-2</v>
      </c>
      <c r="AG108" s="84">
        <f t="shared" si="30"/>
        <v>3.9138943248532287E-3</v>
      </c>
      <c r="AH108" s="84">
        <f t="shared" si="31"/>
        <v>1.876172607879925E-3</v>
      </c>
      <c r="AI108" s="84">
        <f t="shared" si="32"/>
        <v>-3.1620553359683792E-2</v>
      </c>
      <c r="AJ108" s="84">
        <f t="shared" si="33"/>
        <v>0</v>
      </c>
    </row>
    <row r="109" spans="1:36">
      <c r="A109" s="84">
        <v>20180607</v>
      </c>
      <c r="B109" s="84" t="s">
        <v>99</v>
      </c>
      <c r="C109" s="85">
        <v>51300</v>
      </c>
      <c r="D109" s="85">
        <v>50600</v>
      </c>
      <c r="E109" s="85">
        <v>6419324700</v>
      </c>
      <c r="F109" s="85">
        <f t="shared" si="19"/>
        <v>0.15349192624935104</v>
      </c>
      <c r="G109" s="85">
        <f t="shared" si="20"/>
        <v>0.15349192624935104</v>
      </c>
      <c r="H109" s="84">
        <v>267000</v>
      </c>
      <c r="I109" s="84">
        <v>271000</v>
      </c>
      <c r="J109" s="88">
        <v>125395903</v>
      </c>
      <c r="K109" s="84">
        <f t="shared" si="21"/>
        <v>1.8103903199069655</v>
      </c>
      <c r="L109" s="84">
        <f t="shared" si="22"/>
        <v>1.8103903199069655</v>
      </c>
      <c r="M109" s="85">
        <v>245000</v>
      </c>
      <c r="N109" s="85">
        <v>257100</v>
      </c>
      <c r="O109" s="85">
        <v>15956260</v>
      </c>
      <c r="P109" s="85">
        <f t="shared" si="23"/>
        <v>38.540469933162619</v>
      </c>
      <c r="Q109" s="85">
        <f t="shared" si="24"/>
        <v>38.540469933162619</v>
      </c>
      <c r="R109" s="84">
        <v>0</v>
      </c>
      <c r="S109" s="84"/>
      <c r="T109" s="84">
        <v>0</v>
      </c>
      <c r="U109" s="84">
        <v>0</v>
      </c>
      <c r="V109" s="84"/>
      <c r="W109" s="85">
        <v>1</v>
      </c>
      <c r="X109" s="85">
        <v>1</v>
      </c>
      <c r="Y109" s="85">
        <v>100000000</v>
      </c>
      <c r="Z109" s="85">
        <f t="shared" si="25"/>
        <v>1338976.7361076798</v>
      </c>
      <c r="AA109" s="85">
        <f t="shared" si="26"/>
        <v>1338976.7361076798</v>
      </c>
      <c r="AB109" s="221">
        <f t="shared" si="27"/>
        <v>0</v>
      </c>
      <c r="AC109" s="221">
        <f t="shared" si="28"/>
        <v>334744184026919.94</v>
      </c>
      <c r="AD109" s="220">
        <f t="shared" si="17"/>
        <v>403382464515901.94</v>
      </c>
      <c r="AE109" s="219">
        <f t="shared" si="18"/>
        <v>1205.0469694895794</v>
      </c>
      <c r="AF109" s="98">
        <f t="shared" si="29"/>
        <v>1.935540159905471E-2</v>
      </c>
      <c r="AG109" s="84">
        <f t="shared" si="30"/>
        <v>-1.364522417153996E-2</v>
      </c>
      <c r="AH109" s="84">
        <f t="shared" si="31"/>
        <v>1.4981273408239701E-2</v>
      </c>
      <c r="AI109" s="84">
        <f t="shared" si="32"/>
        <v>4.9387755102040819E-2</v>
      </c>
      <c r="AJ109" s="84">
        <f t="shared" si="33"/>
        <v>0</v>
      </c>
    </row>
    <row r="110" spans="1:36">
      <c r="A110" s="84">
        <v>20180608</v>
      </c>
      <c r="B110" s="84" t="s">
        <v>99</v>
      </c>
      <c r="C110" s="85">
        <v>50600</v>
      </c>
      <c r="D110" s="85">
        <v>49650</v>
      </c>
      <c r="E110" s="85">
        <v>6419324700</v>
      </c>
      <c r="F110" s="85">
        <f t="shared" si="19"/>
        <v>0.15349192624935104</v>
      </c>
      <c r="G110" s="85">
        <f t="shared" si="20"/>
        <v>0.15349192624935104</v>
      </c>
      <c r="H110" s="84">
        <v>271000</v>
      </c>
      <c r="I110" s="84">
        <v>269500</v>
      </c>
      <c r="J110" s="88">
        <v>125395903</v>
      </c>
      <c r="K110" s="84">
        <f t="shared" si="21"/>
        <v>1.8103903199069655</v>
      </c>
      <c r="L110" s="84">
        <f t="shared" si="22"/>
        <v>1.8103903199069655</v>
      </c>
      <c r="M110" s="85">
        <v>257100</v>
      </c>
      <c r="N110" s="85">
        <v>248300</v>
      </c>
      <c r="O110" s="85">
        <v>15956260</v>
      </c>
      <c r="P110" s="85">
        <f t="shared" si="23"/>
        <v>38.540469933162619</v>
      </c>
      <c r="Q110" s="85">
        <f t="shared" si="24"/>
        <v>38.540469933162619</v>
      </c>
      <c r="R110" s="84">
        <v>0</v>
      </c>
      <c r="S110" s="84"/>
      <c r="T110" s="84">
        <v>0</v>
      </c>
      <c r="U110" s="84">
        <v>0</v>
      </c>
      <c r="V110" s="84"/>
      <c r="W110" s="85">
        <v>1</v>
      </c>
      <c r="X110" s="85">
        <v>1</v>
      </c>
      <c r="Y110" s="85">
        <v>100000000</v>
      </c>
      <c r="Z110" s="85">
        <f t="shared" si="25"/>
        <v>1338976.7361076798</v>
      </c>
      <c r="AA110" s="85">
        <f t="shared" si="26"/>
        <v>1338976.7361076798</v>
      </c>
      <c r="AB110" s="221">
        <f t="shared" si="27"/>
        <v>0</v>
      </c>
      <c r="AC110" s="221">
        <f t="shared" si="28"/>
        <v>334744184026919.94</v>
      </c>
      <c r="AD110" s="220">
        <f t="shared" si="17"/>
        <v>396694228957502.87</v>
      </c>
      <c r="AE110" s="219">
        <f t="shared" si="18"/>
        <v>1185.0668297962152</v>
      </c>
      <c r="AF110" s="98">
        <f t="shared" si="29"/>
        <v>-1.6580382507270383E-2</v>
      </c>
      <c r="AG110" s="84">
        <f t="shared" si="30"/>
        <v>-1.8774703557312252E-2</v>
      </c>
      <c r="AH110" s="84">
        <f t="shared" si="31"/>
        <v>-5.5350553505535052E-3</v>
      </c>
      <c r="AI110" s="84">
        <f t="shared" si="32"/>
        <v>-3.4227926876701675E-2</v>
      </c>
      <c r="AJ110" s="84">
        <f t="shared" si="33"/>
        <v>0</v>
      </c>
    </row>
    <row r="111" spans="1:36">
      <c r="A111" s="84">
        <v>20180611</v>
      </c>
      <c r="B111" s="84" t="s">
        <v>99</v>
      </c>
      <c r="C111" s="85">
        <v>49650</v>
      </c>
      <c r="D111" s="85">
        <v>49900</v>
      </c>
      <c r="E111" s="85">
        <v>6419324700</v>
      </c>
      <c r="F111" s="85">
        <f t="shared" si="19"/>
        <v>0.15349192624935104</v>
      </c>
      <c r="G111" s="85">
        <f t="shared" si="20"/>
        <v>0.15349192624935104</v>
      </c>
      <c r="H111" s="84">
        <v>269500</v>
      </c>
      <c r="I111" s="84">
        <v>267500</v>
      </c>
      <c r="J111" s="88">
        <v>125395903</v>
      </c>
      <c r="K111" s="84">
        <f t="shared" si="21"/>
        <v>1.8103903199069655</v>
      </c>
      <c r="L111" s="84">
        <f t="shared" si="22"/>
        <v>1.8103903199069655</v>
      </c>
      <c r="M111" s="85">
        <v>248300</v>
      </c>
      <c r="N111" s="85">
        <v>245000</v>
      </c>
      <c r="O111" s="85">
        <v>15956260</v>
      </c>
      <c r="P111" s="85">
        <f t="shared" si="23"/>
        <v>38.540469933162619</v>
      </c>
      <c r="Q111" s="85">
        <f t="shared" si="24"/>
        <v>38.540469933162619</v>
      </c>
      <c r="R111" s="84">
        <v>0</v>
      </c>
      <c r="S111" s="84"/>
      <c r="T111" s="84">
        <v>0</v>
      </c>
      <c r="U111" s="84">
        <v>0</v>
      </c>
      <c r="V111" s="84"/>
      <c r="W111" s="85">
        <v>1</v>
      </c>
      <c r="X111" s="85">
        <v>1</v>
      </c>
      <c r="Y111" s="85">
        <v>100000000</v>
      </c>
      <c r="Z111" s="85">
        <f t="shared" si="25"/>
        <v>1338976.7361076798</v>
      </c>
      <c r="AA111" s="85">
        <f t="shared" si="26"/>
        <v>1338976.7361076798</v>
      </c>
      <c r="AB111" s="221">
        <f t="shared" si="27"/>
        <v>0</v>
      </c>
      <c r="AC111" s="221">
        <f t="shared" si="28"/>
        <v>334744184026919.94</v>
      </c>
      <c r="AD111" s="220">
        <f t="shared" si="17"/>
        <v>394457152724004.37</v>
      </c>
      <c r="AE111" s="219">
        <f t="shared" si="18"/>
        <v>1178.3838869991609</v>
      </c>
      <c r="AF111" s="98">
        <f t="shared" si="29"/>
        <v>-5.6392961384324975E-3</v>
      </c>
      <c r="AG111" s="84">
        <f t="shared" si="30"/>
        <v>5.0352467270896274E-3</v>
      </c>
      <c r="AH111" s="84">
        <f t="shared" si="31"/>
        <v>-7.4211502782931356E-3</v>
      </c>
      <c r="AI111" s="84">
        <f t="shared" si="32"/>
        <v>-1.3290374546919049E-2</v>
      </c>
      <c r="AJ111" s="84">
        <f t="shared" si="33"/>
        <v>0</v>
      </c>
    </row>
    <row r="112" spans="1:36">
      <c r="A112" s="84">
        <v>20180612</v>
      </c>
      <c r="B112" s="84" t="s">
        <v>99</v>
      </c>
      <c r="C112" s="85">
        <v>49900</v>
      </c>
      <c r="D112" s="85">
        <v>49400</v>
      </c>
      <c r="E112" s="85">
        <v>6419324700</v>
      </c>
      <c r="F112" s="85">
        <f t="shared" si="19"/>
        <v>0.15349192624935104</v>
      </c>
      <c r="G112" s="85">
        <f t="shared" si="20"/>
        <v>0.15349192624935104</v>
      </c>
      <c r="H112" s="84">
        <v>267500</v>
      </c>
      <c r="I112" s="84">
        <v>273000</v>
      </c>
      <c r="J112" s="88">
        <v>125395903</v>
      </c>
      <c r="K112" s="84">
        <f t="shared" si="21"/>
        <v>1.8103903199069655</v>
      </c>
      <c r="L112" s="84">
        <f t="shared" si="22"/>
        <v>1.8103903199069655</v>
      </c>
      <c r="M112" s="85">
        <v>245000</v>
      </c>
      <c r="N112" s="85">
        <v>246500</v>
      </c>
      <c r="O112" s="85">
        <v>15956260</v>
      </c>
      <c r="P112" s="85">
        <f t="shared" si="23"/>
        <v>38.540469933162619</v>
      </c>
      <c r="Q112" s="85">
        <f t="shared" si="24"/>
        <v>38.540469933162619</v>
      </c>
      <c r="R112" s="84">
        <v>0</v>
      </c>
      <c r="S112" s="84"/>
      <c r="T112" s="84">
        <v>0</v>
      </c>
      <c r="U112" s="84">
        <v>0</v>
      </c>
      <c r="V112" s="84"/>
      <c r="W112" s="85">
        <v>1</v>
      </c>
      <c r="X112" s="85">
        <v>1</v>
      </c>
      <c r="Y112" s="85">
        <v>100000000</v>
      </c>
      <c r="Z112" s="85">
        <f t="shared" si="25"/>
        <v>1338976.7361076798</v>
      </c>
      <c r="AA112" s="85">
        <f t="shared" si="26"/>
        <v>1338976.7361076798</v>
      </c>
      <c r="AB112" s="221">
        <f t="shared" si="27"/>
        <v>0</v>
      </c>
      <c r="AC112" s="221">
        <f t="shared" si="28"/>
        <v>334744184026919.94</v>
      </c>
      <c r="AD112" s="220">
        <f t="shared" si="17"/>
        <v>396135523514666</v>
      </c>
      <c r="AE112" s="219">
        <f t="shared" si="18"/>
        <v>1183.3977778171316</v>
      </c>
      <c r="AF112" s="98">
        <f t="shared" si="29"/>
        <v>4.254887455003172E-3</v>
      </c>
      <c r="AG112" s="84">
        <f t="shared" si="30"/>
        <v>-1.002004008016032E-2</v>
      </c>
      <c r="AH112" s="84">
        <f t="shared" si="31"/>
        <v>2.0560747663551402E-2</v>
      </c>
      <c r="AI112" s="84">
        <f t="shared" si="32"/>
        <v>6.1224489795918364E-3</v>
      </c>
      <c r="AJ112" s="84">
        <f t="shared" si="33"/>
        <v>0</v>
      </c>
    </row>
    <row r="113" spans="1:36">
      <c r="A113" s="84">
        <v>20180614</v>
      </c>
      <c r="B113" s="84" t="s">
        <v>99</v>
      </c>
      <c r="C113" s="85">
        <v>49400</v>
      </c>
      <c r="D113" s="85">
        <v>48200</v>
      </c>
      <c r="E113" s="85">
        <v>6419324700</v>
      </c>
      <c r="F113" s="85">
        <f t="shared" si="19"/>
        <v>0.15349192624935104</v>
      </c>
      <c r="G113" s="85">
        <f t="shared" si="20"/>
        <v>0.15349192624935104</v>
      </c>
      <c r="H113" s="84">
        <v>273000</v>
      </c>
      <c r="I113" s="84">
        <v>280000</v>
      </c>
      <c r="J113" s="88">
        <v>125395903</v>
      </c>
      <c r="K113" s="84">
        <f t="shared" si="21"/>
        <v>1.8103903199069655</v>
      </c>
      <c r="L113" s="84">
        <f t="shared" si="22"/>
        <v>1.8103903199069655</v>
      </c>
      <c r="M113" s="85">
        <v>246500</v>
      </c>
      <c r="N113" s="85">
        <v>236100</v>
      </c>
      <c r="O113" s="85">
        <v>15956260</v>
      </c>
      <c r="P113" s="85">
        <f t="shared" si="23"/>
        <v>38.540469933162619</v>
      </c>
      <c r="Q113" s="85">
        <f t="shared" si="24"/>
        <v>38.540469933162619</v>
      </c>
      <c r="R113" s="84">
        <v>0</v>
      </c>
      <c r="S113" s="84"/>
      <c r="T113" s="84">
        <v>0</v>
      </c>
      <c r="U113" s="84">
        <v>0</v>
      </c>
      <c r="V113" s="84"/>
      <c r="W113" s="85">
        <v>1</v>
      </c>
      <c r="X113" s="85">
        <v>1</v>
      </c>
      <c r="Y113" s="85">
        <v>100000000</v>
      </c>
      <c r="Z113" s="85">
        <f t="shared" si="25"/>
        <v>1338976.7361076798</v>
      </c>
      <c r="AA113" s="85">
        <f t="shared" si="26"/>
        <v>1338976.7361076798</v>
      </c>
      <c r="AB113" s="221">
        <f t="shared" si="27"/>
        <v>0</v>
      </c>
      <c r="AC113" s="221">
        <f t="shared" si="28"/>
        <v>334744184026919.94</v>
      </c>
      <c r="AD113" s="220">
        <f t="shared" si="17"/>
        <v>390146652509921.12</v>
      </c>
      <c r="AE113" s="219">
        <f t="shared" si="18"/>
        <v>1165.5068889219172</v>
      </c>
      <c r="AF113" s="98">
        <f t="shared" si="29"/>
        <v>-1.5118237697062036E-2</v>
      </c>
      <c r="AG113" s="84">
        <f t="shared" si="30"/>
        <v>-2.4291497975708502E-2</v>
      </c>
      <c r="AH113" s="84">
        <f t="shared" si="31"/>
        <v>2.564102564102564E-2</v>
      </c>
      <c r="AI113" s="84">
        <f t="shared" si="32"/>
        <v>-4.2190669371196754E-2</v>
      </c>
      <c r="AJ113" s="84">
        <f t="shared" si="33"/>
        <v>0</v>
      </c>
    </row>
    <row r="114" spans="1:36">
      <c r="A114" s="84">
        <v>20180615</v>
      </c>
      <c r="B114" s="84" t="s">
        <v>99</v>
      </c>
      <c r="C114" s="85">
        <v>48200</v>
      </c>
      <c r="D114" s="85">
        <v>47650</v>
      </c>
      <c r="E114" s="85">
        <v>6419324700</v>
      </c>
      <c r="F114" s="85">
        <f t="shared" si="19"/>
        <v>0.15349192624935104</v>
      </c>
      <c r="G114" s="85">
        <f t="shared" si="20"/>
        <v>0.15349192624935104</v>
      </c>
      <c r="H114" s="84">
        <v>280000</v>
      </c>
      <c r="I114" s="84">
        <v>298500</v>
      </c>
      <c r="J114" s="88">
        <v>125395903</v>
      </c>
      <c r="K114" s="84">
        <f t="shared" si="21"/>
        <v>1.8103903199069655</v>
      </c>
      <c r="L114" s="84">
        <f t="shared" si="22"/>
        <v>1.8103903199069655</v>
      </c>
      <c r="M114" s="85">
        <v>236100</v>
      </c>
      <c r="N114" s="85">
        <v>232700</v>
      </c>
      <c r="O114" s="85">
        <v>15956260</v>
      </c>
      <c r="P114" s="85">
        <f t="shared" si="23"/>
        <v>38.540469933162619</v>
      </c>
      <c r="Q114" s="85">
        <f t="shared" si="24"/>
        <v>38.540469933162619</v>
      </c>
      <c r="R114" s="84">
        <v>0</v>
      </c>
      <c r="S114" s="84"/>
      <c r="T114" s="84">
        <v>0</v>
      </c>
      <c r="U114" s="84">
        <v>0</v>
      </c>
      <c r="V114" s="84"/>
      <c r="W114" s="85">
        <v>1</v>
      </c>
      <c r="X114" s="85">
        <v>1</v>
      </c>
      <c r="Y114" s="85">
        <v>100000000</v>
      </c>
      <c r="Z114" s="85">
        <f t="shared" si="25"/>
        <v>1338976.7361076798</v>
      </c>
      <c r="AA114" s="85">
        <f t="shared" si="26"/>
        <v>1338976.7361076798</v>
      </c>
      <c r="AB114" s="221">
        <f t="shared" si="27"/>
        <v>0</v>
      </c>
      <c r="AC114" s="221">
        <f t="shared" si="28"/>
        <v>334744184026919.94</v>
      </c>
      <c r="AD114" s="220">
        <f t="shared" si="17"/>
        <v>391713646833224.06</v>
      </c>
      <c r="AE114" s="219">
        <f t="shared" si="18"/>
        <v>1170.1880585973756</v>
      </c>
      <c r="AF114" s="98">
        <f t="shared" si="29"/>
        <v>4.0164238581107958E-3</v>
      </c>
      <c r="AG114" s="84">
        <f t="shared" si="30"/>
        <v>-1.1410788381742738E-2</v>
      </c>
      <c r="AH114" s="84">
        <f t="shared" si="31"/>
        <v>6.6071428571428573E-2</v>
      </c>
      <c r="AI114" s="84">
        <f t="shared" si="32"/>
        <v>-1.4400677678949597E-2</v>
      </c>
      <c r="AJ114" s="84">
        <f t="shared" si="33"/>
        <v>0</v>
      </c>
    </row>
    <row r="115" spans="1:36">
      <c r="A115" s="84">
        <v>20180618</v>
      </c>
      <c r="B115" s="84" t="s">
        <v>99</v>
      </c>
      <c r="C115" s="85">
        <v>47650</v>
      </c>
      <c r="D115" s="85">
        <v>46600</v>
      </c>
      <c r="E115" s="85">
        <v>6419324700</v>
      </c>
      <c r="F115" s="85">
        <f t="shared" si="19"/>
        <v>0.15349192624935104</v>
      </c>
      <c r="G115" s="85">
        <f t="shared" si="20"/>
        <v>0.15349192624935104</v>
      </c>
      <c r="H115" s="84">
        <v>298500</v>
      </c>
      <c r="I115" s="84">
        <v>305000</v>
      </c>
      <c r="J115" s="88">
        <v>125395903</v>
      </c>
      <c r="K115" s="84">
        <f t="shared" si="21"/>
        <v>1.8103903199069655</v>
      </c>
      <c r="L115" s="84">
        <f t="shared" si="22"/>
        <v>1.8103903199069655</v>
      </c>
      <c r="M115" s="85">
        <v>232700</v>
      </c>
      <c r="N115" s="85">
        <v>218900</v>
      </c>
      <c r="O115" s="85">
        <v>15956260</v>
      </c>
      <c r="P115" s="85">
        <f t="shared" si="23"/>
        <v>38.540469933162619</v>
      </c>
      <c r="Q115" s="85">
        <f t="shared" si="24"/>
        <v>38.540469933162619</v>
      </c>
      <c r="R115" s="84">
        <v>0</v>
      </c>
      <c r="S115" s="84"/>
      <c r="T115" s="84">
        <v>0</v>
      </c>
      <c r="U115" s="84">
        <v>0</v>
      </c>
      <c r="V115" s="84"/>
      <c r="W115" s="85">
        <v>1</v>
      </c>
      <c r="X115" s="85">
        <v>1</v>
      </c>
      <c r="Y115" s="85">
        <v>100000000</v>
      </c>
      <c r="Z115" s="85">
        <f t="shared" si="25"/>
        <v>1338976.7361076798</v>
      </c>
      <c r="AA115" s="85">
        <f t="shared" si="26"/>
        <v>1338976.7361076798</v>
      </c>
      <c r="AB115" s="221">
        <f t="shared" si="27"/>
        <v>0</v>
      </c>
      <c r="AC115" s="221">
        <f t="shared" si="28"/>
        <v>334744184026919.94</v>
      </c>
      <c r="AD115" s="220">
        <f t="shared" si="17"/>
        <v>383668195261181.62</v>
      </c>
      <c r="AE115" s="219">
        <f t="shared" si="18"/>
        <v>1146.1534316913694</v>
      </c>
      <c r="AF115" s="98">
        <f t="shared" si="29"/>
        <v>-2.0539114828102834E-2</v>
      </c>
      <c r="AG115" s="84">
        <f t="shared" si="30"/>
        <v>-2.2035676810073453E-2</v>
      </c>
      <c r="AH115" s="84">
        <f t="shared" si="31"/>
        <v>2.1775544388609715E-2</v>
      </c>
      <c r="AI115" s="84">
        <f t="shared" si="32"/>
        <v>-5.9303824666953157E-2</v>
      </c>
      <c r="AJ115" s="84">
        <f t="shared" si="33"/>
        <v>0</v>
      </c>
    </row>
    <row r="116" spans="1:36">
      <c r="A116" s="84">
        <v>20180619</v>
      </c>
      <c r="B116" s="84" t="s">
        <v>99</v>
      </c>
      <c r="C116" s="85">
        <v>46600</v>
      </c>
      <c r="D116" s="85">
        <v>47000</v>
      </c>
      <c r="E116" s="85">
        <v>6419324700</v>
      </c>
      <c r="F116" s="85">
        <f t="shared" si="19"/>
        <v>0.15349192624935104</v>
      </c>
      <c r="G116" s="85">
        <f t="shared" si="20"/>
        <v>0.15349192624935104</v>
      </c>
      <c r="H116" s="84">
        <v>305000</v>
      </c>
      <c r="I116" s="84">
        <v>287500</v>
      </c>
      <c r="J116" s="88">
        <v>125395903</v>
      </c>
      <c r="K116" s="84">
        <f t="shared" si="21"/>
        <v>1.8103903199069655</v>
      </c>
      <c r="L116" s="84">
        <f t="shared" si="22"/>
        <v>1.8103903199069655</v>
      </c>
      <c r="M116" s="85">
        <v>218900</v>
      </c>
      <c r="N116" s="85">
        <v>222300</v>
      </c>
      <c r="O116" s="85">
        <v>15956260</v>
      </c>
      <c r="P116" s="85">
        <f t="shared" si="23"/>
        <v>38.540469933162619</v>
      </c>
      <c r="Q116" s="85">
        <f t="shared" si="24"/>
        <v>38.540469933162619</v>
      </c>
      <c r="R116" s="84">
        <v>0</v>
      </c>
      <c r="S116" s="84"/>
      <c r="T116" s="84">
        <v>0</v>
      </c>
      <c r="U116" s="84">
        <v>0</v>
      </c>
      <c r="V116" s="84"/>
      <c r="W116" s="85">
        <v>1</v>
      </c>
      <c r="X116" s="85">
        <v>1</v>
      </c>
      <c r="Y116" s="85">
        <v>100000000</v>
      </c>
      <c r="Z116" s="85">
        <f t="shared" si="25"/>
        <v>1338976.7361076798</v>
      </c>
      <c r="AA116" s="85">
        <f t="shared" si="26"/>
        <v>1338976.7361076798</v>
      </c>
      <c r="AB116" s="221">
        <f t="shared" si="27"/>
        <v>0</v>
      </c>
      <c r="AC116" s="221">
        <f t="shared" si="28"/>
        <v>334744184026919.94</v>
      </c>
      <c r="AD116" s="220">
        <f t="shared" si="17"/>
        <v>382180419289812.44</v>
      </c>
      <c r="AE116" s="219">
        <f t="shared" si="18"/>
        <v>1141.7089154238381</v>
      </c>
      <c r="AF116" s="98">
        <f t="shared" si="29"/>
        <v>-3.8777672732459227E-3</v>
      </c>
      <c r="AG116" s="84">
        <f t="shared" si="30"/>
        <v>8.5836909871244635E-3</v>
      </c>
      <c r="AH116" s="84">
        <f t="shared" si="31"/>
        <v>-5.737704918032787E-2</v>
      </c>
      <c r="AI116" s="84">
        <f t="shared" si="32"/>
        <v>1.5532206486980357E-2</v>
      </c>
      <c r="AJ116" s="84">
        <f t="shared" si="33"/>
        <v>0</v>
      </c>
    </row>
    <row r="117" spans="1:36">
      <c r="A117" s="84">
        <v>20180620</v>
      </c>
      <c r="B117" s="84" t="s">
        <v>99</v>
      </c>
      <c r="C117" s="85">
        <v>47000</v>
      </c>
      <c r="D117" s="85">
        <v>47000</v>
      </c>
      <c r="E117" s="85">
        <v>6419324700</v>
      </c>
      <c r="F117" s="85">
        <f t="shared" si="19"/>
        <v>0.15349192624935104</v>
      </c>
      <c r="G117" s="85">
        <f t="shared" si="20"/>
        <v>0.15349192624935104</v>
      </c>
      <c r="H117" s="84">
        <v>287500</v>
      </c>
      <c r="I117" s="84">
        <v>297000</v>
      </c>
      <c r="J117" s="88">
        <v>125395903</v>
      </c>
      <c r="K117" s="84">
        <f t="shared" si="21"/>
        <v>1.8103903199069655</v>
      </c>
      <c r="L117" s="84">
        <f t="shared" si="22"/>
        <v>1.8103903199069655</v>
      </c>
      <c r="M117" s="85">
        <v>222300</v>
      </c>
      <c r="N117" s="85">
        <v>234400</v>
      </c>
      <c r="O117" s="85">
        <v>15956260</v>
      </c>
      <c r="P117" s="85">
        <f t="shared" si="23"/>
        <v>38.540469933162619</v>
      </c>
      <c r="Q117" s="85">
        <f t="shared" si="24"/>
        <v>38.540469933162619</v>
      </c>
      <c r="R117" s="84">
        <v>0</v>
      </c>
      <c r="S117" s="84"/>
      <c r="T117" s="84">
        <v>0</v>
      </c>
      <c r="U117" s="84">
        <v>0</v>
      </c>
      <c r="V117" s="84"/>
      <c r="W117" s="85">
        <v>1</v>
      </c>
      <c r="X117" s="85">
        <v>1</v>
      </c>
      <c r="Y117" s="85">
        <v>100000000</v>
      </c>
      <c r="Z117" s="85">
        <f t="shared" si="25"/>
        <v>1338976.7361076798</v>
      </c>
      <c r="AA117" s="85">
        <f t="shared" si="26"/>
        <v>1338976.7361076798</v>
      </c>
      <c r="AB117" s="221">
        <f t="shared" si="27"/>
        <v>0</v>
      </c>
      <c r="AC117" s="221">
        <f t="shared" si="28"/>
        <v>334744184026919.94</v>
      </c>
      <c r="AD117" s="220">
        <f t="shared" si="17"/>
        <v>391778104095997.06</v>
      </c>
      <c r="AE117" s="219">
        <f t="shared" si="18"/>
        <v>1170.3806153790874</v>
      </c>
      <c r="AF117" s="98">
        <f t="shared" si="29"/>
        <v>2.5112968435221067E-2</v>
      </c>
      <c r="AG117" s="84">
        <f t="shared" si="30"/>
        <v>0</v>
      </c>
      <c r="AH117" s="84">
        <f t="shared" si="31"/>
        <v>3.3043478260869563E-2</v>
      </c>
      <c r="AI117" s="84">
        <f t="shared" si="32"/>
        <v>5.4430949167791273E-2</v>
      </c>
      <c r="AJ117" s="84">
        <f t="shared" si="33"/>
        <v>0</v>
      </c>
    </row>
    <row r="118" spans="1:36">
      <c r="A118" s="84">
        <v>20180621</v>
      </c>
      <c r="B118" s="84" t="s">
        <v>99</v>
      </c>
      <c r="C118" s="85">
        <v>47000</v>
      </c>
      <c r="D118" s="85">
        <v>47050</v>
      </c>
      <c r="E118" s="85">
        <v>6419324700</v>
      </c>
      <c r="F118" s="85">
        <f t="shared" si="19"/>
        <v>0.15349192624935104</v>
      </c>
      <c r="G118" s="85">
        <f t="shared" si="20"/>
        <v>0.15349192624935104</v>
      </c>
      <c r="H118" s="84">
        <v>297000</v>
      </c>
      <c r="I118" s="84">
        <v>292000</v>
      </c>
      <c r="J118" s="88">
        <v>125395903</v>
      </c>
      <c r="K118" s="84">
        <f t="shared" si="21"/>
        <v>1.8103903199069655</v>
      </c>
      <c r="L118" s="84">
        <f t="shared" si="22"/>
        <v>1.8103903199069655</v>
      </c>
      <c r="M118" s="85">
        <v>234400</v>
      </c>
      <c r="N118" s="85">
        <v>231000</v>
      </c>
      <c r="O118" s="85">
        <v>15956260</v>
      </c>
      <c r="P118" s="85">
        <f t="shared" si="23"/>
        <v>38.540469933162619</v>
      </c>
      <c r="Q118" s="85">
        <f t="shared" si="24"/>
        <v>38.540469933162619</v>
      </c>
      <c r="R118" s="84">
        <v>0</v>
      </c>
      <c r="S118" s="84"/>
      <c r="T118" s="84">
        <v>0</v>
      </c>
      <c r="U118" s="84">
        <v>0</v>
      </c>
      <c r="V118" s="84"/>
      <c r="W118" s="85">
        <v>1</v>
      </c>
      <c r="X118" s="85">
        <v>1</v>
      </c>
      <c r="Y118" s="85">
        <v>100000000</v>
      </c>
      <c r="Z118" s="85">
        <f t="shared" si="25"/>
        <v>1338976.7361076798</v>
      </c>
      <c r="AA118" s="85">
        <f t="shared" si="26"/>
        <v>1338976.7361076798</v>
      </c>
      <c r="AB118" s="221">
        <f t="shared" si="27"/>
        <v>0</v>
      </c>
      <c r="AC118" s="221">
        <f t="shared" si="28"/>
        <v>334744184026919.94</v>
      </c>
      <c r="AD118" s="220">
        <f t="shared" si="17"/>
        <v>388601422197094.75</v>
      </c>
      <c r="AE118" s="219">
        <f t="shared" si="18"/>
        <v>1160.8907360907087</v>
      </c>
      <c r="AF118" s="98">
        <f t="shared" si="29"/>
        <v>-8.1083701863131994E-3</v>
      </c>
      <c r="AG118" s="84">
        <f t="shared" si="30"/>
        <v>1.0638297872340426E-3</v>
      </c>
      <c r="AH118" s="84">
        <f t="shared" si="31"/>
        <v>-1.6835016835016835E-2</v>
      </c>
      <c r="AI118" s="84">
        <f t="shared" si="32"/>
        <v>-1.4505119453924915E-2</v>
      </c>
      <c r="AJ118" s="84">
        <f t="shared" si="33"/>
        <v>0</v>
      </c>
    </row>
    <row r="119" spans="1:36">
      <c r="A119" s="84">
        <v>20180622</v>
      </c>
      <c r="B119" s="84" t="s">
        <v>99</v>
      </c>
      <c r="C119" s="85">
        <v>47050</v>
      </c>
      <c r="D119" s="85">
        <v>47250</v>
      </c>
      <c r="E119" s="85">
        <v>6419324700</v>
      </c>
      <c r="F119" s="85">
        <f t="shared" si="19"/>
        <v>0.15349192624935104</v>
      </c>
      <c r="G119" s="85">
        <f t="shared" si="20"/>
        <v>0.15349192624935104</v>
      </c>
      <c r="H119" s="84">
        <v>292000</v>
      </c>
      <c r="I119" s="84">
        <v>295500</v>
      </c>
      <c r="J119" s="88">
        <v>125395903</v>
      </c>
      <c r="K119" s="84">
        <f t="shared" si="21"/>
        <v>1.8103903199069655</v>
      </c>
      <c r="L119" s="84">
        <f t="shared" si="22"/>
        <v>1.8103903199069655</v>
      </c>
      <c r="M119" s="85">
        <v>231000</v>
      </c>
      <c r="N119" s="85">
        <v>232000</v>
      </c>
      <c r="O119" s="85">
        <v>15956260</v>
      </c>
      <c r="P119" s="85">
        <f t="shared" si="23"/>
        <v>38.540469933162619</v>
      </c>
      <c r="Q119" s="85">
        <f t="shared" si="24"/>
        <v>38.540469933162619</v>
      </c>
      <c r="R119" s="84">
        <v>0</v>
      </c>
      <c r="S119" s="84"/>
      <c r="T119" s="84">
        <v>0</v>
      </c>
      <c r="U119" s="84">
        <v>0</v>
      </c>
      <c r="V119" s="84"/>
      <c r="W119" s="85">
        <v>1</v>
      </c>
      <c r="X119" s="85">
        <v>1</v>
      </c>
      <c r="Y119" s="85">
        <v>100000000</v>
      </c>
      <c r="Z119" s="85">
        <f t="shared" si="25"/>
        <v>1338976.7361076798</v>
      </c>
      <c r="AA119" s="85">
        <f t="shared" si="26"/>
        <v>1338976.7361076798</v>
      </c>
      <c r="AB119" s="221">
        <f t="shared" si="27"/>
        <v>0</v>
      </c>
      <c r="AC119" s="221">
        <f t="shared" si="28"/>
        <v>334744184026919.94</v>
      </c>
      <c r="AD119" s="220">
        <f t="shared" si="17"/>
        <v>390208001209870.25</v>
      </c>
      <c r="AE119" s="219">
        <f t="shared" si="18"/>
        <v>1165.6901593202585</v>
      </c>
      <c r="AF119" s="98">
        <f t="shared" si="29"/>
        <v>4.1342592203912534E-3</v>
      </c>
      <c r="AG119" s="84">
        <f t="shared" si="30"/>
        <v>4.2507970244420826E-3</v>
      </c>
      <c r="AH119" s="84">
        <f t="shared" si="31"/>
        <v>1.1986301369863013E-2</v>
      </c>
      <c r="AI119" s="84">
        <f t="shared" si="32"/>
        <v>4.329004329004329E-3</v>
      </c>
      <c r="AJ119" s="84">
        <f t="shared" si="33"/>
        <v>0</v>
      </c>
    </row>
    <row r="120" spans="1:36">
      <c r="A120" s="84">
        <v>20180625</v>
      </c>
      <c r="B120" s="84" t="s">
        <v>99</v>
      </c>
      <c r="C120" s="85">
        <v>47250</v>
      </c>
      <c r="D120" s="85">
        <v>46650</v>
      </c>
      <c r="E120" s="85">
        <v>6419324700</v>
      </c>
      <c r="F120" s="85">
        <f t="shared" si="19"/>
        <v>0.15349192624935104</v>
      </c>
      <c r="G120" s="85">
        <f t="shared" si="20"/>
        <v>0.15349192624935104</v>
      </c>
      <c r="H120" s="84">
        <v>295500</v>
      </c>
      <c r="I120" s="84">
        <v>296000</v>
      </c>
      <c r="J120" s="88">
        <v>125395903</v>
      </c>
      <c r="K120" s="84">
        <f t="shared" si="21"/>
        <v>1.8103903199069655</v>
      </c>
      <c r="L120" s="84">
        <f t="shared" si="22"/>
        <v>1.8103903199069655</v>
      </c>
      <c r="M120" s="85">
        <v>232000</v>
      </c>
      <c r="N120" s="85">
        <v>230900</v>
      </c>
      <c r="O120" s="85">
        <v>15956260</v>
      </c>
      <c r="P120" s="85">
        <f t="shared" si="23"/>
        <v>38.540469933162619</v>
      </c>
      <c r="Q120" s="85">
        <f t="shared" si="24"/>
        <v>38.540469933162619</v>
      </c>
      <c r="R120" s="84">
        <v>0</v>
      </c>
      <c r="S120" s="84"/>
      <c r="T120" s="84">
        <v>0</v>
      </c>
      <c r="U120" s="84">
        <v>0</v>
      </c>
      <c r="V120" s="84"/>
      <c r="W120" s="85">
        <v>1</v>
      </c>
      <c r="X120" s="85">
        <v>1</v>
      </c>
      <c r="Y120" s="85">
        <v>100000000</v>
      </c>
      <c r="Z120" s="85">
        <f t="shared" si="25"/>
        <v>1338976.7361076798</v>
      </c>
      <c r="AA120" s="85">
        <f t="shared" si="26"/>
        <v>1338976.7361076798</v>
      </c>
      <c r="AB120" s="221">
        <f t="shared" si="27"/>
        <v>0</v>
      </c>
      <c r="AC120" s="221">
        <f t="shared" si="28"/>
        <v>334744184026919.94</v>
      </c>
      <c r="AD120" s="220">
        <f t="shared" si="17"/>
        <v>389053862331636.75</v>
      </c>
      <c r="AE120" s="219">
        <f t="shared" si="18"/>
        <v>1162.2423357782648</v>
      </c>
      <c r="AF120" s="98">
        <f t="shared" si="29"/>
        <v>-2.9577529795776023E-3</v>
      </c>
      <c r="AG120" s="84">
        <f t="shared" si="30"/>
        <v>-1.2698412698412698E-2</v>
      </c>
      <c r="AH120" s="84">
        <f t="shared" si="31"/>
        <v>1.6920473773265651E-3</v>
      </c>
      <c r="AI120" s="84">
        <f t="shared" si="32"/>
        <v>-4.7413793103448275E-3</v>
      </c>
      <c r="AJ120" s="84">
        <f t="shared" si="33"/>
        <v>0</v>
      </c>
    </row>
    <row r="121" spans="1:36">
      <c r="A121" s="84">
        <v>20180626</v>
      </c>
      <c r="B121" s="84" t="s">
        <v>99</v>
      </c>
      <c r="C121" s="85">
        <v>46650</v>
      </c>
      <c r="D121" s="85">
        <v>47000</v>
      </c>
      <c r="E121" s="85">
        <v>6419324700</v>
      </c>
      <c r="F121" s="85">
        <f t="shared" si="19"/>
        <v>0.15349192624935104</v>
      </c>
      <c r="G121" s="85">
        <f t="shared" si="20"/>
        <v>0.15349192624935104</v>
      </c>
      <c r="H121" s="84">
        <v>296000</v>
      </c>
      <c r="I121" s="84">
        <v>301000</v>
      </c>
      <c r="J121" s="88">
        <v>125395903</v>
      </c>
      <c r="K121" s="84">
        <f t="shared" si="21"/>
        <v>1.8103903199069655</v>
      </c>
      <c r="L121" s="84">
        <f t="shared" si="22"/>
        <v>1.8103903199069655</v>
      </c>
      <c r="M121" s="85">
        <v>230900</v>
      </c>
      <c r="N121" s="85">
        <v>223800</v>
      </c>
      <c r="O121" s="85">
        <v>15956260</v>
      </c>
      <c r="P121" s="85">
        <f t="shared" si="23"/>
        <v>38.540469933162619</v>
      </c>
      <c r="Q121" s="85">
        <f t="shared" si="24"/>
        <v>38.540469933162619</v>
      </c>
      <c r="R121" s="84">
        <v>0</v>
      </c>
      <c r="S121" s="84"/>
      <c r="T121" s="84">
        <v>0</v>
      </c>
      <c r="U121" s="84">
        <v>0</v>
      </c>
      <c r="V121" s="84"/>
      <c r="W121" s="85">
        <v>1</v>
      </c>
      <c r="X121" s="85">
        <v>1</v>
      </c>
      <c r="Y121" s="85">
        <v>100000000</v>
      </c>
      <c r="Z121" s="85">
        <f t="shared" si="25"/>
        <v>1338976.7361076798</v>
      </c>
      <c r="AA121" s="85">
        <f t="shared" si="26"/>
        <v>1338976.7361076798</v>
      </c>
      <c r="AB121" s="221">
        <f t="shared" si="27"/>
        <v>0</v>
      </c>
      <c r="AC121" s="221">
        <f t="shared" si="28"/>
        <v>334744184026919.94</v>
      </c>
      <c r="AD121" s="220">
        <f t="shared" si="17"/>
        <v>386167571568763.12</v>
      </c>
      <c r="AE121" s="219">
        <f t="shared" si="18"/>
        <v>1153.619958152007</v>
      </c>
      <c r="AF121" s="98">
        <f t="shared" si="29"/>
        <v>-7.4187433728990643E-3</v>
      </c>
      <c r="AG121" s="84">
        <f t="shared" si="30"/>
        <v>7.502679528403001E-3</v>
      </c>
      <c r="AH121" s="84">
        <f t="shared" si="31"/>
        <v>1.6891891891891893E-2</v>
      </c>
      <c r="AI121" s="84">
        <f t="shared" si="32"/>
        <v>-3.0749242096145518E-2</v>
      </c>
      <c r="AJ121" s="84">
        <f t="shared" si="33"/>
        <v>0</v>
      </c>
    </row>
    <row r="122" spans="1:36">
      <c r="A122" s="84">
        <v>20180627</v>
      </c>
      <c r="B122" s="84" t="s">
        <v>99</v>
      </c>
      <c r="C122" s="85">
        <v>47000</v>
      </c>
      <c r="D122" s="85">
        <v>47950</v>
      </c>
      <c r="E122" s="85">
        <v>6419324700</v>
      </c>
      <c r="F122" s="85">
        <f t="shared" si="19"/>
        <v>0.15349192624935104</v>
      </c>
      <c r="G122" s="85">
        <f t="shared" si="20"/>
        <v>0.15349192624935104</v>
      </c>
      <c r="H122" s="84">
        <v>301000</v>
      </c>
      <c r="I122" s="84">
        <v>302000</v>
      </c>
      <c r="J122" s="88">
        <v>125395903</v>
      </c>
      <c r="K122" s="84">
        <f t="shared" si="21"/>
        <v>1.8103903199069655</v>
      </c>
      <c r="L122" s="84">
        <f t="shared" si="22"/>
        <v>1.8103903199069655</v>
      </c>
      <c r="M122" s="85">
        <v>223800</v>
      </c>
      <c r="N122" s="85">
        <v>227100</v>
      </c>
      <c r="O122" s="85">
        <v>15956260</v>
      </c>
      <c r="P122" s="85">
        <f t="shared" si="23"/>
        <v>38.540469933162619</v>
      </c>
      <c r="Q122" s="85">
        <f t="shared" si="24"/>
        <v>38.540469933162619</v>
      </c>
      <c r="R122" s="84">
        <v>0</v>
      </c>
      <c r="S122" s="84"/>
      <c r="T122" s="84">
        <v>0</v>
      </c>
      <c r="U122" s="84">
        <v>0</v>
      </c>
      <c r="V122" s="84"/>
      <c r="W122" s="85">
        <v>1</v>
      </c>
      <c r="X122" s="85">
        <v>1</v>
      </c>
      <c r="Y122" s="85">
        <v>100000000</v>
      </c>
      <c r="Z122" s="85">
        <f t="shared" si="25"/>
        <v>1338976.7361076798</v>
      </c>
      <c r="AA122" s="85">
        <f t="shared" si="26"/>
        <v>1338976.7361076798</v>
      </c>
      <c r="AB122" s="221">
        <f t="shared" si="27"/>
        <v>0</v>
      </c>
      <c r="AC122" s="221">
        <f t="shared" si="28"/>
        <v>334744184026919.94</v>
      </c>
      <c r="AD122" s="220">
        <f t="shared" si="17"/>
        <v>389360009689422.12</v>
      </c>
      <c r="AE122" s="219">
        <f t="shared" si="18"/>
        <v>1163.1569068817937</v>
      </c>
      <c r="AF122" s="98">
        <f t="shared" si="29"/>
        <v>8.2669761929777871E-3</v>
      </c>
      <c r="AG122" s="84">
        <f t="shared" si="30"/>
        <v>2.021276595744681E-2</v>
      </c>
      <c r="AH122" s="84">
        <f t="shared" si="31"/>
        <v>3.3222591362126247E-3</v>
      </c>
      <c r="AI122" s="84">
        <f t="shared" si="32"/>
        <v>1.4745308310991957E-2</v>
      </c>
      <c r="AJ122" s="84">
        <f t="shared" si="33"/>
        <v>0</v>
      </c>
    </row>
    <row r="123" spans="1:36">
      <c r="A123" s="84">
        <v>20180628</v>
      </c>
      <c r="B123" s="84" t="s">
        <v>99</v>
      </c>
      <c r="C123" s="85">
        <v>47950</v>
      </c>
      <c r="D123" s="85">
        <v>46800</v>
      </c>
      <c r="E123" s="85">
        <v>6419324700</v>
      </c>
      <c r="F123" s="85">
        <f t="shared" si="19"/>
        <v>0.15349192624935104</v>
      </c>
      <c r="G123" s="85">
        <f t="shared" si="20"/>
        <v>0.15349192624935104</v>
      </c>
      <c r="H123" s="84">
        <v>302000</v>
      </c>
      <c r="I123" s="84">
        <v>298000</v>
      </c>
      <c r="J123" s="88">
        <v>125395903</v>
      </c>
      <c r="K123" s="84">
        <f t="shared" si="21"/>
        <v>1.8103903199069655</v>
      </c>
      <c r="L123" s="84">
        <f t="shared" si="22"/>
        <v>1.8103903199069655</v>
      </c>
      <c r="M123" s="85">
        <v>227100</v>
      </c>
      <c r="N123" s="85">
        <v>227600</v>
      </c>
      <c r="O123" s="85">
        <v>15956260</v>
      </c>
      <c r="P123" s="85">
        <f t="shared" si="23"/>
        <v>38.540469933162619</v>
      </c>
      <c r="Q123" s="85">
        <f t="shared" si="24"/>
        <v>38.540469933162619</v>
      </c>
      <c r="R123" s="84">
        <v>0</v>
      </c>
      <c r="S123" s="84"/>
      <c r="T123" s="84">
        <v>0</v>
      </c>
      <c r="U123" s="84">
        <v>0</v>
      </c>
      <c r="V123" s="84"/>
      <c r="W123" s="85">
        <v>1</v>
      </c>
      <c r="X123" s="85">
        <v>1</v>
      </c>
      <c r="Y123" s="85">
        <v>100000000</v>
      </c>
      <c r="Z123" s="85">
        <f t="shared" si="25"/>
        <v>1338976.7361076798</v>
      </c>
      <c r="AA123" s="85">
        <f t="shared" si="26"/>
        <v>1338976.7361076798</v>
      </c>
      <c r="AB123" s="221">
        <f t="shared" si="27"/>
        <v>0</v>
      </c>
      <c r="AC123" s="221">
        <f t="shared" si="28"/>
        <v>334744184026919.94</v>
      </c>
      <c r="AD123" s="220">
        <f t="shared" si="17"/>
        <v>387626316762584.69</v>
      </c>
      <c r="AE123" s="219">
        <f t="shared" si="18"/>
        <v>1157.9777491560899</v>
      </c>
      <c r="AF123" s="98">
        <f t="shared" si="29"/>
        <v>-4.4526733195336225E-3</v>
      </c>
      <c r="AG123" s="84">
        <f t="shared" si="30"/>
        <v>-2.3983315954118872E-2</v>
      </c>
      <c r="AH123" s="84">
        <f t="shared" si="31"/>
        <v>-1.3245033112582781E-2</v>
      </c>
      <c r="AI123" s="84">
        <f t="shared" si="32"/>
        <v>2.2016732716864818E-3</v>
      </c>
      <c r="AJ123" s="84">
        <f t="shared" si="33"/>
        <v>0</v>
      </c>
    </row>
    <row r="124" spans="1:36">
      <c r="A124" s="84">
        <v>20180629</v>
      </c>
      <c r="B124" s="84" t="s">
        <v>99</v>
      </c>
      <c r="C124" s="85">
        <v>46800</v>
      </c>
      <c r="D124" s="85">
        <v>46650</v>
      </c>
      <c r="E124" s="85">
        <v>6419324700</v>
      </c>
      <c r="F124" s="85">
        <f t="shared" si="19"/>
        <v>0.15349192624935104</v>
      </c>
      <c r="G124" s="85">
        <f t="shared" si="20"/>
        <v>0.15349192624935104</v>
      </c>
      <c r="H124" s="84">
        <v>298000</v>
      </c>
      <c r="I124" s="84">
        <v>303500</v>
      </c>
      <c r="J124" s="88">
        <v>125395903</v>
      </c>
      <c r="K124" s="84">
        <f t="shared" si="21"/>
        <v>1.8103903199069655</v>
      </c>
      <c r="L124" s="84">
        <f t="shared" si="22"/>
        <v>1.8103903199069655</v>
      </c>
      <c r="M124" s="85">
        <v>227600</v>
      </c>
      <c r="N124" s="85">
        <v>235600</v>
      </c>
      <c r="O124" s="85">
        <v>15956260</v>
      </c>
      <c r="P124" s="85">
        <f t="shared" si="23"/>
        <v>38.540469933162619</v>
      </c>
      <c r="Q124" s="85">
        <f t="shared" si="24"/>
        <v>38.540469933162619</v>
      </c>
      <c r="R124" s="84">
        <v>0</v>
      </c>
      <c r="S124" s="84"/>
      <c r="T124" s="84">
        <v>0</v>
      </c>
      <c r="U124" s="84">
        <v>0</v>
      </c>
      <c r="V124" s="84"/>
      <c r="W124" s="85">
        <v>1</v>
      </c>
      <c r="X124" s="85">
        <v>1</v>
      </c>
      <c r="Y124" s="85">
        <v>100000000</v>
      </c>
      <c r="Z124" s="85">
        <f t="shared" si="25"/>
        <v>1338976.7361076798</v>
      </c>
      <c r="AA124" s="85">
        <f t="shared" si="26"/>
        <v>1338976.7361076798</v>
      </c>
      <c r="AB124" s="221">
        <f t="shared" si="27"/>
        <v>0</v>
      </c>
      <c r="AC124" s="221">
        <f t="shared" si="28"/>
        <v>334744184026919.94</v>
      </c>
      <c r="AD124" s="220">
        <f t="shared" si="17"/>
        <v>393646799064986.62</v>
      </c>
      <c r="AE124" s="219">
        <f t="shared" si="18"/>
        <v>1175.9630722466256</v>
      </c>
      <c r="AF124" s="98">
        <f t="shared" si="29"/>
        <v>1.5531665529534645E-2</v>
      </c>
      <c r="AG124" s="84">
        <f t="shared" si="30"/>
        <v>-3.205128205128205E-3</v>
      </c>
      <c r="AH124" s="84">
        <f t="shared" si="31"/>
        <v>1.8456375838926176E-2</v>
      </c>
      <c r="AI124" s="84">
        <f t="shared" si="32"/>
        <v>3.5149384885764502E-2</v>
      </c>
      <c r="AJ124" s="84">
        <f t="shared" si="33"/>
        <v>0</v>
      </c>
    </row>
    <row r="125" spans="1:36" s="152" customFormat="1">
      <c r="A125" s="296">
        <v>20180702</v>
      </c>
      <c r="B125" s="296" t="s">
        <v>100</v>
      </c>
      <c r="C125" s="296">
        <v>46650</v>
      </c>
      <c r="D125" s="296">
        <v>45550</v>
      </c>
      <c r="E125" s="296">
        <v>6419324700</v>
      </c>
      <c r="F125" s="296">
        <f t="shared" si="19"/>
        <v>0.15349192624935104</v>
      </c>
      <c r="G125" s="296">
        <f t="shared" si="20"/>
        <v>0.17094612419283317</v>
      </c>
      <c r="H125" s="296">
        <v>303500</v>
      </c>
      <c r="I125" s="296">
        <v>303500</v>
      </c>
      <c r="J125" s="297">
        <v>125395903</v>
      </c>
      <c r="K125" s="296">
        <f t="shared" si="21"/>
        <v>1.8103903199069655</v>
      </c>
      <c r="L125" s="296">
        <f t="shared" si="22"/>
        <v>1.3451112582128057</v>
      </c>
      <c r="M125" s="296">
        <v>235600</v>
      </c>
      <c r="N125" s="296">
        <v>223900</v>
      </c>
      <c r="O125" s="296">
        <v>15956260</v>
      </c>
      <c r="P125" s="296">
        <f t="shared" si="23"/>
        <v>38.540469933162619</v>
      </c>
      <c r="Q125" s="296">
        <f t="shared" si="24"/>
        <v>27.234779000652562</v>
      </c>
      <c r="R125" s="296">
        <v>0</v>
      </c>
      <c r="S125" s="296"/>
      <c r="T125" s="296">
        <v>0</v>
      </c>
      <c r="U125" s="296">
        <v>0</v>
      </c>
      <c r="V125" s="296"/>
      <c r="W125" s="296">
        <v>1</v>
      </c>
      <c r="X125" s="296">
        <v>1</v>
      </c>
      <c r="Y125" s="296">
        <v>100000000</v>
      </c>
      <c r="Z125" s="296">
        <f t="shared" si="25"/>
        <v>1338976.7361076798</v>
      </c>
      <c r="AA125" s="296">
        <f t="shared" si="26"/>
        <v>1365114.194686</v>
      </c>
      <c r="AB125" s="297">
        <f t="shared" si="27"/>
        <v>0</v>
      </c>
      <c r="AC125" s="93">
        <f t="shared" si="28"/>
        <v>290211960499322.75</v>
      </c>
      <c r="AD125" s="297">
        <f t="shared" si="17"/>
        <v>334987041113469.31</v>
      </c>
      <c r="AE125" s="298">
        <f t="shared" si="18"/>
        <v>1154.2840637481274</v>
      </c>
      <c r="AF125" s="299">
        <f t="shared" si="29"/>
        <v>-1.8435109919805064E-2</v>
      </c>
      <c r="AG125" s="296">
        <f t="shared" si="30"/>
        <v>-2.3579849946409433E-2</v>
      </c>
      <c r="AH125" s="296">
        <f t="shared" si="31"/>
        <v>0</v>
      </c>
      <c r="AI125" s="296">
        <f t="shared" si="32"/>
        <v>-4.9660441426146007E-2</v>
      </c>
      <c r="AJ125" s="296">
        <f t="shared" si="33"/>
        <v>0</v>
      </c>
    </row>
    <row r="126" spans="1:36" s="155" customFormat="1">
      <c r="A126" s="84">
        <v>20180703</v>
      </c>
      <c r="B126" s="84" t="s">
        <v>99</v>
      </c>
      <c r="C126" s="85">
        <v>45550</v>
      </c>
      <c r="D126" s="85">
        <v>46150</v>
      </c>
      <c r="E126" s="85">
        <v>6419324700</v>
      </c>
      <c r="F126" s="85">
        <f t="shared" si="19"/>
        <v>0.17094612419283317</v>
      </c>
      <c r="G126" s="85">
        <f t="shared" si="20"/>
        <v>0.17094612419283317</v>
      </c>
      <c r="H126" s="84">
        <v>303500</v>
      </c>
      <c r="I126" s="84">
        <v>303000</v>
      </c>
      <c r="J126" s="88">
        <v>125395903</v>
      </c>
      <c r="K126" s="84">
        <f t="shared" si="21"/>
        <v>1.3451112582128057</v>
      </c>
      <c r="L126" s="84">
        <f t="shared" si="22"/>
        <v>1.3451112582128057</v>
      </c>
      <c r="M126" s="85">
        <v>223900</v>
      </c>
      <c r="N126" s="85">
        <v>222000</v>
      </c>
      <c r="O126" s="85">
        <v>15956260</v>
      </c>
      <c r="P126" s="85">
        <f t="shared" si="23"/>
        <v>27.234779000652562</v>
      </c>
      <c r="Q126" s="85">
        <f t="shared" si="24"/>
        <v>27.234779000652562</v>
      </c>
      <c r="R126" s="84">
        <v>0</v>
      </c>
      <c r="S126" s="84"/>
      <c r="T126" s="84">
        <v>0</v>
      </c>
      <c r="U126" s="84">
        <v>0</v>
      </c>
      <c r="V126" s="84"/>
      <c r="W126" s="85">
        <v>1</v>
      </c>
      <c r="X126" s="85">
        <v>1</v>
      </c>
      <c r="Y126" s="85">
        <v>100000000</v>
      </c>
      <c r="Z126" s="85">
        <f t="shared" si="25"/>
        <v>1365114.194686</v>
      </c>
      <c r="AA126" s="85">
        <f t="shared" si="26"/>
        <v>1365114.194686</v>
      </c>
      <c r="AB126" s="221">
        <f t="shared" si="27"/>
        <v>0</v>
      </c>
      <c r="AC126" s="221">
        <f t="shared" si="28"/>
        <v>290211960499322.75</v>
      </c>
      <c r="AD126" s="220">
        <f t="shared" si="17"/>
        <v>334735446691403.75</v>
      </c>
      <c r="AE126" s="219">
        <f t="shared" si="18"/>
        <v>1153.4171304155636</v>
      </c>
      <c r="AF126" s="98">
        <f t="shared" si="29"/>
        <v>-7.5105717889645425E-4</v>
      </c>
      <c r="AG126" s="84">
        <f t="shared" si="30"/>
        <v>1.3172338090010977E-2</v>
      </c>
      <c r="AH126" s="84">
        <f t="shared" si="31"/>
        <v>-1.6474464579901153E-3</v>
      </c>
      <c r="AI126" s="84">
        <f t="shared" si="32"/>
        <v>-8.4859312192943279E-3</v>
      </c>
      <c r="AJ126" s="84">
        <f t="shared" si="33"/>
        <v>0</v>
      </c>
    </row>
    <row r="127" spans="1:36">
      <c r="A127" s="84">
        <v>20180704</v>
      </c>
      <c r="B127" s="84" t="s">
        <v>99</v>
      </c>
      <c r="C127" s="85">
        <v>46150</v>
      </c>
      <c r="D127" s="85">
        <v>46250</v>
      </c>
      <c r="E127" s="85">
        <v>6419324700</v>
      </c>
      <c r="F127" s="85">
        <f t="shared" si="19"/>
        <v>0.17094612419283317</v>
      </c>
      <c r="G127" s="85">
        <f t="shared" si="20"/>
        <v>0.17094612419283317</v>
      </c>
      <c r="H127" s="84">
        <v>303000</v>
      </c>
      <c r="I127" s="84">
        <v>291500</v>
      </c>
      <c r="J127" s="88">
        <v>125395903</v>
      </c>
      <c r="K127" s="84">
        <f t="shared" si="21"/>
        <v>1.3451112582128057</v>
      </c>
      <c r="L127" s="84">
        <f t="shared" si="22"/>
        <v>1.3451112582128057</v>
      </c>
      <c r="M127" s="85">
        <v>222000</v>
      </c>
      <c r="N127" s="85">
        <v>215500</v>
      </c>
      <c r="O127" s="85">
        <v>15956260</v>
      </c>
      <c r="P127" s="85">
        <f t="shared" si="23"/>
        <v>27.234779000652562</v>
      </c>
      <c r="Q127" s="85">
        <f t="shared" si="24"/>
        <v>27.234779000652562</v>
      </c>
      <c r="R127" s="84">
        <v>0</v>
      </c>
      <c r="S127" s="84"/>
      <c r="T127" s="84">
        <v>0</v>
      </c>
      <c r="U127" s="84">
        <v>0</v>
      </c>
      <c r="V127" s="84"/>
      <c r="W127" s="85">
        <v>1</v>
      </c>
      <c r="X127" s="85">
        <v>1</v>
      </c>
      <c r="Y127" s="85">
        <v>100000000</v>
      </c>
      <c r="Z127" s="85">
        <f t="shared" si="25"/>
        <v>1365114.194686</v>
      </c>
      <c r="AA127" s="85">
        <f t="shared" si="26"/>
        <v>1365114.194686</v>
      </c>
      <c r="AB127" s="221">
        <f t="shared" si="27"/>
        <v>0</v>
      </c>
      <c r="AC127" s="221">
        <f t="shared" si="28"/>
        <v>290211960499322.75</v>
      </c>
      <c r="AD127" s="220">
        <f t="shared" si="17"/>
        <v>330080787093214.37</v>
      </c>
      <c r="AE127" s="219">
        <f t="shared" si="18"/>
        <v>1137.3783028283724</v>
      </c>
      <c r="AF127" s="98">
        <f t="shared" si="29"/>
        <v>-1.390548758488841E-2</v>
      </c>
      <c r="AG127" s="84">
        <f t="shared" si="30"/>
        <v>2.1668472372697724E-3</v>
      </c>
      <c r="AH127" s="84">
        <f t="shared" si="31"/>
        <v>-3.7953795379537955E-2</v>
      </c>
      <c r="AI127" s="84">
        <f t="shared" si="32"/>
        <v>-2.9279279279279279E-2</v>
      </c>
      <c r="AJ127" s="84">
        <f t="shared" si="33"/>
        <v>0</v>
      </c>
    </row>
    <row r="128" spans="1:36">
      <c r="A128" s="84">
        <v>20180705</v>
      </c>
      <c r="B128" s="84" t="s">
        <v>99</v>
      </c>
      <c r="C128" s="85">
        <v>46250</v>
      </c>
      <c r="D128" s="85">
        <v>45950</v>
      </c>
      <c r="E128" s="85">
        <v>6419324700</v>
      </c>
      <c r="F128" s="85">
        <f t="shared" si="19"/>
        <v>0.17094612419283317</v>
      </c>
      <c r="G128" s="85">
        <f t="shared" si="20"/>
        <v>0.17094612419283317</v>
      </c>
      <c r="H128" s="84">
        <v>291500</v>
      </c>
      <c r="I128" s="84">
        <v>282000</v>
      </c>
      <c r="J128" s="88">
        <v>125395903</v>
      </c>
      <c r="K128" s="84">
        <f t="shared" si="21"/>
        <v>1.3451112582128057</v>
      </c>
      <c r="L128" s="84">
        <f t="shared" si="22"/>
        <v>1.3451112582128057</v>
      </c>
      <c r="M128" s="85">
        <v>215500</v>
      </c>
      <c r="N128" s="85">
        <v>209200</v>
      </c>
      <c r="O128" s="85">
        <v>15956260</v>
      </c>
      <c r="P128" s="85">
        <f t="shared" si="23"/>
        <v>27.234779000652562</v>
      </c>
      <c r="Q128" s="85">
        <f t="shared" si="24"/>
        <v>27.234779000652562</v>
      </c>
      <c r="R128" s="84">
        <v>0</v>
      </c>
      <c r="S128" s="84"/>
      <c r="T128" s="84">
        <v>0</v>
      </c>
      <c r="U128" s="84">
        <v>0</v>
      </c>
      <c r="V128" s="84"/>
      <c r="W128" s="85">
        <v>1</v>
      </c>
      <c r="X128" s="85">
        <v>1</v>
      </c>
      <c r="Y128" s="85">
        <v>100000000</v>
      </c>
      <c r="Z128" s="85">
        <f t="shared" si="25"/>
        <v>1365114.194686</v>
      </c>
      <c r="AA128" s="85">
        <f t="shared" si="26"/>
        <v>1365114.194686</v>
      </c>
      <c r="AB128" s="221">
        <f t="shared" si="27"/>
        <v>0</v>
      </c>
      <c r="AC128" s="221">
        <f t="shared" si="28"/>
        <v>290211960499322.75</v>
      </c>
      <c r="AD128" s="220">
        <f t="shared" si="17"/>
        <v>325411439948738.44</v>
      </c>
      <c r="AE128" s="219">
        <f t="shared" si="18"/>
        <v>1121.2888655204058</v>
      </c>
      <c r="AF128" s="98">
        <f t="shared" si="29"/>
        <v>-1.4146073710001525E-2</v>
      </c>
      <c r="AG128" s="84">
        <f t="shared" si="30"/>
        <v>-6.4864864864864862E-3</v>
      </c>
      <c r="AH128" s="84">
        <f t="shared" si="31"/>
        <v>-3.2590051457975985E-2</v>
      </c>
      <c r="AI128" s="84">
        <f t="shared" si="32"/>
        <v>-2.923433874709977E-2</v>
      </c>
      <c r="AJ128" s="84">
        <f t="shared" si="33"/>
        <v>0</v>
      </c>
    </row>
    <row r="129" spans="1:36">
      <c r="A129" s="84">
        <v>20180706</v>
      </c>
      <c r="B129" s="84" t="s">
        <v>99</v>
      </c>
      <c r="C129" s="85">
        <v>45950</v>
      </c>
      <c r="D129" s="85">
        <v>44900</v>
      </c>
      <c r="E129" s="85">
        <v>6419324700</v>
      </c>
      <c r="F129" s="85">
        <f t="shared" si="19"/>
        <v>0.17094612419283317</v>
      </c>
      <c r="G129" s="85">
        <f t="shared" si="20"/>
        <v>0.17094612419283317</v>
      </c>
      <c r="H129" s="84">
        <v>282000</v>
      </c>
      <c r="I129" s="84">
        <v>289500</v>
      </c>
      <c r="J129" s="88">
        <v>125395903</v>
      </c>
      <c r="K129" s="84">
        <f t="shared" si="21"/>
        <v>1.3451112582128057</v>
      </c>
      <c r="L129" s="84">
        <f t="shared" si="22"/>
        <v>1.3451112582128057</v>
      </c>
      <c r="M129" s="85">
        <v>209200</v>
      </c>
      <c r="N129" s="85">
        <v>217100</v>
      </c>
      <c r="O129" s="85">
        <v>15956260</v>
      </c>
      <c r="P129" s="85">
        <f t="shared" si="23"/>
        <v>27.234779000652562</v>
      </c>
      <c r="Q129" s="85">
        <f t="shared" si="24"/>
        <v>27.234779000652562</v>
      </c>
      <c r="R129" s="84">
        <v>0</v>
      </c>
      <c r="S129" s="84"/>
      <c r="T129" s="84">
        <v>0</v>
      </c>
      <c r="U129" s="84">
        <v>0</v>
      </c>
      <c r="V129" s="84"/>
      <c r="W129" s="85">
        <v>1</v>
      </c>
      <c r="X129" s="85">
        <v>1</v>
      </c>
      <c r="Y129" s="85">
        <v>100000000</v>
      </c>
      <c r="Z129" s="85">
        <f t="shared" si="25"/>
        <v>1365114.194686</v>
      </c>
      <c r="AA129" s="85">
        <f t="shared" si="26"/>
        <v>1365114.194686</v>
      </c>
      <c r="AB129" s="221">
        <f t="shared" si="27"/>
        <v>0</v>
      </c>
      <c r="AC129" s="221">
        <f t="shared" si="28"/>
        <v>290211960499322.75</v>
      </c>
      <c r="AD129" s="220">
        <f t="shared" si="17"/>
        <v>328957314340648.94</v>
      </c>
      <c r="AE129" s="219">
        <f t="shared" si="18"/>
        <v>1133.507088318011</v>
      </c>
      <c r="AF129" s="98">
        <f t="shared" si="29"/>
        <v>1.0896588000929247E-2</v>
      </c>
      <c r="AG129" s="84">
        <f t="shared" si="30"/>
        <v>-2.2850924918389554E-2</v>
      </c>
      <c r="AH129" s="84">
        <f t="shared" si="31"/>
        <v>2.6595744680851064E-2</v>
      </c>
      <c r="AI129" s="84">
        <f t="shared" si="32"/>
        <v>3.7762906309751432E-2</v>
      </c>
      <c r="AJ129" s="84">
        <f t="shared" si="33"/>
        <v>0</v>
      </c>
    </row>
    <row r="130" spans="1:36">
      <c r="A130" s="84">
        <v>20180709</v>
      </c>
      <c r="B130" s="84" t="s">
        <v>99</v>
      </c>
      <c r="C130" s="85">
        <v>44900</v>
      </c>
      <c r="D130" s="85">
        <v>45600</v>
      </c>
      <c r="E130" s="85">
        <v>6419324700</v>
      </c>
      <c r="F130" s="85">
        <f t="shared" si="19"/>
        <v>0.17094612419283317</v>
      </c>
      <c r="G130" s="85">
        <f t="shared" si="20"/>
        <v>0.17094612419283317</v>
      </c>
      <c r="H130" s="84">
        <v>289500</v>
      </c>
      <c r="I130" s="84">
        <v>284000</v>
      </c>
      <c r="J130" s="88">
        <v>125395903</v>
      </c>
      <c r="K130" s="84">
        <f t="shared" si="21"/>
        <v>1.3451112582128057</v>
      </c>
      <c r="L130" s="84">
        <f t="shared" si="22"/>
        <v>1.3451112582128057</v>
      </c>
      <c r="M130" s="85">
        <v>217100</v>
      </c>
      <c r="N130" s="85">
        <v>228700</v>
      </c>
      <c r="O130" s="85">
        <v>15956260</v>
      </c>
      <c r="P130" s="85">
        <f t="shared" si="23"/>
        <v>27.234779000652562</v>
      </c>
      <c r="Q130" s="85">
        <f t="shared" si="24"/>
        <v>27.234779000652562</v>
      </c>
      <c r="R130" s="84">
        <v>0</v>
      </c>
      <c r="S130" s="84"/>
      <c r="T130" s="84">
        <v>0</v>
      </c>
      <c r="U130" s="84">
        <v>0</v>
      </c>
      <c r="V130" s="84"/>
      <c r="W130" s="85">
        <v>1</v>
      </c>
      <c r="X130" s="85">
        <v>1</v>
      </c>
      <c r="Y130" s="85">
        <v>100000000</v>
      </c>
      <c r="Z130" s="85">
        <f t="shared" si="25"/>
        <v>1365114.194686</v>
      </c>
      <c r="AA130" s="85">
        <f t="shared" si="26"/>
        <v>1365114.194686</v>
      </c>
      <c r="AB130" s="221">
        <f t="shared" si="27"/>
        <v>0</v>
      </c>
      <c r="AC130" s="221">
        <f t="shared" si="28"/>
        <v>290211960499322.75</v>
      </c>
      <c r="AD130" s="220">
        <f t="shared" si="17"/>
        <v>333838728981517</v>
      </c>
      <c r="AE130" s="219">
        <f t="shared" si="18"/>
        <v>1150.3272587633276</v>
      </c>
      <c r="AF130" s="98">
        <f t="shared" si="29"/>
        <v>1.4839051840668818E-2</v>
      </c>
      <c r="AG130" s="84">
        <f t="shared" si="30"/>
        <v>1.5590200445434299E-2</v>
      </c>
      <c r="AH130" s="84">
        <f t="shared" si="31"/>
        <v>-1.8998272884283247E-2</v>
      </c>
      <c r="AI130" s="84">
        <f t="shared" si="32"/>
        <v>5.3431598341777985E-2</v>
      </c>
      <c r="AJ130" s="84">
        <f t="shared" si="33"/>
        <v>0</v>
      </c>
    </row>
    <row r="131" spans="1:36">
      <c r="A131" s="84">
        <v>20180710</v>
      </c>
      <c r="B131" s="84" t="s">
        <v>99</v>
      </c>
      <c r="C131" s="85">
        <v>45600</v>
      </c>
      <c r="D131" s="85">
        <v>46300</v>
      </c>
      <c r="E131" s="85">
        <v>6419324700</v>
      </c>
      <c r="F131" s="85">
        <f t="shared" si="19"/>
        <v>0.17094612419283317</v>
      </c>
      <c r="G131" s="85">
        <f t="shared" si="20"/>
        <v>0.17094612419283317</v>
      </c>
      <c r="H131" s="84">
        <v>284000</v>
      </c>
      <c r="I131" s="84">
        <v>281000</v>
      </c>
      <c r="J131" s="88">
        <v>125395903</v>
      </c>
      <c r="K131" s="84">
        <f t="shared" si="21"/>
        <v>1.3451112582128057</v>
      </c>
      <c r="L131" s="84">
        <f t="shared" si="22"/>
        <v>1.3451112582128057</v>
      </c>
      <c r="M131" s="85">
        <v>228700</v>
      </c>
      <c r="N131" s="85">
        <v>231000</v>
      </c>
      <c r="O131" s="85">
        <v>15956260</v>
      </c>
      <c r="P131" s="85">
        <f t="shared" si="23"/>
        <v>27.234779000652562</v>
      </c>
      <c r="Q131" s="85">
        <f t="shared" si="24"/>
        <v>27.234779000652562</v>
      </c>
      <c r="R131" s="84">
        <v>0</v>
      </c>
      <c r="S131" s="84"/>
      <c r="T131" s="84">
        <v>0</v>
      </c>
      <c r="U131" s="84">
        <v>0</v>
      </c>
      <c r="V131" s="84"/>
      <c r="W131" s="85">
        <v>1</v>
      </c>
      <c r="X131" s="85">
        <v>1</v>
      </c>
      <c r="Y131" s="85">
        <v>100000000</v>
      </c>
      <c r="Z131" s="85">
        <f t="shared" si="25"/>
        <v>1365114.194686</v>
      </c>
      <c r="AA131" s="85">
        <f t="shared" si="26"/>
        <v>1365114.194686</v>
      </c>
      <c r="AB131" s="221">
        <f t="shared" si="27"/>
        <v>0</v>
      </c>
      <c r="AC131" s="221">
        <f t="shared" si="28"/>
        <v>290211960499322.75</v>
      </c>
      <c r="AD131" s="220">
        <f t="shared" si="17"/>
        <v>335100365727107</v>
      </c>
      <c r="AE131" s="219">
        <f t="shared" si="18"/>
        <v>1154.6745528700874</v>
      </c>
      <c r="AF131" s="98">
        <f t="shared" si="29"/>
        <v>3.7791802929484837E-3</v>
      </c>
      <c r="AG131" s="84">
        <f t="shared" si="30"/>
        <v>1.5350877192982455E-2</v>
      </c>
      <c r="AH131" s="84">
        <f t="shared" si="31"/>
        <v>-1.0563380281690141E-2</v>
      </c>
      <c r="AI131" s="84">
        <f t="shared" si="32"/>
        <v>1.0056843025797988E-2</v>
      </c>
      <c r="AJ131" s="84">
        <f t="shared" si="33"/>
        <v>0</v>
      </c>
    </row>
    <row r="132" spans="1:36">
      <c r="A132" s="84">
        <v>20180711</v>
      </c>
      <c r="B132" s="84" t="s">
        <v>99</v>
      </c>
      <c r="C132" s="85">
        <v>46300</v>
      </c>
      <c r="D132" s="85">
        <v>46000</v>
      </c>
      <c r="E132" s="85">
        <v>6419324700</v>
      </c>
      <c r="F132" s="85">
        <f t="shared" si="19"/>
        <v>0.17094612419283317</v>
      </c>
      <c r="G132" s="85">
        <f t="shared" si="20"/>
        <v>0.17094612419283317</v>
      </c>
      <c r="H132" s="84">
        <v>281000</v>
      </c>
      <c r="I132" s="84">
        <v>276500</v>
      </c>
      <c r="J132" s="88">
        <v>125395903</v>
      </c>
      <c r="K132" s="84">
        <f t="shared" si="21"/>
        <v>1.3451112582128057</v>
      </c>
      <c r="L132" s="84">
        <f t="shared" si="22"/>
        <v>1.3451112582128057</v>
      </c>
      <c r="M132" s="85">
        <v>231000</v>
      </c>
      <c r="N132" s="85">
        <v>227000</v>
      </c>
      <c r="O132" s="85">
        <v>15956260</v>
      </c>
      <c r="P132" s="85">
        <f t="shared" si="23"/>
        <v>27.234779000652562</v>
      </c>
      <c r="Q132" s="85">
        <f t="shared" si="24"/>
        <v>27.234779000652562</v>
      </c>
      <c r="R132" s="84">
        <v>0</v>
      </c>
      <c r="S132" s="84"/>
      <c r="T132" s="84">
        <v>0</v>
      </c>
      <c r="U132" s="84">
        <v>0</v>
      </c>
      <c r="V132" s="84"/>
      <c r="W132" s="85">
        <v>1</v>
      </c>
      <c r="X132" s="85">
        <v>1</v>
      </c>
      <c r="Y132" s="85">
        <v>100000000</v>
      </c>
      <c r="Z132" s="85">
        <f t="shared" si="25"/>
        <v>1365114.194686</v>
      </c>
      <c r="AA132" s="85">
        <f t="shared" si="26"/>
        <v>1365114.194686</v>
      </c>
      <c r="AB132" s="221">
        <f t="shared" si="27"/>
        <v>0</v>
      </c>
      <c r="AC132" s="221">
        <f t="shared" si="28"/>
        <v>290211960499322.75</v>
      </c>
      <c r="AD132" s="220">
        <f t="shared" ref="AD132:AD195" si="34">D132*E132*G132+I132*J132*L132+N132*O132*Q132+X132*Y132*AA132</f>
        <v>332273875780913.37</v>
      </c>
      <c r="AE132" s="219">
        <f t="shared" ref="AE132:AE195" si="35">AD132/AC132*1000</f>
        <v>1144.9351543238301</v>
      </c>
      <c r="AF132" s="98">
        <f t="shared" si="29"/>
        <v>-8.4347563753342843E-3</v>
      </c>
      <c r="AG132" s="84">
        <f t="shared" si="30"/>
        <v>-6.4794816414686825E-3</v>
      </c>
      <c r="AH132" s="84">
        <f t="shared" si="31"/>
        <v>-1.601423487544484E-2</v>
      </c>
      <c r="AI132" s="84">
        <f t="shared" si="32"/>
        <v>-1.7316017316017316E-2</v>
      </c>
      <c r="AJ132" s="84">
        <f t="shared" si="33"/>
        <v>0</v>
      </c>
    </row>
    <row r="133" spans="1:36">
      <c r="A133" s="84">
        <v>20180712</v>
      </c>
      <c r="B133" s="84" t="s">
        <v>99</v>
      </c>
      <c r="C133" s="85">
        <v>46000</v>
      </c>
      <c r="D133" s="85">
        <v>45500</v>
      </c>
      <c r="E133" s="85">
        <v>6419324700</v>
      </c>
      <c r="F133" s="85">
        <f t="shared" ref="F133:F196" si="36">G132</f>
        <v>0.17094612419283317</v>
      </c>
      <c r="G133" s="85">
        <f t="shared" ref="G133:G196" si="37">IF(B133="Y",0.15*(C133*E133+H133*J133+M133*O133+W133*Y133)/(C133*E133),IF(AB133=0,F133,D132*E132*G132/AD132*(C133*E133+H133*J133+M133*O133+W133*Y133)/(C133*E133)))</f>
        <v>0.17094612419283317</v>
      </c>
      <c r="H133" s="84">
        <v>276500</v>
      </c>
      <c r="I133" s="84">
        <v>288000</v>
      </c>
      <c r="J133" s="88">
        <v>125395903</v>
      </c>
      <c r="K133" s="84">
        <f t="shared" ref="K133:K196" si="38">L132</f>
        <v>1.3451112582128057</v>
      </c>
      <c r="L133" s="84">
        <f t="shared" ref="L133:L196" si="39">IF(B133="Y",0.15*(C133*E133+H133*J133+M133*O133+W133*Y133)/(H133*J133),IF(AB133=0,K133,I132*J132*L132/AD132*(C133*E133+H133*J133+M133*O133+W133*Y133)/(H133*J133)))</f>
        <v>1.3451112582128057</v>
      </c>
      <c r="M133" s="85">
        <v>227000</v>
      </c>
      <c r="N133" s="85">
        <v>228200</v>
      </c>
      <c r="O133" s="85">
        <v>15956260</v>
      </c>
      <c r="P133" s="85">
        <f t="shared" ref="P133:P196" si="40">Q132</f>
        <v>27.234779000652562</v>
      </c>
      <c r="Q133" s="85">
        <f t="shared" ref="Q133:Q196" si="41">IF(B133="Y",0.3*(C133*E133+H133*J133+M133*O133+W133*Y133)/(M133*O133),IF(AB133=0,P133,N132*O132*Q132/AD132*(C133*E133+H133*J133+M133*O133+W133*Y133)/(M133*O133)))</f>
        <v>27.234779000652562</v>
      </c>
      <c r="R133" s="84">
        <v>0</v>
      </c>
      <c r="S133" s="84"/>
      <c r="T133" s="84">
        <v>0</v>
      </c>
      <c r="U133" s="84">
        <v>0</v>
      </c>
      <c r="V133" s="84"/>
      <c r="W133" s="85">
        <v>1</v>
      </c>
      <c r="X133" s="85">
        <v>1</v>
      </c>
      <c r="Y133" s="85">
        <v>100000000</v>
      </c>
      <c r="Z133" s="85">
        <f t="shared" ref="Z133:Z196" si="42">AA132</f>
        <v>1365114.194686</v>
      </c>
      <c r="AA133" s="85">
        <f t="shared" ref="AA133:AA196" si="43">IF(B133="Y",0.4*(C133*E133+H133*J133+M133*O133+W133*Y133)/(W133*Y133),IF(AB133=0,Z133,X132*Y132*AA132/AD132*(C133*E133+H133*J133+M133*O133+W133*Y133)/(W133*Y133)))</f>
        <v>1365114.194686</v>
      </c>
      <c r="AB133" s="221">
        <f t="shared" ref="AB133:AB196" si="44">IF(AD132&lt;&gt;(C133*E133*F133+H133*J133*K133+M133*O133*P133+W133*Y133*Z133),1,0)</f>
        <v>0</v>
      </c>
      <c r="AC133" s="221">
        <f t="shared" ref="AC133:AC196" si="45">IF(AND(AB133=0,B133="N"),AC132,AC132*(C133*E133*G133+H133*J133*L133+M133*O133*Q133+W133*Y133*AA133)/AD132)</f>
        <v>290211960499322.75</v>
      </c>
      <c r="AD133" s="220">
        <f t="shared" si="34"/>
        <v>334186396269824.75</v>
      </c>
      <c r="AE133" s="219">
        <f t="shared" si="35"/>
        <v>1151.5252358822222</v>
      </c>
      <c r="AF133" s="98">
        <f t="shared" ref="AF133:AF196" si="46">(AE133-AE132)/AE132</f>
        <v>5.755855721177496E-3</v>
      </c>
      <c r="AG133" s="84">
        <f t="shared" ref="AG133:AG196" si="47">(D133-C133)/C133</f>
        <v>-1.0869565217391304E-2</v>
      </c>
      <c r="AH133" s="84">
        <f t="shared" ref="AH133:AH196" si="48">(I133-H133)/H133</f>
        <v>4.1591320072332731E-2</v>
      </c>
      <c r="AI133" s="84">
        <f t="shared" ref="AI133:AI196" si="49">(N133-M133)/M133</f>
        <v>5.2863436123348016E-3</v>
      </c>
      <c r="AJ133" s="84">
        <f t="shared" ref="AJ133:AJ196" si="50">(X133-W133)/X133</f>
        <v>0</v>
      </c>
    </row>
    <row r="134" spans="1:36">
      <c r="A134" s="84">
        <v>20180713</v>
      </c>
      <c r="B134" s="84" t="s">
        <v>99</v>
      </c>
      <c r="C134" s="85">
        <v>45500</v>
      </c>
      <c r="D134" s="85">
        <v>46500</v>
      </c>
      <c r="E134" s="85">
        <v>6419324700</v>
      </c>
      <c r="F134" s="85">
        <f t="shared" si="36"/>
        <v>0.17094612419283317</v>
      </c>
      <c r="G134" s="85">
        <f t="shared" si="37"/>
        <v>0.17094612419283317</v>
      </c>
      <c r="H134" s="84">
        <v>288000</v>
      </c>
      <c r="I134" s="84">
        <v>288000</v>
      </c>
      <c r="J134" s="88">
        <v>125395903</v>
      </c>
      <c r="K134" s="84">
        <f t="shared" si="38"/>
        <v>1.3451112582128057</v>
      </c>
      <c r="L134" s="84">
        <f t="shared" si="39"/>
        <v>1.3451112582128057</v>
      </c>
      <c r="M134" s="85">
        <v>228200</v>
      </c>
      <c r="N134" s="85">
        <v>235500</v>
      </c>
      <c r="O134" s="85">
        <v>15956260</v>
      </c>
      <c r="P134" s="85">
        <f t="shared" si="40"/>
        <v>27.234779000652562</v>
      </c>
      <c r="Q134" s="85">
        <f t="shared" si="41"/>
        <v>27.234779000652562</v>
      </c>
      <c r="R134" s="84">
        <v>0</v>
      </c>
      <c r="S134" s="84"/>
      <c r="T134" s="84">
        <v>0</v>
      </c>
      <c r="U134" s="84">
        <v>0</v>
      </c>
      <c r="V134" s="84"/>
      <c r="W134" s="85">
        <v>1</v>
      </c>
      <c r="X134" s="85">
        <v>1</v>
      </c>
      <c r="Y134" s="85">
        <v>100000000</v>
      </c>
      <c r="Z134" s="85">
        <f t="shared" si="42"/>
        <v>1365114.194686</v>
      </c>
      <c r="AA134" s="85">
        <f t="shared" si="43"/>
        <v>1365114.194686</v>
      </c>
      <c r="AB134" s="221">
        <f t="shared" si="44"/>
        <v>0</v>
      </c>
      <c r="AC134" s="221">
        <f t="shared" si="45"/>
        <v>290211960499322.75</v>
      </c>
      <c r="AD134" s="220">
        <f t="shared" si="34"/>
        <v>338456081015096.81</v>
      </c>
      <c r="AE134" s="219">
        <f t="shared" si="35"/>
        <v>1166.2375335350337</v>
      </c>
      <c r="AF134" s="98">
        <f t="shared" si="46"/>
        <v>1.2776357125634222E-2</v>
      </c>
      <c r="AG134" s="84">
        <f t="shared" si="47"/>
        <v>2.197802197802198E-2</v>
      </c>
      <c r="AH134" s="84">
        <f t="shared" si="48"/>
        <v>0</v>
      </c>
      <c r="AI134" s="84">
        <f t="shared" si="49"/>
        <v>3.1989482909728306E-2</v>
      </c>
      <c r="AJ134" s="84">
        <f t="shared" si="50"/>
        <v>0</v>
      </c>
    </row>
    <row r="135" spans="1:36">
      <c r="A135" s="84">
        <v>20180716</v>
      </c>
      <c r="B135" s="84" t="s">
        <v>99</v>
      </c>
      <c r="C135" s="85">
        <v>46500</v>
      </c>
      <c r="D135" s="85">
        <v>46050</v>
      </c>
      <c r="E135" s="85">
        <v>6419324700</v>
      </c>
      <c r="F135" s="85">
        <f t="shared" si="36"/>
        <v>0.17094612419283317</v>
      </c>
      <c r="G135" s="85">
        <f t="shared" si="37"/>
        <v>0.17094612419283317</v>
      </c>
      <c r="H135" s="84">
        <v>288000</v>
      </c>
      <c r="I135" s="84">
        <v>293500</v>
      </c>
      <c r="J135" s="88">
        <v>125395903</v>
      </c>
      <c r="K135" s="84">
        <f t="shared" si="38"/>
        <v>1.3451112582128057</v>
      </c>
      <c r="L135" s="84">
        <f t="shared" si="39"/>
        <v>1.3451112582128057</v>
      </c>
      <c r="M135" s="85">
        <v>235500</v>
      </c>
      <c r="N135" s="85">
        <v>244900</v>
      </c>
      <c r="O135" s="85">
        <v>15956260</v>
      </c>
      <c r="P135" s="85">
        <f t="shared" si="40"/>
        <v>27.234779000652562</v>
      </c>
      <c r="Q135" s="85">
        <f t="shared" si="41"/>
        <v>27.234779000652562</v>
      </c>
      <c r="R135" s="84">
        <v>0</v>
      </c>
      <c r="S135" s="84"/>
      <c r="T135" s="84">
        <v>0</v>
      </c>
      <c r="U135" s="84">
        <v>0</v>
      </c>
      <c r="V135" s="84"/>
      <c r="W135" s="85">
        <v>1</v>
      </c>
      <c r="X135" s="85">
        <v>1</v>
      </c>
      <c r="Y135" s="85">
        <v>100000000</v>
      </c>
      <c r="Z135" s="85">
        <f t="shared" si="42"/>
        <v>1365114.194686</v>
      </c>
      <c r="AA135" s="85">
        <f t="shared" si="43"/>
        <v>1365114.194686</v>
      </c>
      <c r="AB135" s="221">
        <f t="shared" si="44"/>
        <v>0</v>
      </c>
      <c r="AC135" s="221">
        <f t="shared" si="45"/>
        <v>290211960499322.75</v>
      </c>
      <c r="AD135" s="220">
        <f t="shared" si="34"/>
        <v>342974875553894.87</v>
      </c>
      <c r="AE135" s="219">
        <f t="shared" si="35"/>
        <v>1181.8082030933224</v>
      </c>
      <c r="AF135" s="98">
        <f t="shared" si="46"/>
        <v>1.3351199143018308E-2</v>
      </c>
      <c r="AG135" s="84">
        <f t="shared" si="47"/>
        <v>-9.6774193548387101E-3</v>
      </c>
      <c r="AH135" s="84">
        <f t="shared" si="48"/>
        <v>1.9097222222222224E-2</v>
      </c>
      <c r="AI135" s="84">
        <f t="shared" si="49"/>
        <v>3.9915074309978767E-2</v>
      </c>
      <c r="AJ135" s="84">
        <f t="shared" si="50"/>
        <v>0</v>
      </c>
    </row>
    <row r="136" spans="1:36">
      <c r="A136" s="84">
        <v>20180717</v>
      </c>
      <c r="B136" s="84" t="s">
        <v>99</v>
      </c>
      <c r="C136" s="85">
        <v>46050</v>
      </c>
      <c r="D136" s="85">
        <v>45850</v>
      </c>
      <c r="E136" s="85">
        <v>6419324700</v>
      </c>
      <c r="F136" s="85">
        <f t="shared" si="36"/>
        <v>0.17094612419283317</v>
      </c>
      <c r="G136" s="85">
        <f t="shared" si="37"/>
        <v>0.17094612419283317</v>
      </c>
      <c r="H136" s="84">
        <v>293500</v>
      </c>
      <c r="I136" s="84">
        <v>295500</v>
      </c>
      <c r="J136" s="88">
        <v>125395903</v>
      </c>
      <c r="K136" s="84">
        <f t="shared" si="38"/>
        <v>1.3451112582128057</v>
      </c>
      <c r="L136" s="84">
        <f t="shared" si="39"/>
        <v>1.3451112582128057</v>
      </c>
      <c r="M136" s="85">
        <v>244900</v>
      </c>
      <c r="N136" s="85">
        <v>235800</v>
      </c>
      <c r="O136" s="85">
        <v>15956260</v>
      </c>
      <c r="P136" s="85">
        <f t="shared" si="40"/>
        <v>27.234779000652562</v>
      </c>
      <c r="Q136" s="85">
        <f t="shared" si="41"/>
        <v>27.234779000652562</v>
      </c>
      <c r="R136" s="84">
        <v>0</v>
      </c>
      <c r="S136" s="84"/>
      <c r="T136" s="84">
        <v>0</v>
      </c>
      <c r="U136" s="84">
        <v>0</v>
      </c>
      <c r="V136" s="84"/>
      <c r="W136" s="85">
        <v>1</v>
      </c>
      <c r="X136" s="85">
        <v>1</v>
      </c>
      <c r="Y136" s="85">
        <v>100000000</v>
      </c>
      <c r="Z136" s="85">
        <f t="shared" si="42"/>
        <v>1365114.194686</v>
      </c>
      <c r="AA136" s="85">
        <f t="shared" si="43"/>
        <v>1365114.194686</v>
      </c>
      <c r="AB136" s="221">
        <f t="shared" si="44"/>
        <v>0</v>
      </c>
      <c r="AC136" s="221">
        <f t="shared" si="45"/>
        <v>290211960499322.75</v>
      </c>
      <c r="AD136" s="220">
        <f t="shared" si="34"/>
        <v>339138203245662.62</v>
      </c>
      <c r="AE136" s="219">
        <f t="shared" si="35"/>
        <v>1168.5879612341273</v>
      </c>
      <c r="AF136" s="98">
        <f t="shared" si="46"/>
        <v>-1.1186452949464878E-2</v>
      </c>
      <c r="AG136" s="84">
        <f t="shared" si="47"/>
        <v>-4.3431053203040176E-3</v>
      </c>
      <c r="AH136" s="84">
        <f t="shared" si="48"/>
        <v>6.8143100511073255E-3</v>
      </c>
      <c r="AI136" s="84">
        <f t="shared" si="49"/>
        <v>-3.7158023683135977E-2</v>
      </c>
      <c r="AJ136" s="84">
        <f t="shared" si="50"/>
        <v>0</v>
      </c>
    </row>
    <row r="137" spans="1:36">
      <c r="A137" s="84">
        <v>20180718</v>
      </c>
      <c r="B137" s="84" t="s">
        <v>99</v>
      </c>
      <c r="C137" s="85">
        <v>45850</v>
      </c>
      <c r="D137" s="85">
        <v>46550</v>
      </c>
      <c r="E137" s="85">
        <v>6419324700</v>
      </c>
      <c r="F137" s="85">
        <f t="shared" si="36"/>
        <v>0.17094612419283317</v>
      </c>
      <c r="G137" s="85">
        <f t="shared" si="37"/>
        <v>0.17094612419283317</v>
      </c>
      <c r="H137" s="84">
        <v>295500</v>
      </c>
      <c r="I137" s="84">
        <v>290000</v>
      </c>
      <c r="J137" s="88">
        <v>125395903</v>
      </c>
      <c r="K137" s="84">
        <f t="shared" si="38"/>
        <v>1.3451112582128057</v>
      </c>
      <c r="L137" s="84">
        <f t="shared" si="39"/>
        <v>1.3451112582128057</v>
      </c>
      <c r="M137" s="85">
        <v>235800</v>
      </c>
      <c r="N137" s="85">
        <v>237700</v>
      </c>
      <c r="O137" s="85">
        <v>15956260</v>
      </c>
      <c r="P137" s="85">
        <f t="shared" si="40"/>
        <v>27.234779000652562</v>
      </c>
      <c r="Q137" s="85">
        <f t="shared" si="41"/>
        <v>27.234779000652562</v>
      </c>
      <c r="R137" s="84">
        <v>0</v>
      </c>
      <c r="S137" s="84"/>
      <c r="T137" s="84">
        <v>0</v>
      </c>
      <c r="U137" s="84">
        <v>0</v>
      </c>
      <c r="V137" s="84"/>
      <c r="W137" s="85">
        <v>1</v>
      </c>
      <c r="X137" s="85">
        <v>1</v>
      </c>
      <c r="Y137" s="85">
        <v>100000000</v>
      </c>
      <c r="Z137" s="85">
        <f t="shared" si="42"/>
        <v>1365114.194686</v>
      </c>
      <c r="AA137" s="85">
        <f t="shared" si="43"/>
        <v>1365114.194686</v>
      </c>
      <c r="AB137" s="221">
        <f t="shared" si="44"/>
        <v>0</v>
      </c>
      <c r="AC137" s="221">
        <f t="shared" si="45"/>
        <v>290211960499322.75</v>
      </c>
      <c r="AD137" s="220">
        <f t="shared" si="34"/>
        <v>339804335303194.25</v>
      </c>
      <c r="AE137" s="219">
        <f t="shared" si="35"/>
        <v>1170.883290676737</v>
      </c>
      <c r="AF137" s="98">
        <f t="shared" si="46"/>
        <v>1.9641905605339849E-3</v>
      </c>
      <c r="AG137" s="84">
        <f t="shared" si="47"/>
        <v>1.5267175572519083E-2</v>
      </c>
      <c r="AH137" s="84">
        <f t="shared" si="48"/>
        <v>-1.8612521150592216E-2</v>
      </c>
      <c r="AI137" s="84">
        <f t="shared" si="49"/>
        <v>8.0576759966072935E-3</v>
      </c>
      <c r="AJ137" s="84">
        <f t="shared" si="50"/>
        <v>0</v>
      </c>
    </row>
    <row r="138" spans="1:36">
      <c r="A138" s="84">
        <v>20180719</v>
      </c>
      <c r="B138" s="84" t="s">
        <v>99</v>
      </c>
      <c r="C138" s="85">
        <v>46550</v>
      </c>
      <c r="D138" s="85">
        <v>46900</v>
      </c>
      <c r="E138" s="85">
        <v>6419324700</v>
      </c>
      <c r="F138" s="85">
        <f t="shared" si="36"/>
        <v>0.17094612419283317</v>
      </c>
      <c r="G138" s="85">
        <f t="shared" si="37"/>
        <v>0.17094612419283317</v>
      </c>
      <c r="H138" s="84">
        <v>290000</v>
      </c>
      <c r="I138" s="84">
        <v>288500</v>
      </c>
      <c r="J138" s="88">
        <v>125395903</v>
      </c>
      <c r="K138" s="84">
        <f t="shared" si="38"/>
        <v>1.3451112582128057</v>
      </c>
      <c r="L138" s="84">
        <f t="shared" si="39"/>
        <v>1.3451112582128057</v>
      </c>
      <c r="M138" s="85">
        <v>237700</v>
      </c>
      <c r="N138" s="85">
        <v>231700</v>
      </c>
      <c r="O138" s="85">
        <v>15956260</v>
      </c>
      <c r="P138" s="85">
        <f t="shared" si="40"/>
        <v>27.234779000652562</v>
      </c>
      <c r="Q138" s="85">
        <f t="shared" si="41"/>
        <v>27.234779000652562</v>
      </c>
      <c r="R138" s="84">
        <v>0</v>
      </c>
      <c r="S138" s="84"/>
      <c r="T138" s="84">
        <v>0</v>
      </c>
      <c r="U138" s="84">
        <v>0</v>
      </c>
      <c r="V138" s="84"/>
      <c r="W138" s="85">
        <v>1</v>
      </c>
      <c r="X138" s="85">
        <v>1</v>
      </c>
      <c r="Y138" s="85">
        <v>100000000</v>
      </c>
      <c r="Z138" s="85">
        <f t="shared" si="42"/>
        <v>1365114.194686</v>
      </c>
      <c r="AA138" s="85">
        <f t="shared" si="43"/>
        <v>1365114.194686</v>
      </c>
      <c r="AB138" s="221">
        <f t="shared" si="44"/>
        <v>0</v>
      </c>
      <c r="AC138" s="221">
        <f t="shared" si="45"/>
        <v>290211960499322.75</v>
      </c>
      <c r="AD138" s="220">
        <f t="shared" si="34"/>
        <v>337328012390334</v>
      </c>
      <c r="AE138" s="219">
        <f t="shared" si="35"/>
        <v>1162.3504827642043</v>
      </c>
      <c r="AF138" s="98">
        <f t="shared" si="46"/>
        <v>-7.2874965254658055E-3</v>
      </c>
      <c r="AG138" s="84">
        <f t="shared" si="47"/>
        <v>7.5187969924812026E-3</v>
      </c>
      <c r="AH138" s="84">
        <f t="shared" si="48"/>
        <v>-5.1724137931034482E-3</v>
      </c>
      <c r="AI138" s="84">
        <f t="shared" si="49"/>
        <v>-2.5241901556583929E-2</v>
      </c>
      <c r="AJ138" s="84">
        <f t="shared" si="50"/>
        <v>0</v>
      </c>
    </row>
    <row r="139" spans="1:36">
      <c r="A139" s="84">
        <v>20180720</v>
      </c>
      <c r="B139" s="84" t="s">
        <v>99</v>
      </c>
      <c r="C139" s="85">
        <v>46900</v>
      </c>
      <c r="D139" s="85">
        <v>47450</v>
      </c>
      <c r="E139" s="85">
        <v>6419324700</v>
      </c>
      <c r="F139" s="85">
        <f t="shared" si="36"/>
        <v>0.17094612419283317</v>
      </c>
      <c r="G139" s="85">
        <f t="shared" si="37"/>
        <v>0.17094612419283317</v>
      </c>
      <c r="H139" s="84">
        <v>288500</v>
      </c>
      <c r="I139" s="84">
        <v>285500</v>
      </c>
      <c r="J139" s="88">
        <v>125395903</v>
      </c>
      <c r="K139" s="84">
        <f t="shared" si="38"/>
        <v>1.3451112582128057</v>
      </c>
      <c r="L139" s="84">
        <f t="shared" si="39"/>
        <v>1.3451112582128057</v>
      </c>
      <c r="M139" s="85">
        <v>231700</v>
      </c>
      <c r="N139" s="85">
        <v>224400</v>
      </c>
      <c r="O139" s="85">
        <v>15956260</v>
      </c>
      <c r="P139" s="85">
        <f t="shared" si="40"/>
        <v>27.234779000652562</v>
      </c>
      <c r="Q139" s="85">
        <f t="shared" si="41"/>
        <v>27.234779000652562</v>
      </c>
      <c r="R139" s="84">
        <v>0</v>
      </c>
      <c r="S139" s="84"/>
      <c r="T139" s="84">
        <v>0</v>
      </c>
      <c r="U139" s="84">
        <v>0</v>
      </c>
      <c r="V139" s="84"/>
      <c r="W139" s="85">
        <v>1</v>
      </c>
      <c r="X139" s="85">
        <v>1</v>
      </c>
      <c r="Y139" s="85">
        <v>100000000</v>
      </c>
      <c r="Z139" s="85">
        <f t="shared" si="42"/>
        <v>1365114.194686</v>
      </c>
      <c r="AA139" s="85">
        <f t="shared" si="43"/>
        <v>1365114.194686</v>
      </c>
      <c r="AB139" s="221">
        <f t="shared" si="44"/>
        <v>0</v>
      </c>
      <c r="AC139" s="221">
        <f t="shared" si="45"/>
        <v>290211960499322.75</v>
      </c>
      <c r="AD139" s="220">
        <f t="shared" si="34"/>
        <v>334253219272455.25</v>
      </c>
      <c r="AE139" s="219">
        <f t="shared" si="35"/>
        <v>1151.7554917356181</v>
      </c>
      <c r="AF139" s="98">
        <f t="shared" si="46"/>
        <v>-9.1151431394342827E-3</v>
      </c>
      <c r="AG139" s="84">
        <f t="shared" si="47"/>
        <v>1.1727078891257996E-2</v>
      </c>
      <c r="AH139" s="84">
        <f t="shared" si="48"/>
        <v>-1.0398613518197574E-2</v>
      </c>
      <c r="AI139" s="84">
        <f t="shared" si="49"/>
        <v>-3.1506258092360809E-2</v>
      </c>
      <c r="AJ139" s="84">
        <f t="shared" si="50"/>
        <v>0</v>
      </c>
    </row>
    <row r="140" spans="1:36">
      <c r="A140" s="84">
        <v>20180723</v>
      </c>
      <c r="B140" s="84" t="s">
        <v>99</v>
      </c>
      <c r="C140" s="85">
        <v>47450</v>
      </c>
      <c r="D140" s="85">
        <v>46500</v>
      </c>
      <c r="E140" s="85">
        <v>6419324700</v>
      </c>
      <c r="F140" s="85">
        <f t="shared" si="36"/>
        <v>0.17094612419283317</v>
      </c>
      <c r="G140" s="85">
        <f t="shared" si="37"/>
        <v>0.17094612419283317</v>
      </c>
      <c r="H140" s="84">
        <v>285500</v>
      </c>
      <c r="I140" s="84">
        <v>267500</v>
      </c>
      <c r="J140" s="88">
        <v>125395903</v>
      </c>
      <c r="K140" s="84">
        <f t="shared" si="38"/>
        <v>1.3451112582128057</v>
      </c>
      <c r="L140" s="84">
        <f t="shared" si="39"/>
        <v>1.3451112582128057</v>
      </c>
      <c r="M140" s="85">
        <v>224400</v>
      </c>
      <c r="N140" s="85">
        <v>209500</v>
      </c>
      <c r="O140" s="85">
        <v>15956260</v>
      </c>
      <c r="P140" s="85">
        <f t="shared" si="40"/>
        <v>27.234779000652562</v>
      </c>
      <c r="Q140" s="85">
        <f t="shared" si="41"/>
        <v>27.234779000652562</v>
      </c>
      <c r="R140" s="84">
        <v>0</v>
      </c>
      <c r="S140" s="84"/>
      <c r="T140" s="84">
        <v>0</v>
      </c>
      <c r="U140" s="84">
        <v>0</v>
      </c>
      <c r="V140" s="84"/>
      <c r="W140" s="85">
        <v>1</v>
      </c>
      <c r="X140" s="85">
        <v>1</v>
      </c>
      <c r="Y140" s="85">
        <v>100000000</v>
      </c>
      <c r="Z140" s="85">
        <f t="shared" si="42"/>
        <v>1365114.194686</v>
      </c>
      <c r="AA140" s="85">
        <f t="shared" si="43"/>
        <v>1365114.194686</v>
      </c>
      <c r="AB140" s="221">
        <f t="shared" si="44"/>
        <v>0</v>
      </c>
      <c r="AC140" s="221">
        <f t="shared" si="45"/>
        <v>290211960499322.75</v>
      </c>
      <c r="AD140" s="220">
        <f t="shared" si="34"/>
        <v>323699620893285.25</v>
      </c>
      <c r="AE140" s="219">
        <f t="shared" si="35"/>
        <v>1115.3903524043099</v>
      </c>
      <c r="AF140" s="98">
        <f t="shared" si="46"/>
        <v>-3.1573662632603042E-2</v>
      </c>
      <c r="AG140" s="84">
        <f t="shared" si="47"/>
        <v>-2.0021074815595362E-2</v>
      </c>
      <c r="AH140" s="84">
        <f t="shared" si="48"/>
        <v>-6.3047285464098074E-2</v>
      </c>
      <c r="AI140" s="84">
        <f t="shared" si="49"/>
        <v>-6.6399286987522288E-2</v>
      </c>
      <c r="AJ140" s="84">
        <f t="shared" si="50"/>
        <v>0</v>
      </c>
    </row>
    <row r="141" spans="1:36">
      <c r="A141" s="84">
        <v>20180724</v>
      </c>
      <c r="B141" s="84" t="s">
        <v>99</v>
      </c>
      <c r="C141" s="85">
        <v>46500</v>
      </c>
      <c r="D141" s="85">
        <v>46150</v>
      </c>
      <c r="E141" s="85">
        <v>6419324700</v>
      </c>
      <c r="F141" s="85">
        <f t="shared" si="36"/>
        <v>0.17094612419283317</v>
      </c>
      <c r="G141" s="85">
        <f t="shared" si="37"/>
        <v>0.17094612419283317</v>
      </c>
      <c r="H141" s="84">
        <v>267500</v>
      </c>
      <c r="I141" s="84">
        <v>265000</v>
      </c>
      <c r="J141" s="88">
        <v>125395903</v>
      </c>
      <c r="K141" s="84">
        <f t="shared" si="38"/>
        <v>1.3451112582128057</v>
      </c>
      <c r="L141" s="84">
        <f t="shared" si="39"/>
        <v>1.3451112582128057</v>
      </c>
      <c r="M141" s="85">
        <v>209500</v>
      </c>
      <c r="N141" s="85">
        <v>204300</v>
      </c>
      <c r="O141" s="85">
        <v>15956260</v>
      </c>
      <c r="P141" s="85">
        <f t="shared" si="40"/>
        <v>27.234779000652562</v>
      </c>
      <c r="Q141" s="85">
        <f t="shared" si="41"/>
        <v>27.234779000652562</v>
      </c>
      <c r="R141" s="84">
        <v>0</v>
      </c>
      <c r="S141" s="84"/>
      <c r="T141" s="84">
        <v>0</v>
      </c>
      <c r="U141" s="84">
        <v>0</v>
      </c>
      <c r="V141" s="84"/>
      <c r="W141" s="85">
        <v>1</v>
      </c>
      <c r="X141" s="85">
        <v>1</v>
      </c>
      <c r="Y141" s="85">
        <v>100000000</v>
      </c>
      <c r="Z141" s="85">
        <f t="shared" si="42"/>
        <v>1365114.194686</v>
      </c>
      <c r="AA141" s="85">
        <f t="shared" si="43"/>
        <v>1365114.194686</v>
      </c>
      <c r="AB141" s="221">
        <f t="shared" si="44"/>
        <v>0</v>
      </c>
      <c r="AC141" s="221">
        <f t="shared" si="45"/>
        <v>290211960499322.75</v>
      </c>
      <c r="AD141" s="220">
        <f t="shared" si="34"/>
        <v>320634127637207.37</v>
      </c>
      <c r="AE141" s="219">
        <f t="shared" si="35"/>
        <v>1104.8274064430077</v>
      </c>
      <c r="AF141" s="98">
        <f t="shared" si="46"/>
        <v>-9.4701787033865809E-3</v>
      </c>
      <c r="AG141" s="84">
        <f t="shared" si="47"/>
        <v>-7.526881720430108E-3</v>
      </c>
      <c r="AH141" s="84">
        <f t="shared" si="48"/>
        <v>-9.3457943925233638E-3</v>
      </c>
      <c r="AI141" s="84">
        <f t="shared" si="49"/>
        <v>-2.4821002386634844E-2</v>
      </c>
      <c r="AJ141" s="84">
        <f t="shared" si="50"/>
        <v>0</v>
      </c>
    </row>
    <row r="142" spans="1:36">
      <c r="A142" s="84">
        <v>20180725</v>
      </c>
      <c r="B142" s="84" t="s">
        <v>99</v>
      </c>
      <c r="C142" s="85">
        <v>46150</v>
      </c>
      <c r="D142" s="85">
        <v>46150</v>
      </c>
      <c r="E142" s="85">
        <v>6419324700</v>
      </c>
      <c r="F142" s="85">
        <f t="shared" si="36"/>
        <v>0.17094612419283317</v>
      </c>
      <c r="G142" s="85">
        <f t="shared" si="37"/>
        <v>0.17094612419283317</v>
      </c>
      <c r="H142" s="84">
        <v>265000</v>
      </c>
      <c r="I142" s="84">
        <v>251000</v>
      </c>
      <c r="J142" s="88">
        <v>125395903</v>
      </c>
      <c r="K142" s="84">
        <f t="shared" si="38"/>
        <v>1.3451112582128057</v>
      </c>
      <c r="L142" s="84">
        <f t="shared" si="39"/>
        <v>1.3451112582128057</v>
      </c>
      <c r="M142" s="85">
        <v>204300</v>
      </c>
      <c r="N142" s="85">
        <v>193600</v>
      </c>
      <c r="O142" s="85">
        <v>15956260</v>
      </c>
      <c r="P142" s="85">
        <f t="shared" si="40"/>
        <v>27.234779000652562</v>
      </c>
      <c r="Q142" s="85">
        <f t="shared" si="41"/>
        <v>27.234779000652562</v>
      </c>
      <c r="R142" s="84">
        <v>0</v>
      </c>
      <c r="S142" s="84"/>
      <c r="T142" s="84">
        <v>0</v>
      </c>
      <c r="U142" s="84">
        <v>0</v>
      </c>
      <c r="V142" s="84"/>
      <c r="W142" s="85">
        <v>1</v>
      </c>
      <c r="X142" s="85">
        <v>1</v>
      </c>
      <c r="Y142" s="85">
        <v>100000000</v>
      </c>
      <c r="Z142" s="85">
        <f t="shared" si="42"/>
        <v>1365114.194686</v>
      </c>
      <c r="AA142" s="85">
        <f t="shared" si="43"/>
        <v>1365114.194686</v>
      </c>
      <c r="AB142" s="221">
        <f t="shared" si="44"/>
        <v>0</v>
      </c>
      <c r="AC142" s="221">
        <f t="shared" si="45"/>
        <v>290211960499322.75</v>
      </c>
      <c r="AD142" s="220">
        <f t="shared" si="34"/>
        <v>313622879667067.12</v>
      </c>
      <c r="AE142" s="219">
        <f t="shared" si="35"/>
        <v>1080.6683471193428</v>
      </c>
      <c r="AF142" s="98">
        <f t="shared" si="46"/>
        <v>-2.186681755247637E-2</v>
      </c>
      <c r="AG142" s="84">
        <f t="shared" si="47"/>
        <v>0</v>
      </c>
      <c r="AH142" s="84">
        <f t="shared" si="48"/>
        <v>-5.2830188679245285E-2</v>
      </c>
      <c r="AI142" s="84">
        <f t="shared" si="49"/>
        <v>-5.2373959862946649E-2</v>
      </c>
      <c r="AJ142" s="84">
        <f t="shared" si="50"/>
        <v>0</v>
      </c>
    </row>
    <row r="143" spans="1:36">
      <c r="A143" s="84">
        <v>20180726</v>
      </c>
      <c r="B143" s="84" t="s">
        <v>99</v>
      </c>
      <c r="C143" s="85">
        <v>46150</v>
      </c>
      <c r="D143" s="85">
        <v>46900</v>
      </c>
      <c r="E143" s="85">
        <v>6419324700</v>
      </c>
      <c r="F143" s="85">
        <f t="shared" si="36"/>
        <v>0.17094612419283317</v>
      </c>
      <c r="G143" s="85">
        <f t="shared" si="37"/>
        <v>0.17094612419283317</v>
      </c>
      <c r="H143" s="84">
        <v>251000</v>
      </c>
      <c r="I143" s="84">
        <v>254500</v>
      </c>
      <c r="J143" s="88">
        <v>125395903</v>
      </c>
      <c r="K143" s="84">
        <f t="shared" si="38"/>
        <v>1.3451112582128057</v>
      </c>
      <c r="L143" s="84">
        <f t="shared" si="39"/>
        <v>1.3451112582128057</v>
      </c>
      <c r="M143" s="85">
        <v>193600</v>
      </c>
      <c r="N143" s="85">
        <v>198400</v>
      </c>
      <c r="O143" s="85">
        <v>15956260</v>
      </c>
      <c r="P143" s="85">
        <f t="shared" si="40"/>
        <v>27.234779000652562</v>
      </c>
      <c r="Q143" s="85">
        <f t="shared" si="41"/>
        <v>27.234779000652562</v>
      </c>
      <c r="R143" s="84">
        <v>0</v>
      </c>
      <c r="S143" s="84"/>
      <c r="T143" s="84">
        <v>0</v>
      </c>
      <c r="U143" s="84">
        <v>0</v>
      </c>
      <c r="V143" s="84"/>
      <c r="W143" s="85">
        <v>1</v>
      </c>
      <c r="X143" s="85">
        <v>1</v>
      </c>
      <c r="Y143" s="85">
        <v>100000000</v>
      </c>
      <c r="Z143" s="85">
        <f t="shared" si="42"/>
        <v>1365114.194686</v>
      </c>
      <c r="AA143" s="85">
        <f t="shared" si="43"/>
        <v>1365114.194686</v>
      </c>
      <c r="AB143" s="221">
        <f t="shared" si="44"/>
        <v>0</v>
      </c>
      <c r="AC143" s="221">
        <f t="shared" si="45"/>
        <v>290211960499322.75</v>
      </c>
      <c r="AD143" s="220">
        <f t="shared" si="34"/>
        <v>317122161749053.44</v>
      </c>
      <c r="AE143" s="219">
        <f t="shared" si="35"/>
        <v>1092.7260241219228</v>
      </c>
      <c r="AF143" s="98">
        <f t="shared" si="46"/>
        <v>1.1157610967991498E-2</v>
      </c>
      <c r="AG143" s="84">
        <f t="shared" si="47"/>
        <v>1.6251354279523293E-2</v>
      </c>
      <c r="AH143" s="84">
        <f t="shared" si="48"/>
        <v>1.3944223107569721E-2</v>
      </c>
      <c r="AI143" s="84">
        <f t="shared" si="49"/>
        <v>2.4793388429752067E-2</v>
      </c>
      <c r="AJ143" s="84">
        <f t="shared" si="50"/>
        <v>0</v>
      </c>
    </row>
    <row r="144" spans="1:36">
      <c r="A144" s="84">
        <v>20180727</v>
      </c>
      <c r="B144" s="84" t="s">
        <v>99</v>
      </c>
      <c r="C144" s="85">
        <v>46900</v>
      </c>
      <c r="D144" s="85">
        <v>46900</v>
      </c>
      <c r="E144" s="85">
        <v>6419324700</v>
      </c>
      <c r="F144" s="85">
        <f t="shared" si="36"/>
        <v>0.17094612419283317</v>
      </c>
      <c r="G144" s="85">
        <f t="shared" si="37"/>
        <v>0.17094612419283317</v>
      </c>
      <c r="H144" s="84">
        <v>254500</v>
      </c>
      <c r="I144" s="84">
        <v>256500</v>
      </c>
      <c r="J144" s="88">
        <v>125395903</v>
      </c>
      <c r="K144" s="84">
        <f t="shared" si="38"/>
        <v>1.3451112582128057</v>
      </c>
      <c r="L144" s="84">
        <f t="shared" si="39"/>
        <v>1.3451112582128057</v>
      </c>
      <c r="M144" s="85">
        <v>198400</v>
      </c>
      <c r="N144" s="85">
        <v>199500</v>
      </c>
      <c r="O144" s="85">
        <v>15956260</v>
      </c>
      <c r="P144" s="85">
        <f t="shared" si="40"/>
        <v>27.234779000652562</v>
      </c>
      <c r="Q144" s="85">
        <f t="shared" si="41"/>
        <v>27.234779000652562</v>
      </c>
      <c r="R144" s="84">
        <v>0</v>
      </c>
      <c r="S144" s="84"/>
      <c r="T144" s="84">
        <v>0</v>
      </c>
      <c r="U144" s="84">
        <v>0</v>
      </c>
      <c r="V144" s="84"/>
      <c r="W144" s="85">
        <v>1</v>
      </c>
      <c r="X144" s="85">
        <v>1</v>
      </c>
      <c r="Y144" s="85">
        <v>100000000</v>
      </c>
      <c r="Z144" s="85">
        <f t="shared" si="42"/>
        <v>1365114.194686</v>
      </c>
      <c r="AA144" s="85">
        <f t="shared" si="43"/>
        <v>1365114.194686</v>
      </c>
      <c r="AB144" s="221">
        <f t="shared" si="44"/>
        <v>0</v>
      </c>
      <c r="AC144" s="221">
        <f t="shared" si="45"/>
        <v>290211960499322.75</v>
      </c>
      <c r="AD144" s="220">
        <f t="shared" si="34"/>
        <v>317937526367026.25</v>
      </c>
      <c r="AE144" s="219">
        <f t="shared" si="35"/>
        <v>1095.5355727586157</v>
      </c>
      <c r="AF144" s="98">
        <f t="shared" si="46"/>
        <v>2.5711372976135621E-3</v>
      </c>
      <c r="AG144" s="84">
        <f t="shared" si="47"/>
        <v>0</v>
      </c>
      <c r="AH144" s="84">
        <f t="shared" si="48"/>
        <v>7.8585461689587421E-3</v>
      </c>
      <c r="AI144" s="84">
        <f t="shared" si="49"/>
        <v>5.5443548387096777E-3</v>
      </c>
      <c r="AJ144" s="84">
        <f t="shared" si="50"/>
        <v>0</v>
      </c>
    </row>
    <row r="145" spans="1:36">
      <c r="A145" s="84">
        <v>20180730</v>
      </c>
      <c r="B145" s="84" t="s">
        <v>99</v>
      </c>
      <c r="C145" s="85">
        <v>46900</v>
      </c>
      <c r="D145" s="85">
        <v>46500</v>
      </c>
      <c r="E145" s="85">
        <v>6419324700</v>
      </c>
      <c r="F145" s="85">
        <f t="shared" si="36"/>
        <v>0.17094612419283317</v>
      </c>
      <c r="G145" s="85">
        <f t="shared" si="37"/>
        <v>0.17094612419283317</v>
      </c>
      <c r="H145" s="84">
        <v>256500</v>
      </c>
      <c r="I145" s="84">
        <v>258000</v>
      </c>
      <c r="J145" s="88">
        <v>125395903</v>
      </c>
      <c r="K145" s="84">
        <f t="shared" si="38"/>
        <v>1.3451112582128057</v>
      </c>
      <c r="L145" s="84">
        <f t="shared" si="39"/>
        <v>1.3451112582128057</v>
      </c>
      <c r="M145" s="85">
        <v>199500</v>
      </c>
      <c r="N145" s="85">
        <v>192300</v>
      </c>
      <c r="O145" s="85">
        <v>15956260</v>
      </c>
      <c r="P145" s="85">
        <f t="shared" si="40"/>
        <v>27.234779000652562</v>
      </c>
      <c r="Q145" s="85">
        <f t="shared" si="41"/>
        <v>27.234779000652562</v>
      </c>
      <c r="R145" s="84">
        <v>0</v>
      </c>
      <c r="S145" s="84"/>
      <c r="T145" s="84">
        <v>0</v>
      </c>
      <c r="U145" s="84">
        <v>0</v>
      </c>
      <c r="V145" s="84"/>
      <c r="W145" s="85">
        <v>1</v>
      </c>
      <c r="X145" s="85">
        <v>1</v>
      </c>
      <c r="Y145" s="85">
        <v>100000000</v>
      </c>
      <c r="Z145" s="85">
        <f t="shared" si="42"/>
        <v>1365114.194686</v>
      </c>
      <c r="AA145" s="85">
        <f t="shared" si="43"/>
        <v>1365114.194686</v>
      </c>
      <c r="AB145" s="221">
        <f t="shared" si="44"/>
        <v>0</v>
      </c>
      <c r="AC145" s="221">
        <f t="shared" si="45"/>
        <v>290211960499322.75</v>
      </c>
      <c r="AD145" s="220">
        <f t="shared" si="34"/>
        <v>314622720510960.62</v>
      </c>
      <c r="AE145" s="219">
        <f t="shared" si="35"/>
        <v>1084.1135560699774</v>
      </c>
      <c r="AF145" s="98">
        <f t="shared" si="46"/>
        <v>-1.0425966050446897E-2</v>
      </c>
      <c r="AG145" s="84">
        <f t="shared" si="47"/>
        <v>-8.5287846481876331E-3</v>
      </c>
      <c r="AH145" s="84">
        <f t="shared" si="48"/>
        <v>5.8479532163742687E-3</v>
      </c>
      <c r="AI145" s="84">
        <f t="shared" si="49"/>
        <v>-3.6090225563909777E-2</v>
      </c>
      <c r="AJ145" s="84">
        <f t="shared" si="50"/>
        <v>0</v>
      </c>
    </row>
    <row r="146" spans="1:36">
      <c r="A146" s="84">
        <v>20180731</v>
      </c>
      <c r="B146" s="84" t="s">
        <v>99</v>
      </c>
      <c r="C146" s="85">
        <v>46500</v>
      </c>
      <c r="D146" s="85">
        <v>46250</v>
      </c>
      <c r="E146" s="85">
        <v>6419324700</v>
      </c>
      <c r="F146" s="85">
        <f t="shared" si="36"/>
        <v>0.17094612419283317</v>
      </c>
      <c r="G146" s="85">
        <f t="shared" si="37"/>
        <v>0.17094612419283317</v>
      </c>
      <c r="H146" s="84">
        <v>258000</v>
      </c>
      <c r="I146" s="84">
        <v>271500</v>
      </c>
      <c r="J146" s="88">
        <v>125395903</v>
      </c>
      <c r="K146" s="84">
        <f t="shared" si="38"/>
        <v>1.3451112582128057</v>
      </c>
      <c r="L146" s="84">
        <f t="shared" si="39"/>
        <v>1.3451112582128057</v>
      </c>
      <c r="M146" s="85">
        <v>192300</v>
      </c>
      <c r="N146" s="85">
        <v>199600</v>
      </c>
      <c r="O146" s="85">
        <v>15956260</v>
      </c>
      <c r="P146" s="85">
        <f t="shared" si="40"/>
        <v>27.234779000652562</v>
      </c>
      <c r="Q146" s="85">
        <f t="shared" si="41"/>
        <v>27.234779000652562</v>
      </c>
      <c r="R146" s="84">
        <v>0</v>
      </c>
      <c r="S146" s="84"/>
      <c r="T146" s="84">
        <v>0</v>
      </c>
      <c r="U146" s="84">
        <v>0</v>
      </c>
      <c r="V146" s="84"/>
      <c r="W146" s="85">
        <v>1</v>
      </c>
      <c r="X146" s="85">
        <v>1</v>
      </c>
      <c r="Y146" s="85">
        <v>100000000</v>
      </c>
      <c r="Z146" s="85">
        <f t="shared" si="42"/>
        <v>1365114.194686</v>
      </c>
      <c r="AA146" s="85">
        <f t="shared" si="43"/>
        <v>1365114.194686</v>
      </c>
      <c r="AB146" s="221">
        <f t="shared" si="44"/>
        <v>0</v>
      </c>
      <c r="AC146" s="221">
        <f t="shared" si="45"/>
        <v>290211960499322.75</v>
      </c>
      <c r="AD146" s="220">
        <f t="shared" si="34"/>
        <v>319797771361079.62</v>
      </c>
      <c r="AE146" s="219">
        <f t="shared" si="35"/>
        <v>1101.9455256456458</v>
      </c>
      <c r="AF146" s="98">
        <f t="shared" si="46"/>
        <v>1.6448433354445909E-2</v>
      </c>
      <c r="AG146" s="84">
        <f t="shared" si="47"/>
        <v>-5.3763440860215058E-3</v>
      </c>
      <c r="AH146" s="84">
        <f t="shared" si="48"/>
        <v>5.232558139534884E-2</v>
      </c>
      <c r="AI146" s="84">
        <f t="shared" si="49"/>
        <v>3.7961518460738426E-2</v>
      </c>
      <c r="AJ146" s="84">
        <f t="shared" si="50"/>
        <v>0</v>
      </c>
    </row>
    <row r="147" spans="1:36">
      <c r="A147" s="84">
        <v>20180801</v>
      </c>
      <c r="B147" s="84" t="s">
        <v>99</v>
      </c>
      <c r="C147" s="85">
        <v>46250</v>
      </c>
      <c r="D147" s="85">
        <v>46550</v>
      </c>
      <c r="E147" s="85">
        <v>6419324700</v>
      </c>
      <c r="F147" s="85">
        <f t="shared" si="36"/>
        <v>0.17094612419283317</v>
      </c>
      <c r="G147" s="85">
        <f t="shared" si="37"/>
        <v>0.17094612419283317</v>
      </c>
      <c r="H147" s="84">
        <v>271500</v>
      </c>
      <c r="I147" s="84">
        <v>280500</v>
      </c>
      <c r="J147" s="88">
        <v>125395903</v>
      </c>
      <c r="K147" s="84">
        <f t="shared" si="38"/>
        <v>1.3451112582128057</v>
      </c>
      <c r="L147" s="84">
        <f t="shared" si="39"/>
        <v>1.3451112582128057</v>
      </c>
      <c r="M147" s="85">
        <v>199600</v>
      </c>
      <c r="N147" s="85">
        <v>207200</v>
      </c>
      <c r="O147" s="85">
        <v>15956260</v>
      </c>
      <c r="P147" s="85">
        <f t="shared" si="40"/>
        <v>27.234779000652562</v>
      </c>
      <c r="Q147" s="85">
        <f t="shared" si="41"/>
        <v>27.234779000652562</v>
      </c>
      <c r="R147" s="84">
        <v>0</v>
      </c>
      <c r="S147" s="84"/>
      <c r="T147" s="84">
        <v>0</v>
      </c>
      <c r="U147" s="84">
        <v>0</v>
      </c>
      <c r="V147" s="84"/>
      <c r="W147" s="85">
        <v>1</v>
      </c>
      <c r="X147" s="85">
        <v>1</v>
      </c>
      <c r="Y147" s="85">
        <v>100000000</v>
      </c>
      <c r="Z147" s="85">
        <f t="shared" si="42"/>
        <v>1365114.194686</v>
      </c>
      <c r="AA147" s="85">
        <f t="shared" si="43"/>
        <v>1365114.194686</v>
      </c>
      <c r="AB147" s="221">
        <f t="shared" si="44"/>
        <v>0</v>
      </c>
      <c r="AC147" s="221">
        <f t="shared" si="45"/>
        <v>290211960499322.75</v>
      </c>
      <c r="AD147" s="220">
        <f t="shared" si="34"/>
        <v>324947717564336.12</v>
      </c>
      <c r="AE147" s="219">
        <f t="shared" si="35"/>
        <v>1119.6909906995184</v>
      </c>
      <c r="AF147" s="98">
        <f t="shared" si="46"/>
        <v>1.6103758889056876E-2</v>
      </c>
      <c r="AG147" s="84">
        <f t="shared" si="47"/>
        <v>6.4864864864864862E-3</v>
      </c>
      <c r="AH147" s="84">
        <f t="shared" si="48"/>
        <v>3.3149171270718231E-2</v>
      </c>
      <c r="AI147" s="84">
        <f t="shared" si="49"/>
        <v>3.8076152304609222E-2</v>
      </c>
      <c r="AJ147" s="84">
        <f t="shared" si="50"/>
        <v>0</v>
      </c>
    </row>
    <row r="148" spans="1:36">
      <c r="A148" s="84">
        <v>20180802</v>
      </c>
      <c r="B148" s="84" t="s">
        <v>99</v>
      </c>
      <c r="C148" s="85">
        <v>46550</v>
      </c>
      <c r="D148" s="85">
        <v>45550</v>
      </c>
      <c r="E148" s="85">
        <v>6419324700</v>
      </c>
      <c r="F148" s="85">
        <f t="shared" si="36"/>
        <v>0.17094612419283317</v>
      </c>
      <c r="G148" s="85">
        <f t="shared" si="37"/>
        <v>0.17094612419283317</v>
      </c>
      <c r="H148" s="84">
        <v>280500</v>
      </c>
      <c r="I148" s="84">
        <v>281500</v>
      </c>
      <c r="J148" s="88">
        <v>125395903</v>
      </c>
      <c r="K148" s="84">
        <f t="shared" si="38"/>
        <v>1.3451112582128057</v>
      </c>
      <c r="L148" s="84">
        <f t="shared" si="39"/>
        <v>1.3451112582128057</v>
      </c>
      <c r="M148" s="85">
        <v>207200</v>
      </c>
      <c r="N148" s="85">
        <v>198300</v>
      </c>
      <c r="O148" s="85">
        <v>15956260</v>
      </c>
      <c r="P148" s="85">
        <f t="shared" si="40"/>
        <v>27.234779000652562</v>
      </c>
      <c r="Q148" s="85">
        <f t="shared" si="41"/>
        <v>27.234779000652562</v>
      </c>
      <c r="R148" s="84">
        <v>0</v>
      </c>
      <c r="S148" s="84"/>
      <c r="T148" s="84">
        <v>0</v>
      </c>
      <c r="U148" s="84">
        <v>0</v>
      </c>
      <c r="V148" s="84"/>
      <c r="W148" s="85">
        <v>1</v>
      </c>
      <c r="X148" s="85">
        <v>1</v>
      </c>
      <c r="Y148" s="85">
        <v>100000000</v>
      </c>
      <c r="Z148" s="85">
        <f t="shared" si="42"/>
        <v>1365114.194686</v>
      </c>
      <c r="AA148" s="85">
        <f t="shared" si="43"/>
        <v>1365114.194686</v>
      </c>
      <c r="AB148" s="221">
        <f t="shared" si="44"/>
        <v>0</v>
      </c>
      <c r="AC148" s="221">
        <f t="shared" si="45"/>
        <v>290211960499322.75</v>
      </c>
      <c r="AD148" s="220">
        <f t="shared" si="34"/>
        <v>320151399916280</v>
      </c>
      <c r="AE148" s="219">
        <f t="shared" si="35"/>
        <v>1103.1640438438344</v>
      </c>
      <c r="AF148" s="98">
        <f t="shared" si="46"/>
        <v>-1.4760274926708897E-2</v>
      </c>
      <c r="AG148" s="84">
        <f t="shared" si="47"/>
        <v>-2.1482277121374866E-2</v>
      </c>
      <c r="AH148" s="84">
        <f t="shared" si="48"/>
        <v>3.5650623885918001E-3</v>
      </c>
      <c r="AI148" s="84">
        <f t="shared" si="49"/>
        <v>-4.2953667953667951E-2</v>
      </c>
      <c r="AJ148" s="84">
        <f t="shared" si="50"/>
        <v>0</v>
      </c>
    </row>
    <row r="149" spans="1:36">
      <c r="A149" s="84">
        <v>20180803</v>
      </c>
      <c r="B149" s="84" t="s">
        <v>99</v>
      </c>
      <c r="C149" s="85">
        <v>45550</v>
      </c>
      <c r="D149" s="85">
        <v>45750</v>
      </c>
      <c r="E149" s="85">
        <v>6419324700</v>
      </c>
      <c r="F149" s="85">
        <f t="shared" si="36"/>
        <v>0.17094612419283317</v>
      </c>
      <c r="G149" s="85">
        <f t="shared" si="37"/>
        <v>0.17094612419283317</v>
      </c>
      <c r="H149" s="84">
        <v>281500</v>
      </c>
      <c r="I149" s="84">
        <v>280500</v>
      </c>
      <c r="J149" s="88">
        <v>125395903</v>
      </c>
      <c r="K149" s="84">
        <f t="shared" si="38"/>
        <v>1.3451112582128057</v>
      </c>
      <c r="L149" s="84">
        <f t="shared" si="39"/>
        <v>1.3451112582128057</v>
      </c>
      <c r="M149" s="85">
        <v>198300</v>
      </c>
      <c r="N149" s="85">
        <v>207700</v>
      </c>
      <c r="O149" s="85">
        <v>15956260</v>
      </c>
      <c r="P149" s="85">
        <f t="shared" si="40"/>
        <v>27.234779000652562</v>
      </c>
      <c r="Q149" s="85">
        <f t="shared" si="41"/>
        <v>27.234779000652562</v>
      </c>
      <c r="R149" s="84">
        <v>0</v>
      </c>
      <c r="S149" s="84"/>
      <c r="T149" s="84">
        <v>0</v>
      </c>
      <c r="U149" s="84">
        <v>0</v>
      </c>
      <c r="V149" s="84"/>
      <c r="W149" s="85">
        <v>1</v>
      </c>
      <c r="X149" s="85">
        <v>1</v>
      </c>
      <c r="Y149" s="85">
        <v>100000000</v>
      </c>
      <c r="Z149" s="85">
        <f t="shared" si="42"/>
        <v>1365114.194686</v>
      </c>
      <c r="AA149" s="85">
        <f t="shared" si="43"/>
        <v>1365114.194686</v>
      </c>
      <c r="AB149" s="221">
        <f t="shared" si="44"/>
        <v>0</v>
      </c>
      <c r="AC149" s="221">
        <f t="shared" si="45"/>
        <v>290211960499322.75</v>
      </c>
      <c r="AD149" s="220">
        <f t="shared" si="34"/>
        <v>324287113229804.37</v>
      </c>
      <c r="AE149" s="219">
        <f t="shared" si="35"/>
        <v>1117.414708449141</v>
      </c>
      <c r="AF149" s="98">
        <f t="shared" si="46"/>
        <v>1.2917992283044313E-2</v>
      </c>
      <c r="AG149" s="84">
        <f t="shared" si="47"/>
        <v>4.3907793633369925E-3</v>
      </c>
      <c r="AH149" s="84">
        <f t="shared" si="48"/>
        <v>-3.552397868561279E-3</v>
      </c>
      <c r="AI149" s="84">
        <f t="shared" si="49"/>
        <v>4.7402924861321229E-2</v>
      </c>
      <c r="AJ149" s="84">
        <f t="shared" si="50"/>
        <v>0</v>
      </c>
    </row>
    <row r="150" spans="1:36">
      <c r="A150" s="84">
        <v>20180806</v>
      </c>
      <c r="B150" s="84" t="s">
        <v>99</v>
      </c>
      <c r="C150" s="85">
        <v>45750</v>
      </c>
      <c r="D150" s="85">
        <v>45800</v>
      </c>
      <c r="E150" s="85">
        <v>6419324700</v>
      </c>
      <c r="F150" s="85">
        <f t="shared" si="36"/>
        <v>0.17094612419283317</v>
      </c>
      <c r="G150" s="85">
        <f t="shared" si="37"/>
        <v>0.17094612419283317</v>
      </c>
      <c r="H150" s="84">
        <v>280500</v>
      </c>
      <c r="I150" s="84">
        <v>274000</v>
      </c>
      <c r="J150" s="88">
        <v>125395903</v>
      </c>
      <c r="K150" s="84">
        <f t="shared" si="38"/>
        <v>1.3451112582128057</v>
      </c>
      <c r="L150" s="84">
        <f t="shared" si="39"/>
        <v>1.3451112582128057</v>
      </c>
      <c r="M150" s="85">
        <v>207700</v>
      </c>
      <c r="N150" s="85">
        <v>198700</v>
      </c>
      <c r="O150" s="85">
        <v>15956260</v>
      </c>
      <c r="P150" s="85">
        <f t="shared" si="40"/>
        <v>27.234779000652562</v>
      </c>
      <c r="Q150" s="85">
        <f t="shared" si="41"/>
        <v>27.234779000652562</v>
      </c>
      <c r="R150" s="84">
        <v>0</v>
      </c>
      <c r="S150" s="84"/>
      <c r="T150" s="84">
        <v>0</v>
      </c>
      <c r="U150" s="84">
        <v>0</v>
      </c>
      <c r="V150" s="84"/>
      <c r="W150" s="85">
        <v>1</v>
      </c>
      <c r="X150" s="85">
        <v>1</v>
      </c>
      <c r="Y150" s="85">
        <v>100000000</v>
      </c>
      <c r="Z150" s="85">
        <f t="shared" si="42"/>
        <v>1365114.194686</v>
      </c>
      <c r="AA150" s="85">
        <f t="shared" si="43"/>
        <v>1365114.194686</v>
      </c>
      <c r="AB150" s="221">
        <f t="shared" si="44"/>
        <v>0</v>
      </c>
      <c r="AC150" s="221">
        <f t="shared" si="45"/>
        <v>290211960499322.75</v>
      </c>
      <c r="AD150" s="220">
        <f t="shared" si="34"/>
        <v>319334529865097.87</v>
      </c>
      <c r="AE150" s="219">
        <f t="shared" si="35"/>
        <v>1100.3493078495744</v>
      </c>
      <c r="AF150" s="98">
        <f t="shared" si="46"/>
        <v>-1.5272217620306481E-2</v>
      </c>
      <c r="AG150" s="84">
        <f t="shared" si="47"/>
        <v>1.092896174863388E-3</v>
      </c>
      <c r="AH150" s="84">
        <f t="shared" si="48"/>
        <v>-2.3172905525846704E-2</v>
      </c>
      <c r="AI150" s="84">
        <f t="shared" si="49"/>
        <v>-4.3331728454501686E-2</v>
      </c>
      <c r="AJ150" s="84">
        <f t="shared" si="50"/>
        <v>0</v>
      </c>
    </row>
    <row r="151" spans="1:36">
      <c r="A151" s="84">
        <v>20180807</v>
      </c>
      <c r="B151" s="84" t="s">
        <v>99</v>
      </c>
      <c r="C151" s="85">
        <v>45800</v>
      </c>
      <c r="D151" s="85">
        <v>46700</v>
      </c>
      <c r="E151" s="85">
        <v>6419324700</v>
      </c>
      <c r="F151" s="85">
        <f t="shared" si="36"/>
        <v>0.17094612419283317</v>
      </c>
      <c r="G151" s="85">
        <f t="shared" si="37"/>
        <v>0.17094612419283317</v>
      </c>
      <c r="H151" s="84">
        <v>274000</v>
      </c>
      <c r="I151" s="84">
        <v>274500</v>
      </c>
      <c r="J151" s="88">
        <v>125395903</v>
      </c>
      <c r="K151" s="84">
        <f t="shared" si="38"/>
        <v>1.3451112582128057</v>
      </c>
      <c r="L151" s="84">
        <f t="shared" si="39"/>
        <v>1.3451112582128057</v>
      </c>
      <c r="M151" s="85">
        <v>198700</v>
      </c>
      <c r="N151" s="85">
        <v>205300</v>
      </c>
      <c r="O151" s="85">
        <v>15956260</v>
      </c>
      <c r="P151" s="85">
        <f t="shared" si="40"/>
        <v>27.234779000652562</v>
      </c>
      <c r="Q151" s="85">
        <f t="shared" si="41"/>
        <v>27.234779000652562</v>
      </c>
      <c r="R151" s="84">
        <v>0</v>
      </c>
      <c r="S151" s="84"/>
      <c r="T151" s="84">
        <v>0</v>
      </c>
      <c r="U151" s="84">
        <v>0</v>
      </c>
      <c r="V151" s="84"/>
      <c r="W151" s="85">
        <v>1</v>
      </c>
      <c r="X151" s="85">
        <v>1</v>
      </c>
      <c r="Y151" s="85">
        <v>100000000</v>
      </c>
      <c r="Z151" s="85">
        <f t="shared" si="42"/>
        <v>1365114.194686</v>
      </c>
      <c r="AA151" s="85">
        <f t="shared" si="43"/>
        <v>1365114.194686</v>
      </c>
      <c r="AB151" s="221">
        <f t="shared" si="44"/>
        <v>0</v>
      </c>
      <c r="AC151" s="221">
        <f t="shared" si="45"/>
        <v>290211960499322.75</v>
      </c>
      <c r="AD151" s="220">
        <f t="shared" si="34"/>
        <v>323274618812715.62</v>
      </c>
      <c r="AE151" s="219">
        <f t="shared" si="35"/>
        <v>1113.9258983554885</v>
      </c>
      <c r="AF151" s="98">
        <f t="shared" si="46"/>
        <v>1.2338436902774943E-2</v>
      </c>
      <c r="AG151" s="84">
        <f t="shared" si="47"/>
        <v>1.9650655021834062E-2</v>
      </c>
      <c r="AH151" s="84">
        <f t="shared" si="48"/>
        <v>1.8248175182481751E-3</v>
      </c>
      <c r="AI151" s="84">
        <f t="shared" si="49"/>
        <v>3.321590337191746E-2</v>
      </c>
      <c r="AJ151" s="84">
        <f t="shared" si="50"/>
        <v>0</v>
      </c>
    </row>
    <row r="152" spans="1:36">
      <c r="A152" s="84">
        <v>20180808</v>
      </c>
      <c r="B152" s="84" t="s">
        <v>99</v>
      </c>
      <c r="C152" s="85">
        <v>46700</v>
      </c>
      <c r="D152" s="85">
        <v>46800</v>
      </c>
      <c r="E152" s="85">
        <v>6419324700</v>
      </c>
      <c r="F152" s="85">
        <f t="shared" si="36"/>
        <v>0.17094612419283317</v>
      </c>
      <c r="G152" s="85">
        <f t="shared" si="37"/>
        <v>0.17094612419283317</v>
      </c>
      <c r="H152" s="84">
        <v>274500</v>
      </c>
      <c r="I152" s="84">
        <v>276000</v>
      </c>
      <c r="J152" s="88">
        <v>125395903</v>
      </c>
      <c r="K152" s="84">
        <f t="shared" si="38"/>
        <v>1.3451112582128057</v>
      </c>
      <c r="L152" s="84">
        <f t="shared" si="39"/>
        <v>1.3451112582128057</v>
      </c>
      <c r="M152" s="85">
        <v>205300</v>
      </c>
      <c r="N152" s="85">
        <v>199000</v>
      </c>
      <c r="O152" s="85">
        <v>15956260</v>
      </c>
      <c r="P152" s="85">
        <f t="shared" si="40"/>
        <v>27.234779000652562</v>
      </c>
      <c r="Q152" s="85">
        <f t="shared" si="41"/>
        <v>27.234779000652562</v>
      </c>
      <c r="R152" s="84">
        <v>0</v>
      </c>
      <c r="S152" s="84"/>
      <c r="T152" s="84">
        <v>0</v>
      </c>
      <c r="U152" s="84">
        <v>0</v>
      </c>
      <c r="V152" s="84"/>
      <c r="W152" s="85">
        <v>1</v>
      </c>
      <c r="X152" s="85">
        <v>1</v>
      </c>
      <c r="Y152" s="85">
        <v>100000000</v>
      </c>
      <c r="Z152" s="85">
        <f t="shared" si="42"/>
        <v>1365114.194686</v>
      </c>
      <c r="AA152" s="85">
        <f t="shared" si="43"/>
        <v>1365114.194686</v>
      </c>
      <c r="AB152" s="221">
        <f t="shared" si="44"/>
        <v>0</v>
      </c>
      <c r="AC152" s="221">
        <f t="shared" si="45"/>
        <v>290211960499322.75</v>
      </c>
      <c r="AD152" s="220">
        <f t="shared" si="34"/>
        <v>320899600988649.37</v>
      </c>
      <c r="AE152" s="219">
        <f t="shared" si="35"/>
        <v>1105.7421631986745</v>
      </c>
      <c r="AF152" s="98">
        <f t="shared" si="46"/>
        <v>-7.3467500566203056E-3</v>
      </c>
      <c r="AG152" s="84">
        <f t="shared" si="47"/>
        <v>2.1413276231263384E-3</v>
      </c>
      <c r="AH152" s="84">
        <f t="shared" si="48"/>
        <v>5.4644808743169399E-3</v>
      </c>
      <c r="AI152" s="84">
        <f t="shared" si="49"/>
        <v>-3.0686799805163176E-2</v>
      </c>
      <c r="AJ152" s="84">
        <f t="shared" si="50"/>
        <v>0</v>
      </c>
    </row>
    <row r="153" spans="1:36">
      <c r="A153" s="84">
        <v>20180809</v>
      </c>
      <c r="B153" s="84" t="s">
        <v>99</v>
      </c>
      <c r="C153" s="85">
        <v>46800</v>
      </c>
      <c r="D153" s="85">
        <v>46900</v>
      </c>
      <c r="E153" s="85">
        <v>6419324700</v>
      </c>
      <c r="F153" s="85">
        <f t="shared" si="36"/>
        <v>0.17094612419283317</v>
      </c>
      <c r="G153" s="85">
        <f t="shared" si="37"/>
        <v>0.17094612419283317</v>
      </c>
      <c r="H153" s="84">
        <v>276000</v>
      </c>
      <c r="I153" s="84">
        <v>276000</v>
      </c>
      <c r="J153" s="88">
        <v>125395903</v>
      </c>
      <c r="K153" s="84">
        <f t="shared" si="38"/>
        <v>1.3451112582128057</v>
      </c>
      <c r="L153" s="84">
        <f t="shared" si="39"/>
        <v>1.3451112582128057</v>
      </c>
      <c r="M153" s="85">
        <v>199000</v>
      </c>
      <c r="N153" s="85">
        <v>203900</v>
      </c>
      <c r="O153" s="85">
        <v>15956260</v>
      </c>
      <c r="P153" s="85">
        <f t="shared" si="40"/>
        <v>27.234779000652562</v>
      </c>
      <c r="Q153" s="85">
        <f t="shared" si="41"/>
        <v>27.234779000652562</v>
      </c>
      <c r="R153" s="84">
        <v>0</v>
      </c>
      <c r="S153" s="84"/>
      <c r="T153" s="84">
        <v>0</v>
      </c>
      <c r="U153" s="84">
        <v>0</v>
      </c>
      <c r="V153" s="84"/>
      <c r="W153" s="85">
        <v>1</v>
      </c>
      <c r="X153" s="85">
        <v>1</v>
      </c>
      <c r="Y153" s="85">
        <v>100000000</v>
      </c>
      <c r="Z153" s="85">
        <f t="shared" si="42"/>
        <v>1365114.194686</v>
      </c>
      <c r="AA153" s="85">
        <f t="shared" si="43"/>
        <v>1365114.194686</v>
      </c>
      <c r="AB153" s="221">
        <f t="shared" si="44"/>
        <v>0</v>
      </c>
      <c r="AC153" s="221">
        <f t="shared" si="45"/>
        <v>290211960499322.75</v>
      </c>
      <c r="AD153" s="220">
        <f t="shared" si="34"/>
        <v>323138706408796.5</v>
      </c>
      <c r="AE153" s="219">
        <f t="shared" si="35"/>
        <v>1113.4575771888303</v>
      </c>
      <c r="AF153" s="98">
        <f t="shared" si="46"/>
        <v>6.9775886702527759E-3</v>
      </c>
      <c r="AG153" s="84">
        <f t="shared" si="47"/>
        <v>2.136752136752137E-3</v>
      </c>
      <c r="AH153" s="84">
        <f t="shared" si="48"/>
        <v>0</v>
      </c>
      <c r="AI153" s="84">
        <f t="shared" si="49"/>
        <v>2.4623115577889446E-2</v>
      </c>
      <c r="AJ153" s="84">
        <f t="shared" si="50"/>
        <v>0</v>
      </c>
    </row>
    <row r="154" spans="1:36">
      <c r="A154" s="84">
        <v>20180810</v>
      </c>
      <c r="B154" s="84" t="s">
        <v>99</v>
      </c>
      <c r="C154" s="85">
        <v>46900</v>
      </c>
      <c r="D154" s="85">
        <v>45400</v>
      </c>
      <c r="E154" s="85">
        <v>6419324700</v>
      </c>
      <c r="F154" s="85">
        <f t="shared" si="36"/>
        <v>0.17094612419283317</v>
      </c>
      <c r="G154" s="85">
        <f t="shared" si="37"/>
        <v>0.17094612419283317</v>
      </c>
      <c r="H154" s="84">
        <v>276000</v>
      </c>
      <c r="I154" s="84">
        <v>272000</v>
      </c>
      <c r="J154" s="88">
        <v>125395903</v>
      </c>
      <c r="K154" s="84">
        <f t="shared" si="38"/>
        <v>1.3451112582128057</v>
      </c>
      <c r="L154" s="84">
        <f t="shared" si="39"/>
        <v>1.3451112582128057</v>
      </c>
      <c r="M154" s="85">
        <v>203900</v>
      </c>
      <c r="N154" s="85">
        <v>202500</v>
      </c>
      <c r="O154" s="85">
        <v>15956260</v>
      </c>
      <c r="P154" s="85">
        <f t="shared" si="40"/>
        <v>27.234779000652562</v>
      </c>
      <c r="Q154" s="85">
        <f t="shared" si="41"/>
        <v>27.234779000652562</v>
      </c>
      <c r="R154" s="84">
        <v>0</v>
      </c>
      <c r="S154" s="84"/>
      <c r="T154" s="84">
        <v>0</v>
      </c>
      <c r="U154" s="84">
        <v>0</v>
      </c>
      <c r="V154" s="84"/>
      <c r="W154" s="85">
        <v>1</v>
      </c>
      <c r="X154" s="85">
        <v>1</v>
      </c>
      <c r="Y154" s="85">
        <v>100000000</v>
      </c>
      <c r="Z154" s="85">
        <f t="shared" si="42"/>
        <v>1365114.194686</v>
      </c>
      <c r="AA154" s="85">
        <f t="shared" si="43"/>
        <v>1365114.194686</v>
      </c>
      <c r="AB154" s="221">
        <f t="shared" si="44"/>
        <v>0</v>
      </c>
      <c r="AC154" s="221">
        <f t="shared" si="45"/>
        <v>290211960499322.75</v>
      </c>
      <c r="AD154" s="220">
        <f t="shared" si="34"/>
        <v>320209591328572.06</v>
      </c>
      <c r="AE154" s="219">
        <f t="shared" si="35"/>
        <v>1103.364557331259</v>
      </c>
      <c r="AF154" s="98">
        <f t="shared" si="46"/>
        <v>-9.0645751255772067E-3</v>
      </c>
      <c r="AG154" s="84">
        <f t="shared" si="47"/>
        <v>-3.1982942430703626E-2</v>
      </c>
      <c r="AH154" s="84">
        <f t="shared" si="48"/>
        <v>-1.4492753623188406E-2</v>
      </c>
      <c r="AI154" s="84">
        <f t="shared" si="49"/>
        <v>-6.8661108386463953E-3</v>
      </c>
      <c r="AJ154" s="84">
        <f t="shared" si="50"/>
        <v>0</v>
      </c>
    </row>
    <row r="155" spans="1:36">
      <c r="A155" s="84">
        <v>20180813</v>
      </c>
      <c r="B155" s="84" t="s">
        <v>99</v>
      </c>
      <c r="C155" s="85">
        <v>45400</v>
      </c>
      <c r="D155" s="85">
        <v>45050</v>
      </c>
      <c r="E155" s="85">
        <v>6419324700</v>
      </c>
      <c r="F155" s="85">
        <f t="shared" si="36"/>
        <v>0.17094612419283317</v>
      </c>
      <c r="G155" s="85">
        <f t="shared" si="37"/>
        <v>0.17094612419283317</v>
      </c>
      <c r="H155" s="84">
        <v>272000</v>
      </c>
      <c r="I155" s="84">
        <v>260500</v>
      </c>
      <c r="J155" s="88">
        <v>125395903</v>
      </c>
      <c r="K155" s="84">
        <f t="shared" si="38"/>
        <v>1.3451112582128057</v>
      </c>
      <c r="L155" s="84">
        <f t="shared" si="39"/>
        <v>1.3451112582128057</v>
      </c>
      <c r="M155" s="85">
        <v>202500</v>
      </c>
      <c r="N155" s="85">
        <v>196400</v>
      </c>
      <c r="O155" s="85">
        <v>15956260</v>
      </c>
      <c r="P155" s="85">
        <f t="shared" si="40"/>
        <v>27.234779000652562</v>
      </c>
      <c r="Q155" s="85">
        <f t="shared" si="41"/>
        <v>27.234779000652562</v>
      </c>
      <c r="R155" s="84">
        <v>0</v>
      </c>
      <c r="S155" s="84"/>
      <c r="T155" s="84">
        <v>0</v>
      </c>
      <c r="U155" s="84">
        <v>0</v>
      </c>
      <c r="V155" s="84"/>
      <c r="W155" s="85">
        <v>1</v>
      </c>
      <c r="X155" s="85">
        <v>1</v>
      </c>
      <c r="Y155" s="85">
        <v>100000000</v>
      </c>
      <c r="Z155" s="85">
        <f t="shared" si="42"/>
        <v>1365114.194686</v>
      </c>
      <c r="AA155" s="85">
        <f t="shared" si="43"/>
        <v>1365114.194686</v>
      </c>
      <c r="AB155" s="221">
        <f t="shared" si="44"/>
        <v>0</v>
      </c>
      <c r="AC155" s="221">
        <f t="shared" si="45"/>
        <v>290211960499322.75</v>
      </c>
      <c r="AD155" s="220">
        <f t="shared" si="34"/>
        <v>315234946411463.31</v>
      </c>
      <c r="AE155" s="219">
        <f t="shared" si="35"/>
        <v>1086.2231379750419</v>
      </c>
      <c r="AF155" s="98">
        <f t="shared" si="46"/>
        <v>-1.5535589975517723E-2</v>
      </c>
      <c r="AG155" s="84">
        <f t="shared" si="47"/>
        <v>-7.709251101321586E-3</v>
      </c>
      <c r="AH155" s="84">
        <f t="shared" si="48"/>
        <v>-4.2279411764705885E-2</v>
      </c>
      <c r="AI155" s="84">
        <f t="shared" si="49"/>
        <v>-3.0123456790123456E-2</v>
      </c>
      <c r="AJ155" s="84">
        <f t="shared" si="50"/>
        <v>0</v>
      </c>
    </row>
    <row r="156" spans="1:36">
      <c r="A156" s="84">
        <v>20180814</v>
      </c>
      <c r="B156" s="84" t="s">
        <v>99</v>
      </c>
      <c r="C156" s="85">
        <v>45050</v>
      </c>
      <c r="D156" s="85">
        <v>45150</v>
      </c>
      <c r="E156" s="85">
        <v>6419324700</v>
      </c>
      <c r="F156" s="85">
        <f t="shared" si="36"/>
        <v>0.17094612419283317</v>
      </c>
      <c r="G156" s="85">
        <f t="shared" si="37"/>
        <v>0.17094612419283317</v>
      </c>
      <c r="H156" s="84">
        <v>260500</v>
      </c>
      <c r="I156" s="84">
        <v>261000</v>
      </c>
      <c r="J156" s="88">
        <v>125395903</v>
      </c>
      <c r="K156" s="84">
        <f t="shared" si="38"/>
        <v>1.3451112582128057</v>
      </c>
      <c r="L156" s="84">
        <f t="shared" si="39"/>
        <v>1.3451112582128057</v>
      </c>
      <c r="M156" s="85">
        <v>196400</v>
      </c>
      <c r="N156" s="85">
        <v>197900</v>
      </c>
      <c r="O156" s="85">
        <v>15956260</v>
      </c>
      <c r="P156" s="85">
        <f t="shared" si="40"/>
        <v>27.234779000652562</v>
      </c>
      <c r="Q156" s="85">
        <f t="shared" si="41"/>
        <v>27.234779000652562</v>
      </c>
      <c r="R156" s="84">
        <v>0</v>
      </c>
      <c r="S156" s="84"/>
      <c r="T156" s="84">
        <v>0</v>
      </c>
      <c r="U156" s="84">
        <v>0</v>
      </c>
      <c r="V156" s="84"/>
      <c r="W156" s="85">
        <v>1</v>
      </c>
      <c r="X156" s="85">
        <v>1</v>
      </c>
      <c r="Y156" s="85">
        <v>100000000</v>
      </c>
      <c r="Z156" s="85">
        <f t="shared" si="42"/>
        <v>1365114.194686</v>
      </c>
      <c r="AA156" s="85">
        <f t="shared" si="43"/>
        <v>1365114.194686</v>
      </c>
      <c r="AB156" s="221">
        <f t="shared" si="44"/>
        <v>0</v>
      </c>
      <c r="AC156" s="221">
        <f t="shared" si="45"/>
        <v>290211960499322.75</v>
      </c>
      <c r="AD156" s="220">
        <f t="shared" si="34"/>
        <v>316080865821798.31</v>
      </c>
      <c r="AE156" s="219">
        <f t="shared" si="35"/>
        <v>1089.1379710125211</v>
      </c>
      <c r="AF156" s="98">
        <f t="shared" si="46"/>
        <v>2.6834569579442689E-3</v>
      </c>
      <c r="AG156" s="84">
        <f t="shared" si="47"/>
        <v>2.2197558268590455E-3</v>
      </c>
      <c r="AH156" s="84">
        <f t="shared" si="48"/>
        <v>1.9193857965451055E-3</v>
      </c>
      <c r="AI156" s="84">
        <f t="shared" si="49"/>
        <v>7.6374745417515273E-3</v>
      </c>
      <c r="AJ156" s="84">
        <f t="shared" si="50"/>
        <v>0</v>
      </c>
    </row>
    <row r="157" spans="1:36">
      <c r="A157" s="84">
        <v>20180816</v>
      </c>
      <c r="B157" s="84" t="s">
        <v>99</v>
      </c>
      <c r="C157" s="85">
        <v>45150</v>
      </c>
      <c r="D157" s="85">
        <v>44250</v>
      </c>
      <c r="E157" s="85">
        <v>6419324700</v>
      </c>
      <c r="F157" s="85">
        <f t="shared" si="36"/>
        <v>0.17094612419283317</v>
      </c>
      <c r="G157" s="85">
        <f t="shared" si="37"/>
        <v>0.17094612419283317</v>
      </c>
      <c r="H157" s="84">
        <v>261000</v>
      </c>
      <c r="I157" s="84">
        <v>258500</v>
      </c>
      <c r="J157" s="88">
        <v>125395903</v>
      </c>
      <c r="K157" s="84">
        <f t="shared" si="38"/>
        <v>1.3451112582128057</v>
      </c>
      <c r="L157" s="84">
        <f t="shared" si="39"/>
        <v>1.3451112582128057</v>
      </c>
      <c r="M157" s="85">
        <v>197900</v>
      </c>
      <c r="N157" s="85">
        <v>193700</v>
      </c>
      <c r="O157" s="85">
        <v>15956260</v>
      </c>
      <c r="P157" s="85">
        <f t="shared" si="40"/>
        <v>27.234779000652562</v>
      </c>
      <c r="Q157" s="85">
        <f t="shared" si="41"/>
        <v>27.234779000652562</v>
      </c>
      <c r="R157" s="84">
        <v>0</v>
      </c>
      <c r="S157" s="84"/>
      <c r="T157" s="84">
        <v>0</v>
      </c>
      <c r="U157" s="84">
        <v>0</v>
      </c>
      <c r="V157" s="84"/>
      <c r="W157" s="85">
        <v>1</v>
      </c>
      <c r="X157" s="85">
        <v>1</v>
      </c>
      <c r="Y157" s="85">
        <v>100000000</v>
      </c>
      <c r="Z157" s="85">
        <f t="shared" si="42"/>
        <v>1365114.194686</v>
      </c>
      <c r="AA157" s="85">
        <f t="shared" si="43"/>
        <v>1365114.194686</v>
      </c>
      <c r="AB157" s="221">
        <f t="shared" si="44"/>
        <v>0</v>
      </c>
      <c r="AC157" s="221">
        <f t="shared" si="45"/>
        <v>290211960499322.75</v>
      </c>
      <c r="AD157" s="220">
        <f t="shared" si="34"/>
        <v>312846390507927.12</v>
      </c>
      <c r="AE157" s="219">
        <f t="shared" si="35"/>
        <v>1077.9927538812005</v>
      </c>
      <c r="AF157" s="98">
        <f t="shared" si="46"/>
        <v>-1.0233062686226417E-2</v>
      </c>
      <c r="AG157" s="84">
        <f t="shared" si="47"/>
        <v>-1.9933554817275746E-2</v>
      </c>
      <c r="AH157" s="84">
        <f t="shared" si="48"/>
        <v>-9.5785440613026813E-3</v>
      </c>
      <c r="AI157" s="84">
        <f t="shared" si="49"/>
        <v>-2.1222839818089943E-2</v>
      </c>
      <c r="AJ157" s="84">
        <f t="shared" si="50"/>
        <v>0</v>
      </c>
    </row>
    <row r="158" spans="1:36">
      <c r="A158" s="84">
        <v>20180817</v>
      </c>
      <c r="B158" s="84" t="s">
        <v>99</v>
      </c>
      <c r="C158" s="85">
        <v>44250</v>
      </c>
      <c r="D158" s="85">
        <v>44100</v>
      </c>
      <c r="E158" s="85">
        <v>6419324700</v>
      </c>
      <c r="F158" s="85">
        <f t="shared" si="36"/>
        <v>0.17094612419283317</v>
      </c>
      <c r="G158" s="85">
        <f t="shared" si="37"/>
        <v>0.17094612419283317</v>
      </c>
      <c r="H158" s="84">
        <v>258500</v>
      </c>
      <c r="I158" s="84">
        <v>263000</v>
      </c>
      <c r="J158" s="88">
        <v>125395903</v>
      </c>
      <c r="K158" s="84">
        <f t="shared" si="38"/>
        <v>1.3451112582128057</v>
      </c>
      <c r="L158" s="84">
        <f t="shared" si="39"/>
        <v>1.3451112582128057</v>
      </c>
      <c r="M158" s="85">
        <v>193700</v>
      </c>
      <c r="N158" s="85">
        <v>201400</v>
      </c>
      <c r="O158" s="85">
        <v>15956260</v>
      </c>
      <c r="P158" s="85">
        <f t="shared" si="40"/>
        <v>27.234779000652562</v>
      </c>
      <c r="Q158" s="85">
        <f t="shared" si="41"/>
        <v>27.234779000652562</v>
      </c>
      <c r="R158" s="84">
        <v>0</v>
      </c>
      <c r="S158" s="84"/>
      <c r="T158" s="84">
        <v>0</v>
      </c>
      <c r="U158" s="84">
        <v>0</v>
      </c>
      <c r="V158" s="84"/>
      <c r="W158" s="85">
        <v>1</v>
      </c>
      <c r="X158" s="85">
        <v>1</v>
      </c>
      <c r="Y158" s="85">
        <v>100000000</v>
      </c>
      <c r="Z158" s="85">
        <f t="shared" si="42"/>
        <v>1365114.194686</v>
      </c>
      <c r="AA158" s="85">
        <f t="shared" si="43"/>
        <v>1365114.194686</v>
      </c>
      <c r="AB158" s="221">
        <f t="shared" si="44"/>
        <v>0</v>
      </c>
      <c r="AC158" s="221">
        <f t="shared" si="45"/>
        <v>290211960499322.75</v>
      </c>
      <c r="AD158" s="220">
        <f t="shared" si="34"/>
        <v>316786960343965.44</v>
      </c>
      <c r="AE158" s="219">
        <f t="shared" si="35"/>
        <v>1091.5710014119309</v>
      </c>
      <c r="AF158" s="98">
        <f t="shared" si="46"/>
        <v>1.2595861597254024E-2</v>
      </c>
      <c r="AG158" s="84">
        <f t="shared" si="47"/>
        <v>-3.3898305084745762E-3</v>
      </c>
      <c r="AH158" s="84">
        <f t="shared" si="48"/>
        <v>1.7408123791102514E-2</v>
      </c>
      <c r="AI158" s="84">
        <f t="shared" si="49"/>
        <v>3.9752194114610222E-2</v>
      </c>
      <c r="AJ158" s="84">
        <f t="shared" si="50"/>
        <v>0</v>
      </c>
    </row>
    <row r="159" spans="1:36">
      <c r="A159" s="84">
        <v>20180820</v>
      </c>
      <c r="B159" s="84" t="s">
        <v>99</v>
      </c>
      <c r="C159" s="85">
        <v>44100</v>
      </c>
      <c r="D159" s="85">
        <v>43850</v>
      </c>
      <c r="E159" s="85">
        <v>6419324700</v>
      </c>
      <c r="F159" s="85">
        <f t="shared" si="36"/>
        <v>0.17094612419283317</v>
      </c>
      <c r="G159" s="85">
        <f t="shared" si="37"/>
        <v>0.17094612419283317</v>
      </c>
      <c r="H159" s="84">
        <v>263000</v>
      </c>
      <c r="I159" s="84">
        <v>261000</v>
      </c>
      <c r="J159" s="88">
        <v>125395903</v>
      </c>
      <c r="K159" s="84">
        <f t="shared" si="38"/>
        <v>1.3451112582128057</v>
      </c>
      <c r="L159" s="84">
        <f t="shared" si="39"/>
        <v>1.3451112582128057</v>
      </c>
      <c r="M159" s="85">
        <v>201400</v>
      </c>
      <c r="N159" s="85">
        <v>201000</v>
      </c>
      <c r="O159" s="85">
        <v>15956260</v>
      </c>
      <c r="P159" s="85">
        <f t="shared" si="40"/>
        <v>27.234779000652562</v>
      </c>
      <c r="Q159" s="85">
        <f t="shared" si="41"/>
        <v>27.234779000652562</v>
      </c>
      <c r="R159" s="84">
        <v>0</v>
      </c>
      <c r="S159" s="84"/>
      <c r="T159" s="84">
        <v>0</v>
      </c>
      <c r="U159" s="84">
        <v>0</v>
      </c>
      <c r="V159" s="84"/>
      <c r="W159" s="85">
        <v>1</v>
      </c>
      <c r="X159" s="85">
        <v>1</v>
      </c>
      <c r="Y159" s="85">
        <v>100000000</v>
      </c>
      <c r="Z159" s="85">
        <f t="shared" si="42"/>
        <v>1365114.194686</v>
      </c>
      <c r="AA159" s="85">
        <f t="shared" si="43"/>
        <v>1365114.194686</v>
      </c>
      <c r="AB159" s="221">
        <f t="shared" si="44"/>
        <v>0</v>
      </c>
      <c r="AC159" s="221">
        <f t="shared" si="45"/>
        <v>290211960499322.75</v>
      </c>
      <c r="AD159" s="220">
        <f t="shared" si="34"/>
        <v>316001451706986.44</v>
      </c>
      <c r="AE159" s="219">
        <f t="shared" si="35"/>
        <v>1088.8643292416059</v>
      </c>
      <c r="AF159" s="98">
        <f t="shared" si="46"/>
        <v>-2.4796116485541701E-3</v>
      </c>
      <c r="AG159" s="84">
        <f t="shared" si="47"/>
        <v>-5.6689342403628117E-3</v>
      </c>
      <c r="AH159" s="84">
        <f t="shared" si="48"/>
        <v>-7.6045627376425855E-3</v>
      </c>
      <c r="AI159" s="84">
        <f t="shared" si="49"/>
        <v>-1.9860973187686196E-3</v>
      </c>
      <c r="AJ159" s="84">
        <f t="shared" si="50"/>
        <v>0</v>
      </c>
    </row>
    <row r="160" spans="1:36">
      <c r="A160" s="84">
        <v>20180821</v>
      </c>
      <c r="B160" s="84" t="s">
        <v>99</v>
      </c>
      <c r="C160" s="85">
        <v>43850</v>
      </c>
      <c r="D160" s="85">
        <v>44800</v>
      </c>
      <c r="E160" s="85">
        <v>6419324700</v>
      </c>
      <c r="F160" s="85">
        <f t="shared" si="36"/>
        <v>0.17094612419283317</v>
      </c>
      <c r="G160" s="85">
        <f t="shared" si="37"/>
        <v>0.17094612419283317</v>
      </c>
      <c r="H160" s="84">
        <v>261000</v>
      </c>
      <c r="I160" s="84">
        <v>268500</v>
      </c>
      <c r="J160" s="88">
        <v>125395903</v>
      </c>
      <c r="K160" s="84">
        <f t="shared" si="38"/>
        <v>1.3451112582128057</v>
      </c>
      <c r="L160" s="84">
        <f t="shared" si="39"/>
        <v>1.3451112582128057</v>
      </c>
      <c r="M160" s="85">
        <v>201000</v>
      </c>
      <c r="N160" s="85">
        <v>217200</v>
      </c>
      <c r="O160" s="85">
        <v>15956260</v>
      </c>
      <c r="P160" s="85">
        <f t="shared" si="40"/>
        <v>27.234779000652562</v>
      </c>
      <c r="Q160" s="85">
        <f t="shared" si="41"/>
        <v>27.234779000652562</v>
      </c>
      <c r="R160" s="84">
        <v>0</v>
      </c>
      <c r="S160" s="84"/>
      <c r="T160" s="84">
        <v>0</v>
      </c>
      <c r="U160" s="84">
        <v>0</v>
      </c>
      <c r="V160" s="84"/>
      <c r="W160" s="85">
        <v>1</v>
      </c>
      <c r="X160" s="85">
        <v>1</v>
      </c>
      <c r="Y160" s="85">
        <v>100000000</v>
      </c>
      <c r="Z160" s="85">
        <f t="shared" si="42"/>
        <v>1365114.194686</v>
      </c>
      <c r="AA160" s="85">
        <f t="shared" si="43"/>
        <v>1365114.194686</v>
      </c>
      <c r="AB160" s="221">
        <f t="shared" si="44"/>
        <v>0</v>
      </c>
      <c r="AC160" s="221">
        <f t="shared" si="45"/>
        <v>290211960499322.75</v>
      </c>
      <c r="AD160" s="220">
        <f t="shared" si="34"/>
        <v>325348934736346.37</v>
      </c>
      <c r="AE160" s="219">
        <f t="shared" si="35"/>
        <v>1121.07348772452</v>
      </c>
      <c r="AF160" s="98">
        <f t="shared" si="46"/>
        <v>2.9580506604847404E-2</v>
      </c>
      <c r="AG160" s="84">
        <f t="shared" si="47"/>
        <v>2.1664766248574687E-2</v>
      </c>
      <c r="AH160" s="84">
        <f t="shared" si="48"/>
        <v>2.8735632183908046E-2</v>
      </c>
      <c r="AI160" s="84">
        <f t="shared" si="49"/>
        <v>8.0597014925373134E-2</v>
      </c>
      <c r="AJ160" s="84">
        <f t="shared" si="50"/>
        <v>0</v>
      </c>
    </row>
    <row r="161" spans="1:36">
      <c r="A161" s="84">
        <v>20180822</v>
      </c>
      <c r="B161" s="84" t="s">
        <v>99</v>
      </c>
      <c r="C161" s="85">
        <v>44800</v>
      </c>
      <c r="D161" s="85">
        <v>46100</v>
      </c>
      <c r="E161" s="85">
        <v>6419324700</v>
      </c>
      <c r="F161" s="85">
        <f t="shared" si="36"/>
        <v>0.17094612419283317</v>
      </c>
      <c r="G161" s="85">
        <f t="shared" si="37"/>
        <v>0.17094612419283317</v>
      </c>
      <c r="H161" s="84">
        <v>268500</v>
      </c>
      <c r="I161" s="84">
        <v>268500</v>
      </c>
      <c r="J161" s="88">
        <v>125395903</v>
      </c>
      <c r="K161" s="84">
        <f t="shared" si="38"/>
        <v>1.3451112582128057</v>
      </c>
      <c r="L161" s="84">
        <f t="shared" si="39"/>
        <v>1.3451112582128057</v>
      </c>
      <c r="M161" s="85">
        <v>217200</v>
      </c>
      <c r="N161" s="85">
        <v>217100</v>
      </c>
      <c r="O161" s="85">
        <v>15956260</v>
      </c>
      <c r="P161" s="85">
        <f t="shared" si="40"/>
        <v>27.234779000652562</v>
      </c>
      <c r="Q161" s="85">
        <f t="shared" si="41"/>
        <v>27.234779000652562</v>
      </c>
      <c r="R161" s="84">
        <v>0</v>
      </c>
      <c r="S161" s="84"/>
      <c r="T161" s="84">
        <v>0</v>
      </c>
      <c r="U161" s="84">
        <v>0</v>
      </c>
      <c r="V161" s="84"/>
      <c r="W161" s="85">
        <v>1</v>
      </c>
      <c r="X161" s="85">
        <v>1</v>
      </c>
      <c r="Y161" s="85">
        <v>100000000</v>
      </c>
      <c r="Z161" s="85">
        <f t="shared" si="42"/>
        <v>1365114.194686</v>
      </c>
      <c r="AA161" s="85">
        <f t="shared" si="43"/>
        <v>1365114.194686</v>
      </c>
      <c r="AB161" s="221">
        <f t="shared" si="44"/>
        <v>0</v>
      </c>
      <c r="AC161" s="221">
        <f t="shared" si="45"/>
        <v>290211960499322.75</v>
      </c>
      <c r="AD161" s="220">
        <f t="shared" si="34"/>
        <v>326732044495489.06</v>
      </c>
      <c r="AE161" s="219">
        <f t="shared" si="35"/>
        <v>1125.8393483622517</v>
      </c>
      <c r="AF161" s="98">
        <f t="shared" si="46"/>
        <v>4.2511580997291925E-3</v>
      </c>
      <c r="AG161" s="84">
        <f t="shared" si="47"/>
        <v>2.9017857142857144E-2</v>
      </c>
      <c r="AH161" s="84">
        <f t="shared" si="48"/>
        <v>0</v>
      </c>
      <c r="AI161" s="84">
        <f t="shared" si="49"/>
        <v>-4.6040515653775324E-4</v>
      </c>
      <c r="AJ161" s="84">
        <f t="shared" si="50"/>
        <v>0</v>
      </c>
    </row>
    <row r="162" spans="1:36">
      <c r="A162" s="84">
        <v>20180823</v>
      </c>
      <c r="B162" s="84" t="s">
        <v>99</v>
      </c>
      <c r="C162" s="85">
        <v>46100</v>
      </c>
      <c r="D162" s="85">
        <v>46200</v>
      </c>
      <c r="E162" s="85">
        <v>6419324700</v>
      </c>
      <c r="F162" s="85">
        <f t="shared" si="36"/>
        <v>0.17094612419283317</v>
      </c>
      <c r="G162" s="85">
        <f t="shared" si="37"/>
        <v>0.17094612419283317</v>
      </c>
      <c r="H162" s="84">
        <v>268500</v>
      </c>
      <c r="I162" s="84">
        <v>274000</v>
      </c>
      <c r="J162" s="88">
        <v>125395903</v>
      </c>
      <c r="K162" s="84">
        <f t="shared" si="38"/>
        <v>1.3451112582128057</v>
      </c>
      <c r="L162" s="84">
        <f t="shared" si="39"/>
        <v>1.3451112582128057</v>
      </c>
      <c r="M162" s="85">
        <v>217100</v>
      </c>
      <c r="N162" s="85">
        <v>217500</v>
      </c>
      <c r="O162" s="85">
        <v>15956260</v>
      </c>
      <c r="P162" s="85">
        <f t="shared" si="40"/>
        <v>27.234779000652562</v>
      </c>
      <c r="Q162" s="85">
        <f t="shared" si="41"/>
        <v>27.234779000652562</v>
      </c>
      <c r="R162" s="84">
        <v>0</v>
      </c>
      <c r="S162" s="84"/>
      <c r="T162" s="84">
        <v>0</v>
      </c>
      <c r="U162" s="84">
        <v>0</v>
      </c>
      <c r="V162" s="84"/>
      <c r="W162" s="85">
        <v>1</v>
      </c>
      <c r="X162" s="85">
        <v>1</v>
      </c>
      <c r="Y162" s="85">
        <v>100000000</v>
      </c>
      <c r="Z162" s="85">
        <f t="shared" si="42"/>
        <v>1365114.194686</v>
      </c>
      <c r="AA162" s="85">
        <f t="shared" si="43"/>
        <v>1365114.194686</v>
      </c>
      <c r="AB162" s="221">
        <f t="shared" si="44"/>
        <v>0</v>
      </c>
      <c r="AC162" s="221">
        <f t="shared" si="45"/>
        <v>290211960499322.75</v>
      </c>
      <c r="AD162" s="220">
        <f t="shared" si="34"/>
        <v>327943299373864.69</v>
      </c>
      <c r="AE162" s="219">
        <f t="shared" si="35"/>
        <v>1130.013038779048</v>
      </c>
      <c r="AF162" s="98">
        <f t="shared" si="46"/>
        <v>3.7071811558795592E-3</v>
      </c>
      <c r="AG162" s="84">
        <f t="shared" si="47"/>
        <v>2.1691973969631237E-3</v>
      </c>
      <c r="AH162" s="84">
        <f t="shared" si="48"/>
        <v>2.0484171322160148E-2</v>
      </c>
      <c r="AI162" s="84">
        <f t="shared" si="49"/>
        <v>1.8424689083371719E-3</v>
      </c>
      <c r="AJ162" s="84">
        <f t="shared" si="50"/>
        <v>0</v>
      </c>
    </row>
    <row r="163" spans="1:36">
      <c r="A163" s="84">
        <v>20180824</v>
      </c>
      <c r="B163" s="84" t="s">
        <v>99</v>
      </c>
      <c r="C163" s="85">
        <v>46200</v>
      </c>
      <c r="D163" s="85">
        <v>46150</v>
      </c>
      <c r="E163" s="85">
        <v>6419324700</v>
      </c>
      <c r="F163" s="85">
        <f t="shared" si="36"/>
        <v>0.17094612419283317</v>
      </c>
      <c r="G163" s="85">
        <f t="shared" si="37"/>
        <v>0.17094612419283317</v>
      </c>
      <c r="H163" s="84">
        <v>274000</v>
      </c>
      <c r="I163" s="84">
        <v>279500</v>
      </c>
      <c r="J163" s="88">
        <v>125395903</v>
      </c>
      <c r="K163" s="84">
        <f t="shared" si="38"/>
        <v>1.3451112582128057</v>
      </c>
      <c r="L163" s="84">
        <f t="shared" si="39"/>
        <v>1.3451112582128057</v>
      </c>
      <c r="M163" s="85">
        <v>217500</v>
      </c>
      <c r="N163" s="85">
        <v>221100</v>
      </c>
      <c r="O163" s="85">
        <v>15956260</v>
      </c>
      <c r="P163" s="85">
        <f t="shared" si="40"/>
        <v>27.234779000652562</v>
      </c>
      <c r="Q163" s="85">
        <f t="shared" si="41"/>
        <v>27.234779000652562</v>
      </c>
      <c r="R163" s="84">
        <v>0</v>
      </c>
      <c r="S163" s="84"/>
      <c r="T163" s="84">
        <v>0</v>
      </c>
      <c r="U163" s="84">
        <v>0</v>
      </c>
      <c r="V163" s="84"/>
      <c r="W163" s="85">
        <v>1</v>
      </c>
      <c r="X163" s="85">
        <v>1</v>
      </c>
      <c r="Y163" s="85">
        <v>100000000</v>
      </c>
      <c r="Z163" s="85">
        <f t="shared" si="42"/>
        <v>1365114.194686</v>
      </c>
      <c r="AA163" s="85">
        <f t="shared" si="43"/>
        <v>1365114.194686</v>
      </c>
      <c r="AB163" s="221">
        <f t="shared" si="44"/>
        <v>0</v>
      </c>
      <c r="AC163" s="221">
        <f t="shared" si="45"/>
        <v>290211960499322.75</v>
      </c>
      <c r="AD163" s="220">
        <f t="shared" si="34"/>
        <v>330380559137916.56</v>
      </c>
      <c r="AE163" s="219">
        <f t="shared" si="35"/>
        <v>1138.4112445589144</v>
      </c>
      <c r="AF163" s="98">
        <f t="shared" si="46"/>
        <v>7.4319547577437603E-3</v>
      </c>
      <c r="AG163" s="84">
        <f t="shared" si="47"/>
        <v>-1.0822510822510823E-3</v>
      </c>
      <c r="AH163" s="84">
        <f t="shared" si="48"/>
        <v>2.0072992700729927E-2</v>
      </c>
      <c r="AI163" s="84">
        <f t="shared" si="49"/>
        <v>1.6551724137931035E-2</v>
      </c>
      <c r="AJ163" s="84">
        <f t="shared" si="50"/>
        <v>0</v>
      </c>
    </row>
    <row r="164" spans="1:36">
      <c r="A164" s="84">
        <v>20180827</v>
      </c>
      <c r="B164" s="84" t="s">
        <v>99</v>
      </c>
      <c r="C164" s="85">
        <v>46150</v>
      </c>
      <c r="D164" s="85">
        <v>46300</v>
      </c>
      <c r="E164" s="85">
        <v>6419324700</v>
      </c>
      <c r="F164" s="85">
        <f t="shared" si="36"/>
        <v>0.17094612419283317</v>
      </c>
      <c r="G164" s="85">
        <f t="shared" si="37"/>
        <v>0.17094612419283317</v>
      </c>
      <c r="H164" s="84">
        <v>279500</v>
      </c>
      <c r="I164" s="84">
        <v>278000</v>
      </c>
      <c r="J164" s="88">
        <v>125395903</v>
      </c>
      <c r="K164" s="84">
        <f t="shared" si="38"/>
        <v>1.3451112582128057</v>
      </c>
      <c r="L164" s="84">
        <f t="shared" si="39"/>
        <v>1.3451112582128057</v>
      </c>
      <c r="M164" s="85">
        <v>221100</v>
      </c>
      <c r="N164" s="85">
        <v>220800</v>
      </c>
      <c r="O164" s="85">
        <v>15956260</v>
      </c>
      <c r="P164" s="85">
        <f t="shared" si="40"/>
        <v>27.234779000652562</v>
      </c>
      <c r="Q164" s="85">
        <f t="shared" si="41"/>
        <v>27.234779000652562</v>
      </c>
      <c r="R164" s="84">
        <v>0</v>
      </c>
      <c r="S164" s="84"/>
      <c r="T164" s="84">
        <v>0</v>
      </c>
      <c r="U164" s="84">
        <v>0</v>
      </c>
      <c r="V164" s="84"/>
      <c r="W164" s="85">
        <v>1</v>
      </c>
      <c r="X164" s="85">
        <v>1</v>
      </c>
      <c r="Y164" s="85">
        <v>100000000</v>
      </c>
      <c r="Z164" s="85">
        <f t="shared" si="42"/>
        <v>1365114.194686</v>
      </c>
      <c r="AA164" s="85">
        <f t="shared" si="43"/>
        <v>1365114.194686</v>
      </c>
      <c r="AB164" s="221">
        <f t="shared" si="44"/>
        <v>0</v>
      </c>
      <c r="AC164" s="221">
        <f t="shared" si="45"/>
        <v>290211960499322.75</v>
      </c>
      <c r="AD164" s="220">
        <f t="shared" si="34"/>
        <v>330161786213804.94</v>
      </c>
      <c r="AE164" s="219">
        <f t="shared" si="35"/>
        <v>1137.6574061446215</v>
      </c>
      <c r="AF164" s="98">
        <f t="shared" si="46"/>
        <v>-6.6218461728649418E-4</v>
      </c>
      <c r="AG164" s="84">
        <f t="shared" si="47"/>
        <v>3.2502708559046588E-3</v>
      </c>
      <c r="AH164" s="84">
        <f t="shared" si="48"/>
        <v>-5.3667262969588547E-3</v>
      </c>
      <c r="AI164" s="84">
        <f t="shared" si="49"/>
        <v>-1.3568521031207597E-3</v>
      </c>
      <c r="AJ164" s="84">
        <f t="shared" si="50"/>
        <v>0</v>
      </c>
    </row>
    <row r="165" spans="1:36">
      <c r="A165" s="84">
        <v>20180828</v>
      </c>
      <c r="B165" s="84" t="s">
        <v>99</v>
      </c>
      <c r="C165" s="85">
        <v>46300</v>
      </c>
      <c r="D165" s="85">
        <v>46550</v>
      </c>
      <c r="E165" s="85">
        <v>6419324700</v>
      </c>
      <c r="F165" s="85">
        <f t="shared" si="36"/>
        <v>0.17094612419283317</v>
      </c>
      <c r="G165" s="85">
        <f t="shared" si="37"/>
        <v>0.17094612419283317</v>
      </c>
      <c r="H165" s="84">
        <v>278000</v>
      </c>
      <c r="I165" s="84">
        <v>269000</v>
      </c>
      <c r="J165" s="88">
        <v>125395903</v>
      </c>
      <c r="K165" s="84">
        <f t="shared" si="38"/>
        <v>1.3451112582128057</v>
      </c>
      <c r="L165" s="84">
        <f t="shared" si="39"/>
        <v>1.3451112582128057</v>
      </c>
      <c r="M165" s="85">
        <v>220800</v>
      </c>
      <c r="N165" s="85">
        <v>221000</v>
      </c>
      <c r="O165" s="85">
        <v>15956260</v>
      </c>
      <c r="P165" s="85">
        <f t="shared" si="40"/>
        <v>27.234779000652562</v>
      </c>
      <c r="Q165" s="85">
        <f t="shared" si="41"/>
        <v>27.234779000652562</v>
      </c>
      <c r="R165" s="84">
        <v>0</v>
      </c>
      <c r="S165" s="84"/>
      <c r="T165" s="84">
        <v>0</v>
      </c>
      <c r="U165" s="84">
        <v>0</v>
      </c>
      <c r="V165" s="84"/>
      <c r="W165" s="85">
        <v>1</v>
      </c>
      <c r="X165" s="85">
        <v>1</v>
      </c>
      <c r="Y165" s="85">
        <v>100000000</v>
      </c>
      <c r="Z165" s="85">
        <f t="shared" si="42"/>
        <v>1365114.194686</v>
      </c>
      <c r="AA165" s="85">
        <f t="shared" si="43"/>
        <v>1365114.194686</v>
      </c>
      <c r="AB165" s="221">
        <f t="shared" si="44"/>
        <v>0</v>
      </c>
      <c r="AC165" s="221">
        <f t="shared" si="45"/>
        <v>290211960499322.75</v>
      </c>
      <c r="AD165" s="220">
        <f t="shared" si="34"/>
        <v>329004995958378.87</v>
      </c>
      <c r="AE165" s="219">
        <f t="shared" si="35"/>
        <v>1133.6713876034294</v>
      </c>
      <c r="AF165" s="98">
        <f t="shared" si="46"/>
        <v>-3.5037072845157048E-3</v>
      </c>
      <c r="AG165" s="84">
        <f t="shared" si="47"/>
        <v>5.3995680345572351E-3</v>
      </c>
      <c r="AH165" s="84">
        <f t="shared" si="48"/>
        <v>-3.237410071942446E-2</v>
      </c>
      <c r="AI165" s="84">
        <f t="shared" si="49"/>
        <v>9.0579710144927537E-4</v>
      </c>
      <c r="AJ165" s="84">
        <f t="shared" si="50"/>
        <v>0</v>
      </c>
    </row>
    <row r="166" spans="1:36">
      <c r="A166" s="84">
        <v>20180829</v>
      </c>
      <c r="B166" s="84" t="s">
        <v>99</v>
      </c>
      <c r="C166" s="85">
        <v>46550</v>
      </c>
      <c r="D166" s="85">
        <v>46800</v>
      </c>
      <c r="E166" s="85">
        <v>6419324700</v>
      </c>
      <c r="F166" s="85">
        <f t="shared" si="36"/>
        <v>0.17094612419283317</v>
      </c>
      <c r="G166" s="85">
        <f t="shared" si="37"/>
        <v>0.17094612419283317</v>
      </c>
      <c r="H166" s="84">
        <v>269000</v>
      </c>
      <c r="I166" s="84">
        <v>269500</v>
      </c>
      <c r="J166" s="88">
        <v>125395903</v>
      </c>
      <c r="K166" s="84">
        <f t="shared" si="38"/>
        <v>1.3451112582128057</v>
      </c>
      <c r="L166" s="84">
        <f t="shared" si="39"/>
        <v>1.3451112582128057</v>
      </c>
      <c r="M166" s="85">
        <v>221000</v>
      </c>
      <c r="N166" s="85">
        <v>223500</v>
      </c>
      <c r="O166" s="85">
        <v>15956260</v>
      </c>
      <c r="P166" s="85">
        <f t="shared" si="40"/>
        <v>27.234779000652562</v>
      </c>
      <c r="Q166" s="85">
        <f t="shared" si="41"/>
        <v>27.234779000652562</v>
      </c>
      <c r="R166" s="84">
        <v>0</v>
      </c>
      <c r="S166" s="84"/>
      <c r="T166" s="84">
        <v>0</v>
      </c>
      <c r="U166" s="84">
        <v>0</v>
      </c>
      <c r="V166" s="84"/>
      <c r="W166" s="85">
        <v>1</v>
      </c>
      <c r="X166" s="85">
        <v>1</v>
      </c>
      <c r="Y166" s="85">
        <v>100000000</v>
      </c>
      <c r="Z166" s="85">
        <f t="shared" si="42"/>
        <v>1365114.194686</v>
      </c>
      <c r="AA166" s="85">
        <f t="shared" si="43"/>
        <v>1365114.194686</v>
      </c>
      <c r="AB166" s="221">
        <f t="shared" si="44"/>
        <v>0</v>
      </c>
      <c r="AC166" s="221">
        <f t="shared" si="45"/>
        <v>290211960499322.75</v>
      </c>
      <c r="AD166" s="220">
        <f t="shared" si="34"/>
        <v>330450084385100.87</v>
      </c>
      <c r="AE166" s="219">
        <f t="shared" si="35"/>
        <v>1138.6508116913813</v>
      </c>
      <c r="AF166" s="98">
        <f t="shared" si="46"/>
        <v>4.3922993403567676E-3</v>
      </c>
      <c r="AG166" s="84">
        <f t="shared" si="47"/>
        <v>5.3705692803437165E-3</v>
      </c>
      <c r="AH166" s="84">
        <f t="shared" si="48"/>
        <v>1.8587360594795538E-3</v>
      </c>
      <c r="AI166" s="84">
        <f t="shared" si="49"/>
        <v>1.1312217194570135E-2</v>
      </c>
      <c r="AJ166" s="84">
        <f t="shared" si="50"/>
        <v>0</v>
      </c>
    </row>
    <row r="167" spans="1:36">
      <c r="A167" s="84">
        <v>20180830</v>
      </c>
      <c r="B167" s="84" t="s">
        <v>99</v>
      </c>
      <c r="C167" s="85">
        <v>46800</v>
      </c>
      <c r="D167" s="85">
        <v>47650</v>
      </c>
      <c r="E167" s="85">
        <v>6419324700</v>
      </c>
      <c r="F167" s="85">
        <f t="shared" si="36"/>
        <v>0.17094612419283317</v>
      </c>
      <c r="G167" s="85">
        <f t="shared" si="37"/>
        <v>0.17094612419283317</v>
      </c>
      <c r="H167" s="84">
        <v>269500</v>
      </c>
      <c r="I167" s="84">
        <v>266500</v>
      </c>
      <c r="J167" s="88">
        <v>125395903</v>
      </c>
      <c r="K167" s="84">
        <f t="shared" si="38"/>
        <v>1.3451112582128057</v>
      </c>
      <c r="L167" s="84">
        <f t="shared" si="39"/>
        <v>1.3451112582128057</v>
      </c>
      <c r="M167" s="85">
        <v>223500</v>
      </c>
      <c r="N167" s="85">
        <v>224800</v>
      </c>
      <c r="O167" s="85">
        <v>15956260</v>
      </c>
      <c r="P167" s="85">
        <f t="shared" si="40"/>
        <v>27.234779000652562</v>
      </c>
      <c r="Q167" s="85">
        <f t="shared" si="41"/>
        <v>27.234779000652562</v>
      </c>
      <c r="R167" s="84">
        <v>0</v>
      </c>
      <c r="S167" s="84"/>
      <c r="T167" s="84">
        <v>0</v>
      </c>
      <c r="U167" s="84">
        <v>0</v>
      </c>
      <c r="V167" s="84"/>
      <c r="W167" s="85">
        <v>1</v>
      </c>
      <c r="X167" s="85">
        <v>1</v>
      </c>
      <c r="Y167" s="85">
        <v>100000000</v>
      </c>
      <c r="Z167" s="85">
        <f t="shared" si="42"/>
        <v>1365114.194686</v>
      </c>
      <c r="AA167" s="85">
        <f t="shared" si="43"/>
        <v>1365114.194686</v>
      </c>
      <c r="AB167" s="221">
        <f t="shared" si="44"/>
        <v>0</v>
      </c>
      <c r="AC167" s="221">
        <f t="shared" si="45"/>
        <v>290211960499322.75</v>
      </c>
      <c r="AD167" s="220">
        <f t="shared" si="34"/>
        <v>331441759717524</v>
      </c>
      <c r="AE167" s="219">
        <f t="shared" si="35"/>
        <v>1142.0678842707362</v>
      </c>
      <c r="AF167" s="98">
        <f t="shared" si="46"/>
        <v>3.000983746965499E-3</v>
      </c>
      <c r="AG167" s="84">
        <f t="shared" si="47"/>
        <v>1.8162393162393164E-2</v>
      </c>
      <c r="AH167" s="84">
        <f t="shared" si="48"/>
        <v>-1.1131725417439703E-2</v>
      </c>
      <c r="AI167" s="84">
        <f t="shared" si="49"/>
        <v>5.8165548098434005E-3</v>
      </c>
      <c r="AJ167" s="84">
        <f t="shared" si="50"/>
        <v>0</v>
      </c>
    </row>
    <row r="168" spans="1:36">
      <c r="A168" s="84">
        <v>20180831</v>
      </c>
      <c r="B168" s="84" t="s">
        <v>99</v>
      </c>
      <c r="C168" s="85">
        <v>47650</v>
      </c>
      <c r="D168" s="85">
        <v>48450</v>
      </c>
      <c r="E168" s="85">
        <v>6419324700</v>
      </c>
      <c r="F168" s="85">
        <f t="shared" si="36"/>
        <v>0.17094612419283317</v>
      </c>
      <c r="G168" s="85">
        <f t="shared" si="37"/>
        <v>0.17094612419283317</v>
      </c>
      <c r="H168" s="84">
        <v>266500</v>
      </c>
      <c r="I168" s="84">
        <v>270000</v>
      </c>
      <c r="J168" s="88">
        <v>125395903</v>
      </c>
      <c r="K168" s="84">
        <f t="shared" si="38"/>
        <v>1.3451112582128057</v>
      </c>
      <c r="L168" s="84">
        <f t="shared" si="39"/>
        <v>1.3451112582128057</v>
      </c>
      <c r="M168" s="85">
        <v>224800</v>
      </c>
      <c r="N168" s="85">
        <v>237100</v>
      </c>
      <c r="O168" s="85">
        <v>15956260</v>
      </c>
      <c r="P168" s="85">
        <f t="shared" si="40"/>
        <v>27.234779000652562</v>
      </c>
      <c r="Q168" s="85">
        <f t="shared" si="41"/>
        <v>27.234779000652562</v>
      </c>
      <c r="R168" s="84">
        <v>0</v>
      </c>
      <c r="S168" s="84"/>
      <c r="T168" s="84">
        <v>0</v>
      </c>
      <c r="U168" s="84">
        <v>0</v>
      </c>
      <c r="V168" s="84"/>
      <c r="W168" s="85">
        <v>1</v>
      </c>
      <c r="X168" s="85">
        <v>1</v>
      </c>
      <c r="Y168" s="85">
        <v>100000000</v>
      </c>
      <c r="Z168" s="85">
        <f t="shared" si="42"/>
        <v>1365114.194686</v>
      </c>
      <c r="AA168" s="85">
        <f t="shared" si="43"/>
        <v>1365114.194686</v>
      </c>
      <c r="AB168" s="221">
        <f t="shared" si="44"/>
        <v>0</v>
      </c>
      <c r="AC168" s="221">
        <f t="shared" si="45"/>
        <v>290211960499322.75</v>
      </c>
      <c r="AD168" s="220">
        <f t="shared" si="34"/>
        <v>338255148844207.44</v>
      </c>
      <c r="AE168" s="219">
        <f t="shared" si="35"/>
        <v>1165.5451700275353</v>
      </c>
      <c r="AF168" s="98">
        <f t="shared" si="46"/>
        <v>2.0556821604164506E-2</v>
      </c>
      <c r="AG168" s="84">
        <f t="shared" si="47"/>
        <v>1.6789087093389297E-2</v>
      </c>
      <c r="AH168" s="84">
        <f t="shared" si="48"/>
        <v>1.3133208255159476E-2</v>
      </c>
      <c r="AI168" s="84">
        <f t="shared" si="49"/>
        <v>5.47153024911032E-2</v>
      </c>
      <c r="AJ168" s="84">
        <f t="shared" si="50"/>
        <v>0</v>
      </c>
    </row>
    <row r="169" spans="1:36">
      <c r="A169" s="84">
        <v>20180903</v>
      </c>
      <c r="B169" s="84" t="s">
        <v>99</v>
      </c>
      <c r="C169" s="85">
        <v>48450</v>
      </c>
      <c r="D169" s="85">
        <v>47450</v>
      </c>
      <c r="E169" s="85">
        <v>6419324700</v>
      </c>
      <c r="F169" s="85">
        <f t="shared" si="36"/>
        <v>0.17094612419283317</v>
      </c>
      <c r="G169" s="85">
        <f t="shared" si="37"/>
        <v>0.17094612419283317</v>
      </c>
      <c r="H169" s="84">
        <v>270000</v>
      </c>
      <c r="I169" s="84">
        <v>267000</v>
      </c>
      <c r="J169" s="88">
        <v>125395903</v>
      </c>
      <c r="K169" s="84">
        <f t="shared" si="38"/>
        <v>1.3451112582128057</v>
      </c>
      <c r="L169" s="84">
        <f t="shared" si="39"/>
        <v>1.3451112582128057</v>
      </c>
      <c r="M169" s="85">
        <v>237100</v>
      </c>
      <c r="N169" s="85">
        <v>235000</v>
      </c>
      <c r="O169" s="85">
        <v>15956260</v>
      </c>
      <c r="P169" s="85">
        <f t="shared" si="40"/>
        <v>27.234779000652562</v>
      </c>
      <c r="Q169" s="85">
        <f t="shared" si="41"/>
        <v>27.234779000652562</v>
      </c>
      <c r="R169" s="84">
        <v>0</v>
      </c>
      <c r="S169" s="84"/>
      <c r="T169" s="84">
        <v>0</v>
      </c>
      <c r="U169" s="84">
        <v>0</v>
      </c>
      <c r="V169" s="84"/>
      <c r="W169" s="85">
        <v>1</v>
      </c>
      <c r="X169" s="85">
        <v>1</v>
      </c>
      <c r="Y169" s="85">
        <v>100000000</v>
      </c>
      <c r="Z169" s="85">
        <f t="shared" si="42"/>
        <v>1365114.194686</v>
      </c>
      <c r="AA169" s="85">
        <f t="shared" si="43"/>
        <v>1365114.194686</v>
      </c>
      <c r="AB169" s="221">
        <f t="shared" si="44"/>
        <v>0</v>
      </c>
      <c r="AC169" s="221">
        <f t="shared" si="45"/>
        <v>290211960499322.75</v>
      </c>
      <c r="AD169" s="220">
        <f t="shared" si="34"/>
        <v>335739188893198.37</v>
      </c>
      <c r="AE169" s="219">
        <f t="shared" si="35"/>
        <v>1156.8757824989154</v>
      </c>
      <c r="AF169" s="98">
        <f t="shared" si="46"/>
        <v>-7.4380536692670845E-3</v>
      </c>
      <c r="AG169" s="84">
        <f t="shared" si="47"/>
        <v>-2.063983488132095E-2</v>
      </c>
      <c r="AH169" s="84">
        <f t="shared" si="48"/>
        <v>-1.1111111111111112E-2</v>
      </c>
      <c r="AI169" s="84">
        <f t="shared" si="49"/>
        <v>-8.8570223534373688E-3</v>
      </c>
      <c r="AJ169" s="84">
        <f t="shared" si="50"/>
        <v>0</v>
      </c>
    </row>
    <row r="170" spans="1:36">
      <c r="A170" s="84">
        <v>20180904</v>
      </c>
      <c r="B170" s="84" t="s">
        <v>99</v>
      </c>
      <c r="C170" s="85">
        <v>47450</v>
      </c>
      <c r="D170" s="85">
        <v>47650</v>
      </c>
      <c r="E170" s="85">
        <v>6419324700</v>
      </c>
      <c r="F170" s="85">
        <f t="shared" si="36"/>
        <v>0.17094612419283317</v>
      </c>
      <c r="G170" s="85">
        <f t="shared" si="37"/>
        <v>0.17094612419283317</v>
      </c>
      <c r="H170" s="84">
        <v>267000</v>
      </c>
      <c r="I170" s="84">
        <v>280000</v>
      </c>
      <c r="J170" s="88">
        <v>125395903</v>
      </c>
      <c r="K170" s="84">
        <f t="shared" si="38"/>
        <v>1.3451112582128057</v>
      </c>
      <c r="L170" s="84">
        <f t="shared" si="39"/>
        <v>1.3451112582128057</v>
      </c>
      <c r="M170" s="85">
        <v>235000</v>
      </c>
      <c r="N170" s="85">
        <v>238000</v>
      </c>
      <c r="O170" s="85">
        <v>15956260</v>
      </c>
      <c r="P170" s="85">
        <f t="shared" si="40"/>
        <v>27.234779000652562</v>
      </c>
      <c r="Q170" s="85">
        <f t="shared" si="41"/>
        <v>27.234779000652562</v>
      </c>
      <c r="R170" s="84">
        <v>0</v>
      </c>
      <c r="S170" s="84"/>
      <c r="T170" s="84">
        <v>0</v>
      </c>
      <c r="U170" s="84">
        <v>0</v>
      </c>
      <c r="V170" s="84"/>
      <c r="W170" s="85">
        <v>1</v>
      </c>
      <c r="X170" s="85">
        <v>1</v>
      </c>
      <c r="Y170" s="85">
        <v>100000000</v>
      </c>
      <c r="Z170" s="85">
        <f t="shared" si="42"/>
        <v>1365114.194686</v>
      </c>
      <c r="AA170" s="85">
        <f t="shared" si="43"/>
        <v>1365114.194686</v>
      </c>
      <c r="AB170" s="221">
        <f t="shared" si="44"/>
        <v>0</v>
      </c>
      <c r="AC170" s="221">
        <f t="shared" si="45"/>
        <v>290211960499322.75</v>
      </c>
      <c r="AD170" s="220">
        <f t="shared" si="34"/>
        <v>339455085004177.06</v>
      </c>
      <c r="AE170" s="219">
        <f t="shared" si="35"/>
        <v>1169.6798588870331</v>
      </c>
      <c r="AF170" s="98">
        <f t="shared" si="46"/>
        <v>1.1067805707247285E-2</v>
      </c>
      <c r="AG170" s="84">
        <f t="shared" si="47"/>
        <v>4.2149631190727078E-3</v>
      </c>
      <c r="AH170" s="84">
        <f t="shared" si="48"/>
        <v>4.8689138576779027E-2</v>
      </c>
      <c r="AI170" s="84">
        <f t="shared" si="49"/>
        <v>1.276595744680851E-2</v>
      </c>
      <c r="AJ170" s="84">
        <f t="shared" si="50"/>
        <v>0</v>
      </c>
    </row>
    <row r="171" spans="1:36">
      <c r="A171" s="84">
        <v>20180905</v>
      </c>
      <c r="B171" s="84" t="s">
        <v>99</v>
      </c>
      <c r="C171" s="85">
        <v>47650</v>
      </c>
      <c r="D171" s="85">
        <v>46600</v>
      </c>
      <c r="E171" s="85">
        <v>6419324700</v>
      </c>
      <c r="F171" s="85">
        <f t="shared" si="36"/>
        <v>0.17094612419283317</v>
      </c>
      <c r="G171" s="85">
        <f t="shared" si="37"/>
        <v>0.17094612419283317</v>
      </c>
      <c r="H171" s="84">
        <v>280000</v>
      </c>
      <c r="I171" s="84">
        <v>274500</v>
      </c>
      <c r="J171" s="88">
        <v>125395903</v>
      </c>
      <c r="K171" s="84">
        <f t="shared" si="38"/>
        <v>1.3451112582128057</v>
      </c>
      <c r="L171" s="84">
        <f t="shared" si="39"/>
        <v>1.3451112582128057</v>
      </c>
      <c r="M171" s="85">
        <v>238000</v>
      </c>
      <c r="N171" s="85">
        <v>234400</v>
      </c>
      <c r="O171" s="85">
        <v>15956260</v>
      </c>
      <c r="P171" s="85">
        <f t="shared" si="40"/>
        <v>27.234779000652562</v>
      </c>
      <c r="Q171" s="85">
        <f t="shared" si="41"/>
        <v>27.234779000652562</v>
      </c>
      <c r="R171" s="84">
        <v>0</v>
      </c>
      <c r="S171" s="84"/>
      <c r="T171" s="84">
        <v>0</v>
      </c>
      <c r="U171" s="84">
        <v>0</v>
      </c>
      <c r="V171" s="84"/>
      <c r="W171" s="85">
        <v>1</v>
      </c>
      <c r="X171" s="85">
        <v>1</v>
      </c>
      <c r="Y171" s="85">
        <v>100000000</v>
      </c>
      <c r="Z171" s="85">
        <f t="shared" si="42"/>
        <v>1365114.194686</v>
      </c>
      <c r="AA171" s="85">
        <f t="shared" si="43"/>
        <v>1365114.194686</v>
      </c>
      <c r="AB171" s="221">
        <f t="shared" si="44"/>
        <v>0</v>
      </c>
      <c r="AC171" s="221">
        <f t="shared" si="45"/>
        <v>290211960499322.75</v>
      </c>
      <c r="AD171" s="220">
        <f t="shared" si="34"/>
        <v>335810730694984.87</v>
      </c>
      <c r="AE171" s="219">
        <f t="shared" si="35"/>
        <v>1157.1222981892524</v>
      </c>
      <c r="AF171" s="98">
        <f t="shared" si="46"/>
        <v>-1.0735895469491429E-2</v>
      </c>
      <c r="AG171" s="84">
        <f t="shared" si="47"/>
        <v>-2.2035676810073453E-2</v>
      </c>
      <c r="AH171" s="84">
        <f t="shared" si="48"/>
        <v>-1.9642857142857142E-2</v>
      </c>
      <c r="AI171" s="84">
        <f t="shared" si="49"/>
        <v>-1.5126050420168067E-2</v>
      </c>
      <c r="AJ171" s="84">
        <f t="shared" si="50"/>
        <v>0</v>
      </c>
    </row>
    <row r="172" spans="1:36">
      <c r="A172" s="84">
        <v>20180906</v>
      </c>
      <c r="B172" s="84" t="s">
        <v>99</v>
      </c>
      <c r="C172" s="85">
        <v>46600</v>
      </c>
      <c r="D172" s="85">
        <v>46100</v>
      </c>
      <c r="E172" s="85">
        <v>6419324700</v>
      </c>
      <c r="F172" s="85">
        <f t="shared" si="36"/>
        <v>0.17094612419283317</v>
      </c>
      <c r="G172" s="85">
        <f t="shared" si="37"/>
        <v>0.17094612419283317</v>
      </c>
      <c r="H172" s="84">
        <v>274500</v>
      </c>
      <c r="I172" s="84">
        <v>277500</v>
      </c>
      <c r="J172" s="88">
        <v>125395903</v>
      </c>
      <c r="K172" s="84">
        <f t="shared" si="38"/>
        <v>1.3451112582128057</v>
      </c>
      <c r="L172" s="84">
        <f t="shared" si="39"/>
        <v>1.3451112582128057</v>
      </c>
      <c r="M172" s="85">
        <v>234400</v>
      </c>
      <c r="N172" s="85">
        <v>224500</v>
      </c>
      <c r="O172" s="85">
        <v>15956260</v>
      </c>
      <c r="P172" s="85">
        <f t="shared" si="40"/>
        <v>27.234779000652562</v>
      </c>
      <c r="Q172" s="85">
        <f t="shared" si="41"/>
        <v>27.234779000652562</v>
      </c>
      <c r="R172" s="84">
        <v>0</v>
      </c>
      <c r="S172" s="84"/>
      <c r="T172" s="84">
        <v>0</v>
      </c>
      <c r="U172" s="84">
        <v>0</v>
      </c>
      <c r="V172" s="84"/>
      <c r="W172" s="85">
        <v>1</v>
      </c>
      <c r="X172" s="85">
        <v>1</v>
      </c>
      <c r="Y172" s="85">
        <v>100000000</v>
      </c>
      <c r="Z172" s="85">
        <f t="shared" si="42"/>
        <v>1365114.194686</v>
      </c>
      <c r="AA172" s="85">
        <f t="shared" si="43"/>
        <v>1365114.194686</v>
      </c>
      <c r="AB172" s="221">
        <f t="shared" si="44"/>
        <v>0</v>
      </c>
      <c r="AC172" s="221">
        <f t="shared" si="45"/>
        <v>290211960499322.75</v>
      </c>
      <c r="AD172" s="220">
        <f t="shared" si="34"/>
        <v>331465870052570.06</v>
      </c>
      <c r="AE172" s="219">
        <f t="shared" si="35"/>
        <v>1142.1509626352688</v>
      </c>
      <c r="AF172" s="98">
        <f t="shared" si="46"/>
        <v>-1.2938421096380088E-2</v>
      </c>
      <c r="AG172" s="84">
        <f t="shared" si="47"/>
        <v>-1.0729613733905579E-2</v>
      </c>
      <c r="AH172" s="84">
        <f t="shared" si="48"/>
        <v>1.092896174863388E-2</v>
      </c>
      <c r="AI172" s="84">
        <f t="shared" si="49"/>
        <v>-4.2235494880546072E-2</v>
      </c>
      <c r="AJ172" s="84">
        <f t="shared" si="50"/>
        <v>0</v>
      </c>
    </row>
    <row r="173" spans="1:36">
      <c r="A173" s="84">
        <v>20180907</v>
      </c>
      <c r="B173" s="84" t="s">
        <v>99</v>
      </c>
      <c r="C173" s="85">
        <v>46100</v>
      </c>
      <c r="D173" s="85">
        <v>44900</v>
      </c>
      <c r="E173" s="85">
        <v>6419324700</v>
      </c>
      <c r="F173" s="85">
        <f t="shared" si="36"/>
        <v>0.17094612419283317</v>
      </c>
      <c r="G173" s="85">
        <f t="shared" si="37"/>
        <v>0.17094612419283317</v>
      </c>
      <c r="H173" s="84">
        <v>277500</v>
      </c>
      <c r="I173" s="84">
        <v>279500</v>
      </c>
      <c r="J173" s="88">
        <v>125395903</v>
      </c>
      <c r="K173" s="84">
        <f t="shared" si="38"/>
        <v>1.3451112582128057</v>
      </c>
      <c r="L173" s="84">
        <f t="shared" si="39"/>
        <v>1.3451112582128057</v>
      </c>
      <c r="M173" s="85">
        <v>224500</v>
      </c>
      <c r="N173" s="85">
        <v>225000</v>
      </c>
      <c r="O173" s="85">
        <v>15956260</v>
      </c>
      <c r="P173" s="85">
        <f t="shared" si="40"/>
        <v>27.234779000652562</v>
      </c>
      <c r="Q173" s="85">
        <f t="shared" si="41"/>
        <v>27.234779000652562</v>
      </c>
      <c r="R173" s="84">
        <v>0</v>
      </c>
      <c r="S173" s="84"/>
      <c r="T173" s="84">
        <v>0</v>
      </c>
      <c r="U173" s="84">
        <v>0</v>
      </c>
      <c r="V173" s="84"/>
      <c r="W173" s="85">
        <v>1</v>
      </c>
      <c r="X173" s="85">
        <v>1</v>
      </c>
      <c r="Y173" s="85">
        <v>100000000</v>
      </c>
      <c r="Z173" s="85">
        <f t="shared" si="42"/>
        <v>1365114.194686</v>
      </c>
      <c r="AA173" s="85">
        <f t="shared" si="43"/>
        <v>1365114.194686</v>
      </c>
      <c r="AB173" s="221">
        <f t="shared" si="44"/>
        <v>0</v>
      </c>
      <c r="AC173" s="221">
        <f t="shared" si="45"/>
        <v>290211960499322.75</v>
      </c>
      <c r="AD173" s="220">
        <f t="shared" si="34"/>
        <v>330703665128796.25</v>
      </c>
      <c r="AE173" s="219">
        <f t="shared" si="35"/>
        <v>1139.524589406328</v>
      </c>
      <c r="AF173" s="98">
        <f t="shared" si="46"/>
        <v>-2.299497452491743E-3</v>
      </c>
      <c r="AG173" s="84">
        <f t="shared" si="47"/>
        <v>-2.6030368763557483E-2</v>
      </c>
      <c r="AH173" s="84">
        <f t="shared" si="48"/>
        <v>7.2072072072072073E-3</v>
      </c>
      <c r="AI173" s="84">
        <f t="shared" si="49"/>
        <v>2.2271714922048997E-3</v>
      </c>
      <c r="AJ173" s="84">
        <f t="shared" si="50"/>
        <v>0</v>
      </c>
    </row>
    <row r="174" spans="1:36">
      <c r="A174" s="84">
        <v>20180910</v>
      </c>
      <c r="B174" s="84" t="s">
        <v>99</v>
      </c>
      <c r="C174" s="85">
        <v>44900</v>
      </c>
      <c r="D174" s="85">
        <v>45500</v>
      </c>
      <c r="E174" s="85">
        <v>6419324700</v>
      </c>
      <c r="F174" s="85">
        <f t="shared" si="36"/>
        <v>0.17094612419283317</v>
      </c>
      <c r="G174" s="85">
        <f t="shared" si="37"/>
        <v>0.17094612419283317</v>
      </c>
      <c r="H174" s="84">
        <v>279500</v>
      </c>
      <c r="I174" s="84">
        <v>274000</v>
      </c>
      <c r="J174" s="88">
        <v>125395903</v>
      </c>
      <c r="K174" s="84">
        <f t="shared" si="38"/>
        <v>1.3451112582128057</v>
      </c>
      <c r="L174" s="84">
        <f t="shared" si="39"/>
        <v>1.3451112582128057</v>
      </c>
      <c r="M174" s="85">
        <v>225000</v>
      </c>
      <c r="N174" s="85">
        <v>221800</v>
      </c>
      <c r="O174" s="85">
        <v>15956260</v>
      </c>
      <c r="P174" s="85">
        <f t="shared" si="40"/>
        <v>27.234779000652562</v>
      </c>
      <c r="Q174" s="85">
        <f t="shared" si="41"/>
        <v>27.234779000652562</v>
      </c>
      <c r="R174" s="84">
        <v>0</v>
      </c>
      <c r="S174" s="84"/>
      <c r="T174" s="84">
        <v>0</v>
      </c>
      <c r="U174" s="84">
        <v>0</v>
      </c>
      <c r="V174" s="84"/>
      <c r="W174" s="85">
        <v>1</v>
      </c>
      <c r="X174" s="85">
        <v>1</v>
      </c>
      <c r="Y174" s="85">
        <v>100000000</v>
      </c>
      <c r="Z174" s="85">
        <f t="shared" si="42"/>
        <v>1365114.194686</v>
      </c>
      <c r="AA174" s="85">
        <f t="shared" si="43"/>
        <v>1365114.194686</v>
      </c>
      <c r="AB174" s="221">
        <f t="shared" si="44"/>
        <v>0</v>
      </c>
      <c r="AC174" s="221">
        <f t="shared" si="45"/>
        <v>290211960499322.75</v>
      </c>
      <c r="AD174" s="220">
        <f t="shared" si="34"/>
        <v>329043778723225.37</v>
      </c>
      <c r="AE174" s="219">
        <f t="shared" si="35"/>
        <v>1133.805023600994</v>
      </c>
      <c r="AF174" s="98">
        <f t="shared" si="46"/>
        <v>-5.019256151649879E-3</v>
      </c>
      <c r="AG174" s="84">
        <f t="shared" si="47"/>
        <v>1.3363028953229399E-2</v>
      </c>
      <c r="AH174" s="84">
        <f t="shared" si="48"/>
        <v>-1.9677996422182469E-2</v>
      </c>
      <c r="AI174" s="84">
        <f t="shared" si="49"/>
        <v>-1.4222222222222223E-2</v>
      </c>
      <c r="AJ174" s="84">
        <f t="shared" si="50"/>
        <v>0</v>
      </c>
    </row>
    <row r="175" spans="1:36">
      <c r="A175" s="84">
        <v>20180911</v>
      </c>
      <c r="B175" s="84" t="s">
        <v>99</v>
      </c>
      <c r="C175" s="85">
        <v>45500</v>
      </c>
      <c r="D175" s="85">
        <v>45050</v>
      </c>
      <c r="E175" s="85">
        <v>6419324700</v>
      </c>
      <c r="F175" s="85">
        <f t="shared" si="36"/>
        <v>0.17094612419283317</v>
      </c>
      <c r="G175" s="85">
        <f t="shared" si="37"/>
        <v>0.17094612419283317</v>
      </c>
      <c r="H175" s="84">
        <v>274000</v>
      </c>
      <c r="I175" s="84">
        <v>274500</v>
      </c>
      <c r="J175" s="88">
        <v>125395903</v>
      </c>
      <c r="K175" s="84">
        <f t="shared" si="38"/>
        <v>1.3451112582128057</v>
      </c>
      <c r="L175" s="84">
        <f t="shared" si="39"/>
        <v>1.3451112582128057</v>
      </c>
      <c r="M175" s="85">
        <v>221800</v>
      </c>
      <c r="N175" s="85">
        <v>222800</v>
      </c>
      <c r="O175" s="85">
        <v>15956260</v>
      </c>
      <c r="P175" s="85">
        <f t="shared" si="40"/>
        <v>27.234779000652562</v>
      </c>
      <c r="Q175" s="85">
        <f t="shared" si="41"/>
        <v>27.234779000652562</v>
      </c>
      <c r="R175" s="84">
        <v>0</v>
      </c>
      <c r="S175" s="84"/>
      <c r="T175" s="84">
        <v>0</v>
      </c>
      <c r="U175" s="84">
        <v>0</v>
      </c>
      <c r="V175" s="84"/>
      <c r="W175" s="85">
        <v>1</v>
      </c>
      <c r="X175" s="85">
        <v>1</v>
      </c>
      <c r="Y175" s="85">
        <v>100000000</v>
      </c>
      <c r="Z175" s="85">
        <f t="shared" si="42"/>
        <v>1365114.194686</v>
      </c>
      <c r="AA175" s="85">
        <f t="shared" si="43"/>
        <v>1365114.194686</v>
      </c>
      <c r="AB175" s="221">
        <f t="shared" si="44"/>
        <v>0</v>
      </c>
      <c r="AC175" s="221">
        <f t="shared" si="45"/>
        <v>290211960499322.75</v>
      </c>
      <c r="AD175" s="220">
        <f t="shared" si="34"/>
        <v>329068868253601.75</v>
      </c>
      <c r="AE175" s="219">
        <f t="shared" si="35"/>
        <v>1133.8914760350467</v>
      </c>
      <c r="AF175" s="98">
        <f t="shared" si="46"/>
        <v>7.6249824487584022E-5</v>
      </c>
      <c r="AG175" s="84">
        <f t="shared" si="47"/>
        <v>-9.8901098901098897E-3</v>
      </c>
      <c r="AH175" s="84">
        <f t="shared" si="48"/>
        <v>1.8248175182481751E-3</v>
      </c>
      <c r="AI175" s="84">
        <f t="shared" si="49"/>
        <v>4.508566275924256E-3</v>
      </c>
      <c r="AJ175" s="84">
        <f t="shared" si="50"/>
        <v>0</v>
      </c>
    </row>
    <row r="176" spans="1:36">
      <c r="A176" s="84">
        <v>20180912</v>
      </c>
      <c r="B176" s="84" t="s">
        <v>99</v>
      </c>
      <c r="C176" s="85">
        <v>45050</v>
      </c>
      <c r="D176" s="85">
        <v>44550</v>
      </c>
      <c r="E176" s="85">
        <v>6419324700</v>
      </c>
      <c r="F176" s="85">
        <f t="shared" si="36"/>
        <v>0.17094612419283317</v>
      </c>
      <c r="G176" s="85">
        <f t="shared" si="37"/>
        <v>0.17094612419283317</v>
      </c>
      <c r="H176" s="84">
        <v>274500</v>
      </c>
      <c r="I176" s="84">
        <v>285000</v>
      </c>
      <c r="J176" s="88">
        <v>125395903</v>
      </c>
      <c r="K176" s="84">
        <f t="shared" si="38"/>
        <v>1.3451112582128057</v>
      </c>
      <c r="L176" s="84">
        <f t="shared" si="39"/>
        <v>1.3451112582128057</v>
      </c>
      <c r="M176" s="85">
        <v>222800</v>
      </c>
      <c r="N176" s="85">
        <v>230100</v>
      </c>
      <c r="O176" s="85">
        <v>15956260</v>
      </c>
      <c r="P176" s="85">
        <f t="shared" si="40"/>
        <v>27.234779000652562</v>
      </c>
      <c r="Q176" s="85">
        <f t="shared" si="41"/>
        <v>27.234779000652562</v>
      </c>
      <c r="R176" s="84">
        <v>0</v>
      </c>
      <c r="S176" s="84"/>
      <c r="T176" s="84">
        <v>0</v>
      </c>
      <c r="U176" s="84">
        <v>0</v>
      </c>
      <c r="V176" s="84"/>
      <c r="W176" s="85">
        <v>1</v>
      </c>
      <c r="X176" s="85">
        <v>1</v>
      </c>
      <c r="Y176" s="85">
        <v>100000000</v>
      </c>
      <c r="Z176" s="85">
        <f t="shared" si="42"/>
        <v>1365114.194686</v>
      </c>
      <c r="AA176" s="85">
        <f t="shared" si="43"/>
        <v>1365114.194686</v>
      </c>
      <c r="AB176" s="221">
        <f t="shared" si="44"/>
        <v>0</v>
      </c>
      <c r="AC176" s="221">
        <f t="shared" si="45"/>
        <v>290211960499322.75</v>
      </c>
      <c r="AD176" s="220">
        <f t="shared" si="34"/>
        <v>333463565111793.44</v>
      </c>
      <c r="AE176" s="219">
        <f t="shared" si="35"/>
        <v>1149.0345350965354</v>
      </c>
      <c r="AF176" s="98">
        <f t="shared" si="46"/>
        <v>1.3354945672967217E-2</v>
      </c>
      <c r="AG176" s="84">
        <f t="shared" si="47"/>
        <v>-1.1098779134295227E-2</v>
      </c>
      <c r="AH176" s="84">
        <f t="shared" si="48"/>
        <v>3.825136612021858E-2</v>
      </c>
      <c r="AI176" s="84">
        <f t="shared" si="49"/>
        <v>3.2764811490125674E-2</v>
      </c>
      <c r="AJ176" s="84">
        <f t="shared" si="50"/>
        <v>0</v>
      </c>
    </row>
    <row r="177" spans="1:36">
      <c r="A177" s="84">
        <v>20180913</v>
      </c>
      <c r="B177" s="84" t="s">
        <v>99</v>
      </c>
      <c r="C177" s="85">
        <v>44550</v>
      </c>
      <c r="D177" s="85">
        <v>44050</v>
      </c>
      <c r="E177" s="85">
        <v>6419324700</v>
      </c>
      <c r="F177" s="85">
        <f t="shared" si="36"/>
        <v>0.17094612419283317</v>
      </c>
      <c r="G177" s="85">
        <f t="shared" si="37"/>
        <v>0.17094612419283317</v>
      </c>
      <c r="H177" s="84">
        <v>285000</v>
      </c>
      <c r="I177" s="84">
        <v>293500</v>
      </c>
      <c r="J177" s="88">
        <v>125395903</v>
      </c>
      <c r="K177" s="84">
        <f t="shared" si="38"/>
        <v>1.3451112582128057</v>
      </c>
      <c r="L177" s="84">
        <f t="shared" si="39"/>
        <v>1.3451112582128057</v>
      </c>
      <c r="M177" s="85">
        <v>230100</v>
      </c>
      <c r="N177" s="85">
        <v>232300</v>
      </c>
      <c r="O177" s="85">
        <v>15956260</v>
      </c>
      <c r="P177" s="85">
        <f t="shared" si="40"/>
        <v>27.234779000652562</v>
      </c>
      <c r="Q177" s="85">
        <f t="shared" si="41"/>
        <v>27.234779000652562</v>
      </c>
      <c r="R177" s="84">
        <v>0</v>
      </c>
      <c r="S177" s="84"/>
      <c r="T177" s="84">
        <v>0</v>
      </c>
      <c r="U177" s="84">
        <v>0</v>
      </c>
      <c r="V177" s="84"/>
      <c r="W177" s="85">
        <v>1</v>
      </c>
      <c r="X177" s="85">
        <v>1</v>
      </c>
      <c r="Y177" s="85">
        <v>100000000</v>
      </c>
      <c r="Z177" s="85">
        <f t="shared" si="42"/>
        <v>1365114.194686</v>
      </c>
      <c r="AA177" s="85">
        <f t="shared" si="43"/>
        <v>1365114.194686</v>
      </c>
      <c r="AB177" s="221">
        <f t="shared" si="44"/>
        <v>0</v>
      </c>
      <c r="AC177" s="221">
        <f t="shared" si="45"/>
        <v>290211960499322.75</v>
      </c>
      <c r="AD177" s="220">
        <f t="shared" si="34"/>
        <v>335304636492904.62</v>
      </c>
      <c r="AE177" s="219">
        <f t="shared" si="35"/>
        <v>1155.3784203655766</v>
      </c>
      <c r="AF177" s="98">
        <f t="shared" si="46"/>
        <v>5.5210570920814737E-3</v>
      </c>
      <c r="AG177" s="84">
        <f t="shared" si="47"/>
        <v>-1.1223344556677889E-2</v>
      </c>
      <c r="AH177" s="84">
        <f t="shared" si="48"/>
        <v>2.9824561403508771E-2</v>
      </c>
      <c r="AI177" s="84">
        <f t="shared" si="49"/>
        <v>9.5610604085180351E-3</v>
      </c>
      <c r="AJ177" s="84">
        <f t="shared" si="50"/>
        <v>0</v>
      </c>
    </row>
    <row r="178" spans="1:36">
      <c r="A178" s="84">
        <v>20180914</v>
      </c>
      <c r="B178" s="84" t="s">
        <v>99</v>
      </c>
      <c r="C178" s="85">
        <v>44050</v>
      </c>
      <c r="D178" s="85">
        <v>45850</v>
      </c>
      <c r="E178" s="85">
        <v>6419324700</v>
      </c>
      <c r="F178" s="85">
        <f t="shared" si="36"/>
        <v>0.17094612419283317</v>
      </c>
      <c r="G178" s="85">
        <f t="shared" si="37"/>
        <v>0.17094612419283317</v>
      </c>
      <c r="H178" s="84">
        <v>293500</v>
      </c>
      <c r="I178" s="84">
        <v>291000</v>
      </c>
      <c r="J178" s="88">
        <v>125395903</v>
      </c>
      <c r="K178" s="84">
        <f t="shared" si="38"/>
        <v>1.3451112582128057</v>
      </c>
      <c r="L178" s="84">
        <f t="shared" si="39"/>
        <v>1.3451112582128057</v>
      </c>
      <c r="M178" s="85">
        <v>232300</v>
      </c>
      <c r="N178" s="85">
        <v>240300</v>
      </c>
      <c r="O178" s="85">
        <v>15956260</v>
      </c>
      <c r="P178" s="85">
        <f t="shared" si="40"/>
        <v>27.234779000652562</v>
      </c>
      <c r="Q178" s="85">
        <f t="shared" si="41"/>
        <v>27.234779000652562</v>
      </c>
      <c r="R178" s="84">
        <v>0</v>
      </c>
      <c r="S178" s="84"/>
      <c r="T178" s="84">
        <v>0</v>
      </c>
      <c r="U178" s="84">
        <v>0</v>
      </c>
      <c r="V178" s="84"/>
      <c r="W178" s="85">
        <v>1</v>
      </c>
      <c r="X178" s="85">
        <v>1</v>
      </c>
      <c r="Y178" s="85">
        <v>100000000</v>
      </c>
      <c r="Z178" s="85">
        <f t="shared" si="42"/>
        <v>1365114.194686</v>
      </c>
      <c r="AA178" s="85">
        <f t="shared" si="43"/>
        <v>1365114.194686</v>
      </c>
      <c r="AB178" s="221">
        <f t="shared" si="44"/>
        <v>0</v>
      </c>
      <c r="AC178" s="221">
        <f t="shared" si="45"/>
        <v>290211960499322.75</v>
      </c>
      <c r="AD178" s="220">
        <f t="shared" si="34"/>
        <v>340334725228293.12</v>
      </c>
      <c r="AE178" s="219">
        <f t="shared" si="35"/>
        <v>1172.710885666917</v>
      </c>
      <c r="AF178" s="98">
        <f t="shared" si="46"/>
        <v>1.5001548406846754E-2</v>
      </c>
      <c r="AG178" s="84">
        <f t="shared" si="47"/>
        <v>4.0862656072644721E-2</v>
      </c>
      <c r="AH178" s="84">
        <f t="shared" si="48"/>
        <v>-8.5178875638841564E-3</v>
      </c>
      <c r="AI178" s="84">
        <f t="shared" si="49"/>
        <v>3.4438226431338786E-2</v>
      </c>
      <c r="AJ178" s="84">
        <f t="shared" si="50"/>
        <v>0</v>
      </c>
    </row>
    <row r="179" spans="1:36">
      <c r="A179" s="84">
        <v>20180917</v>
      </c>
      <c r="B179" s="84" t="s">
        <v>99</v>
      </c>
      <c r="C179" s="85">
        <v>45850</v>
      </c>
      <c r="D179" s="85">
        <v>45150</v>
      </c>
      <c r="E179" s="85">
        <v>6419324700</v>
      </c>
      <c r="F179" s="85">
        <f t="shared" si="36"/>
        <v>0.17094612419283317</v>
      </c>
      <c r="G179" s="85">
        <f t="shared" si="37"/>
        <v>0.17094612419283317</v>
      </c>
      <c r="H179" s="84">
        <v>291000</v>
      </c>
      <c r="I179" s="84">
        <v>302500</v>
      </c>
      <c r="J179" s="88">
        <v>125395903</v>
      </c>
      <c r="K179" s="84">
        <f t="shared" si="38"/>
        <v>1.3451112582128057</v>
      </c>
      <c r="L179" s="84">
        <f t="shared" si="39"/>
        <v>1.3451112582128057</v>
      </c>
      <c r="M179" s="85">
        <v>240300</v>
      </c>
      <c r="N179" s="85">
        <v>241300</v>
      </c>
      <c r="O179" s="85">
        <v>15956260</v>
      </c>
      <c r="P179" s="85">
        <f t="shared" si="40"/>
        <v>27.234779000652562</v>
      </c>
      <c r="Q179" s="85">
        <f t="shared" si="41"/>
        <v>27.234779000652562</v>
      </c>
      <c r="R179" s="84">
        <v>0</v>
      </c>
      <c r="S179" s="84"/>
      <c r="T179" s="84">
        <v>0</v>
      </c>
      <c r="U179" s="84">
        <v>0</v>
      </c>
      <c r="V179" s="84"/>
      <c r="W179" s="85">
        <v>1</v>
      </c>
      <c r="X179" s="85">
        <v>1</v>
      </c>
      <c r="Y179" s="85">
        <v>100000000</v>
      </c>
      <c r="Z179" s="85">
        <f t="shared" si="42"/>
        <v>1365114.194686</v>
      </c>
      <c r="AA179" s="85">
        <f t="shared" si="43"/>
        <v>1365114.194686</v>
      </c>
      <c r="AB179" s="221">
        <f t="shared" si="44"/>
        <v>0</v>
      </c>
      <c r="AC179" s="221">
        <f t="shared" si="45"/>
        <v>290211960499322.75</v>
      </c>
      <c r="AD179" s="220">
        <f t="shared" si="34"/>
        <v>341940860938769.06</v>
      </c>
      <c r="AE179" s="219">
        <f t="shared" si="35"/>
        <v>1178.2452396188096</v>
      </c>
      <c r="AF179" s="98">
        <f t="shared" si="46"/>
        <v>4.7192824928415809E-3</v>
      </c>
      <c r="AG179" s="84">
        <f t="shared" si="47"/>
        <v>-1.5267175572519083E-2</v>
      </c>
      <c r="AH179" s="84">
        <f t="shared" si="48"/>
        <v>3.951890034364261E-2</v>
      </c>
      <c r="AI179" s="84">
        <f t="shared" si="49"/>
        <v>4.1614648356221393E-3</v>
      </c>
      <c r="AJ179" s="84">
        <f t="shared" si="50"/>
        <v>0</v>
      </c>
    </row>
    <row r="180" spans="1:36">
      <c r="A180" s="84">
        <v>20180918</v>
      </c>
      <c r="B180" s="84" t="s">
        <v>99</v>
      </c>
      <c r="C180" s="85">
        <v>45150</v>
      </c>
      <c r="D180" s="85">
        <v>45500</v>
      </c>
      <c r="E180" s="85">
        <v>6419324700</v>
      </c>
      <c r="F180" s="85">
        <f t="shared" si="36"/>
        <v>0.17094612419283317</v>
      </c>
      <c r="G180" s="85">
        <f t="shared" si="37"/>
        <v>0.17094612419283317</v>
      </c>
      <c r="H180" s="84">
        <v>302500</v>
      </c>
      <c r="I180" s="84">
        <v>300500</v>
      </c>
      <c r="J180" s="88">
        <v>125395903</v>
      </c>
      <c r="K180" s="84">
        <f t="shared" si="38"/>
        <v>1.3451112582128057</v>
      </c>
      <c r="L180" s="84">
        <f t="shared" si="39"/>
        <v>1.3451112582128057</v>
      </c>
      <c r="M180" s="85">
        <v>241300</v>
      </c>
      <c r="N180" s="85">
        <v>243000</v>
      </c>
      <c r="O180" s="85">
        <v>15956260</v>
      </c>
      <c r="P180" s="85">
        <f t="shared" si="40"/>
        <v>27.234779000652562</v>
      </c>
      <c r="Q180" s="85">
        <f t="shared" si="41"/>
        <v>27.234779000652562</v>
      </c>
      <c r="R180" s="84">
        <v>0</v>
      </c>
      <c r="S180" s="84"/>
      <c r="T180" s="84">
        <v>0</v>
      </c>
      <c r="U180" s="84">
        <v>0</v>
      </c>
      <c r="V180" s="84"/>
      <c r="W180" s="85">
        <v>1</v>
      </c>
      <c r="X180" s="85">
        <v>1</v>
      </c>
      <c r="Y180" s="85">
        <v>100000000</v>
      </c>
      <c r="Z180" s="85">
        <f t="shared" si="42"/>
        <v>1365114.194686</v>
      </c>
      <c r="AA180" s="85">
        <f t="shared" si="43"/>
        <v>1365114.194686</v>
      </c>
      <c r="AB180" s="221">
        <f t="shared" si="44"/>
        <v>0</v>
      </c>
      <c r="AC180" s="221">
        <f t="shared" si="45"/>
        <v>290211960499322.75</v>
      </c>
      <c r="AD180" s="220">
        <f t="shared" si="34"/>
        <v>342726354459261.87</v>
      </c>
      <c r="AE180" s="219">
        <f t="shared" si="35"/>
        <v>1180.9518597013912</v>
      </c>
      <c r="AF180" s="98">
        <f t="shared" si="46"/>
        <v>2.2971619078700884E-3</v>
      </c>
      <c r="AG180" s="84">
        <f t="shared" si="47"/>
        <v>7.7519379844961239E-3</v>
      </c>
      <c r="AH180" s="84">
        <f t="shared" si="48"/>
        <v>-6.6115702479338841E-3</v>
      </c>
      <c r="AI180" s="84">
        <f t="shared" si="49"/>
        <v>7.0451719850808123E-3</v>
      </c>
      <c r="AJ180" s="84">
        <f t="shared" si="50"/>
        <v>0</v>
      </c>
    </row>
    <row r="181" spans="1:36">
      <c r="A181" s="84">
        <v>20180919</v>
      </c>
      <c r="B181" s="84" t="s">
        <v>99</v>
      </c>
      <c r="C181" s="85">
        <v>45500</v>
      </c>
      <c r="D181" s="85">
        <v>46150</v>
      </c>
      <c r="E181" s="85">
        <v>6419324700</v>
      </c>
      <c r="F181" s="85">
        <f t="shared" si="36"/>
        <v>0.17094612419283317</v>
      </c>
      <c r="G181" s="85">
        <f t="shared" si="37"/>
        <v>0.17094612419283317</v>
      </c>
      <c r="H181" s="84">
        <v>300500</v>
      </c>
      <c r="I181" s="84">
        <v>306000</v>
      </c>
      <c r="J181" s="88">
        <v>125395903</v>
      </c>
      <c r="K181" s="84">
        <f t="shared" si="38"/>
        <v>1.3451112582128057</v>
      </c>
      <c r="L181" s="84">
        <f t="shared" si="39"/>
        <v>1.3451112582128057</v>
      </c>
      <c r="M181" s="85">
        <v>243000</v>
      </c>
      <c r="N181" s="85">
        <v>243000</v>
      </c>
      <c r="O181" s="85">
        <v>15956260</v>
      </c>
      <c r="P181" s="85">
        <f t="shared" si="40"/>
        <v>27.234779000652562</v>
      </c>
      <c r="Q181" s="85">
        <f t="shared" si="41"/>
        <v>27.234779000652562</v>
      </c>
      <c r="R181" s="84">
        <v>0</v>
      </c>
      <c r="S181" s="84"/>
      <c r="T181" s="84">
        <v>0</v>
      </c>
      <c r="U181" s="84">
        <v>0</v>
      </c>
      <c r="V181" s="84"/>
      <c r="W181" s="85">
        <v>1</v>
      </c>
      <c r="X181" s="85">
        <v>1</v>
      </c>
      <c r="Y181" s="85">
        <v>100000000</v>
      </c>
      <c r="Z181" s="85">
        <f t="shared" si="42"/>
        <v>1365114.194686</v>
      </c>
      <c r="AA181" s="85">
        <f t="shared" si="43"/>
        <v>1365114.194686</v>
      </c>
      <c r="AB181" s="221">
        <f t="shared" si="44"/>
        <v>0</v>
      </c>
      <c r="AC181" s="221">
        <f t="shared" si="45"/>
        <v>290211960499322.75</v>
      </c>
      <c r="AD181" s="220">
        <f t="shared" si="34"/>
        <v>344367330524296.94</v>
      </c>
      <c r="AE181" s="219">
        <f t="shared" si="35"/>
        <v>1186.606265061569</v>
      </c>
      <c r="AF181" s="98">
        <f t="shared" si="46"/>
        <v>4.7880066521996945E-3</v>
      </c>
      <c r="AG181" s="84">
        <f t="shared" si="47"/>
        <v>1.4285714285714285E-2</v>
      </c>
      <c r="AH181" s="84">
        <f t="shared" si="48"/>
        <v>1.8302828618968387E-2</v>
      </c>
      <c r="AI181" s="84">
        <f t="shared" si="49"/>
        <v>0</v>
      </c>
      <c r="AJ181" s="84">
        <f t="shared" si="50"/>
        <v>0</v>
      </c>
    </row>
    <row r="182" spans="1:36">
      <c r="A182" s="84">
        <v>20180920</v>
      </c>
      <c r="B182" s="84" t="s">
        <v>99</v>
      </c>
      <c r="C182" s="85">
        <v>46150</v>
      </c>
      <c r="D182" s="85">
        <v>47250</v>
      </c>
      <c r="E182" s="85">
        <v>6419324700</v>
      </c>
      <c r="F182" s="85">
        <f t="shared" si="36"/>
        <v>0.17094612419283317</v>
      </c>
      <c r="G182" s="85">
        <f t="shared" si="37"/>
        <v>0.17094612419283317</v>
      </c>
      <c r="H182" s="84">
        <v>306000</v>
      </c>
      <c r="I182" s="84">
        <v>296500</v>
      </c>
      <c r="J182" s="88">
        <v>125395903</v>
      </c>
      <c r="K182" s="84">
        <f t="shared" si="38"/>
        <v>1.3451112582128057</v>
      </c>
      <c r="L182" s="84">
        <f t="shared" si="39"/>
        <v>1.3451112582128057</v>
      </c>
      <c r="M182" s="85">
        <v>243000</v>
      </c>
      <c r="N182" s="85">
        <v>246100</v>
      </c>
      <c r="O182" s="85">
        <v>15956260</v>
      </c>
      <c r="P182" s="85">
        <f t="shared" si="40"/>
        <v>27.234779000652562</v>
      </c>
      <c r="Q182" s="85">
        <f t="shared" si="41"/>
        <v>27.234779000652562</v>
      </c>
      <c r="R182" s="84">
        <v>0</v>
      </c>
      <c r="S182" s="84"/>
      <c r="T182" s="84">
        <v>0</v>
      </c>
      <c r="U182" s="84">
        <v>0</v>
      </c>
      <c r="V182" s="84"/>
      <c r="W182" s="85">
        <v>1</v>
      </c>
      <c r="X182" s="85">
        <v>1</v>
      </c>
      <c r="Y182" s="85">
        <v>100000000</v>
      </c>
      <c r="Z182" s="85">
        <f t="shared" si="42"/>
        <v>1365114.194686</v>
      </c>
      <c r="AA182" s="85">
        <f t="shared" si="43"/>
        <v>1365114.194686</v>
      </c>
      <c r="AB182" s="221">
        <f t="shared" si="44"/>
        <v>0</v>
      </c>
      <c r="AC182" s="221">
        <f t="shared" si="45"/>
        <v>290211960499322.75</v>
      </c>
      <c r="AD182" s="220">
        <f t="shared" si="34"/>
        <v>345319198547084.75</v>
      </c>
      <c r="AE182" s="219">
        <f t="shared" si="35"/>
        <v>1189.8861713106087</v>
      </c>
      <c r="AF182" s="98">
        <f t="shared" si="46"/>
        <v>2.7641066338626296E-3</v>
      </c>
      <c r="AG182" s="84">
        <f t="shared" si="47"/>
        <v>2.3835319609967497E-2</v>
      </c>
      <c r="AH182" s="84">
        <f t="shared" si="48"/>
        <v>-3.1045751633986929E-2</v>
      </c>
      <c r="AI182" s="84">
        <f t="shared" si="49"/>
        <v>1.2757201646090535E-2</v>
      </c>
      <c r="AJ182" s="84">
        <f t="shared" si="50"/>
        <v>0</v>
      </c>
    </row>
    <row r="183" spans="1:36">
      <c r="A183" s="84">
        <v>20180921</v>
      </c>
      <c r="B183" s="84" t="s">
        <v>99</v>
      </c>
      <c r="C183" s="85">
        <v>47250</v>
      </c>
      <c r="D183" s="85">
        <v>47400</v>
      </c>
      <c r="E183" s="85">
        <v>6419324700</v>
      </c>
      <c r="F183" s="85">
        <f t="shared" si="36"/>
        <v>0.17094612419283317</v>
      </c>
      <c r="G183" s="85">
        <f t="shared" si="37"/>
        <v>0.17094612419283317</v>
      </c>
      <c r="H183" s="84">
        <v>296500</v>
      </c>
      <c r="I183" s="84">
        <v>302500</v>
      </c>
      <c r="J183" s="88">
        <v>125395903</v>
      </c>
      <c r="K183" s="84">
        <f t="shared" si="38"/>
        <v>1.3451112582128057</v>
      </c>
      <c r="L183" s="84">
        <f t="shared" si="39"/>
        <v>1.3451112582128057</v>
      </c>
      <c r="M183" s="85">
        <v>246100</v>
      </c>
      <c r="N183" s="85">
        <v>245000</v>
      </c>
      <c r="O183" s="85">
        <v>15956260</v>
      </c>
      <c r="P183" s="85">
        <f t="shared" si="40"/>
        <v>27.234779000652562</v>
      </c>
      <c r="Q183" s="85">
        <f t="shared" si="41"/>
        <v>27.234779000652562</v>
      </c>
      <c r="R183" s="84">
        <v>0</v>
      </c>
      <c r="S183" s="84"/>
      <c r="T183" s="84">
        <v>0</v>
      </c>
      <c r="U183" s="84">
        <v>0</v>
      </c>
      <c r="V183" s="84"/>
      <c r="W183" s="85">
        <v>1</v>
      </c>
      <c r="X183" s="85">
        <v>1</v>
      </c>
      <c r="Y183" s="85">
        <v>100000000</v>
      </c>
      <c r="Z183" s="85">
        <f t="shared" si="42"/>
        <v>1365114.194686</v>
      </c>
      <c r="AA183" s="85">
        <f t="shared" si="43"/>
        <v>1365114.194686</v>
      </c>
      <c r="AB183" s="221">
        <f t="shared" si="44"/>
        <v>0</v>
      </c>
      <c r="AC183" s="221">
        <f t="shared" si="45"/>
        <v>290211960499322.75</v>
      </c>
      <c r="AD183" s="220">
        <f t="shared" si="34"/>
        <v>346017809257594.5</v>
      </c>
      <c r="AE183" s="219">
        <f t="shared" si="35"/>
        <v>1192.2934143108894</v>
      </c>
      <c r="AF183" s="98">
        <f t="shared" si="46"/>
        <v>2.0230867946210451E-3</v>
      </c>
      <c r="AG183" s="84">
        <f t="shared" si="47"/>
        <v>3.1746031746031746E-3</v>
      </c>
      <c r="AH183" s="84">
        <f t="shared" si="48"/>
        <v>2.0236087689713321E-2</v>
      </c>
      <c r="AI183" s="84">
        <f t="shared" si="49"/>
        <v>-4.469727752945957E-3</v>
      </c>
      <c r="AJ183" s="84">
        <f t="shared" si="50"/>
        <v>0</v>
      </c>
    </row>
    <row r="184" spans="1:36">
      <c r="A184" s="84">
        <v>20180927</v>
      </c>
      <c r="B184" s="84" t="s">
        <v>99</v>
      </c>
      <c r="C184" s="85">
        <v>47400</v>
      </c>
      <c r="D184" s="85">
        <v>47500</v>
      </c>
      <c r="E184" s="85">
        <v>6419324700</v>
      </c>
      <c r="F184" s="85">
        <f t="shared" si="36"/>
        <v>0.17094612419283317</v>
      </c>
      <c r="G184" s="85">
        <f t="shared" si="37"/>
        <v>0.17094612419283317</v>
      </c>
      <c r="H184" s="84">
        <v>302500</v>
      </c>
      <c r="I184" s="84">
        <v>301000</v>
      </c>
      <c r="J184" s="88">
        <v>125395903</v>
      </c>
      <c r="K184" s="84">
        <f t="shared" si="38"/>
        <v>1.3451112582128057</v>
      </c>
      <c r="L184" s="84">
        <f t="shared" si="39"/>
        <v>1.3451112582128057</v>
      </c>
      <c r="M184" s="85">
        <v>245000</v>
      </c>
      <c r="N184" s="85">
        <v>248600</v>
      </c>
      <c r="O184" s="85">
        <v>15956260</v>
      </c>
      <c r="P184" s="85">
        <f t="shared" si="40"/>
        <v>27.234779000652562</v>
      </c>
      <c r="Q184" s="85">
        <f t="shared" si="41"/>
        <v>27.234779000652562</v>
      </c>
      <c r="R184" s="84">
        <v>0</v>
      </c>
      <c r="S184" s="84"/>
      <c r="T184" s="84">
        <v>0</v>
      </c>
      <c r="U184" s="84">
        <v>0</v>
      </c>
      <c r="V184" s="84"/>
      <c r="W184" s="85">
        <v>1</v>
      </c>
      <c r="X184" s="85">
        <v>1</v>
      </c>
      <c r="Y184" s="85">
        <v>100000000</v>
      </c>
      <c r="Z184" s="85">
        <f t="shared" si="42"/>
        <v>1365114.194686</v>
      </c>
      <c r="AA184" s="85">
        <f t="shared" si="43"/>
        <v>1365114.194686</v>
      </c>
      <c r="AB184" s="221">
        <f t="shared" si="44"/>
        <v>0</v>
      </c>
      <c r="AC184" s="221">
        <f t="shared" si="45"/>
        <v>290211960499322.75</v>
      </c>
      <c r="AD184" s="220">
        <f t="shared" si="34"/>
        <v>347438972737243</v>
      </c>
      <c r="AE184" s="219">
        <f t="shared" si="35"/>
        <v>1197.1903988362801</v>
      </c>
      <c r="AF184" s="98">
        <f t="shared" si="46"/>
        <v>4.1071974956945045E-3</v>
      </c>
      <c r="AG184" s="84">
        <f t="shared" si="47"/>
        <v>2.1097046413502108E-3</v>
      </c>
      <c r="AH184" s="84">
        <f t="shared" si="48"/>
        <v>-4.9586776859504135E-3</v>
      </c>
      <c r="AI184" s="84">
        <f t="shared" si="49"/>
        <v>1.4693877551020407E-2</v>
      </c>
      <c r="AJ184" s="84">
        <f t="shared" si="50"/>
        <v>0</v>
      </c>
    </row>
    <row r="185" spans="1:36">
      <c r="A185" s="84">
        <v>20180928</v>
      </c>
      <c r="B185" s="84" t="s">
        <v>99</v>
      </c>
      <c r="C185" s="85">
        <v>47500</v>
      </c>
      <c r="D185" s="85">
        <v>46450</v>
      </c>
      <c r="E185" s="85">
        <v>6419324700</v>
      </c>
      <c r="F185" s="85">
        <f t="shared" si="36"/>
        <v>0.17094612419283317</v>
      </c>
      <c r="G185" s="85">
        <f t="shared" si="37"/>
        <v>0.17094612419283317</v>
      </c>
      <c r="H185" s="84">
        <v>301000</v>
      </c>
      <c r="I185" s="84">
        <v>297000</v>
      </c>
      <c r="J185" s="88">
        <v>125395903</v>
      </c>
      <c r="K185" s="84">
        <f t="shared" si="38"/>
        <v>1.3451112582128057</v>
      </c>
      <c r="L185" s="84">
        <f t="shared" si="39"/>
        <v>1.3451112582128057</v>
      </c>
      <c r="M185" s="85">
        <v>248600</v>
      </c>
      <c r="N185" s="85">
        <v>240800</v>
      </c>
      <c r="O185" s="85">
        <v>15956260</v>
      </c>
      <c r="P185" s="85">
        <f t="shared" si="40"/>
        <v>27.234779000652562</v>
      </c>
      <c r="Q185" s="85">
        <f t="shared" si="41"/>
        <v>27.234779000652562</v>
      </c>
      <c r="R185" s="84">
        <v>0</v>
      </c>
      <c r="S185" s="84"/>
      <c r="T185" s="84">
        <v>0</v>
      </c>
      <c r="U185" s="84">
        <v>0</v>
      </c>
      <c r="V185" s="84"/>
      <c r="W185" s="85">
        <v>1</v>
      </c>
      <c r="X185" s="85">
        <v>1</v>
      </c>
      <c r="Y185" s="85">
        <v>100000000</v>
      </c>
      <c r="Z185" s="85">
        <f t="shared" si="42"/>
        <v>1365114.194686</v>
      </c>
      <c r="AA185" s="85">
        <f t="shared" si="43"/>
        <v>1365114.194686</v>
      </c>
      <c r="AB185" s="221">
        <f t="shared" si="44"/>
        <v>0</v>
      </c>
      <c r="AC185" s="221">
        <f t="shared" si="45"/>
        <v>290211960499322.75</v>
      </c>
      <c r="AD185" s="220">
        <f t="shared" si="34"/>
        <v>342222451687276.19</v>
      </c>
      <c r="AE185" s="219">
        <f t="shared" si="35"/>
        <v>1179.2155330141013</v>
      </c>
      <c r="AF185" s="98">
        <f t="shared" si="46"/>
        <v>-1.5014208132349818E-2</v>
      </c>
      <c r="AG185" s="84">
        <f t="shared" si="47"/>
        <v>-2.2105263157894735E-2</v>
      </c>
      <c r="AH185" s="84">
        <f t="shared" si="48"/>
        <v>-1.3289036544850499E-2</v>
      </c>
      <c r="AI185" s="84">
        <f t="shared" si="49"/>
        <v>-3.1375703942075624E-2</v>
      </c>
      <c r="AJ185" s="84">
        <f t="shared" si="50"/>
        <v>0</v>
      </c>
    </row>
    <row r="186" spans="1:36">
      <c r="A186" s="84">
        <v>20181001</v>
      </c>
      <c r="B186" s="84" t="s">
        <v>99</v>
      </c>
      <c r="C186" s="85">
        <v>46450</v>
      </c>
      <c r="D186" s="85">
        <v>46350</v>
      </c>
      <c r="E186" s="85">
        <v>6419324700</v>
      </c>
      <c r="F186" s="85">
        <f t="shared" si="36"/>
        <v>0.17094612419283317</v>
      </c>
      <c r="G186" s="85">
        <f t="shared" si="37"/>
        <v>0.17094612419283317</v>
      </c>
      <c r="H186" s="84">
        <v>297000</v>
      </c>
      <c r="I186" s="84">
        <v>292000</v>
      </c>
      <c r="J186" s="88">
        <v>125395903</v>
      </c>
      <c r="K186" s="84">
        <f t="shared" si="38"/>
        <v>1.3451112582128057</v>
      </c>
      <c r="L186" s="84">
        <f t="shared" si="39"/>
        <v>1.3451112582128057</v>
      </c>
      <c r="M186" s="85">
        <v>240800</v>
      </c>
      <c r="N186" s="85">
        <v>242000</v>
      </c>
      <c r="O186" s="85">
        <v>15956260</v>
      </c>
      <c r="P186" s="85">
        <f t="shared" si="40"/>
        <v>27.234779000652562</v>
      </c>
      <c r="Q186" s="85">
        <f t="shared" si="41"/>
        <v>27.234779000652562</v>
      </c>
      <c r="R186" s="84">
        <v>0</v>
      </c>
      <c r="S186" s="84"/>
      <c r="T186" s="84">
        <v>0</v>
      </c>
      <c r="U186" s="84">
        <v>0</v>
      </c>
      <c r="V186" s="84"/>
      <c r="W186" s="85">
        <v>1</v>
      </c>
      <c r="X186" s="85">
        <v>1</v>
      </c>
      <c r="Y186" s="85">
        <v>100000000</v>
      </c>
      <c r="Z186" s="85">
        <f t="shared" si="42"/>
        <v>1365114.194686</v>
      </c>
      <c r="AA186" s="85">
        <f t="shared" si="43"/>
        <v>1365114.194686</v>
      </c>
      <c r="AB186" s="221">
        <f t="shared" si="44"/>
        <v>0</v>
      </c>
      <c r="AC186" s="221">
        <f t="shared" si="45"/>
        <v>290211960499322.75</v>
      </c>
      <c r="AD186" s="220">
        <f t="shared" si="34"/>
        <v>341790836872973.19</v>
      </c>
      <c r="AE186" s="219">
        <f t="shared" si="35"/>
        <v>1177.7282930893223</v>
      </c>
      <c r="AF186" s="98">
        <f t="shared" si="46"/>
        <v>-1.2612112740557394E-3</v>
      </c>
      <c r="AG186" s="84">
        <f t="shared" si="47"/>
        <v>-2.1528525296017221E-3</v>
      </c>
      <c r="AH186" s="84">
        <f t="shared" si="48"/>
        <v>-1.6835016835016835E-2</v>
      </c>
      <c r="AI186" s="84">
        <f t="shared" si="49"/>
        <v>4.9833887043189366E-3</v>
      </c>
      <c r="AJ186" s="84">
        <f t="shared" si="50"/>
        <v>0</v>
      </c>
    </row>
    <row r="187" spans="1:36">
      <c r="A187" s="84">
        <v>20181002</v>
      </c>
      <c r="B187" s="84" t="s">
        <v>99</v>
      </c>
      <c r="C187" s="85">
        <v>46350</v>
      </c>
      <c r="D187" s="85">
        <v>45700</v>
      </c>
      <c r="E187" s="85">
        <v>6419324700</v>
      </c>
      <c r="F187" s="85">
        <f t="shared" si="36"/>
        <v>0.17094612419283317</v>
      </c>
      <c r="G187" s="85">
        <f t="shared" si="37"/>
        <v>0.17094612419283317</v>
      </c>
      <c r="H187" s="84">
        <v>292000</v>
      </c>
      <c r="I187" s="84">
        <v>288500</v>
      </c>
      <c r="J187" s="88">
        <v>125395903</v>
      </c>
      <c r="K187" s="84">
        <f t="shared" si="38"/>
        <v>1.3451112582128057</v>
      </c>
      <c r="L187" s="84">
        <f t="shared" si="39"/>
        <v>1.3451112582128057</v>
      </c>
      <c r="M187" s="85">
        <v>242000</v>
      </c>
      <c r="N187" s="85">
        <v>235000</v>
      </c>
      <c r="O187" s="85">
        <v>15956260</v>
      </c>
      <c r="P187" s="85">
        <f t="shared" si="40"/>
        <v>27.234779000652562</v>
      </c>
      <c r="Q187" s="85">
        <f t="shared" si="41"/>
        <v>27.234779000652562</v>
      </c>
      <c r="R187" s="84">
        <v>0</v>
      </c>
      <c r="S187" s="84"/>
      <c r="T187" s="84">
        <v>0</v>
      </c>
      <c r="U187" s="84">
        <v>0</v>
      </c>
      <c r="V187" s="84"/>
      <c r="W187" s="85">
        <v>1</v>
      </c>
      <c r="X187" s="85">
        <v>1</v>
      </c>
      <c r="Y187" s="85">
        <v>100000000</v>
      </c>
      <c r="Z187" s="85">
        <f t="shared" si="42"/>
        <v>1365114.194686</v>
      </c>
      <c r="AA187" s="85">
        <f t="shared" si="43"/>
        <v>1365114.194686</v>
      </c>
      <c r="AB187" s="221">
        <f t="shared" si="44"/>
        <v>0</v>
      </c>
      <c r="AC187" s="221">
        <f t="shared" si="45"/>
        <v>290211960499322.75</v>
      </c>
      <c r="AD187" s="220">
        <f t="shared" si="34"/>
        <v>337445247186217.62</v>
      </c>
      <c r="AE187" s="219">
        <f t="shared" si="35"/>
        <v>1162.7544454254328</v>
      </c>
      <c r="AF187" s="98">
        <f t="shared" si="46"/>
        <v>-1.2714178432965474E-2</v>
      </c>
      <c r="AG187" s="84">
        <f t="shared" si="47"/>
        <v>-1.4023732470334413E-2</v>
      </c>
      <c r="AH187" s="84">
        <f t="shared" si="48"/>
        <v>-1.1986301369863013E-2</v>
      </c>
      <c r="AI187" s="84">
        <f t="shared" si="49"/>
        <v>-2.8925619834710745E-2</v>
      </c>
      <c r="AJ187" s="84">
        <f t="shared" si="50"/>
        <v>0</v>
      </c>
    </row>
    <row r="188" spans="1:36">
      <c r="A188" s="84">
        <v>20181004</v>
      </c>
      <c r="B188" s="84" t="s">
        <v>99</v>
      </c>
      <c r="C188" s="85">
        <v>45700</v>
      </c>
      <c r="D188" s="85">
        <v>44700</v>
      </c>
      <c r="E188" s="85">
        <v>6419324700</v>
      </c>
      <c r="F188" s="85">
        <f t="shared" si="36"/>
        <v>0.17094612419283317</v>
      </c>
      <c r="G188" s="85">
        <f t="shared" si="37"/>
        <v>0.17094612419283317</v>
      </c>
      <c r="H188" s="84">
        <v>288500</v>
      </c>
      <c r="I188" s="84">
        <v>290500</v>
      </c>
      <c r="J188" s="88">
        <v>125395903</v>
      </c>
      <c r="K188" s="84">
        <f t="shared" si="38"/>
        <v>1.3451112582128057</v>
      </c>
      <c r="L188" s="84">
        <f t="shared" si="39"/>
        <v>1.3451112582128057</v>
      </c>
      <c r="M188" s="85">
        <v>235000</v>
      </c>
      <c r="N188" s="85">
        <v>231700</v>
      </c>
      <c r="O188" s="85">
        <v>15956260</v>
      </c>
      <c r="P188" s="85">
        <f t="shared" si="40"/>
        <v>27.234779000652562</v>
      </c>
      <c r="Q188" s="85">
        <f t="shared" si="41"/>
        <v>27.234779000652562</v>
      </c>
      <c r="R188" s="84">
        <v>0</v>
      </c>
      <c r="S188" s="84"/>
      <c r="T188" s="84">
        <v>0</v>
      </c>
      <c r="U188" s="84">
        <v>0</v>
      </c>
      <c r="V188" s="84"/>
      <c r="W188" s="85">
        <v>1</v>
      </c>
      <c r="X188" s="85">
        <v>1</v>
      </c>
      <c r="Y188" s="85">
        <v>100000000</v>
      </c>
      <c r="Z188" s="85">
        <f t="shared" si="42"/>
        <v>1365114.194686</v>
      </c>
      <c r="AA188" s="85">
        <f t="shared" si="43"/>
        <v>1365114.194686</v>
      </c>
      <c r="AB188" s="221">
        <f t="shared" si="44"/>
        <v>0</v>
      </c>
      <c r="AC188" s="221">
        <f t="shared" si="45"/>
        <v>290211960499322.75</v>
      </c>
      <c r="AD188" s="220">
        <f t="shared" si="34"/>
        <v>335251166181771.44</v>
      </c>
      <c r="AE188" s="219">
        <f t="shared" si="35"/>
        <v>1155.194174647236</v>
      </c>
      <c r="AF188" s="98">
        <f t="shared" si="46"/>
        <v>-6.5020355827843171E-3</v>
      </c>
      <c r="AG188" s="84">
        <f t="shared" si="47"/>
        <v>-2.1881838074398249E-2</v>
      </c>
      <c r="AH188" s="84">
        <f t="shared" si="48"/>
        <v>6.9324090121317154E-3</v>
      </c>
      <c r="AI188" s="84">
        <f t="shared" si="49"/>
        <v>-1.4042553191489362E-2</v>
      </c>
      <c r="AJ188" s="84">
        <f t="shared" si="50"/>
        <v>0</v>
      </c>
    </row>
    <row r="189" spans="1:36">
      <c r="A189" s="84">
        <v>20181005</v>
      </c>
      <c r="B189" s="84" t="s">
        <v>99</v>
      </c>
      <c r="C189" s="85">
        <v>44700</v>
      </c>
      <c r="D189" s="85">
        <v>44700</v>
      </c>
      <c r="E189" s="85">
        <v>6419324700</v>
      </c>
      <c r="F189" s="85">
        <f t="shared" si="36"/>
        <v>0.17094612419283317</v>
      </c>
      <c r="G189" s="85">
        <f t="shared" si="37"/>
        <v>0.17094612419283317</v>
      </c>
      <c r="H189" s="84">
        <v>290500</v>
      </c>
      <c r="I189" s="84">
        <v>289000</v>
      </c>
      <c r="J189" s="88">
        <v>125395903</v>
      </c>
      <c r="K189" s="84">
        <f t="shared" si="38"/>
        <v>1.3451112582128057</v>
      </c>
      <c r="L189" s="84">
        <f t="shared" si="39"/>
        <v>1.3451112582128057</v>
      </c>
      <c r="M189" s="85">
        <v>231700</v>
      </c>
      <c r="N189" s="85">
        <v>220800</v>
      </c>
      <c r="O189" s="85">
        <v>15956260</v>
      </c>
      <c r="P189" s="85">
        <f t="shared" si="40"/>
        <v>27.234779000652562</v>
      </c>
      <c r="Q189" s="85">
        <f t="shared" si="41"/>
        <v>27.234779000652562</v>
      </c>
      <c r="R189" s="84">
        <v>0</v>
      </c>
      <c r="S189" s="84"/>
      <c r="T189" s="84">
        <v>0</v>
      </c>
      <c r="U189" s="84">
        <v>0</v>
      </c>
      <c r="V189" s="84"/>
      <c r="W189" s="85">
        <v>1</v>
      </c>
      <c r="X189" s="85">
        <v>1</v>
      </c>
      <c r="Y189" s="85">
        <v>100000000</v>
      </c>
      <c r="Z189" s="85">
        <f t="shared" si="42"/>
        <v>1365114.194686</v>
      </c>
      <c r="AA189" s="85">
        <f t="shared" si="43"/>
        <v>1365114.194686</v>
      </c>
      <c r="AB189" s="221">
        <f t="shared" si="44"/>
        <v>0</v>
      </c>
      <c r="AC189" s="221">
        <f t="shared" si="45"/>
        <v>290211960499322.75</v>
      </c>
      <c r="AD189" s="220">
        <f t="shared" si="34"/>
        <v>330261398179414.06</v>
      </c>
      <c r="AE189" s="219">
        <f t="shared" si="35"/>
        <v>1138.0006448086579</v>
      </c>
      <c r="AF189" s="98">
        <f t="shared" si="46"/>
        <v>-1.488367082861073E-2</v>
      </c>
      <c r="AG189" s="84">
        <f t="shared" si="47"/>
        <v>0</v>
      </c>
      <c r="AH189" s="84">
        <f t="shared" si="48"/>
        <v>-5.1635111876075735E-3</v>
      </c>
      <c r="AI189" s="84">
        <f t="shared" si="49"/>
        <v>-4.7043590850237377E-2</v>
      </c>
      <c r="AJ189" s="84">
        <f t="shared" si="50"/>
        <v>0</v>
      </c>
    </row>
    <row r="190" spans="1:36">
      <c r="A190" s="84">
        <v>20181008</v>
      </c>
      <c r="B190" s="84" t="s">
        <v>99</v>
      </c>
      <c r="C190" s="85">
        <v>44700</v>
      </c>
      <c r="D190" s="85">
        <v>44950</v>
      </c>
      <c r="E190" s="85">
        <v>6419324700</v>
      </c>
      <c r="F190" s="85">
        <f t="shared" si="36"/>
        <v>0.17094612419283317</v>
      </c>
      <c r="G190" s="85">
        <f t="shared" si="37"/>
        <v>0.17094612419283317</v>
      </c>
      <c r="H190" s="84">
        <v>289000</v>
      </c>
      <c r="I190" s="84">
        <v>290000</v>
      </c>
      <c r="J190" s="88">
        <v>125395903</v>
      </c>
      <c r="K190" s="84">
        <f t="shared" si="38"/>
        <v>1.3451112582128057</v>
      </c>
      <c r="L190" s="84">
        <f t="shared" si="39"/>
        <v>1.3451112582128057</v>
      </c>
      <c r="M190" s="85">
        <v>220800</v>
      </c>
      <c r="N190" s="85">
        <v>217500</v>
      </c>
      <c r="O190" s="85">
        <v>15956260</v>
      </c>
      <c r="P190" s="85">
        <f t="shared" si="40"/>
        <v>27.234779000652562</v>
      </c>
      <c r="Q190" s="85">
        <f t="shared" si="41"/>
        <v>27.234779000652562</v>
      </c>
      <c r="R190" s="84">
        <v>0</v>
      </c>
      <c r="S190" s="84"/>
      <c r="T190" s="84">
        <v>0</v>
      </c>
      <c r="U190" s="84">
        <v>0</v>
      </c>
      <c r="V190" s="84"/>
      <c r="W190" s="85">
        <v>1</v>
      </c>
      <c r="X190" s="85">
        <v>1</v>
      </c>
      <c r="Y190" s="85">
        <v>100000000</v>
      </c>
      <c r="Z190" s="85">
        <f t="shared" si="42"/>
        <v>1365114.194686</v>
      </c>
      <c r="AA190" s="85">
        <f t="shared" si="43"/>
        <v>1365114.194686</v>
      </c>
      <c r="AB190" s="221">
        <f t="shared" si="44"/>
        <v>0</v>
      </c>
      <c r="AC190" s="221">
        <f t="shared" si="45"/>
        <v>290211960499322.75</v>
      </c>
      <c r="AD190" s="220">
        <f t="shared" si="34"/>
        <v>329270344080859.25</v>
      </c>
      <c r="AE190" s="219">
        <f t="shared" si="35"/>
        <v>1134.5857128504792</v>
      </c>
      <c r="AF190" s="98">
        <f t="shared" si="46"/>
        <v>-3.0008172436077978E-3</v>
      </c>
      <c r="AG190" s="84">
        <f t="shared" si="47"/>
        <v>5.5928411633109623E-3</v>
      </c>
      <c r="AH190" s="84">
        <f t="shared" si="48"/>
        <v>3.4602076124567475E-3</v>
      </c>
      <c r="AI190" s="84">
        <f t="shared" si="49"/>
        <v>-1.4945652173913044E-2</v>
      </c>
      <c r="AJ190" s="84">
        <f t="shared" si="50"/>
        <v>0</v>
      </c>
    </row>
    <row r="191" spans="1:36">
      <c r="A191" s="84">
        <v>20181010</v>
      </c>
      <c r="B191" s="84" t="s">
        <v>99</v>
      </c>
      <c r="C191" s="85">
        <v>44950</v>
      </c>
      <c r="D191" s="85">
        <v>45300</v>
      </c>
      <c r="E191" s="85">
        <v>6419324700</v>
      </c>
      <c r="F191" s="85">
        <f t="shared" si="36"/>
        <v>0.17094612419283317</v>
      </c>
      <c r="G191" s="85">
        <f t="shared" si="37"/>
        <v>0.17094612419283317</v>
      </c>
      <c r="H191" s="84">
        <v>290000</v>
      </c>
      <c r="I191" s="84">
        <v>286500</v>
      </c>
      <c r="J191" s="88">
        <v>125395903</v>
      </c>
      <c r="K191" s="84">
        <f t="shared" si="38"/>
        <v>1.3451112582128057</v>
      </c>
      <c r="L191" s="84">
        <f t="shared" si="39"/>
        <v>1.3451112582128057</v>
      </c>
      <c r="M191" s="85">
        <v>217500</v>
      </c>
      <c r="N191" s="85">
        <v>219500</v>
      </c>
      <c r="O191" s="85">
        <v>15956260</v>
      </c>
      <c r="P191" s="85">
        <f t="shared" si="40"/>
        <v>27.234779000652562</v>
      </c>
      <c r="Q191" s="85">
        <f t="shared" si="41"/>
        <v>27.234779000652562</v>
      </c>
      <c r="R191" s="84">
        <v>0</v>
      </c>
      <c r="S191" s="84"/>
      <c r="T191" s="84">
        <v>0</v>
      </c>
      <c r="U191" s="84">
        <v>0</v>
      </c>
      <c r="V191" s="84"/>
      <c r="W191" s="85">
        <v>1</v>
      </c>
      <c r="X191" s="85">
        <v>1</v>
      </c>
      <c r="Y191" s="85">
        <v>100000000</v>
      </c>
      <c r="Z191" s="85">
        <f t="shared" si="42"/>
        <v>1365114.194686</v>
      </c>
      <c r="AA191" s="85">
        <f t="shared" si="43"/>
        <v>1365114.194686</v>
      </c>
      <c r="AB191" s="221">
        <f t="shared" si="44"/>
        <v>0</v>
      </c>
      <c r="AC191" s="221">
        <f t="shared" si="45"/>
        <v>290211960499322.75</v>
      </c>
      <c r="AD191" s="220">
        <f t="shared" si="34"/>
        <v>329933200004496.62</v>
      </c>
      <c r="AE191" s="219">
        <f t="shared" si="35"/>
        <v>1136.8697535305978</v>
      </c>
      <c r="AF191" s="98">
        <f t="shared" si="46"/>
        <v>2.0131054483140242E-3</v>
      </c>
      <c r="AG191" s="84">
        <f t="shared" si="47"/>
        <v>7.7864293659621799E-3</v>
      </c>
      <c r="AH191" s="84">
        <f t="shared" si="48"/>
        <v>-1.2068965517241379E-2</v>
      </c>
      <c r="AI191" s="84">
        <f t="shared" si="49"/>
        <v>9.1954022988505746E-3</v>
      </c>
      <c r="AJ191" s="84">
        <f t="shared" si="50"/>
        <v>0</v>
      </c>
    </row>
    <row r="192" spans="1:36">
      <c r="A192" s="84">
        <v>20181011</v>
      </c>
      <c r="B192" s="84" t="s">
        <v>99</v>
      </c>
      <c r="C192" s="85">
        <v>45300</v>
      </c>
      <c r="D192" s="85">
        <v>43100</v>
      </c>
      <c r="E192" s="85">
        <v>6419324700</v>
      </c>
      <c r="F192" s="85">
        <f t="shared" si="36"/>
        <v>0.17094612419283317</v>
      </c>
      <c r="G192" s="85">
        <f t="shared" si="37"/>
        <v>0.17094612419283317</v>
      </c>
      <c r="H192" s="84">
        <v>286500</v>
      </c>
      <c r="I192" s="84">
        <v>271500</v>
      </c>
      <c r="J192" s="88">
        <v>125395903</v>
      </c>
      <c r="K192" s="84">
        <f t="shared" si="38"/>
        <v>1.3451112582128057</v>
      </c>
      <c r="L192" s="84">
        <f t="shared" si="39"/>
        <v>1.3451112582128057</v>
      </c>
      <c r="M192" s="85">
        <v>219500</v>
      </c>
      <c r="N192" s="85">
        <v>211100</v>
      </c>
      <c r="O192" s="85">
        <v>15956260</v>
      </c>
      <c r="P192" s="85">
        <f t="shared" si="40"/>
        <v>27.234779000652562</v>
      </c>
      <c r="Q192" s="85">
        <f t="shared" si="41"/>
        <v>27.234779000652562</v>
      </c>
      <c r="R192" s="84">
        <v>0</v>
      </c>
      <c r="S192" s="84"/>
      <c r="T192" s="84">
        <v>0</v>
      </c>
      <c r="U192" s="84">
        <v>0</v>
      </c>
      <c r="V192" s="84"/>
      <c r="W192" s="85">
        <v>1</v>
      </c>
      <c r="X192" s="85">
        <v>1</v>
      </c>
      <c r="Y192" s="85">
        <v>100000000</v>
      </c>
      <c r="Z192" s="85">
        <f t="shared" si="42"/>
        <v>1365114.194686</v>
      </c>
      <c r="AA192" s="85">
        <f t="shared" si="43"/>
        <v>1365114.194686</v>
      </c>
      <c r="AB192" s="221">
        <f t="shared" si="44"/>
        <v>0</v>
      </c>
      <c r="AC192" s="221">
        <f t="shared" si="45"/>
        <v>290211960499322.75</v>
      </c>
      <c r="AD192" s="220">
        <f t="shared" si="34"/>
        <v>321338591497203.56</v>
      </c>
      <c r="AE192" s="219">
        <f t="shared" si="35"/>
        <v>1107.2548179762339</v>
      </c>
      <c r="AF192" s="98">
        <f t="shared" si="46"/>
        <v>-2.6049541262218874E-2</v>
      </c>
      <c r="AG192" s="84">
        <f t="shared" si="47"/>
        <v>-4.856512141280353E-2</v>
      </c>
      <c r="AH192" s="84">
        <f t="shared" si="48"/>
        <v>-5.2356020942408377E-2</v>
      </c>
      <c r="AI192" s="84">
        <f t="shared" si="49"/>
        <v>-3.826879271070615E-2</v>
      </c>
      <c r="AJ192" s="84">
        <f t="shared" si="50"/>
        <v>0</v>
      </c>
    </row>
    <row r="193" spans="1:36">
      <c r="A193" s="84">
        <v>20181012</v>
      </c>
      <c r="B193" s="84" t="s">
        <v>99</v>
      </c>
      <c r="C193" s="85">
        <v>43100</v>
      </c>
      <c r="D193" s="85">
        <v>44000</v>
      </c>
      <c r="E193" s="85">
        <v>6419324700</v>
      </c>
      <c r="F193" s="85">
        <f t="shared" si="36"/>
        <v>0.17094612419283317</v>
      </c>
      <c r="G193" s="85">
        <f t="shared" si="37"/>
        <v>0.17094612419283317</v>
      </c>
      <c r="H193" s="84">
        <v>271500</v>
      </c>
      <c r="I193" s="84">
        <v>274500</v>
      </c>
      <c r="J193" s="88">
        <v>125395903</v>
      </c>
      <c r="K193" s="84">
        <f t="shared" si="38"/>
        <v>1.3451112582128057</v>
      </c>
      <c r="L193" s="84">
        <f t="shared" si="39"/>
        <v>1.3451112582128057</v>
      </c>
      <c r="M193" s="85">
        <v>211100</v>
      </c>
      <c r="N193" s="85">
        <v>222200</v>
      </c>
      <c r="O193" s="85">
        <v>15956260</v>
      </c>
      <c r="P193" s="85">
        <f t="shared" si="40"/>
        <v>27.234779000652562</v>
      </c>
      <c r="Q193" s="85">
        <f t="shared" si="41"/>
        <v>27.234779000652562</v>
      </c>
      <c r="R193" s="84">
        <v>0</v>
      </c>
      <c r="S193" s="84"/>
      <c r="T193" s="84">
        <v>0</v>
      </c>
      <c r="U193" s="84">
        <v>0</v>
      </c>
      <c r="V193" s="84"/>
      <c r="W193" s="85">
        <v>1</v>
      </c>
      <c r="X193" s="85">
        <v>1</v>
      </c>
      <c r="Y193" s="85">
        <v>100000000</v>
      </c>
      <c r="Z193" s="85">
        <f t="shared" si="42"/>
        <v>1365114.194686</v>
      </c>
      <c r="AA193" s="85">
        <f t="shared" si="43"/>
        <v>1365114.194686</v>
      </c>
      <c r="AB193" s="221">
        <f t="shared" si="44"/>
        <v>0</v>
      </c>
      <c r="AC193" s="221">
        <f t="shared" si="45"/>
        <v>290211960499322.75</v>
      </c>
      <c r="AD193" s="220">
        <f t="shared" si="34"/>
        <v>327655902513465.19</v>
      </c>
      <c r="AE193" s="219">
        <f t="shared" si="35"/>
        <v>1129.0227389309471</v>
      </c>
      <c r="AF193" s="98">
        <f t="shared" si="46"/>
        <v>1.9659359888358072E-2</v>
      </c>
      <c r="AG193" s="84">
        <f t="shared" si="47"/>
        <v>2.0881670533642691E-2</v>
      </c>
      <c r="AH193" s="84">
        <f t="shared" si="48"/>
        <v>1.1049723756906077E-2</v>
      </c>
      <c r="AI193" s="84">
        <f t="shared" si="49"/>
        <v>5.2581714827096164E-2</v>
      </c>
      <c r="AJ193" s="84">
        <f t="shared" si="50"/>
        <v>0</v>
      </c>
    </row>
    <row r="194" spans="1:36">
      <c r="A194" s="84">
        <v>20181015</v>
      </c>
      <c r="B194" s="84" t="s">
        <v>99</v>
      </c>
      <c r="C194" s="85">
        <v>44000</v>
      </c>
      <c r="D194" s="85">
        <v>43800</v>
      </c>
      <c r="E194" s="85">
        <v>6419324700</v>
      </c>
      <c r="F194" s="85">
        <f t="shared" si="36"/>
        <v>0.17094612419283317</v>
      </c>
      <c r="G194" s="85">
        <f t="shared" si="37"/>
        <v>0.17094612419283317</v>
      </c>
      <c r="H194" s="84">
        <v>274500</v>
      </c>
      <c r="I194" s="84">
        <v>261500</v>
      </c>
      <c r="J194" s="88">
        <v>125395903</v>
      </c>
      <c r="K194" s="84">
        <f t="shared" si="38"/>
        <v>1.3451112582128057</v>
      </c>
      <c r="L194" s="84">
        <f t="shared" si="39"/>
        <v>1.3451112582128057</v>
      </c>
      <c r="M194" s="85">
        <v>222200</v>
      </c>
      <c r="N194" s="85">
        <v>210000</v>
      </c>
      <c r="O194" s="85">
        <v>15956260</v>
      </c>
      <c r="P194" s="85">
        <f t="shared" si="40"/>
        <v>27.234779000652562</v>
      </c>
      <c r="Q194" s="85">
        <f t="shared" si="41"/>
        <v>27.234779000652562</v>
      </c>
      <c r="R194" s="84">
        <v>0</v>
      </c>
      <c r="S194" s="84"/>
      <c r="T194" s="84">
        <v>0</v>
      </c>
      <c r="U194" s="84">
        <v>0</v>
      </c>
      <c r="V194" s="84"/>
      <c r="W194" s="85">
        <v>1</v>
      </c>
      <c r="X194" s="85">
        <v>1</v>
      </c>
      <c r="Y194" s="85">
        <v>100000000</v>
      </c>
      <c r="Z194" s="85">
        <f t="shared" si="42"/>
        <v>1365114.194686</v>
      </c>
      <c r="AA194" s="85">
        <f t="shared" si="43"/>
        <v>1365114.194686</v>
      </c>
      <c r="AB194" s="221">
        <f t="shared" si="44"/>
        <v>0</v>
      </c>
      <c r="AC194" s="221">
        <f t="shared" si="45"/>
        <v>290211960499322.75</v>
      </c>
      <c r="AD194" s="220">
        <f t="shared" si="34"/>
        <v>319942006426538.56</v>
      </c>
      <c r="AE194" s="219">
        <f t="shared" si="35"/>
        <v>1102.4425246845924</v>
      </c>
      <c r="AF194" s="98">
        <f t="shared" si="46"/>
        <v>-2.3542673969102725E-2</v>
      </c>
      <c r="AG194" s="84">
        <f t="shared" si="47"/>
        <v>-4.5454545454545452E-3</v>
      </c>
      <c r="AH194" s="84">
        <f t="shared" si="48"/>
        <v>-4.7358834244080147E-2</v>
      </c>
      <c r="AI194" s="84">
        <f t="shared" si="49"/>
        <v>-5.4905490549054907E-2</v>
      </c>
      <c r="AJ194" s="84">
        <f t="shared" si="50"/>
        <v>0</v>
      </c>
    </row>
    <row r="195" spans="1:36">
      <c r="A195" s="84">
        <v>20181016</v>
      </c>
      <c r="B195" s="84" t="s">
        <v>99</v>
      </c>
      <c r="C195" s="85">
        <v>43800</v>
      </c>
      <c r="D195" s="85">
        <v>43600</v>
      </c>
      <c r="E195" s="85">
        <v>6419324700</v>
      </c>
      <c r="F195" s="85">
        <f t="shared" si="36"/>
        <v>0.17094612419283317</v>
      </c>
      <c r="G195" s="85">
        <f t="shared" si="37"/>
        <v>0.17094612419283317</v>
      </c>
      <c r="H195" s="84">
        <v>261500</v>
      </c>
      <c r="I195" s="84">
        <v>262000</v>
      </c>
      <c r="J195" s="88">
        <v>125395903</v>
      </c>
      <c r="K195" s="84">
        <f t="shared" si="38"/>
        <v>1.3451112582128057</v>
      </c>
      <c r="L195" s="84">
        <f t="shared" si="39"/>
        <v>1.3451112582128057</v>
      </c>
      <c r="M195" s="85">
        <v>210000</v>
      </c>
      <c r="N195" s="85">
        <v>216000</v>
      </c>
      <c r="O195" s="85">
        <v>15956260</v>
      </c>
      <c r="P195" s="85">
        <f t="shared" si="40"/>
        <v>27.234779000652562</v>
      </c>
      <c r="Q195" s="85">
        <f t="shared" si="41"/>
        <v>27.234779000652562</v>
      </c>
      <c r="R195" s="84">
        <v>0</v>
      </c>
      <c r="S195" s="84"/>
      <c r="T195" s="84">
        <v>0</v>
      </c>
      <c r="U195" s="84">
        <v>0</v>
      </c>
      <c r="V195" s="84"/>
      <c r="W195" s="85">
        <v>1</v>
      </c>
      <c r="X195" s="85">
        <v>1</v>
      </c>
      <c r="Y195" s="85">
        <v>100000000</v>
      </c>
      <c r="Z195" s="85">
        <f t="shared" si="42"/>
        <v>1365114.194686</v>
      </c>
      <c r="AA195" s="85">
        <f t="shared" si="43"/>
        <v>1365114.194686</v>
      </c>
      <c r="AB195" s="221">
        <f t="shared" si="44"/>
        <v>0</v>
      </c>
      <c r="AC195" s="221">
        <f t="shared" si="45"/>
        <v>290211960499322.75</v>
      </c>
      <c r="AD195" s="220">
        <f t="shared" si="34"/>
        <v>322414261700149.75</v>
      </c>
      <c r="AE195" s="219">
        <f t="shared" si="35"/>
        <v>1110.9613164992286</v>
      </c>
      <c r="AF195" s="98">
        <f t="shared" si="46"/>
        <v>7.7271981295110193E-3</v>
      </c>
      <c r="AG195" s="84">
        <f t="shared" si="47"/>
        <v>-4.5662100456621002E-3</v>
      </c>
      <c r="AH195" s="84">
        <f t="shared" si="48"/>
        <v>1.9120458891013384E-3</v>
      </c>
      <c r="AI195" s="84">
        <f t="shared" si="49"/>
        <v>2.8571428571428571E-2</v>
      </c>
      <c r="AJ195" s="84">
        <f t="shared" si="50"/>
        <v>0</v>
      </c>
    </row>
    <row r="196" spans="1:36">
      <c r="A196" s="84">
        <v>20181017</v>
      </c>
      <c r="B196" s="84" t="s">
        <v>99</v>
      </c>
      <c r="C196" s="85">
        <v>43600</v>
      </c>
      <c r="D196" s="85">
        <v>44150</v>
      </c>
      <c r="E196" s="85">
        <v>6419324700</v>
      </c>
      <c r="F196" s="85">
        <f t="shared" si="36"/>
        <v>0.17094612419283317</v>
      </c>
      <c r="G196" s="85">
        <f t="shared" si="37"/>
        <v>0.17094612419283317</v>
      </c>
      <c r="H196" s="84">
        <v>262000</v>
      </c>
      <c r="I196" s="84">
        <v>265500</v>
      </c>
      <c r="J196" s="88">
        <v>125395903</v>
      </c>
      <c r="K196" s="84">
        <f t="shared" si="38"/>
        <v>1.3451112582128057</v>
      </c>
      <c r="L196" s="84">
        <f t="shared" si="39"/>
        <v>1.3451112582128057</v>
      </c>
      <c r="M196" s="85">
        <v>216000</v>
      </c>
      <c r="N196" s="85">
        <v>217500</v>
      </c>
      <c r="O196" s="85">
        <v>15956260</v>
      </c>
      <c r="P196" s="85">
        <f t="shared" si="40"/>
        <v>27.234779000652562</v>
      </c>
      <c r="Q196" s="85">
        <f t="shared" si="41"/>
        <v>27.234779000652562</v>
      </c>
      <c r="R196" s="84">
        <v>0</v>
      </c>
      <c r="S196" s="84"/>
      <c r="T196" s="84">
        <v>0</v>
      </c>
      <c r="U196" s="84">
        <v>0</v>
      </c>
      <c r="V196" s="84"/>
      <c r="W196" s="85">
        <v>1</v>
      </c>
      <c r="X196" s="85">
        <v>1</v>
      </c>
      <c r="Y196" s="85">
        <v>100000000</v>
      </c>
      <c r="Z196" s="85">
        <f t="shared" si="42"/>
        <v>1365114.194686</v>
      </c>
      <c r="AA196" s="85">
        <f t="shared" si="43"/>
        <v>1365114.194686</v>
      </c>
      <c r="AB196" s="221">
        <f t="shared" si="44"/>
        <v>0</v>
      </c>
      <c r="AC196" s="221">
        <f t="shared" si="45"/>
        <v>290211960499322.75</v>
      </c>
      <c r="AD196" s="220">
        <f t="shared" ref="AD196:AD247" si="51">D196*E196*G196+I196*J196*L196+N196*O196*Q196+X196*Y196*AA196</f>
        <v>324260006837892</v>
      </c>
      <c r="AE196" s="219">
        <f t="shared" ref="AE196:AE259" si="52">AD196/AC196*1000</f>
        <v>1117.3213063995986</v>
      </c>
      <c r="AF196" s="98">
        <f t="shared" si="46"/>
        <v>5.7247626950784353E-3</v>
      </c>
      <c r="AG196" s="84">
        <f t="shared" si="47"/>
        <v>1.261467889908257E-2</v>
      </c>
      <c r="AH196" s="84">
        <f t="shared" si="48"/>
        <v>1.3358778625954198E-2</v>
      </c>
      <c r="AI196" s="84">
        <f t="shared" si="49"/>
        <v>6.9444444444444441E-3</v>
      </c>
      <c r="AJ196" s="84">
        <f t="shared" si="50"/>
        <v>0</v>
      </c>
    </row>
    <row r="197" spans="1:36">
      <c r="A197" s="84">
        <v>20181018</v>
      </c>
      <c r="B197" s="84" t="s">
        <v>99</v>
      </c>
      <c r="C197" s="85">
        <v>44150</v>
      </c>
      <c r="D197" s="85">
        <v>44050</v>
      </c>
      <c r="E197" s="85">
        <v>6419324700</v>
      </c>
      <c r="F197" s="85">
        <f t="shared" ref="F197:F260" si="53">G196</f>
        <v>0.17094612419283317</v>
      </c>
      <c r="G197" s="85">
        <f t="shared" ref="G197:G247" si="54">IF(B197="Y",0.15*(C197*E197+H197*J197+M197*O197+W197*Y197)/(C197*E197),IF(AB197=0,F197,D196*E196*G196/AD196*(C197*E197+H197*J197+M197*O197+W197*Y197)/(C197*E197)))</f>
        <v>0.17094612419283317</v>
      </c>
      <c r="H197" s="84">
        <v>265500</v>
      </c>
      <c r="I197" s="84">
        <v>260500</v>
      </c>
      <c r="J197" s="88">
        <v>125395903</v>
      </c>
      <c r="K197" s="84">
        <f t="shared" ref="K197:K260" si="55">L196</f>
        <v>1.3451112582128057</v>
      </c>
      <c r="L197" s="84">
        <f t="shared" ref="L197:L247" si="56">IF(B197="Y",0.15*(C197*E197+H197*J197+M197*O197+W197*Y197)/(H197*J197),IF(AB197=0,K197,I196*J196*L196/AD196*(C197*E197+H197*J197+M197*O197+W197*Y197)/(H197*J197)))</f>
        <v>1.3451112582128057</v>
      </c>
      <c r="M197" s="85">
        <v>217500</v>
      </c>
      <c r="N197" s="85">
        <v>213700</v>
      </c>
      <c r="O197" s="85">
        <v>15956260</v>
      </c>
      <c r="P197" s="85">
        <f t="shared" ref="P197:P260" si="57">Q196</f>
        <v>27.234779000652562</v>
      </c>
      <c r="Q197" s="85">
        <f t="shared" ref="Q197:Q247" si="58">IF(B197="Y",0.3*(C197*E197+H197*J197+M197*O197+W197*Y197)/(M197*O197),IF(AB197=0,P197,N196*O196*Q196/AD196*(C197*E197+H197*J197+M197*O197+W197*Y197)/(M197*O197)))</f>
        <v>27.234779000652562</v>
      </c>
      <c r="R197" s="84">
        <v>0</v>
      </c>
      <c r="S197" s="84"/>
      <c r="T197" s="84">
        <v>0</v>
      </c>
      <c r="U197" s="84">
        <v>0</v>
      </c>
      <c r="V197" s="84"/>
      <c r="W197" s="85">
        <v>1</v>
      </c>
      <c r="X197" s="85">
        <v>1</v>
      </c>
      <c r="Y197" s="85">
        <v>100000000</v>
      </c>
      <c r="Z197" s="85">
        <f t="shared" ref="Z197:Z260" si="59">AA196</f>
        <v>1365114.194686</v>
      </c>
      <c r="AA197" s="85">
        <f t="shared" ref="AA197:AA247" si="60">IF(B197="Y",0.4*(C197*E197+H197*J197+M197*O197+W197*Y197)/(W197*Y197),IF(AB197=0,Z197,X196*Y196*AA196/AD196*(C197*E197+H197*J197+M197*O197+W197*Y197)/(W197*Y197)))</f>
        <v>1365114.194686</v>
      </c>
      <c r="AB197" s="221">
        <f t="shared" ref="AB197:AB247" si="61">IF(AD196&lt;&gt;(C197*E197*F197+H197*J197*K197+M197*O197*P197+W197*Y197*Z197),1,0)</f>
        <v>0</v>
      </c>
      <c r="AC197" s="221">
        <f t="shared" ref="AC197:AC247" si="62">IF(AND(AB197=0,B197="N"),AC196,AC196*(C197*E197*G197+H197*J197*L197+M197*O197*Q197+W197*Y197*AA197)/AD196)</f>
        <v>290211960499322.75</v>
      </c>
      <c r="AD197" s="220">
        <f t="shared" si="51"/>
        <v>321655565949704.25</v>
      </c>
      <c r="AE197" s="219">
        <f t="shared" si="52"/>
        <v>1108.3470350301254</v>
      </c>
      <c r="AF197" s="98">
        <f t="shared" ref="AF197:AF260" si="63">(AE197-AE196)/AE196</f>
        <v>-8.0319522397647846E-3</v>
      </c>
      <c r="AG197" s="84">
        <f t="shared" ref="AG197:AG260" si="64">(D197-C197)/C197</f>
        <v>-2.2650056625141564E-3</v>
      </c>
      <c r="AH197" s="84">
        <f t="shared" ref="AH197:AH260" si="65">(I197-H197)/H197</f>
        <v>-1.8832391713747645E-2</v>
      </c>
      <c r="AI197" s="84">
        <f t="shared" ref="AI197:AI260" si="66">(N197-M197)/M197</f>
        <v>-1.747126436781609E-2</v>
      </c>
      <c r="AJ197" s="84">
        <f t="shared" ref="AJ197:AJ260" si="67">(X197-W197)/X197</f>
        <v>0</v>
      </c>
    </row>
    <row r="198" spans="1:36">
      <c r="A198" s="84">
        <v>20181019</v>
      </c>
      <c r="B198" s="84" t="s">
        <v>99</v>
      </c>
      <c r="C198" s="85">
        <v>44050</v>
      </c>
      <c r="D198" s="85">
        <v>43900</v>
      </c>
      <c r="E198" s="85">
        <v>6419324700</v>
      </c>
      <c r="F198" s="85">
        <f t="shared" si="53"/>
        <v>0.17094612419283317</v>
      </c>
      <c r="G198" s="85">
        <f t="shared" si="54"/>
        <v>0.17094612419283317</v>
      </c>
      <c r="H198" s="84">
        <v>260500</v>
      </c>
      <c r="I198" s="84">
        <v>273000</v>
      </c>
      <c r="J198" s="88">
        <v>125395903</v>
      </c>
      <c r="K198" s="84">
        <f t="shared" si="55"/>
        <v>1.3451112582128057</v>
      </c>
      <c r="L198" s="84">
        <f t="shared" si="56"/>
        <v>1.3451112582128057</v>
      </c>
      <c r="M198" s="85">
        <v>213700</v>
      </c>
      <c r="N198" s="85">
        <v>224200</v>
      </c>
      <c r="O198" s="85">
        <v>15956260</v>
      </c>
      <c r="P198" s="85">
        <f t="shared" si="57"/>
        <v>27.234779000652562</v>
      </c>
      <c r="Q198" s="85">
        <f t="shared" si="58"/>
        <v>27.234779000652562</v>
      </c>
      <c r="R198" s="84">
        <v>0</v>
      </c>
      <c r="S198" s="84"/>
      <c r="T198" s="84">
        <v>0</v>
      </c>
      <c r="U198" s="84">
        <v>0</v>
      </c>
      <c r="V198" s="84"/>
      <c r="W198" s="85">
        <v>1</v>
      </c>
      <c r="X198" s="85">
        <v>1</v>
      </c>
      <c r="Y198" s="85">
        <v>100000000</v>
      </c>
      <c r="Z198" s="85">
        <f t="shared" si="59"/>
        <v>1365114.194686</v>
      </c>
      <c r="AA198" s="85">
        <f t="shared" si="60"/>
        <v>1365114.194686</v>
      </c>
      <c r="AB198" s="221">
        <f t="shared" si="61"/>
        <v>0</v>
      </c>
      <c r="AC198" s="221">
        <f t="shared" si="62"/>
        <v>290211960499322.75</v>
      </c>
      <c r="AD198" s="220">
        <f t="shared" si="51"/>
        <v>328162289913990.5</v>
      </c>
      <c r="AE198" s="219">
        <f t="shared" si="52"/>
        <v>1130.7676270453239</v>
      </c>
      <c r="AF198" s="98">
        <f t="shared" si="63"/>
        <v>2.0228855499747969E-2</v>
      </c>
      <c r="AG198" s="84">
        <f t="shared" si="64"/>
        <v>-3.4052213393870601E-3</v>
      </c>
      <c r="AH198" s="84">
        <f t="shared" si="65"/>
        <v>4.7984644913627639E-2</v>
      </c>
      <c r="AI198" s="84">
        <f t="shared" si="66"/>
        <v>4.9134300421151147E-2</v>
      </c>
      <c r="AJ198" s="84">
        <f t="shared" si="67"/>
        <v>0</v>
      </c>
    </row>
    <row r="199" spans="1:36">
      <c r="A199" s="84">
        <v>20181022</v>
      </c>
      <c r="B199" s="84" t="s">
        <v>99</v>
      </c>
      <c r="C199" s="85">
        <v>43900</v>
      </c>
      <c r="D199" s="85">
        <v>43550</v>
      </c>
      <c r="E199" s="85">
        <v>6419324700</v>
      </c>
      <c r="F199" s="85">
        <f t="shared" si="53"/>
        <v>0.17094612419283317</v>
      </c>
      <c r="G199" s="85">
        <f t="shared" si="54"/>
        <v>0.17094612419283317</v>
      </c>
      <c r="H199" s="84">
        <v>273000</v>
      </c>
      <c r="I199" s="84">
        <v>268500</v>
      </c>
      <c r="J199" s="88">
        <v>125395903</v>
      </c>
      <c r="K199" s="84">
        <f t="shared" si="55"/>
        <v>1.3451112582128057</v>
      </c>
      <c r="L199" s="84">
        <f t="shared" si="56"/>
        <v>1.3451112582128057</v>
      </c>
      <c r="M199" s="85">
        <v>224200</v>
      </c>
      <c r="N199" s="85">
        <v>224500</v>
      </c>
      <c r="O199" s="85">
        <v>15956260</v>
      </c>
      <c r="P199" s="85">
        <f t="shared" si="57"/>
        <v>27.234779000652562</v>
      </c>
      <c r="Q199" s="85">
        <f t="shared" si="58"/>
        <v>27.234779000652562</v>
      </c>
      <c r="R199" s="84">
        <v>0</v>
      </c>
      <c r="S199" s="84"/>
      <c r="T199" s="84">
        <v>0</v>
      </c>
      <c r="U199" s="84">
        <v>0</v>
      </c>
      <c r="V199" s="84"/>
      <c r="W199" s="85">
        <v>1</v>
      </c>
      <c r="X199" s="85">
        <v>1</v>
      </c>
      <c r="Y199" s="85">
        <v>100000000</v>
      </c>
      <c r="Z199" s="85">
        <f t="shared" si="59"/>
        <v>1365114.194686</v>
      </c>
      <c r="AA199" s="85">
        <f t="shared" si="60"/>
        <v>1365114.194686</v>
      </c>
      <c r="AB199" s="221">
        <f t="shared" si="61"/>
        <v>0</v>
      </c>
      <c r="AC199" s="221">
        <f t="shared" si="62"/>
        <v>290211960499322.75</v>
      </c>
      <c r="AD199" s="220">
        <f t="shared" si="51"/>
        <v>327149562457467.69</v>
      </c>
      <c r="AE199" s="219">
        <f t="shared" si="52"/>
        <v>1127.2780139543254</v>
      </c>
      <c r="AF199" s="98">
        <f t="shared" si="63"/>
        <v>-3.086056770228596E-3</v>
      </c>
      <c r="AG199" s="84">
        <f t="shared" si="64"/>
        <v>-7.972665148063782E-3</v>
      </c>
      <c r="AH199" s="84">
        <f t="shared" si="65"/>
        <v>-1.6483516483516484E-2</v>
      </c>
      <c r="AI199" s="84">
        <f t="shared" si="66"/>
        <v>1.3380909901873326E-3</v>
      </c>
      <c r="AJ199" s="84">
        <f t="shared" si="67"/>
        <v>0</v>
      </c>
    </row>
    <row r="200" spans="1:36">
      <c r="A200" s="84">
        <v>20181023</v>
      </c>
      <c r="B200" s="84" t="s">
        <v>99</v>
      </c>
      <c r="C200" s="85">
        <v>43550</v>
      </c>
      <c r="D200" s="85">
        <v>43050</v>
      </c>
      <c r="E200" s="85">
        <v>6419324700</v>
      </c>
      <c r="F200" s="85">
        <f t="shared" si="53"/>
        <v>0.17094612419283317</v>
      </c>
      <c r="G200" s="85">
        <f t="shared" si="54"/>
        <v>0.17094612419283317</v>
      </c>
      <c r="H200" s="84">
        <v>268500</v>
      </c>
      <c r="I200" s="84">
        <v>246500</v>
      </c>
      <c r="J200" s="88">
        <v>125395903</v>
      </c>
      <c r="K200" s="84">
        <f t="shared" si="55"/>
        <v>1.3451112582128057</v>
      </c>
      <c r="L200" s="84">
        <f t="shared" si="56"/>
        <v>1.3451112582128057</v>
      </c>
      <c r="M200" s="85">
        <v>224500</v>
      </c>
      <c r="N200" s="85">
        <v>215900</v>
      </c>
      <c r="O200" s="85">
        <v>15956260</v>
      </c>
      <c r="P200" s="85">
        <f t="shared" si="57"/>
        <v>27.234779000652562</v>
      </c>
      <c r="Q200" s="85">
        <f t="shared" si="58"/>
        <v>27.234779000652562</v>
      </c>
      <c r="R200" s="84">
        <v>0</v>
      </c>
      <c r="S200" s="84"/>
      <c r="T200" s="84">
        <v>0</v>
      </c>
      <c r="U200" s="84">
        <v>0</v>
      </c>
      <c r="V200" s="84"/>
      <c r="W200" s="85">
        <v>1</v>
      </c>
      <c r="X200" s="85">
        <v>1</v>
      </c>
      <c r="Y200" s="85">
        <v>100000000</v>
      </c>
      <c r="Z200" s="85">
        <f t="shared" si="59"/>
        <v>1365114.194686</v>
      </c>
      <c r="AA200" s="85">
        <f t="shared" si="60"/>
        <v>1365114.194686</v>
      </c>
      <c r="AB200" s="221">
        <f t="shared" si="61"/>
        <v>0</v>
      </c>
      <c r="AC200" s="221">
        <f t="shared" si="62"/>
        <v>290211960499322.75</v>
      </c>
      <c r="AD200" s="220">
        <f t="shared" si="51"/>
        <v>319152850572786.37</v>
      </c>
      <c r="AE200" s="219">
        <f t="shared" si="52"/>
        <v>1099.723285090213</v>
      </c>
      <c r="AF200" s="98">
        <f t="shared" si="63"/>
        <v>-2.444359645359747E-2</v>
      </c>
      <c r="AG200" s="84">
        <f t="shared" si="64"/>
        <v>-1.1481056257175661E-2</v>
      </c>
      <c r="AH200" s="84">
        <f t="shared" si="65"/>
        <v>-8.1936685288640593E-2</v>
      </c>
      <c r="AI200" s="84">
        <f t="shared" si="66"/>
        <v>-3.8307349665924278E-2</v>
      </c>
      <c r="AJ200" s="84">
        <f t="shared" si="67"/>
        <v>0</v>
      </c>
    </row>
    <row r="201" spans="1:36">
      <c r="A201" s="84">
        <v>20181024</v>
      </c>
      <c r="B201" s="84" t="s">
        <v>99</v>
      </c>
      <c r="C201" s="85">
        <v>43050</v>
      </c>
      <c r="D201" s="85">
        <v>42550</v>
      </c>
      <c r="E201" s="85">
        <v>6419324700</v>
      </c>
      <c r="F201" s="85">
        <f t="shared" si="53"/>
        <v>0.17094612419283317</v>
      </c>
      <c r="G201" s="85">
        <f t="shared" si="54"/>
        <v>0.17094612419283317</v>
      </c>
      <c r="H201" s="84">
        <v>246500</v>
      </c>
      <c r="I201" s="84">
        <v>225500</v>
      </c>
      <c r="J201" s="88">
        <v>125395903</v>
      </c>
      <c r="K201" s="84">
        <f t="shared" si="55"/>
        <v>1.3451112582128057</v>
      </c>
      <c r="L201" s="84">
        <f t="shared" si="56"/>
        <v>1.3451112582128057</v>
      </c>
      <c r="M201" s="85">
        <v>215900</v>
      </c>
      <c r="N201" s="85">
        <v>216700</v>
      </c>
      <c r="O201" s="85">
        <v>15956260</v>
      </c>
      <c r="P201" s="85">
        <f t="shared" si="57"/>
        <v>27.234779000652562</v>
      </c>
      <c r="Q201" s="85">
        <f t="shared" si="58"/>
        <v>27.234779000652562</v>
      </c>
      <c r="R201" s="84">
        <v>0</v>
      </c>
      <c r="S201" s="84"/>
      <c r="T201" s="84">
        <v>0</v>
      </c>
      <c r="U201" s="84">
        <v>0</v>
      </c>
      <c r="V201" s="84"/>
      <c r="W201" s="85">
        <v>1</v>
      </c>
      <c r="X201" s="85">
        <v>1</v>
      </c>
      <c r="Y201" s="85">
        <v>100000000</v>
      </c>
      <c r="Z201" s="85">
        <f t="shared" si="59"/>
        <v>1365114.194686</v>
      </c>
      <c r="AA201" s="85">
        <f t="shared" si="60"/>
        <v>1365114.194686</v>
      </c>
      <c r="AB201" s="221">
        <f t="shared" si="61"/>
        <v>0</v>
      </c>
      <c r="AC201" s="221">
        <f t="shared" si="62"/>
        <v>290211960499322.75</v>
      </c>
      <c r="AD201" s="220">
        <f t="shared" si="51"/>
        <v>315409723147867.5</v>
      </c>
      <c r="AE201" s="219">
        <f t="shared" si="52"/>
        <v>1086.8253762015559</v>
      </c>
      <c r="AF201" s="98">
        <f t="shared" si="63"/>
        <v>-1.1728322082040062E-2</v>
      </c>
      <c r="AG201" s="84">
        <f t="shared" si="64"/>
        <v>-1.1614401858304297E-2</v>
      </c>
      <c r="AH201" s="84">
        <f t="shared" si="65"/>
        <v>-8.5192697768762676E-2</v>
      </c>
      <c r="AI201" s="84">
        <f t="shared" si="66"/>
        <v>3.7054191755442334E-3</v>
      </c>
      <c r="AJ201" s="84">
        <f t="shared" si="67"/>
        <v>0</v>
      </c>
    </row>
    <row r="202" spans="1:36">
      <c r="A202" s="84">
        <v>20181025</v>
      </c>
      <c r="B202" s="84" t="s">
        <v>99</v>
      </c>
      <c r="C202" s="85">
        <v>42550</v>
      </c>
      <c r="D202" s="85">
        <v>41000</v>
      </c>
      <c r="E202" s="85">
        <v>6419324700</v>
      </c>
      <c r="F202" s="85">
        <f t="shared" si="53"/>
        <v>0.17094612419283317</v>
      </c>
      <c r="G202" s="85">
        <f t="shared" si="54"/>
        <v>0.17094612419283317</v>
      </c>
      <c r="H202" s="84">
        <v>225500</v>
      </c>
      <c r="I202" s="84">
        <v>236500</v>
      </c>
      <c r="J202" s="88">
        <v>125395903</v>
      </c>
      <c r="K202" s="84">
        <f t="shared" si="55"/>
        <v>1.3451112582128057</v>
      </c>
      <c r="L202" s="84">
        <f t="shared" si="56"/>
        <v>1.3451112582128057</v>
      </c>
      <c r="M202" s="85">
        <v>216700</v>
      </c>
      <c r="N202" s="85">
        <v>203000</v>
      </c>
      <c r="O202" s="85">
        <v>15956260</v>
      </c>
      <c r="P202" s="85">
        <f t="shared" si="57"/>
        <v>27.234779000652562</v>
      </c>
      <c r="Q202" s="85">
        <f t="shared" si="58"/>
        <v>27.234779000652562</v>
      </c>
      <c r="R202" s="84">
        <v>0</v>
      </c>
      <c r="S202" s="84"/>
      <c r="T202" s="84">
        <v>0</v>
      </c>
      <c r="U202" s="84">
        <v>0</v>
      </c>
      <c r="V202" s="84"/>
      <c r="W202" s="85">
        <v>1</v>
      </c>
      <c r="X202" s="85">
        <v>1</v>
      </c>
      <c r="Y202" s="85">
        <v>100000000</v>
      </c>
      <c r="Z202" s="85">
        <f t="shared" si="59"/>
        <v>1365114.194686</v>
      </c>
      <c r="AA202" s="85">
        <f t="shared" si="60"/>
        <v>1365114.194686</v>
      </c>
      <c r="AB202" s="221">
        <f t="shared" si="61"/>
        <v>0</v>
      </c>
      <c r="AC202" s="221">
        <f t="shared" si="62"/>
        <v>290211960499322.75</v>
      </c>
      <c r="AD202" s="220">
        <f t="shared" si="51"/>
        <v>309610659604902.44</v>
      </c>
      <c r="AE202" s="219">
        <f t="shared" si="52"/>
        <v>1066.8432102943082</v>
      </c>
      <c r="AF202" s="98">
        <f t="shared" si="63"/>
        <v>-1.8385810954364323E-2</v>
      </c>
      <c r="AG202" s="84">
        <f t="shared" si="64"/>
        <v>-3.6427732079905996E-2</v>
      </c>
      <c r="AH202" s="84">
        <f t="shared" si="65"/>
        <v>4.878048780487805E-2</v>
      </c>
      <c r="AI202" s="84">
        <f t="shared" si="66"/>
        <v>-6.3221042916474388E-2</v>
      </c>
      <c r="AJ202" s="84">
        <f t="shared" si="67"/>
        <v>0</v>
      </c>
    </row>
    <row r="203" spans="1:36">
      <c r="A203" s="84">
        <v>20181026</v>
      </c>
      <c r="B203" s="84" t="s">
        <v>99</v>
      </c>
      <c r="C203" s="85">
        <v>41000</v>
      </c>
      <c r="D203" s="85">
        <v>41000</v>
      </c>
      <c r="E203" s="85">
        <v>6419324700</v>
      </c>
      <c r="F203" s="85">
        <f t="shared" si="53"/>
        <v>0.17094612419283317</v>
      </c>
      <c r="G203" s="85">
        <f t="shared" si="54"/>
        <v>0.17094612419283317</v>
      </c>
      <c r="H203" s="84">
        <v>236500</v>
      </c>
      <c r="I203" s="84">
        <v>228000</v>
      </c>
      <c r="J203" s="88">
        <v>125395903</v>
      </c>
      <c r="K203" s="84">
        <f t="shared" si="55"/>
        <v>1.3451112582128057</v>
      </c>
      <c r="L203" s="84">
        <f t="shared" si="56"/>
        <v>1.3451112582128057</v>
      </c>
      <c r="M203" s="85">
        <v>203000</v>
      </c>
      <c r="N203" s="85">
        <v>194900</v>
      </c>
      <c r="O203" s="85">
        <v>15956260</v>
      </c>
      <c r="P203" s="85">
        <f t="shared" si="57"/>
        <v>27.234779000652562</v>
      </c>
      <c r="Q203" s="85">
        <f t="shared" si="58"/>
        <v>27.234779000652562</v>
      </c>
      <c r="R203" s="84">
        <v>0</v>
      </c>
      <c r="S203" s="84"/>
      <c r="T203" s="84">
        <v>0</v>
      </c>
      <c r="U203" s="84">
        <v>0</v>
      </c>
      <c r="V203" s="84"/>
      <c r="W203" s="85">
        <v>1</v>
      </c>
      <c r="X203" s="85">
        <v>1</v>
      </c>
      <c r="Y203" s="85">
        <v>100000000</v>
      </c>
      <c r="Z203" s="85">
        <f t="shared" si="59"/>
        <v>1365114.194686</v>
      </c>
      <c r="AA203" s="85">
        <f t="shared" si="60"/>
        <v>1365114.194686</v>
      </c>
      <c r="AB203" s="221">
        <f t="shared" si="61"/>
        <v>0</v>
      </c>
      <c r="AC203" s="221">
        <f t="shared" si="62"/>
        <v>290211960499322.75</v>
      </c>
      <c r="AD203" s="220">
        <f t="shared" si="51"/>
        <v>304656974117907.12</v>
      </c>
      <c r="AE203" s="219">
        <f t="shared" si="52"/>
        <v>1049.774012048749</v>
      </c>
      <c r="AF203" s="98">
        <f t="shared" si="63"/>
        <v>-1.5999725246271489E-2</v>
      </c>
      <c r="AG203" s="84">
        <f t="shared" si="64"/>
        <v>0</v>
      </c>
      <c r="AH203" s="84">
        <f t="shared" si="65"/>
        <v>-3.5940803382663845E-2</v>
      </c>
      <c r="AI203" s="84">
        <f t="shared" si="66"/>
        <v>-3.9901477832512314E-2</v>
      </c>
      <c r="AJ203" s="84">
        <f t="shared" si="67"/>
        <v>0</v>
      </c>
    </row>
    <row r="204" spans="1:36">
      <c r="A204" s="84">
        <v>20181029</v>
      </c>
      <c r="B204" s="84" t="s">
        <v>99</v>
      </c>
      <c r="C204" s="85">
        <v>41000</v>
      </c>
      <c r="D204" s="85">
        <v>41400</v>
      </c>
      <c r="E204" s="85">
        <v>6419324700</v>
      </c>
      <c r="F204" s="85">
        <f t="shared" si="53"/>
        <v>0.17094612419283317</v>
      </c>
      <c r="G204" s="85">
        <f t="shared" si="54"/>
        <v>0.17094612419283317</v>
      </c>
      <c r="H204" s="84">
        <v>228000</v>
      </c>
      <c r="I204" s="84">
        <v>218000</v>
      </c>
      <c r="J204" s="88">
        <v>125395903</v>
      </c>
      <c r="K204" s="84">
        <f t="shared" si="55"/>
        <v>1.3451112582128057</v>
      </c>
      <c r="L204" s="84">
        <f t="shared" si="56"/>
        <v>1.3451112582128057</v>
      </c>
      <c r="M204" s="85">
        <v>194900</v>
      </c>
      <c r="N204" s="85">
        <v>181800</v>
      </c>
      <c r="O204" s="85">
        <v>15956260</v>
      </c>
      <c r="P204" s="85">
        <f t="shared" si="57"/>
        <v>27.234779000652562</v>
      </c>
      <c r="Q204" s="85">
        <f t="shared" si="58"/>
        <v>27.234779000652562</v>
      </c>
      <c r="R204" s="84">
        <v>0</v>
      </c>
      <c r="S204" s="84"/>
      <c r="T204" s="84">
        <v>0</v>
      </c>
      <c r="U204" s="84">
        <v>0</v>
      </c>
      <c r="V204" s="84"/>
      <c r="W204" s="85">
        <v>1</v>
      </c>
      <c r="X204" s="85">
        <v>1</v>
      </c>
      <c r="Y204" s="85">
        <v>100000000</v>
      </c>
      <c r="Z204" s="85">
        <f t="shared" si="59"/>
        <v>1365114.194686</v>
      </c>
      <c r="AA204" s="85">
        <f t="shared" si="60"/>
        <v>1365114.194686</v>
      </c>
      <c r="AB204" s="221">
        <f t="shared" si="61"/>
        <v>0</v>
      </c>
      <c r="AC204" s="221">
        <f t="shared" si="62"/>
        <v>290211960499322.75</v>
      </c>
      <c r="AD204" s="220">
        <f t="shared" si="51"/>
        <v>297716398866698.56</v>
      </c>
      <c r="AE204" s="219">
        <f t="shared" si="52"/>
        <v>1025.8584737667741</v>
      </c>
      <c r="AF204" s="98">
        <f t="shared" si="63"/>
        <v>-2.2781606333825258E-2</v>
      </c>
      <c r="AG204" s="84">
        <f t="shared" si="64"/>
        <v>9.7560975609756097E-3</v>
      </c>
      <c r="AH204" s="84">
        <f t="shared" si="65"/>
        <v>-4.3859649122807015E-2</v>
      </c>
      <c r="AI204" s="84">
        <f t="shared" si="66"/>
        <v>-6.7213955874807593E-2</v>
      </c>
      <c r="AJ204" s="84">
        <f t="shared" si="67"/>
        <v>0</v>
      </c>
    </row>
    <row r="205" spans="1:36">
      <c r="A205" s="84">
        <v>20181030</v>
      </c>
      <c r="B205" s="84" t="s">
        <v>99</v>
      </c>
      <c r="C205" s="85">
        <v>41400</v>
      </c>
      <c r="D205" s="85">
        <v>42350</v>
      </c>
      <c r="E205" s="85">
        <v>6419324700</v>
      </c>
      <c r="F205" s="85">
        <f t="shared" si="53"/>
        <v>0.17094612419283317</v>
      </c>
      <c r="G205" s="85">
        <f t="shared" si="54"/>
        <v>0.17094612419283317</v>
      </c>
      <c r="H205" s="84">
        <v>218000</v>
      </c>
      <c r="I205" s="84">
        <v>225500</v>
      </c>
      <c r="J205" s="88">
        <v>125395903</v>
      </c>
      <c r="K205" s="84">
        <f t="shared" si="55"/>
        <v>1.3451112582128057</v>
      </c>
      <c r="L205" s="84">
        <f t="shared" si="56"/>
        <v>1.3451112582128057</v>
      </c>
      <c r="M205" s="85">
        <v>181800</v>
      </c>
      <c r="N205" s="85">
        <v>190500</v>
      </c>
      <c r="O205" s="85">
        <v>15956260</v>
      </c>
      <c r="P205" s="85">
        <f t="shared" si="57"/>
        <v>27.234779000652562</v>
      </c>
      <c r="Q205" s="85">
        <f t="shared" si="58"/>
        <v>27.234779000652562</v>
      </c>
      <c r="R205" s="84">
        <v>0</v>
      </c>
      <c r="S205" s="84"/>
      <c r="T205" s="84">
        <v>0</v>
      </c>
      <c r="U205" s="84">
        <v>0</v>
      </c>
      <c r="V205" s="84"/>
      <c r="W205" s="85">
        <v>1</v>
      </c>
      <c r="X205" s="85">
        <v>1</v>
      </c>
      <c r="Y205" s="85">
        <v>100000000</v>
      </c>
      <c r="Z205" s="85">
        <f t="shared" si="59"/>
        <v>1365114.194686</v>
      </c>
      <c r="AA205" s="85">
        <f t="shared" si="60"/>
        <v>1365114.194686</v>
      </c>
      <c r="AB205" s="221">
        <f t="shared" si="61"/>
        <v>0</v>
      </c>
      <c r="AC205" s="221">
        <f t="shared" si="62"/>
        <v>290211960499322.75</v>
      </c>
      <c r="AD205" s="220">
        <f t="shared" si="51"/>
        <v>303804642785231.31</v>
      </c>
      <c r="AE205" s="219">
        <f t="shared" si="52"/>
        <v>1046.837085082647</v>
      </c>
      <c r="AF205" s="98">
        <f t="shared" si="63"/>
        <v>2.0449810429350113E-2</v>
      </c>
      <c r="AG205" s="84">
        <f t="shared" si="64"/>
        <v>2.2946859903381644E-2</v>
      </c>
      <c r="AH205" s="84">
        <f t="shared" si="65"/>
        <v>3.4403669724770644E-2</v>
      </c>
      <c r="AI205" s="84">
        <f t="shared" si="66"/>
        <v>4.7854785478547858E-2</v>
      </c>
      <c r="AJ205" s="84">
        <f t="shared" si="67"/>
        <v>0</v>
      </c>
    </row>
    <row r="206" spans="1:36">
      <c r="A206" s="84">
        <v>20181031</v>
      </c>
      <c r="B206" s="84" t="s">
        <v>99</v>
      </c>
      <c r="C206" s="85">
        <v>42350</v>
      </c>
      <c r="D206" s="85">
        <v>42400</v>
      </c>
      <c r="E206" s="85">
        <v>6419324700</v>
      </c>
      <c r="F206" s="85">
        <f t="shared" si="53"/>
        <v>0.17094612419283317</v>
      </c>
      <c r="G206" s="85">
        <f t="shared" si="54"/>
        <v>0.17094612419283317</v>
      </c>
      <c r="H206" s="84">
        <v>225500</v>
      </c>
      <c r="I206" s="84">
        <v>217500</v>
      </c>
      <c r="J206" s="88">
        <v>125395903</v>
      </c>
      <c r="K206" s="84">
        <f t="shared" si="55"/>
        <v>1.3451112582128057</v>
      </c>
      <c r="L206" s="84">
        <f t="shared" si="56"/>
        <v>1.3451112582128057</v>
      </c>
      <c r="M206" s="85">
        <v>190500</v>
      </c>
      <c r="N206" s="85">
        <v>186300</v>
      </c>
      <c r="O206" s="85">
        <v>15956260</v>
      </c>
      <c r="P206" s="85">
        <f t="shared" si="57"/>
        <v>27.234779000652562</v>
      </c>
      <c r="Q206" s="85">
        <f t="shared" si="58"/>
        <v>27.234779000652562</v>
      </c>
      <c r="R206" s="84">
        <v>0</v>
      </c>
      <c r="S206" s="84"/>
      <c r="T206" s="84">
        <v>0</v>
      </c>
      <c r="U206" s="84">
        <v>0</v>
      </c>
      <c r="V206" s="84"/>
      <c r="W206" s="85">
        <v>1</v>
      </c>
      <c r="X206" s="85">
        <v>1</v>
      </c>
      <c r="Y206" s="85">
        <v>100000000</v>
      </c>
      <c r="Z206" s="85">
        <f t="shared" si="59"/>
        <v>1365114.194686</v>
      </c>
      <c r="AA206" s="85">
        <f t="shared" si="60"/>
        <v>1365114.194686</v>
      </c>
      <c r="AB206" s="221">
        <f t="shared" si="61"/>
        <v>0</v>
      </c>
      <c r="AC206" s="221">
        <f t="shared" si="62"/>
        <v>290211960499322.75</v>
      </c>
      <c r="AD206" s="220">
        <f t="shared" si="51"/>
        <v>300684965290165.62</v>
      </c>
      <c r="AE206" s="219">
        <f t="shared" si="52"/>
        <v>1036.0874333808422</v>
      </c>
      <c r="AF206" s="98">
        <f t="shared" si="63"/>
        <v>-1.0268695917432246E-2</v>
      </c>
      <c r="AG206" s="84">
        <f t="shared" si="64"/>
        <v>1.1806375442739079E-3</v>
      </c>
      <c r="AH206" s="84">
        <f t="shared" si="65"/>
        <v>-3.5476718403547672E-2</v>
      </c>
      <c r="AI206" s="84">
        <f t="shared" si="66"/>
        <v>-2.2047244094488189E-2</v>
      </c>
      <c r="AJ206" s="84">
        <f t="shared" si="67"/>
        <v>0</v>
      </c>
    </row>
    <row r="207" spans="1:36">
      <c r="A207" s="84">
        <v>20181101</v>
      </c>
      <c r="B207" s="84" t="s">
        <v>99</v>
      </c>
      <c r="C207" s="85">
        <v>42400</v>
      </c>
      <c r="D207" s="85">
        <v>42150</v>
      </c>
      <c r="E207" s="85">
        <v>6419324700</v>
      </c>
      <c r="F207" s="85">
        <f t="shared" si="53"/>
        <v>0.17094612419283317</v>
      </c>
      <c r="G207" s="85">
        <f t="shared" si="54"/>
        <v>0.17094612419283317</v>
      </c>
      <c r="H207" s="84">
        <v>217500</v>
      </c>
      <c r="I207" s="84">
        <v>227500</v>
      </c>
      <c r="J207" s="88">
        <v>125395903</v>
      </c>
      <c r="K207" s="84">
        <f t="shared" si="55"/>
        <v>1.3451112582128057</v>
      </c>
      <c r="L207" s="84">
        <f t="shared" si="56"/>
        <v>1.3451112582128057</v>
      </c>
      <c r="M207" s="85">
        <v>186300</v>
      </c>
      <c r="N207" s="85">
        <v>183000</v>
      </c>
      <c r="O207" s="85">
        <v>15956260</v>
      </c>
      <c r="P207" s="85">
        <f t="shared" si="57"/>
        <v>27.234779000652562</v>
      </c>
      <c r="Q207" s="85">
        <f t="shared" si="58"/>
        <v>27.234779000652562</v>
      </c>
      <c r="R207" s="84">
        <v>0</v>
      </c>
      <c r="S207" s="84"/>
      <c r="T207" s="84">
        <v>0</v>
      </c>
      <c r="U207" s="84">
        <v>0</v>
      </c>
      <c r="V207" s="84"/>
      <c r="W207" s="85">
        <v>1</v>
      </c>
      <c r="X207" s="85">
        <v>1</v>
      </c>
      <c r="Y207" s="85">
        <v>100000000</v>
      </c>
      <c r="Z207" s="85">
        <f t="shared" si="59"/>
        <v>1365114.194686</v>
      </c>
      <c r="AA207" s="85">
        <f t="shared" si="60"/>
        <v>1365114.194686</v>
      </c>
      <c r="AB207" s="221">
        <f t="shared" si="61"/>
        <v>0</v>
      </c>
      <c r="AC207" s="221">
        <f t="shared" si="62"/>
        <v>290211960499322.75</v>
      </c>
      <c r="AD207" s="220">
        <f t="shared" si="51"/>
        <v>300663274820642.25</v>
      </c>
      <c r="AE207" s="219">
        <f t="shared" si="52"/>
        <v>1036.012693285754</v>
      </c>
      <c r="AF207" s="98">
        <f t="shared" si="63"/>
        <v>-7.213686092520423E-5</v>
      </c>
      <c r="AG207" s="84">
        <f t="shared" si="64"/>
        <v>-5.89622641509434E-3</v>
      </c>
      <c r="AH207" s="84">
        <f t="shared" si="65"/>
        <v>4.5977011494252873E-2</v>
      </c>
      <c r="AI207" s="84">
        <f t="shared" si="66"/>
        <v>-1.7713365539452495E-2</v>
      </c>
      <c r="AJ207" s="84">
        <f t="shared" si="67"/>
        <v>0</v>
      </c>
    </row>
    <row r="208" spans="1:36">
      <c r="A208" s="84">
        <v>20181102</v>
      </c>
      <c r="B208" s="84" t="s">
        <v>99</v>
      </c>
      <c r="C208" s="85">
        <v>42150</v>
      </c>
      <c r="D208" s="85">
        <v>44150</v>
      </c>
      <c r="E208" s="85">
        <v>6419324700</v>
      </c>
      <c r="F208" s="85">
        <f t="shared" si="53"/>
        <v>0.17094612419283317</v>
      </c>
      <c r="G208" s="85">
        <f t="shared" si="54"/>
        <v>0.17094612419283317</v>
      </c>
      <c r="H208" s="84">
        <v>227500</v>
      </c>
      <c r="I208" s="84">
        <v>236500</v>
      </c>
      <c r="J208" s="88">
        <v>125395903</v>
      </c>
      <c r="K208" s="84">
        <f t="shared" si="55"/>
        <v>1.3451112582128057</v>
      </c>
      <c r="L208" s="84">
        <f t="shared" si="56"/>
        <v>1.3451112582128057</v>
      </c>
      <c r="M208" s="85">
        <v>183000</v>
      </c>
      <c r="N208" s="85">
        <v>197900</v>
      </c>
      <c r="O208" s="85">
        <v>15956260</v>
      </c>
      <c r="P208" s="85">
        <f t="shared" si="57"/>
        <v>27.234779000652562</v>
      </c>
      <c r="Q208" s="85">
        <f t="shared" si="58"/>
        <v>27.234779000652562</v>
      </c>
      <c r="R208" s="84">
        <v>0</v>
      </c>
      <c r="S208" s="84"/>
      <c r="T208" s="84">
        <v>0</v>
      </c>
      <c r="U208" s="84">
        <v>0</v>
      </c>
      <c r="V208" s="84"/>
      <c r="W208" s="85">
        <v>1</v>
      </c>
      <c r="X208" s="85">
        <v>1</v>
      </c>
      <c r="Y208" s="85">
        <v>100000000</v>
      </c>
      <c r="Z208" s="85">
        <f t="shared" si="59"/>
        <v>1365114.194686</v>
      </c>
      <c r="AA208" s="85">
        <f t="shared" si="60"/>
        <v>1365114.194686</v>
      </c>
      <c r="AB208" s="221">
        <f t="shared" si="61"/>
        <v>0</v>
      </c>
      <c r="AC208" s="221">
        <f t="shared" si="62"/>
        <v>290211960499322.75</v>
      </c>
      <c r="AD208" s="220">
        <f t="shared" si="51"/>
        <v>310851056843351</v>
      </c>
      <c r="AE208" s="219">
        <f t="shared" si="52"/>
        <v>1071.1173182129287</v>
      </c>
      <c r="AF208" s="98">
        <f t="shared" si="63"/>
        <v>3.3884357937583744E-2</v>
      </c>
      <c r="AG208" s="84">
        <f t="shared" si="64"/>
        <v>4.7449584816132859E-2</v>
      </c>
      <c r="AH208" s="84">
        <f t="shared" si="65"/>
        <v>3.9560439560439559E-2</v>
      </c>
      <c r="AI208" s="84">
        <f t="shared" si="66"/>
        <v>8.14207650273224E-2</v>
      </c>
      <c r="AJ208" s="84">
        <f t="shared" si="67"/>
        <v>0</v>
      </c>
    </row>
    <row r="209" spans="1:36">
      <c r="A209" s="84">
        <v>20181105</v>
      </c>
      <c r="B209" s="84" t="s">
        <v>99</v>
      </c>
      <c r="C209" s="85">
        <v>44150</v>
      </c>
      <c r="D209" s="85">
        <v>43800</v>
      </c>
      <c r="E209" s="85">
        <v>6419324700</v>
      </c>
      <c r="F209" s="85">
        <f t="shared" si="53"/>
        <v>0.17094612419283317</v>
      </c>
      <c r="G209" s="85">
        <f t="shared" si="54"/>
        <v>0.17094612419283317</v>
      </c>
      <c r="H209" s="84">
        <v>236500</v>
      </c>
      <c r="I209" s="84">
        <v>240000</v>
      </c>
      <c r="J209" s="88">
        <v>125395903</v>
      </c>
      <c r="K209" s="84">
        <f t="shared" si="55"/>
        <v>1.3451112582128057</v>
      </c>
      <c r="L209" s="84">
        <f t="shared" si="56"/>
        <v>1.3451112582128057</v>
      </c>
      <c r="M209" s="85">
        <v>197900</v>
      </c>
      <c r="N209" s="85">
        <v>204000</v>
      </c>
      <c r="O209" s="85">
        <v>15956260</v>
      </c>
      <c r="P209" s="85">
        <f t="shared" si="57"/>
        <v>27.234779000652562</v>
      </c>
      <c r="Q209" s="85">
        <f t="shared" si="58"/>
        <v>27.234779000652562</v>
      </c>
      <c r="R209" s="84">
        <v>0</v>
      </c>
      <c r="S209" s="84"/>
      <c r="T209" s="84">
        <v>0</v>
      </c>
      <c r="U209" s="84">
        <v>0</v>
      </c>
      <c r="V209" s="84"/>
      <c r="W209" s="85">
        <v>1</v>
      </c>
      <c r="X209" s="85">
        <v>1</v>
      </c>
      <c r="Y209" s="85">
        <v>100000000</v>
      </c>
      <c r="Z209" s="85">
        <f t="shared" si="59"/>
        <v>1365114.194686</v>
      </c>
      <c r="AA209" s="85">
        <f t="shared" si="60"/>
        <v>1365114.194686</v>
      </c>
      <c r="AB209" s="221">
        <f t="shared" si="61"/>
        <v>0</v>
      </c>
      <c r="AC209" s="221">
        <f t="shared" si="62"/>
        <v>290211960499322.75</v>
      </c>
      <c r="AD209" s="220">
        <f t="shared" si="51"/>
        <v>313708179159407</v>
      </c>
      <c r="AE209" s="219">
        <f t="shared" si="52"/>
        <v>1080.9622684732149</v>
      </c>
      <c r="AF209" s="98">
        <f t="shared" si="63"/>
        <v>9.1912903403631452E-3</v>
      </c>
      <c r="AG209" s="84">
        <f t="shared" si="64"/>
        <v>-7.9275198187995465E-3</v>
      </c>
      <c r="AH209" s="84">
        <f t="shared" si="65"/>
        <v>1.4799154334038054E-2</v>
      </c>
      <c r="AI209" s="84">
        <f t="shared" si="66"/>
        <v>3.0823648307225872E-2</v>
      </c>
      <c r="AJ209" s="84">
        <f t="shared" si="67"/>
        <v>0</v>
      </c>
    </row>
    <row r="210" spans="1:36">
      <c r="A210" s="84">
        <v>20181106</v>
      </c>
      <c r="B210" s="84" t="s">
        <v>99</v>
      </c>
      <c r="C210" s="85">
        <v>43800</v>
      </c>
      <c r="D210" s="85">
        <v>43750</v>
      </c>
      <c r="E210" s="85">
        <v>6419324700</v>
      </c>
      <c r="F210" s="85">
        <f t="shared" si="53"/>
        <v>0.17094612419283317</v>
      </c>
      <c r="G210" s="85">
        <f t="shared" si="54"/>
        <v>0.17094612419283317</v>
      </c>
      <c r="H210" s="84">
        <v>240000</v>
      </c>
      <c r="I210" s="84">
        <v>241000</v>
      </c>
      <c r="J210" s="88">
        <v>125395903</v>
      </c>
      <c r="K210" s="84">
        <f t="shared" si="55"/>
        <v>1.3451112582128057</v>
      </c>
      <c r="L210" s="84">
        <f t="shared" si="56"/>
        <v>1.3451112582128057</v>
      </c>
      <c r="M210" s="85">
        <v>204000</v>
      </c>
      <c r="N210" s="85">
        <v>203200</v>
      </c>
      <c r="O210" s="85">
        <v>15956260</v>
      </c>
      <c r="P210" s="85">
        <f t="shared" si="57"/>
        <v>27.234779000652562</v>
      </c>
      <c r="Q210" s="85">
        <f t="shared" si="58"/>
        <v>27.234779000652562</v>
      </c>
      <c r="R210" s="84">
        <v>0</v>
      </c>
      <c r="S210" s="84"/>
      <c r="T210" s="84">
        <v>0</v>
      </c>
      <c r="U210" s="84">
        <v>0</v>
      </c>
      <c r="V210" s="84"/>
      <c r="W210" s="85">
        <v>1</v>
      </c>
      <c r="X210" s="85">
        <v>1</v>
      </c>
      <c r="Y210" s="85">
        <v>100000000</v>
      </c>
      <c r="Z210" s="85">
        <f t="shared" si="59"/>
        <v>1365114.194686</v>
      </c>
      <c r="AA210" s="85">
        <f t="shared" si="60"/>
        <v>1365114.194686</v>
      </c>
      <c r="AB210" s="221">
        <f t="shared" si="61"/>
        <v>0</v>
      </c>
      <c r="AC210" s="221">
        <f t="shared" si="62"/>
        <v>290211960499322.75</v>
      </c>
      <c r="AD210" s="220">
        <f t="shared" si="51"/>
        <v>313474330494574.5</v>
      </c>
      <c r="AE210" s="219">
        <f t="shared" si="52"/>
        <v>1080.1564827143161</v>
      </c>
      <c r="AF210" s="98">
        <f t="shared" si="63"/>
        <v>-7.4543375138975173E-4</v>
      </c>
      <c r="AG210" s="84">
        <f t="shared" si="64"/>
        <v>-1.1415525114155251E-3</v>
      </c>
      <c r="AH210" s="84">
        <f t="shared" si="65"/>
        <v>4.1666666666666666E-3</v>
      </c>
      <c r="AI210" s="84">
        <f t="shared" si="66"/>
        <v>-3.9215686274509803E-3</v>
      </c>
      <c r="AJ210" s="84">
        <f t="shared" si="67"/>
        <v>0</v>
      </c>
    </row>
    <row r="211" spans="1:36">
      <c r="A211" s="84">
        <v>20181107</v>
      </c>
      <c r="B211" s="84" t="s">
        <v>99</v>
      </c>
      <c r="C211" s="85">
        <v>43750</v>
      </c>
      <c r="D211" s="85">
        <v>44000</v>
      </c>
      <c r="E211" s="85">
        <v>6419324700</v>
      </c>
      <c r="F211" s="85">
        <f t="shared" si="53"/>
        <v>0.17094612419283317</v>
      </c>
      <c r="G211" s="85">
        <f t="shared" si="54"/>
        <v>0.17094612419283317</v>
      </c>
      <c r="H211" s="84">
        <v>241000</v>
      </c>
      <c r="I211" s="84">
        <v>233500</v>
      </c>
      <c r="J211" s="88">
        <v>125395903</v>
      </c>
      <c r="K211" s="84">
        <f t="shared" si="55"/>
        <v>1.3451112582128057</v>
      </c>
      <c r="L211" s="84">
        <f t="shared" si="56"/>
        <v>1.3451112582128057</v>
      </c>
      <c r="M211" s="85">
        <v>203200</v>
      </c>
      <c r="N211" s="85">
        <v>201000</v>
      </c>
      <c r="O211" s="85">
        <v>15956260</v>
      </c>
      <c r="P211" s="85">
        <f t="shared" si="57"/>
        <v>27.234779000652562</v>
      </c>
      <c r="Q211" s="85">
        <f t="shared" si="58"/>
        <v>27.234779000652562</v>
      </c>
      <c r="R211" s="84">
        <v>0</v>
      </c>
      <c r="S211" s="84"/>
      <c r="T211" s="84">
        <v>0</v>
      </c>
      <c r="U211" s="84">
        <v>0</v>
      </c>
      <c r="V211" s="84"/>
      <c r="W211" s="85">
        <v>1</v>
      </c>
      <c r="X211" s="85">
        <v>1</v>
      </c>
      <c r="Y211" s="85">
        <v>100000000</v>
      </c>
      <c r="Z211" s="85">
        <f t="shared" si="59"/>
        <v>1365114.194686</v>
      </c>
      <c r="AA211" s="85">
        <f t="shared" si="60"/>
        <v>1365114.194686</v>
      </c>
      <c r="AB211" s="221">
        <f t="shared" si="61"/>
        <v>0</v>
      </c>
      <c r="AC211" s="221">
        <f t="shared" si="62"/>
        <v>290211960499322.75</v>
      </c>
      <c r="AD211" s="220">
        <f t="shared" si="51"/>
        <v>311527590884972.31</v>
      </c>
      <c r="AE211" s="219">
        <f t="shared" si="52"/>
        <v>1073.4484903688156</v>
      </c>
      <c r="AF211" s="98">
        <f t="shared" si="63"/>
        <v>-6.210204218414804E-3</v>
      </c>
      <c r="AG211" s="84">
        <f t="shared" si="64"/>
        <v>5.7142857142857143E-3</v>
      </c>
      <c r="AH211" s="84">
        <f t="shared" si="65"/>
        <v>-3.1120331950207469E-2</v>
      </c>
      <c r="AI211" s="84">
        <f t="shared" si="66"/>
        <v>-1.0826771653543307E-2</v>
      </c>
      <c r="AJ211" s="84">
        <f t="shared" si="67"/>
        <v>0</v>
      </c>
    </row>
    <row r="212" spans="1:36">
      <c r="A212" s="84">
        <v>20181108</v>
      </c>
      <c r="B212" s="84" t="s">
        <v>99</v>
      </c>
      <c r="C212" s="85">
        <v>44000</v>
      </c>
      <c r="D212" s="85">
        <v>44050</v>
      </c>
      <c r="E212" s="85">
        <v>6419324700</v>
      </c>
      <c r="F212" s="85">
        <f t="shared" si="53"/>
        <v>0.17094612419283317</v>
      </c>
      <c r="G212" s="85">
        <f t="shared" si="54"/>
        <v>0.17094612419283317</v>
      </c>
      <c r="H212" s="84">
        <v>233500</v>
      </c>
      <c r="I212" s="84">
        <v>238500</v>
      </c>
      <c r="J212" s="88">
        <v>125395903</v>
      </c>
      <c r="K212" s="84">
        <f t="shared" si="55"/>
        <v>1.3451112582128057</v>
      </c>
      <c r="L212" s="84">
        <f t="shared" si="56"/>
        <v>1.3451112582128057</v>
      </c>
      <c r="M212" s="85">
        <v>201000</v>
      </c>
      <c r="N212" s="85">
        <v>202700</v>
      </c>
      <c r="O212" s="85">
        <v>15956260</v>
      </c>
      <c r="P212" s="85">
        <f t="shared" si="57"/>
        <v>27.234779000652562</v>
      </c>
      <c r="Q212" s="85">
        <f t="shared" si="58"/>
        <v>27.234779000652562</v>
      </c>
      <c r="R212" s="84">
        <v>0</v>
      </c>
      <c r="S212" s="84"/>
      <c r="T212" s="84">
        <v>0</v>
      </c>
      <c r="U212" s="84">
        <v>0</v>
      </c>
      <c r="V212" s="84"/>
      <c r="W212" s="85">
        <v>1</v>
      </c>
      <c r="X212" s="85">
        <v>1</v>
      </c>
      <c r="Y212" s="85">
        <v>100000000</v>
      </c>
      <c r="Z212" s="85">
        <f t="shared" si="59"/>
        <v>1365114.194686</v>
      </c>
      <c r="AA212" s="85">
        <f t="shared" si="60"/>
        <v>1365114.194686</v>
      </c>
      <c r="AB212" s="221">
        <f t="shared" si="61"/>
        <v>0</v>
      </c>
      <c r="AC212" s="221">
        <f t="shared" si="62"/>
        <v>290211960499322.75</v>
      </c>
      <c r="AD212" s="220">
        <f t="shared" si="51"/>
        <v>313164576888258.44</v>
      </c>
      <c r="AE212" s="219">
        <f t="shared" si="52"/>
        <v>1079.0891469443391</v>
      </c>
      <c r="AF212" s="98">
        <f t="shared" si="63"/>
        <v>5.2547063283730462E-3</v>
      </c>
      <c r="AG212" s="84">
        <f t="shared" si="64"/>
        <v>1.1363636363636363E-3</v>
      </c>
      <c r="AH212" s="84">
        <f t="shared" si="65"/>
        <v>2.1413276231263382E-2</v>
      </c>
      <c r="AI212" s="84">
        <f t="shared" si="66"/>
        <v>8.4577114427860697E-3</v>
      </c>
      <c r="AJ212" s="84">
        <f t="shared" si="67"/>
        <v>0</v>
      </c>
    </row>
    <row r="213" spans="1:36">
      <c r="A213" s="84">
        <v>20181109</v>
      </c>
      <c r="B213" s="84" t="s">
        <v>99</v>
      </c>
      <c r="C213" s="85">
        <v>44050</v>
      </c>
      <c r="D213" s="85">
        <v>44300</v>
      </c>
      <c r="E213" s="85">
        <v>6419324700</v>
      </c>
      <c r="F213" s="85">
        <f t="shared" si="53"/>
        <v>0.17094612419283317</v>
      </c>
      <c r="G213" s="85">
        <f t="shared" si="54"/>
        <v>0.17094612419283317</v>
      </c>
      <c r="H213" s="84">
        <v>238500</v>
      </c>
      <c r="I213" s="84">
        <v>229500</v>
      </c>
      <c r="J213" s="88">
        <v>125395903</v>
      </c>
      <c r="K213" s="84">
        <f t="shared" si="55"/>
        <v>1.3451112582128057</v>
      </c>
      <c r="L213" s="84">
        <f t="shared" si="56"/>
        <v>1.3451112582128057</v>
      </c>
      <c r="M213" s="85">
        <v>202700</v>
      </c>
      <c r="N213" s="85">
        <v>193600</v>
      </c>
      <c r="O213" s="85">
        <v>15956260</v>
      </c>
      <c r="P213" s="85">
        <f t="shared" si="57"/>
        <v>27.234779000652562</v>
      </c>
      <c r="Q213" s="85">
        <f t="shared" si="58"/>
        <v>27.234779000652562</v>
      </c>
      <c r="R213" s="84">
        <v>0</v>
      </c>
      <c r="S213" s="84"/>
      <c r="T213" s="84">
        <v>0</v>
      </c>
      <c r="U213" s="84">
        <v>0</v>
      </c>
      <c r="V213" s="84"/>
      <c r="W213" s="85">
        <v>1</v>
      </c>
      <c r="X213" s="85">
        <v>1</v>
      </c>
      <c r="Y213" s="85">
        <v>100000000</v>
      </c>
      <c r="Z213" s="85">
        <f t="shared" si="59"/>
        <v>1365114.194686</v>
      </c>
      <c r="AA213" s="85">
        <f t="shared" si="60"/>
        <v>1365114.194686</v>
      </c>
      <c r="AB213" s="221">
        <f t="shared" si="61"/>
        <v>0</v>
      </c>
      <c r="AC213" s="221">
        <f t="shared" si="62"/>
        <v>290211960499322.75</v>
      </c>
      <c r="AD213" s="220">
        <f t="shared" si="51"/>
        <v>307966330135406.75</v>
      </c>
      <c r="AE213" s="219">
        <f t="shared" si="52"/>
        <v>1061.1772499160159</v>
      </c>
      <c r="AF213" s="98">
        <f t="shared" si="63"/>
        <v>-1.6599089221724081E-2</v>
      </c>
      <c r="AG213" s="84">
        <f t="shared" si="64"/>
        <v>5.6753688989784334E-3</v>
      </c>
      <c r="AH213" s="84">
        <f t="shared" si="65"/>
        <v>-3.7735849056603772E-2</v>
      </c>
      <c r="AI213" s="84">
        <f t="shared" si="66"/>
        <v>-4.4893931919092252E-2</v>
      </c>
      <c r="AJ213" s="84">
        <f t="shared" si="67"/>
        <v>0</v>
      </c>
    </row>
    <row r="214" spans="1:36">
      <c r="A214" s="84">
        <v>20181112</v>
      </c>
      <c r="B214" s="84" t="s">
        <v>99</v>
      </c>
      <c r="C214" s="85">
        <v>44300</v>
      </c>
      <c r="D214" s="85">
        <v>45200</v>
      </c>
      <c r="E214" s="85">
        <v>6419324700</v>
      </c>
      <c r="F214" s="85">
        <f t="shared" si="53"/>
        <v>0.17094612419283317</v>
      </c>
      <c r="G214" s="85">
        <f t="shared" si="54"/>
        <v>0.17094612419283317</v>
      </c>
      <c r="H214" s="84">
        <v>229500</v>
      </c>
      <c r="I214" s="84">
        <v>202000</v>
      </c>
      <c r="J214" s="88">
        <v>125395903</v>
      </c>
      <c r="K214" s="84">
        <f t="shared" si="55"/>
        <v>1.3451112582128057</v>
      </c>
      <c r="L214" s="84">
        <f t="shared" si="56"/>
        <v>1.3451112582128057</v>
      </c>
      <c r="M214" s="85">
        <v>193600</v>
      </c>
      <c r="N214" s="85">
        <v>181000</v>
      </c>
      <c r="O214" s="85">
        <v>15956260</v>
      </c>
      <c r="P214" s="85">
        <f t="shared" si="57"/>
        <v>27.234779000652562</v>
      </c>
      <c r="Q214" s="85">
        <f t="shared" si="58"/>
        <v>27.234779000652562</v>
      </c>
      <c r="R214" s="84">
        <v>0</v>
      </c>
      <c r="S214" s="84"/>
      <c r="T214" s="84">
        <v>0</v>
      </c>
      <c r="U214" s="84">
        <v>0</v>
      </c>
      <c r="V214" s="84"/>
      <c r="W214" s="85">
        <v>1</v>
      </c>
      <c r="X214" s="85">
        <v>1</v>
      </c>
      <c r="Y214" s="85">
        <v>100000000</v>
      </c>
      <c r="Z214" s="85">
        <f t="shared" si="59"/>
        <v>1365114.194686</v>
      </c>
      <c r="AA214" s="85">
        <f t="shared" si="60"/>
        <v>1365114.194686</v>
      </c>
      <c r="AB214" s="221">
        <f t="shared" si="61"/>
        <v>0</v>
      </c>
      <c r="AC214" s="221">
        <f t="shared" si="62"/>
        <v>290211960499322.75</v>
      </c>
      <c r="AD214" s="220">
        <f t="shared" si="51"/>
        <v>298839966615253.25</v>
      </c>
      <c r="AE214" s="219">
        <f t="shared" si="52"/>
        <v>1029.7300156102651</v>
      </c>
      <c r="AF214" s="98">
        <f t="shared" si="63"/>
        <v>-2.9634289943776627E-2</v>
      </c>
      <c r="AG214" s="84">
        <f t="shared" si="64"/>
        <v>2.0316027088036117E-2</v>
      </c>
      <c r="AH214" s="84">
        <f t="shared" si="65"/>
        <v>-0.11982570806100218</v>
      </c>
      <c r="AI214" s="84">
        <f t="shared" si="66"/>
        <v>-6.5082644628099179E-2</v>
      </c>
      <c r="AJ214" s="84">
        <f t="shared" si="67"/>
        <v>0</v>
      </c>
    </row>
    <row r="215" spans="1:36">
      <c r="A215" s="84">
        <v>20181113</v>
      </c>
      <c r="B215" s="84" t="s">
        <v>99</v>
      </c>
      <c r="C215" s="85">
        <v>45200</v>
      </c>
      <c r="D215" s="85">
        <v>44500</v>
      </c>
      <c r="E215" s="85">
        <v>6419324700</v>
      </c>
      <c r="F215" s="85">
        <f t="shared" si="53"/>
        <v>0.17094612419283317</v>
      </c>
      <c r="G215" s="85">
        <f t="shared" si="54"/>
        <v>0.17094612419283317</v>
      </c>
      <c r="H215" s="84">
        <v>202000</v>
      </c>
      <c r="I215" s="84">
        <v>200500</v>
      </c>
      <c r="J215" s="88">
        <v>125395903</v>
      </c>
      <c r="K215" s="84">
        <f t="shared" si="55"/>
        <v>1.3451112582128057</v>
      </c>
      <c r="L215" s="84">
        <f t="shared" si="56"/>
        <v>1.3451112582128057</v>
      </c>
      <c r="M215" s="85">
        <v>181000</v>
      </c>
      <c r="N215" s="85">
        <v>185600</v>
      </c>
      <c r="O215" s="85">
        <v>15956260</v>
      </c>
      <c r="P215" s="85">
        <f t="shared" si="57"/>
        <v>27.234779000652562</v>
      </c>
      <c r="Q215" s="85">
        <f t="shared" si="58"/>
        <v>27.234779000652562</v>
      </c>
      <c r="R215" s="84">
        <v>0</v>
      </c>
      <c r="S215" s="84"/>
      <c r="T215" s="84">
        <v>0</v>
      </c>
      <c r="U215" s="84">
        <v>0</v>
      </c>
      <c r="V215" s="84"/>
      <c r="W215" s="85">
        <v>1</v>
      </c>
      <c r="X215" s="85">
        <v>1</v>
      </c>
      <c r="Y215" s="85">
        <v>100000000</v>
      </c>
      <c r="Z215" s="85">
        <f t="shared" si="59"/>
        <v>1365114.194686</v>
      </c>
      <c r="AA215" s="85">
        <f t="shared" si="60"/>
        <v>1365114.194686</v>
      </c>
      <c r="AB215" s="221">
        <f t="shared" si="61"/>
        <v>0</v>
      </c>
      <c r="AC215" s="221">
        <f t="shared" si="62"/>
        <v>290211960499322.75</v>
      </c>
      <c r="AD215" s="220">
        <f t="shared" si="51"/>
        <v>299817808367758.37</v>
      </c>
      <c r="AE215" s="219">
        <f t="shared" si="52"/>
        <v>1033.0994210297476</v>
      </c>
      <c r="AF215" s="98">
        <f t="shared" si="63"/>
        <v>3.2721250894931471E-3</v>
      </c>
      <c r="AG215" s="84">
        <f t="shared" si="64"/>
        <v>-1.5486725663716814E-2</v>
      </c>
      <c r="AH215" s="84">
        <f t="shared" si="65"/>
        <v>-7.4257425742574254E-3</v>
      </c>
      <c r="AI215" s="84">
        <f t="shared" si="66"/>
        <v>2.541436464088398E-2</v>
      </c>
      <c r="AJ215" s="84">
        <f t="shared" si="67"/>
        <v>0</v>
      </c>
    </row>
    <row r="216" spans="1:36">
      <c r="A216" s="84">
        <v>20181114</v>
      </c>
      <c r="B216" s="84" t="s">
        <v>99</v>
      </c>
      <c r="C216" s="85">
        <v>44500</v>
      </c>
      <c r="D216" s="85">
        <v>44100</v>
      </c>
      <c r="E216" s="85">
        <v>6419324700</v>
      </c>
      <c r="F216" s="85">
        <f t="shared" si="53"/>
        <v>0.17094612419283317</v>
      </c>
      <c r="G216" s="85">
        <f t="shared" si="54"/>
        <v>0.17094612419283317</v>
      </c>
      <c r="H216" s="84">
        <v>200500</v>
      </c>
      <c r="I216" s="84">
        <v>208000</v>
      </c>
      <c r="J216" s="88">
        <v>125395903</v>
      </c>
      <c r="K216" s="84">
        <f t="shared" si="55"/>
        <v>1.3451112582128057</v>
      </c>
      <c r="L216" s="84">
        <f t="shared" si="56"/>
        <v>1.3451112582128057</v>
      </c>
      <c r="M216" s="85">
        <v>185600</v>
      </c>
      <c r="N216" s="85">
        <v>185400</v>
      </c>
      <c r="O216" s="85">
        <v>15956260</v>
      </c>
      <c r="P216" s="85">
        <f t="shared" si="57"/>
        <v>27.234779000652562</v>
      </c>
      <c r="Q216" s="85">
        <f t="shared" si="58"/>
        <v>27.234779000652562</v>
      </c>
      <c r="R216" s="84">
        <v>0</v>
      </c>
      <c r="S216" s="84"/>
      <c r="T216" s="84">
        <v>0</v>
      </c>
      <c r="U216" s="84">
        <v>0</v>
      </c>
      <c r="V216" s="84"/>
      <c r="W216" s="85">
        <v>1</v>
      </c>
      <c r="X216" s="85">
        <v>1</v>
      </c>
      <c r="Y216" s="85">
        <v>100000000</v>
      </c>
      <c r="Z216" s="85">
        <f t="shared" si="59"/>
        <v>1365114.194686</v>
      </c>
      <c r="AA216" s="85">
        <f t="shared" si="60"/>
        <v>1365114.194686</v>
      </c>
      <c r="AB216" s="221">
        <f t="shared" si="61"/>
        <v>0</v>
      </c>
      <c r="AC216" s="221">
        <f t="shared" si="62"/>
        <v>290211960499322.75</v>
      </c>
      <c r="AD216" s="220">
        <f t="shared" si="51"/>
        <v>300556987660285.87</v>
      </c>
      <c r="AE216" s="219">
        <f t="shared" si="52"/>
        <v>1035.6464535202617</v>
      </c>
      <c r="AF216" s="98">
        <f t="shared" si="63"/>
        <v>2.4654282430778204E-3</v>
      </c>
      <c r="AG216" s="84">
        <f t="shared" si="64"/>
        <v>-8.988764044943821E-3</v>
      </c>
      <c r="AH216" s="84">
        <f t="shared" si="65"/>
        <v>3.7406483790523692E-2</v>
      </c>
      <c r="AI216" s="84">
        <f t="shared" si="66"/>
        <v>-1.0775862068965517E-3</v>
      </c>
      <c r="AJ216" s="84">
        <f t="shared" si="67"/>
        <v>0</v>
      </c>
    </row>
    <row r="217" spans="1:36" s="80" customFormat="1">
      <c r="A217" s="84">
        <v>20181115</v>
      </c>
      <c r="B217" s="84" t="s">
        <v>99</v>
      </c>
      <c r="C217" s="85">
        <v>44100</v>
      </c>
      <c r="D217" s="85">
        <v>44250</v>
      </c>
      <c r="E217" s="85">
        <v>6419324700</v>
      </c>
      <c r="F217" s="85">
        <f t="shared" si="53"/>
        <v>0.17094612419283317</v>
      </c>
      <c r="G217" s="85">
        <f t="shared" si="54"/>
        <v>0.17753724959914446</v>
      </c>
      <c r="H217" s="84">
        <v>208000</v>
      </c>
      <c r="I217" s="84">
        <v>218500</v>
      </c>
      <c r="J217" s="88">
        <v>125456133</v>
      </c>
      <c r="K217" s="84">
        <f t="shared" si="55"/>
        <v>1.3451112582128057</v>
      </c>
      <c r="L217" s="84">
        <f t="shared" si="56"/>
        <v>1.3963036935755289</v>
      </c>
      <c r="M217" s="85">
        <v>185400</v>
      </c>
      <c r="N217" s="85">
        <v>187100</v>
      </c>
      <c r="O217" s="85">
        <v>15956260</v>
      </c>
      <c r="P217" s="85">
        <f t="shared" si="57"/>
        <v>27.234779000652562</v>
      </c>
      <c r="Q217" s="85">
        <f t="shared" si="58"/>
        <v>28.284863316129545</v>
      </c>
      <c r="R217" s="84">
        <v>0</v>
      </c>
      <c r="S217" s="84"/>
      <c r="T217" s="84">
        <v>0</v>
      </c>
      <c r="U217" s="84">
        <v>0</v>
      </c>
      <c r="V217" s="84"/>
      <c r="W217" s="85">
        <v>1</v>
      </c>
      <c r="X217" s="85">
        <v>1</v>
      </c>
      <c r="Y217" s="85">
        <v>100000000</v>
      </c>
      <c r="Z217" s="85">
        <f t="shared" si="59"/>
        <v>1365114.194686</v>
      </c>
      <c r="AA217" s="85">
        <f t="shared" si="60"/>
        <v>1417748.5488931853</v>
      </c>
      <c r="AB217" s="221">
        <f t="shared" si="61"/>
        <v>1</v>
      </c>
      <c r="AC217" s="221">
        <f t="shared" si="62"/>
        <v>301401587845917.44</v>
      </c>
      <c r="AD217" s="220">
        <f t="shared" si="51"/>
        <v>314923017051901.37</v>
      </c>
      <c r="AE217" s="219">
        <f t="shared" si="52"/>
        <v>1044.861837997006</v>
      </c>
      <c r="AF217" s="98">
        <f t="shared" si="63"/>
        <v>8.8981953691052301E-3</v>
      </c>
      <c r="AG217" s="84">
        <f t="shared" si="64"/>
        <v>3.4013605442176869E-3</v>
      </c>
      <c r="AH217" s="84">
        <f t="shared" si="65"/>
        <v>5.0480769230769232E-2</v>
      </c>
      <c r="AI217" s="84">
        <f t="shared" si="66"/>
        <v>9.1693635382955763E-3</v>
      </c>
      <c r="AJ217" s="84">
        <f t="shared" si="67"/>
        <v>0</v>
      </c>
    </row>
    <row r="218" spans="1:36">
      <c r="A218" s="84">
        <v>20181116</v>
      </c>
      <c r="B218" s="84" t="s">
        <v>99</v>
      </c>
      <c r="C218" s="85">
        <v>44250</v>
      </c>
      <c r="D218" s="85">
        <v>44000</v>
      </c>
      <c r="E218" s="85">
        <v>6419324700</v>
      </c>
      <c r="F218" s="85">
        <f t="shared" si="53"/>
        <v>0.17753724959914446</v>
      </c>
      <c r="G218" s="85">
        <f t="shared" si="54"/>
        <v>0.17753724959914446</v>
      </c>
      <c r="H218" s="84">
        <v>218500</v>
      </c>
      <c r="I218" s="84">
        <v>224000</v>
      </c>
      <c r="J218" s="88">
        <v>125456133</v>
      </c>
      <c r="K218" s="84">
        <f t="shared" si="55"/>
        <v>1.3963036935755289</v>
      </c>
      <c r="L218" s="84">
        <f t="shared" si="56"/>
        <v>1.3963036935755289</v>
      </c>
      <c r="M218" s="85">
        <v>187100</v>
      </c>
      <c r="N218" s="85">
        <v>190400</v>
      </c>
      <c r="O218" s="85">
        <v>15956260</v>
      </c>
      <c r="P218" s="85">
        <f t="shared" si="57"/>
        <v>28.284863316129545</v>
      </c>
      <c r="Q218" s="85">
        <f t="shared" si="58"/>
        <v>28.284863316129545</v>
      </c>
      <c r="R218" s="84">
        <v>0</v>
      </c>
      <c r="S218" s="84"/>
      <c r="T218" s="84">
        <v>0</v>
      </c>
      <c r="U218" s="84">
        <v>0</v>
      </c>
      <c r="V218" s="84"/>
      <c r="W218" s="85">
        <v>1</v>
      </c>
      <c r="X218" s="85">
        <v>1</v>
      </c>
      <c r="Y218" s="85">
        <v>100000000</v>
      </c>
      <c r="Z218" s="85">
        <f t="shared" si="59"/>
        <v>1417748.5488931853</v>
      </c>
      <c r="AA218" s="85">
        <f t="shared" si="60"/>
        <v>1417748.5488931853</v>
      </c>
      <c r="AB218" s="221">
        <f t="shared" si="61"/>
        <v>0</v>
      </c>
      <c r="AC218" s="221">
        <f t="shared" si="62"/>
        <v>301401587845917.44</v>
      </c>
      <c r="AD218" s="220">
        <f t="shared" si="51"/>
        <v>317090919568764.5</v>
      </c>
      <c r="AE218" s="219">
        <f t="shared" si="52"/>
        <v>1052.0545755414792</v>
      </c>
      <c r="AF218" s="98">
        <f t="shared" si="63"/>
        <v>6.8839125738017299E-3</v>
      </c>
      <c r="AG218" s="84">
        <f t="shared" si="64"/>
        <v>-5.6497175141242938E-3</v>
      </c>
      <c r="AH218" s="84">
        <f t="shared" si="65"/>
        <v>2.5171624713958809E-2</v>
      </c>
      <c r="AI218" s="84">
        <f t="shared" si="66"/>
        <v>1.7637626937466594E-2</v>
      </c>
      <c r="AJ218" s="84">
        <f t="shared" si="67"/>
        <v>0</v>
      </c>
    </row>
    <row r="219" spans="1:36">
      <c r="A219" s="84">
        <v>20181119</v>
      </c>
      <c r="B219" s="84" t="s">
        <v>99</v>
      </c>
      <c r="C219" s="85">
        <v>44000</v>
      </c>
      <c r="D219" s="85">
        <v>43650</v>
      </c>
      <c r="E219" s="85">
        <v>6419324700</v>
      </c>
      <c r="F219" s="85">
        <f t="shared" si="53"/>
        <v>0.17753724959914446</v>
      </c>
      <c r="G219" s="85">
        <f t="shared" si="54"/>
        <v>0.17753724959914446</v>
      </c>
      <c r="H219" s="84">
        <v>224000</v>
      </c>
      <c r="I219" s="84">
        <v>229000</v>
      </c>
      <c r="J219" s="88">
        <v>125456133</v>
      </c>
      <c r="K219" s="84">
        <f t="shared" si="55"/>
        <v>1.3963036935755289</v>
      </c>
      <c r="L219" s="84">
        <f t="shared" si="56"/>
        <v>1.3963036935755289</v>
      </c>
      <c r="M219" s="85">
        <v>190400</v>
      </c>
      <c r="N219" s="85">
        <v>201700</v>
      </c>
      <c r="O219" s="85">
        <v>15956260</v>
      </c>
      <c r="P219" s="85">
        <f t="shared" si="57"/>
        <v>28.284863316129545</v>
      </c>
      <c r="Q219" s="85">
        <f t="shared" si="58"/>
        <v>28.284863316129545</v>
      </c>
      <c r="R219" s="84">
        <v>0</v>
      </c>
      <c r="S219" s="84"/>
      <c r="T219" s="84">
        <v>0</v>
      </c>
      <c r="U219" s="84">
        <v>0</v>
      </c>
      <c r="V219" s="84"/>
      <c r="W219" s="85">
        <v>1</v>
      </c>
      <c r="X219" s="85">
        <v>1</v>
      </c>
      <c r="Y219" s="85">
        <v>100000000</v>
      </c>
      <c r="Z219" s="85">
        <f t="shared" si="59"/>
        <v>1417748.5488931853</v>
      </c>
      <c r="AA219" s="85">
        <f t="shared" si="60"/>
        <v>1417748.5488931853</v>
      </c>
      <c r="AB219" s="221">
        <f t="shared" si="61"/>
        <v>0</v>
      </c>
      <c r="AC219" s="221">
        <f t="shared" si="62"/>
        <v>301401587845917.44</v>
      </c>
      <c r="AD219" s="220">
        <f t="shared" si="51"/>
        <v>322667832794623.75</v>
      </c>
      <c r="AE219" s="219">
        <f t="shared" si="52"/>
        <v>1070.5578397933923</v>
      </c>
      <c r="AF219" s="98">
        <f t="shared" si="63"/>
        <v>1.7587741816901235E-2</v>
      </c>
      <c r="AG219" s="84">
        <f t="shared" si="64"/>
        <v>-7.9545454545454537E-3</v>
      </c>
      <c r="AH219" s="84">
        <f t="shared" si="65"/>
        <v>2.2321428571428572E-2</v>
      </c>
      <c r="AI219" s="84">
        <f t="shared" si="66"/>
        <v>5.9348739495798317E-2</v>
      </c>
      <c r="AJ219" s="84">
        <f t="shared" si="67"/>
        <v>0</v>
      </c>
    </row>
    <row r="220" spans="1:36">
      <c r="A220" s="84">
        <v>20181120</v>
      </c>
      <c r="B220" s="84" t="s">
        <v>99</v>
      </c>
      <c r="C220" s="85">
        <v>43650</v>
      </c>
      <c r="D220" s="85">
        <v>42800</v>
      </c>
      <c r="E220" s="85">
        <v>6419324700</v>
      </c>
      <c r="F220" s="85">
        <f t="shared" si="53"/>
        <v>0.17753724959914446</v>
      </c>
      <c r="G220" s="85">
        <f t="shared" si="54"/>
        <v>0.17753724959914446</v>
      </c>
      <c r="H220" s="84">
        <v>229000</v>
      </c>
      <c r="I220" s="84">
        <v>227500</v>
      </c>
      <c r="J220" s="88">
        <v>125456133</v>
      </c>
      <c r="K220" s="84">
        <f t="shared" si="55"/>
        <v>1.3963036935755289</v>
      </c>
      <c r="L220" s="84">
        <f t="shared" si="56"/>
        <v>1.3963036935755289</v>
      </c>
      <c r="M220" s="85">
        <v>201700</v>
      </c>
      <c r="N220" s="85">
        <v>194200</v>
      </c>
      <c r="O220" s="85">
        <v>15956260</v>
      </c>
      <c r="P220" s="85">
        <f t="shared" si="57"/>
        <v>28.284863316129545</v>
      </c>
      <c r="Q220" s="85">
        <f t="shared" si="58"/>
        <v>28.284863316129545</v>
      </c>
      <c r="R220" s="84">
        <v>0</v>
      </c>
      <c r="S220" s="84"/>
      <c r="T220" s="84">
        <v>0</v>
      </c>
      <c r="U220" s="84">
        <v>0</v>
      </c>
      <c r="V220" s="84"/>
      <c r="W220" s="85">
        <v>1</v>
      </c>
      <c r="X220" s="85">
        <v>1</v>
      </c>
      <c r="Y220" s="85">
        <v>100000000</v>
      </c>
      <c r="Z220" s="85">
        <f t="shared" si="59"/>
        <v>1417748.5488931853</v>
      </c>
      <c r="AA220" s="85">
        <f t="shared" si="60"/>
        <v>1417748.5488931853</v>
      </c>
      <c r="AB220" s="221">
        <f t="shared" si="61"/>
        <v>0</v>
      </c>
      <c r="AC220" s="221">
        <f t="shared" si="62"/>
        <v>301401587845917.44</v>
      </c>
      <c r="AD220" s="220">
        <f t="shared" si="51"/>
        <v>318051446889471.12</v>
      </c>
      <c r="AE220" s="219">
        <f t="shared" si="52"/>
        <v>1055.2414443551818</v>
      </c>
      <c r="AF220" s="98">
        <f t="shared" si="63"/>
        <v>-1.4306929405296254E-2</v>
      </c>
      <c r="AG220" s="84">
        <f t="shared" si="64"/>
        <v>-1.9473081328751432E-2</v>
      </c>
      <c r="AH220" s="84">
        <f t="shared" si="65"/>
        <v>-6.5502183406113534E-3</v>
      </c>
      <c r="AI220" s="84">
        <f t="shared" si="66"/>
        <v>-3.7183936539414972E-2</v>
      </c>
      <c r="AJ220" s="84">
        <f t="shared" si="67"/>
        <v>0</v>
      </c>
    </row>
    <row r="221" spans="1:36">
      <c r="A221" s="84">
        <v>20181121</v>
      </c>
      <c r="B221" s="84" t="s">
        <v>99</v>
      </c>
      <c r="C221" s="85">
        <v>42800</v>
      </c>
      <c r="D221" s="85">
        <v>42100</v>
      </c>
      <c r="E221" s="85">
        <v>6419324700</v>
      </c>
      <c r="F221" s="85">
        <f t="shared" si="53"/>
        <v>0.17753724959914446</v>
      </c>
      <c r="G221" s="85">
        <f t="shared" si="54"/>
        <v>0.17753724959914446</v>
      </c>
      <c r="H221" s="84">
        <v>227500</v>
      </c>
      <c r="I221" s="84">
        <v>225000</v>
      </c>
      <c r="J221" s="88">
        <v>125456133</v>
      </c>
      <c r="K221" s="84">
        <f t="shared" si="55"/>
        <v>1.3963036935755289</v>
      </c>
      <c r="L221" s="84">
        <f t="shared" si="56"/>
        <v>1.3963036935755289</v>
      </c>
      <c r="M221" s="85">
        <v>194200</v>
      </c>
      <c r="N221" s="85">
        <v>191100</v>
      </c>
      <c r="O221" s="85">
        <v>15956260</v>
      </c>
      <c r="P221" s="85">
        <f t="shared" si="57"/>
        <v>28.284863316129545</v>
      </c>
      <c r="Q221" s="85">
        <f t="shared" si="58"/>
        <v>28.284863316129545</v>
      </c>
      <c r="R221" s="84">
        <v>0</v>
      </c>
      <c r="S221" s="84"/>
      <c r="T221" s="84">
        <v>0</v>
      </c>
      <c r="U221" s="84">
        <v>0</v>
      </c>
      <c r="V221" s="84"/>
      <c r="W221" s="85">
        <v>1</v>
      </c>
      <c r="X221" s="85">
        <v>1</v>
      </c>
      <c r="Y221" s="85">
        <v>100000000</v>
      </c>
      <c r="Z221" s="85">
        <f t="shared" si="59"/>
        <v>1417748.5488931853</v>
      </c>
      <c r="AA221" s="85">
        <f t="shared" si="60"/>
        <v>1417748.5488931853</v>
      </c>
      <c r="AB221" s="221">
        <f t="shared" si="61"/>
        <v>0</v>
      </c>
      <c r="AC221" s="221">
        <f t="shared" si="62"/>
        <v>301401587845917.44</v>
      </c>
      <c r="AD221" s="220">
        <f t="shared" si="51"/>
        <v>315416647295958.25</v>
      </c>
      <c r="AE221" s="219">
        <f t="shared" si="52"/>
        <v>1046.4996204904055</v>
      </c>
      <c r="AF221" s="98">
        <f t="shared" si="63"/>
        <v>-8.2841930740486392E-3</v>
      </c>
      <c r="AG221" s="84">
        <f t="shared" si="64"/>
        <v>-1.6355140186915886E-2</v>
      </c>
      <c r="AH221" s="84">
        <f t="shared" si="65"/>
        <v>-1.098901098901099E-2</v>
      </c>
      <c r="AI221" s="84">
        <f t="shared" si="66"/>
        <v>-1.596292481977343E-2</v>
      </c>
      <c r="AJ221" s="84">
        <f t="shared" si="67"/>
        <v>0</v>
      </c>
    </row>
    <row r="222" spans="1:36">
      <c r="A222" s="84">
        <v>20181122</v>
      </c>
      <c r="B222" s="84" t="s">
        <v>99</v>
      </c>
      <c r="C222" s="85">
        <v>42100</v>
      </c>
      <c r="D222" s="85">
        <v>42450</v>
      </c>
      <c r="E222" s="85">
        <v>6419324700</v>
      </c>
      <c r="F222" s="85">
        <f t="shared" si="53"/>
        <v>0.17753724959914446</v>
      </c>
      <c r="G222" s="85">
        <f t="shared" si="54"/>
        <v>0.17753724959914446</v>
      </c>
      <c r="H222" s="84">
        <v>225000</v>
      </c>
      <c r="I222" s="84">
        <v>223000</v>
      </c>
      <c r="J222" s="88">
        <v>125456133</v>
      </c>
      <c r="K222" s="84">
        <f t="shared" si="55"/>
        <v>1.3963036935755289</v>
      </c>
      <c r="L222" s="84">
        <f t="shared" si="56"/>
        <v>1.3963036935755289</v>
      </c>
      <c r="M222" s="85">
        <v>191100</v>
      </c>
      <c r="N222" s="85">
        <v>194900</v>
      </c>
      <c r="O222" s="85">
        <v>15956260</v>
      </c>
      <c r="P222" s="85">
        <f t="shared" si="57"/>
        <v>28.284863316129545</v>
      </c>
      <c r="Q222" s="85">
        <f t="shared" si="58"/>
        <v>28.284863316129545</v>
      </c>
      <c r="R222" s="84">
        <v>0</v>
      </c>
      <c r="S222" s="84"/>
      <c r="T222" s="84">
        <v>0</v>
      </c>
      <c r="U222" s="84">
        <v>0</v>
      </c>
      <c r="V222" s="84"/>
      <c r="W222" s="85">
        <v>1</v>
      </c>
      <c r="X222" s="85">
        <v>1</v>
      </c>
      <c r="Y222" s="85">
        <v>100000000</v>
      </c>
      <c r="Z222" s="85">
        <f t="shared" si="59"/>
        <v>1417748.5488931853</v>
      </c>
      <c r="AA222" s="85">
        <f t="shared" si="60"/>
        <v>1417748.5488931853</v>
      </c>
      <c r="AB222" s="221">
        <f t="shared" si="61"/>
        <v>0</v>
      </c>
      <c r="AC222" s="221">
        <f t="shared" si="62"/>
        <v>301401587845917.44</v>
      </c>
      <c r="AD222" s="220">
        <f t="shared" si="51"/>
        <v>317180200216130.87</v>
      </c>
      <c r="AE222" s="219">
        <f t="shared" si="52"/>
        <v>1052.3507937797588</v>
      </c>
      <c r="AF222" s="98">
        <f t="shared" si="63"/>
        <v>5.5911852950422548E-3</v>
      </c>
      <c r="AG222" s="84">
        <f t="shared" si="64"/>
        <v>8.3135391923990498E-3</v>
      </c>
      <c r="AH222" s="84">
        <f t="shared" si="65"/>
        <v>-8.8888888888888889E-3</v>
      </c>
      <c r="AI222" s="84">
        <f t="shared" si="66"/>
        <v>1.9884877027734171E-2</v>
      </c>
      <c r="AJ222" s="84">
        <f t="shared" si="67"/>
        <v>0</v>
      </c>
    </row>
    <row r="223" spans="1:36">
      <c r="A223" s="84">
        <v>20181123</v>
      </c>
      <c r="B223" s="84" t="s">
        <v>99</v>
      </c>
      <c r="C223" s="85">
        <v>42450</v>
      </c>
      <c r="D223" s="85">
        <v>42400</v>
      </c>
      <c r="E223" s="85">
        <v>6419324700</v>
      </c>
      <c r="F223" s="85">
        <f t="shared" si="53"/>
        <v>0.17753724959914446</v>
      </c>
      <c r="G223" s="85">
        <f t="shared" si="54"/>
        <v>0.17753724959914446</v>
      </c>
      <c r="H223" s="84">
        <v>223000</v>
      </c>
      <c r="I223" s="84">
        <v>221000</v>
      </c>
      <c r="J223" s="88">
        <v>125456133</v>
      </c>
      <c r="K223" s="84">
        <f t="shared" si="55"/>
        <v>1.3963036935755289</v>
      </c>
      <c r="L223" s="84">
        <f t="shared" si="56"/>
        <v>1.3963036935755289</v>
      </c>
      <c r="M223" s="85">
        <v>194900</v>
      </c>
      <c r="N223" s="85">
        <v>189200</v>
      </c>
      <c r="O223" s="85">
        <v>15956260</v>
      </c>
      <c r="P223" s="85">
        <f t="shared" si="57"/>
        <v>28.284863316129545</v>
      </c>
      <c r="Q223" s="85">
        <f t="shared" si="58"/>
        <v>28.284863316129545</v>
      </c>
      <c r="R223" s="84">
        <v>0</v>
      </c>
      <c r="S223" s="84"/>
      <c r="T223" s="84">
        <v>0</v>
      </c>
      <c r="U223" s="84">
        <v>0</v>
      </c>
      <c r="V223" s="84"/>
      <c r="W223" s="85">
        <v>1</v>
      </c>
      <c r="X223" s="85">
        <v>1</v>
      </c>
      <c r="Y223" s="85">
        <v>100000000</v>
      </c>
      <c r="Z223" s="85">
        <f t="shared" si="59"/>
        <v>1417748.5488931853</v>
      </c>
      <c r="AA223" s="85">
        <f t="shared" si="60"/>
        <v>1417748.5488931853</v>
      </c>
      <c r="AB223" s="221">
        <f t="shared" si="61"/>
        <v>0</v>
      </c>
      <c r="AC223" s="221">
        <f t="shared" si="62"/>
        <v>301401587845917.44</v>
      </c>
      <c r="AD223" s="220">
        <f t="shared" si="51"/>
        <v>314200339420896.75</v>
      </c>
      <c r="AE223" s="219">
        <f t="shared" si="52"/>
        <v>1042.4641146267693</v>
      </c>
      <c r="AF223" s="98">
        <f t="shared" si="63"/>
        <v>-9.394851233474345E-3</v>
      </c>
      <c r="AG223" s="84">
        <f t="shared" si="64"/>
        <v>-1.1778563015312131E-3</v>
      </c>
      <c r="AH223" s="84">
        <f t="shared" si="65"/>
        <v>-8.9686098654708519E-3</v>
      </c>
      <c r="AI223" s="84">
        <f t="shared" si="66"/>
        <v>-2.9245767060030785E-2</v>
      </c>
      <c r="AJ223" s="84">
        <f t="shared" si="67"/>
        <v>0</v>
      </c>
    </row>
    <row r="224" spans="1:36">
      <c r="A224" s="84">
        <v>20181126</v>
      </c>
      <c r="B224" s="84" t="s">
        <v>99</v>
      </c>
      <c r="C224" s="85">
        <v>42400</v>
      </c>
      <c r="D224" s="85">
        <v>42600</v>
      </c>
      <c r="E224" s="85">
        <v>6419324700</v>
      </c>
      <c r="F224" s="85">
        <f t="shared" si="53"/>
        <v>0.17753724959914446</v>
      </c>
      <c r="G224" s="85">
        <f t="shared" si="54"/>
        <v>0.17753724959914446</v>
      </c>
      <c r="H224" s="84">
        <v>221000</v>
      </c>
      <c r="I224" s="84">
        <v>240500</v>
      </c>
      <c r="J224" s="88">
        <v>125456133</v>
      </c>
      <c r="K224" s="84">
        <f t="shared" si="55"/>
        <v>1.3963036935755289</v>
      </c>
      <c r="L224" s="84">
        <f t="shared" si="56"/>
        <v>1.3963036935755289</v>
      </c>
      <c r="M224" s="85">
        <v>189200</v>
      </c>
      <c r="N224" s="85">
        <v>194700</v>
      </c>
      <c r="O224" s="85">
        <v>15956260</v>
      </c>
      <c r="P224" s="85">
        <f t="shared" si="57"/>
        <v>28.284863316129545</v>
      </c>
      <c r="Q224" s="85">
        <f t="shared" si="58"/>
        <v>28.284863316129545</v>
      </c>
      <c r="R224" s="84">
        <v>0</v>
      </c>
      <c r="S224" s="84"/>
      <c r="T224" s="84">
        <v>0</v>
      </c>
      <c r="U224" s="84">
        <v>0</v>
      </c>
      <c r="V224" s="84"/>
      <c r="W224" s="85">
        <v>1</v>
      </c>
      <c r="X224" s="85">
        <v>1</v>
      </c>
      <c r="Y224" s="85">
        <v>100000000</v>
      </c>
      <c r="Z224" s="85">
        <f t="shared" si="59"/>
        <v>1417748.5488931853</v>
      </c>
      <c r="AA224" s="85">
        <f t="shared" si="60"/>
        <v>1417748.5488931853</v>
      </c>
      <c r="AB224" s="221">
        <f t="shared" si="61"/>
        <v>0</v>
      </c>
      <c r="AC224" s="221">
        <f t="shared" si="62"/>
        <v>301401587845917.44</v>
      </c>
      <c r="AD224" s="220">
        <f t="shared" si="51"/>
        <v>320326446560299.87</v>
      </c>
      <c r="AE224" s="219">
        <f t="shared" si="52"/>
        <v>1062.7895123235289</v>
      </c>
      <c r="AF224" s="98">
        <f t="shared" si="63"/>
        <v>1.9497455511009783E-2</v>
      </c>
      <c r="AG224" s="84">
        <f t="shared" si="64"/>
        <v>4.7169811320754715E-3</v>
      </c>
      <c r="AH224" s="84">
        <f t="shared" si="65"/>
        <v>8.8235294117647065E-2</v>
      </c>
      <c r="AI224" s="84">
        <f t="shared" si="66"/>
        <v>2.9069767441860465E-2</v>
      </c>
      <c r="AJ224" s="84">
        <f t="shared" si="67"/>
        <v>0</v>
      </c>
    </row>
    <row r="225" spans="1:36">
      <c r="A225" s="84">
        <v>20181127</v>
      </c>
      <c r="B225" s="84" t="s">
        <v>99</v>
      </c>
      <c r="C225" s="85">
        <v>42600</v>
      </c>
      <c r="D225" s="85">
        <v>43050</v>
      </c>
      <c r="E225" s="85">
        <v>6419324700</v>
      </c>
      <c r="F225" s="85">
        <f t="shared" si="53"/>
        <v>0.17753724959914446</v>
      </c>
      <c r="G225" s="85">
        <f t="shared" si="54"/>
        <v>0.17753724959914446</v>
      </c>
      <c r="H225" s="84">
        <v>240500</v>
      </c>
      <c r="I225" s="84">
        <v>238000</v>
      </c>
      <c r="J225" s="88">
        <v>125456133</v>
      </c>
      <c r="K225" s="84">
        <f t="shared" si="55"/>
        <v>1.3963036935755289</v>
      </c>
      <c r="L225" s="84">
        <f t="shared" si="56"/>
        <v>1.3963036935755289</v>
      </c>
      <c r="M225" s="85">
        <v>194700</v>
      </c>
      <c r="N225" s="85">
        <v>202800</v>
      </c>
      <c r="O225" s="85">
        <v>15956260</v>
      </c>
      <c r="P225" s="85">
        <f t="shared" si="57"/>
        <v>28.284863316129545</v>
      </c>
      <c r="Q225" s="85">
        <f t="shared" si="58"/>
        <v>28.284863316129545</v>
      </c>
      <c r="R225" s="84">
        <v>0</v>
      </c>
      <c r="S225" s="84"/>
      <c r="T225" s="84">
        <v>0</v>
      </c>
      <c r="U225" s="84">
        <v>0</v>
      </c>
      <c r="V225" s="84"/>
      <c r="W225" s="85">
        <v>1</v>
      </c>
      <c r="X225" s="85">
        <v>1</v>
      </c>
      <c r="Y225" s="85">
        <v>100000000</v>
      </c>
      <c r="Z225" s="85">
        <f t="shared" si="59"/>
        <v>1417748.5488931853</v>
      </c>
      <c r="AA225" s="85">
        <f t="shared" si="60"/>
        <v>1417748.5488931853</v>
      </c>
      <c r="AB225" s="221">
        <f t="shared" si="61"/>
        <v>0</v>
      </c>
      <c r="AC225" s="221">
        <f t="shared" si="62"/>
        <v>301401587845917.44</v>
      </c>
      <c r="AD225" s="220">
        <f t="shared" si="51"/>
        <v>324057057697167.37</v>
      </c>
      <c r="AE225" s="219">
        <f t="shared" si="52"/>
        <v>1075.16705539996</v>
      </c>
      <c r="AF225" s="98">
        <f t="shared" si="63"/>
        <v>1.1646278903684863E-2</v>
      </c>
      <c r="AG225" s="84">
        <f t="shared" si="64"/>
        <v>1.0563380281690141E-2</v>
      </c>
      <c r="AH225" s="84">
        <f t="shared" si="65"/>
        <v>-1.0395010395010396E-2</v>
      </c>
      <c r="AI225" s="84">
        <f t="shared" si="66"/>
        <v>4.1602465331278891E-2</v>
      </c>
      <c r="AJ225" s="84">
        <f t="shared" si="67"/>
        <v>0</v>
      </c>
    </row>
    <row r="226" spans="1:36">
      <c r="A226" s="84">
        <v>20181128</v>
      </c>
      <c r="B226" s="84" t="s">
        <v>99</v>
      </c>
      <c r="C226" s="85">
        <v>43050</v>
      </c>
      <c r="D226" s="85">
        <v>43150</v>
      </c>
      <c r="E226" s="85">
        <v>6419324700</v>
      </c>
      <c r="F226" s="85">
        <f t="shared" si="53"/>
        <v>0.17753724959914446</v>
      </c>
      <c r="G226" s="85">
        <f t="shared" si="54"/>
        <v>0.17753724959914446</v>
      </c>
      <c r="H226" s="84">
        <v>238000</v>
      </c>
      <c r="I226" s="84">
        <v>236000</v>
      </c>
      <c r="J226" s="88">
        <v>125456133</v>
      </c>
      <c r="K226" s="84">
        <f t="shared" si="55"/>
        <v>1.3963036935755289</v>
      </c>
      <c r="L226" s="84">
        <f t="shared" si="56"/>
        <v>1.3963036935755289</v>
      </c>
      <c r="M226" s="85">
        <v>202800</v>
      </c>
      <c r="N226" s="85">
        <v>199000</v>
      </c>
      <c r="O226" s="85">
        <v>15956260</v>
      </c>
      <c r="P226" s="85">
        <f t="shared" si="57"/>
        <v>28.284863316129545</v>
      </c>
      <c r="Q226" s="85">
        <f t="shared" si="58"/>
        <v>28.284863316129545</v>
      </c>
      <c r="R226" s="84">
        <v>0</v>
      </c>
      <c r="S226" s="84"/>
      <c r="T226" s="84">
        <v>0</v>
      </c>
      <c r="U226" s="84">
        <v>0</v>
      </c>
      <c r="V226" s="84"/>
      <c r="W226" s="85">
        <v>1</v>
      </c>
      <c r="X226" s="85">
        <v>1</v>
      </c>
      <c r="Y226" s="85">
        <v>100000000</v>
      </c>
      <c r="Z226" s="85">
        <f t="shared" si="59"/>
        <v>1417748.5488931853</v>
      </c>
      <c r="AA226" s="85">
        <f t="shared" si="60"/>
        <v>1417748.5488931853</v>
      </c>
      <c r="AB226" s="221">
        <f t="shared" si="61"/>
        <v>0</v>
      </c>
      <c r="AC226" s="221">
        <f t="shared" si="62"/>
        <v>301401587845917.44</v>
      </c>
      <c r="AD226" s="220">
        <f t="shared" si="51"/>
        <v>322105656492621.12</v>
      </c>
      <c r="AE226" s="219">
        <f t="shared" si="52"/>
        <v>1068.6926329574881</v>
      </c>
      <c r="AF226" s="98">
        <f t="shared" si="63"/>
        <v>-6.0217827638547137E-3</v>
      </c>
      <c r="AG226" s="84">
        <f t="shared" si="64"/>
        <v>2.3228803716608595E-3</v>
      </c>
      <c r="AH226" s="84">
        <f t="shared" si="65"/>
        <v>-8.4033613445378148E-3</v>
      </c>
      <c r="AI226" s="84">
        <f t="shared" si="66"/>
        <v>-1.8737672583826429E-2</v>
      </c>
      <c r="AJ226" s="84">
        <f t="shared" si="67"/>
        <v>0</v>
      </c>
    </row>
    <row r="227" spans="1:36">
      <c r="A227" s="84">
        <v>20181129</v>
      </c>
      <c r="B227" s="84" t="s">
        <v>99</v>
      </c>
      <c r="C227" s="85">
        <v>43150</v>
      </c>
      <c r="D227" s="85">
        <v>43150</v>
      </c>
      <c r="E227" s="85">
        <v>6419324700</v>
      </c>
      <c r="F227" s="85">
        <f t="shared" si="53"/>
        <v>0.17753724959914446</v>
      </c>
      <c r="G227" s="85">
        <f t="shared" si="54"/>
        <v>0.17753724959914446</v>
      </c>
      <c r="H227" s="84">
        <v>236000</v>
      </c>
      <c r="I227" s="84">
        <v>237000</v>
      </c>
      <c r="J227" s="88">
        <v>125456133</v>
      </c>
      <c r="K227" s="84">
        <f t="shared" si="55"/>
        <v>1.3963036935755289</v>
      </c>
      <c r="L227" s="84">
        <f t="shared" si="56"/>
        <v>1.3963036935755289</v>
      </c>
      <c r="M227" s="85">
        <v>199000</v>
      </c>
      <c r="N227" s="85">
        <v>196200</v>
      </c>
      <c r="O227" s="85">
        <v>15956260</v>
      </c>
      <c r="P227" s="85">
        <f t="shared" si="57"/>
        <v>28.284863316129545</v>
      </c>
      <c r="Q227" s="85">
        <f t="shared" si="58"/>
        <v>28.284863316129545</v>
      </c>
      <c r="R227" s="84">
        <v>0</v>
      </c>
      <c r="S227" s="84"/>
      <c r="T227" s="84">
        <v>0</v>
      </c>
      <c r="U227" s="84">
        <v>0</v>
      </c>
      <c r="V227" s="84"/>
      <c r="W227" s="85">
        <v>1</v>
      </c>
      <c r="X227" s="85">
        <v>1</v>
      </c>
      <c r="Y227" s="85">
        <v>100000000</v>
      </c>
      <c r="Z227" s="85">
        <f t="shared" si="59"/>
        <v>1417748.5488931853</v>
      </c>
      <c r="AA227" s="85">
        <f t="shared" si="60"/>
        <v>1417748.5488931853</v>
      </c>
      <c r="AB227" s="221">
        <f t="shared" si="61"/>
        <v>0</v>
      </c>
      <c r="AC227" s="221">
        <f t="shared" si="62"/>
        <v>301401587845917.44</v>
      </c>
      <c r="AD227" s="220">
        <f t="shared" si="51"/>
        <v>321017133581728.25</v>
      </c>
      <c r="AE227" s="219">
        <f t="shared" si="52"/>
        <v>1065.0810962078897</v>
      </c>
      <c r="AF227" s="98">
        <f t="shared" si="63"/>
        <v>-3.3793970672407886E-3</v>
      </c>
      <c r="AG227" s="84">
        <f t="shared" si="64"/>
        <v>0</v>
      </c>
      <c r="AH227" s="84">
        <f t="shared" si="65"/>
        <v>4.2372881355932203E-3</v>
      </c>
      <c r="AI227" s="84">
        <f t="shared" si="66"/>
        <v>-1.407035175879397E-2</v>
      </c>
      <c r="AJ227" s="84">
        <f t="shared" si="67"/>
        <v>0</v>
      </c>
    </row>
    <row r="228" spans="1:36">
      <c r="A228" s="84">
        <v>20181130</v>
      </c>
      <c r="B228" s="84" t="s">
        <v>99</v>
      </c>
      <c r="C228" s="85">
        <v>43150</v>
      </c>
      <c r="D228" s="85">
        <v>41850</v>
      </c>
      <c r="E228" s="85">
        <v>6419324700</v>
      </c>
      <c r="F228" s="85">
        <f t="shared" si="53"/>
        <v>0.17753724959914446</v>
      </c>
      <c r="G228" s="85">
        <f t="shared" si="54"/>
        <v>0.17753724959914446</v>
      </c>
      <c r="H228" s="84">
        <v>237000</v>
      </c>
      <c r="I228" s="84">
        <v>239500</v>
      </c>
      <c r="J228" s="88">
        <v>125456133</v>
      </c>
      <c r="K228" s="84">
        <f t="shared" si="55"/>
        <v>1.3963036935755289</v>
      </c>
      <c r="L228" s="84">
        <f t="shared" si="56"/>
        <v>1.3963036935755289</v>
      </c>
      <c r="M228" s="85">
        <v>196200</v>
      </c>
      <c r="N228" s="85">
        <v>197300</v>
      </c>
      <c r="O228" s="85">
        <v>15956260</v>
      </c>
      <c r="P228" s="85">
        <f t="shared" si="57"/>
        <v>28.284863316129545</v>
      </c>
      <c r="Q228" s="85">
        <f t="shared" si="58"/>
        <v>28.284863316129545</v>
      </c>
      <c r="R228" s="84">
        <v>0</v>
      </c>
      <c r="S228" s="84"/>
      <c r="T228" s="84">
        <v>0</v>
      </c>
      <c r="U228" s="84">
        <v>0</v>
      </c>
      <c r="V228" s="84"/>
      <c r="W228" s="85">
        <v>1</v>
      </c>
      <c r="X228" s="85">
        <v>1</v>
      </c>
      <c r="Y228" s="85">
        <v>100000000</v>
      </c>
      <c r="Z228" s="85">
        <f t="shared" si="59"/>
        <v>1417748.5488931853</v>
      </c>
      <c r="AA228" s="85">
        <f t="shared" si="60"/>
        <v>1417748.5488931853</v>
      </c>
      <c r="AB228" s="221">
        <f t="shared" si="61"/>
        <v>0</v>
      </c>
      <c r="AC228" s="221">
        <f t="shared" si="62"/>
        <v>301401587845917.44</v>
      </c>
      <c r="AD228" s="220">
        <f t="shared" si="51"/>
        <v>320469953405924.12</v>
      </c>
      <c r="AE228" s="219">
        <f t="shared" si="52"/>
        <v>1063.2656440076714</v>
      </c>
      <c r="AF228" s="98">
        <f t="shared" si="63"/>
        <v>-1.7045201597155266E-3</v>
      </c>
      <c r="AG228" s="84">
        <f t="shared" si="64"/>
        <v>-3.0127462340672075E-2</v>
      </c>
      <c r="AH228" s="84">
        <f t="shared" si="65"/>
        <v>1.0548523206751054E-2</v>
      </c>
      <c r="AI228" s="84">
        <f t="shared" si="66"/>
        <v>5.6065239551478085E-3</v>
      </c>
      <c r="AJ228" s="84">
        <f t="shared" si="67"/>
        <v>0</v>
      </c>
    </row>
    <row r="229" spans="1:36">
      <c r="A229" s="84">
        <v>20181203</v>
      </c>
      <c r="B229" s="84" t="s">
        <v>99</v>
      </c>
      <c r="C229" s="85">
        <v>41850</v>
      </c>
      <c r="D229" s="85">
        <v>43250</v>
      </c>
      <c r="E229" s="85">
        <v>6419324700</v>
      </c>
      <c r="F229" s="85">
        <f t="shared" si="53"/>
        <v>0.17753724959914446</v>
      </c>
      <c r="G229" s="85">
        <f t="shared" si="54"/>
        <v>0.17753724959914446</v>
      </c>
      <c r="H229" s="84">
        <v>239500</v>
      </c>
      <c r="I229" s="84">
        <v>240500</v>
      </c>
      <c r="J229" s="88">
        <v>125456133</v>
      </c>
      <c r="K229" s="84">
        <f t="shared" si="55"/>
        <v>1.3963036935755289</v>
      </c>
      <c r="L229" s="84">
        <f t="shared" si="56"/>
        <v>1.3963036935755289</v>
      </c>
      <c r="M229" s="85">
        <v>197300</v>
      </c>
      <c r="N229" s="85">
        <v>206200</v>
      </c>
      <c r="O229" s="85">
        <v>15956260</v>
      </c>
      <c r="P229" s="85">
        <f t="shared" si="57"/>
        <v>28.284863316129545</v>
      </c>
      <c r="Q229" s="85">
        <f t="shared" si="58"/>
        <v>28.284863316129545</v>
      </c>
      <c r="R229" s="84">
        <v>0</v>
      </c>
      <c r="S229" s="84"/>
      <c r="T229" s="84">
        <v>0</v>
      </c>
      <c r="U229" s="84">
        <v>0</v>
      </c>
      <c r="V229" s="84"/>
      <c r="W229" s="85">
        <v>1</v>
      </c>
      <c r="X229" s="85">
        <v>1</v>
      </c>
      <c r="Y229" s="85">
        <v>100000000</v>
      </c>
      <c r="Z229" s="85">
        <f t="shared" si="59"/>
        <v>1417748.5488931853</v>
      </c>
      <c r="AA229" s="85">
        <f t="shared" si="60"/>
        <v>1417748.5488931853</v>
      </c>
      <c r="AB229" s="221">
        <f t="shared" si="61"/>
        <v>0</v>
      </c>
      <c r="AC229" s="221">
        <f t="shared" si="62"/>
        <v>301401587845917.44</v>
      </c>
      <c r="AD229" s="220">
        <f t="shared" si="51"/>
        <v>326257418854860.25</v>
      </c>
      <c r="AE229" s="219">
        <f t="shared" si="52"/>
        <v>1082.4674852796384</v>
      </c>
      <c r="AF229" s="98">
        <f t="shared" si="63"/>
        <v>1.8059307549514316E-2</v>
      </c>
      <c r="AG229" s="84">
        <f t="shared" si="64"/>
        <v>3.3452807646356032E-2</v>
      </c>
      <c r="AH229" s="84">
        <f t="shared" si="65"/>
        <v>4.1753653444676405E-3</v>
      </c>
      <c r="AI229" s="84">
        <f t="shared" si="66"/>
        <v>4.5108971109984797E-2</v>
      </c>
      <c r="AJ229" s="84">
        <f t="shared" si="67"/>
        <v>0</v>
      </c>
    </row>
    <row r="230" spans="1:36">
      <c r="A230" s="84">
        <v>20181204</v>
      </c>
      <c r="B230" s="84" t="s">
        <v>99</v>
      </c>
      <c r="C230" s="85">
        <v>43250</v>
      </c>
      <c r="D230" s="85">
        <v>42150</v>
      </c>
      <c r="E230" s="85">
        <v>6419324700</v>
      </c>
      <c r="F230" s="85">
        <f t="shared" si="53"/>
        <v>0.17753724959914446</v>
      </c>
      <c r="G230" s="85">
        <f t="shared" si="54"/>
        <v>0.17753724959914446</v>
      </c>
      <c r="H230" s="84">
        <v>240500</v>
      </c>
      <c r="I230" s="84">
        <v>243500</v>
      </c>
      <c r="J230" s="88">
        <v>125456133</v>
      </c>
      <c r="K230" s="84">
        <f t="shared" si="55"/>
        <v>1.3963036935755289</v>
      </c>
      <c r="L230" s="84">
        <f t="shared" si="56"/>
        <v>1.3963036935755289</v>
      </c>
      <c r="M230" s="85">
        <v>206200</v>
      </c>
      <c r="N230" s="85">
        <v>205800</v>
      </c>
      <c r="O230" s="85">
        <v>15956260</v>
      </c>
      <c r="P230" s="85">
        <f t="shared" si="57"/>
        <v>28.284863316129545</v>
      </c>
      <c r="Q230" s="85">
        <f t="shared" si="58"/>
        <v>28.284863316129545</v>
      </c>
      <c r="R230" s="84">
        <v>0</v>
      </c>
      <c r="S230" s="84"/>
      <c r="T230" s="84">
        <v>0</v>
      </c>
      <c r="U230" s="84">
        <v>0</v>
      </c>
      <c r="V230" s="84"/>
      <c r="W230" s="85">
        <v>1</v>
      </c>
      <c r="X230" s="85">
        <v>1</v>
      </c>
      <c r="Y230" s="85">
        <v>100000000</v>
      </c>
      <c r="Z230" s="85">
        <f t="shared" si="59"/>
        <v>1417748.5488931853</v>
      </c>
      <c r="AA230" s="85">
        <f t="shared" si="60"/>
        <v>1417748.5488931853</v>
      </c>
      <c r="AB230" s="221">
        <f t="shared" si="61"/>
        <v>0</v>
      </c>
      <c r="AC230" s="221">
        <f t="shared" si="62"/>
        <v>301401587845917.44</v>
      </c>
      <c r="AD230" s="220">
        <f t="shared" si="51"/>
        <v>325348779010600.37</v>
      </c>
      <c r="AE230" s="219">
        <f t="shared" si="52"/>
        <v>1079.4527704244385</v>
      </c>
      <c r="AF230" s="98">
        <f t="shared" si="63"/>
        <v>-2.7850396397089221E-3</v>
      </c>
      <c r="AG230" s="84">
        <f t="shared" si="64"/>
        <v>-2.5433526011560695E-2</v>
      </c>
      <c r="AH230" s="84">
        <f t="shared" si="65"/>
        <v>1.2474012474012475E-2</v>
      </c>
      <c r="AI230" s="84">
        <f t="shared" si="66"/>
        <v>-1.9398642095053346E-3</v>
      </c>
      <c r="AJ230" s="84">
        <f t="shared" si="67"/>
        <v>0</v>
      </c>
    </row>
    <row r="231" spans="1:36">
      <c r="A231" s="84">
        <v>20181205</v>
      </c>
      <c r="B231" s="84" t="s">
        <v>99</v>
      </c>
      <c r="C231" s="85">
        <v>42150</v>
      </c>
      <c r="D231" s="85">
        <v>41450</v>
      </c>
      <c r="E231" s="85">
        <v>6419324700</v>
      </c>
      <c r="F231" s="85">
        <f t="shared" si="53"/>
        <v>0.17753724959914446</v>
      </c>
      <c r="G231" s="85">
        <f t="shared" si="54"/>
        <v>0.17753724959914446</v>
      </c>
      <c r="H231" s="84">
        <v>243500</v>
      </c>
      <c r="I231" s="84">
        <v>242000</v>
      </c>
      <c r="J231" s="88">
        <v>125456133</v>
      </c>
      <c r="K231" s="84">
        <f t="shared" si="55"/>
        <v>1.3963036935755289</v>
      </c>
      <c r="L231" s="84">
        <f t="shared" si="56"/>
        <v>1.3963036935755289</v>
      </c>
      <c r="M231" s="85">
        <v>205800</v>
      </c>
      <c r="N231" s="85">
        <v>201500</v>
      </c>
      <c r="O231" s="85">
        <v>15956260</v>
      </c>
      <c r="P231" s="85">
        <f t="shared" si="57"/>
        <v>28.284863316129545</v>
      </c>
      <c r="Q231" s="85">
        <f t="shared" si="58"/>
        <v>28.284863316129545</v>
      </c>
      <c r="R231" s="84">
        <v>0</v>
      </c>
      <c r="S231" s="84"/>
      <c r="T231" s="84">
        <v>0</v>
      </c>
      <c r="U231" s="84">
        <v>0</v>
      </c>
      <c r="V231" s="84"/>
      <c r="W231" s="85">
        <v>1</v>
      </c>
      <c r="X231" s="85">
        <v>1</v>
      </c>
      <c r="Y231" s="85">
        <v>100000000</v>
      </c>
      <c r="Z231" s="85">
        <f t="shared" si="59"/>
        <v>1417748.5488931853</v>
      </c>
      <c r="AA231" s="85">
        <f t="shared" si="60"/>
        <v>1417748.5488931853</v>
      </c>
      <c r="AB231" s="221">
        <f t="shared" si="61"/>
        <v>0</v>
      </c>
      <c r="AC231" s="221">
        <f t="shared" si="62"/>
        <v>301401587845917.44</v>
      </c>
      <c r="AD231" s="220">
        <f t="shared" si="51"/>
        <v>322347569519213.25</v>
      </c>
      <c r="AE231" s="219">
        <f t="shared" si="52"/>
        <v>1069.4952598723662</v>
      </c>
      <c r="AF231" s="98">
        <f t="shared" si="63"/>
        <v>-9.2245912233446421E-3</v>
      </c>
      <c r="AG231" s="84">
        <f t="shared" si="64"/>
        <v>-1.6607354685646499E-2</v>
      </c>
      <c r="AH231" s="84">
        <f t="shared" si="65"/>
        <v>-6.1601642710472282E-3</v>
      </c>
      <c r="AI231" s="84">
        <f t="shared" si="66"/>
        <v>-2.0894071914480079E-2</v>
      </c>
      <c r="AJ231" s="84">
        <f t="shared" si="67"/>
        <v>0</v>
      </c>
    </row>
    <row r="232" spans="1:36">
      <c r="A232" s="84">
        <v>20181206</v>
      </c>
      <c r="B232" s="84" t="s">
        <v>99</v>
      </c>
      <c r="C232" s="85">
        <v>41450</v>
      </c>
      <c r="D232" s="85">
        <v>40500</v>
      </c>
      <c r="E232" s="85">
        <v>6419324700</v>
      </c>
      <c r="F232" s="85">
        <f t="shared" si="53"/>
        <v>0.17753724959914446</v>
      </c>
      <c r="G232" s="85">
        <f t="shared" si="54"/>
        <v>0.17753724959914446</v>
      </c>
      <c r="H232" s="84">
        <v>242000</v>
      </c>
      <c r="I232" s="84">
        <v>235500</v>
      </c>
      <c r="J232" s="88">
        <v>125456133</v>
      </c>
      <c r="K232" s="84">
        <f t="shared" si="55"/>
        <v>1.3963036935755289</v>
      </c>
      <c r="L232" s="84">
        <f t="shared" si="56"/>
        <v>1.3963036935755289</v>
      </c>
      <c r="M232" s="85">
        <v>201500</v>
      </c>
      <c r="N232" s="85">
        <v>194500</v>
      </c>
      <c r="O232" s="85">
        <v>15956260</v>
      </c>
      <c r="P232" s="85">
        <f t="shared" si="57"/>
        <v>28.284863316129545</v>
      </c>
      <c r="Q232" s="85">
        <f t="shared" si="58"/>
        <v>28.284863316129545</v>
      </c>
      <c r="R232" s="84">
        <v>0</v>
      </c>
      <c r="S232" s="84"/>
      <c r="T232" s="84">
        <v>0</v>
      </c>
      <c r="U232" s="84">
        <v>0</v>
      </c>
      <c r="V232" s="84"/>
      <c r="W232" s="85">
        <v>1</v>
      </c>
      <c r="X232" s="85">
        <v>1</v>
      </c>
      <c r="Y232" s="85">
        <v>100000000</v>
      </c>
      <c r="Z232" s="85">
        <f t="shared" si="59"/>
        <v>1417748.5488931853</v>
      </c>
      <c r="AA232" s="85">
        <f t="shared" si="60"/>
        <v>1417748.5488931853</v>
      </c>
      <c r="AB232" s="221">
        <f t="shared" si="61"/>
        <v>0</v>
      </c>
      <c r="AC232" s="221">
        <f t="shared" si="62"/>
        <v>301401587845917.44</v>
      </c>
      <c r="AD232" s="220">
        <f t="shared" si="51"/>
        <v>316967002696028.62</v>
      </c>
      <c r="AE232" s="219">
        <f t="shared" si="52"/>
        <v>1051.6434401071187</v>
      </c>
      <c r="AF232" s="98">
        <f t="shared" si="63"/>
        <v>-1.6691817565772003E-2</v>
      </c>
      <c r="AG232" s="84">
        <f t="shared" si="64"/>
        <v>-2.2919179734620022E-2</v>
      </c>
      <c r="AH232" s="84">
        <f t="shared" si="65"/>
        <v>-2.6859504132231406E-2</v>
      </c>
      <c r="AI232" s="84">
        <f t="shared" si="66"/>
        <v>-3.4739454094292806E-2</v>
      </c>
      <c r="AJ232" s="84">
        <f t="shared" si="67"/>
        <v>0</v>
      </c>
    </row>
    <row r="233" spans="1:36">
      <c r="A233" s="84">
        <v>20181207</v>
      </c>
      <c r="B233" s="84" t="s">
        <v>99</v>
      </c>
      <c r="C233" s="85">
        <v>40500</v>
      </c>
      <c r="D233" s="85">
        <v>40950</v>
      </c>
      <c r="E233" s="85">
        <v>6419324700</v>
      </c>
      <c r="F233" s="85">
        <f t="shared" si="53"/>
        <v>0.17753724959914446</v>
      </c>
      <c r="G233" s="85">
        <f t="shared" si="54"/>
        <v>0.17753724959914446</v>
      </c>
      <c r="H233" s="84">
        <v>235500</v>
      </c>
      <c r="I233" s="84">
        <v>245500</v>
      </c>
      <c r="J233" s="88">
        <v>125456133</v>
      </c>
      <c r="K233" s="84">
        <f t="shared" si="55"/>
        <v>1.3963036935755289</v>
      </c>
      <c r="L233" s="84">
        <f t="shared" si="56"/>
        <v>1.3963036935755289</v>
      </c>
      <c r="M233" s="85">
        <v>194500</v>
      </c>
      <c r="N233" s="85">
        <v>198300</v>
      </c>
      <c r="O233" s="85">
        <v>15956260</v>
      </c>
      <c r="P233" s="85">
        <f t="shared" si="57"/>
        <v>28.284863316129545</v>
      </c>
      <c r="Q233" s="85">
        <f t="shared" si="58"/>
        <v>28.284863316129545</v>
      </c>
      <c r="R233" s="84">
        <v>0</v>
      </c>
      <c r="S233" s="84"/>
      <c r="T233" s="84">
        <v>0</v>
      </c>
      <c r="U233" s="84">
        <v>0</v>
      </c>
      <c r="V233" s="84"/>
      <c r="W233" s="85">
        <v>1</v>
      </c>
      <c r="X233" s="85">
        <v>1</v>
      </c>
      <c r="Y233" s="85">
        <v>100000000</v>
      </c>
      <c r="Z233" s="85">
        <f t="shared" si="59"/>
        <v>1417748.5488931853</v>
      </c>
      <c r="AA233" s="85">
        <f t="shared" si="60"/>
        <v>1417748.5488931853</v>
      </c>
      <c r="AB233" s="221">
        <f t="shared" si="61"/>
        <v>0</v>
      </c>
      <c r="AC233" s="221">
        <f t="shared" si="62"/>
        <v>301401587845917.44</v>
      </c>
      <c r="AD233" s="220">
        <f t="shared" si="51"/>
        <v>320946620884028.69</v>
      </c>
      <c r="AE233" s="219">
        <f t="shared" si="52"/>
        <v>1064.8471468839875</v>
      </c>
      <c r="AF233" s="98">
        <f t="shared" si="63"/>
        <v>1.2555307505673097E-2</v>
      </c>
      <c r="AG233" s="84">
        <f t="shared" si="64"/>
        <v>1.1111111111111112E-2</v>
      </c>
      <c r="AH233" s="84">
        <f t="shared" si="65"/>
        <v>4.2462845010615709E-2</v>
      </c>
      <c r="AI233" s="84">
        <f t="shared" si="66"/>
        <v>1.9537275064267352E-2</v>
      </c>
      <c r="AJ233" s="84">
        <f t="shared" si="67"/>
        <v>0</v>
      </c>
    </row>
    <row r="234" spans="1:36">
      <c r="A234" s="84">
        <v>20181210</v>
      </c>
      <c r="B234" s="84" t="s">
        <v>99</v>
      </c>
      <c r="C234" s="85">
        <v>40950</v>
      </c>
      <c r="D234" s="85">
        <v>40200</v>
      </c>
      <c r="E234" s="85">
        <v>6419324700</v>
      </c>
      <c r="F234" s="85">
        <f t="shared" si="53"/>
        <v>0.17753724959914446</v>
      </c>
      <c r="G234" s="85">
        <f t="shared" si="54"/>
        <v>0.17753724959914446</v>
      </c>
      <c r="H234" s="84">
        <v>245500</v>
      </c>
      <c r="I234" s="84">
        <v>244500</v>
      </c>
      <c r="J234" s="88">
        <v>125456133</v>
      </c>
      <c r="K234" s="84">
        <f t="shared" si="55"/>
        <v>1.3963036935755289</v>
      </c>
      <c r="L234" s="84">
        <f t="shared" si="56"/>
        <v>1.3963036935755289</v>
      </c>
      <c r="M234" s="85">
        <v>198300</v>
      </c>
      <c r="N234" s="85">
        <v>195300</v>
      </c>
      <c r="O234" s="85">
        <v>15956260</v>
      </c>
      <c r="P234" s="85">
        <f t="shared" si="57"/>
        <v>28.284863316129545</v>
      </c>
      <c r="Q234" s="85">
        <f t="shared" si="58"/>
        <v>28.284863316129545</v>
      </c>
      <c r="R234" s="84">
        <v>0</v>
      </c>
      <c r="S234" s="84"/>
      <c r="T234" s="84">
        <v>0</v>
      </c>
      <c r="U234" s="84">
        <v>0</v>
      </c>
      <c r="V234" s="84"/>
      <c r="W234" s="85">
        <v>1</v>
      </c>
      <c r="X234" s="85">
        <v>1</v>
      </c>
      <c r="Y234" s="85">
        <v>100000000</v>
      </c>
      <c r="Z234" s="85">
        <f t="shared" si="59"/>
        <v>1417748.5488931853</v>
      </c>
      <c r="AA234" s="85">
        <f t="shared" si="60"/>
        <v>1417748.5488931853</v>
      </c>
      <c r="AB234" s="221">
        <f t="shared" si="61"/>
        <v>0</v>
      </c>
      <c r="AC234" s="221">
        <f t="shared" si="62"/>
        <v>301401587845917.44</v>
      </c>
      <c r="AD234" s="220">
        <f t="shared" si="51"/>
        <v>318562732184087.81</v>
      </c>
      <c r="AE234" s="219">
        <f t="shared" si="52"/>
        <v>1056.9378033500723</v>
      </c>
      <c r="AF234" s="98">
        <f t="shared" si="63"/>
        <v>-7.4276796975603536E-3</v>
      </c>
      <c r="AG234" s="84">
        <f t="shared" si="64"/>
        <v>-1.8315018315018316E-2</v>
      </c>
      <c r="AH234" s="84">
        <f t="shared" si="65"/>
        <v>-4.0733197556008143E-3</v>
      </c>
      <c r="AI234" s="84">
        <f t="shared" si="66"/>
        <v>-1.5128593040847202E-2</v>
      </c>
      <c r="AJ234" s="84">
        <f t="shared" si="67"/>
        <v>0</v>
      </c>
    </row>
    <row r="235" spans="1:36">
      <c r="A235" s="84">
        <v>20181211</v>
      </c>
      <c r="B235" s="84" t="s">
        <v>99</v>
      </c>
      <c r="C235" s="85">
        <v>40200</v>
      </c>
      <c r="D235" s="85">
        <v>40250</v>
      </c>
      <c r="E235" s="85">
        <v>6419324700</v>
      </c>
      <c r="F235" s="85">
        <f t="shared" si="53"/>
        <v>0.17753724959914446</v>
      </c>
      <c r="G235" s="85">
        <f t="shared" si="54"/>
        <v>0.17753724959914446</v>
      </c>
      <c r="H235" s="84">
        <v>244500</v>
      </c>
      <c r="I235" s="84">
        <v>220000</v>
      </c>
      <c r="J235" s="88">
        <v>125456133</v>
      </c>
      <c r="K235" s="84">
        <f t="shared" si="55"/>
        <v>1.3963036935755289</v>
      </c>
      <c r="L235" s="84">
        <f t="shared" si="56"/>
        <v>1.3963036935755289</v>
      </c>
      <c r="M235" s="85">
        <v>195300</v>
      </c>
      <c r="N235" s="85">
        <v>195400</v>
      </c>
      <c r="O235" s="85">
        <v>15956260</v>
      </c>
      <c r="P235" s="85">
        <f t="shared" si="57"/>
        <v>28.284863316129545</v>
      </c>
      <c r="Q235" s="85">
        <f t="shared" si="58"/>
        <v>28.284863316129545</v>
      </c>
      <c r="R235" s="84">
        <v>0</v>
      </c>
      <c r="S235" s="84"/>
      <c r="T235" s="84">
        <v>0</v>
      </c>
      <c r="U235" s="84">
        <v>0</v>
      </c>
      <c r="V235" s="84"/>
      <c r="W235" s="85">
        <v>1</v>
      </c>
      <c r="X235" s="85">
        <v>1</v>
      </c>
      <c r="Y235" s="85">
        <v>100000000</v>
      </c>
      <c r="Z235" s="85">
        <f t="shared" si="59"/>
        <v>1417748.5488931853</v>
      </c>
      <c r="AA235" s="85">
        <f t="shared" si="60"/>
        <v>1417748.5488931853</v>
      </c>
      <c r="AB235" s="221">
        <f t="shared" si="61"/>
        <v>0</v>
      </c>
      <c r="AC235" s="221">
        <f t="shared" si="62"/>
        <v>301401587845917.44</v>
      </c>
      <c r="AD235" s="220">
        <f t="shared" si="51"/>
        <v>314373063593682.25</v>
      </c>
      <c r="AE235" s="219">
        <f t="shared" si="52"/>
        <v>1043.0371845101099</v>
      </c>
      <c r="AF235" s="98">
        <f t="shared" si="63"/>
        <v>-1.3151785086977617E-2</v>
      </c>
      <c r="AG235" s="84">
        <f t="shared" si="64"/>
        <v>1.2437810945273632E-3</v>
      </c>
      <c r="AH235" s="84">
        <f t="shared" si="65"/>
        <v>-0.10020449897750511</v>
      </c>
      <c r="AI235" s="84">
        <f t="shared" si="66"/>
        <v>5.1203277009728623E-4</v>
      </c>
      <c r="AJ235" s="84">
        <f t="shared" si="67"/>
        <v>0</v>
      </c>
    </row>
    <row r="236" spans="1:36" s="80" customFormat="1">
      <c r="A236" s="130">
        <v>20181212</v>
      </c>
      <c r="B236" s="84" t="s">
        <v>99</v>
      </c>
      <c r="C236" s="85">
        <v>40250</v>
      </c>
      <c r="D236" s="85">
        <v>40450</v>
      </c>
      <c r="E236" s="85">
        <v>5969782550</v>
      </c>
      <c r="F236" s="85">
        <f t="shared" si="53"/>
        <v>0.17753724959914446</v>
      </c>
      <c r="G236" s="85">
        <f t="shared" si="54"/>
        <v>0.16456882480900029</v>
      </c>
      <c r="H236" s="84">
        <v>220000</v>
      </c>
      <c r="I236" s="84">
        <v>226500</v>
      </c>
      <c r="J236" s="88">
        <v>125456133</v>
      </c>
      <c r="K236" s="84">
        <f t="shared" si="55"/>
        <v>1.3963036935755289</v>
      </c>
      <c r="L236" s="84">
        <f t="shared" si="56"/>
        <v>1.203669166809842</v>
      </c>
      <c r="M236" s="85">
        <v>195400</v>
      </c>
      <c r="N236" s="85">
        <v>203000</v>
      </c>
      <c r="O236" s="85">
        <v>15956260</v>
      </c>
      <c r="P236" s="85">
        <f t="shared" si="57"/>
        <v>28.284863316129545</v>
      </c>
      <c r="Q236" s="85">
        <f t="shared" si="58"/>
        <v>24.382674068472134</v>
      </c>
      <c r="R236" s="84">
        <v>0</v>
      </c>
      <c r="S236" s="84"/>
      <c r="T236" s="84">
        <v>0</v>
      </c>
      <c r="U236" s="84">
        <v>0</v>
      </c>
      <c r="V236" s="84"/>
      <c r="W236" s="85">
        <v>1</v>
      </c>
      <c r="X236" s="85">
        <v>1</v>
      </c>
      <c r="Y236" s="85">
        <v>100000000</v>
      </c>
      <c r="Z236" s="85">
        <f t="shared" si="59"/>
        <v>1417748.5488931853</v>
      </c>
      <c r="AA236" s="85">
        <f t="shared" si="60"/>
        <v>1222155.4826817587</v>
      </c>
      <c r="AB236" s="221">
        <f t="shared" si="61"/>
        <v>1</v>
      </c>
      <c r="AC236" s="221">
        <f t="shared" si="62"/>
        <v>259820123506702.56</v>
      </c>
      <c r="AD236" s="220">
        <f t="shared" si="51"/>
        <v>275136915815920.87</v>
      </c>
      <c r="AE236" s="219">
        <f t="shared" si="52"/>
        <v>1058.9515242410512</v>
      </c>
      <c r="AF236" s="98">
        <f t="shared" si="63"/>
        <v>1.5257691640606136E-2</v>
      </c>
      <c r="AG236" s="84">
        <f t="shared" si="64"/>
        <v>4.9689440993788822E-3</v>
      </c>
      <c r="AH236" s="84">
        <f t="shared" si="65"/>
        <v>2.9545454545454545E-2</v>
      </c>
      <c r="AI236" s="84">
        <f t="shared" si="66"/>
        <v>3.8894575230296824E-2</v>
      </c>
      <c r="AJ236" s="84">
        <f t="shared" si="67"/>
        <v>0</v>
      </c>
    </row>
    <row r="237" spans="1:36">
      <c r="A237" s="84">
        <v>20181213</v>
      </c>
      <c r="B237" s="84" t="s">
        <v>99</v>
      </c>
      <c r="C237" s="85">
        <v>40450</v>
      </c>
      <c r="D237" s="85">
        <v>40000</v>
      </c>
      <c r="E237" s="85">
        <v>5969782550</v>
      </c>
      <c r="F237" s="85">
        <f t="shared" si="53"/>
        <v>0.16456882480900029</v>
      </c>
      <c r="G237" s="85">
        <f t="shared" si="54"/>
        <v>0.16456882480900029</v>
      </c>
      <c r="H237" s="84">
        <v>226500</v>
      </c>
      <c r="I237" s="84">
        <v>217500</v>
      </c>
      <c r="J237" s="88">
        <v>125456133</v>
      </c>
      <c r="K237" s="84">
        <f t="shared" si="55"/>
        <v>1.203669166809842</v>
      </c>
      <c r="L237" s="84">
        <f t="shared" si="56"/>
        <v>1.203669166809842</v>
      </c>
      <c r="M237" s="85">
        <v>203000</v>
      </c>
      <c r="N237" s="85">
        <v>205700</v>
      </c>
      <c r="O237" s="85">
        <v>15956260</v>
      </c>
      <c r="P237" s="85">
        <f t="shared" si="57"/>
        <v>24.382674068472134</v>
      </c>
      <c r="Q237" s="85">
        <f t="shared" si="58"/>
        <v>24.382674068472134</v>
      </c>
      <c r="R237" s="84">
        <v>0</v>
      </c>
      <c r="S237" s="84"/>
      <c r="T237" s="84">
        <v>0</v>
      </c>
      <c r="U237" s="84">
        <v>0</v>
      </c>
      <c r="V237" s="84"/>
      <c r="W237" s="85">
        <v>1</v>
      </c>
      <c r="X237" s="85">
        <v>1</v>
      </c>
      <c r="Y237" s="85">
        <v>100000000</v>
      </c>
      <c r="Z237" s="85">
        <f t="shared" si="59"/>
        <v>1222155.4826817587</v>
      </c>
      <c r="AA237" s="85">
        <f t="shared" si="60"/>
        <v>1222155.4826817587</v>
      </c>
      <c r="AB237" s="221">
        <f t="shared" si="61"/>
        <v>0</v>
      </c>
      <c r="AC237" s="221">
        <f t="shared" si="62"/>
        <v>259820123506702.56</v>
      </c>
      <c r="AD237" s="220">
        <f t="shared" si="51"/>
        <v>274386200634544.66</v>
      </c>
      <c r="AE237" s="219">
        <f t="shared" si="52"/>
        <v>1056.0621592017153</v>
      </c>
      <c r="AF237" s="98">
        <f t="shared" si="63"/>
        <v>-2.7285149255596702E-3</v>
      </c>
      <c r="AG237" s="84">
        <f t="shared" si="64"/>
        <v>-1.1124845488257108E-2</v>
      </c>
      <c r="AH237" s="84">
        <f t="shared" si="65"/>
        <v>-3.9735099337748346E-2</v>
      </c>
      <c r="AI237" s="84">
        <f t="shared" si="66"/>
        <v>1.3300492610837438E-2</v>
      </c>
      <c r="AJ237" s="84">
        <f t="shared" si="67"/>
        <v>0</v>
      </c>
    </row>
    <row r="238" spans="1:36">
      <c r="A238" s="84">
        <v>20181214</v>
      </c>
      <c r="B238" s="84" t="s">
        <v>99</v>
      </c>
      <c r="C238" s="85">
        <v>40000</v>
      </c>
      <c r="D238" s="85">
        <v>38950</v>
      </c>
      <c r="E238" s="85">
        <v>5969782550</v>
      </c>
      <c r="F238" s="85">
        <f t="shared" si="53"/>
        <v>0.16456882480900029</v>
      </c>
      <c r="G238" s="85">
        <f t="shared" si="54"/>
        <v>0.16456882480900029</v>
      </c>
      <c r="H238" s="84">
        <v>217500</v>
      </c>
      <c r="I238" s="84">
        <v>208000</v>
      </c>
      <c r="J238" s="88">
        <v>125456133</v>
      </c>
      <c r="K238" s="84">
        <f t="shared" si="55"/>
        <v>1.203669166809842</v>
      </c>
      <c r="L238" s="84">
        <f t="shared" si="56"/>
        <v>1.203669166809842</v>
      </c>
      <c r="M238" s="85">
        <v>205700</v>
      </c>
      <c r="N238" s="85">
        <v>199600</v>
      </c>
      <c r="O238" s="85">
        <v>15956260</v>
      </c>
      <c r="P238" s="85">
        <f t="shared" si="57"/>
        <v>24.382674068472134</v>
      </c>
      <c r="Q238" s="85">
        <f t="shared" si="58"/>
        <v>24.382674068472134</v>
      </c>
      <c r="R238" s="84">
        <v>0</v>
      </c>
      <c r="S238" s="84"/>
      <c r="T238" s="84">
        <v>0</v>
      </c>
      <c r="U238" s="84">
        <v>0</v>
      </c>
      <c r="V238" s="84"/>
      <c r="W238" s="85">
        <v>1</v>
      </c>
      <c r="X238" s="85">
        <v>1</v>
      </c>
      <c r="Y238" s="85">
        <v>100000000</v>
      </c>
      <c r="Z238" s="85">
        <f t="shared" si="59"/>
        <v>1222155.4826817587</v>
      </c>
      <c r="AA238" s="85">
        <f t="shared" si="60"/>
        <v>1222155.4826817587</v>
      </c>
      <c r="AB238" s="221">
        <f t="shared" si="61"/>
        <v>0</v>
      </c>
      <c r="AC238" s="221">
        <f t="shared" si="62"/>
        <v>259820123506702.56</v>
      </c>
      <c r="AD238" s="220">
        <f t="shared" si="51"/>
        <v>269546822229457.66</v>
      </c>
      <c r="AE238" s="219">
        <f t="shared" si="52"/>
        <v>1037.4362793438677</v>
      </c>
      <c r="AF238" s="98">
        <f t="shared" si="63"/>
        <v>-1.7637105633940196E-2</v>
      </c>
      <c r="AG238" s="84">
        <f t="shared" si="64"/>
        <v>-2.6249999999999999E-2</v>
      </c>
      <c r="AH238" s="84">
        <f t="shared" si="65"/>
        <v>-4.3678160919540229E-2</v>
      </c>
      <c r="AI238" s="84">
        <f t="shared" si="66"/>
        <v>-2.9654837141468156E-2</v>
      </c>
      <c r="AJ238" s="84">
        <f t="shared" si="67"/>
        <v>0</v>
      </c>
    </row>
    <row r="239" spans="1:36">
      <c r="A239" s="84">
        <v>20181217</v>
      </c>
      <c r="B239" s="84" t="s">
        <v>99</v>
      </c>
      <c r="C239" s="85">
        <v>38950</v>
      </c>
      <c r="D239" s="85">
        <v>39150</v>
      </c>
      <c r="E239" s="85">
        <v>5969782550</v>
      </c>
      <c r="F239" s="85">
        <f t="shared" si="53"/>
        <v>0.16456882480900029</v>
      </c>
      <c r="G239" s="85">
        <f t="shared" si="54"/>
        <v>0.16456882480900029</v>
      </c>
      <c r="H239" s="84">
        <v>208000</v>
      </c>
      <c r="I239" s="84">
        <v>214500</v>
      </c>
      <c r="J239" s="88">
        <v>125456133</v>
      </c>
      <c r="K239" s="84">
        <f t="shared" si="55"/>
        <v>1.203669166809842</v>
      </c>
      <c r="L239" s="84">
        <f t="shared" si="56"/>
        <v>1.203669166809842</v>
      </c>
      <c r="M239" s="85">
        <v>199600</v>
      </c>
      <c r="N239" s="85">
        <v>202000</v>
      </c>
      <c r="O239" s="85">
        <v>15956260</v>
      </c>
      <c r="P239" s="85">
        <f t="shared" si="57"/>
        <v>24.382674068472134</v>
      </c>
      <c r="Q239" s="85">
        <f t="shared" si="58"/>
        <v>24.382674068472134</v>
      </c>
      <c r="R239" s="84">
        <v>0</v>
      </c>
      <c r="S239" s="84"/>
      <c r="T239" s="84">
        <v>0</v>
      </c>
      <c r="U239" s="84">
        <v>0</v>
      </c>
      <c r="V239" s="84"/>
      <c r="W239" s="85">
        <v>1</v>
      </c>
      <c r="X239" s="85">
        <v>1</v>
      </c>
      <c r="Y239" s="85">
        <v>100000000</v>
      </c>
      <c r="Z239" s="85">
        <f t="shared" si="59"/>
        <v>1222155.4826817587</v>
      </c>
      <c r="AA239" s="85">
        <f t="shared" si="60"/>
        <v>1222155.4826817587</v>
      </c>
      <c r="AB239" s="221">
        <f t="shared" si="61"/>
        <v>0</v>
      </c>
      <c r="AC239" s="221">
        <f t="shared" si="62"/>
        <v>259820123506702.56</v>
      </c>
      <c r="AD239" s="220">
        <f t="shared" si="51"/>
        <v>271658595251833.16</v>
      </c>
      <c r="AE239" s="219">
        <f t="shared" si="52"/>
        <v>1045.5641063723274</v>
      </c>
      <c r="AF239" s="98">
        <f t="shared" si="63"/>
        <v>7.8345313252397488E-3</v>
      </c>
      <c r="AG239" s="84">
        <f t="shared" si="64"/>
        <v>5.1347881899871627E-3</v>
      </c>
      <c r="AH239" s="84">
        <f t="shared" si="65"/>
        <v>3.125E-2</v>
      </c>
      <c r="AI239" s="84">
        <f t="shared" si="66"/>
        <v>1.2024048096192385E-2</v>
      </c>
      <c r="AJ239" s="84">
        <f t="shared" si="67"/>
        <v>0</v>
      </c>
    </row>
    <row r="240" spans="1:36">
      <c r="A240" s="84">
        <v>20181218</v>
      </c>
      <c r="B240" s="84" t="s">
        <v>99</v>
      </c>
      <c r="C240" s="85">
        <v>39150</v>
      </c>
      <c r="D240" s="85">
        <v>38900</v>
      </c>
      <c r="E240" s="85">
        <v>5969782550</v>
      </c>
      <c r="F240" s="85">
        <f t="shared" si="53"/>
        <v>0.16456882480900029</v>
      </c>
      <c r="G240" s="85">
        <f t="shared" si="54"/>
        <v>0.16456882480900029</v>
      </c>
      <c r="H240" s="84">
        <v>214500</v>
      </c>
      <c r="I240" s="84">
        <v>218500</v>
      </c>
      <c r="J240" s="88">
        <v>125456133</v>
      </c>
      <c r="K240" s="84">
        <f t="shared" si="55"/>
        <v>1.203669166809842</v>
      </c>
      <c r="L240" s="84">
        <f t="shared" si="56"/>
        <v>1.203669166809842</v>
      </c>
      <c r="M240" s="85">
        <v>202000</v>
      </c>
      <c r="N240" s="85">
        <v>215000</v>
      </c>
      <c r="O240" s="85">
        <v>15956260</v>
      </c>
      <c r="P240" s="85">
        <f t="shared" si="57"/>
        <v>24.382674068472134</v>
      </c>
      <c r="Q240" s="85">
        <f t="shared" si="58"/>
        <v>24.382674068472134</v>
      </c>
      <c r="R240" s="84">
        <v>0</v>
      </c>
      <c r="S240" s="84"/>
      <c r="T240" s="84">
        <v>0</v>
      </c>
      <c r="U240" s="84">
        <v>0</v>
      </c>
      <c r="V240" s="84"/>
      <c r="W240" s="85">
        <v>1</v>
      </c>
      <c r="X240" s="85">
        <v>1</v>
      </c>
      <c r="Y240" s="85">
        <v>100000000</v>
      </c>
      <c r="Z240" s="85">
        <f t="shared" si="59"/>
        <v>1222155.4826817587</v>
      </c>
      <c r="AA240" s="85">
        <f t="shared" si="60"/>
        <v>1222155.4826817587</v>
      </c>
      <c r="AB240" s="221">
        <f t="shared" si="61"/>
        <v>0</v>
      </c>
      <c r="AC240" s="221">
        <f t="shared" si="62"/>
        <v>259820123506702.56</v>
      </c>
      <c r="AD240" s="220">
        <f t="shared" si="51"/>
        <v>277074747673609</v>
      </c>
      <c r="AE240" s="219">
        <f t="shared" si="52"/>
        <v>1066.4098836303622</v>
      </c>
      <c r="AF240" s="98">
        <f t="shared" si="63"/>
        <v>1.9937349733973715E-2</v>
      </c>
      <c r="AG240" s="84">
        <f t="shared" si="64"/>
        <v>-6.3856960408684551E-3</v>
      </c>
      <c r="AH240" s="84">
        <f t="shared" si="65"/>
        <v>1.8648018648018648E-2</v>
      </c>
      <c r="AI240" s="84">
        <f t="shared" si="66"/>
        <v>6.4356435643564358E-2</v>
      </c>
      <c r="AJ240" s="84">
        <f t="shared" si="67"/>
        <v>0</v>
      </c>
    </row>
    <row r="241" spans="1:36">
      <c r="A241" s="84">
        <v>20181219</v>
      </c>
      <c r="B241" s="84" t="s">
        <v>99</v>
      </c>
      <c r="C241" s="85">
        <v>38900</v>
      </c>
      <c r="D241" s="85">
        <v>39100</v>
      </c>
      <c r="E241" s="85">
        <v>5969782550</v>
      </c>
      <c r="F241" s="85">
        <f t="shared" si="53"/>
        <v>0.16456882480900029</v>
      </c>
      <c r="G241" s="85">
        <f t="shared" si="54"/>
        <v>0.16456882480900029</v>
      </c>
      <c r="H241" s="84">
        <v>218500</v>
      </c>
      <c r="I241" s="84">
        <v>225500</v>
      </c>
      <c r="J241" s="88">
        <v>125456133</v>
      </c>
      <c r="K241" s="84">
        <f t="shared" si="55"/>
        <v>1.203669166809842</v>
      </c>
      <c r="L241" s="84">
        <f t="shared" si="56"/>
        <v>1.203669166809842</v>
      </c>
      <c r="M241" s="85">
        <v>215000</v>
      </c>
      <c r="N241" s="85">
        <v>216700</v>
      </c>
      <c r="O241" s="85">
        <v>15956260</v>
      </c>
      <c r="P241" s="85">
        <f t="shared" si="57"/>
        <v>24.382674068472134</v>
      </c>
      <c r="Q241" s="85">
        <f t="shared" si="58"/>
        <v>24.382674068472134</v>
      </c>
      <c r="R241" s="84">
        <v>0</v>
      </c>
      <c r="S241" s="84"/>
      <c r="T241" s="84">
        <v>0</v>
      </c>
      <c r="U241" s="84">
        <v>0</v>
      </c>
      <c r="V241" s="84"/>
      <c r="W241" s="85">
        <v>1</v>
      </c>
      <c r="X241" s="85">
        <v>1</v>
      </c>
      <c r="Y241" s="85">
        <v>100000000</v>
      </c>
      <c r="Z241" s="85">
        <f t="shared" si="59"/>
        <v>1222155.4826817587</v>
      </c>
      <c r="AA241" s="85">
        <f t="shared" si="60"/>
        <v>1222155.4826817587</v>
      </c>
      <c r="AB241" s="221">
        <f t="shared" si="61"/>
        <v>0</v>
      </c>
      <c r="AC241" s="221">
        <f t="shared" si="62"/>
        <v>259820123506702.56</v>
      </c>
      <c r="AD241" s="220">
        <f t="shared" si="51"/>
        <v>278989685134671.87</v>
      </c>
      <c r="AE241" s="219">
        <f t="shared" si="52"/>
        <v>1073.7801266862796</v>
      </c>
      <c r="AF241" s="98">
        <f t="shared" si="63"/>
        <v>6.9112666424536486E-3</v>
      </c>
      <c r="AG241" s="84">
        <f t="shared" si="64"/>
        <v>5.1413881748071976E-3</v>
      </c>
      <c r="AH241" s="84">
        <f t="shared" si="65"/>
        <v>3.2036613272311214E-2</v>
      </c>
      <c r="AI241" s="84">
        <f t="shared" si="66"/>
        <v>7.9069767441860457E-3</v>
      </c>
      <c r="AJ241" s="84">
        <f t="shared" si="67"/>
        <v>0</v>
      </c>
    </row>
    <row r="242" spans="1:36">
      <c r="A242" s="84">
        <v>20181220</v>
      </c>
      <c r="B242" s="84" t="s">
        <v>99</v>
      </c>
      <c r="C242" s="85">
        <v>39100</v>
      </c>
      <c r="D242" s="85">
        <v>38650</v>
      </c>
      <c r="E242" s="85">
        <v>5969782550</v>
      </c>
      <c r="F242" s="85">
        <f t="shared" si="53"/>
        <v>0.16456882480900029</v>
      </c>
      <c r="G242" s="85">
        <f t="shared" si="54"/>
        <v>0.16456882480900029</v>
      </c>
      <c r="H242" s="84">
        <v>225500</v>
      </c>
      <c r="I242" s="84">
        <v>224000</v>
      </c>
      <c r="J242" s="88">
        <v>125456133</v>
      </c>
      <c r="K242" s="84">
        <f t="shared" si="55"/>
        <v>1.203669166809842</v>
      </c>
      <c r="L242" s="84">
        <f t="shared" si="56"/>
        <v>1.203669166809842</v>
      </c>
      <c r="M242" s="85">
        <v>216700</v>
      </c>
      <c r="N242" s="85">
        <v>224500</v>
      </c>
      <c r="O242" s="85">
        <v>15956260</v>
      </c>
      <c r="P242" s="85">
        <f t="shared" si="57"/>
        <v>24.382674068472134</v>
      </c>
      <c r="Q242" s="85">
        <f t="shared" si="58"/>
        <v>24.382674068472134</v>
      </c>
      <c r="R242" s="84">
        <v>0</v>
      </c>
      <c r="S242" s="84"/>
      <c r="T242" s="84">
        <v>0</v>
      </c>
      <c r="U242" s="84">
        <v>0</v>
      </c>
      <c r="V242" s="84"/>
      <c r="W242" s="85">
        <v>1</v>
      </c>
      <c r="X242" s="85">
        <v>1</v>
      </c>
      <c r="Y242" s="85">
        <v>100000000</v>
      </c>
      <c r="Z242" s="85">
        <f t="shared" si="59"/>
        <v>1222155.4826817587</v>
      </c>
      <c r="AA242" s="85">
        <f t="shared" si="60"/>
        <v>1222155.4826817587</v>
      </c>
      <c r="AB242" s="221">
        <f t="shared" si="61"/>
        <v>0</v>
      </c>
      <c r="AC242" s="221">
        <f t="shared" si="62"/>
        <v>259820123506702.56</v>
      </c>
      <c r="AD242" s="220">
        <f t="shared" si="51"/>
        <v>281355714609742.56</v>
      </c>
      <c r="AE242" s="219">
        <f t="shared" si="52"/>
        <v>1082.8865401662565</v>
      </c>
      <c r="AF242" s="98">
        <f t="shared" si="63"/>
        <v>8.4807059226171613E-3</v>
      </c>
      <c r="AG242" s="84">
        <f t="shared" si="64"/>
        <v>-1.1508951406649617E-2</v>
      </c>
      <c r="AH242" s="84">
        <f t="shared" si="65"/>
        <v>-6.6518847006651885E-3</v>
      </c>
      <c r="AI242" s="84">
        <f t="shared" si="66"/>
        <v>3.599446239040148E-2</v>
      </c>
      <c r="AJ242" s="84">
        <f t="shared" si="67"/>
        <v>0</v>
      </c>
    </row>
    <row r="243" spans="1:36">
      <c r="A243" s="84">
        <v>20181221</v>
      </c>
      <c r="B243" s="84" t="s">
        <v>99</v>
      </c>
      <c r="C243" s="85">
        <v>38650</v>
      </c>
      <c r="D243" s="85">
        <v>38650</v>
      </c>
      <c r="E243" s="85">
        <v>5969782550</v>
      </c>
      <c r="F243" s="85">
        <f t="shared" si="53"/>
        <v>0.16456882480900029</v>
      </c>
      <c r="G243" s="85">
        <f t="shared" si="54"/>
        <v>0.16456882480900029</v>
      </c>
      <c r="H243" s="84">
        <v>224000</v>
      </c>
      <c r="I243" s="84">
        <v>220000</v>
      </c>
      <c r="J243" s="88">
        <v>125456133</v>
      </c>
      <c r="K243" s="84">
        <f t="shared" si="55"/>
        <v>1.203669166809842</v>
      </c>
      <c r="L243" s="84">
        <f t="shared" si="56"/>
        <v>1.203669166809842</v>
      </c>
      <c r="M243" s="85">
        <v>224500</v>
      </c>
      <c r="N243" s="85">
        <v>228300</v>
      </c>
      <c r="O243" s="85">
        <v>15956260</v>
      </c>
      <c r="P243" s="85">
        <f t="shared" si="57"/>
        <v>24.382674068472134</v>
      </c>
      <c r="Q243" s="85">
        <f t="shared" si="58"/>
        <v>24.382674068472134</v>
      </c>
      <c r="R243" s="84">
        <v>0</v>
      </c>
      <c r="S243" s="84"/>
      <c r="T243" s="84">
        <v>0</v>
      </c>
      <c r="U243" s="84">
        <v>0</v>
      </c>
      <c r="V243" s="84"/>
      <c r="W243" s="85">
        <v>1</v>
      </c>
      <c r="X243" s="85">
        <v>1</v>
      </c>
      <c r="Y243" s="85">
        <v>100000000</v>
      </c>
      <c r="Z243" s="85">
        <f t="shared" si="59"/>
        <v>1222155.4826817587</v>
      </c>
      <c r="AA243" s="85">
        <f t="shared" si="60"/>
        <v>1222155.4826817587</v>
      </c>
      <c r="AB243" s="221">
        <f t="shared" si="61"/>
        <v>0</v>
      </c>
      <c r="AC243" s="221">
        <f t="shared" si="62"/>
        <v>259820123506702.56</v>
      </c>
      <c r="AD243" s="220">
        <f t="shared" si="51"/>
        <v>282230097783766.19</v>
      </c>
      <c r="AE243" s="219">
        <f t="shared" si="52"/>
        <v>1086.2518806265041</v>
      </c>
      <c r="AF243" s="98">
        <f t="shared" si="63"/>
        <v>3.1077498292026943E-3</v>
      </c>
      <c r="AG243" s="84">
        <f t="shared" si="64"/>
        <v>0</v>
      </c>
      <c r="AH243" s="84">
        <f t="shared" si="65"/>
        <v>-1.7857142857142856E-2</v>
      </c>
      <c r="AI243" s="84">
        <f t="shared" si="66"/>
        <v>1.6926503340757237E-2</v>
      </c>
      <c r="AJ243" s="84">
        <f t="shared" si="67"/>
        <v>0</v>
      </c>
    </row>
    <row r="244" spans="1:36">
      <c r="A244" s="84">
        <v>20181224</v>
      </c>
      <c r="B244" s="84" t="s">
        <v>99</v>
      </c>
      <c r="C244" s="85">
        <v>38650</v>
      </c>
      <c r="D244" s="85">
        <v>38800</v>
      </c>
      <c r="E244" s="85">
        <v>5969782550</v>
      </c>
      <c r="F244" s="85">
        <f t="shared" si="53"/>
        <v>0.16456882480900029</v>
      </c>
      <c r="G244" s="85">
        <f t="shared" si="54"/>
        <v>0.16456882480900029</v>
      </c>
      <c r="H244" s="84">
        <v>220000</v>
      </c>
      <c r="I244" s="84">
        <v>210500</v>
      </c>
      <c r="J244" s="88">
        <v>125456133</v>
      </c>
      <c r="K244" s="84">
        <f t="shared" si="55"/>
        <v>1.203669166809842</v>
      </c>
      <c r="L244" s="84">
        <f t="shared" si="56"/>
        <v>1.203669166809842</v>
      </c>
      <c r="M244" s="85">
        <v>228300</v>
      </c>
      <c r="N244" s="85">
        <v>226900</v>
      </c>
      <c r="O244" s="85">
        <v>15956260</v>
      </c>
      <c r="P244" s="85">
        <f t="shared" si="57"/>
        <v>24.382674068472134</v>
      </c>
      <c r="Q244" s="85">
        <f t="shared" si="58"/>
        <v>24.382674068472134</v>
      </c>
      <c r="R244" s="84">
        <v>0</v>
      </c>
      <c r="S244" s="84"/>
      <c r="T244" s="84">
        <v>0</v>
      </c>
      <c r="U244" s="84">
        <v>0</v>
      </c>
      <c r="V244" s="84"/>
      <c r="W244" s="85">
        <v>1</v>
      </c>
      <c r="X244" s="85">
        <v>1</v>
      </c>
      <c r="Y244" s="85">
        <v>100000000</v>
      </c>
      <c r="Z244" s="85">
        <f t="shared" si="59"/>
        <v>1222155.4826817587</v>
      </c>
      <c r="AA244" s="85">
        <f t="shared" si="60"/>
        <v>1222155.4826817587</v>
      </c>
      <c r="AB244" s="221">
        <f t="shared" si="61"/>
        <v>0</v>
      </c>
      <c r="AC244" s="221">
        <f t="shared" si="62"/>
        <v>259820123506702.56</v>
      </c>
      <c r="AD244" s="220">
        <f t="shared" si="51"/>
        <v>280398212045601.19</v>
      </c>
      <c r="AE244" s="219">
        <f t="shared" si="52"/>
        <v>1079.2012884189387</v>
      </c>
      <c r="AF244" s="98">
        <f t="shared" si="63"/>
        <v>-6.4907525899968099E-3</v>
      </c>
      <c r="AG244" s="84">
        <f t="shared" si="64"/>
        <v>3.8809831824062097E-3</v>
      </c>
      <c r="AH244" s="84">
        <f t="shared" si="65"/>
        <v>-4.3181818181818182E-2</v>
      </c>
      <c r="AI244" s="84">
        <f t="shared" si="66"/>
        <v>-6.1322820849759093E-3</v>
      </c>
      <c r="AJ244" s="84">
        <f t="shared" si="67"/>
        <v>0</v>
      </c>
    </row>
    <row r="245" spans="1:36">
      <c r="A245" s="84">
        <v>20181226</v>
      </c>
      <c r="B245" s="84" t="s">
        <v>99</v>
      </c>
      <c r="C245" s="85">
        <v>38800</v>
      </c>
      <c r="D245" s="85">
        <v>38350</v>
      </c>
      <c r="E245" s="85">
        <v>5969782550</v>
      </c>
      <c r="F245" s="85">
        <f t="shared" si="53"/>
        <v>0.16456882480900029</v>
      </c>
      <c r="G245" s="85">
        <f t="shared" si="54"/>
        <v>0.16456882480900029</v>
      </c>
      <c r="H245" s="84">
        <v>210500</v>
      </c>
      <c r="I245" s="84">
        <v>228000</v>
      </c>
      <c r="J245" s="88">
        <v>125456133</v>
      </c>
      <c r="K245" s="84">
        <f t="shared" si="55"/>
        <v>1.203669166809842</v>
      </c>
      <c r="L245" s="84">
        <f t="shared" si="56"/>
        <v>1.203669166809842</v>
      </c>
      <c r="M245" s="85">
        <v>226900</v>
      </c>
      <c r="N245" s="85">
        <v>233100</v>
      </c>
      <c r="O245" s="85">
        <v>15956260</v>
      </c>
      <c r="P245" s="85">
        <f t="shared" si="57"/>
        <v>24.382674068472134</v>
      </c>
      <c r="Q245" s="85">
        <f t="shared" si="58"/>
        <v>24.382674068472134</v>
      </c>
      <c r="R245" s="84">
        <v>0</v>
      </c>
      <c r="S245" s="84"/>
      <c r="T245" s="84">
        <v>0</v>
      </c>
      <c r="U245" s="84">
        <v>0</v>
      </c>
      <c r="V245" s="84"/>
      <c r="W245" s="85">
        <v>1</v>
      </c>
      <c r="X245" s="85">
        <v>1</v>
      </c>
      <c r="Y245" s="85">
        <v>100000000</v>
      </c>
      <c r="Z245" s="85">
        <f t="shared" si="59"/>
        <v>1222155.4826817587</v>
      </c>
      <c r="AA245" s="85">
        <f t="shared" si="60"/>
        <v>1222155.4826817587</v>
      </c>
      <c r="AB245" s="221">
        <f t="shared" si="61"/>
        <v>0</v>
      </c>
      <c r="AC245" s="221">
        <f t="shared" si="62"/>
        <v>259820123506702.56</v>
      </c>
      <c r="AD245" s="220">
        <f t="shared" si="51"/>
        <v>285010897364087.56</v>
      </c>
      <c r="AE245" s="219">
        <f t="shared" si="52"/>
        <v>1096.9546681657828</v>
      </c>
      <c r="AF245" s="98">
        <f t="shared" si="63"/>
        <v>1.6450480496417209E-2</v>
      </c>
      <c r="AG245" s="84">
        <f t="shared" si="64"/>
        <v>-1.1597938144329897E-2</v>
      </c>
      <c r="AH245" s="84">
        <f t="shared" si="65"/>
        <v>8.3135391923990498E-2</v>
      </c>
      <c r="AI245" s="84">
        <f t="shared" si="66"/>
        <v>2.7324812692816218E-2</v>
      </c>
      <c r="AJ245" s="84">
        <f t="shared" si="67"/>
        <v>0</v>
      </c>
    </row>
    <row r="246" spans="1:36" s="80" customFormat="1">
      <c r="A246" s="84">
        <v>20181227</v>
      </c>
      <c r="B246" s="84" t="s">
        <v>99</v>
      </c>
      <c r="C246" s="85">
        <v>38350</v>
      </c>
      <c r="D246" s="85">
        <v>38250</v>
      </c>
      <c r="E246" s="85">
        <v>5969782550</v>
      </c>
      <c r="F246" s="85">
        <f t="shared" si="53"/>
        <v>0.16456882480900029</v>
      </c>
      <c r="G246" s="85">
        <f t="shared" si="54"/>
        <v>0.15056769523725105</v>
      </c>
      <c r="H246" s="84">
        <v>224000</v>
      </c>
      <c r="I246" s="84">
        <v>223000</v>
      </c>
      <c r="J246" s="88">
        <v>125456133</v>
      </c>
      <c r="K246" s="84">
        <f t="shared" si="55"/>
        <v>1.203669166809842</v>
      </c>
      <c r="L246" s="84">
        <f t="shared" si="56"/>
        <v>1.1209292429612605</v>
      </c>
      <c r="M246" s="85">
        <v>233100</v>
      </c>
      <c r="N246" s="85">
        <v>243600</v>
      </c>
      <c r="O246" s="85">
        <v>15956260</v>
      </c>
      <c r="P246" s="85">
        <f t="shared" si="57"/>
        <v>24.382674068472134</v>
      </c>
      <c r="Q246" s="85">
        <f t="shared" si="58"/>
        <v>22.308253355225737</v>
      </c>
      <c r="R246" s="84">
        <v>0</v>
      </c>
      <c r="S246" s="84"/>
      <c r="T246" s="84">
        <v>0</v>
      </c>
      <c r="U246" s="84">
        <v>0</v>
      </c>
      <c r="V246" s="84"/>
      <c r="W246" s="85">
        <v>1</v>
      </c>
      <c r="X246" s="85">
        <v>1</v>
      </c>
      <c r="Y246" s="85">
        <v>100000000</v>
      </c>
      <c r="Z246" s="85">
        <f t="shared" si="59"/>
        <v>1222155.4826817587</v>
      </c>
      <c r="AA246" s="85">
        <f t="shared" si="60"/>
        <v>1118177.3611285982</v>
      </c>
      <c r="AB246" s="221">
        <f t="shared" si="61"/>
        <v>1</v>
      </c>
      <c r="AC246" s="221">
        <f t="shared" si="62"/>
        <v>237715236880774.12</v>
      </c>
      <c r="AD246" s="220">
        <f t="shared" si="51"/>
        <v>264269866754508.81</v>
      </c>
      <c r="AE246" s="219">
        <f t="shared" si="52"/>
        <v>1111.7077315790789</v>
      </c>
      <c r="AF246" s="98">
        <f t="shared" si="63"/>
        <v>1.3449109467727314E-2</v>
      </c>
      <c r="AG246" s="84">
        <f t="shared" si="64"/>
        <v>-2.6075619295958278E-3</v>
      </c>
      <c r="AH246" s="84">
        <f t="shared" si="65"/>
        <v>-4.464285714285714E-3</v>
      </c>
      <c r="AI246" s="84">
        <f t="shared" si="66"/>
        <v>4.5045045045045043E-2</v>
      </c>
      <c r="AJ246" s="84">
        <f t="shared" si="67"/>
        <v>0</v>
      </c>
    </row>
    <row r="247" spans="1:36">
      <c r="A247" s="84">
        <v>20181228</v>
      </c>
      <c r="B247" s="84" t="s">
        <v>99</v>
      </c>
      <c r="C247" s="85">
        <v>38250</v>
      </c>
      <c r="D247" s="85">
        <v>38700</v>
      </c>
      <c r="E247" s="85">
        <v>5969782550</v>
      </c>
      <c r="F247" s="85">
        <f t="shared" si="53"/>
        <v>0.15056769523725105</v>
      </c>
      <c r="G247" s="85">
        <f t="shared" si="54"/>
        <v>0.15056769523725105</v>
      </c>
      <c r="H247" s="84">
        <v>223000</v>
      </c>
      <c r="I247" s="84">
        <v>222500</v>
      </c>
      <c r="J247" s="88">
        <v>125456133</v>
      </c>
      <c r="K247" s="84">
        <f t="shared" si="55"/>
        <v>1.1209292429612605</v>
      </c>
      <c r="L247" s="84">
        <f t="shared" si="56"/>
        <v>1.1209292429612605</v>
      </c>
      <c r="M247" s="85">
        <v>243600</v>
      </c>
      <c r="N247" s="85">
        <v>254000</v>
      </c>
      <c r="O247" s="85">
        <v>15956260</v>
      </c>
      <c r="P247" s="85">
        <f t="shared" si="57"/>
        <v>22.308253355225737</v>
      </c>
      <c r="Q247" s="85">
        <f t="shared" si="58"/>
        <v>22.308253355225737</v>
      </c>
      <c r="R247" s="84">
        <v>0</v>
      </c>
      <c r="S247" s="84"/>
      <c r="T247" s="84">
        <v>0</v>
      </c>
      <c r="U247" s="84">
        <v>0</v>
      </c>
      <c r="V247" s="84"/>
      <c r="W247" s="85">
        <v>1</v>
      </c>
      <c r="X247" s="85">
        <v>1</v>
      </c>
      <c r="Y247" s="85">
        <v>100000000</v>
      </c>
      <c r="Z247" s="85">
        <f t="shared" si="59"/>
        <v>1118177.3611285982</v>
      </c>
      <c r="AA247" s="85">
        <f t="shared" si="60"/>
        <v>1118177.3611285982</v>
      </c>
      <c r="AB247" s="221">
        <f t="shared" si="61"/>
        <v>0</v>
      </c>
      <c r="AC247" s="221">
        <f t="shared" si="62"/>
        <v>237715236880774.12</v>
      </c>
      <c r="AD247" s="220">
        <f t="shared" si="51"/>
        <v>268305983833335.31</v>
      </c>
      <c r="AE247" s="219">
        <f t="shared" si="52"/>
        <v>1128.6865215455414</v>
      </c>
      <c r="AF247" s="98">
        <f t="shared" si="63"/>
        <v>1.5272710159482013E-2</v>
      </c>
      <c r="AG247" s="84">
        <f t="shared" si="64"/>
        <v>1.1764705882352941E-2</v>
      </c>
      <c r="AH247" s="84">
        <f t="shared" si="65"/>
        <v>-2.242152466367713E-3</v>
      </c>
      <c r="AI247" s="84">
        <f t="shared" si="66"/>
        <v>4.2692939244663386E-2</v>
      </c>
      <c r="AJ247" s="84">
        <f t="shared" si="67"/>
        <v>0</v>
      </c>
    </row>
    <row r="248" spans="1:36" s="154" customFormat="1">
      <c r="A248" s="153">
        <v>20190102</v>
      </c>
      <c r="B248" s="153" t="s">
        <v>100</v>
      </c>
      <c r="C248" s="101">
        <v>38700</v>
      </c>
      <c r="D248" s="101">
        <v>38750</v>
      </c>
      <c r="E248" s="101">
        <v>5969782550</v>
      </c>
      <c r="F248" s="101">
        <f t="shared" si="53"/>
        <v>0.15056769523725105</v>
      </c>
      <c r="G248" s="101">
        <f>IF(B248="Y",0.15*(C248*E248+H248*J248+M248*O248+R248*T248)/(C248*E248),IF(AB248=0,F248,D247*E247*G247/AD247*(C248*E248+H248*J248+M248*O248+R248*T248)/(C248*E248)))</f>
        <v>0.1711597722073912</v>
      </c>
      <c r="H248" s="153">
        <v>222500</v>
      </c>
      <c r="I248" s="153">
        <v>214500</v>
      </c>
      <c r="J248" s="159">
        <v>125456133</v>
      </c>
      <c r="K248" s="153">
        <f t="shared" si="55"/>
        <v>1.1209292429612605</v>
      </c>
      <c r="L248" s="153">
        <f>IF(B248="Y",0.15*(C248*E248+H248*J248+M248*O248+R248*T248)/(H248*J248),IF(AB248=0,K248,I247*J247*L247/AD247*(C248*E248+H248*J248+M248*O248+R248*T248)/(H248*J248)))</f>
        <v>1.4166066128451071</v>
      </c>
      <c r="M248" s="101">
        <v>254000</v>
      </c>
      <c r="N248" s="101">
        <v>260000</v>
      </c>
      <c r="O248" s="101">
        <v>15956260</v>
      </c>
      <c r="P248" s="101">
        <f t="shared" si="57"/>
        <v>22.308253355225737</v>
      </c>
      <c r="Q248" s="101">
        <f>IF(B248="Y",0.3*(C248*E248+H248*J248+M248*O248+R248*T248)/(M248*O248),IF(AB248=0,P248,N247*O247*Q247/AD247*(C248*E248+H248*J248+M248*O248+R248*T248)/(M248*O248)))</f>
        <v>19.513552974472013</v>
      </c>
      <c r="R248" s="153">
        <v>10040</v>
      </c>
      <c r="S248" s="153">
        <v>9845</v>
      </c>
      <c r="T248" s="153">
        <v>62100000</v>
      </c>
      <c r="U248" s="153">
        <f>0.4*(C248*E248+H248*J248+M248*O248+R248*T248)/(R248*T248)</f>
        <v>169.12764293390046</v>
      </c>
      <c r="V248" s="153">
        <f>0.4*(C248*E248+H248*J248+M248*O248+R248*T248)/(R248*T248)</f>
        <v>169.12764293390046</v>
      </c>
      <c r="W248" s="101">
        <v>0</v>
      </c>
      <c r="X248" s="101">
        <v>0</v>
      </c>
      <c r="Y248" s="101">
        <v>0</v>
      </c>
      <c r="Z248" s="101">
        <v>0</v>
      </c>
      <c r="AA248" s="101">
        <v>0</v>
      </c>
      <c r="AB248" s="222">
        <f>IF(AD247&lt;&gt;(C248*E248*F248+H248*J248*K248+M248*O248*P248+R248*T248*U248),1,0)</f>
        <v>1</v>
      </c>
      <c r="AC248" s="222">
        <f>IF(AND(AB248=0,B248="N"),AC247,AC247*(C248*E248*G248+H248*J248*L248+M248*O248*Q248+R248*T248*V248)/AD247)</f>
        <v>233564362899024.09</v>
      </c>
      <c r="AD248" s="222">
        <f>D248*E248*G248+I248*J248*L248+N248*O248*Q248+S248*T248*V248</f>
        <v>262070390504129.69</v>
      </c>
      <c r="AE248" s="223">
        <f t="shared" si="52"/>
        <v>1122.0478469030375</v>
      </c>
      <c r="AF248" s="224">
        <f t="shared" si="63"/>
        <v>-5.881770106914549E-3</v>
      </c>
      <c r="AG248" s="153">
        <f t="shared" si="64"/>
        <v>1.2919896640826874E-3</v>
      </c>
      <c r="AH248" s="153">
        <f t="shared" si="65"/>
        <v>-3.5955056179775284E-2</v>
      </c>
      <c r="AI248" s="153">
        <f t="shared" si="66"/>
        <v>2.3622047244094488E-2</v>
      </c>
      <c r="AJ248" s="153" t="e">
        <f t="shared" si="67"/>
        <v>#DIV/0!</v>
      </c>
    </row>
    <row r="249" spans="1:36">
      <c r="A249" s="84">
        <v>20190103</v>
      </c>
      <c r="B249" s="84" t="s">
        <v>99</v>
      </c>
      <c r="C249" s="85">
        <v>38750</v>
      </c>
      <c r="D249" s="85">
        <v>37600</v>
      </c>
      <c r="E249" s="85">
        <v>5969782550</v>
      </c>
      <c r="F249" s="85">
        <f t="shared" si="53"/>
        <v>0.1711597722073912</v>
      </c>
      <c r="G249" s="218">
        <f t="shared" ref="G249:G312" si="68">IF(B249="Y",0.15*(C249*E249+H249*J249+M249*O249+R249*T249)/(C249*E249),IF(AB249=0,F249,D248*E248*G248/AD248*(C249*E249+H249*J249+M249*O249+R249*T249)/(C249*E249)))</f>
        <v>0.1711597722073912</v>
      </c>
      <c r="H249" s="84">
        <v>214500</v>
      </c>
      <c r="I249" s="84">
        <v>210500</v>
      </c>
      <c r="J249" s="88">
        <v>125456133</v>
      </c>
      <c r="K249" s="84">
        <f t="shared" si="55"/>
        <v>1.4166066128451071</v>
      </c>
      <c r="L249" s="130">
        <f t="shared" ref="L249:L312" si="69">IF(B249="Y",0.15*(C249*E249+H249*J249+M249*O249+R249*T249)/(H249*J249),IF(AB249=0,K249,I248*J248*L248/AD248*(C249*E249+H249*J249+M249*O249+R249*T249)/(H249*J249)))</f>
        <v>1.4166066128451071</v>
      </c>
      <c r="M249" s="85">
        <v>260000</v>
      </c>
      <c r="N249" s="85">
        <v>249400</v>
      </c>
      <c r="O249" s="85">
        <v>15956260</v>
      </c>
      <c r="P249" s="85">
        <f t="shared" si="57"/>
        <v>19.513552974472013</v>
      </c>
      <c r="Q249" s="218">
        <f t="shared" ref="Q249:Q312" si="70">IF(B249="Y",0.3*(C249*E249+H249*J249+M249*O249+R249*T249)/(M249*O249),IF(AB249=0,P249,N248*O248*Q248/AD248*(C249*E249+H249*J249+M249*O249+R249*T249)/(M249*O249)))</f>
        <v>19.513552974472013</v>
      </c>
      <c r="R249" s="84">
        <v>9845</v>
      </c>
      <c r="S249" s="84">
        <v>9750</v>
      </c>
      <c r="T249" s="84">
        <v>62100000</v>
      </c>
      <c r="U249" s="84">
        <f>V248</f>
        <v>169.12764293390046</v>
      </c>
      <c r="V249" s="84">
        <f>IF(B249="Y",0.4*(C249*E249+H249*J249+M249*O249+R249*T249)/(R249*T249),IF(AB249=0,U249,S248*T248*V248/AD248*(C249*E249+H249*J249+M249*O249+R249*T249)/(R249*T249)))</f>
        <v>169.12764293390046</v>
      </c>
      <c r="W249" s="85">
        <v>0</v>
      </c>
      <c r="X249" s="85">
        <v>0</v>
      </c>
      <c r="Y249" s="85">
        <v>0</v>
      </c>
      <c r="Z249" s="85">
        <f t="shared" si="59"/>
        <v>0</v>
      </c>
      <c r="AA249" s="85">
        <v>0</v>
      </c>
      <c r="AB249" s="221">
        <f t="shared" ref="AB249:AB312" si="71">IF(AD248&lt;&gt;(C249*E249*F249+H249*J249*K249+M249*O249*P249+R249*T249*U249),1,0)</f>
        <v>0</v>
      </c>
      <c r="AC249" s="221">
        <f t="shared" ref="AC249:AC312" si="72">IF(AND(AB249=0,B249="N"),AC248,AC248*(C249*E249*G249+H249*J249*L249+M249*O249*Q249+R249*T249*V249)/AD248)</f>
        <v>233564362899024.09</v>
      </c>
      <c r="AD249" s="220">
        <f t="shared" ref="AD249:AD312" si="73">D249*E249*G249+I249*J249*L249+N249*O249*Q249+S249*T249*V249</f>
        <v>255886228166813.37</v>
      </c>
      <c r="AE249" s="219">
        <f t="shared" si="52"/>
        <v>1095.5705099473569</v>
      </c>
      <c r="AF249" s="98">
        <f t="shared" si="63"/>
        <v>-2.3597333240967078E-2</v>
      </c>
      <c r="AG249" s="84">
        <f t="shared" si="64"/>
        <v>-2.9677419354838711E-2</v>
      </c>
      <c r="AH249" s="84">
        <f t="shared" si="65"/>
        <v>-1.8648018648018648E-2</v>
      </c>
      <c r="AI249" s="84">
        <f t="shared" si="66"/>
        <v>-4.0769230769230766E-2</v>
      </c>
      <c r="AJ249" s="84" t="e">
        <f t="shared" si="67"/>
        <v>#DIV/0!</v>
      </c>
    </row>
    <row r="250" spans="1:36">
      <c r="A250" s="84">
        <v>20190104</v>
      </c>
      <c r="B250" s="84" t="s">
        <v>99</v>
      </c>
      <c r="C250" s="85">
        <v>37600</v>
      </c>
      <c r="D250" s="85">
        <v>37450</v>
      </c>
      <c r="E250" s="85">
        <v>5969782550</v>
      </c>
      <c r="F250" s="85">
        <f t="shared" si="53"/>
        <v>0.1711597722073912</v>
      </c>
      <c r="G250" s="218">
        <f t="shared" si="68"/>
        <v>0.1711597722073912</v>
      </c>
      <c r="H250" s="84">
        <v>210500</v>
      </c>
      <c r="I250" s="84">
        <v>220000</v>
      </c>
      <c r="J250" s="88">
        <v>125456133</v>
      </c>
      <c r="K250" s="84">
        <f t="shared" si="55"/>
        <v>1.4166066128451071</v>
      </c>
      <c r="L250" s="130">
        <f t="shared" si="69"/>
        <v>1.4166066128451071</v>
      </c>
      <c r="M250" s="85">
        <v>249400</v>
      </c>
      <c r="N250" s="85">
        <v>254200</v>
      </c>
      <c r="O250" s="85">
        <v>15956260</v>
      </c>
      <c r="P250" s="85">
        <f t="shared" si="57"/>
        <v>19.513552974472013</v>
      </c>
      <c r="Q250" s="218">
        <f t="shared" si="70"/>
        <v>19.513552974472013</v>
      </c>
      <c r="R250" s="84">
        <v>9750</v>
      </c>
      <c r="S250" s="84">
        <v>9810</v>
      </c>
      <c r="T250" s="84">
        <v>62100000</v>
      </c>
      <c r="U250" s="84">
        <f t="shared" ref="U250:U313" si="74">V249</f>
        <v>169.12764293390046</v>
      </c>
      <c r="V250" s="84">
        <f t="shared" ref="V250:V313" si="75">IF(B250="Y",0.4*(C250*E250+H250*J250+M250*O250+R250*T250)/(R250*T250),IF(AB250=0,U250,S249*T249*V249/AD249*(C250*E250+H250*J250+M250*O250+R250*T250)/(R250*T250)))</f>
        <v>169.12764293390046</v>
      </c>
      <c r="W250" s="85">
        <v>0</v>
      </c>
      <c r="X250" s="85">
        <v>0</v>
      </c>
      <c r="Y250" s="85">
        <v>0</v>
      </c>
      <c r="Z250" s="85">
        <f t="shared" si="59"/>
        <v>0</v>
      </c>
      <c r="AA250" s="85">
        <v>0</v>
      </c>
      <c r="AB250" s="221">
        <f t="shared" si="71"/>
        <v>0</v>
      </c>
      <c r="AC250" s="221">
        <f t="shared" si="72"/>
        <v>233564362899024.09</v>
      </c>
      <c r="AD250" s="220">
        <f t="shared" si="73"/>
        <v>259546032612625.47</v>
      </c>
      <c r="AE250" s="219">
        <f t="shared" si="52"/>
        <v>1111.2398714903006</v>
      </c>
      <c r="AF250" s="98">
        <f t="shared" si="63"/>
        <v>1.4302467436529199E-2</v>
      </c>
      <c r="AG250" s="84">
        <f t="shared" si="64"/>
        <v>-3.9893617021276593E-3</v>
      </c>
      <c r="AH250" s="84">
        <f t="shared" si="65"/>
        <v>4.5130641330166268E-2</v>
      </c>
      <c r="AI250" s="84">
        <f t="shared" si="66"/>
        <v>1.9246190858059342E-2</v>
      </c>
      <c r="AJ250" s="84" t="e">
        <f t="shared" si="67"/>
        <v>#DIV/0!</v>
      </c>
    </row>
    <row r="251" spans="1:36">
      <c r="A251" s="84">
        <v>20190107</v>
      </c>
      <c r="B251" s="84" t="s">
        <v>99</v>
      </c>
      <c r="C251" s="85">
        <v>37450</v>
      </c>
      <c r="D251" s="85">
        <v>38750</v>
      </c>
      <c r="E251" s="85">
        <v>5969782550</v>
      </c>
      <c r="F251" s="85">
        <f t="shared" si="53"/>
        <v>0.1711597722073912</v>
      </c>
      <c r="G251" s="218">
        <f t="shared" si="68"/>
        <v>0.1711597722073912</v>
      </c>
      <c r="H251" s="84">
        <v>220000</v>
      </c>
      <c r="I251" s="84">
        <v>216000</v>
      </c>
      <c r="J251" s="88">
        <v>125456133</v>
      </c>
      <c r="K251" s="84">
        <f t="shared" si="55"/>
        <v>1.4166066128451071</v>
      </c>
      <c r="L251" s="130">
        <f t="shared" si="69"/>
        <v>1.4166066128451071</v>
      </c>
      <c r="M251" s="85">
        <v>254200</v>
      </c>
      <c r="N251" s="85">
        <v>255400</v>
      </c>
      <c r="O251" s="85">
        <v>15956260</v>
      </c>
      <c r="P251" s="85">
        <f t="shared" si="57"/>
        <v>19.513552974472013</v>
      </c>
      <c r="Q251" s="218">
        <f t="shared" si="70"/>
        <v>19.513552974472013</v>
      </c>
      <c r="R251" s="84">
        <v>9810</v>
      </c>
      <c r="S251" s="84">
        <v>9975</v>
      </c>
      <c r="T251" s="84">
        <v>62100000</v>
      </c>
      <c r="U251" s="84">
        <f t="shared" si="74"/>
        <v>169.12764293390046</v>
      </c>
      <c r="V251" s="84">
        <f t="shared" si="75"/>
        <v>169.12764293390046</v>
      </c>
      <c r="W251" s="85">
        <v>0</v>
      </c>
      <c r="X251" s="85">
        <v>0</v>
      </c>
      <c r="Y251" s="85">
        <v>0</v>
      </c>
      <c r="Z251" s="85">
        <f t="shared" si="59"/>
        <v>0</v>
      </c>
      <c r="AA251" s="85">
        <v>0</v>
      </c>
      <c r="AB251" s="221">
        <f t="shared" si="71"/>
        <v>0</v>
      </c>
      <c r="AC251" s="221">
        <f t="shared" si="72"/>
        <v>233564362899024.09</v>
      </c>
      <c r="AD251" s="220">
        <f t="shared" si="73"/>
        <v>262270069652971.28</v>
      </c>
      <c r="AE251" s="219">
        <f t="shared" si="52"/>
        <v>1122.9027682033727</v>
      </c>
      <c r="AF251" s="98">
        <f t="shared" si="63"/>
        <v>1.0495390790316765E-2</v>
      </c>
      <c r="AG251" s="84">
        <f t="shared" si="64"/>
        <v>3.4712950600801068E-2</v>
      </c>
      <c r="AH251" s="84">
        <f t="shared" si="65"/>
        <v>-1.8181818181818181E-2</v>
      </c>
      <c r="AI251" s="84">
        <f t="shared" si="66"/>
        <v>4.7206923682140047E-3</v>
      </c>
      <c r="AJ251" s="84" t="e">
        <f t="shared" si="67"/>
        <v>#DIV/0!</v>
      </c>
    </row>
    <row r="252" spans="1:36">
      <c r="A252" s="84">
        <v>20190108</v>
      </c>
      <c r="B252" s="84" t="s">
        <v>99</v>
      </c>
      <c r="C252" s="85">
        <v>38750</v>
      </c>
      <c r="D252" s="85">
        <v>38100</v>
      </c>
      <c r="E252" s="85">
        <v>5969782550</v>
      </c>
      <c r="F252" s="85">
        <f t="shared" si="53"/>
        <v>0.1711597722073912</v>
      </c>
      <c r="G252" s="218">
        <f t="shared" si="68"/>
        <v>0.1711597722073912</v>
      </c>
      <c r="H252" s="84">
        <v>216000</v>
      </c>
      <c r="I252" s="84">
        <v>213500</v>
      </c>
      <c r="J252" s="88">
        <v>125456133</v>
      </c>
      <c r="K252" s="84">
        <f t="shared" si="55"/>
        <v>1.4166066128451071</v>
      </c>
      <c r="L252" s="130">
        <f t="shared" si="69"/>
        <v>1.4166066128451071</v>
      </c>
      <c r="M252" s="85">
        <v>255400</v>
      </c>
      <c r="N252" s="85">
        <v>259800</v>
      </c>
      <c r="O252" s="85">
        <v>15956260</v>
      </c>
      <c r="P252" s="85">
        <f t="shared" si="57"/>
        <v>19.513552974472013</v>
      </c>
      <c r="Q252" s="218">
        <f t="shared" si="70"/>
        <v>19.513552974472013</v>
      </c>
      <c r="R252" s="84">
        <v>9975</v>
      </c>
      <c r="S252" s="84">
        <v>9920</v>
      </c>
      <c r="T252" s="84">
        <v>62100000</v>
      </c>
      <c r="U252" s="84">
        <f t="shared" si="74"/>
        <v>169.12764293390046</v>
      </c>
      <c r="V252" s="84">
        <f t="shared" si="75"/>
        <v>169.12764293390046</v>
      </c>
      <c r="W252" s="85">
        <v>0</v>
      </c>
      <c r="X252" s="85">
        <v>0</v>
      </c>
      <c r="Y252" s="85">
        <v>0</v>
      </c>
      <c r="Z252" s="85">
        <f t="shared" si="59"/>
        <v>0</v>
      </c>
      <c r="AA252" s="85">
        <v>0</v>
      </c>
      <c r="AB252" s="221">
        <f t="shared" si="71"/>
        <v>0</v>
      </c>
      <c r="AC252" s="221">
        <f t="shared" si="72"/>
        <v>233564362899024.09</v>
      </c>
      <c r="AD252" s="220">
        <f t="shared" si="73"/>
        <v>261953946544607</v>
      </c>
      <c r="AE252" s="219">
        <f t="shared" si="52"/>
        <v>1121.5492949917898</v>
      </c>
      <c r="AF252" s="98">
        <f t="shared" si="63"/>
        <v>-1.2053342906514152E-3</v>
      </c>
      <c r="AG252" s="84">
        <f t="shared" si="64"/>
        <v>-1.6774193548387096E-2</v>
      </c>
      <c r="AH252" s="84">
        <f t="shared" si="65"/>
        <v>-1.1574074074074073E-2</v>
      </c>
      <c r="AI252" s="84">
        <f t="shared" si="66"/>
        <v>1.7227877838684416E-2</v>
      </c>
      <c r="AJ252" s="84" t="e">
        <f t="shared" si="67"/>
        <v>#DIV/0!</v>
      </c>
    </row>
    <row r="253" spans="1:36">
      <c r="A253" s="84">
        <v>20190109</v>
      </c>
      <c r="B253" s="84" t="s">
        <v>99</v>
      </c>
      <c r="C253" s="85">
        <v>38100</v>
      </c>
      <c r="D253" s="85">
        <v>39600</v>
      </c>
      <c r="E253" s="85">
        <v>5969782550</v>
      </c>
      <c r="F253" s="85">
        <f t="shared" si="53"/>
        <v>0.1711597722073912</v>
      </c>
      <c r="G253" s="218">
        <f t="shared" si="68"/>
        <v>0.1711597722073912</v>
      </c>
      <c r="H253" s="84">
        <v>213500</v>
      </c>
      <c r="I253" s="84">
        <v>214000</v>
      </c>
      <c r="J253" s="88">
        <v>125456133</v>
      </c>
      <c r="K253" s="84">
        <f t="shared" si="55"/>
        <v>1.4166066128451071</v>
      </c>
      <c r="L253" s="130">
        <f t="shared" si="69"/>
        <v>1.4166066128451071</v>
      </c>
      <c r="M253" s="85">
        <v>259800</v>
      </c>
      <c r="N253" s="85">
        <v>243700</v>
      </c>
      <c r="O253" s="85">
        <v>15956260</v>
      </c>
      <c r="P253" s="85">
        <f t="shared" si="57"/>
        <v>19.513552974472013</v>
      </c>
      <c r="Q253" s="218">
        <f t="shared" si="70"/>
        <v>19.513552974472013</v>
      </c>
      <c r="R253" s="84">
        <v>9920</v>
      </c>
      <c r="S253" s="84">
        <v>10145</v>
      </c>
      <c r="T253" s="84">
        <v>62100000</v>
      </c>
      <c r="U253" s="84">
        <f t="shared" si="74"/>
        <v>169.12764293390046</v>
      </c>
      <c r="V253" s="84">
        <f t="shared" si="75"/>
        <v>169.12764293390046</v>
      </c>
      <c r="W253" s="85">
        <v>0</v>
      </c>
      <c r="X253" s="85">
        <v>0</v>
      </c>
      <c r="Y253" s="85">
        <v>0</v>
      </c>
      <c r="Z253" s="85">
        <f t="shared" si="59"/>
        <v>0</v>
      </c>
      <c r="AA253" s="85">
        <v>0</v>
      </c>
      <c r="AB253" s="221">
        <f t="shared" si="71"/>
        <v>0</v>
      </c>
      <c r="AC253" s="221">
        <f t="shared" si="72"/>
        <v>233564362899024.09</v>
      </c>
      <c r="AD253" s="220">
        <f t="shared" si="73"/>
        <v>260925673932364.69</v>
      </c>
      <c r="AE253" s="219">
        <f t="shared" si="52"/>
        <v>1117.1467714240703</v>
      </c>
      <c r="AF253" s="98">
        <f t="shared" si="63"/>
        <v>-3.9253946191921555E-3</v>
      </c>
      <c r="AG253" s="84">
        <f t="shared" si="64"/>
        <v>3.937007874015748E-2</v>
      </c>
      <c r="AH253" s="84">
        <f t="shared" si="65"/>
        <v>2.34192037470726E-3</v>
      </c>
      <c r="AI253" s="84">
        <f t="shared" si="66"/>
        <v>-6.19707467282525E-2</v>
      </c>
      <c r="AJ253" s="84" t="e">
        <f t="shared" si="67"/>
        <v>#DIV/0!</v>
      </c>
    </row>
    <row r="254" spans="1:36">
      <c r="A254" s="84">
        <v>20190110</v>
      </c>
      <c r="B254" s="84" t="s">
        <v>99</v>
      </c>
      <c r="C254" s="85">
        <v>39600</v>
      </c>
      <c r="D254" s="85">
        <v>39800</v>
      </c>
      <c r="E254" s="85">
        <v>5969782550</v>
      </c>
      <c r="F254" s="85">
        <f t="shared" si="53"/>
        <v>0.1711597722073912</v>
      </c>
      <c r="G254" s="218">
        <f t="shared" si="68"/>
        <v>0.1711597722073912</v>
      </c>
      <c r="H254" s="84">
        <v>214000</v>
      </c>
      <c r="I254" s="84">
        <v>216500</v>
      </c>
      <c r="J254" s="88">
        <v>125456133</v>
      </c>
      <c r="K254" s="84">
        <f t="shared" si="55"/>
        <v>1.4166066128451071</v>
      </c>
      <c r="L254" s="130">
        <f t="shared" si="69"/>
        <v>1.4166066128451071</v>
      </c>
      <c r="M254" s="85">
        <v>243700</v>
      </c>
      <c r="N254" s="85">
        <v>249300</v>
      </c>
      <c r="O254" s="85">
        <v>15956260</v>
      </c>
      <c r="P254" s="85">
        <f t="shared" si="57"/>
        <v>19.513552974472013</v>
      </c>
      <c r="Q254" s="218">
        <f t="shared" si="70"/>
        <v>19.513552974472013</v>
      </c>
      <c r="R254" s="84">
        <v>10145</v>
      </c>
      <c r="S254" s="84">
        <v>10125</v>
      </c>
      <c r="T254" s="84">
        <v>62100000</v>
      </c>
      <c r="U254" s="84">
        <f t="shared" si="74"/>
        <v>169.12764293390046</v>
      </c>
      <c r="V254" s="84">
        <f t="shared" si="75"/>
        <v>169.12764293390046</v>
      </c>
      <c r="W254" s="85">
        <v>0</v>
      </c>
      <c r="X254" s="85">
        <v>0</v>
      </c>
      <c r="Y254" s="85">
        <v>0</v>
      </c>
      <c r="Z254" s="85">
        <f t="shared" si="59"/>
        <v>0</v>
      </c>
      <c r="AA254" s="85">
        <v>0</v>
      </c>
      <c r="AB254" s="221">
        <f t="shared" si="71"/>
        <v>0</v>
      </c>
      <c r="AC254" s="221">
        <f t="shared" si="72"/>
        <v>233564362899024.09</v>
      </c>
      <c r="AD254" s="220">
        <f t="shared" si="73"/>
        <v>263107914311985.25</v>
      </c>
      <c r="AE254" s="219">
        <f t="shared" si="52"/>
        <v>1126.4899792342617</v>
      </c>
      <c r="AF254" s="98">
        <f t="shared" si="63"/>
        <v>8.3634559479425132E-3</v>
      </c>
      <c r="AG254" s="84">
        <f t="shared" si="64"/>
        <v>5.0505050505050509E-3</v>
      </c>
      <c r="AH254" s="84">
        <f t="shared" si="65"/>
        <v>1.1682242990654205E-2</v>
      </c>
      <c r="AI254" s="84">
        <f t="shared" si="66"/>
        <v>2.2979072630283134E-2</v>
      </c>
      <c r="AJ254" s="84" t="e">
        <f t="shared" si="67"/>
        <v>#DIV/0!</v>
      </c>
    </row>
    <row r="255" spans="1:36">
      <c r="A255" s="84">
        <v>20190111</v>
      </c>
      <c r="B255" s="84" t="s">
        <v>99</v>
      </c>
      <c r="C255" s="85">
        <v>39800</v>
      </c>
      <c r="D255" s="85">
        <v>40500</v>
      </c>
      <c r="E255" s="85">
        <v>5969782550</v>
      </c>
      <c r="F255" s="85">
        <f t="shared" si="53"/>
        <v>0.1711597722073912</v>
      </c>
      <c r="G255" s="218">
        <f t="shared" si="68"/>
        <v>0.1711597722073912</v>
      </c>
      <c r="H255" s="84">
        <v>216500</v>
      </c>
      <c r="I255" s="84">
        <v>216500</v>
      </c>
      <c r="J255" s="88">
        <v>125456133</v>
      </c>
      <c r="K255" s="84">
        <f t="shared" si="55"/>
        <v>1.4166066128451071</v>
      </c>
      <c r="L255" s="130">
        <f t="shared" si="69"/>
        <v>1.4166066128451071</v>
      </c>
      <c r="M255" s="85">
        <v>249300</v>
      </c>
      <c r="N255" s="85">
        <v>248700</v>
      </c>
      <c r="O255" s="85">
        <v>15956260</v>
      </c>
      <c r="P255" s="85">
        <f t="shared" si="57"/>
        <v>19.513552974472013</v>
      </c>
      <c r="Q255" s="218">
        <f t="shared" si="70"/>
        <v>19.513552974472013</v>
      </c>
      <c r="R255" s="84">
        <v>10125</v>
      </c>
      <c r="S255" s="84">
        <v>10240</v>
      </c>
      <c r="T255" s="84">
        <v>62100000</v>
      </c>
      <c r="U255" s="84">
        <f t="shared" si="74"/>
        <v>169.12764293390046</v>
      </c>
      <c r="V255" s="84">
        <f t="shared" si="75"/>
        <v>169.12764293390046</v>
      </c>
      <c r="W255" s="85">
        <v>0</v>
      </c>
      <c r="X255" s="85">
        <v>0</v>
      </c>
      <c r="Y255" s="85">
        <v>0</v>
      </c>
      <c r="Z255" s="85">
        <f t="shared" si="59"/>
        <v>0</v>
      </c>
      <c r="AA255" s="85">
        <v>0</v>
      </c>
      <c r="AB255" s="221">
        <f t="shared" si="71"/>
        <v>0</v>
      </c>
      <c r="AC255" s="221">
        <f t="shared" si="72"/>
        <v>233564362899024.09</v>
      </c>
      <c r="AD255" s="220">
        <f t="shared" si="73"/>
        <v>264844172014096.97</v>
      </c>
      <c r="AE255" s="219">
        <f t="shared" si="52"/>
        <v>1133.9237233233048</v>
      </c>
      <c r="AF255" s="98">
        <f t="shared" si="63"/>
        <v>6.599032593344714E-3</v>
      </c>
      <c r="AG255" s="84">
        <f t="shared" si="64"/>
        <v>1.7587939698492462E-2</v>
      </c>
      <c r="AH255" s="84">
        <f t="shared" si="65"/>
        <v>0</v>
      </c>
      <c r="AI255" s="84">
        <f t="shared" si="66"/>
        <v>-2.4067388688327317E-3</v>
      </c>
      <c r="AJ255" s="84" t="e">
        <f t="shared" si="67"/>
        <v>#DIV/0!</v>
      </c>
    </row>
    <row r="256" spans="1:36">
      <c r="A256" s="84">
        <v>20190114</v>
      </c>
      <c r="B256" s="84" t="s">
        <v>99</v>
      </c>
      <c r="C256" s="85">
        <v>40500</v>
      </c>
      <c r="D256" s="85">
        <v>40050</v>
      </c>
      <c r="E256" s="85">
        <v>5969782550</v>
      </c>
      <c r="F256" s="85">
        <f t="shared" si="53"/>
        <v>0.1711597722073912</v>
      </c>
      <c r="G256" s="218">
        <f t="shared" si="68"/>
        <v>0.1711597722073912</v>
      </c>
      <c r="H256" s="84">
        <v>216500</v>
      </c>
      <c r="I256" s="84">
        <v>211000</v>
      </c>
      <c r="J256" s="88">
        <v>125456133</v>
      </c>
      <c r="K256" s="84">
        <f t="shared" si="55"/>
        <v>1.4166066128451071</v>
      </c>
      <c r="L256" s="130">
        <f t="shared" si="69"/>
        <v>1.4166066128451071</v>
      </c>
      <c r="M256" s="85">
        <v>248700</v>
      </c>
      <c r="N256" s="85">
        <v>243800</v>
      </c>
      <c r="O256" s="85">
        <v>15956260</v>
      </c>
      <c r="P256" s="85">
        <f t="shared" si="57"/>
        <v>19.513552974472013</v>
      </c>
      <c r="Q256" s="218">
        <f t="shared" si="70"/>
        <v>19.513552974472013</v>
      </c>
      <c r="R256" s="84">
        <v>10240</v>
      </c>
      <c r="S256" s="84">
        <v>10200</v>
      </c>
      <c r="T256" s="84">
        <v>62100000</v>
      </c>
      <c r="U256" s="84">
        <f t="shared" si="74"/>
        <v>169.12764293390046</v>
      </c>
      <c r="V256" s="84">
        <f t="shared" si="75"/>
        <v>169.12764293390046</v>
      </c>
      <c r="W256" s="85">
        <v>0</v>
      </c>
      <c r="X256" s="85">
        <v>0</v>
      </c>
      <c r="Y256" s="85">
        <v>0</v>
      </c>
      <c r="Z256" s="85">
        <f t="shared" si="59"/>
        <v>0</v>
      </c>
      <c r="AA256" s="85">
        <v>0</v>
      </c>
      <c r="AB256" s="221">
        <f t="shared" si="71"/>
        <v>0</v>
      </c>
      <c r="AC256" s="221">
        <f t="shared" si="72"/>
        <v>233564362899024.09</v>
      </c>
      <c r="AD256" s="220">
        <f t="shared" si="73"/>
        <v>261461103746018.06</v>
      </c>
      <c r="AE256" s="219">
        <f t="shared" si="52"/>
        <v>1119.4392008298564</v>
      </c>
      <c r="AF256" s="98">
        <f t="shared" si="63"/>
        <v>-1.2773806734545701E-2</v>
      </c>
      <c r="AG256" s="84">
        <f t="shared" si="64"/>
        <v>-1.1111111111111112E-2</v>
      </c>
      <c r="AH256" s="84">
        <f t="shared" si="65"/>
        <v>-2.5404157043879907E-2</v>
      </c>
      <c r="AI256" s="84">
        <f t="shared" si="66"/>
        <v>-1.9702452754322478E-2</v>
      </c>
      <c r="AJ256" s="84" t="e">
        <f t="shared" si="67"/>
        <v>#DIV/0!</v>
      </c>
    </row>
    <row r="257" spans="1:36">
      <c r="A257" s="84">
        <v>20190115</v>
      </c>
      <c r="B257" s="84" t="s">
        <v>99</v>
      </c>
      <c r="C257" s="85">
        <v>40050</v>
      </c>
      <c r="D257" s="85">
        <v>41100</v>
      </c>
      <c r="E257" s="85">
        <v>5969782550</v>
      </c>
      <c r="F257" s="85">
        <f t="shared" si="53"/>
        <v>0.1711597722073912</v>
      </c>
      <c r="G257" s="218">
        <f t="shared" si="68"/>
        <v>0.1711597722073912</v>
      </c>
      <c r="H257" s="84">
        <v>211000</v>
      </c>
      <c r="I257" s="84">
        <v>207500</v>
      </c>
      <c r="J257" s="88">
        <v>125456133</v>
      </c>
      <c r="K257" s="84">
        <f t="shared" si="55"/>
        <v>1.4166066128451071</v>
      </c>
      <c r="L257" s="130">
        <f t="shared" si="69"/>
        <v>1.4166066128451071</v>
      </c>
      <c r="M257" s="85">
        <v>243800</v>
      </c>
      <c r="N257" s="85">
        <v>247100</v>
      </c>
      <c r="O257" s="85">
        <v>15956260</v>
      </c>
      <c r="P257" s="85">
        <f t="shared" si="57"/>
        <v>19.513552974472013</v>
      </c>
      <c r="Q257" s="218">
        <f t="shared" si="70"/>
        <v>19.513552974472013</v>
      </c>
      <c r="R257" s="84">
        <v>10200</v>
      </c>
      <c r="S257" s="84">
        <v>10295</v>
      </c>
      <c r="T257" s="84">
        <v>62100000</v>
      </c>
      <c r="U257" s="84">
        <f t="shared" si="74"/>
        <v>169.12764293390046</v>
      </c>
      <c r="V257" s="84">
        <f t="shared" si="75"/>
        <v>169.12764293390046</v>
      </c>
      <c r="W257" s="85">
        <v>0</v>
      </c>
      <c r="X257" s="85">
        <v>0</v>
      </c>
      <c r="Y257" s="85">
        <v>0</v>
      </c>
      <c r="Z257" s="85">
        <f t="shared" si="59"/>
        <v>0</v>
      </c>
      <c r="AA257" s="85">
        <v>0</v>
      </c>
      <c r="AB257" s="221">
        <f t="shared" si="71"/>
        <v>0</v>
      </c>
      <c r="AC257" s="221">
        <f t="shared" si="72"/>
        <v>233564362899024.09</v>
      </c>
      <c r="AD257" s="220">
        <f t="shared" si="73"/>
        <v>263937220243046.03</v>
      </c>
      <c r="AE257" s="219">
        <f t="shared" si="52"/>
        <v>1130.04063191418</v>
      </c>
      <c r="AF257" s="98">
        <f t="shared" si="63"/>
        <v>9.4703053783221341E-3</v>
      </c>
      <c r="AG257" s="84">
        <f t="shared" si="64"/>
        <v>2.6217228464419477E-2</v>
      </c>
      <c r="AH257" s="84">
        <f t="shared" si="65"/>
        <v>-1.6587677725118485E-2</v>
      </c>
      <c r="AI257" s="84">
        <f t="shared" si="66"/>
        <v>1.3535684987694831E-2</v>
      </c>
      <c r="AJ257" s="84" t="e">
        <f t="shared" si="67"/>
        <v>#DIV/0!</v>
      </c>
    </row>
    <row r="258" spans="1:36">
      <c r="A258" s="84">
        <v>20190116</v>
      </c>
      <c r="B258" s="84" t="s">
        <v>99</v>
      </c>
      <c r="C258" s="85">
        <v>41100</v>
      </c>
      <c r="D258" s="85">
        <v>41450</v>
      </c>
      <c r="E258" s="85">
        <v>5969782550</v>
      </c>
      <c r="F258" s="85">
        <f t="shared" si="53"/>
        <v>0.1711597722073912</v>
      </c>
      <c r="G258" s="218">
        <f t="shared" si="68"/>
        <v>0.1711597722073912</v>
      </c>
      <c r="H258" s="84">
        <v>207500</v>
      </c>
      <c r="I258" s="84">
        <v>202000</v>
      </c>
      <c r="J258" s="88">
        <v>125456133</v>
      </c>
      <c r="K258" s="84">
        <f t="shared" si="55"/>
        <v>1.4166066128451071</v>
      </c>
      <c r="L258" s="130">
        <f t="shared" si="69"/>
        <v>1.4166066128451071</v>
      </c>
      <c r="M258" s="85">
        <v>247100</v>
      </c>
      <c r="N258" s="85">
        <v>249200</v>
      </c>
      <c r="O258" s="85">
        <v>15956260</v>
      </c>
      <c r="P258" s="85">
        <f t="shared" si="57"/>
        <v>19.513552974472013</v>
      </c>
      <c r="Q258" s="218">
        <f t="shared" si="70"/>
        <v>19.513552974472013</v>
      </c>
      <c r="R258" s="84">
        <v>10295</v>
      </c>
      <c r="S258" s="84">
        <v>10400</v>
      </c>
      <c r="T258" s="84">
        <v>62100000</v>
      </c>
      <c r="U258" s="84">
        <f t="shared" si="74"/>
        <v>169.12764293390046</v>
      </c>
      <c r="V258" s="84">
        <f t="shared" si="75"/>
        <v>169.12764293390046</v>
      </c>
      <c r="W258" s="85">
        <v>0</v>
      </c>
      <c r="X258" s="85">
        <v>0</v>
      </c>
      <c r="Y258" s="85">
        <v>0</v>
      </c>
      <c r="Z258" s="85">
        <f t="shared" si="59"/>
        <v>0</v>
      </c>
      <c r="AA258" s="85">
        <v>0</v>
      </c>
      <c r="AB258" s="221">
        <f t="shared" si="71"/>
        <v>0</v>
      </c>
      <c r="AC258" s="221">
        <f t="shared" si="72"/>
        <v>233564362899024.09</v>
      </c>
      <c r="AD258" s="220">
        <f t="shared" si="73"/>
        <v>265074034406365.09</v>
      </c>
      <c r="AE258" s="219">
        <f t="shared" si="52"/>
        <v>1134.9078734282912</v>
      </c>
      <c r="AF258" s="98">
        <f t="shared" si="63"/>
        <v>4.3071385016187338E-3</v>
      </c>
      <c r="AG258" s="84">
        <f t="shared" si="64"/>
        <v>8.5158150851581509E-3</v>
      </c>
      <c r="AH258" s="84">
        <f t="shared" si="65"/>
        <v>-2.6506024096385541E-2</v>
      </c>
      <c r="AI258" s="84">
        <f t="shared" si="66"/>
        <v>8.4985835694051E-3</v>
      </c>
      <c r="AJ258" s="84" t="e">
        <f t="shared" si="67"/>
        <v>#DIV/0!</v>
      </c>
    </row>
    <row r="259" spans="1:36">
      <c r="A259" s="84">
        <v>20190117</v>
      </c>
      <c r="B259" s="84" t="s">
        <v>99</v>
      </c>
      <c r="C259" s="85">
        <v>41450</v>
      </c>
      <c r="D259" s="85">
        <v>41950</v>
      </c>
      <c r="E259" s="85">
        <v>5969782550</v>
      </c>
      <c r="F259" s="85">
        <f t="shared" si="53"/>
        <v>0.1711597722073912</v>
      </c>
      <c r="G259" s="218">
        <f t="shared" si="68"/>
        <v>0.1711597722073912</v>
      </c>
      <c r="H259" s="84">
        <v>202000</v>
      </c>
      <c r="I259" s="84">
        <v>195500</v>
      </c>
      <c r="J259" s="88">
        <v>125456133</v>
      </c>
      <c r="K259" s="84">
        <f t="shared" si="55"/>
        <v>1.4166066128451071</v>
      </c>
      <c r="L259" s="130">
        <f t="shared" si="69"/>
        <v>1.4166066128451071</v>
      </c>
      <c r="M259" s="85">
        <v>249200</v>
      </c>
      <c r="N259" s="85">
        <v>255100</v>
      </c>
      <c r="O259" s="85">
        <v>15956260</v>
      </c>
      <c r="P259" s="85">
        <f t="shared" si="57"/>
        <v>19.513552974472013</v>
      </c>
      <c r="Q259" s="218">
        <f t="shared" si="70"/>
        <v>19.513552974472013</v>
      </c>
      <c r="R259" s="84">
        <v>10400</v>
      </c>
      <c r="S259" s="84">
        <v>10410</v>
      </c>
      <c r="T259" s="84">
        <v>62100000</v>
      </c>
      <c r="U259" s="84">
        <f t="shared" si="74"/>
        <v>169.12764293390046</v>
      </c>
      <c r="V259" s="84">
        <f t="shared" si="75"/>
        <v>169.12764293390046</v>
      </c>
      <c r="W259" s="85">
        <v>0</v>
      </c>
      <c r="X259" s="85">
        <v>0</v>
      </c>
      <c r="Y259" s="85">
        <v>0</v>
      </c>
      <c r="Z259" s="85">
        <f t="shared" si="59"/>
        <v>0</v>
      </c>
      <c r="AA259" s="85">
        <v>0</v>
      </c>
      <c r="AB259" s="221">
        <f t="shared" si="71"/>
        <v>0</v>
      </c>
      <c r="AC259" s="221">
        <f t="shared" si="72"/>
        <v>233564362899024.09</v>
      </c>
      <c r="AD259" s="220">
        <f t="shared" si="73"/>
        <v>266371806679954.56</v>
      </c>
      <c r="AE259" s="219">
        <f t="shared" si="52"/>
        <v>1140.4642530809119</v>
      </c>
      <c r="AF259" s="98">
        <f t="shared" si="63"/>
        <v>4.8958860738504174E-3</v>
      </c>
      <c r="AG259" s="84">
        <f t="shared" si="64"/>
        <v>1.2062726176115802E-2</v>
      </c>
      <c r="AH259" s="84">
        <f t="shared" si="65"/>
        <v>-3.2178217821782179E-2</v>
      </c>
      <c r="AI259" s="84">
        <f t="shared" si="66"/>
        <v>2.3675762439807384E-2</v>
      </c>
      <c r="AJ259" s="84" t="e">
        <f t="shared" si="67"/>
        <v>#DIV/0!</v>
      </c>
    </row>
    <row r="260" spans="1:36">
      <c r="A260" s="84">
        <v>20190118</v>
      </c>
      <c r="B260" s="84" t="s">
        <v>99</v>
      </c>
      <c r="C260" s="85">
        <v>41950</v>
      </c>
      <c r="D260" s="85">
        <v>42300</v>
      </c>
      <c r="E260" s="85">
        <v>5969782550</v>
      </c>
      <c r="F260" s="85">
        <f t="shared" si="53"/>
        <v>0.1711597722073912</v>
      </c>
      <c r="G260" s="218">
        <f t="shared" si="68"/>
        <v>0.1711597722073912</v>
      </c>
      <c r="H260" s="84">
        <v>195500</v>
      </c>
      <c r="I260" s="84">
        <v>201000</v>
      </c>
      <c r="J260" s="88">
        <v>125456133</v>
      </c>
      <c r="K260" s="84">
        <f t="shared" si="55"/>
        <v>1.4166066128451071</v>
      </c>
      <c r="L260" s="130">
        <f t="shared" si="69"/>
        <v>1.4166066128451071</v>
      </c>
      <c r="M260" s="85">
        <v>255100</v>
      </c>
      <c r="N260" s="85">
        <v>261000</v>
      </c>
      <c r="O260" s="85">
        <v>15956260</v>
      </c>
      <c r="P260" s="85">
        <f t="shared" si="57"/>
        <v>19.513552974472013</v>
      </c>
      <c r="Q260" s="218">
        <f t="shared" si="70"/>
        <v>19.513552974472013</v>
      </c>
      <c r="R260" s="84">
        <v>10410</v>
      </c>
      <c r="S260" s="84">
        <v>10470</v>
      </c>
      <c r="T260" s="84">
        <v>62100000</v>
      </c>
      <c r="U260" s="84">
        <f t="shared" si="74"/>
        <v>169.12764293390046</v>
      </c>
      <c r="V260" s="84">
        <f t="shared" si="75"/>
        <v>169.12764293390046</v>
      </c>
      <c r="W260" s="85">
        <v>0</v>
      </c>
      <c r="X260" s="85">
        <v>0</v>
      </c>
      <c r="Y260" s="85">
        <v>0</v>
      </c>
      <c r="Z260" s="85">
        <f t="shared" si="59"/>
        <v>0</v>
      </c>
      <c r="AA260" s="85">
        <v>0</v>
      </c>
      <c r="AB260" s="221">
        <f t="shared" si="71"/>
        <v>0</v>
      </c>
      <c r="AC260" s="221">
        <f t="shared" si="72"/>
        <v>233564362899024.09</v>
      </c>
      <c r="AD260" s="220">
        <f t="shared" si="73"/>
        <v>270174116143203.28</v>
      </c>
      <c r="AE260" s="219">
        <f t="shared" ref="AE260:AE323" si="76">AD260/AC260*1000</f>
        <v>1156.7437463051954</v>
      </c>
      <c r="AF260" s="98">
        <f t="shared" si="63"/>
        <v>1.4274444096169727E-2</v>
      </c>
      <c r="AG260" s="84">
        <f t="shared" si="64"/>
        <v>8.3432657926102508E-3</v>
      </c>
      <c r="AH260" s="84">
        <f t="shared" si="65"/>
        <v>2.8132992327365727E-2</v>
      </c>
      <c r="AI260" s="84">
        <f t="shared" si="66"/>
        <v>2.3128185025480204E-2</v>
      </c>
      <c r="AJ260" s="84" t="e">
        <f t="shared" si="67"/>
        <v>#DIV/0!</v>
      </c>
    </row>
    <row r="261" spans="1:36">
      <c r="A261" s="84">
        <v>20190121</v>
      </c>
      <c r="B261" s="84" t="s">
        <v>99</v>
      </c>
      <c r="C261" s="85">
        <v>42300</v>
      </c>
      <c r="D261" s="85">
        <v>42750</v>
      </c>
      <c r="E261" s="85">
        <v>5969782550</v>
      </c>
      <c r="F261" s="85">
        <f t="shared" ref="F261:F324" si="77">G260</f>
        <v>0.1711597722073912</v>
      </c>
      <c r="G261" s="218">
        <f t="shared" si="68"/>
        <v>0.1711597722073912</v>
      </c>
      <c r="H261" s="84">
        <v>201000</v>
      </c>
      <c r="I261" s="84">
        <v>198000</v>
      </c>
      <c r="J261" s="88">
        <v>125456133</v>
      </c>
      <c r="K261" s="84">
        <f t="shared" ref="K261:K324" si="78">L260</f>
        <v>1.4166066128451071</v>
      </c>
      <c r="L261" s="130">
        <f t="shared" si="69"/>
        <v>1.4166066128451071</v>
      </c>
      <c r="M261" s="85">
        <v>261000</v>
      </c>
      <c r="N261" s="85">
        <v>257000</v>
      </c>
      <c r="O261" s="85">
        <v>15956260</v>
      </c>
      <c r="P261" s="85">
        <f t="shared" ref="P261:P324" si="79">Q260</f>
        <v>19.513552974472013</v>
      </c>
      <c r="Q261" s="218">
        <f t="shared" si="70"/>
        <v>19.513552974472013</v>
      </c>
      <c r="R261" s="84">
        <v>10470</v>
      </c>
      <c r="S261" s="84">
        <v>10505</v>
      </c>
      <c r="T261" s="84">
        <v>62100000</v>
      </c>
      <c r="U261" s="84">
        <f t="shared" si="74"/>
        <v>169.12764293390046</v>
      </c>
      <c r="V261" s="84">
        <f t="shared" si="75"/>
        <v>169.12764293390046</v>
      </c>
      <c r="W261" s="85">
        <v>0</v>
      </c>
      <c r="X261" s="85">
        <v>0</v>
      </c>
      <c r="Y261" s="85">
        <v>0</v>
      </c>
      <c r="Z261" s="85">
        <f t="shared" ref="Z261:Z324" si="80">AA260</f>
        <v>0</v>
      </c>
      <c r="AA261" s="85">
        <v>0</v>
      </c>
      <c r="AB261" s="221">
        <f t="shared" si="71"/>
        <v>0</v>
      </c>
      <c r="AC261" s="221">
        <f t="shared" si="72"/>
        <v>233564362899024.09</v>
      </c>
      <c r="AD261" s="220">
        <f t="shared" si="73"/>
        <v>269222899792716.5</v>
      </c>
      <c r="AE261" s="219">
        <f t="shared" si="76"/>
        <v>1152.6711372021618</v>
      </c>
      <c r="AF261" s="98">
        <f t="shared" ref="AF261:AF324" si="81">(AE261-AE260)/AE260</f>
        <v>-3.5207530760741289E-3</v>
      </c>
      <c r="AG261" s="84">
        <f t="shared" ref="AG261:AG324" si="82">(D261-C261)/C261</f>
        <v>1.0638297872340425E-2</v>
      </c>
      <c r="AH261" s="84">
        <f t="shared" ref="AH261:AH324" si="83">(I261-H261)/H261</f>
        <v>-1.4925373134328358E-2</v>
      </c>
      <c r="AI261" s="84">
        <f t="shared" ref="AI261:AI324" si="84">(N261-M261)/M261</f>
        <v>-1.532567049808429E-2</v>
      </c>
      <c r="AJ261" s="84" t="e">
        <f t="shared" ref="AJ261:AJ324" si="85">(X261-W261)/X261</f>
        <v>#DIV/0!</v>
      </c>
    </row>
    <row r="262" spans="1:36">
      <c r="A262" s="84">
        <v>20190122</v>
      </c>
      <c r="B262" s="84" t="s">
        <v>99</v>
      </c>
      <c r="C262" s="85">
        <v>42750</v>
      </c>
      <c r="D262" s="85">
        <v>42150</v>
      </c>
      <c r="E262" s="85">
        <v>5969782550</v>
      </c>
      <c r="F262" s="85">
        <f t="shared" si="77"/>
        <v>0.1711597722073912</v>
      </c>
      <c r="G262" s="218">
        <f t="shared" si="68"/>
        <v>0.1711597722073912</v>
      </c>
      <c r="H262" s="84">
        <v>198000</v>
      </c>
      <c r="I262" s="84">
        <v>200000</v>
      </c>
      <c r="J262" s="88">
        <v>125456133</v>
      </c>
      <c r="K262" s="84">
        <f t="shared" si="78"/>
        <v>1.4166066128451071</v>
      </c>
      <c r="L262" s="130">
        <f t="shared" si="69"/>
        <v>1.4166066128451071</v>
      </c>
      <c r="M262" s="85">
        <v>257000</v>
      </c>
      <c r="N262" s="85">
        <v>257100</v>
      </c>
      <c r="O262" s="85">
        <v>15956260</v>
      </c>
      <c r="P262" s="85">
        <f t="shared" si="79"/>
        <v>19.513552974472013</v>
      </c>
      <c r="Q262" s="218">
        <f t="shared" si="70"/>
        <v>19.513552974472013</v>
      </c>
      <c r="R262" s="84">
        <v>10505</v>
      </c>
      <c r="S262" s="84">
        <v>10450</v>
      </c>
      <c r="T262" s="84">
        <v>62100000</v>
      </c>
      <c r="U262" s="84">
        <f t="shared" si="74"/>
        <v>169.12764293390046</v>
      </c>
      <c r="V262" s="84">
        <f t="shared" si="75"/>
        <v>169.12764293390046</v>
      </c>
      <c r="W262" s="85">
        <v>0</v>
      </c>
      <c r="X262" s="85">
        <v>0</v>
      </c>
      <c r="Y262" s="85">
        <v>0</v>
      </c>
      <c r="Z262" s="85">
        <f t="shared" si="80"/>
        <v>0</v>
      </c>
      <c r="AA262" s="85">
        <v>0</v>
      </c>
      <c r="AB262" s="221">
        <f t="shared" si="71"/>
        <v>0</v>
      </c>
      <c r="AC262" s="221">
        <f t="shared" si="72"/>
        <v>233564362899024.09</v>
      </c>
      <c r="AD262" s="220">
        <f t="shared" si="73"/>
        <v>268418752663182.41</v>
      </c>
      <c r="AE262" s="219">
        <f t="shared" si="76"/>
        <v>1149.2282013040954</v>
      </c>
      <c r="AF262" s="98">
        <f t="shared" si="81"/>
        <v>-2.986919501101934E-3</v>
      </c>
      <c r="AG262" s="84">
        <f t="shared" si="82"/>
        <v>-1.4035087719298246E-2</v>
      </c>
      <c r="AH262" s="84">
        <f t="shared" si="83"/>
        <v>1.0101010101010102E-2</v>
      </c>
      <c r="AI262" s="84">
        <f t="shared" si="84"/>
        <v>3.8910505836575878E-4</v>
      </c>
      <c r="AJ262" s="84" t="e">
        <f t="shared" si="85"/>
        <v>#DIV/0!</v>
      </c>
    </row>
    <row r="263" spans="1:36">
      <c r="A263" s="84">
        <v>20190123</v>
      </c>
      <c r="B263" s="84" t="s">
        <v>99</v>
      </c>
      <c r="C263" s="85">
        <v>42150</v>
      </c>
      <c r="D263" s="85">
        <v>42000</v>
      </c>
      <c r="E263" s="85">
        <v>5969782550</v>
      </c>
      <c r="F263" s="85">
        <f t="shared" si="77"/>
        <v>0.1711597722073912</v>
      </c>
      <c r="G263" s="218">
        <f t="shared" si="68"/>
        <v>0.1711597722073912</v>
      </c>
      <c r="H263" s="84">
        <v>200000</v>
      </c>
      <c r="I263" s="84">
        <v>200000</v>
      </c>
      <c r="J263" s="88">
        <v>125456133</v>
      </c>
      <c r="K263" s="84">
        <f t="shared" si="78"/>
        <v>1.4166066128451071</v>
      </c>
      <c r="L263" s="130">
        <f t="shared" si="69"/>
        <v>1.4166066128451071</v>
      </c>
      <c r="M263" s="85">
        <v>257100</v>
      </c>
      <c r="N263" s="85">
        <v>251900</v>
      </c>
      <c r="O263" s="85">
        <v>15956260</v>
      </c>
      <c r="P263" s="85">
        <f t="shared" si="79"/>
        <v>19.513552974472013</v>
      </c>
      <c r="Q263" s="218">
        <f t="shared" si="70"/>
        <v>19.513552974472013</v>
      </c>
      <c r="R263" s="84">
        <v>10450</v>
      </c>
      <c r="S263" s="84">
        <v>10485</v>
      </c>
      <c r="T263" s="84">
        <v>62100000</v>
      </c>
      <c r="U263" s="84">
        <f t="shared" si="74"/>
        <v>169.12764293390046</v>
      </c>
      <c r="V263" s="84">
        <f t="shared" si="75"/>
        <v>169.12764293390046</v>
      </c>
      <c r="W263" s="85">
        <v>0</v>
      </c>
      <c r="X263" s="85">
        <v>0</v>
      </c>
      <c r="Y263" s="85">
        <v>0</v>
      </c>
      <c r="Z263" s="85">
        <f t="shared" si="80"/>
        <v>0</v>
      </c>
      <c r="AA263" s="85">
        <v>0</v>
      </c>
      <c r="AB263" s="221">
        <f t="shared" si="71"/>
        <v>0</v>
      </c>
      <c r="AC263" s="221">
        <f t="shared" si="72"/>
        <v>233564362899024.09</v>
      </c>
      <c r="AD263" s="220">
        <f t="shared" si="73"/>
        <v>267013994313012.25</v>
      </c>
      <c r="AE263" s="219">
        <f t="shared" si="76"/>
        <v>1143.2137634303797</v>
      </c>
      <c r="AF263" s="98">
        <f t="shared" si="81"/>
        <v>-5.2334583043565667E-3</v>
      </c>
      <c r="AG263" s="84">
        <f t="shared" si="82"/>
        <v>-3.5587188612099642E-3</v>
      </c>
      <c r="AH263" s="84">
        <f t="shared" si="83"/>
        <v>0</v>
      </c>
      <c r="AI263" s="84">
        <f t="shared" si="84"/>
        <v>-2.0225593154414623E-2</v>
      </c>
      <c r="AJ263" s="84" t="e">
        <f t="shared" si="85"/>
        <v>#DIV/0!</v>
      </c>
    </row>
    <row r="264" spans="1:36">
      <c r="A264" s="84">
        <v>20190124</v>
      </c>
      <c r="B264" s="84" t="s">
        <v>99</v>
      </c>
      <c r="C264" s="85">
        <v>42000</v>
      </c>
      <c r="D264" s="85">
        <v>43050</v>
      </c>
      <c r="E264" s="85">
        <v>5969782550</v>
      </c>
      <c r="F264" s="85">
        <f t="shared" si="77"/>
        <v>0.1711597722073912</v>
      </c>
      <c r="G264" s="218">
        <f t="shared" si="68"/>
        <v>0.1711597722073912</v>
      </c>
      <c r="H264" s="84">
        <v>200000</v>
      </c>
      <c r="I264" s="84">
        <v>208000</v>
      </c>
      <c r="J264" s="88">
        <v>125456133</v>
      </c>
      <c r="K264" s="84">
        <f t="shared" si="78"/>
        <v>1.4166066128451071</v>
      </c>
      <c r="L264" s="130">
        <f t="shared" si="69"/>
        <v>1.4166066128451071</v>
      </c>
      <c r="M264" s="85">
        <v>251900</v>
      </c>
      <c r="N264" s="85">
        <v>261700</v>
      </c>
      <c r="O264" s="85">
        <v>15956260</v>
      </c>
      <c r="P264" s="85">
        <f t="shared" si="79"/>
        <v>19.513552974472013</v>
      </c>
      <c r="Q264" s="218">
        <f t="shared" si="70"/>
        <v>19.513552974472013</v>
      </c>
      <c r="R264" s="84">
        <v>10485</v>
      </c>
      <c r="S264" s="84">
        <v>10605</v>
      </c>
      <c r="T264" s="84">
        <v>62100000</v>
      </c>
      <c r="U264" s="84">
        <f t="shared" si="74"/>
        <v>169.12764293390046</v>
      </c>
      <c r="V264" s="84">
        <f t="shared" si="75"/>
        <v>169.12764293390046</v>
      </c>
      <c r="W264" s="85">
        <v>0</v>
      </c>
      <c r="X264" s="85">
        <v>0</v>
      </c>
      <c r="Y264" s="85">
        <v>0</v>
      </c>
      <c r="Z264" s="85">
        <f t="shared" si="80"/>
        <v>0</v>
      </c>
      <c r="AA264" s="85">
        <v>0</v>
      </c>
      <c r="AB264" s="221">
        <f t="shared" si="71"/>
        <v>0</v>
      </c>
      <c r="AC264" s="221">
        <f t="shared" si="72"/>
        <v>233564362899024.09</v>
      </c>
      <c r="AD264" s="220">
        <f t="shared" si="73"/>
        <v>273820345944536.44</v>
      </c>
      <c r="AE264" s="219">
        <f t="shared" si="76"/>
        <v>1172.3549883460435</v>
      </c>
      <c r="AF264" s="98">
        <f t="shared" si="81"/>
        <v>2.549061763236761E-2</v>
      </c>
      <c r="AG264" s="84">
        <f t="shared" si="82"/>
        <v>2.5000000000000001E-2</v>
      </c>
      <c r="AH264" s="84">
        <f t="shared" si="83"/>
        <v>0.04</v>
      </c>
      <c r="AI264" s="84">
        <f t="shared" si="84"/>
        <v>3.8904327113934101E-2</v>
      </c>
      <c r="AJ264" s="84" t="e">
        <f t="shared" si="85"/>
        <v>#DIV/0!</v>
      </c>
    </row>
    <row r="265" spans="1:36">
      <c r="A265" s="84">
        <v>20190125</v>
      </c>
      <c r="B265" s="84" t="s">
        <v>99</v>
      </c>
      <c r="C265" s="85">
        <v>43050</v>
      </c>
      <c r="D265" s="85">
        <v>44750</v>
      </c>
      <c r="E265" s="85">
        <v>5969782550</v>
      </c>
      <c r="F265" s="85">
        <f t="shared" si="77"/>
        <v>0.1711597722073912</v>
      </c>
      <c r="G265" s="218">
        <f t="shared" si="68"/>
        <v>0.1711597722073912</v>
      </c>
      <c r="H265" s="84">
        <v>208000</v>
      </c>
      <c r="I265" s="84">
        <v>208500</v>
      </c>
      <c r="J265" s="88">
        <v>125456133</v>
      </c>
      <c r="K265" s="84">
        <f t="shared" si="78"/>
        <v>1.4166066128451071</v>
      </c>
      <c r="L265" s="130">
        <f t="shared" si="69"/>
        <v>1.4166066128451071</v>
      </c>
      <c r="M265" s="85">
        <v>261700</v>
      </c>
      <c r="N265" s="85">
        <v>260300</v>
      </c>
      <c r="O265" s="85">
        <v>15956260</v>
      </c>
      <c r="P265" s="85">
        <f t="shared" si="79"/>
        <v>19.513552974472013</v>
      </c>
      <c r="Q265" s="218">
        <f t="shared" si="70"/>
        <v>19.513552974472013</v>
      </c>
      <c r="R265" s="84">
        <v>10605</v>
      </c>
      <c r="S265" s="84">
        <v>10820</v>
      </c>
      <c r="T265" s="84">
        <v>62100000</v>
      </c>
      <c r="U265" s="84">
        <f t="shared" si="74"/>
        <v>169.12764293390046</v>
      </c>
      <c r="V265" s="84">
        <f t="shared" si="75"/>
        <v>169.12764293390046</v>
      </c>
      <c r="W265" s="85">
        <v>0</v>
      </c>
      <c r="X265" s="85">
        <v>0</v>
      </c>
      <c r="Y265" s="85">
        <v>0</v>
      </c>
      <c r="Z265" s="85">
        <f t="shared" si="80"/>
        <v>0</v>
      </c>
      <c r="AA265" s="85">
        <v>0</v>
      </c>
      <c r="AB265" s="221">
        <f t="shared" si="71"/>
        <v>0</v>
      </c>
      <c r="AC265" s="221">
        <f t="shared" si="72"/>
        <v>233564362899024.09</v>
      </c>
      <c r="AD265" s="220">
        <f t="shared" si="73"/>
        <v>277468443264640.69</v>
      </c>
      <c r="AE265" s="219">
        <f t="shared" si="76"/>
        <v>1187.9742261219767</v>
      </c>
      <c r="AF265" s="98">
        <f t="shared" si="81"/>
        <v>1.3322959283833338E-2</v>
      </c>
      <c r="AG265" s="84">
        <f t="shared" si="82"/>
        <v>3.9488966318234613E-2</v>
      </c>
      <c r="AH265" s="84">
        <f t="shared" si="83"/>
        <v>2.403846153846154E-3</v>
      </c>
      <c r="AI265" s="84">
        <f t="shared" si="84"/>
        <v>-5.349636988918609E-3</v>
      </c>
      <c r="AJ265" s="84" t="e">
        <f t="shared" si="85"/>
        <v>#DIV/0!</v>
      </c>
    </row>
    <row r="266" spans="1:36">
      <c r="A266" s="84">
        <v>20190128</v>
      </c>
      <c r="B266" s="84" t="s">
        <v>99</v>
      </c>
      <c r="C266" s="85">
        <v>44750</v>
      </c>
      <c r="D266" s="85">
        <v>45050</v>
      </c>
      <c r="E266" s="85">
        <v>5969782550</v>
      </c>
      <c r="F266" s="85">
        <f t="shared" si="77"/>
        <v>0.1711597722073912</v>
      </c>
      <c r="G266" s="218">
        <f t="shared" si="68"/>
        <v>0.1711597722073912</v>
      </c>
      <c r="H266" s="84">
        <v>208500</v>
      </c>
      <c r="I266" s="84">
        <v>211000</v>
      </c>
      <c r="J266" s="88">
        <v>125456133</v>
      </c>
      <c r="K266" s="84">
        <f t="shared" si="78"/>
        <v>1.4166066128451071</v>
      </c>
      <c r="L266" s="130">
        <f t="shared" si="69"/>
        <v>1.4166066128451071</v>
      </c>
      <c r="M266" s="85">
        <v>260300</v>
      </c>
      <c r="N266" s="85">
        <v>262700</v>
      </c>
      <c r="O266" s="85">
        <v>15956260</v>
      </c>
      <c r="P266" s="85">
        <f t="shared" si="79"/>
        <v>19.513552974472013</v>
      </c>
      <c r="Q266" s="218">
        <f t="shared" si="70"/>
        <v>19.513552974472013</v>
      </c>
      <c r="R266" s="84">
        <v>10820</v>
      </c>
      <c r="S266" s="84">
        <v>10875</v>
      </c>
      <c r="T266" s="84">
        <v>62100000</v>
      </c>
      <c r="U266" s="84">
        <f t="shared" si="74"/>
        <v>169.12764293390046</v>
      </c>
      <c r="V266" s="84">
        <f t="shared" si="75"/>
        <v>169.12764293390046</v>
      </c>
      <c r="W266" s="85">
        <v>0</v>
      </c>
      <c r="X266" s="85">
        <v>0</v>
      </c>
      <c r="Y266" s="85">
        <v>0</v>
      </c>
      <c r="Z266" s="85">
        <f t="shared" si="80"/>
        <v>0</v>
      </c>
      <c r="AA266" s="85">
        <v>0</v>
      </c>
      <c r="AB266" s="221">
        <f t="shared" si="71"/>
        <v>0</v>
      </c>
      <c r="AC266" s="221">
        <f t="shared" si="72"/>
        <v>233564362899024.09</v>
      </c>
      <c r="AD266" s="220">
        <f t="shared" si="73"/>
        <v>279544211664054.22</v>
      </c>
      <c r="AE266" s="219">
        <f t="shared" si="76"/>
        <v>1196.8615768018874</v>
      </c>
      <c r="AF266" s="98">
        <f t="shared" si="81"/>
        <v>7.4810972195268628E-3</v>
      </c>
      <c r="AG266" s="84">
        <f t="shared" si="82"/>
        <v>6.7039106145251395E-3</v>
      </c>
      <c r="AH266" s="84">
        <f t="shared" si="83"/>
        <v>1.1990407673860911E-2</v>
      </c>
      <c r="AI266" s="84">
        <f t="shared" si="84"/>
        <v>9.2201306185170952E-3</v>
      </c>
      <c r="AJ266" s="84" t="e">
        <f t="shared" si="85"/>
        <v>#DIV/0!</v>
      </c>
    </row>
    <row r="267" spans="1:36">
      <c r="A267" s="84">
        <v>20190129</v>
      </c>
      <c r="B267" s="84" t="s">
        <v>99</v>
      </c>
      <c r="C267" s="85">
        <v>45050</v>
      </c>
      <c r="D267" s="85">
        <v>45500</v>
      </c>
      <c r="E267" s="85">
        <v>5969782550</v>
      </c>
      <c r="F267" s="85">
        <f t="shared" si="77"/>
        <v>0.1711597722073912</v>
      </c>
      <c r="G267" s="218">
        <f t="shared" si="68"/>
        <v>0.1711597722073912</v>
      </c>
      <c r="H267" s="84">
        <v>211000</v>
      </c>
      <c r="I267" s="84">
        <v>210500</v>
      </c>
      <c r="J267" s="88">
        <v>125456133</v>
      </c>
      <c r="K267" s="84">
        <f t="shared" si="78"/>
        <v>1.4166066128451071</v>
      </c>
      <c r="L267" s="130">
        <f t="shared" si="69"/>
        <v>1.4166066128451071</v>
      </c>
      <c r="M267" s="85">
        <v>262700</v>
      </c>
      <c r="N267" s="85">
        <v>269900</v>
      </c>
      <c r="O267" s="85">
        <v>15956260</v>
      </c>
      <c r="P267" s="85">
        <f t="shared" si="79"/>
        <v>19.513552974472013</v>
      </c>
      <c r="Q267" s="218">
        <f t="shared" si="70"/>
        <v>19.513552974472013</v>
      </c>
      <c r="R267" s="84">
        <v>10875</v>
      </c>
      <c r="S267" s="84">
        <v>10875</v>
      </c>
      <c r="T267" s="84">
        <v>62100000</v>
      </c>
      <c r="U267" s="84">
        <f t="shared" si="74"/>
        <v>169.12764293390046</v>
      </c>
      <c r="V267" s="84">
        <f t="shared" si="75"/>
        <v>169.12764293390046</v>
      </c>
      <c r="W267" s="85">
        <v>0</v>
      </c>
      <c r="X267" s="85">
        <v>0</v>
      </c>
      <c r="Y267" s="85">
        <v>0</v>
      </c>
      <c r="Z267" s="85">
        <f t="shared" si="80"/>
        <v>0</v>
      </c>
      <c r="AA267" s="85">
        <v>0</v>
      </c>
      <c r="AB267" s="221">
        <f t="shared" si="71"/>
        <v>0</v>
      </c>
      <c r="AC267" s="221">
        <f t="shared" si="72"/>
        <v>233564362899024.09</v>
      </c>
      <c r="AD267" s="220">
        <f t="shared" si="73"/>
        <v>282156970588310.94</v>
      </c>
      <c r="AE267" s="219">
        <f t="shared" si="76"/>
        <v>1208.0480390336545</v>
      </c>
      <c r="AF267" s="98">
        <f t="shared" si="81"/>
        <v>9.3464962436660866E-3</v>
      </c>
      <c r="AG267" s="84">
        <f t="shared" si="82"/>
        <v>9.9889012208657056E-3</v>
      </c>
      <c r="AH267" s="84">
        <f t="shared" si="83"/>
        <v>-2.3696682464454978E-3</v>
      </c>
      <c r="AI267" s="84">
        <f t="shared" si="84"/>
        <v>2.7407689379520365E-2</v>
      </c>
      <c r="AJ267" s="84" t="e">
        <f t="shared" si="85"/>
        <v>#DIV/0!</v>
      </c>
    </row>
    <row r="268" spans="1:36">
      <c r="A268" s="84">
        <v>20190130</v>
      </c>
      <c r="B268" s="84" t="s">
        <v>99</v>
      </c>
      <c r="C268" s="85">
        <v>45500</v>
      </c>
      <c r="D268" s="85">
        <v>46400</v>
      </c>
      <c r="E268" s="85">
        <v>5969782550</v>
      </c>
      <c r="F268" s="85">
        <f t="shared" si="77"/>
        <v>0.1711597722073912</v>
      </c>
      <c r="G268" s="218">
        <f t="shared" si="68"/>
        <v>0.1711597722073912</v>
      </c>
      <c r="H268" s="84">
        <v>210500</v>
      </c>
      <c r="I268" s="84">
        <v>215000</v>
      </c>
      <c r="J268" s="88">
        <v>125456133</v>
      </c>
      <c r="K268" s="84">
        <f t="shared" si="78"/>
        <v>1.4166066128451071</v>
      </c>
      <c r="L268" s="130">
        <f t="shared" si="69"/>
        <v>1.4166066128451071</v>
      </c>
      <c r="M268" s="85">
        <v>269900</v>
      </c>
      <c r="N268" s="85">
        <v>273500</v>
      </c>
      <c r="O268" s="85">
        <v>15956260</v>
      </c>
      <c r="P268" s="85">
        <f t="shared" si="79"/>
        <v>19.513552974472013</v>
      </c>
      <c r="Q268" s="218">
        <f t="shared" si="70"/>
        <v>19.513552974472013</v>
      </c>
      <c r="R268" s="84">
        <v>10875</v>
      </c>
      <c r="S268" s="84">
        <v>11020</v>
      </c>
      <c r="T268" s="84">
        <v>62100000</v>
      </c>
      <c r="U268" s="84">
        <f t="shared" si="74"/>
        <v>169.12764293390046</v>
      </c>
      <c r="V268" s="84">
        <f t="shared" si="75"/>
        <v>169.12764293390046</v>
      </c>
      <c r="W268" s="85">
        <v>0</v>
      </c>
      <c r="X268" s="85">
        <v>0</v>
      </c>
      <c r="Y268" s="85">
        <v>0</v>
      </c>
      <c r="Z268" s="85">
        <f t="shared" si="80"/>
        <v>0</v>
      </c>
      <c r="AA268" s="85">
        <v>0</v>
      </c>
      <c r="AB268" s="221">
        <f t="shared" si="71"/>
        <v>0</v>
      </c>
      <c r="AC268" s="221">
        <f t="shared" si="72"/>
        <v>233564362899024.09</v>
      </c>
      <c r="AD268" s="220">
        <f t="shared" si="73"/>
        <v>286520145321914.31</v>
      </c>
      <c r="AE268" s="219">
        <f t="shared" si="76"/>
        <v>1226.728862937812</v>
      </c>
      <c r="AF268" s="98">
        <f t="shared" si="81"/>
        <v>1.5463643249734257E-2</v>
      </c>
      <c r="AG268" s="84">
        <f t="shared" si="82"/>
        <v>1.9780219780219779E-2</v>
      </c>
      <c r="AH268" s="84">
        <f t="shared" si="83"/>
        <v>2.1377672209026127E-2</v>
      </c>
      <c r="AI268" s="84">
        <f t="shared" si="84"/>
        <v>1.333827343460541E-2</v>
      </c>
      <c r="AJ268" s="84" t="e">
        <f t="shared" si="85"/>
        <v>#DIV/0!</v>
      </c>
    </row>
    <row r="269" spans="1:36">
      <c r="A269" s="84">
        <v>20190131</v>
      </c>
      <c r="B269" s="84" t="s">
        <v>99</v>
      </c>
      <c r="C269" s="85">
        <v>46400</v>
      </c>
      <c r="D269" s="85">
        <v>46150</v>
      </c>
      <c r="E269" s="85">
        <v>5969782550</v>
      </c>
      <c r="F269" s="85">
        <f t="shared" si="77"/>
        <v>0.1711597722073912</v>
      </c>
      <c r="G269" s="218">
        <f t="shared" si="68"/>
        <v>0.1711597722073912</v>
      </c>
      <c r="H269" s="84">
        <v>215000</v>
      </c>
      <c r="I269" s="84">
        <v>219000</v>
      </c>
      <c r="J269" s="88">
        <v>125456133</v>
      </c>
      <c r="K269" s="84">
        <f t="shared" si="78"/>
        <v>1.4166066128451071</v>
      </c>
      <c r="L269" s="130">
        <f t="shared" si="69"/>
        <v>1.4166066128451071</v>
      </c>
      <c r="M269" s="85">
        <v>273500</v>
      </c>
      <c r="N269" s="85">
        <v>276000</v>
      </c>
      <c r="O269" s="85">
        <v>15956260</v>
      </c>
      <c r="P269" s="85">
        <f t="shared" si="79"/>
        <v>19.513552974472013</v>
      </c>
      <c r="Q269" s="218">
        <f t="shared" si="70"/>
        <v>19.513552974472013</v>
      </c>
      <c r="R269" s="84">
        <v>11020</v>
      </c>
      <c r="S269" s="84">
        <v>11045</v>
      </c>
      <c r="T269" s="84">
        <v>62100000</v>
      </c>
      <c r="U269" s="84">
        <f t="shared" si="74"/>
        <v>169.12764293390046</v>
      </c>
      <c r="V269" s="84">
        <f t="shared" si="75"/>
        <v>169.12764293390046</v>
      </c>
      <c r="W269" s="85">
        <v>0</v>
      </c>
      <c r="X269" s="85">
        <v>0</v>
      </c>
      <c r="Y269" s="85">
        <v>0</v>
      </c>
      <c r="Z269" s="85">
        <f t="shared" si="80"/>
        <v>0</v>
      </c>
      <c r="AA269" s="85">
        <v>0</v>
      </c>
      <c r="AB269" s="221">
        <f t="shared" si="71"/>
        <v>0</v>
      </c>
      <c r="AC269" s="221">
        <f t="shared" si="72"/>
        <v>233564362899024.09</v>
      </c>
      <c r="AD269" s="220">
        <f t="shared" si="73"/>
        <v>288016565594703</v>
      </c>
      <c r="AE269" s="219">
        <f t="shared" si="76"/>
        <v>1233.1357490492674</v>
      </c>
      <c r="AF269" s="98">
        <f t="shared" si="81"/>
        <v>5.2227401710529166E-3</v>
      </c>
      <c r="AG269" s="84">
        <f t="shared" si="82"/>
        <v>-5.387931034482759E-3</v>
      </c>
      <c r="AH269" s="84">
        <f t="shared" si="83"/>
        <v>1.8604651162790697E-2</v>
      </c>
      <c r="AI269" s="84">
        <f t="shared" si="84"/>
        <v>9.140767824497258E-3</v>
      </c>
      <c r="AJ269" s="84" t="e">
        <f t="shared" si="85"/>
        <v>#DIV/0!</v>
      </c>
    </row>
    <row r="270" spans="1:36">
      <c r="A270" s="84">
        <v>20190201</v>
      </c>
      <c r="B270" s="84" t="s">
        <v>99</v>
      </c>
      <c r="C270" s="85">
        <v>46150</v>
      </c>
      <c r="D270" s="85">
        <v>46350</v>
      </c>
      <c r="E270" s="85">
        <v>5969782550</v>
      </c>
      <c r="F270" s="85">
        <f t="shared" si="77"/>
        <v>0.1711597722073912</v>
      </c>
      <c r="G270" s="218">
        <f t="shared" si="68"/>
        <v>0.1711597722073912</v>
      </c>
      <c r="H270" s="84">
        <v>219000</v>
      </c>
      <c r="I270" s="84">
        <v>214500</v>
      </c>
      <c r="J270" s="88">
        <v>125456133</v>
      </c>
      <c r="K270" s="84">
        <f t="shared" si="78"/>
        <v>1.4166066128451071</v>
      </c>
      <c r="L270" s="130">
        <f t="shared" si="69"/>
        <v>1.4166066128451071</v>
      </c>
      <c r="M270" s="85">
        <v>276000</v>
      </c>
      <c r="N270" s="85">
        <v>278200</v>
      </c>
      <c r="O270" s="85">
        <v>15956260</v>
      </c>
      <c r="P270" s="85">
        <f t="shared" si="79"/>
        <v>19.513552974472013</v>
      </c>
      <c r="Q270" s="218">
        <f t="shared" si="70"/>
        <v>19.513552974472013</v>
      </c>
      <c r="R270" s="84">
        <v>11045</v>
      </c>
      <c r="S270" s="84">
        <v>11030</v>
      </c>
      <c r="T270" s="84">
        <v>62100000</v>
      </c>
      <c r="U270" s="84">
        <f t="shared" si="74"/>
        <v>169.12764293390046</v>
      </c>
      <c r="V270" s="84">
        <f t="shared" si="75"/>
        <v>169.12764293390046</v>
      </c>
      <c r="W270" s="85">
        <v>0</v>
      </c>
      <c r="X270" s="85">
        <v>0</v>
      </c>
      <c r="Y270" s="85">
        <v>0</v>
      </c>
      <c r="Z270" s="85">
        <f t="shared" si="80"/>
        <v>0</v>
      </c>
      <c r="AA270" s="85">
        <v>0</v>
      </c>
      <c r="AB270" s="221">
        <f t="shared" si="71"/>
        <v>0</v>
      </c>
      <c r="AC270" s="221">
        <f t="shared" si="72"/>
        <v>233564362899024.09</v>
      </c>
      <c r="AD270" s="220">
        <f t="shared" si="73"/>
        <v>287948630889779</v>
      </c>
      <c r="AE270" s="219">
        <f t="shared" si="76"/>
        <v>1232.844888302873</v>
      </c>
      <c r="AF270" s="98">
        <f t="shared" si="81"/>
        <v>-2.3587082494255069E-4</v>
      </c>
      <c r="AG270" s="84">
        <f t="shared" si="82"/>
        <v>4.3336944745395447E-3</v>
      </c>
      <c r="AH270" s="84">
        <f t="shared" si="83"/>
        <v>-2.0547945205479451E-2</v>
      </c>
      <c r="AI270" s="84">
        <f t="shared" si="84"/>
        <v>7.9710144927536229E-3</v>
      </c>
      <c r="AJ270" s="84" t="e">
        <f t="shared" si="85"/>
        <v>#DIV/0!</v>
      </c>
    </row>
    <row r="271" spans="1:36">
      <c r="A271" s="84">
        <v>20190207</v>
      </c>
      <c r="B271" s="84" t="s">
        <v>99</v>
      </c>
      <c r="C271" s="85">
        <v>46350</v>
      </c>
      <c r="D271" s="85">
        <v>46200</v>
      </c>
      <c r="E271" s="85">
        <v>5969782550</v>
      </c>
      <c r="F271" s="85">
        <f t="shared" si="77"/>
        <v>0.1711597722073912</v>
      </c>
      <c r="G271" s="218">
        <f t="shared" si="68"/>
        <v>0.1711597722073912</v>
      </c>
      <c r="H271" s="84">
        <v>214500</v>
      </c>
      <c r="I271" s="84">
        <v>214000</v>
      </c>
      <c r="J271" s="88">
        <v>125456133</v>
      </c>
      <c r="K271" s="84">
        <f t="shared" si="78"/>
        <v>1.4166066128451071</v>
      </c>
      <c r="L271" s="130">
        <f t="shared" si="69"/>
        <v>1.4166066128451071</v>
      </c>
      <c r="M271" s="85">
        <v>278200</v>
      </c>
      <c r="N271" s="85">
        <v>288100</v>
      </c>
      <c r="O271" s="85">
        <v>15956260</v>
      </c>
      <c r="P271" s="85">
        <f t="shared" si="79"/>
        <v>19.513552974472013</v>
      </c>
      <c r="Q271" s="218">
        <f t="shared" si="70"/>
        <v>19.513552974472013</v>
      </c>
      <c r="R271" s="84">
        <v>11030</v>
      </c>
      <c r="S271" s="84">
        <v>11020</v>
      </c>
      <c r="T271" s="84">
        <v>62100000</v>
      </c>
      <c r="U271" s="84">
        <f t="shared" si="74"/>
        <v>169.12764293390046</v>
      </c>
      <c r="V271" s="84">
        <f t="shared" si="75"/>
        <v>169.12764293390046</v>
      </c>
      <c r="W271" s="85">
        <v>0</v>
      </c>
      <c r="X271" s="85">
        <v>0</v>
      </c>
      <c r="Y271" s="85">
        <v>0</v>
      </c>
      <c r="Z271" s="85">
        <f t="shared" si="80"/>
        <v>0</v>
      </c>
      <c r="AA271" s="85">
        <v>0</v>
      </c>
      <c r="AB271" s="221">
        <f t="shared" si="71"/>
        <v>0</v>
      </c>
      <c r="AC271" s="221">
        <f t="shared" si="72"/>
        <v>233564362899024.09</v>
      </c>
      <c r="AD271" s="220">
        <f t="shared" si="73"/>
        <v>290683970551860.38</v>
      </c>
      <c r="AE271" s="219">
        <f t="shared" si="76"/>
        <v>1244.5561769092767</v>
      </c>
      <c r="AF271" s="98">
        <f t="shared" si="81"/>
        <v>9.499401520434117E-3</v>
      </c>
      <c r="AG271" s="84">
        <f t="shared" si="82"/>
        <v>-3.2362459546925568E-3</v>
      </c>
      <c r="AH271" s="84">
        <f t="shared" si="83"/>
        <v>-2.331002331002331E-3</v>
      </c>
      <c r="AI271" s="84">
        <f t="shared" si="84"/>
        <v>3.5585909417685122E-2</v>
      </c>
      <c r="AJ271" s="84" t="e">
        <f t="shared" si="85"/>
        <v>#DIV/0!</v>
      </c>
    </row>
    <row r="272" spans="1:36">
      <c r="A272" s="84">
        <v>20190208</v>
      </c>
      <c r="B272" s="84" t="s">
        <v>99</v>
      </c>
      <c r="C272" s="85">
        <v>46200</v>
      </c>
      <c r="D272" s="85">
        <v>44800</v>
      </c>
      <c r="E272" s="85">
        <v>5969782550</v>
      </c>
      <c r="F272" s="85">
        <f t="shared" si="77"/>
        <v>0.1711597722073912</v>
      </c>
      <c r="G272" s="218">
        <f t="shared" si="68"/>
        <v>0.1711597722073912</v>
      </c>
      <c r="H272" s="84">
        <v>214000</v>
      </c>
      <c r="I272" s="84">
        <v>215000</v>
      </c>
      <c r="J272" s="88">
        <v>125456133</v>
      </c>
      <c r="K272" s="84">
        <f t="shared" si="78"/>
        <v>1.4166066128451071</v>
      </c>
      <c r="L272" s="130">
        <f t="shared" si="69"/>
        <v>1.4166066128451071</v>
      </c>
      <c r="M272" s="85">
        <v>288100</v>
      </c>
      <c r="N272" s="85">
        <v>289200</v>
      </c>
      <c r="O272" s="85">
        <v>15956260</v>
      </c>
      <c r="P272" s="85">
        <f t="shared" si="79"/>
        <v>19.513552974472013</v>
      </c>
      <c r="Q272" s="218">
        <f t="shared" si="70"/>
        <v>19.513552974472013</v>
      </c>
      <c r="R272" s="84">
        <v>11020</v>
      </c>
      <c r="S272" s="84">
        <v>10845</v>
      </c>
      <c r="T272" s="84">
        <v>62100000</v>
      </c>
      <c r="U272" s="84">
        <f t="shared" si="74"/>
        <v>169.12764293390046</v>
      </c>
      <c r="V272" s="84">
        <f t="shared" si="75"/>
        <v>169.12764293390046</v>
      </c>
      <c r="W272" s="85">
        <v>0</v>
      </c>
      <c r="X272" s="85">
        <v>0</v>
      </c>
      <c r="Y272" s="85">
        <v>0</v>
      </c>
      <c r="Z272" s="85">
        <f t="shared" si="80"/>
        <v>0</v>
      </c>
      <c r="AA272" s="85">
        <v>0</v>
      </c>
      <c r="AB272" s="221">
        <f t="shared" si="71"/>
        <v>0</v>
      </c>
      <c r="AC272" s="221">
        <f t="shared" si="72"/>
        <v>233564362899024.09</v>
      </c>
      <c r="AD272" s="220">
        <f t="shared" si="73"/>
        <v>287935696267228.94</v>
      </c>
      <c r="AE272" s="219">
        <f t="shared" si="76"/>
        <v>1232.7895090387183</v>
      </c>
      <c r="AF272" s="98">
        <f t="shared" si="81"/>
        <v>-9.4545092370034219E-3</v>
      </c>
      <c r="AG272" s="84">
        <f t="shared" si="82"/>
        <v>-3.0303030303030304E-2</v>
      </c>
      <c r="AH272" s="84">
        <f t="shared" si="83"/>
        <v>4.6728971962616819E-3</v>
      </c>
      <c r="AI272" s="84">
        <f t="shared" si="84"/>
        <v>3.8181187087816732E-3</v>
      </c>
      <c r="AJ272" s="84" t="e">
        <f t="shared" si="85"/>
        <v>#DIV/0!</v>
      </c>
    </row>
    <row r="273" spans="1:36">
      <c r="A273" s="84">
        <v>20190211</v>
      </c>
      <c r="B273" s="84" t="s">
        <v>99</v>
      </c>
      <c r="C273" s="85">
        <v>44800</v>
      </c>
      <c r="D273" s="85">
        <v>45000</v>
      </c>
      <c r="E273" s="85">
        <v>5969782550</v>
      </c>
      <c r="F273" s="85">
        <f t="shared" si="77"/>
        <v>0.1711597722073912</v>
      </c>
      <c r="G273" s="218">
        <f t="shared" si="68"/>
        <v>0.1711597722073912</v>
      </c>
      <c r="H273" s="84">
        <v>215000</v>
      </c>
      <c r="I273" s="84">
        <v>215500</v>
      </c>
      <c r="J273" s="88">
        <v>125456133</v>
      </c>
      <c r="K273" s="84">
        <f t="shared" si="78"/>
        <v>1.4166066128451071</v>
      </c>
      <c r="L273" s="130">
        <f t="shared" si="69"/>
        <v>1.4166066128451071</v>
      </c>
      <c r="M273" s="85">
        <v>289200</v>
      </c>
      <c r="N273" s="85">
        <v>290000</v>
      </c>
      <c r="O273" s="85">
        <v>15956260</v>
      </c>
      <c r="P273" s="85">
        <f t="shared" si="79"/>
        <v>19.513552974472013</v>
      </c>
      <c r="Q273" s="218">
        <f t="shared" si="70"/>
        <v>19.513552974472013</v>
      </c>
      <c r="R273" s="84">
        <v>10845</v>
      </c>
      <c r="S273" s="84">
        <v>10775</v>
      </c>
      <c r="T273" s="84">
        <v>62100000</v>
      </c>
      <c r="U273" s="84">
        <f t="shared" si="74"/>
        <v>169.12764293390046</v>
      </c>
      <c r="V273" s="84">
        <f t="shared" si="75"/>
        <v>169.12764293390046</v>
      </c>
      <c r="W273" s="85">
        <v>0</v>
      </c>
      <c r="X273" s="85">
        <v>0</v>
      </c>
      <c r="Y273" s="85">
        <v>0</v>
      </c>
      <c r="Z273" s="85">
        <f t="shared" si="80"/>
        <v>0</v>
      </c>
      <c r="AA273" s="85">
        <v>0</v>
      </c>
      <c r="AB273" s="221">
        <f t="shared" si="71"/>
        <v>0</v>
      </c>
      <c r="AC273" s="221">
        <f t="shared" si="72"/>
        <v>233564362899024.09</v>
      </c>
      <c r="AD273" s="220">
        <f t="shared" si="73"/>
        <v>287742807381314.87</v>
      </c>
      <c r="AE273" s="219">
        <f t="shared" si="76"/>
        <v>1231.9636600799136</v>
      </c>
      <c r="AF273" s="98">
        <f t="shared" si="81"/>
        <v>-6.6990264984384236E-4</v>
      </c>
      <c r="AG273" s="84">
        <f t="shared" si="82"/>
        <v>4.464285714285714E-3</v>
      </c>
      <c r="AH273" s="84">
        <f t="shared" si="83"/>
        <v>2.3255813953488372E-3</v>
      </c>
      <c r="AI273" s="84">
        <f t="shared" si="84"/>
        <v>2.7662517289073307E-3</v>
      </c>
      <c r="AJ273" s="84" t="e">
        <f t="shared" si="85"/>
        <v>#DIV/0!</v>
      </c>
    </row>
    <row r="274" spans="1:36">
      <c r="A274" s="84">
        <v>20190212</v>
      </c>
      <c r="B274" s="84" t="s">
        <v>99</v>
      </c>
      <c r="C274" s="85">
        <v>45000</v>
      </c>
      <c r="D274" s="85">
        <v>46050</v>
      </c>
      <c r="E274" s="85">
        <v>5969782550</v>
      </c>
      <c r="F274" s="85">
        <f t="shared" si="77"/>
        <v>0.1711597722073912</v>
      </c>
      <c r="G274" s="218">
        <f t="shared" si="68"/>
        <v>0.1711597722073912</v>
      </c>
      <c r="H274" s="84">
        <v>215500</v>
      </c>
      <c r="I274" s="84">
        <v>212500</v>
      </c>
      <c r="J274" s="88">
        <v>125456133</v>
      </c>
      <c r="K274" s="84">
        <f t="shared" si="78"/>
        <v>1.4166066128451071</v>
      </c>
      <c r="L274" s="130">
        <f t="shared" si="69"/>
        <v>1.4166066128451071</v>
      </c>
      <c r="M274" s="85">
        <v>290000</v>
      </c>
      <c r="N274" s="85">
        <v>279300</v>
      </c>
      <c r="O274" s="85">
        <v>15956260</v>
      </c>
      <c r="P274" s="85">
        <f t="shared" si="79"/>
        <v>19.513552974472013</v>
      </c>
      <c r="Q274" s="218">
        <f t="shared" si="70"/>
        <v>19.513552974472013</v>
      </c>
      <c r="R274" s="84">
        <v>10775</v>
      </c>
      <c r="S274" s="84">
        <v>10935</v>
      </c>
      <c r="T274" s="84">
        <v>62100000</v>
      </c>
      <c r="U274" s="84">
        <f t="shared" si="74"/>
        <v>169.12764293390046</v>
      </c>
      <c r="V274" s="84">
        <f t="shared" si="75"/>
        <v>169.12764293390046</v>
      </c>
      <c r="W274" s="85">
        <v>0</v>
      </c>
      <c r="X274" s="85">
        <v>0</v>
      </c>
      <c r="Y274" s="85">
        <v>0</v>
      </c>
      <c r="Z274" s="85">
        <f t="shared" si="80"/>
        <v>0</v>
      </c>
      <c r="AA274" s="85">
        <v>0</v>
      </c>
      <c r="AB274" s="221">
        <f t="shared" si="71"/>
        <v>0</v>
      </c>
      <c r="AC274" s="221">
        <f t="shared" si="72"/>
        <v>233564362899024.09</v>
      </c>
      <c r="AD274" s="220">
        <f t="shared" si="73"/>
        <v>286631382055878.12</v>
      </c>
      <c r="AE274" s="219">
        <f t="shared" si="76"/>
        <v>1227.2051202425787</v>
      </c>
      <c r="AF274" s="98">
        <f t="shared" si="81"/>
        <v>-3.8625650995470062E-3</v>
      </c>
      <c r="AG274" s="84">
        <f t="shared" si="82"/>
        <v>2.3333333333333334E-2</v>
      </c>
      <c r="AH274" s="84">
        <f t="shared" si="83"/>
        <v>-1.3921113689095127E-2</v>
      </c>
      <c r="AI274" s="84">
        <f t="shared" si="84"/>
        <v>-3.689655172413793E-2</v>
      </c>
      <c r="AJ274" s="84" t="e">
        <f t="shared" si="85"/>
        <v>#DIV/0!</v>
      </c>
    </row>
    <row r="275" spans="1:36">
      <c r="A275" s="84">
        <v>20190213</v>
      </c>
      <c r="B275" s="84" t="s">
        <v>99</v>
      </c>
      <c r="C275" s="85">
        <v>46050</v>
      </c>
      <c r="D275" s="85">
        <v>46200</v>
      </c>
      <c r="E275" s="85">
        <v>5969782550</v>
      </c>
      <c r="F275" s="85">
        <f t="shared" si="77"/>
        <v>0.1711597722073912</v>
      </c>
      <c r="G275" s="218">
        <f t="shared" si="68"/>
        <v>0.1711597722073912</v>
      </c>
      <c r="H275" s="84">
        <v>212500</v>
      </c>
      <c r="I275" s="84">
        <v>212000</v>
      </c>
      <c r="J275" s="88">
        <v>125456133</v>
      </c>
      <c r="K275" s="84">
        <f t="shared" si="78"/>
        <v>1.4166066128451071</v>
      </c>
      <c r="L275" s="130">
        <f t="shared" si="69"/>
        <v>1.4166066128451071</v>
      </c>
      <c r="M275" s="85">
        <v>279300</v>
      </c>
      <c r="N275" s="85">
        <v>282600</v>
      </c>
      <c r="O275" s="85">
        <v>15956260</v>
      </c>
      <c r="P275" s="85">
        <f t="shared" si="79"/>
        <v>19.513552974472013</v>
      </c>
      <c r="Q275" s="218">
        <f t="shared" si="70"/>
        <v>19.513552974472013</v>
      </c>
      <c r="R275" s="84">
        <v>10935</v>
      </c>
      <c r="S275" s="84">
        <v>10990</v>
      </c>
      <c r="T275" s="84">
        <v>62100000</v>
      </c>
      <c r="U275" s="84">
        <f t="shared" si="74"/>
        <v>169.12764293390046</v>
      </c>
      <c r="V275" s="84">
        <f t="shared" si="75"/>
        <v>169.12764293390046</v>
      </c>
      <c r="W275" s="85">
        <v>0</v>
      </c>
      <c r="X275" s="85">
        <v>0</v>
      </c>
      <c r="Y275" s="85">
        <v>0</v>
      </c>
      <c r="Z275" s="85">
        <f t="shared" si="80"/>
        <v>0</v>
      </c>
      <c r="AA275" s="85">
        <v>0</v>
      </c>
      <c r="AB275" s="221">
        <f t="shared" si="71"/>
        <v>0</v>
      </c>
      <c r="AC275" s="221">
        <f t="shared" si="72"/>
        <v>233564362899024.09</v>
      </c>
      <c r="AD275" s="220">
        <f t="shared" si="73"/>
        <v>288300943491500.5</v>
      </c>
      <c r="AE275" s="219">
        <f t="shared" si="76"/>
        <v>1234.3533059285267</v>
      </c>
      <c r="AF275" s="98">
        <f t="shared" si="81"/>
        <v>5.824768466199848E-3</v>
      </c>
      <c r="AG275" s="84">
        <f t="shared" si="82"/>
        <v>3.2573289902280132E-3</v>
      </c>
      <c r="AH275" s="84">
        <f t="shared" si="83"/>
        <v>-2.352941176470588E-3</v>
      </c>
      <c r="AI275" s="84">
        <f t="shared" si="84"/>
        <v>1.1815252416756176E-2</v>
      </c>
      <c r="AJ275" s="84" t="e">
        <f t="shared" si="85"/>
        <v>#DIV/0!</v>
      </c>
    </row>
    <row r="276" spans="1:36" s="80" customFormat="1">
      <c r="A276" s="84">
        <v>20190214</v>
      </c>
      <c r="B276" s="84" t="s">
        <v>99</v>
      </c>
      <c r="C276" s="85">
        <v>46200</v>
      </c>
      <c r="D276" s="85">
        <v>47500</v>
      </c>
      <c r="E276" s="85">
        <v>5969782550</v>
      </c>
      <c r="F276" s="85">
        <f t="shared" si="77"/>
        <v>0.1711597722073912</v>
      </c>
      <c r="G276" s="218">
        <f t="shared" si="68"/>
        <v>0.1711597722073912</v>
      </c>
      <c r="H276" s="84">
        <v>212000</v>
      </c>
      <c r="I276" s="84">
        <v>210000</v>
      </c>
      <c r="J276" s="88">
        <v>125456133</v>
      </c>
      <c r="K276" s="84">
        <f t="shared" si="78"/>
        <v>1.4166066128451071</v>
      </c>
      <c r="L276" s="130">
        <f t="shared" si="69"/>
        <v>1.4166066128451071</v>
      </c>
      <c r="M276" s="85">
        <v>282600</v>
      </c>
      <c r="N276" s="85">
        <v>280000</v>
      </c>
      <c r="O276" s="85">
        <v>15956260</v>
      </c>
      <c r="P276" s="85">
        <f t="shared" si="79"/>
        <v>19.513552974472013</v>
      </c>
      <c r="Q276" s="218">
        <f t="shared" si="70"/>
        <v>19.513552974472013</v>
      </c>
      <c r="R276" s="84">
        <v>10990</v>
      </c>
      <c r="S276" s="84">
        <v>11090</v>
      </c>
      <c r="T276" s="84">
        <v>62100000</v>
      </c>
      <c r="U276" s="84">
        <f t="shared" si="74"/>
        <v>169.12764293390046</v>
      </c>
      <c r="V276" s="84">
        <f t="shared" si="75"/>
        <v>169.12764293390046</v>
      </c>
      <c r="W276" s="85">
        <v>0</v>
      </c>
      <c r="X276" s="85">
        <v>0</v>
      </c>
      <c r="Y276" s="85">
        <v>0</v>
      </c>
      <c r="Z276" s="85">
        <f t="shared" si="80"/>
        <v>0</v>
      </c>
      <c r="AA276" s="85">
        <v>0</v>
      </c>
      <c r="AB276" s="221">
        <f t="shared" si="71"/>
        <v>0</v>
      </c>
      <c r="AC276" s="221">
        <f t="shared" si="72"/>
        <v>233564362899024.09</v>
      </c>
      <c r="AD276" s="220">
        <f t="shared" si="73"/>
        <v>289514560142222.25</v>
      </c>
      <c r="AE276" s="219">
        <f t="shared" si="76"/>
        <v>1239.5493753787555</v>
      </c>
      <c r="AF276" s="98">
        <f t="shared" si="81"/>
        <v>4.2095479675652147E-3</v>
      </c>
      <c r="AG276" s="84">
        <f t="shared" si="82"/>
        <v>2.813852813852814E-2</v>
      </c>
      <c r="AH276" s="84">
        <f t="shared" si="83"/>
        <v>-9.433962264150943E-3</v>
      </c>
      <c r="AI276" s="84">
        <f t="shared" si="84"/>
        <v>-9.200283085633405E-3</v>
      </c>
      <c r="AJ276" s="84" t="e">
        <f t="shared" si="85"/>
        <v>#DIV/0!</v>
      </c>
    </row>
    <row r="277" spans="1:36">
      <c r="A277" s="84">
        <v>20190215</v>
      </c>
      <c r="B277" s="84" t="s">
        <v>99</v>
      </c>
      <c r="C277" s="85">
        <v>47500</v>
      </c>
      <c r="D277" s="85">
        <v>46050</v>
      </c>
      <c r="E277" s="85">
        <v>5969782550</v>
      </c>
      <c r="F277" s="85">
        <f t="shared" si="77"/>
        <v>0.1711597722073912</v>
      </c>
      <c r="G277" s="218">
        <f t="shared" si="68"/>
        <v>0.1711597722073912</v>
      </c>
      <c r="H277" s="84">
        <v>210000</v>
      </c>
      <c r="I277" s="84">
        <v>209500</v>
      </c>
      <c r="J277" s="88">
        <v>125456133</v>
      </c>
      <c r="K277" s="84">
        <f t="shared" si="78"/>
        <v>1.4166066128451071</v>
      </c>
      <c r="L277" s="130">
        <f t="shared" si="69"/>
        <v>1.4166066128451071</v>
      </c>
      <c r="M277" s="85">
        <v>280000</v>
      </c>
      <c r="N277" s="85">
        <v>284700</v>
      </c>
      <c r="O277" s="85">
        <v>15956260</v>
      </c>
      <c r="P277" s="85">
        <f t="shared" si="79"/>
        <v>19.513552974472013</v>
      </c>
      <c r="Q277" s="218">
        <f t="shared" si="70"/>
        <v>19.513552974472013</v>
      </c>
      <c r="R277" s="84">
        <v>11090</v>
      </c>
      <c r="S277" s="84">
        <v>10945</v>
      </c>
      <c r="T277" s="84">
        <v>62100000</v>
      </c>
      <c r="U277" s="84">
        <f t="shared" si="74"/>
        <v>169.12764293390046</v>
      </c>
      <c r="V277" s="84">
        <f t="shared" si="75"/>
        <v>169.12764293390046</v>
      </c>
      <c r="W277" s="85">
        <v>0</v>
      </c>
      <c r="X277" s="85">
        <v>0</v>
      </c>
      <c r="Y277" s="85">
        <v>0</v>
      </c>
      <c r="Z277" s="85">
        <f t="shared" si="80"/>
        <v>0</v>
      </c>
      <c r="AA277" s="85">
        <v>0</v>
      </c>
      <c r="AB277" s="221">
        <f t="shared" si="71"/>
        <v>0</v>
      </c>
      <c r="AC277" s="221">
        <f t="shared" si="72"/>
        <v>233564362899024.09</v>
      </c>
      <c r="AD277" s="220">
        <f t="shared" si="73"/>
        <v>287884606313086.75</v>
      </c>
      <c r="AE277" s="219">
        <f t="shared" si="76"/>
        <v>1232.5707686730732</v>
      </c>
      <c r="AF277" s="98">
        <f t="shared" si="81"/>
        <v>-5.6299545982586774E-3</v>
      </c>
      <c r="AG277" s="84">
        <f t="shared" si="82"/>
        <v>-3.0526315789473683E-2</v>
      </c>
      <c r="AH277" s="84">
        <f t="shared" si="83"/>
        <v>-2.3809523809523812E-3</v>
      </c>
      <c r="AI277" s="84">
        <f t="shared" si="84"/>
        <v>1.6785714285714286E-2</v>
      </c>
      <c r="AJ277" s="84" t="e">
        <f t="shared" si="85"/>
        <v>#DIV/0!</v>
      </c>
    </row>
    <row r="278" spans="1:36">
      <c r="A278" s="84">
        <v>20190218</v>
      </c>
      <c r="B278" s="84" t="s">
        <v>99</v>
      </c>
      <c r="C278" s="85">
        <v>46050</v>
      </c>
      <c r="D278" s="85">
        <v>46200</v>
      </c>
      <c r="E278" s="85">
        <v>5969782550</v>
      </c>
      <c r="F278" s="85">
        <f t="shared" si="77"/>
        <v>0.1711597722073912</v>
      </c>
      <c r="G278" s="218">
        <f t="shared" si="68"/>
        <v>0.1711597722073912</v>
      </c>
      <c r="H278" s="84">
        <v>209500</v>
      </c>
      <c r="I278" s="84">
        <v>212000</v>
      </c>
      <c r="J278" s="88">
        <v>125456133</v>
      </c>
      <c r="K278" s="84">
        <f t="shared" si="78"/>
        <v>1.4166066128451071</v>
      </c>
      <c r="L278" s="130">
        <f t="shared" si="69"/>
        <v>1.4166066128451071</v>
      </c>
      <c r="M278" s="85">
        <v>284700</v>
      </c>
      <c r="N278" s="85">
        <v>278700</v>
      </c>
      <c r="O278" s="85">
        <v>15956260</v>
      </c>
      <c r="P278" s="85">
        <f t="shared" si="79"/>
        <v>19.513552974472013</v>
      </c>
      <c r="Q278" s="218">
        <f t="shared" si="70"/>
        <v>19.513552974472013</v>
      </c>
      <c r="R278" s="84">
        <v>10945</v>
      </c>
      <c r="S278" s="84">
        <v>11015</v>
      </c>
      <c r="T278" s="84">
        <v>62100000</v>
      </c>
      <c r="U278" s="84">
        <f t="shared" si="74"/>
        <v>169.12764293390046</v>
      </c>
      <c r="V278" s="84">
        <f t="shared" si="75"/>
        <v>169.12764293390046</v>
      </c>
      <c r="W278" s="85">
        <v>0</v>
      </c>
      <c r="X278" s="85">
        <v>0</v>
      </c>
      <c r="Y278" s="85">
        <v>0</v>
      </c>
      <c r="Z278" s="85">
        <f t="shared" si="80"/>
        <v>0</v>
      </c>
      <c r="AA278" s="85">
        <v>0</v>
      </c>
      <c r="AB278" s="221">
        <f t="shared" si="71"/>
        <v>0</v>
      </c>
      <c r="AC278" s="221">
        <f t="shared" si="72"/>
        <v>233564362899024.09</v>
      </c>
      <c r="AD278" s="220">
        <f t="shared" si="73"/>
        <v>287349197190496</v>
      </c>
      <c r="AE278" s="219">
        <f t="shared" si="76"/>
        <v>1230.2784278555564</v>
      </c>
      <c r="AF278" s="98">
        <f t="shared" si="81"/>
        <v>-1.8598046260537337E-3</v>
      </c>
      <c r="AG278" s="84">
        <f t="shared" si="82"/>
        <v>3.2573289902280132E-3</v>
      </c>
      <c r="AH278" s="84">
        <f t="shared" si="83"/>
        <v>1.1933174224343675E-2</v>
      </c>
      <c r="AI278" s="84">
        <f t="shared" si="84"/>
        <v>-2.107481559536354E-2</v>
      </c>
      <c r="AJ278" s="84" t="e">
        <f t="shared" si="85"/>
        <v>#DIV/0!</v>
      </c>
    </row>
    <row r="279" spans="1:36">
      <c r="A279" s="84">
        <v>20190219</v>
      </c>
      <c r="B279" s="84" t="s">
        <v>99</v>
      </c>
      <c r="C279" s="85">
        <v>46200</v>
      </c>
      <c r="D279" s="85">
        <v>45950</v>
      </c>
      <c r="E279" s="85">
        <v>5969782550</v>
      </c>
      <c r="F279" s="85">
        <f t="shared" si="77"/>
        <v>0.1711597722073912</v>
      </c>
      <c r="G279" s="218">
        <f t="shared" si="68"/>
        <v>0.1711597722073912</v>
      </c>
      <c r="H279" s="84">
        <v>212000</v>
      </c>
      <c r="I279" s="84">
        <v>215000</v>
      </c>
      <c r="J279" s="88">
        <v>125456133</v>
      </c>
      <c r="K279" s="84">
        <f t="shared" si="78"/>
        <v>1.4166066128451071</v>
      </c>
      <c r="L279" s="130">
        <f t="shared" si="69"/>
        <v>1.4166066128451071</v>
      </c>
      <c r="M279" s="85">
        <v>278700</v>
      </c>
      <c r="N279" s="85">
        <v>288300</v>
      </c>
      <c r="O279" s="85">
        <v>15956260</v>
      </c>
      <c r="P279" s="85">
        <f t="shared" si="79"/>
        <v>19.513552974472013</v>
      </c>
      <c r="Q279" s="218">
        <f t="shared" si="70"/>
        <v>19.513552974472013</v>
      </c>
      <c r="R279" s="84">
        <v>11015</v>
      </c>
      <c r="S279" s="84">
        <v>10975</v>
      </c>
      <c r="T279" s="84">
        <v>62100000</v>
      </c>
      <c r="U279" s="84">
        <f t="shared" si="74"/>
        <v>169.12764293390046</v>
      </c>
      <c r="V279" s="84">
        <f t="shared" si="75"/>
        <v>169.12764293390046</v>
      </c>
      <c r="W279" s="85">
        <v>0</v>
      </c>
      <c r="X279" s="85">
        <v>0</v>
      </c>
      <c r="Y279" s="85">
        <v>0</v>
      </c>
      <c r="Z279" s="85">
        <f t="shared" si="80"/>
        <v>0</v>
      </c>
      <c r="AA279" s="85">
        <v>0</v>
      </c>
      <c r="AB279" s="221">
        <f t="shared" si="71"/>
        <v>0</v>
      </c>
      <c r="AC279" s="221">
        <f t="shared" si="72"/>
        <v>233564362899024.09</v>
      </c>
      <c r="AD279" s="220">
        <f t="shared" si="73"/>
        <v>290195891350921.87</v>
      </c>
      <c r="AE279" s="219">
        <f t="shared" si="76"/>
        <v>1242.4664779719888</v>
      </c>
      <c r="AF279" s="98">
        <f t="shared" si="81"/>
        <v>9.9067413038175425E-3</v>
      </c>
      <c r="AG279" s="84">
        <f t="shared" si="82"/>
        <v>-5.411255411255411E-3</v>
      </c>
      <c r="AH279" s="84">
        <f t="shared" si="83"/>
        <v>1.4150943396226415E-2</v>
      </c>
      <c r="AI279" s="84">
        <f t="shared" si="84"/>
        <v>3.4445640473627553E-2</v>
      </c>
      <c r="AJ279" s="84" t="e">
        <f t="shared" si="85"/>
        <v>#DIV/0!</v>
      </c>
    </row>
    <row r="280" spans="1:36" s="155" customFormat="1">
      <c r="A280" s="84">
        <v>20190220</v>
      </c>
      <c r="B280" s="84" t="s">
        <v>99</v>
      </c>
      <c r="C280" s="85">
        <v>45950</v>
      </c>
      <c r="D280" s="85">
        <v>46900</v>
      </c>
      <c r="E280" s="85">
        <v>5969782550</v>
      </c>
      <c r="F280" s="85">
        <f t="shared" si="77"/>
        <v>0.1711597722073912</v>
      </c>
      <c r="G280" s="218">
        <f t="shared" si="68"/>
        <v>0.18081584632833098</v>
      </c>
      <c r="H280" s="84">
        <v>215000</v>
      </c>
      <c r="I280" s="84">
        <v>213500</v>
      </c>
      <c r="J280" s="88">
        <v>125461438</v>
      </c>
      <c r="K280" s="84">
        <f t="shared" si="78"/>
        <v>1.4166066128451071</v>
      </c>
      <c r="L280" s="130">
        <f t="shared" si="69"/>
        <v>1.4964619869729683</v>
      </c>
      <c r="M280" s="85">
        <v>288300</v>
      </c>
      <c r="N280" s="85">
        <v>290600</v>
      </c>
      <c r="O280" s="85">
        <v>15956260</v>
      </c>
      <c r="P280" s="85">
        <f t="shared" si="79"/>
        <v>19.513552974472013</v>
      </c>
      <c r="Q280" s="218">
        <f t="shared" si="70"/>
        <v>20.614420961466507</v>
      </c>
      <c r="R280" s="84">
        <v>10975</v>
      </c>
      <c r="S280" s="84">
        <v>11090</v>
      </c>
      <c r="T280" s="84">
        <v>62100000</v>
      </c>
      <c r="U280" s="84">
        <f t="shared" si="74"/>
        <v>169.12764293390046</v>
      </c>
      <c r="V280" s="84">
        <f t="shared" si="75"/>
        <v>178.6690733471799</v>
      </c>
      <c r="W280" s="85">
        <v>0</v>
      </c>
      <c r="X280" s="85">
        <v>0</v>
      </c>
      <c r="Y280" s="85">
        <v>0</v>
      </c>
      <c r="Z280" s="85">
        <f t="shared" si="80"/>
        <v>0</v>
      </c>
      <c r="AA280" s="85">
        <v>0</v>
      </c>
      <c r="AB280" s="221">
        <f t="shared" si="71"/>
        <v>1</v>
      </c>
      <c r="AC280" s="221">
        <f t="shared" si="72"/>
        <v>246741026849186</v>
      </c>
      <c r="AD280" s="220">
        <f t="shared" si="73"/>
        <v>309343793937981.94</v>
      </c>
      <c r="AE280" s="219">
        <f t="shared" si="76"/>
        <v>1253.7185156770067</v>
      </c>
      <c r="AF280" s="98">
        <f t="shared" si="81"/>
        <v>9.056210291793208E-3</v>
      </c>
      <c r="AG280" s="84">
        <f t="shared" si="82"/>
        <v>2.0674646354733407E-2</v>
      </c>
      <c r="AH280" s="84">
        <f t="shared" si="83"/>
        <v>-6.9767441860465115E-3</v>
      </c>
      <c r="AI280" s="84">
        <f t="shared" si="84"/>
        <v>7.9778009018383628E-3</v>
      </c>
      <c r="AJ280" s="84" t="e">
        <f t="shared" si="85"/>
        <v>#DIV/0!</v>
      </c>
    </row>
    <row r="281" spans="1:36">
      <c r="A281" s="84">
        <v>20190221</v>
      </c>
      <c r="B281" s="84" t="s">
        <v>99</v>
      </c>
      <c r="C281" s="85">
        <v>46900</v>
      </c>
      <c r="D281" s="85">
        <v>46950</v>
      </c>
      <c r="E281" s="85">
        <v>5969782550</v>
      </c>
      <c r="F281" s="85">
        <f t="shared" si="77"/>
        <v>0.18081584632833098</v>
      </c>
      <c r="G281" s="218">
        <f t="shared" si="68"/>
        <v>0.18081584632833098</v>
      </c>
      <c r="H281" s="84">
        <v>213500</v>
      </c>
      <c r="I281" s="84">
        <v>207500</v>
      </c>
      <c r="J281" s="88">
        <v>125461438</v>
      </c>
      <c r="K281" s="84">
        <f t="shared" si="78"/>
        <v>1.4964619869729683</v>
      </c>
      <c r="L281" s="130">
        <f t="shared" si="69"/>
        <v>1.4964619869729683</v>
      </c>
      <c r="M281" s="85">
        <v>290600</v>
      </c>
      <c r="N281" s="85">
        <v>287200</v>
      </c>
      <c r="O281" s="85">
        <v>15956260</v>
      </c>
      <c r="P281" s="85">
        <f t="shared" si="79"/>
        <v>20.614420961466507</v>
      </c>
      <c r="Q281" s="218">
        <f t="shared" si="70"/>
        <v>20.614420961466507</v>
      </c>
      <c r="R281" s="84">
        <v>11090</v>
      </c>
      <c r="S281" s="84">
        <v>11095</v>
      </c>
      <c r="T281" s="84">
        <v>62100000</v>
      </c>
      <c r="U281" s="84">
        <f t="shared" si="74"/>
        <v>178.6690733471799</v>
      </c>
      <c r="V281" s="84">
        <f t="shared" si="75"/>
        <v>178.6690733471799</v>
      </c>
      <c r="W281" s="85">
        <v>0</v>
      </c>
      <c r="X281" s="85">
        <v>0</v>
      </c>
      <c r="Y281" s="85">
        <v>0</v>
      </c>
      <c r="Z281" s="85">
        <f t="shared" si="80"/>
        <v>0</v>
      </c>
      <c r="AA281" s="85">
        <v>0</v>
      </c>
      <c r="AB281" s="221">
        <f t="shared" si="71"/>
        <v>0</v>
      </c>
      <c r="AC281" s="221">
        <f t="shared" si="72"/>
        <v>246741026849186</v>
      </c>
      <c r="AD281" s="220">
        <f t="shared" si="73"/>
        <v>307208393806601.12</v>
      </c>
      <c r="AE281" s="219">
        <f t="shared" si="76"/>
        <v>1245.0640970801107</v>
      </c>
      <c r="AF281" s="98">
        <f t="shared" si="81"/>
        <v>-6.9029997472938465E-3</v>
      </c>
      <c r="AG281" s="84">
        <f t="shared" si="82"/>
        <v>1.0660980810234541E-3</v>
      </c>
      <c r="AH281" s="84">
        <f t="shared" si="83"/>
        <v>-2.8103044496487119E-2</v>
      </c>
      <c r="AI281" s="84">
        <f t="shared" si="84"/>
        <v>-1.1699931176875429E-2</v>
      </c>
      <c r="AJ281" s="84" t="e">
        <f t="shared" si="85"/>
        <v>#DIV/0!</v>
      </c>
    </row>
    <row r="282" spans="1:36">
      <c r="A282" s="84">
        <v>20190222</v>
      </c>
      <c r="B282" s="84" t="s">
        <v>99</v>
      </c>
      <c r="C282" s="85">
        <v>46950</v>
      </c>
      <c r="D282" s="85">
        <v>47150</v>
      </c>
      <c r="E282" s="85">
        <v>5969782550</v>
      </c>
      <c r="F282" s="85">
        <f t="shared" si="77"/>
        <v>0.18081584632833098</v>
      </c>
      <c r="G282" s="218">
        <f t="shared" si="68"/>
        <v>0.18081584632833098</v>
      </c>
      <c r="H282" s="84">
        <v>207500</v>
      </c>
      <c r="I282" s="84">
        <v>207000</v>
      </c>
      <c r="J282" s="88">
        <v>125461438</v>
      </c>
      <c r="K282" s="84">
        <f t="shared" si="78"/>
        <v>1.4964619869729683</v>
      </c>
      <c r="L282" s="130">
        <f t="shared" si="69"/>
        <v>1.4964619869729683</v>
      </c>
      <c r="M282" s="85">
        <v>287200</v>
      </c>
      <c r="N282" s="85">
        <v>287500</v>
      </c>
      <c r="O282" s="85">
        <v>15956260</v>
      </c>
      <c r="P282" s="85">
        <f t="shared" si="79"/>
        <v>20.614420961466507</v>
      </c>
      <c r="Q282" s="218">
        <f t="shared" si="70"/>
        <v>20.614420961466507</v>
      </c>
      <c r="R282" s="84">
        <v>11095</v>
      </c>
      <c r="S282" s="84">
        <v>11075</v>
      </c>
      <c r="T282" s="84">
        <v>62100000</v>
      </c>
      <c r="U282" s="84">
        <f t="shared" si="74"/>
        <v>178.6690733471799</v>
      </c>
      <c r="V282" s="84">
        <f t="shared" si="75"/>
        <v>178.6690733471799</v>
      </c>
      <c r="W282" s="85">
        <v>0</v>
      </c>
      <c r="X282" s="85">
        <v>0</v>
      </c>
      <c r="Y282" s="85">
        <v>0</v>
      </c>
      <c r="Z282" s="85">
        <f t="shared" si="80"/>
        <v>0</v>
      </c>
      <c r="AA282" s="85">
        <v>0</v>
      </c>
      <c r="AB282" s="221">
        <f t="shared" si="71"/>
        <v>0</v>
      </c>
      <c r="AC282" s="221">
        <f t="shared" si="72"/>
        <v>246741026849186</v>
      </c>
      <c r="AD282" s="220">
        <f t="shared" si="73"/>
        <v>307207177656122.94</v>
      </c>
      <c r="AE282" s="219">
        <f t="shared" si="76"/>
        <v>1245.0591682261875</v>
      </c>
      <c r="AF282" s="98">
        <f t="shared" si="81"/>
        <v>-3.9587150049815186E-6</v>
      </c>
      <c r="AG282" s="84">
        <f t="shared" si="82"/>
        <v>4.2598509052183178E-3</v>
      </c>
      <c r="AH282" s="84">
        <f t="shared" si="83"/>
        <v>-2.4096385542168677E-3</v>
      </c>
      <c r="AI282" s="84">
        <f t="shared" si="84"/>
        <v>1.0445682451253482E-3</v>
      </c>
      <c r="AJ282" s="84" t="e">
        <f t="shared" si="85"/>
        <v>#DIV/0!</v>
      </c>
    </row>
    <row r="283" spans="1:36">
      <c r="A283" s="84">
        <v>20190225</v>
      </c>
      <c r="B283" s="84" t="s">
        <v>99</v>
      </c>
      <c r="C283" s="85">
        <v>47150</v>
      </c>
      <c r="D283" s="85">
        <v>47350</v>
      </c>
      <c r="E283" s="85">
        <v>5969782550</v>
      </c>
      <c r="F283" s="85">
        <f t="shared" si="77"/>
        <v>0.18081584632833098</v>
      </c>
      <c r="G283" s="218">
        <f t="shared" si="68"/>
        <v>0.18081584632833098</v>
      </c>
      <c r="H283" s="84">
        <v>207000</v>
      </c>
      <c r="I283" s="84">
        <v>204000</v>
      </c>
      <c r="J283" s="88">
        <v>125461438</v>
      </c>
      <c r="K283" s="84">
        <f t="shared" si="78"/>
        <v>1.4964619869729683</v>
      </c>
      <c r="L283" s="130">
        <f t="shared" si="69"/>
        <v>1.4964619869729683</v>
      </c>
      <c r="M283" s="85">
        <v>287500</v>
      </c>
      <c r="N283" s="85">
        <v>283000</v>
      </c>
      <c r="O283" s="85">
        <v>15956260</v>
      </c>
      <c r="P283" s="85">
        <f t="shared" si="79"/>
        <v>20.614420961466507</v>
      </c>
      <c r="Q283" s="218">
        <f t="shared" si="70"/>
        <v>20.614420961466507</v>
      </c>
      <c r="R283" s="84">
        <v>11075</v>
      </c>
      <c r="S283" s="84">
        <v>11130</v>
      </c>
      <c r="T283" s="84">
        <v>62100000</v>
      </c>
      <c r="U283" s="84">
        <f t="shared" si="74"/>
        <v>178.6690733471799</v>
      </c>
      <c r="V283" s="84">
        <f t="shared" si="75"/>
        <v>178.6690733471799</v>
      </c>
      <c r="W283" s="85">
        <v>0</v>
      </c>
      <c r="X283" s="85">
        <v>0</v>
      </c>
      <c r="Y283" s="85">
        <v>0</v>
      </c>
      <c r="Z283" s="85">
        <f t="shared" si="80"/>
        <v>0</v>
      </c>
      <c r="AA283" s="85">
        <v>0</v>
      </c>
      <c r="AB283" s="221">
        <f t="shared" si="71"/>
        <v>0</v>
      </c>
      <c r="AC283" s="221">
        <f t="shared" si="72"/>
        <v>246741026849186</v>
      </c>
      <c r="AD283" s="220">
        <f t="shared" si="73"/>
        <v>305989882541833.5</v>
      </c>
      <c r="AE283" s="219">
        <f t="shared" si="76"/>
        <v>1240.1256752848881</v>
      </c>
      <c r="AF283" s="98">
        <f t="shared" si="81"/>
        <v>-3.9624566182891105E-3</v>
      </c>
      <c r="AG283" s="84">
        <f t="shared" si="82"/>
        <v>4.2417815482502655E-3</v>
      </c>
      <c r="AH283" s="84">
        <f t="shared" si="83"/>
        <v>-1.4492753623188406E-2</v>
      </c>
      <c r="AI283" s="84">
        <f t="shared" si="84"/>
        <v>-1.5652173913043479E-2</v>
      </c>
      <c r="AJ283" s="84" t="e">
        <f t="shared" si="85"/>
        <v>#DIV/0!</v>
      </c>
    </row>
    <row r="284" spans="1:36">
      <c r="A284" s="84">
        <v>20190226</v>
      </c>
      <c r="B284" s="84" t="s">
        <v>99</v>
      </c>
      <c r="C284" s="85">
        <v>47350</v>
      </c>
      <c r="D284" s="85">
        <v>46750</v>
      </c>
      <c r="E284" s="85">
        <v>5969782550</v>
      </c>
      <c r="F284" s="85">
        <f t="shared" si="77"/>
        <v>0.18081584632833098</v>
      </c>
      <c r="G284" s="218">
        <f t="shared" si="68"/>
        <v>0.18081584632833098</v>
      </c>
      <c r="H284" s="84">
        <v>204000</v>
      </c>
      <c r="I284" s="84">
        <v>204500</v>
      </c>
      <c r="J284" s="88">
        <v>125461438</v>
      </c>
      <c r="K284" s="84">
        <f t="shared" si="78"/>
        <v>1.4964619869729683</v>
      </c>
      <c r="L284" s="130">
        <f t="shared" si="69"/>
        <v>1.4964619869729683</v>
      </c>
      <c r="M284" s="85">
        <v>283000</v>
      </c>
      <c r="N284" s="85">
        <v>281500</v>
      </c>
      <c r="O284" s="85">
        <v>15956260</v>
      </c>
      <c r="P284" s="85">
        <f t="shared" si="79"/>
        <v>20.614420961466507</v>
      </c>
      <c r="Q284" s="218">
        <f t="shared" si="70"/>
        <v>20.614420961466507</v>
      </c>
      <c r="R284" s="84">
        <v>11130</v>
      </c>
      <c r="S284" s="84">
        <v>11095</v>
      </c>
      <c r="T284" s="84">
        <v>62100000</v>
      </c>
      <c r="U284" s="84">
        <f t="shared" si="74"/>
        <v>178.6690733471799</v>
      </c>
      <c r="V284" s="84">
        <f t="shared" si="75"/>
        <v>178.6690733471799</v>
      </c>
      <c r="W284" s="85">
        <v>0</v>
      </c>
      <c r="X284" s="85">
        <v>0</v>
      </c>
      <c r="Y284" s="85">
        <v>0</v>
      </c>
      <c r="Z284" s="85">
        <f t="shared" si="80"/>
        <v>0</v>
      </c>
      <c r="AA284" s="85">
        <v>0</v>
      </c>
      <c r="AB284" s="221">
        <f t="shared" si="71"/>
        <v>0</v>
      </c>
      <c r="AC284" s="221">
        <f t="shared" si="72"/>
        <v>246741026849186</v>
      </c>
      <c r="AD284" s="220">
        <f t="shared" si="73"/>
        <v>304554367085891.87</v>
      </c>
      <c r="AE284" s="219">
        <f t="shared" si="76"/>
        <v>1234.3077718973861</v>
      </c>
      <c r="AF284" s="98">
        <f t="shared" si="81"/>
        <v>-4.6913820941296208E-3</v>
      </c>
      <c r="AG284" s="84">
        <f t="shared" si="82"/>
        <v>-1.2671594508975714E-2</v>
      </c>
      <c r="AH284" s="84">
        <f t="shared" si="83"/>
        <v>2.4509803921568627E-3</v>
      </c>
      <c r="AI284" s="84">
        <f t="shared" si="84"/>
        <v>-5.3003533568904597E-3</v>
      </c>
      <c r="AJ284" s="84" t="e">
        <f t="shared" si="85"/>
        <v>#DIV/0!</v>
      </c>
    </row>
    <row r="285" spans="1:36">
      <c r="A285" s="84">
        <v>20190227</v>
      </c>
      <c r="B285" s="84" t="s">
        <v>99</v>
      </c>
      <c r="C285" s="85">
        <v>46750</v>
      </c>
      <c r="D285" s="85">
        <v>46750</v>
      </c>
      <c r="E285" s="85">
        <v>5969782550</v>
      </c>
      <c r="F285" s="85">
        <f t="shared" si="77"/>
        <v>0.18081584632833098</v>
      </c>
      <c r="G285" s="218">
        <f t="shared" si="68"/>
        <v>0.18081584632833098</v>
      </c>
      <c r="H285" s="84">
        <v>204500</v>
      </c>
      <c r="I285" s="84">
        <v>202500</v>
      </c>
      <c r="J285" s="88">
        <v>125461438</v>
      </c>
      <c r="K285" s="84">
        <f t="shared" si="78"/>
        <v>1.4964619869729683</v>
      </c>
      <c r="L285" s="130">
        <f t="shared" si="69"/>
        <v>1.4964619869729683</v>
      </c>
      <c r="M285" s="85">
        <v>281500</v>
      </c>
      <c r="N285" s="85">
        <v>277300</v>
      </c>
      <c r="O285" s="85">
        <v>15956260</v>
      </c>
      <c r="P285" s="85">
        <f t="shared" si="79"/>
        <v>20.614420961466507</v>
      </c>
      <c r="Q285" s="218">
        <f t="shared" si="70"/>
        <v>20.614420961466507</v>
      </c>
      <c r="R285" s="84">
        <v>11095</v>
      </c>
      <c r="S285" s="84">
        <v>11095</v>
      </c>
      <c r="T285" s="84">
        <v>62100000</v>
      </c>
      <c r="U285" s="84">
        <f t="shared" si="74"/>
        <v>178.6690733471799</v>
      </c>
      <c r="V285" s="84">
        <f t="shared" si="75"/>
        <v>178.6690733471799</v>
      </c>
      <c r="W285" s="85">
        <v>0</v>
      </c>
      <c r="X285" s="85">
        <v>0</v>
      </c>
      <c r="Y285" s="85">
        <v>0</v>
      </c>
      <c r="Z285" s="85">
        <f t="shared" si="80"/>
        <v>0</v>
      </c>
      <c r="AA285" s="85">
        <v>0</v>
      </c>
      <c r="AB285" s="221">
        <f t="shared" si="71"/>
        <v>0</v>
      </c>
      <c r="AC285" s="221">
        <f t="shared" si="72"/>
        <v>246741026849186</v>
      </c>
      <c r="AD285" s="220">
        <f t="shared" si="73"/>
        <v>302797368485731.37</v>
      </c>
      <c r="AE285" s="219">
        <f t="shared" si="76"/>
        <v>1227.1869512434523</v>
      </c>
      <c r="AF285" s="98">
        <f t="shared" si="81"/>
        <v>-5.7690803023849237E-3</v>
      </c>
      <c r="AG285" s="84">
        <f t="shared" si="82"/>
        <v>0</v>
      </c>
      <c r="AH285" s="84">
        <f t="shared" si="83"/>
        <v>-9.7799511002444987E-3</v>
      </c>
      <c r="AI285" s="84">
        <f t="shared" si="84"/>
        <v>-1.4920071047957371E-2</v>
      </c>
      <c r="AJ285" s="84" t="e">
        <f t="shared" si="85"/>
        <v>#DIV/0!</v>
      </c>
    </row>
    <row r="286" spans="1:36">
      <c r="A286" s="84">
        <v>20190228</v>
      </c>
      <c r="B286" s="84" t="s">
        <v>99</v>
      </c>
      <c r="C286" s="85">
        <v>46750</v>
      </c>
      <c r="D286" s="85">
        <v>45100</v>
      </c>
      <c r="E286" s="85">
        <v>5969782550</v>
      </c>
      <c r="F286" s="85">
        <f t="shared" si="77"/>
        <v>0.18081584632833098</v>
      </c>
      <c r="G286" s="218">
        <f t="shared" si="68"/>
        <v>0.18081584632833098</v>
      </c>
      <c r="H286" s="84">
        <v>202500</v>
      </c>
      <c r="I286" s="84">
        <v>204500</v>
      </c>
      <c r="J286" s="88">
        <v>125461438</v>
      </c>
      <c r="K286" s="84">
        <f t="shared" si="78"/>
        <v>1.4964619869729683</v>
      </c>
      <c r="L286" s="130">
        <f t="shared" si="69"/>
        <v>1.4964619869729683</v>
      </c>
      <c r="M286" s="85">
        <v>277300</v>
      </c>
      <c r="N286" s="85">
        <v>277800</v>
      </c>
      <c r="O286" s="85">
        <v>15956260</v>
      </c>
      <c r="P286" s="85">
        <f t="shared" si="79"/>
        <v>20.614420961466507</v>
      </c>
      <c r="Q286" s="218">
        <f t="shared" si="70"/>
        <v>20.614420961466507</v>
      </c>
      <c r="R286" s="84">
        <v>11095</v>
      </c>
      <c r="S286" s="84">
        <v>10950</v>
      </c>
      <c r="T286" s="84">
        <v>62100000</v>
      </c>
      <c r="U286" s="84">
        <f t="shared" si="74"/>
        <v>178.6690733471799</v>
      </c>
      <c r="V286" s="84">
        <f t="shared" si="75"/>
        <v>178.6690733471799</v>
      </c>
      <c r="W286" s="85">
        <v>0</v>
      </c>
      <c r="X286" s="85">
        <v>0</v>
      </c>
      <c r="Y286" s="85">
        <v>0</v>
      </c>
      <c r="Z286" s="85">
        <f t="shared" si="80"/>
        <v>0</v>
      </c>
      <c r="AA286" s="85">
        <v>0</v>
      </c>
      <c r="AB286" s="221">
        <f t="shared" si="71"/>
        <v>0</v>
      </c>
      <c r="AC286" s="221">
        <f t="shared" si="72"/>
        <v>246741026849186</v>
      </c>
      <c r="AD286" s="220">
        <f t="shared" si="73"/>
        <v>299947442271790.25</v>
      </c>
      <c r="AE286" s="219">
        <f t="shared" si="76"/>
        <v>1215.6366782696632</v>
      </c>
      <c r="AF286" s="98">
        <f t="shared" si="81"/>
        <v>-9.4119913531395868E-3</v>
      </c>
      <c r="AG286" s="84">
        <f t="shared" si="82"/>
        <v>-3.5294117647058823E-2</v>
      </c>
      <c r="AH286" s="84">
        <f t="shared" si="83"/>
        <v>9.876543209876543E-3</v>
      </c>
      <c r="AI286" s="84">
        <f t="shared" si="84"/>
        <v>1.8031013342949874E-3</v>
      </c>
      <c r="AJ286" s="84" t="e">
        <f t="shared" si="85"/>
        <v>#DIV/0!</v>
      </c>
    </row>
    <row r="287" spans="1:36">
      <c r="A287" s="84">
        <v>20190304</v>
      </c>
      <c r="B287" s="84" t="s">
        <v>99</v>
      </c>
      <c r="C287" s="85">
        <v>45100</v>
      </c>
      <c r="D287" s="85">
        <v>44850</v>
      </c>
      <c r="E287" s="85">
        <v>5969782550</v>
      </c>
      <c r="F287" s="85">
        <f t="shared" si="77"/>
        <v>0.18081584632833098</v>
      </c>
      <c r="G287" s="218">
        <f t="shared" si="68"/>
        <v>0.18081584632833098</v>
      </c>
      <c r="H287" s="84">
        <v>204500</v>
      </c>
      <c r="I287" s="84">
        <v>207500</v>
      </c>
      <c r="J287" s="88">
        <v>125461438</v>
      </c>
      <c r="K287" s="84">
        <f t="shared" si="78"/>
        <v>1.4964619869729683</v>
      </c>
      <c r="L287" s="130">
        <f t="shared" si="69"/>
        <v>1.4964619869729683</v>
      </c>
      <c r="M287" s="85">
        <v>277800</v>
      </c>
      <c r="N287" s="85">
        <v>290800</v>
      </c>
      <c r="O287" s="85">
        <v>15956260</v>
      </c>
      <c r="P287" s="85">
        <f t="shared" si="79"/>
        <v>20.614420961466507</v>
      </c>
      <c r="Q287" s="218">
        <f t="shared" si="70"/>
        <v>20.614420961466507</v>
      </c>
      <c r="R287" s="84">
        <v>10950</v>
      </c>
      <c r="S287" s="84">
        <v>10895</v>
      </c>
      <c r="T287" s="84">
        <v>62100000</v>
      </c>
      <c r="U287" s="84">
        <f t="shared" si="74"/>
        <v>178.6690733471799</v>
      </c>
      <c r="V287" s="84">
        <f t="shared" si="75"/>
        <v>178.6690733471799</v>
      </c>
      <c r="W287" s="85">
        <v>0</v>
      </c>
      <c r="X287" s="85">
        <v>0</v>
      </c>
      <c r="Y287" s="85">
        <v>0</v>
      </c>
      <c r="Z287" s="85">
        <f t="shared" si="80"/>
        <v>0</v>
      </c>
      <c r="AA287" s="85">
        <v>0</v>
      </c>
      <c r="AB287" s="221">
        <f t="shared" si="71"/>
        <v>0</v>
      </c>
      <c r="AC287" s="221">
        <f t="shared" si="72"/>
        <v>246741026849186</v>
      </c>
      <c r="AD287" s="220">
        <f t="shared" si="73"/>
        <v>303906662837061.19</v>
      </c>
      <c r="AE287" s="219">
        <f t="shared" si="76"/>
        <v>1231.6827352056705</v>
      </c>
      <c r="AF287" s="98">
        <f t="shared" si="81"/>
        <v>1.3199714374238232E-2</v>
      </c>
      <c r="AG287" s="84">
        <f t="shared" si="82"/>
        <v>-5.5432372505543242E-3</v>
      </c>
      <c r="AH287" s="84">
        <f t="shared" si="83"/>
        <v>1.4669926650366748E-2</v>
      </c>
      <c r="AI287" s="84">
        <f t="shared" si="84"/>
        <v>4.679625629949604E-2</v>
      </c>
      <c r="AJ287" s="84" t="e">
        <f t="shared" si="85"/>
        <v>#DIV/0!</v>
      </c>
    </row>
    <row r="288" spans="1:36">
      <c r="A288" s="84">
        <v>20190305</v>
      </c>
      <c r="B288" s="84" t="s">
        <v>99</v>
      </c>
      <c r="C288" s="85">
        <v>44850</v>
      </c>
      <c r="D288" s="85">
        <v>44250</v>
      </c>
      <c r="E288" s="85">
        <v>5969782550</v>
      </c>
      <c r="F288" s="85">
        <f t="shared" si="77"/>
        <v>0.18081584632833098</v>
      </c>
      <c r="G288" s="218">
        <f t="shared" si="68"/>
        <v>0.18081584632833098</v>
      </c>
      <c r="H288" s="84">
        <v>207500</v>
      </c>
      <c r="I288" s="84">
        <v>210000</v>
      </c>
      <c r="J288" s="88">
        <v>125461438</v>
      </c>
      <c r="K288" s="84">
        <f t="shared" si="78"/>
        <v>1.4964619869729683</v>
      </c>
      <c r="L288" s="130">
        <f t="shared" si="69"/>
        <v>1.4964619869729683</v>
      </c>
      <c r="M288" s="85">
        <v>290800</v>
      </c>
      <c r="N288" s="85">
        <v>298000</v>
      </c>
      <c r="O288" s="85">
        <v>15956260</v>
      </c>
      <c r="P288" s="85">
        <f t="shared" si="79"/>
        <v>20.614420961466507</v>
      </c>
      <c r="Q288" s="218">
        <f t="shared" si="70"/>
        <v>20.614420961466507</v>
      </c>
      <c r="R288" s="84">
        <v>10895</v>
      </c>
      <c r="S288" s="84">
        <v>10805</v>
      </c>
      <c r="T288" s="84">
        <v>62100000</v>
      </c>
      <c r="U288" s="84">
        <f t="shared" si="74"/>
        <v>178.6690733471799</v>
      </c>
      <c r="V288" s="84">
        <f t="shared" si="75"/>
        <v>178.6690733471799</v>
      </c>
      <c r="W288" s="85">
        <v>0</v>
      </c>
      <c r="X288" s="85">
        <v>0</v>
      </c>
      <c r="Y288" s="85">
        <v>0</v>
      </c>
      <c r="Z288" s="85">
        <f t="shared" si="80"/>
        <v>0</v>
      </c>
      <c r="AA288" s="85">
        <v>0</v>
      </c>
      <c r="AB288" s="221">
        <f t="shared" si="71"/>
        <v>0</v>
      </c>
      <c r="AC288" s="221">
        <f t="shared" si="72"/>
        <v>246741026849186</v>
      </c>
      <c r="AD288" s="220">
        <f t="shared" si="73"/>
        <v>305098082534010.5</v>
      </c>
      <c r="AE288" s="219">
        <f t="shared" si="76"/>
        <v>1236.5113594201491</v>
      </c>
      <c r="AF288" s="98">
        <f t="shared" si="81"/>
        <v>3.9203474047822253E-3</v>
      </c>
      <c r="AG288" s="84">
        <f t="shared" si="82"/>
        <v>-1.3377926421404682E-2</v>
      </c>
      <c r="AH288" s="84">
        <f t="shared" si="83"/>
        <v>1.2048192771084338E-2</v>
      </c>
      <c r="AI288" s="84">
        <f t="shared" si="84"/>
        <v>2.4759284731774415E-2</v>
      </c>
      <c r="AJ288" s="84" t="e">
        <f t="shared" si="85"/>
        <v>#DIV/0!</v>
      </c>
    </row>
    <row r="289" spans="1:36">
      <c r="A289" s="84">
        <v>20190306</v>
      </c>
      <c r="B289" s="84" t="s">
        <v>99</v>
      </c>
      <c r="C289" s="85">
        <v>44250</v>
      </c>
      <c r="D289" s="85">
        <v>44000</v>
      </c>
      <c r="E289" s="85">
        <v>5969782550</v>
      </c>
      <c r="F289" s="85">
        <f t="shared" si="77"/>
        <v>0.18081584632833098</v>
      </c>
      <c r="G289" s="218">
        <f t="shared" si="68"/>
        <v>0.18081584632833098</v>
      </c>
      <c r="H289" s="84">
        <v>210000</v>
      </c>
      <c r="I289" s="84">
        <v>211000</v>
      </c>
      <c r="J289" s="88">
        <v>125461438</v>
      </c>
      <c r="K289" s="84">
        <f t="shared" si="78"/>
        <v>1.4964619869729683</v>
      </c>
      <c r="L289" s="130">
        <f t="shared" si="69"/>
        <v>1.4964619869729683</v>
      </c>
      <c r="M289" s="85">
        <v>298000</v>
      </c>
      <c r="N289" s="85">
        <v>297600</v>
      </c>
      <c r="O289" s="85">
        <v>15956260</v>
      </c>
      <c r="P289" s="85">
        <f t="shared" si="79"/>
        <v>20.614420961466507</v>
      </c>
      <c r="Q289" s="218">
        <f t="shared" si="70"/>
        <v>20.614420961466507</v>
      </c>
      <c r="R289" s="84">
        <v>10805</v>
      </c>
      <c r="S289" s="84">
        <v>10780</v>
      </c>
      <c r="T289" s="84">
        <v>62100000</v>
      </c>
      <c r="U289" s="84">
        <f t="shared" si="74"/>
        <v>178.6690733471799</v>
      </c>
      <c r="V289" s="84">
        <f t="shared" si="75"/>
        <v>178.6690733471799</v>
      </c>
      <c r="W289" s="85">
        <v>0</v>
      </c>
      <c r="X289" s="85">
        <v>0</v>
      </c>
      <c r="Y289" s="85">
        <v>0</v>
      </c>
      <c r="Z289" s="85">
        <f t="shared" si="80"/>
        <v>0</v>
      </c>
      <c r="AA289" s="85">
        <v>0</v>
      </c>
      <c r="AB289" s="221">
        <f t="shared" si="71"/>
        <v>0</v>
      </c>
      <c r="AC289" s="221">
        <f t="shared" si="72"/>
        <v>246741026849186</v>
      </c>
      <c r="AD289" s="220">
        <f t="shared" si="73"/>
        <v>304607017625149.12</v>
      </c>
      <c r="AE289" s="219">
        <f t="shared" si="76"/>
        <v>1234.5211557027856</v>
      </c>
      <c r="AF289" s="98">
        <f t="shared" si="81"/>
        <v>-1.6095312850961955E-3</v>
      </c>
      <c r="AG289" s="84">
        <f t="shared" si="82"/>
        <v>-5.6497175141242938E-3</v>
      </c>
      <c r="AH289" s="84">
        <f t="shared" si="83"/>
        <v>4.7619047619047623E-3</v>
      </c>
      <c r="AI289" s="84">
        <f t="shared" si="84"/>
        <v>-1.3422818791946308E-3</v>
      </c>
      <c r="AJ289" s="84" t="e">
        <f t="shared" si="85"/>
        <v>#DIV/0!</v>
      </c>
    </row>
    <row r="290" spans="1:36">
      <c r="A290" s="84">
        <v>20190307</v>
      </c>
      <c r="B290" s="84" t="s">
        <v>99</v>
      </c>
      <c r="C290" s="85">
        <v>44000</v>
      </c>
      <c r="D290" s="85">
        <v>44450</v>
      </c>
      <c r="E290" s="85">
        <v>5969782550</v>
      </c>
      <c r="F290" s="85">
        <f t="shared" si="77"/>
        <v>0.18081584632833098</v>
      </c>
      <c r="G290" s="218">
        <f t="shared" si="68"/>
        <v>0.18081584632833098</v>
      </c>
      <c r="H290" s="84">
        <v>211000</v>
      </c>
      <c r="I290" s="84">
        <v>207000</v>
      </c>
      <c r="J290" s="88">
        <v>125461438</v>
      </c>
      <c r="K290" s="84">
        <f t="shared" si="78"/>
        <v>1.4964619869729683</v>
      </c>
      <c r="L290" s="130">
        <f t="shared" si="69"/>
        <v>1.4964619869729683</v>
      </c>
      <c r="M290" s="85">
        <v>297600</v>
      </c>
      <c r="N290" s="85">
        <v>284000</v>
      </c>
      <c r="O290" s="85">
        <v>15956260</v>
      </c>
      <c r="P290" s="85">
        <f t="shared" si="79"/>
        <v>20.614420961466507</v>
      </c>
      <c r="Q290" s="218">
        <f t="shared" si="70"/>
        <v>20.614420961466507</v>
      </c>
      <c r="R290" s="84">
        <v>10780</v>
      </c>
      <c r="S290" s="84">
        <v>10740</v>
      </c>
      <c r="T290" s="84">
        <v>62100000</v>
      </c>
      <c r="U290" s="84">
        <f t="shared" si="74"/>
        <v>178.6690733471799</v>
      </c>
      <c r="V290" s="84">
        <f t="shared" si="75"/>
        <v>178.6690733471799</v>
      </c>
      <c r="W290" s="85">
        <v>0</v>
      </c>
      <c r="X290" s="85">
        <v>0</v>
      </c>
      <c r="Y290" s="85">
        <v>0</v>
      </c>
      <c r="Z290" s="85">
        <f t="shared" si="80"/>
        <v>0</v>
      </c>
      <c r="AA290" s="85">
        <v>0</v>
      </c>
      <c r="AB290" s="221">
        <f t="shared" si="71"/>
        <v>0</v>
      </c>
      <c r="AC290" s="221">
        <f t="shared" si="72"/>
        <v>246741026849186</v>
      </c>
      <c r="AD290" s="220">
        <f t="shared" si="73"/>
        <v>299424519409337</v>
      </c>
      <c r="AE290" s="219">
        <f t="shared" si="76"/>
        <v>1213.5173596094028</v>
      </c>
      <c r="AF290" s="98">
        <f t="shared" si="81"/>
        <v>-1.7013719041068836E-2</v>
      </c>
      <c r="AG290" s="84">
        <f t="shared" si="82"/>
        <v>1.0227272727272727E-2</v>
      </c>
      <c r="AH290" s="84">
        <f t="shared" si="83"/>
        <v>-1.8957345971563982E-2</v>
      </c>
      <c r="AI290" s="84">
        <f t="shared" si="84"/>
        <v>-4.5698924731182797E-2</v>
      </c>
      <c r="AJ290" s="84" t="e">
        <f t="shared" si="85"/>
        <v>#DIV/0!</v>
      </c>
    </row>
    <row r="291" spans="1:36">
      <c r="A291" s="84">
        <v>20190308</v>
      </c>
      <c r="B291" s="84" t="s">
        <v>99</v>
      </c>
      <c r="C291" s="85">
        <v>44450</v>
      </c>
      <c r="D291" s="85">
        <v>43800</v>
      </c>
      <c r="E291" s="85">
        <v>5969782550</v>
      </c>
      <c r="F291" s="85">
        <f t="shared" si="77"/>
        <v>0.18081584632833098</v>
      </c>
      <c r="G291" s="218">
        <f t="shared" si="68"/>
        <v>0.18081584632833098</v>
      </c>
      <c r="H291" s="84">
        <v>207000</v>
      </c>
      <c r="I291" s="84">
        <v>206000</v>
      </c>
      <c r="J291" s="88">
        <v>125461438</v>
      </c>
      <c r="K291" s="84">
        <f t="shared" si="78"/>
        <v>1.4964619869729683</v>
      </c>
      <c r="L291" s="130">
        <f t="shared" si="69"/>
        <v>1.4964619869729683</v>
      </c>
      <c r="M291" s="85">
        <v>284000</v>
      </c>
      <c r="N291" s="85">
        <v>281500</v>
      </c>
      <c r="O291" s="85">
        <v>15956260</v>
      </c>
      <c r="P291" s="85">
        <f t="shared" si="79"/>
        <v>20.614420961466507</v>
      </c>
      <c r="Q291" s="218">
        <f t="shared" si="70"/>
        <v>20.614420961466507</v>
      </c>
      <c r="R291" s="84">
        <v>10740</v>
      </c>
      <c r="S291" s="84">
        <v>10660</v>
      </c>
      <c r="T291" s="84">
        <v>62100000</v>
      </c>
      <c r="U291" s="84">
        <f t="shared" si="74"/>
        <v>178.6690733471799</v>
      </c>
      <c r="V291" s="84">
        <f t="shared" si="75"/>
        <v>178.6690733471799</v>
      </c>
      <c r="W291" s="85">
        <v>0</v>
      </c>
      <c r="X291" s="85">
        <v>0</v>
      </c>
      <c r="Y291" s="85">
        <v>0</v>
      </c>
      <c r="Z291" s="85">
        <f t="shared" si="80"/>
        <v>0</v>
      </c>
      <c r="AA291" s="85">
        <v>0</v>
      </c>
      <c r="AB291" s="221">
        <f t="shared" si="71"/>
        <v>0</v>
      </c>
      <c r="AC291" s="221">
        <f t="shared" si="72"/>
        <v>246741026849186</v>
      </c>
      <c r="AD291" s="220">
        <f t="shared" si="73"/>
        <v>296825190193910.44</v>
      </c>
      <c r="AE291" s="219">
        <f t="shared" si="76"/>
        <v>1202.9827142420747</v>
      </c>
      <c r="AF291" s="98">
        <f t="shared" si="81"/>
        <v>-8.6810833680359099E-3</v>
      </c>
      <c r="AG291" s="84">
        <f t="shared" si="82"/>
        <v>-1.4623172103487065E-2</v>
      </c>
      <c r="AH291" s="84">
        <f t="shared" si="83"/>
        <v>-4.830917874396135E-3</v>
      </c>
      <c r="AI291" s="84">
        <f t="shared" si="84"/>
        <v>-8.8028169014084511E-3</v>
      </c>
      <c r="AJ291" s="84" t="e">
        <f t="shared" si="85"/>
        <v>#DIV/0!</v>
      </c>
    </row>
    <row r="292" spans="1:36">
      <c r="A292" s="84">
        <v>20190311</v>
      </c>
      <c r="B292" s="84" t="s">
        <v>99</v>
      </c>
      <c r="C292" s="85">
        <v>43800</v>
      </c>
      <c r="D292" s="85">
        <v>43650</v>
      </c>
      <c r="E292" s="85">
        <v>5969782550</v>
      </c>
      <c r="F292" s="85">
        <f t="shared" si="77"/>
        <v>0.18081584632833098</v>
      </c>
      <c r="G292" s="218">
        <f t="shared" si="68"/>
        <v>0.18081584632833098</v>
      </c>
      <c r="H292" s="84">
        <v>206000</v>
      </c>
      <c r="I292" s="84">
        <v>205000</v>
      </c>
      <c r="J292" s="88">
        <v>125461438</v>
      </c>
      <c r="K292" s="84">
        <f t="shared" si="78"/>
        <v>1.4964619869729683</v>
      </c>
      <c r="L292" s="130">
        <f t="shared" si="69"/>
        <v>1.4964619869729683</v>
      </c>
      <c r="M292" s="85">
        <v>281500</v>
      </c>
      <c r="N292" s="85">
        <v>288100</v>
      </c>
      <c r="O292" s="85">
        <v>15956260</v>
      </c>
      <c r="P292" s="85">
        <f t="shared" si="79"/>
        <v>20.614420961466507</v>
      </c>
      <c r="Q292" s="218">
        <f t="shared" si="70"/>
        <v>20.614420961466507</v>
      </c>
      <c r="R292" s="84">
        <v>10660</v>
      </c>
      <c r="S292" s="84">
        <v>10610</v>
      </c>
      <c r="T292" s="84">
        <v>62100000</v>
      </c>
      <c r="U292" s="84">
        <f t="shared" si="74"/>
        <v>178.6690733471799</v>
      </c>
      <c r="V292" s="84">
        <f t="shared" si="75"/>
        <v>178.6690733471799</v>
      </c>
      <c r="W292" s="85">
        <v>0</v>
      </c>
      <c r="X292" s="85">
        <v>0</v>
      </c>
      <c r="Y292" s="85">
        <v>0</v>
      </c>
      <c r="Z292" s="85">
        <f t="shared" si="80"/>
        <v>0</v>
      </c>
      <c r="AA292" s="85">
        <v>0</v>
      </c>
      <c r="AB292" s="221">
        <f t="shared" si="71"/>
        <v>0</v>
      </c>
      <c r="AC292" s="221">
        <f t="shared" si="72"/>
        <v>246741026849186</v>
      </c>
      <c r="AD292" s="220">
        <f t="shared" si="73"/>
        <v>298091691555773.31</v>
      </c>
      <c r="AE292" s="219">
        <f t="shared" si="76"/>
        <v>1208.1156318522337</v>
      </c>
      <c r="AF292" s="98">
        <f t="shared" si="81"/>
        <v>4.2668257402126673E-3</v>
      </c>
      <c r="AG292" s="84">
        <f t="shared" si="82"/>
        <v>-3.4246575342465752E-3</v>
      </c>
      <c r="AH292" s="84">
        <f t="shared" si="83"/>
        <v>-4.8543689320388345E-3</v>
      </c>
      <c r="AI292" s="84">
        <f t="shared" si="84"/>
        <v>2.3445825932504442E-2</v>
      </c>
      <c r="AJ292" s="84" t="e">
        <f t="shared" si="85"/>
        <v>#DIV/0!</v>
      </c>
    </row>
    <row r="293" spans="1:36">
      <c r="A293" s="84">
        <v>20190312</v>
      </c>
      <c r="B293" s="84" t="s">
        <v>99</v>
      </c>
      <c r="C293" s="85">
        <v>43650</v>
      </c>
      <c r="D293" s="85">
        <v>44650</v>
      </c>
      <c r="E293" s="85">
        <v>5969782550</v>
      </c>
      <c r="F293" s="85">
        <f t="shared" si="77"/>
        <v>0.18081584632833098</v>
      </c>
      <c r="G293" s="218">
        <f t="shared" si="68"/>
        <v>0.18081584632833098</v>
      </c>
      <c r="H293" s="84">
        <v>205000</v>
      </c>
      <c r="I293" s="84">
        <v>209000</v>
      </c>
      <c r="J293" s="88">
        <v>125461438</v>
      </c>
      <c r="K293" s="84">
        <f t="shared" si="78"/>
        <v>1.4964619869729683</v>
      </c>
      <c r="L293" s="130">
        <f t="shared" si="69"/>
        <v>1.4964619869729683</v>
      </c>
      <c r="M293" s="85">
        <v>288100</v>
      </c>
      <c r="N293" s="85">
        <v>301500</v>
      </c>
      <c r="O293" s="85">
        <v>15956260</v>
      </c>
      <c r="P293" s="85">
        <f t="shared" si="79"/>
        <v>20.614420961466507</v>
      </c>
      <c r="Q293" s="218">
        <f t="shared" si="70"/>
        <v>20.614420961466507</v>
      </c>
      <c r="R293" s="84">
        <v>10610</v>
      </c>
      <c r="S293" s="84">
        <v>10725</v>
      </c>
      <c r="T293" s="84">
        <v>62100000</v>
      </c>
      <c r="U293" s="84">
        <f t="shared" si="74"/>
        <v>178.6690733471799</v>
      </c>
      <c r="V293" s="84">
        <f t="shared" si="75"/>
        <v>178.6690733471799</v>
      </c>
      <c r="W293" s="85">
        <v>0</v>
      </c>
      <c r="X293" s="85">
        <v>0</v>
      </c>
      <c r="Y293" s="85">
        <v>0</v>
      </c>
      <c r="Z293" s="85">
        <f t="shared" si="80"/>
        <v>0</v>
      </c>
      <c r="AA293" s="85">
        <v>0</v>
      </c>
      <c r="AB293" s="221">
        <f t="shared" si="71"/>
        <v>0</v>
      </c>
      <c r="AC293" s="221">
        <f t="shared" si="72"/>
        <v>246741026849186</v>
      </c>
      <c r="AD293" s="220">
        <f t="shared" si="73"/>
        <v>305605730530630.62</v>
      </c>
      <c r="AE293" s="219">
        <f t="shared" si="76"/>
        <v>1238.5687716109901</v>
      </c>
      <c r="AF293" s="98">
        <f t="shared" si="81"/>
        <v>2.5207139909337043E-2</v>
      </c>
      <c r="AG293" s="84">
        <f t="shared" si="82"/>
        <v>2.2909507445589918E-2</v>
      </c>
      <c r="AH293" s="84">
        <f t="shared" si="83"/>
        <v>1.9512195121951219E-2</v>
      </c>
      <c r="AI293" s="84">
        <f t="shared" si="84"/>
        <v>4.6511627906976744E-2</v>
      </c>
      <c r="AJ293" s="84" t="e">
        <f t="shared" si="85"/>
        <v>#DIV/0!</v>
      </c>
    </row>
    <row r="294" spans="1:36">
      <c r="A294" s="84">
        <v>20190313</v>
      </c>
      <c r="B294" s="84" t="s">
        <v>99</v>
      </c>
      <c r="C294" s="85">
        <v>44650</v>
      </c>
      <c r="D294" s="85">
        <v>43850</v>
      </c>
      <c r="E294" s="85">
        <v>5969782550</v>
      </c>
      <c r="F294" s="85">
        <f t="shared" si="77"/>
        <v>0.18081584632833098</v>
      </c>
      <c r="G294" s="218">
        <f t="shared" si="68"/>
        <v>0.18081584632833098</v>
      </c>
      <c r="H294" s="84">
        <v>209000</v>
      </c>
      <c r="I294" s="84">
        <v>207500</v>
      </c>
      <c r="J294" s="88">
        <v>125461438</v>
      </c>
      <c r="K294" s="84">
        <f t="shared" si="78"/>
        <v>1.4964619869729683</v>
      </c>
      <c r="L294" s="130">
        <f t="shared" si="69"/>
        <v>1.4964619869729683</v>
      </c>
      <c r="M294" s="85">
        <v>301500</v>
      </c>
      <c r="N294" s="85">
        <v>312200</v>
      </c>
      <c r="O294" s="85">
        <v>15956260</v>
      </c>
      <c r="P294" s="85">
        <f t="shared" si="79"/>
        <v>20.614420961466507</v>
      </c>
      <c r="Q294" s="218">
        <f t="shared" si="70"/>
        <v>20.614420961466507</v>
      </c>
      <c r="R294" s="84">
        <v>10725</v>
      </c>
      <c r="S294" s="84">
        <v>10630</v>
      </c>
      <c r="T294" s="84">
        <v>62100000</v>
      </c>
      <c r="U294" s="84">
        <f t="shared" si="74"/>
        <v>178.6690733471799</v>
      </c>
      <c r="V294" s="84">
        <f t="shared" si="75"/>
        <v>178.6690733471799</v>
      </c>
      <c r="W294" s="85">
        <v>0</v>
      </c>
      <c r="X294" s="85">
        <v>0</v>
      </c>
      <c r="Y294" s="85">
        <v>0</v>
      </c>
      <c r="Z294" s="85">
        <f t="shared" si="80"/>
        <v>0</v>
      </c>
      <c r="AA294" s="85">
        <v>0</v>
      </c>
      <c r="AB294" s="221">
        <f t="shared" si="71"/>
        <v>0</v>
      </c>
      <c r="AC294" s="221">
        <f t="shared" si="72"/>
        <v>246741026849186</v>
      </c>
      <c r="AD294" s="220">
        <f t="shared" si="73"/>
        <v>306926045844416</v>
      </c>
      <c r="AE294" s="219">
        <f t="shared" si="76"/>
        <v>1243.9197881429607</v>
      </c>
      <c r="AF294" s="98">
        <f t="shared" si="81"/>
        <v>4.3203225001471456E-3</v>
      </c>
      <c r="AG294" s="84">
        <f t="shared" si="82"/>
        <v>-1.7917133258678612E-2</v>
      </c>
      <c r="AH294" s="84">
        <f t="shared" si="83"/>
        <v>-7.1770334928229667E-3</v>
      </c>
      <c r="AI294" s="84">
        <f t="shared" si="84"/>
        <v>3.5489220563847429E-2</v>
      </c>
      <c r="AJ294" s="84" t="e">
        <f t="shared" si="85"/>
        <v>#DIV/0!</v>
      </c>
    </row>
    <row r="295" spans="1:36">
      <c r="A295" s="84">
        <v>20190314</v>
      </c>
      <c r="B295" s="84" t="s">
        <v>99</v>
      </c>
      <c r="C295" s="85">
        <v>43850</v>
      </c>
      <c r="D295" s="85">
        <v>43850</v>
      </c>
      <c r="E295" s="85">
        <v>5969782550</v>
      </c>
      <c r="F295" s="85">
        <f t="shared" si="77"/>
        <v>0.18081584632833098</v>
      </c>
      <c r="G295" s="218">
        <f t="shared" si="68"/>
        <v>0.18081584632833098</v>
      </c>
      <c r="H295" s="84">
        <v>207500</v>
      </c>
      <c r="I295" s="84">
        <v>206000</v>
      </c>
      <c r="J295" s="88">
        <v>125461438</v>
      </c>
      <c r="K295" s="84">
        <f t="shared" si="78"/>
        <v>1.4964619869729683</v>
      </c>
      <c r="L295" s="130">
        <f t="shared" si="69"/>
        <v>1.4964619869729683</v>
      </c>
      <c r="M295" s="85">
        <v>312200</v>
      </c>
      <c r="N295" s="85">
        <v>306800</v>
      </c>
      <c r="O295" s="85">
        <v>15956260</v>
      </c>
      <c r="P295" s="85">
        <f t="shared" si="79"/>
        <v>20.614420961466507</v>
      </c>
      <c r="Q295" s="218">
        <f t="shared" si="70"/>
        <v>20.614420961466507</v>
      </c>
      <c r="R295" s="84">
        <v>10630</v>
      </c>
      <c r="S295" s="84">
        <v>10620</v>
      </c>
      <c r="T295" s="84">
        <v>62100000</v>
      </c>
      <c r="U295" s="84">
        <f t="shared" si="74"/>
        <v>178.6690733471799</v>
      </c>
      <c r="V295" s="84">
        <f t="shared" si="75"/>
        <v>178.6690733471799</v>
      </c>
      <c r="W295" s="85">
        <v>0</v>
      </c>
      <c r="X295" s="85">
        <v>0</v>
      </c>
      <c r="Y295" s="85">
        <v>0</v>
      </c>
      <c r="Z295" s="85">
        <f t="shared" si="80"/>
        <v>0</v>
      </c>
      <c r="AA295" s="85">
        <v>0</v>
      </c>
      <c r="AB295" s="221">
        <f t="shared" si="71"/>
        <v>0</v>
      </c>
      <c r="AC295" s="221">
        <f t="shared" si="72"/>
        <v>246741026849186</v>
      </c>
      <c r="AD295" s="220">
        <f t="shared" si="73"/>
        <v>304757253013373.12</v>
      </c>
      <c r="AE295" s="219">
        <f t="shared" si="76"/>
        <v>1235.1300345347433</v>
      </c>
      <c r="AF295" s="98">
        <f t="shared" si="81"/>
        <v>-7.0661739543025417E-3</v>
      </c>
      <c r="AG295" s="84">
        <f t="shared" si="82"/>
        <v>0</v>
      </c>
      <c r="AH295" s="84">
        <f t="shared" si="83"/>
        <v>-7.2289156626506026E-3</v>
      </c>
      <c r="AI295" s="84">
        <f t="shared" si="84"/>
        <v>-1.729660474055093E-2</v>
      </c>
      <c r="AJ295" s="84" t="e">
        <f t="shared" si="85"/>
        <v>#DIV/0!</v>
      </c>
    </row>
    <row r="296" spans="1:36">
      <c r="A296" s="84">
        <v>20190315</v>
      </c>
      <c r="B296" s="84" t="s">
        <v>99</v>
      </c>
      <c r="C296" s="85">
        <v>43850</v>
      </c>
      <c r="D296" s="85">
        <v>44200</v>
      </c>
      <c r="E296" s="85">
        <v>5969782550</v>
      </c>
      <c r="F296" s="85">
        <f t="shared" si="77"/>
        <v>0.18081584632833098</v>
      </c>
      <c r="G296" s="218">
        <f t="shared" si="68"/>
        <v>0.18081584632833098</v>
      </c>
      <c r="H296" s="84">
        <v>206000</v>
      </c>
      <c r="I296" s="84">
        <v>203000</v>
      </c>
      <c r="J296" s="88">
        <v>125461438</v>
      </c>
      <c r="K296" s="84">
        <f t="shared" si="78"/>
        <v>1.4964619869729683</v>
      </c>
      <c r="L296" s="130">
        <f t="shared" si="69"/>
        <v>1.4964619869729683</v>
      </c>
      <c r="M296" s="85">
        <v>306800</v>
      </c>
      <c r="N296" s="85">
        <v>305500</v>
      </c>
      <c r="O296" s="85">
        <v>15956260</v>
      </c>
      <c r="P296" s="85">
        <f t="shared" si="79"/>
        <v>20.614420961466507</v>
      </c>
      <c r="Q296" s="218">
        <f t="shared" si="70"/>
        <v>20.614420961466507</v>
      </c>
      <c r="R296" s="84">
        <v>10620</v>
      </c>
      <c r="S296" s="84">
        <v>10775</v>
      </c>
      <c r="T296" s="84">
        <v>62100000</v>
      </c>
      <c r="U296" s="84">
        <f t="shared" si="74"/>
        <v>178.6690733471799</v>
      </c>
      <c r="V296" s="84">
        <f t="shared" si="75"/>
        <v>178.6690733471799</v>
      </c>
      <c r="W296" s="85">
        <v>0</v>
      </c>
      <c r="X296" s="85">
        <v>0</v>
      </c>
      <c r="Y296" s="85">
        <v>0</v>
      </c>
      <c r="Z296" s="85">
        <f t="shared" si="80"/>
        <v>0</v>
      </c>
      <c r="AA296" s="85">
        <v>0</v>
      </c>
      <c r="AB296" s="221">
        <f t="shared" si="71"/>
        <v>0</v>
      </c>
      <c r="AC296" s="221">
        <f t="shared" si="72"/>
        <v>246741026849186</v>
      </c>
      <c r="AD296" s="220">
        <f t="shared" si="73"/>
        <v>305863980531149.75</v>
      </c>
      <c r="AE296" s="219">
        <f t="shared" si="76"/>
        <v>1239.6154155510633</v>
      </c>
      <c r="AF296" s="98">
        <f t="shared" si="81"/>
        <v>3.6315050973637088E-3</v>
      </c>
      <c r="AG296" s="84">
        <f t="shared" si="82"/>
        <v>7.98175598631699E-3</v>
      </c>
      <c r="AH296" s="84">
        <f t="shared" si="83"/>
        <v>-1.4563106796116505E-2</v>
      </c>
      <c r="AI296" s="84">
        <f t="shared" si="84"/>
        <v>-4.2372881355932203E-3</v>
      </c>
      <c r="AJ296" s="84" t="e">
        <f t="shared" si="85"/>
        <v>#DIV/0!</v>
      </c>
    </row>
    <row r="297" spans="1:36">
      <c r="A297" s="84">
        <v>20190318</v>
      </c>
      <c r="B297" s="84" t="s">
        <v>99</v>
      </c>
      <c r="C297" s="85">
        <v>44200</v>
      </c>
      <c r="D297" s="85">
        <v>43700</v>
      </c>
      <c r="E297" s="85">
        <v>5969782550</v>
      </c>
      <c r="F297" s="85">
        <f t="shared" si="77"/>
        <v>0.18081584632833098</v>
      </c>
      <c r="G297" s="218">
        <f t="shared" si="68"/>
        <v>0.18081584632833098</v>
      </c>
      <c r="H297" s="84">
        <v>203000</v>
      </c>
      <c r="I297" s="84">
        <v>201000</v>
      </c>
      <c r="J297" s="88">
        <v>125461438</v>
      </c>
      <c r="K297" s="84">
        <f t="shared" si="78"/>
        <v>1.4964619869729683</v>
      </c>
      <c r="L297" s="130">
        <f t="shared" si="69"/>
        <v>1.4964619869729683</v>
      </c>
      <c r="M297" s="85">
        <v>305500</v>
      </c>
      <c r="N297" s="85">
        <v>299400</v>
      </c>
      <c r="O297" s="85">
        <v>15956260</v>
      </c>
      <c r="P297" s="85">
        <f t="shared" si="79"/>
        <v>20.614420961466507</v>
      </c>
      <c r="Q297" s="218">
        <f t="shared" si="70"/>
        <v>20.614420961466507</v>
      </c>
      <c r="R297" s="84">
        <v>10775</v>
      </c>
      <c r="S297" s="84">
        <v>10755</v>
      </c>
      <c r="T297" s="84">
        <v>62100000</v>
      </c>
      <c r="U297" s="84">
        <f t="shared" si="74"/>
        <v>178.6690733471799</v>
      </c>
      <c r="V297" s="84">
        <f t="shared" si="75"/>
        <v>178.6690733471799</v>
      </c>
      <c r="W297" s="85">
        <v>0</v>
      </c>
      <c r="X297" s="85">
        <v>0</v>
      </c>
      <c r="Y297" s="85">
        <v>0</v>
      </c>
      <c r="Z297" s="85">
        <f t="shared" si="80"/>
        <v>0</v>
      </c>
      <c r="AA297" s="85">
        <v>0</v>
      </c>
      <c r="AB297" s="221">
        <f t="shared" si="71"/>
        <v>0</v>
      </c>
      <c r="AC297" s="221">
        <f t="shared" si="72"/>
        <v>246741026849186</v>
      </c>
      <c r="AD297" s="220">
        <f t="shared" si="73"/>
        <v>302720394084644.75</v>
      </c>
      <c r="AE297" s="219">
        <f t="shared" si="76"/>
        <v>1226.8749869055002</v>
      </c>
      <c r="AF297" s="98">
        <f t="shared" si="81"/>
        <v>-1.0277726854420704E-2</v>
      </c>
      <c r="AG297" s="84">
        <f t="shared" si="82"/>
        <v>-1.1312217194570135E-2</v>
      </c>
      <c r="AH297" s="84">
        <f t="shared" si="83"/>
        <v>-9.852216748768473E-3</v>
      </c>
      <c r="AI297" s="84">
        <f t="shared" si="84"/>
        <v>-1.9967266775777415E-2</v>
      </c>
      <c r="AJ297" s="84" t="e">
        <f t="shared" si="85"/>
        <v>#DIV/0!</v>
      </c>
    </row>
    <row r="298" spans="1:36">
      <c r="A298" s="84">
        <v>20190319</v>
      </c>
      <c r="B298" s="84" t="s">
        <v>99</v>
      </c>
      <c r="C298" s="85">
        <v>43700</v>
      </c>
      <c r="D298" s="85">
        <v>43900</v>
      </c>
      <c r="E298" s="85">
        <v>5969782550</v>
      </c>
      <c r="F298" s="85">
        <f t="shared" si="77"/>
        <v>0.18081584632833098</v>
      </c>
      <c r="G298" s="218">
        <f t="shared" si="68"/>
        <v>0.18081584632833098</v>
      </c>
      <c r="H298" s="84">
        <v>201000</v>
      </c>
      <c r="I298" s="84">
        <v>203000</v>
      </c>
      <c r="J298" s="88">
        <v>125461438</v>
      </c>
      <c r="K298" s="84">
        <f t="shared" si="78"/>
        <v>1.4964619869729683</v>
      </c>
      <c r="L298" s="130">
        <f t="shared" si="69"/>
        <v>1.4964619869729683</v>
      </c>
      <c r="M298" s="85">
        <v>299400</v>
      </c>
      <c r="N298" s="85">
        <v>289800</v>
      </c>
      <c r="O298" s="85">
        <v>15956260</v>
      </c>
      <c r="P298" s="85">
        <f t="shared" si="79"/>
        <v>20.614420961466507</v>
      </c>
      <c r="Q298" s="218">
        <f t="shared" si="70"/>
        <v>20.614420961466507</v>
      </c>
      <c r="R298" s="84">
        <v>10755</v>
      </c>
      <c r="S298" s="84">
        <v>10775</v>
      </c>
      <c r="T298" s="84">
        <v>62100000</v>
      </c>
      <c r="U298" s="84">
        <f t="shared" si="74"/>
        <v>178.6690733471799</v>
      </c>
      <c r="V298" s="84">
        <f t="shared" si="75"/>
        <v>178.6690733471799</v>
      </c>
      <c r="W298" s="85">
        <v>0</v>
      </c>
      <c r="X298" s="85">
        <v>0</v>
      </c>
      <c r="Y298" s="85">
        <v>0</v>
      </c>
      <c r="Z298" s="85">
        <f t="shared" si="80"/>
        <v>0</v>
      </c>
      <c r="AA298" s="85">
        <v>0</v>
      </c>
      <c r="AB298" s="221">
        <f t="shared" si="71"/>
        <v>0</v>
      </c>
      <c r="AC298" s="221">
        <f t="shared" si="72"/>
        <v>246741026849186</v>
      </c>
      <c r="AD298" s="220">
        <f t="shared" si="73"/>
        <v>300375964894310.87</v>
      </c>
      <c r="AE298" s="219">
        <f t="shared" si="76"/>
        <v>1217.3734085896781</v>
      </c>
      <c r="AF298" s="98">
        <f t="shared" si="81"/>
        <v>-7.7445366620340107E-3</v>
      </c>
      <c r="AG298" s="84">
        <f t="shared" si="82"/>
        <v>4.5766590389016018E-3</v>
      </c>
      <c r="AH298" s="84">
        <f t="shared" si="83"/>
        <v>9.9502487562189053E-3</v>
      </c>
      <c r="AI298" s="84">
        <f t="shared" si="84"/>
        <v>-3.2064128256513023E-2</v>
      </c>
      <c r="AJ298" s="84" t="e">
        <f t="shared" si="85"/>
        <v>#DIV/0!</v>
      </c>
    </row>
    <row r="299" spans="1:36">
      <c r="A299" s="84">
        <v>20190320</v>
      </c>
      <c r="B299" s="84" t="s">
        <v>99</v>
      </c>
      <c r="C299" s="85">
        <v>43900</v>
      </c>
      <c r="D299" s="85">
        <v>44050</v>
      </c>
      <c r="E299" s="85">
        <v>5969782550</v>
      </c>
      <c r="F299" s="85">
        <f t="shared" si="77"/>
        <v>0.18081584632833098</v>
      </c>
      <c r="G299" s="218">
        <f t="shared" si="68"/>
        <v>0.18081584632833098</v>
      </c>
      <c r="H299" s="84">
        <v>203000</v>
      </c>
      <c r="I299" s="84">
        <v>201000</v>
      </c>
      <c r="J299" s="88">
        <v>125461438</v>
      </c>
      <c r="K299" s="84">
        <f t="shared" si="78"/>
        <v>1.4964619869729683</v>
      </c>
      <c r="L299" s="130">
        <f t="shared" si="69"/>
        <v>1.4964619869729683</v>
      </c>
      <c r="M299" s="85">
        <v>289800</v>
      </c>
      <c r="N299" s="85">
        <v>294700</v>
      </c>
      <c r="O299" s="85">
        <v>15956260</v>
      </c>
      <c r="P299" s="85">
        <f t="shared" si="79"/>
        <v>20.614420961466507</v>
      </c>
      <c r="Q299" s="218">
        <f t="shared" si="70"/>
        <v>20.614420961466507</v>
      </c>
      <c r="R299" s="84">
        <v>10775</v>
      </c>
      <c r="S299" s="84">
        <v>10790</v>
      </c>
      <c r="T299" s="84">
        <v>62100000</v>
      </c>
      <c r="U299" s="84">
        <f t="shared" si="74"/>
        <v>178.6690733471799</v>
      </c>
      <c r="V299" s="84">
        <f t="shared" si="75"/>
        <v>178.6690733471799</v>
      </c>
      <c r="W299" s="85">
        <v>0</v>
      </c>
      <c r="X299" s="85">
        <v>0</v>
      </c>
      <c r="Y299" s="85">
        <v>0</v>
      </c>
      <c r="Z299" s="85">
        <f t="shared" si="80"/>
        <v>0</v>
      </c>
      <c r="AA299" s="85">
        <v>0</v>
      </c>
      <c r="AB299" s="221">
        <f t="shared" si="71"/>
        <v>0</v>
      </c>
      <c r="AC299" s="221">
        <f t="shared" si="72"/>
        <v>246741026849186</v>
      </c>
      <c r="AD299" s="220">
        <f t="shared" si="73"/>
        <v>301940565680156</v>
      </c>
      <c r="AE299" s="219">
        <f t="shared" si="76"/>
        <v>1223.714473169917</v>
      </c>
      <c r="AF299" s="98">
        <f t="shared" si="81"/>
        <v>5.2088081894157943E-3</v>
      </c>
      <c r="AG299" s="84">
        <f t="shared" si="82"/>
        <v>3.4168564920273349E-3</v>
      </c>
      <c r="AH299" s="84">
        <f t="shared" si="83"/>
        <v>-9.852216748768473E-3</v>
      </c>
      <c r="AI299" s="84">
        <f t="shared" si="84"/>
        <v>1.6908212560386472E-2</v>
      </c>
      <c r="AJ299" s="84" t="e">
        <f t="shared" si="85"/>
        <v>#DIV/0!</v>
      </c>
    </row>
    <row r="300" spans="1:36">
      <c r="A300" s="84">
        <v>20190321</v>
      </c>
      <c r="B300" s="84" t="s">
        <v>99</v>
      </c>
      <c r="C300" s="85">
        <v>44050</v>
      </c>
      <c r="D300" s="85">
        <v>45850</v>
      </c>
      <c r="E300" s="85">
        <v>5969782550</v>
      </c>
      <c r="F300" s="85">
        <f t="shared" si="77"/>
        <v>0.18081584632833098</v>
      </c>
      <c r="G300" s="218">
        <f t="shared" si="68"/>
        <v>0.18081584632833098</v>
      </c>
      <c r="H300" s="84">
        <v>201000</v>
      </c>
      <c r="I300" s="84">
        <v>200500</v>
      </c>
      <c r="J300" s="88">
        <v>125461438</v>
      </c>
      <c r="K300" s="84">
        <f t="shared" si="78"/>
        <v>1.4964619869729683</v>
      </c>
      <c r="L300" s="130">
        <f t="shared" si="69"/>
        <v>1.4964619869729683</v>
      </c>
      <c r="M300" s="85">
        <v>294700</v>
      </c>
      <c r="N300" s="85">
        <v>282800</v>
      </c>
      <c r="O300" s="85">
        <v>15956260</v>
      </c>
      <c r="P300" s="85">
        <f t="shared" si="79"/>
        <v>20.614420961466507</v>
      </c>
      <c r="Q300" s="218">
        <f t="shared" si="70"/>
        <v>20.614420961466507</v>
      </c>
      <c r="R300" s="84">
        <v>10790</v>
      </c>
      <c r="S300" s="84">
        <v>10900</v>
      </c>
      <c r="T300" s="84">
        <v>62100000</v>
      </c>
      <c r="U300" s="84">
        <f t="shared" si="74"/>
        <v>178.6690733471799</v>
      </c>
      <c r="V300" s="84">
        <f t="shared" si="75"/>
        <v>178.6690733471799</v>
      </c>
      <c r="W300" s="85">
        <v>0</v>
      </c>
      <c r="X300" s="85">
        <v>0</v>
      </c>
      <c r="Y300" s="85">
        <v>0</v>
      </c>
      <c r="Z300" s="85">
        <f t="shared" si="80"/>
        <v>0</v>
      </c>
      <c r="AA300" s="85">
        <v>0</v>
      </c>
      <c r="AB300" s="221">
        <f t="shared" si="71"/>
        <v>0</v>
      </c>
      <c r="AC300" s="221">
        <f t="shared" si="72"/>
        <v>246741026849186</v>
      </c>
      <c r="AD300" s="220">
        <f t="shared" si="73"/>
        <v>301095900474039.19</v>
      </c>
      <c r="AE300" s="219">
        <f t="shared" si="76"/>
        <v>1220.2911867513471</v>
      </c>
      <c r="AF300" s="98">
        <f t="shared" si="81"/>
        <v>-2.7974552018676271E-3</v>
      </c>
      <c r="AG300" s="84">
        <f t="shared" si="82"/>
        <v>4.0862656072644721E-2</v>
      </c>
      <c r="AH300" s="84">
        <f t="shared" si="83"/>
        <v>-2.4875621890547263E-3</v>
      </c>
      <c r="AI300" s="84">
        <f t="shared" si="84"/>
        <v>-4.0380047505938245E-2</v>
      </c>
      <c r="AJ300" s="84" t="e">
        <f t="shared" si="85"/>
        <v>#DIV/0!</v>
      </c>
    </row>
    <row r="301" spans="1:36">
      <c r="A301" s="84">
        <v>20190322</v>
      </c>
      <c r="B301" s="84" t="s">
        <v>99</v>
      </c>
      <c r="C301" s="85">
        <v>45850</v>
      </c>
      <c r="D301" s="85">
        <v>46550</v>
      </c>
      <c r="E301" s="85">
        <v>5969782550</v>
      </c>
      <c r="F301" s="85">
        <f t="shared" si="77"/>
        <v>0.18081584632833098</v>
      </c>
      <c r="G301" s="218">
        <f t="shared" si="68"/>
        <v>0.18081584632833098</v>
      </c>
      <c r="H301" s="84">
        <v>200500</v>
      </c>
      <c r="I301" s="84">
        <v>199500</v>
      </c>
      <c r="J301" s="88">
        <v>125461438</v>
      </c>
      <c r="K301" s="84">
        <f t="shared" si="78"/>
        <v>1.4964619869729683</v>
      </c>
      <c r="L301" s="130">
        <f t="shared" si="69"/>
        <v>1.4964619869729683</v>
      </c>
      <c r="M301" s="85">
        <v>282800</v>
      </c>
      <c r="N301" s="85">
        <v>281300</v>
      </c>
      <c r="O301" s="85">
        <v>15956260</v>
      </c>
      <c r="P301" s="85">
        <f t="shared" si="79"/>
        <v>20.614420961466507</v>
      </c>
      <c r="Q301" s="218">
        <f t="shared" si="70"/>
        <v>20.614420961466507</v>
      </c>
      <c r="R301" s="84">
        <v>10900</v>
      </c>
      <c r="S301" s="84">
        <v>10925</v>
      </c>
      <c r="T301" s="84">
        <v>62100000</v>
      </c>
      <c r="U301" s="84">
        <f t="shared" si="74"/>
        <v>178.6690733471799</v>
      </c>
      <c r="V301" s="84">
        <f t="shared" si="75"/>
        <v>178.6690733471799</v>
      </c>
      <c r="W301" s="85">
        <v>0</v>
      </c>
      <c r="X301" s="85">
        <v>0</v>
      </c>
      <c r="Y301" s="85">
        <v>0</v>
      </c>
      <c r="Z301" s="85">
        <f t="shared" si="80"/>
        <v>0</v>
      </c>
      <c r="AA301" s="85">
        <v>0</v>
      </c>
      <c r="AB301" s="221">
        <f t="shared" si="71"/>
        <v>0</v>
      </c>
      <c r="AC301" s="221">
        <f t="shared" si="72"/>
        <v>246741026849186</v>
      </c>
      <c r="AD301" s="220">
        <f t="shared" si="73"/>
        <v>301447744245618.87</v>
      </c>
      <c r="AE301" s="219">
        <f t="shared" si="76"/>
        <v>1221.7171505485828</v>
      </c>
      <c r="AF301" s="98">
        <f t="shared" si="81"/>
        <v>1.1685438792948056E-3</v>
      </c>
      <c r="AG301" s="84">
        <f t="shared" si="82"/>
        <v>1.5267175572519083E-2</v>
      </c>
      <c r="AH301" s="84">
        <f t="shared" si="83"/>
        <v>-4.9875311720698253E-3</v>
      </c>
      <c r="AI301" s="84">
        <f t="shared" si="84"/>
        <v>-5.3041018387553042E-3</v>
      </c>
      <c r="AJ301" s="84" t="e">
        <f t="shared" si="85"/>
        <v>#DIV/0!</v>
      </c>
    </row>
    <row r="302" spans="1:36">
      <c r="A302" s="84">
        <v>20190325</v>
      </c>
      <c r="B302" s="84" t="s">
        <v>99</v>
      </c>
      <c r="C302" s="85">
        <v>46550</v>
      </c>
      <c r="D302" s="85">
        <v>45500</v>
      </c>
      <c r="E302" s="85">
        <v>5969782550</v>
      </c>
      <c r="F302" s="85">
        <f t="shared" si="77"/>
        <v>0.18081584632833098</v>
      </c>
      <c r="G302" s="218">
        <f t="shared" si="68"/>
        <v>0.18081584632833098</v>
      </c>
      <c r="H302" s="84">
        <v>199500</v>
      </c>
      <c r="I302" s="84">
        <v>198000</v>
      </c>
      <c r="J302" s="88">
        <v>125461438</v>
      </c>
      <c r="K302" s="84">
        <f t="shared" si="78"/>
        <v>1.4964619869729683</v>
      </c>
      <c r="L302" s="130">
        <f t="shared" si="69"/>
        <v>1.4964619869729683</v>
      </c>
      <c r="M302" s="85">
        <v>281300</v>
      </c>
      <c r="N302" s="85">
        <v>271500</v>
      </c>
      <c r="O302" s="85">
        <v>15956260</v>
      </c>
      <c r="P302" s="85">
        <f t="shared" si="79"/>
        <v>20.614420961466507</v>
      </c>
      <c r="Q302" s="218">
        <f t="shared" si="70"/>
        <v>20.614420961466507</v>
      </c>
      <c r="R302" s="84">
        <v>10925</v>
      </c>
      <c r="S302" s="84">
        <v>10720</v>
      </c>
      <c r="T302" s="84">
        <v>62100000</v>
      </c>
      <c r="U302" s="84">
        <f t="shared" si="74"/>
        <v>178.6690733471799</v>
      </c>
      <c r="V302" s="84">
        <f t="shared" si="75"/>
        <v>178.6690733471799</v>
      </c>
      <c r="W302" s="85">
        <v>0</v>
      </c>
      <c r="X302" s="85">
        <v>0</v>
      </c>
      <c r="Y302" s="85">
        <v>0</v>
      </c>
      <c r="Z302" s="85">
        <f t="shared" si="80"/>
        <v>0</v>
      </c>
      <c r="AA302" s="85">
        <v>0</v>
      </c>
      <c r="AB302" s="221">
        <f t="shared" si="71"/>
        <v>0</v>
      </c>
      <c r="AC302" s="221">
        <f t="shared" si="72"/>
        <v>246741026849186</v>
      </c>
      <c r="AD302" s="220">
        <f t="shared" si="73"/>
        <v>294534667555808.56</v>
      </c>
      <c r="AE302" s="219">
        <f t="shared" si="76"/>
        <v>1193.6996101415887</v>
      </c>
      <c r="AF302" s="98">
        <f t="shared" si="81"/>
        <v>-2.2932918961163434E-2</v>
      </c>
      <c r="AG302" s="84">
        <f t="shared" si="82"/>
        <v>-2.2556390977443608E-2</v>
      </c>
      <c r="AH302" s="84">
        <f t="shared" si="83"/>
        <v>-7.5187969924812026E-3</v>
      </c>
      <c r="AI302" s="84">
        <f t="shared" si="84"/>
        <v>-3.4838250977603978E-2</v>
      </c>
      <c r="AJ302" s="84" t="e">
        <f t="shared" si="85"/>
        <v>#DIV/0!</v>
      </c>
    </row>
    <row r="303" spans="1:36">
      <c r="A303" s="84">
        <v>20190326</v>
      </c>
      <c r="B303" s="84" t="s">
        <v>99</v>
      </c>
      <c r="C303" s="85">
        <v>45500</v>
      </c>
      <c r="D303" s="85">
        <v>45250</v>
      </c>
      <c r="E303" s="85">
        <v>5969782550</v>
      </c>
      <c r="F303" s="85">
        <f t="shared" si="77"/>
        <v>0.18081584632833098</v>
      </c>
      <c r="G303" s="218">
        <f t="shared" si="68"/>
        <v>0.18081584632833098</v>
      </c>
      <c r="H303" s="84">
        <v>198000</v>
      </c>
      <c r="I303" s="84">
        <v>192500</v>
      </c>
      <c r="J303" s="88">
        <v>125461438</v>
      </c>
      <c r="K303" s="84">
        <f t="shared" si="78"/>
        <v>1.4964619869729683</v>
      </c>
      <c r="L303" s="130">
        <f t="shared" si="69"/>
        <v>1.4964619869729683</v>
      </c>
      <c r="M303" s="85">
        <v>271500</v>
      </c>
      <c r="N303" s="85">
        <v>286300</v>
      </c>
      <c r="O303" s="85">
        <v>15956260</v>
      </c>
      <c r="P303" s="85">
        <f t="shared" si="79"/>
        <v>20.614420961466507</v>
      </c>
      <c r="Q303" s="218">
        <f t="shared" si="70"/>
        <v>20.614420961466507</v>
      </c>
      <c r="R303" s="84">
        <v>10720</v>
      </c>
      <c r="S303" s="84">
        <v>10740</v>
      </c>
      <c r="T303" s="84">
        <v>62100000</v>
      </c>
      <c r="U303" s="84">
        <f t="shared" si="74"/>
        <v>178.6690733471799</v>
      </c>
      <c r="V303" s="84">
        <f t="shared" si="75"/>
        <v>178.6690733471799</v>
      </c>
      <c r="W303" s="85">
        <v>0</v>
      </c>
      <c r="X303" s="85">
        <v>0</v>
      </c>
      <c r="Y303" s="85">
        <v>0</v>
      </c>
      <c r="Z303" s="85">
        <f t="shared" si="80"/>
        <v>0</v>
      </c>
      <c r="AA303" s="85">
        <v>0</v>
      </c>
      <c r="AB303" s="221">
        <f t="shared" si="71"/>
        <v>0</v>
      </c>
      <c r="AC303" s="221">
        <f t="shared" si="72"/>
        <v>246741026849186</v>
      </c>
      <c r="AD303" s="220">
        <f t="shared" si="73"/>
        <v>298322251320510.37</v>
      </c>
      <c r="AE303" s="219">
        <f t="shared" si="76"/>
        <v>1209.0500519107106</v>
      </c>
      <c r="AF303" s="98">
        <f t="shared" si="81"/>
        <v>1.2859551631504014E-2</v>
      </c>
      <c r="AG303" s="84">
        <f t="shared" si="82"/>
        <v>-5.4945054945054949E-3</v>
      </c>
      <c r="AH303" s="84">
        <f t="shared" si="83"/>
        <v>-2.7777777777777776E-2</v>
      </c>
      <c r="AI303" s="84">
        <f t="shared" si="84"/>
        <v>5.4511970534069983E-2</v>
      </c>
      <c r="AJ303" s="84" t="e">
        <f t="shared" si="85"/>
        <v>#DIV/0!</v>
      </c>
    </row>
    <row r="304" spans="1:36">
      <c r="A304" s="84">
        <v>20190327</v>
      </c>
      <c r="B304" s="84" t="s">
        <v>99</v>
      </c>
      <c r="C304" s="85">
        <v>45250</v>
      </c>
      <c r="D304" s="85">
        <v>45350</v>
      </c>
      <c r="E304" s="85">
        <v>5969782550</v>
      </c>
      <c r="F304" s="85">
        <f t="shared" si="77"/>
        <v>0.18081584632833098</v>
      </c>
      <c r="G304" s="218">
        <f t="shared" si="68"/>
        <v>0.18081584632833098</v>
      </c>
      <c r="H304" s="84">
        <v>192500</v>
      </c>
      <c r="I304" s="84">
        <v>183000</v>
      </c>
      <c r="J304" s="88">
        <v>125461438</v>
      </c>
      <c r="K304" s="84">
        <f t="shared" si="78"/>
        <v>1.4964619869729683</v>
      </c>
      <c r="L304" s="130">
        <f t="shared" si="69"/>
        <v>1.4964619869729683</v>
      </c>
      <c r="M304" s="85">
        <v>286300</v>
      </c>
      <c r="N304" s="85">
        <v>269600</v>
      </c>
      <c r="O304" s="85">
        <v>15956260</v>
      </c>
      <c r="P304" s="85">
        <f t="shared" si="79"/>
        <v>20.614420961466507</v>
      </c>
      <c r="Q304" s="218">
        <f t="shared" si="70"/>
        <v>20.614420961466507</v>
      </c>
      <c r="R304" s="84">
        <v>10740</v>
      </c>
      <c r="S304" s="84">
        <v>10670</v>
      </c>
      <c r="T304" s="84">
        <v>62100000</v>
      </c>
      <c r="U304" s="84">
        <f t="shared" si="74"/>
        <v>178.6690733471799</v>
      </c>
      <c r="V304" s="84">
        <f t="shared" si="75"/>
        <v>178.6690733471799</v>
      </c>
      <c r="W304" s="85">
        <v>0</v>
      </c>
      <c r="X304" s="85">
        <v>0</v>
      </c>
      <c r="Y304" s="85">
        <v>0</v>
      </c>
      <c r="Z304" s="85">
        <f t="shared" si="80"/>
        <v>0</v>
      </c>
      <c r="AA304" s="85">
        <v>0</v>
      </c>
      <c r="AB304" s="221">
        <f t="shared" si="71"/>
        <v>0</v>
      </c>
      <c r="AC304" s="221">
        <f t="shared" si="72"/>
        <v>246741026849186</v>
      </c>
      <c r="AD304" s="220">
        <f t="shared" si="73"/>
        <v>290376796083309.75</v>
      </c>
      <c r="AE304" s="219">
        <f t="shared" si="76"/>
        <v>1176.8484543950406</v>
      </c>
      <c r="AF304" s="98">
        <f t="shared" si="81"/>
        <v>-2.6633800201059162E-2</v>
      </c>
      <c r="AG304" s="84">
        <f t="shared" si="82"/>
        <v>2.2099447513812156E-3</v>
      </c>
      <c r="AH304" s="84">
        <f t="shared" si="83"/>
        <v>-4.9350649350649353E-2</v>
      </c>
      <c r="AI304" s="84">
        <f t="shared" si="84"/>
        <v>-5.8330422633601116E-2</v>
      </c>
      <c r="AJ304" s="84" t="e">
        <f t="shared" si="85"/>
        <v>#DIV/0!</v>
      </c>
    </row>
    <row r="305" spans="1:36">
      <c r="A305" s="84">
        <v>20190328</v>
      </c>
      <c r="B305" s="84" t="s">
        <v>99</v>
      </c>
      <c r="C305" s="85">
        <v>45350</v>
      </c>
      <c r="D305" s="85">
        <v>44850</v>
      </c>
      <c r="E305" s="85">
        <v>5969782550</v>
      </c>
      <c r="F305" s="85">
        <f t="shared" si="77"/>
        <v>0.18081584632833098</v>
      </c>
      <c r="G305" s="218">
        <f t="shared" si="68"/>
        <v>0.18081584632833098</v>
      </c>
      <c r="H305" s="84">
        <v>183000</v>
      </c>
      <c r="I305" s="84">
        <v>180500</v>
      </c>
      <c r="J305" s="88">
        <v>125461438</v>
      </c>
      <c r="K305" s="84">
        <f t="shared" si="78"/>
        <v>1.4964619869729683</v>
      </c>
      <c r="L305" s="130">
        <f t="shared" si="69"/>
        <v>1.4964619869729683</v>
      </c>
      <c r="M305" s="85">
        <v>269600</v>
      </c>
      <c r="N305" s="85">
        <v>270300</v>
      </c>
      <c r="O305" s="85">
        <v>15956260</v>
      </c>
      <c r="P305" s="85">
        <f t="shared" si="79"/>
        <v>20.614420961466507</v>
      </c>
      <c r="Q305" s="218">
        <f t="shared" si="70"/>
        <v>20.614420961466507</v>
      </c>
      <c r="R305" s="84">
        <v>10670</v>
      </c>
      <c r="S305" s="84">
        <v>10630</v>
      </c>
      <c r="T305" s="84">
        <v>62100000</v>
      </c>
      <c r="U305" s="84">
        <f t="shared" si="74"/>
        <v>178.6690733471799</v>
      </c>
      <c r="V305" s="84">
        <f t="shared" si="75"/>
        <v>178.6690733471799</v>
      </c>
      <c r="W305" s="85">
        <v>0</v>
      </c>
      <c r="X305" s="85">
        <v>0</v>
      </c>
      <c r="Y305" s="85">
        <v>0</v>
      </c>
      <c r="Z305" s="85">
        <f t="shared" si="80"/>
        <v>0</v>
      </c>
      <c r="AA305" s="85">
        <v>0</v>
      </c>
      <c r="AB305" s="221">
        <f t="shared" si="71"/>
        <v>0</v>
      </c>
      <c r="AC305" s="221">
        <f t="shared" si="72"/>
        <v>246741026849186</v>
      </c>
      <c r="AD305" s="220">
        <f t="shared" si="73"/>
        <v>289154146123460.75</v>
      </c>
      <c r="AE305" s="219">
        <f t="shared" si="76"/>
        <v>1171.8932591627683</v>
      </c>
      <c r="AF305" s="98">
        <f t="shared" si="81"/>
        <v>-4.2105635723670449E-3</v>
      </c>
      <c r="AG305" s="84">
        <f t="shared" si="82"/>
        <v>-1.1025358324145534E-2</v>
      </c>
      <c r="AH305" s="84">
        <f t="shared" si="83"/>
        <v>-1.3661202185792349E-2</v>
      </c>
      <c r="AI305" s="84">
        <f t="shared" si="84"/>
        <v>2.5964391691394658E-3</v>
      </c>
      <c r="AJ305" s="84" t="e">
        <f t="shared" si="85"/>
        <v>#DIV/0!</v>
      </c>
    </row>
    <row r="306" spans="1:36">
      <c r="A306" s="84">
        <v>20190329</v>
      </c>
      <c r="B306" s="84" t="s">
        <v>99</v>
      </c>
      <c r="C306" s="85">
        <v>44850</v>
      </c>
      <c r="D306" s="85">
        <v>44650</v>
      </c>
      <c r="E306" s="85">
        <v>5969782550</v>
      </c>
      <c r="F306" s="85">
        <f t="shared" si="77"/>
        <v>0.18081584632833098</v>
      </c>
      <c r="G306" s="218">
        <f t="shared" si="68"/>
        <v>0.18081584632833098</v>
      </c>
      <c r="H306" s="84">
        <v>180500</v>
      </c>
      <c r="I306" s="84">
        <v>181000</v>
      </c>
      <c r="J306" s="88">
        <v>125461438</v>
      </c>
      <c r="K306" s="84">
        <f t="shared" si="78"/>
        <v>1.4964619869729683</v>
      </c>
      <c r="L306" s="130">
        <f t="shared" si="69"/>
        <v>1.4964619869729683</v>
      </c>
      <c r="M306" s="85">
        <v>270300</v>
      </c>
      <c r="N306" s="85">
        <v>279800</v>
      </c>
      <c r="O306" s="85">
        <v>15956260</v>
      </c>
      <c r="P306" s="85">
        <f t="shared" si="79"/>
        <v>20.614420961466507</v>
      </c>
      <c r="Q306" s="218">
        <f t="shared" si="70"/>
        <v>20.614420961466507</v>
      </c>
      <c r="R306" s="84">
        <v>10630</v>
      </c>
      <c r="S306" s="84">
        <v>10715</v>
      </c>
      <c r="T306" s="84">
        <v>62100000</v>
      </c>
      <c r="U306" s="84">
        <f t="shared" si="74"/>
        <v>178.6690733471799</v>
      </c>
      <c r="V306" s="84">
        <f t="shared" si="75"/>
        <v>178.6690733471799</v>
      </c>
      <c r="W306" s="85">
        <v>0</v>
      </c>
      <c r="X306" s="85">
        <v>0</v>
      </c>
      <c r="Y306" s="85">
        <v>0</v>
      </c>
      <c r="Z306" s="85">
        <f t="shared" si="80"/>
        <v>0</v>
      </c>
      <c r="AA306" s="85">
        <v>0</v>
      </c>
      <c r="AB306" s="221">
        <f t="shared" si="71"/>
        <v>0</v>
      </c>
      <c r="AC306" s="221">
        <f t="shared" si="72"/>
        <v>246741026849186</v>
      </c>
      <c r="AD306" s="220">
        <f t="shared" si="73"/>
        <v>293100064782488.75</v>
      </c>
      <c r="AE306" s="219">
        <f t="shared" si="76"/>
        <v>1187.8854057036833</v>
      </c>
      <c r="AF306" s="98">
        <f t="shared" si="81"/>
        <v>1.3646419087980919E-2</v>
      </c>
      <c r="AG306" s="84">
        <f t="shared" si="82"/>
        <v>-4.459308807134894E-3</v>
      </c>
      <c r="AH306" s="84">
        <f t="shared" si="83"/>
        <v>2.7700831024930748E-3</v>
      </c>
      <c r="AI306" s="84">
        <f t="shared" si="84"/>
        <v>3.5146133925268219E-2</v>
      </c>
      <c r="AJ306" s="84" t="e">
        <f t="shared" si="85"/>
        <v>#DIV/0!</v>
      </c>
    </row>
    <row r="307" spans="1:36">
      <c r="A307" s="84">
        <v>20190401</v>
      </c>
      <c r="B307" s="84" t="s">
        <v>99</v>
      </c>
      <c r="C307" s="85">
        <v>44650</v>
      </c>
      <c r="D307" s="85">
        <v>45050</v>
      </c>
      <c r="E307" s="85">
        <v>5969782550</v>
      </c>
      <c r="F307" s="85">
        <f t="shared" si="77"/>
        <v>0.18081584632833098</v>
      </c>
      <c r="G307" s="218">
        <f t="shared" si="68"/>
        <v>0.18081584632833098</v>
      </c>
      <c r="H307" s="84">
        <v>181000</v>
      </c>
      <c r="I307" s="84">
        <v>182000</v>
      </c>
      <c r="J307" s="88">
        <v>125461438</v>
      </c>
      <c r="K307" s="84">
        <f t="shared" si="78"/>
        <v>1.4964619869729683</v>
      </c>
      <c r="L307" s="130">
        <f t="shared" si="69"/>
        <v>1.4964619869729683</v>
      </c>
      <c r="M307" s="85">
        <v>279800</v>
      </c>
      <c r="N307" s="85">
        <v>274900</v>
      </c>
      <c r="O307" s="85">
        <v>15956260</v>
      </c>
      <c r="P307" s="85">
        <f t="shared" si="79"/>
        <v>20.614420961466507</v>
      </c>
      <c r="Q307" s="218">
        <f t="shared" si="70"/>
        <v>20.614420961466507</v>
      </c>
      <c r="R307" s="84">
        <v>10715</v>
      </c>
      <c r="S307" s="84">
        <v>10850</v>
      </c>
      <c r="T307" s="84">
        <v>62100000</v>
      </c>
      <c r="U307" s="84">
        <f t="shared" si="74"/>
        <v>178.6690733471799</v>
      </c>
      <c r="V307" s="84">
        <f t="shared" si="75"/>
        <v>178.6690733471799</v>
      </c>
      <c r="W307" s="85">
        <v>0</v>
      </c>
      <c r="X307" s="85">
        <v>0</v>
      </c>
      <c r="Y307" s="85">
        <v>0</v>
      </c>
      <c r="Z307" s="85">
        <f t="shared" si="80"/>
        <v>0</v>
      </c>
      <c r="AA307" s="85">
        <v>0</v>
      </c>
      <c r="AB307" s="221">
        <f t="shared" si="71"/>
        <v>0</v>
      </c>
      <c r="AC307" s="221">
        <f t="shared" si="72"/>
        <v>246741026849186</v>
      </c>
      <c r="AD307" s="220">
        <f t="shared" si="73"/>
        <v>293605705348370.56</v>
      </c>
      <c r="AE307" s="219">
        <f t="shared" si="76"/>
        <v>1189.9346821144154</v>
      </c>
      <c r="AF307" s="98">
        <f t="shared" si="81"/>
        <v>1.7251465510834641E-3</v>
      </c>
      <c r="AG307" s="84">
        <f t="shared" si="82"/>
        <v>8.9585666293393058E-3</v>
      </c>
      <c r="AH307" s="84">
        <f t="shared" si="83"/>
        <v>5.5248618784530384E-3</v>
      </c>
      <c r="AI307" s="84">
        <f t="shared" si="84"/>
        <v>-1.7512508934953538E-2</v>
      </c>
      <c r="AJ307" s="84" t="e">
        <f t="shared" si="85"/>
        <v>#DIV/0!</v>
      </c>
    </row>
    <row r="308" spans="1:36">
      <c r="A308" s="84">
        <v>20190402</v>
      </c>
      <c r="B308" s="84" t="s">
        <v>99</v>
      </c>
      <c r="C308" s="85">
        <v>45050</v>
      </c>
      <c r="D308" s="85">
        <v>45750</v>
      </c>
      <c r="E308" s="85">
        <v>5969782550</v>
      </c>
      <c r="F308" s="85">
        <f t="shared" si="77"/>
        <v>0.18081584632833098</v>
      </c>
      <c r="G308" s="218">
        <f t="shared" si="68"/>
        <v>0.18081584632833098</v>
      </c>
      <c r="H308" s="84">
        <v>182000</v>
      </c>
      <c r="I308" s="84">
        <v>190000</v>
      </c>
      <c r="J308" s="88">
        <v>125461438</v>
      </c>
      <c r="K308" s="84">
        <f t="shared" si="78"/>
        <v>1.4964619869729683</v>
      </c>
      <c r="L308" s="130">
        <f t="shared" si="69"/>
        <v>1.4964619869729683</v>
      </c>
      <c r="M308" s="85">
        <v>274900</v>
      </c>
      <c r="N308" s="85">
        <v>277000</v>
      </c>
      <c r="O308" s="85">
        <v>15956260</v>
      </c>
      <c r="P308" s="85">
        <f t="shared" si="79"/>
        <v>20.614420961466507</v>
      </c>
      <c r="Q308" s="218">
        <f t="shared" si="70"/>
        <v>20.614420961466507</v>
      </c>
      <c r="R308" s="84">
        <v>10850</v>
      </c>
      <c r="S308" s="84">
        <v>10915</v>
      </c>
      <c r="T308" s="84">
        <v>62100000</v>
      </c>
      <c r="U308" s="84">
        <f t="shared" si="74"/>
        <v>178.6690733471799</v>
      </c>
      <c r="V308" s="84">
        <f t="shared" si="75"/>
        <v>178.6690733471799</v>
      </c>
      <c r="W308" s="85">
        <v>0</v>
      </c>
      <c r="X308" s="85">
        <v>0</v>
      </c>
      <c r="Y308" s="85">
        <v>0</v>
      </c>
      <c r="Z308" s="85">
        <f t="shared" si="80"/>
        <v>0</v>
      </c>
      <c r="AA308" s="85">
        <v>0</v>
      </c>
      <c r="AB308" s="221">
        <f t="shared" si="71"/>
        <v>0</v>
      </c>
      <c r="AC308" s="221">
        <f t="shared" si="72"/>
        <v>246741026849186</v>
      </c>
      <c r="AD308" s="220">
        <f t="shared" si="73"/>
        <v>297275242171524.44</v>
      </c>
      <c r="AE308" s="219">
        <f t="shared" si="76"/>
        <v>1204.8066994275182</v>
      </c>
      <c r="AF308" s="98">
        <f t="shared" si="81"/>
        <v>1.2498179552743554E-2</v>
      </c>
      <c r="AG308" s="84">
        <f t="shared" si="82"/>
        <v>1.5538290788013319E-2</v>
      </c>
      <c r="AH308" s="84">
        <f t="shared" si="83"/>
        <v>4.3956043956043959E-2</v>
      </c>
      <c r="AI308" s="84">
        <f t="shared" si="84"/>
        <v>7.6391415060021823E-3</v>
      </c>
      <c r="AJ308" s="84" t="e">
        <f t="shared" si="85"/>
        <v>#DIV/0!</v>
      </c>
    </row>
    <row r="309" spans="1:36">
      <c r="A309" s="84">
        <v>20190403</v>
      </c>
      <c r="B309" s="84" t="s">
        <v>99</v>
      </c>
      <c r="C309" s="85">
        <v>45750</v>
      </c>
      <c r="D309" s="85">
        <v>46600</v>
      </c>
      <c r="E309" s="85">
        <v>5969782550</v>
      </c>
      <c r="F309" s="85">
        <f t="shared" si="77"/>
        <v>0.18081584632833098</v>
      </c>
      <c r="G309" s="218">
        <f t="shared" si="68"/>
        <v>0.18081584632833098</v>
      </c>
      <c r="H309" s="84">
        <v>190000</v>
      </c>
      <c r="I309" s="84">
        <v>193500</v>
      </c>
      <c r="J309" s="88">
        <v>125461438</v>
      </c>
      <c r="K309" s="84">
        <f t="shared" si="78"/>
        <v>1.4964619869729683</v>
      </c>
      <c r="L309" s="130">
        <f t="shared" si="69"/>
        <v>1.4964619869729683</v>
      </c>
      <c r="M309" s="85">
        <v>277000</v>
      </c>
      <c r="N309" s="85">
        <v>279500</v>
      </c>
      <c r="O309" s="85">
        <v>15956260</v>
      </c>
      <c r="P309" s="85">
        <f t="shared" si="79"/>
        <v>20.614420961466507</v>
      </c>
      <c r="Q309" s="218">
        <f t="shared" si="70"/>
        <v>20.614420961466507</v>
      </c>
      <c r="R309" s="84">
        <v>10915</v>
      </c>
      <c r="S309" s="84">
        <v>11080</v>
      </c>
      <c r="T309" s="84">
        <v>62100000</v>
      </c>
      <c r="U309" s="84">
        <f t="shared" si="74"/>
        <v>178.6690733471799</v>
      </c>
      <c r="V309" s="84">
        <f t="shared" si="75"/>
        <v>178.6690733471799</v>
      </c>
      <c r="W309" s="85">
        <v>0</v>
      </c>
      <c r="X309" s="85">
        <v>0</v>
      </c>
      <c r="Y309" s="85">
        <v>0</v>
      </c>
      <c r="Z309" s="85">
        <f t="shared" si="80"/>
        <v>0</v>
      </c>
      <c r="AA309" s="85">
        <v>0</v>
      </c>
      <c r="AB309" s="221">
        <f t="shared" si="71"/>
        <v>0</v>
      </c>
      <c r="AC309" s="221">
        <f t="shared" si="72"/>
        <v>246741026849186</v>
      </c>
      <c r="AD309" s="220">
        <f t="shared" si="73"/>
        <v>301502933029443.94</v>
      </c>
      <c r="AE309" s="219">
        <f t="shared" si="76"/>
        <v>1221.9408214335174</v>
      </c>
      <c r="AF309" s="98">
        <f t="shared" si="81"/>
        <v>1.4221469729659306E-2</v>
      </c>
      <c r="AG309" s="84">
        <f t="shared" si="82"/>
        <v>1.8579234972677595E-2</v>
      </c>
      <c r="AH309" s="84">
        <f t="shared" si="83"/>
        <v>1.8421052631578946E-2</v>
      </c>
      <c r="AI309" s="84">
        <f t="shared" si="84"/>
        <v>9.0252707581227436E-3</v>
      </c>
      <c r="AJ309" s="84" t="e">
        <f t="shared" si="85"/>
        <v>#DIV/0!</v>
      </c>
    </row>
    <row r="310" spans="1:36">
      <c r="A310" s="84">
        <v>20190404</v>
      </c>
      <c r="B310" s="84" t="s">
        <v>99</v>
      </c>
      <c r="C310" s="85">
        <v>46600</v>
      </c>
      <c r="D310" s="85">
        <v>46950</v>
      </c>
      <c r="E310" s="85">
        <v>5969782550</v>
      </c>
      <c r="F310" s="85">
        <f t="shared" si="77"/>
        <v>0.18081584632833098</v>
      </c>
      <c r="G310" s="218">
        <f t="shared" si="68"/>
        <v>0.18081584632833098</v>
      </c>
      <c r="H310" s="84">
        <v>193500</v>
      </c>
      <c r="I310" s="84">
        <v>192500</v>
      </c>
      <c r="J310" s="88">
        <v>125461438</v>
      </c>
      <c r="K310" s="84">
        <f t="shared" si="78"/>
        <v>1.4964619869729683</v>
      </c>
      <c r="L310" s="130">
        <f t="shared" si="69"/>
        <v>1.4964619869729683</v>
      </c>
      <c r="M310" s="85">
        <v>279500</v>
      </c>
      <c r="N310" s="85">
        <v>272900</v>
      </c>
      <c r="O310" s="85">
        <v>15956260</v>
      </c>
      <c r="P310" s="85">
        <f t="shared" si="79"/>
        <v>20.614420961466507</v>
      </c>
      <c r="Q310" s="218">
        <f t="shared" si="70"/>
        <v>20.614420961466507</v>
      </c>
      <c r="R310" s="84">
        <v>11080</v>
      </c>
      <c r="S310" s="84">
        <v>11120</v>
      </c>
      <c r="T310" s="84">
        <v>62100000</v>
      </c>
      <c r="U310" s="84">
        <f t="shared" si="74"/>
        <v>178.6690733471799</v>
      </c>
      <c r="V310" s="84">
        <f t="shared" si="75"/>
        <v>178.6690733471799</v>
      </c>
      <c r="W310" s="85">
        <v>0</v>
      </c>
      <c r="X310" s="85">
        <v>0</v>
      </c>
      <c r="Y310" s="85">
        <v>0</v>
      </c>
      <c r="Z310" s="85">
        <f t="shared" si="80"/>
        <v>0</v>
      </c>
      <c r="AA310" s="85">
        <v>0</v>
      </c>
      <c r="AB310" s="221">
        <f t="shared" si="71"/>
        <v>0</v>
      </c>
      <c r="AC310" s="221">
        <f t="shared" si="72"/>
        <v>246741026849186</v>
      </c>
      <c r="AD310" s="220">
        <f t="shared" si="73"/>
        <v>299965867884271.37</v>
      </c>
      <c r="AE310" s="219">
        <f t="shared" si="76"/>
        <v>1215.7113541868239</v>
      </c>
      <c r="AF310" s="98">
        <f t="shared" si="81"/>
        <v>-5.0980105889133123E-3</v>
      </c>
      <c r="AG310" s="84">
        <f t="shared" si="82"/>
        <v>7.5107296137339056E-3</v>
      </c>
      <c r="AH310" s="84">
        <f t="shared" si="83"/>
        <v>-5.1679586563307496E-3</v>
      </c>
      <c r="AI310" s="84">
        <f t="shared" si="84"/>
        <v>-2.3613595706618962E-2</v>
      </c>
      <c r="AJ310" s="84" t="e">
        <f t="shared" si="85"/>
        <v>#DIV/0!</v>
      </c>
    </row>
    <row r="311" spans="1:36">
      <c r="A311" s="84">
        <v>20190405</v>
      </c>
      <c r="B311" s="84" t="s">
        <v>99</v>
      </c>
      <c r="C311" s="85">
        <v>46950</v>
      </c>
      <c r="D311" s="85">
        <v>46850</v>
      </c>
      <c r="E311" s="85">
        <v>5969782550</v>
      </c>
      <c r="F311" s="85">
        <f t="shared" si="77"/>
        <v>0.18081584632833098</v>
      </c>
      <c r="G311" s="218">
        <f t="shared" si="68"/>
        <v>0.18081584632833098</v>
      </c>
      <c r="H311" s="84">
        <v>192500</v>
      </c>
      <c r="I311" s="84">
        <v>192000</v>
      </c>
      <c r="J311" s="88">
        <v>125461438</v>
      </c>
      <c r="K311" s="84">
        <f t="shared" si="78"/>
        <v>1.4964619869729683</v>
      </c>
      <c r="L311" s="130">
        <f t="shared" si="69"/>
        <v>1.4964619869729683</v>
      </c>
      <c r="M311" s="85">
        <v>272900</v>
      </c>
      <c r="N311" s="85">
        <v>265100</v>
      </c>
      <c r="O311" s="85">
        <v>15956260</v>
      </c>
      <c r="P311" s="85">
        <f t="shared" si="79"/>
        <v>20.614420961466507</v>
      </c>
      <c r="Q311" s="218">
        <f t="shared" si="70"/>
        <v>20.614420961466507</v>
      </c>
      <c r="R311" s="84">
        <v>11120</v>
      </c>
      <c r="S311" s="84">
        <v>11120</v>
      </c>
      <c r="T311" s="84">
        <v>62100000</v>
      </c>
      <c r="U311" s="84">
        <f t="shared" si="74"/>
        <v>178.6690733471799</v>
      </c>
      <c r="V311" s="84">
        <f t="shared" si="75"/>
        <v>178.6690733471799</v>
      </c>
      <c r="W311" s="85">
        <v>0</v>
      </c>
      <c r="X311" s="85">
        <v>0</v>
      </c>
      <c r="Y311" s="85">
        <v>0</v>
      </c>
      <c r="Z311" s="85">
        <f t="shared" si="80"/>
        <v>0</v>
      </c>
      <c r="AA311" s="85">
        <v>0</v>
      </c>
      <c r="AB311" s="221">
        <f t="shared" si="71"/>
        <v>0</v>
      </c>
      <c r="AC311" s="221">
        <f t="shared" si="72"/>
        <v>246741026849186</v>
      </c>
      <c r="AD311" s="220">
        <f t="shared" si="73"/>
        <v>297198403946692.25</v>
      </c>
      <c r="AE311" s="219">
        <f t="shared" si="76"/>
        <v>1204.4952869890867</v>
      </c>
      <c r="AF311" s="98">
        <f t="shared" si="81"/>
        <v>-9.2259294602372779E-3</v>
      </c>
      <c r="AG311" s="84">
        <f t="shared" si="82"/>
        <v>-2.1299254526091589E-3</v>
      </c>
      <c r="AH311" s="84">
        <f t="shared" si="83"/>
        <v>-2.5974025974025974E-3</v>
      </c>
      <c r="AI311" s="84">
        <f t="shared" si="84"/>
        <v>-2.8581898131183583E-2</v>
      </c>
      <c r="AJ311" s="84" t="e">
        <f t="shared" si="85"/>
        <v>#DIV/0!</v>
      </c>
    </row>
    <row r="312" spans="1:36">
      <c r="A312" s="84">
        <v>20190408</v>
      </c>
      <c r="B312" s="84" t="s">
        <v>99</v>
      </c>
      <c r="C312" s="85">
        <v>46850</v>
      </c>
      <c r="D312" s="85">
        <v>46650</v>
      </c>
      <c r="E312" s="85">
        <v>5969782550</v>
      </c>
      <c r="F312" s="85">
        <f t="shared" si="77"/>
        <v>0.18081584632833098</v>
      </c>
      <c r="G312" s="218">
        <f t="shared" si="68"/>
        <v>0.18081584632833098</v>
      </c>
      <c r="H312" s="84">
        <v>192000</v>
      </c>
      <c r="I312" s="84">
        <v>195500</v>
      </c>
      <c r="J312" s="88">
        <v>125461438</v>
      </c>
      <c r="K312" s="84">
        <f t="shared" si="78"/>
        <v>1.4964619869729683</v>
      </c>
      <c r="L312" s="130">
        <f t="shared" si="69"/>
        <v>1.4964619869729683</v>
      </c>
      <c r="M312" s="85">
        <v>265100</v>
      </c>
      <c r="N312" s="85">
        <v>271200</v>
      </c>
      <c r="O312" s="85">
        <v>15956260</v>
      </c>
      <c r="P312" s="85">
        <f t="shared" si="79"/>
        <v>20.614420961466507</v>
      </c>
      <c r="Q312" s="218">
        <f t="shared" si="70"/>
        <v>20.614420961466507</v>
      </c>
      <c r="R312" s="84">
        <v>11120</v>
      </c>
      <c r="S312" s="84">
        <v>11105</v>
      </c>
      <c r="T312" s="84">
        <v>62100000</v>
      </c>
      <c r="U312" s="84">
        <f t="shared" si="74"/>
        <v>178.6690733471799</v>
      </c>
      <c r="V312" s="84">
        <f t="shared" si="75"/>
        <v>178.6690733471799</v>
      </c>
      <c r="W312" s="85">
        <v>0</v>
      </c>
      <c r="X312" s="85">
        <v>0</v>
      </c>
      <c r="Y312" s="85">
        <v>0</v>
      </c>
      <c r="Z312" s="85">
        <f t="shared" si="80"/>
        <v>0</v>
      </c>
      <c r="AA312" s="85">
        <v>0</v>
      </c>
      <c r="AB312" s="221">
        <f t="shared" si="71"/>
        <v>0</v>
      </c>
      <c r="AC312" s="221">
        <f t="shared" si="72"/>
        <v>246741026849186</v>
      </c>
      <c r="AD312" s="220">
        <f t="shared" si="73"/>
        <v>299479673672552</v>
      </c>
      <c r="AE312" s="219">
        <f t="shared" si="76"/>
        <v>1213.7408905880945</v>
      </c>
      <c r="AF312" s="98">
        <f t="shared" si="81"/>
        <v>7.6759151313238851E-3</v>
      </c>
      <c r="AG312" s="84">
        <f t="shared" si="82"/>
        <v>-4.2689434364994666E-3</v>
      </c>
      <c r="AH312" s="84">
        <f t="shared" si="83"/>
        <v>1.8229166666666668E-2</v>
      </c>
      <c r="AI312" s="84">
        <f t="shared" si="84"/>
        <v>2.3010184835910975E-2</v>
      </c>
      <c r="AJ312" s="84" t="e">
        <f t="shared" si="85"/>
        <v>#DIV/0!</v>
      </c>
    </row>
    <row r="313" spans="1:36">
      <c r="A313" s="84">
        <v>20190409</v>
      </c>
      <c r="B313" s="84" t="s">
        <v>99</v>
      </c>
      <c r="C313" s="85">
        <v>46650</v>
      </c>
      <c r="D313" s="85">
        <v>46650</v>
      </c>
      <c r="E313" s="85">
        <v>5969782550</v>
      </c>
      <c r="F313" s="85">
        <f t="shared" si="77"/>
        <v>0.18081584632833098</v>
      </c>
      <c r="G313" s="218">
        <f t="shared" ref="G313:G376" si="86">IF(B313="Y",0.15*(C313*E313+H313*J313+M313*O313+R313*T313)/(C313*E313),IF(AB313=0,F313,D312*E312*G312/AD312*(C313*E313+H313*J313+M313*O313+R313*T313)/(C313*E313)))</f>
        <v>0.18081584632833098</v>
      </c>
      <c r="H313" s="84">
        <v>195500</v>
      </c>
      <c r="I313" s="84">
        <v>204500</v>
      </c>
      <c r="J313" s="88">
        <v>125461438</v>
      </c>
      <c r="K313" s="84">
        <f t="shared" si="78"/>
        <v>1.4964619869729683</v>
      </c>
      <c r="L313" s="130">
        <f t="shared" ref="L313:L376" si="87">IF(B313="Y",0.15*(C313*E313+H313*J313+M313*O313+R313*T313)/(H313*J313),IF(AB313=0,K313,I312*J312*L312/AD312*(C313*E313+H313*J313+M313*O313+R313*T313)/(H313*J313)))</f>
        <v>1.4964619869729683</v>
      </c>
      <c r="M313" s="85">
        <v>271200</v>
      </c>
      <c r="N313" s="85">
        <v>270900</v>
      </c>
      <c r="O313" s="85">
        <v>15956260</v>
      </c>
      <c r="P313" s="85">
        <f t="shared" si="79"/>
        <v>20.614420961466507</v>
      </c>
      <c r="Q313" s="218">
        <f t="shared" ref="Q313:Q376" si="88">IF(B313="Y",0.3*(C313*E313+H313*J313+M313*O313+R313*T313)/(M313*O313),IF(AB313=0,P313,N312*O312*Q312/AD312*(C313*E313+H313*J313+M313*O313+R313*T313)/(M313*O313)))</f>
        <v>20.614420961466507</v>
      </c>
      <c r="R313" s="84">
        <v>11105</v>
      </c>
      <c r="S313" s="84">
        <v>11175</v>
      </c>
      <c r="T313" s="84">
        <v>62100000</v>
      </c>
      <c r="U313" s="84">
        <f t="shared" si="74"/>
        <v>178.6690733471799</v>
      </c>
      <c r="V313" s="84">
        <f t="shared" si="75"/>
        <v>178.6690733471799</v>
      </c>
      <c r="W313" s="85">
        <v>0</v>
      </c>
      <c r="X313" s="85">
        <v>0</v>
      </c>
      <c r="Y313" s="85">
        <v>0</v>
      </c>
      <c r="Z313" s="85">
        <f t="shared" si="80"/>
        <v>0</v>
      </c>
      <c r="AA313" s="85">
        <v>0</v>
      </c>
      <c r="AB313" s="221">
        <f t="shared" ref="AB313:AB376" si="89">IF(AD312&lt;&gt;(C313*E313*F313+H313*J313*K313+M313*O313*P313+R313*T313*U313),1,0)</f>
        <v>0</v>
      </c>
      <c r="AC313" s="221">
        <f t="shared" ref="AC313:AC376" si="90">IF(AND(AB313=0,B313="N"),AC312,AC312*(C313*E313*G313+H313*J313*L313+M313*O313*Q313+R313*T313*V313)/AD312)</f>
        <v>246741026849186</v>
      </c>
      <c r="AD313" s="220">
        <f t="shared" ref="AD313:AD376" si="91">D313*E313*G313+I313*J313*L313+N313*O313*Q313+S313*T313*V313</f>
        <v>301847403871390.75</v>
      </c>
      <c r="AE313" s="219">
        <f t="shared" si="76"/>
        <v>1223.3369039834915</v>
      </c>
      <c r="AF313" s="98">
        <f t="shared" si="81"/>
        <v>7.9061465835162173E-3</v>
      </c>
      <c r="AG313" s="84">
        <f t="shared" si="82"/>
        <v>0</v>
      </c>
      <c r="AH313" s="84">
        <f t="shared" si="83"/>
        <v>4.6035805626598467E-2</v>
      </c>
      <c r="AI313" s="84">
        <f t="shared" si="84"/>
        <v>-1.1061946902654867E-3</v>
      </c>
      <c r="AJ313" s="84" t="e">
        <f t="shared" si="85"/>
        <v>#DIV/0!</v>
      </c>
    </row>
    <row r="314" spans="1:36">
      <c r="A314" s="84">
        <v>20190410</v>
      </c>
      <c r="B314" s="84" t="s">
        <v>99</v>
      </c>
      <c r="C314" s="85">
        <v>46650</v>
      </c>
      <c r="D314" s="85">
        <v>46700</v>
      </c>
      <c r="E314" s="85">
        <v>5969782550</v>
      </c>
      <c r="F314" s="85">
        <f t="shared" si="77"/>
        <v>0.18081584632833098</v>
      </c>
      <c r="G314" s="218">
        <f t="shared" si="86"/>
        <v>0.18081584632833098</v>
      </c>
      <c r="H314" s="84">
        <v>204500</v>
      </c>
      <c r="I314" s="84">
        <v>205500</v>
      </c>
      <c r="J314" s="88">
        <v>125461438</v>
      </c>
      <c r="K314" s="84">
        <f t="shared" si="78"/>
        <v>1.4964619869729683</v>
      </c>
      <c r="L314" s="130">
        <f t="shared" si="87"/>
        <v>1.4964619869729683</v>
      </c>
      <c r="M314" s="85">
        <v>270900</v>
      </c>
      <c r="N314" s="85">
        <v>278000</v>
      </c>
      <c r="O314" s="85">
        <v>15956260</v>
      </c>
      <c r="P314" s="85">
        <f t="shared" si="79"/>
        <v>20.614420961466507</v>
      </c>
      <c r="Q314" s="218">
        <f t="shared" si="88"/>
        <v>20.614420961466507</v>
      </c>
      <c r="R314" s="84">
        <v>11175</v>
      </c>
      <c r="S314" s="84">
        <v>11090</v>
      </c>
      <c r="T314" s="84">
        <v>62100000</v>
      </c>
      <c r="U314" s="84">
        <f t="shared" ref="U314:U377" si="92">V313</f>
        <v>178.6690733471799</v>
      </c>
      <c r="V314" s="84">
        <f t="shared" ref="V314:V377" si="93">IF(B314="Y",0.4*(C314*E314+H314*J314+M314*O314+R314*T314)/(R314*T314),IF(AB314=0,U314,S313*T313*V313/AD313*(C314*E314+H314*J314+M314*O314+R314*T314)/(R314*T314)))</f>
        <v>178.6690733471799</v>
      </c>
      <c r="W314" s="85">
        <v>0</v>
      </c>
      <c r="X314" s="85">
        <v>0</v>
      </c>
      <c r="Y314" s="85">
        <v>0</v>
      </c>
      <c r="Z314" s="85">
        <f t="shared" si="80"/>
        <v>0</v>
      </c>
      <c r="AA314" s="85">
        <v>0</v>
      </c>
      <c r="AB314" s="221">
        <f t="shared" si="89"/>
        <v>0</v>
      </c>
      <c r="AC314" s="221">
        <f t="shared" si="90"/>
        <v>246741026849186</v>
      </c>
      <c r="AD314" s="220">
        <f t="shared" si="91"/>
        <v>303481415335069.69</v>
      </c>
      <c r="AE314" s="219">
        <f t="shared" si="76"/>
        <v>1229.9592783998778</v>
      </c>
      <c r="AF314" s="98">
        <f t="shared" si="81"/>
        <v>5.4133692810395522E-3</v>
      </c>
      <c r="AG314" s="84">
        <f t="shared" si="82"/>
        <v>1.0718113612004287E-3</v>
      </c>
      <c r="AH314" s="84">
        <f t="shared" si="83"/>
        <v>4.8899755501222494E-3</v>
      </c>
      <c r="AI314" s="84">
        <f t="shared" si="84"/>
        <v>2.6208933185677373E-2</v>
      </c>
      <c r="AJ314" s="84" t="e">
        <f t="shared" si="85"/>
        <v>#DIV/0!</v>
      </c>
    </row>
    <row r="315" spans="1:36">
      <c r="A315" s="84">
        <v>20190411</v>
      </c>
      <c r="B315" s="84" t="s">
        <v>99</v>
      </c>
      <c r="C315" s="85">
        <v>46700</v>
      </c>
      <c r="D315" s="85">
        <v>46250</v>
      </c>
      <c r="E315" s="85">
        <v>5969782550</v>
      </c>
      <c r="F315" s="85">
        <f t="shared" si="77"/>
        <v>0.18081584632833098</v>
      </c>
      <c r="G315" s="218">
        <f t="shared" si="86"/>
        <v>0.18081584632833098</v>
      </c>
      <c r="H315" s="84">
        <v>205500</v>
      </c>
      <c r="I315" s="84">
        <v>210500</v>
      </c>
      <c r="J315" s="88">
        <v>125461438</v>
      </c>
      <c r="K315" s="84">
        <f t="shared" si="78"/>
        <v>1.4964619869729683</v>
      </c>
      <c r="L315" s="130">
        <f t="shared" si="87"/>
        <v>1.4964619869729683</v>
      </c>
      <c r="M315" s="85">
        <v>278000</v>
      </c>
      <c r="N315" s="85">
        <v>278500</v>
      </c>
      <c r="O315" s="85">
        <v>15956260</v>
      </c>
      <c r="P315" s="85">
        <f t="shared" si="79"/>
        <v>20.614420961466507</v>
      </c>
      <c r="Q315" s="218">
        <f t="shared" si="88"/>
        <v>20.614420961466507</v>
      </c>
      <c r="R315" s="84">
        <v>11090</v>
      </c>
      <c r="S315" s="84">
        <v>11140</v>
      </c>
      <c r="T315" s="84">
        <v>62100000</v>
      </c>
      <c r="U315" s="84">
        <f t="shared" si="92"/>
        <v>178.6690733471799</v>
      </c>
      <c r="V315" s="84">
        <f t="shared" si="93"/>
        <v>178.6690733471799</v>
      </c>
      <c r="W315" s="85">
        <v>0</v>
      </c>
      <c r="X315" s="85">
        <v>0</v>
      </c>
      <c r="Y315" s="85">
        <v>0</v>
      </c>
      <c r="Z315" s="85">
        <f t="shared" si="80"/>
        <v>0</v>
      </c>
      <c r="AA315" s="85">
        <v>0</v>
      </c>
      <c r="AB315" s="221">
        <f t="shared" si="89"/>
        <v>0</v>
      </c>
      <c r="AC315" s="221">
        <f t="shared" si="90"/>
        <v>246741026849186</v>
      </c>
      <c r="AD315" s="220">
        <f t="shared" si="91"/>
        <v>304653644624229.37</v>
      </c>
      <c r="AE315" s="219">
        <f t="shared" si="76"/>
        <v>1234.7101271100771</v>
      </c>
      <c r="AF315" s="98">
        <f t="shared" si="81"/>
        <v>3.8626065054608548E-3</v>
      </c>
      <c r="AG315" s="84">
        <f t="shared" si="82"/>
        <v>-9.6359743040685224E-3</v>
      </c>
      <c r="AH315" s="84">
        <f t="shared" si="83"/>
        <v>2.4330900243309004E-2</v>
      </c>
      <c r="AI315" s="84">
        <f t="shared" si="84"/>
        <v>1.7985611510791368E-3</v>
      </c>
      <c r="AJ315" s="84" t="e">
        <f t="shared" si="85"/>
        <v>#DIV/0!</v>
      </c>
    </row>
    <row r="316" spans="1:36">
      <c r="A316" s="84">
        <v>20190412</v>
      </c>
      <c r="B316" s="84" t="s">
        <v>99</v>
      </c>
      <c r="C316" s="85">
        <v>46250</v>
      </c>
      <c r="D316" s="85">
        <v>46850</v>
      </c>
      <c r="E316" s="85">
        <v>5969782550</v>
      </c>
      <c r="F316" s="85">
        <f t="shared" si="77"/>
        <v>0.18081584632833098</v>
      </c>
      <c r="G316" s="218">
        <f t="shared" si="86"/>
        <v>0.18081584632833098</v>
      </c>
      <c r="H316" s="84">
        <v>210500</v>
      </c>
      <c r="I316" s="84">
        <v>209000</v>
      </c>
      <c r="J316" s="88">
        <v>125461438</v>
      </c>
      <c r="K316" s="84">
        <f t="shared" si="78"/>
        <v>1.4964619869729683</v>
      </c>
      <c r="L316" s="130">
        <f t="shared" si="87"/>
        <v>1.4964619869729683</v>
      </c>
      <c r="M316" s="85">
        <v>278500</v>
      </c>
      <c r="N316" s="85">
        <v>274100</v>
      </c>
      <c r="O316" s="85">
        <v>15956260</v>
      </c>
      <c r="P316" s="85">
        <f t="shared" si="79"/>
        <v>20.614420961466507</v>
      </c>
      <c r="Q316" s="218">
        <f t="shared" si="88"/>
        <v>20.614420961466507</v>
      </c>
      <c r="R316" s="84">
        <v>11140</v>
      </c>
      <c r="S316" s="84">
        <v>11150</v>
      </c>
      <c r="T316" s="84">
        <v>62100000</v>
      </c>
      <c r="U316" s="84">
        <f t="shared" si="92"/>
        <v>178.6690733471799</v>
      </c>
      <c r="V316" s="84">
        <f t="shared" si="93"/>
        <v>178.6690733471799</v>
      </c>
      <c r="W316" s="85">
        <v>0</v>
      </c>
      <c r="X316" s="85">
        <v>0</v>
      </c>
      <c r="Y316" s="85">
        <v>0</v>
      </c>
      <c r="Z316" s="85">
        <f t="shared" si="80"/>
        <v>0</v>
      </c>
      <c r="AA316" s="85">
        <v>0</v>
      </c>
      <c r="AB316" s="221">
        <f t="shared" si="89"/>
        <v>0</v>
      </c>
      <c r="AC316" s="221">
        <f t="shared" si="90"/>
        <v>246741026849186</v>
      </c>
      <c r="AD316" s="220">
        <f t="shared" si="91"/>
        <v>303683346613398.87</v>
      </c>
      <c r="AE316" s="219">
        <f t="shared" si="76"/>
        <v>1230.7776720043294</v>
      </c>
      <c r="AF316" s="98">
        <f t="shared" si="81"/>
        <v>-3.1849217232484579E-3</v>
      </c>
      <c r="AG316" s="84">
        <f t="shared" si="82"/>
        <v>1.2972972972972972E-2</v>
      </c>
      <c r="AH316" s="84">
        <f t="shared" si="83"/>
        <v>-7.1258907363420431E-3</v>
      </c>
      <c r="AI316" s="84">
        <f t="shared" si="84"/>
        <v>-1.5798922800718134E-2</v>
      </c>
      <c r="AJ316" s="84" t="e">
        <f t="shared" si="85"/>
        <v>#DIV/0!</v>
      </c>
    </row>
    <row r="317" spans="1:36">
      <c r="A317" s="84">
        <v>20190415</v>
      </c>
      <c r="B317" s="84" t="s">
        <v>99</v>
      </c>
      <c r="C317" s="85">
        <v>46850</v>
      </c>
      <c r="D317" s="85">
        <v>47050</v>
      </c>
      <c r="E317" s="85">
        <v>5969782550</v>
      </c>
      <c r="F317" s="85">
        <f t="shared" si="77"/>
        <v>0.18081584632833098</v>
      </c>
      <c r="G317" s="218">
        <f t="shared" si="86"/>
        <v>0.18081584632833098</v>
      </c>
      <c r="H317" s="84">
        <v>209000</v>
      </c>
      <c r="I317" s="84">
        <v>203500</v>
      </c>
      <c r="J317" s="88">
        <v>125461438</v>
      </c>
      <c r="K317" s="84">
        <f t="shared" si="78"/>
        <v>1.4964619869729683</v>
      </c>
      <c r="L317" s="130">
        <f t="shared" si="87"/>
        <v>1.4964619869729683</v>
      </c>
      <c r="M317" s="85">
        <v>274100</v>
      </c>
      <c r="N317" s="85">
        <v>268400</v>
      </c>
      <c r="O317" s="85">
        <v>15956260</v>
      </c>
      <c r="P317" s="85">
        <f t="shared" si="79"/>
        <v>20.614420961466507</v>
      </c>
      <c r="Q317" s="218">
        <f t="shared" si="88"/>
        <v>20.614420961466507</v>
      </c>
      <c r="R317" s="84">
        <v>11150</v>
      </c>
      <c r="S317" s="84">
        <v>11190</v>
      </c>
      <c r="T317" s="84">
        <v>62100000</v>
      </c>
      <c r="U317" s="84">
        <f t="shared" si="92"/>
        <v>178.6690733471799</v>
      </c>
      <c r="V317" s="84">
        <f t="shared" si="93"/>
        <v>178.6690733471799</v>
      </c>
      <c r="W317" s="85">
        <v>0</v>
      </c>
      <c r="X317" s="85">
        <v>0</v>
      </c>
      <c r="Y317" s="85">
        <v>0</v>
      </c>
      <c r="Z317" s="85">
        <f t="shared" si="80"/>
        <v>0</v>
      </c>
      <c r="AA317" s="85">
        <v>0</v>
      </c>
      <c r="AB317" s="221">
        <f t="shared" si="89"/>
        <v>0</v>
      </c>
      <c r="AC317" s="221">
        <f t="shared" si="90"/>
        <v>246741026849186</v>
      </c>
      <c r="AD317" s="220">
        <f t="shared" si="91"/>
        <v>301435535702558.87</v>
      </c>
      <c r="AE317" s="219">
        <f t="shared" si="76"/>
        <v>1221.667671371099</v>
      </c>
      <c r="AF317" s="98">
        <f t="shared" si="81"/>
        <v>-7.4018247490585864E-3</v>
      </c>
      <c r="AG317" s="84">
        <f t="shared" si="82"/>
        <v>4.2689434364994666E-3</v>
      </c>
      <c r="AH317" s="84">
        <f t="shared" si="83"/>
        <v>-2.6315789473684209E-2</v>
      </c>
      <c r="AI317" s="84">
        <f t="shared" si="84"/>
        <v>-2.0795330171470266E-2</v>
      </c>
      <c r="AJ317" s="84" t="e">
        <f t="shared" si="85"/>
        <v>#DIV/0!</v>
      </c>
    </row>
    <row r="318" spans="1:36">
      <c r="A318" s="84">
        <v>20190416</v>
      </c>
      <c r="B318" s="84" t="s">
        <v>99</v>
      </c>
      <c r="C318" s="85">
        <v>47050</v>
      </c>
      <c r="D318" s="85">
        <v>47250</v>
      </c>
      <c r="E318" s="85">
        <v>5969782550</v>
      </c>
      <c r="F318" s="85">
        <f t="shared" si="77"/>
        <v>0.18081584632833098</v>
      </c>
      <c r="G318" s="218">
        <f t="shared" si="86"/>
        <v>0.18081584632833098</v>
      </c>
      <c r="H318" s="84">
        <v>203500</v>
      </c>
      <c r="I318" s="84">
        <v>208000</v>
      </c>
      <c r="J318" s="88">
        <v>125461438</v>
      </c>
      <c r="K318" s="84">
        <f t="shared" si="78"/>
        <v>1.4964619869729683</v>
      </c>
      <c r="L318" s="130">
        <f t="shared" si="87"/>
        <v>1.4964619869729683</v>
      </c>
      <c r="M318" s="85">
        <v>268400</v>
      </c>
      <c r="N318" s="85">
        <v>270200</v>
      </c>
      <c r="O318" s="85">
        <v>15956260</v>
      </c>
      <c r="P318" s="85">
        <f t="shared" si="79"/>
        <v>20.614420961466507</v>
      </c>
      <c r="Q318" s="218">
        <f t="shared" si="88"/>
        <v>20.614420961466507</v>
      </c>
      <c r="R318" s="84">
        <v>11190</v>
      </c>
      <c r="S318" s="84">
        <v>11260</v>
      </c>
      <c r="T318" s="84">
        <v>62100000</v>
      </c>
      <c r="U318" s="84">
        <f t="shared" si="92"/>
        <v>178.6690733471799</v>
      </c>
      <c r="V318" s="84">
        <f t="shared" si="93"/>
        <v>178.6690733471799</v>
      </c>
      <c r="W318" s="85">
        <v>0</v>
      </c>
      <c r="X318" s="85">
        <v>0</v>
      </c>
      <c r="Y318" s="85">
        <v>0</v>
      </c>
      <c r="Z318" s="85">
        <f t="shared" si="80"/>
        <v>0</v>
      </c>
      <c r="AA318" s="85">
        <v>0</v>
      </c>
      <c r="AB318" s="221">
        <f t="shared" si="89"/>
        <v>0</v>
      </c>
      <c r="AC318" s="221">
        <f t="shared" si="90"/>
        <v>246741026849186</v>
      </c>
      <c r="AD318" s="220">
        <f t="shared" si="91"/>
        <v>303865035957923.87</v>
      </c>
      <c r="AE318" s="219">
        <f t="shared" si="76"/>
        <v>1231.5140284459196</v>
      </c>
      <c r="AF318" s="98">
        <f t="shared" si="81"/>
        <v>8.0597672391296716E-3</v>
      </c>
      <c r="AG318" s="84">
        <f t="shared" si="82"/>
        <v>4.2507970244420826E-3</v>
      </c>
      <c r="AH318" s="84">
        <f t="shared" si="83"/>
        <v>2.2113022113022112E-2</v>
      </c>
      <c r="AI318" s="84">
        <f t="shared" si="84"/>
        <v>6.7064083457526085E-3</v>
      </c>
      <c r="AJ318" s="84" t="e">
        <f t="shared" si="85"/>
        <v>#DIV/0!</v>
      </c>
    </row>
    <row r="319" spans="1:36">
      <c r="A319" s="84">
        <v>20190417</v>
      </c>
      <c r="B319" s="84" t="s">
        <v>99</v>
      </c>
      <c r="C319" s="85">
        <v>47250</v>
      </c>
      <c r="D319" s="85">
        <v>47050</v>
      </c>
      <c r="E319" s="85">
        <v>5969782550</v>
      </c>
      <c r="F319" s="85">
        <f t="shared" si="77"/>
        <v>0.18081584632833098</v>
      </c>
      <c r="G319" s="218">
        <f t="shared" si="86"/>
        <v>0.18081584632833098</v>
      </c>
      <c r="H319" s="84">
        <v>208000</v>
      </c>
      <c r="I319" s="84">
        <v>208500</v>
      </c>
      <c r="J319" s="88">
        <v>125461438</v>
      </c>
      <c r="K319" s="84">
        <f t="shared" si="78"/>
        <v>1.4964619869729683</v>
      </c>
      <c r="L319" s="130">
        <f t="shared" si="87"/>
        <v>1.4964619869729683</v>
      </c>
      <c r="M319" s="85">
        <v>270200</v>
      </c>
      <c r="N319" s="85">
        <v>266500</v>
      </c>
      <c r="O319" s="85">
        <v>15956260</v>
      </c>
      <c r="P319" s="85">
        <f t="shared" si="79"/>
        <v>20.614420961466507</v>
      </c>
      <c r="Q319" s="218">
        <f t="shared" si="88"/>
        <v>20.614420961466507</v>
      </c>
      <c r="R319" s="84">
        <v>11260</v>
      </c>
      <c r="S319" s="84">
        <v>11260</v>
      </c>
      <c r="T319" s="84">
        <v>62100000</v>
      </c>
      <c r="U319" s="84">
        <f t="shared" si="92"/>
        <v>178.6690733471799</v>
      </c>
      <c r="V319" s="84">
        <f t="shared" si="93"/>
        <v>178.6690733471799</v>
      </c>
      <c r="W319" s="85">
        <v>0</v>
      </c>
      <c r="X319" s="85">
        <v>0</v>
      </c>
      <c r="Y319" s="85">
        <v>0</v>
      </c>
      <c r="Z319" s="85">
        <f t="shared" si="80"/>
        <v>0</v>
      </c>
      <c r="AA319" s="85">
        <v>0</v>
      </c>
      <c r="AB319" s="221">
        <f t="shared" si="89"/>
        <v>0</v>
      </c>
      <c r="AC319" s="221">
        <f t="shared" si="90"/>
        <v>246741026849186</v>
      </c>
      <c r="AD319" s="220">
        <f t="shared" si="91"/>
        <v>302525986313228.75</v>
      </c>
      <c r="AE319" s="219">
        <f t="shared" si="76"/>
        <v>1226.0870848127736</v>
      </c>
      <c r="AF319" s="98">
        <f t="shared" si="81"/>
        <v>-4.4067249806276614E-3</v>
      </c>
      <c r="AG319" s="84">
        <f t="shared" si="82"/>
        <v>-4.2328042328042331E-3</v>
      </c>
      <c r="AH319" s="84">
        <f t="shared" si="83"/>
        <v>2.403846153846154E-3</v>
      </c>
      <c r="AI319" s="84">
        <f t="shared" si="84"/>
        <v>-1.3693560325684678E-2</v>
      </c>
      <c r="AJ319" s="84" t="e">
        <f t="shared" si="85"/>
        <v>#DIV/0!</v>
      </c>
    </row>
    <row r="320" spans="1:36">
      <c r="A320" s="84">
        <v>20190418</v>
      </c>
      <c r="B320" s="84" t="s">
        <v>99</v>
      </c>
      <c r="C320" s="85">
        <v>47050</v>
      </c>
      <c r="D320" s="85">
        <v>45600</v>
      </c>
      <c r="E320" s="85">
        <v>5969782550</v>
      </c>
      <c r="F320" s="85">
        <f t="shared" si="77"/>
        <v>0.18081584632833098</v>
      </c>
      <c r="G320" s="218">
        <f t="shared" si="86"/>
        <v>0.18081584632833098</v>
      </c>
      <c r="H320" s="84">
        <v>208500</v>
      </c>
      <c r="I320" s="84">
        <v>203500</v>
      </c>
      <c r="J320" s="88">
        <v>125461438</v>
      </c>
      <c r="K320" s="84">
        <f t="shared" si="78"/>
        <v>1.4964619869729683</v>
      </c>
      <c r="L320" s="130">
        <f t="shared" si="87"/>
        <v>1.4964619869729683</v>
      </c>
      <c r="M320" s="85">
        <v>266500</v>
      </c>
      <c r="N320" s="85">
        <v>257500</v>
      </c>
      <c r="O320" s="85">
        <v>15956260</v>
      </c>
      <c r="P320" s="85">
        <f t="shared" si="79"/>
        <v>20.614420961466507</v>
      </c>
      <c r="Q320" s="218">
        <f t="shared" si="88"/>
        <v>20.614420961466507</v>
      </c>
      <c r="R320" s="84">
        <v>11260</v>
      </c>
      <c r="S320" s="84">
        <v>11085</v>
      </c>
      <c r="T320" s="84">
        <v>62100000</v>
      </c>
      <c r="U320" s="84">
        <f t="shared" si="92"/>
        <v>178.6690733471799</v>
      </c>
      <c r="V320" s="84">
        <f t="shared" si="93"/>
        <v>178.6690733471799</v>
      </c>
      <c r="W320" s="85">
        <v>0</v>
      </c>
      <c r="X320" s="85">
        <v>0</v>
      </c>
      <c r="Y320" s="85">
        <v>0</v>
      </c>
      <c r="Z320" s="85">
        <f t="shared" si="80"/>
        <v>0</v>
      </c>
      <c r="AA320" s="85">
        <v>0</v>
      </c>
      <c r="AB320" s="221">
        <f t="shared" si="89"/>
        <v>0</v>
      </c>
      <c r="AC320" s="221">
        <f t="shared" si="90"/>
        <v>246741026849186</v>
      </c>
      <c r="AD320" s="220">
        <f t="shared" si="91"/>
        <v>295120021887090.12</v>
      </c>
      <c r="AE320" s="219">
        <f t="shared" si="76"/>
        <v>1196.071953074405</v>
      </c>
      <c r="AF320" s="98">
        <f t="shared" si="81"/>
        <v>-2.4480424033625631E-2</v>
      </c>
      <c r="AG320" s="84">
        <f t="shared" si="82"/>
        <v>-3.0818278427205102E-2</v>
      </c>
      <c r="AH320" s="84">
        <f t="shared" si="83"/>
        <v>-2.3980815347721823E-2</v>
      </c>
      <c r="AI320" s="84">
        <f t="shared" si="84"/>
        <v>-3.3771106941838651E-2</v>
      </c>
      <c r="AJ320" s="84" t="e">
        <f t="shared" si="85"/>
        <v>#DIV/0!</v>
      </c>
    </row>
    <row r="321" spans="1:36">
      <c r="A321" s="84">
        <v>20190419</v>
      </c>
      <c r="B321" s="84" t="s">
        <v>99</v>
      </c>
      <c r="C321" s="85">
        <v>45600</v>
      </c>
      <c r="D321" s="85">
        <v>45300</v>
      </c>
      <c r="E321" s="85">
        <v>5969782550</v>
      </c>
      <c r="F321" s="85">
        <f t="shared" si="77"/>
        <v>0.18081584632833098</v>
      </c>
      <c r="G321" s="218">
        <f t="shared" si="86"/>
        <v>0.18081584632833098</v>
      </c>
      <c r="H321" s="84">
        <v>203500</v>
      </c>
      <c r="I321" s="84">
        <v>218000</v>
      </c>
      <c r="J321" s="88">
        <v>125461438</v>
      </c>
      <c r="K321" s="84">
        <f t="shared" si="78"/>
        <v>1.4964619869729683</v>
      </c>
      <c r="L321" s="130">
        <f t="shared" si="87"/>
        <v>1.4964619869729683</v>
      </c>
      <c r="M321" s="85">
        <v>257500</v>
      </c>
      <c r="N321" s="85">
        <v>261500</v>
      </c>
      <c r="O321" s="85">
        <v>15956260</v>
      </c>
      <c r="P321" s="85">
        <f t="shared" si="79"/>
        <v>20.614420961466507</v>
      </c>
      <c r="Q321" s="218">
        <f t="shared" si="88"/>
        <v>20.614420961466507</v>
      </c>
      <c r="R321" s="84">
        <v>11085</v>
      </c>
      <c r="S321" s="84">
        <v>11085</v>
      </c>
      <c r="T321" s="84">
        <v>62100000</v>
      </c>
      <c r="U321" s="84">
        <f t="shared" si="92"/>
        <v>178.6690733471799</v>
      </c>
      <c r="V321" s="84">
        <f t="shared" si="93"/>
        <v>178.6690733471799</v>
      </c>
      <c r="W321" s="85">
        <v>0</v>
      </c>
      <c r="X321" s="85">
        <v>0</v>
      </c>
      <c r="Y321" s="85">
        <v>0</v>
      </c>
      <c r="Z321" s="85">
        <f t="shared" si="80"/>
        <v>0</v>
      </c>
      <c r="AA321" s="85">
        <v>0</v>
      </c>
      <c r="AB321" s="221">
        <f t="shared" si="89"/>
        <v>0</v>
      </c>
      <c r="AC321" s="221">
        <f t="shared" si="90"/>
        <v>246741026849186</v>
      </c>
      <c r="AD321" s="220">
        <f t="shared" si="91"/>
        <v>298834258699850.81</v>
      </c>
      <c r="AE321" s="219">
        <f t="shared" si="76"/>
        <v>1211.1251319485893</v>
      </c>
      <c r="AF321" s="98">
        <f t="shared" si="81"/>
        <v>1.2585512799201925E-2</v>
      </c>
      <c r="AG321" s="84">
        <f t="shared" si="82"/>
        <v>-6.5789473684210523E-3</v>
      </c>
      <c r="AH321" s="84">
        <f t="shared" si="83"/>
        <v>7.125307125307126E-2</v>
      </c>
      <c r="AI321" s="84">
        <f t="shared" si="84"/>
        <v>1.5533980582524271E-2</v>
      </c>
      <c r="AJ321" s="84" t="e">
        <f t="shared" si="85"/>
        <v>#DIV/0!</v>
      </c>
    </row>
    <row r="322" spans="1:36">
      <c r="A322" s="84">
        <v>20190422</v>
      </c>
      <c r="B322" s="84" t="s">
        <v>99</v>
      </c>
      <c r="C322" s="85">
        <v>45300</v>
      </c>
      <c r="D322" s="85">
        <v>45350</v>
      </c>
      <c r="E322" s="85">
        <v>5969782550</v>
      </c>
      <c r="F322" s="85">
        <f t="shared" si="77"/>
        <v>0.18081584632833098</v>
      </c>
      <c r="G322" s="218">
        <f t="shared" si="86"/>
        <v>0.18081584632833098</v>
      </c>
      <c r="H322" s="84">
        <v>218000</v>
      </c>
      <c r="I322" s="84">
        <v>220500</v>
      </c>
      <c r="J322" s="88">
        <v>125461438</v>
      </c>
      <c r="K322" s="84">
        <f t="shared" si="78"/>
        <v>1.4964619869729683</v>
      </c>
      <c r="L322" s="130">
        <f t="shared" si="87"/>
        <v>1.4964619869729683</v>
      </c>
      <c r="M322" s="85">
        <v>261500</v>
      </c>
      <c r="N322" s="85">
        <v>259300</v>
      </c>
      <c r="O322" s="85">
        <v>15956260</v>
      </c>
      <c r="P322" s="85">
        <f t="shared" si="79"/>
        <v>20.614420961466507</v>
      </c>
      <c r="Q322" s="218">
        <f t="shared" si="88"/>
        <v>20.614420961466507</v>
      </c>
      <c r="R322" s="84">
        <v>11085</v>
      </c>
      <c r="S322" s="84">
        <v>11085</v>
      </c>
      <c r="T322" s="84">
        <v>62100000</v>
      </c>
      <c r="U322" s="84">
        <f t="shared" si="92"/>
        <v>178.6690733471799</v>
      </c>
      <c r="V322" s="84">
        <f t="shared" si="93"/>
        <v>178.6690733471799</v>
      </c>
      <c r="W322" s="85">
        <v>0</v>
      </c>
      <c r="X322" s="85">
        <v>0</v>
      </c>
      <c r="Y322" s="85">
        <v>0</v>
      </c>
      <c r="Z322" s="85">
        <f t="shared" si="80"/>
        <v>0</v>
      </c>
      <c r="AA322" s="85">
        <v>0</v>
      </c>
      <c r="AB322" s="221">
        <f t="shared" si="89"/>
        <v>0</v>
      </c>
      <c r="AC322" s="221">
        <f t="shared" si="90"/>
        <v>246741026849186</v>
      </c>
      <c r="AD322" s="220">
        <f t="shared" si="91"/>
        <v>298633957012711.12</v>
      </c>
      <c r="AE322" s="219">
        <f t="shared" si="76"/>
        <v>1210.3133428039241</v>
      </c>
      <c r="AF322" s="98">
        <f t="shared" si="81"/>
        <v>-6.7027685517443781E-4</v>
      </c>
      <c r="AG322" s="84">
        <f t="shared" si="82"/>
        <v>1.1037527593818985E-3</v>
      </c>
      <c r="AH322" s="84">
        <f t="shared" si="83"/>
        <v>1.1467889908256881E-2</v>
      </c>
      <c r="AI322" s="84">
        <f t="shared" si="84"/>
        <v>-8.4130019120458883E-3</v>
      </c>
      <c r="AJ322" s="84" t="e">
        <f t="shared" si="85"/>
        <v>#DIV/0!</v>
      </c>
    </row>
    <row r="323" spans="1:36">
      <c r="A323" s="84">
        <v>20190423</v>
      </c>
      <c r="B323" s="84" t="s">
        <v>99</v>
      </c>
      <c r="C323" s="85">
        <v>45350</v>
      </c>
      <c r="D323" s="85">
        <v>45200</v>
      </c>
      <c r="E323" s="85">
        <v>5969782550</v>
      </c>
      <c r="F323" s="85">
        <f t="shared" si="77"/>
        <v>0.18081584632833098</v>
      </c>
      <c r="G323" s="218">
        <f t="shared" si="86"/>
        <v>0.18081584632833098</v>
      </c>
      <c r="H323" s="84">
        <v>220500</v>
      </c>
      <c r="I323" s="84">
        <v>221500</v>
      </c>
      <c r="J323" s="88">
        <v>125461438</v>
      </c>
      <c r="K323" s="84">
        <f t="shared" si="78"/>
        <v>1.4964619869729683</v>
      </c>
      <c r="L323" s="130">
        <f t="shared" si="87"/>
        <v>1.4964619869729683</v>
      </c>
      <c r="M323" s="85">
        <v>259300</v>
      </c>
      <c r="N323" s="85">
        <v>259300</v>
      </c>
      <c r="O323" s="85">
        <v>15956260</v>
      </c>
      <c r="P323" s="85">
        <f t="shared" si="79"/>
        <v>20.614420961466507</v>
      </c>
      <c r="Q323" s="218">
        <f t="shared" si="88"/>
        <v>20.614420961466507</v>
      </c>
      <c r="R323" s="84">
        <v>11085</v>
      </c>
      <c r="S323" s="84">
        <v>11085</v>
      </c>
      <c r="T323" s="84">
        <v>62100000</v>
      </c>
      <c r="U323" s="84">
        <f t="shared" si="92"/>
        <v>178.6690733471799</v>
      </c>
      <c r="V323" s="84">
        <f t="shared" si="93"/>
        <v>178.6690733471799</v>
      </c>
      <c r="W323" s="85">
        <v>0</v>
      </c>
      <c r="X323" s="85">
        <v>0</v>
      </c>
      <c r="Y323" s="85">
        <v>0</v>
      </c>
      <c r="Z323" s="85">
        <f t="shared" si="80"/>
        <v>0</v>
      </c>
      <c r="AA323" s="85">
        <v>0</v>
      </c>
      <c r="AB323" s="221">
        <f t="shared" si="89"/>
        <v>0</v>
      </c>
      <c r="AC323" s="221">
        <f t="shared" si="90"/>
        <v>246741026849186</v>
      </c>
      <c r="AD323" s="220">
        <f t="shared" si="91"/>
        <v>298659790592882.87</v>
      </c>
      <c r="AE323" s="219">
        <f t="shared" si="76"/>
        <v>1210.4180419717184</v>
      </c>
      <c r="AF323" s="98">
        <f t="shared" si="81"/>
        <v>8.6505836209072674E-5</v>
      </c>
      <c r="AG323" s="84">
        <f t="shared" si="82"/>
        <v>-3.3076074972436605E-3</v>
      </c>
      <c r="AH323" s="84">
        <f t="shared" si="83"/>
        <v>4.5351473922902496E-3</v>
      </c>
      <c r="AI323" s="84">
        <f t="shared" si="84"/>
        <v>0</v>
      </c>
      <c r="AJ323" s="84" t="e">
        <f t="shared" si="85"/>
        <v>#DIV/0!</v>
      </c>
    </row>
    <row r="324" spans="1:36" s="155" customFormat="1">
      <c r="A324" s="84">
        <v>20190424</v>
      </c>
      <c r="B324" s="84" t="s">
        <v>99</v>
      </c>
      <c r="C324" s="85">
        <v>45200</v>
      </c>
      <c r="D324" s="85">
        <v>44750</v>
      </c>
      <c r="E324" s="85">
        <v>5969782550</v>
      </c>
      <c r="F324" s="85">
        <f t="shared" si="77"/>
        <v>0.18081584632833098</v>
      </c>
      <c r="G324" s="218">
        <f t="shared" si="86"/>
        <v>0.1834445465954988</v>
      </c>
      <c r="H324" s="84">
        <v>221500</v>
      </c>
      <c r="I324" s="84">
        <v>218000</v>
      </c>
      <c r="J324" s="88">
        <v>127953489</v>
      </c>
      <c r="K324" s="84">
        <f t="shared" si="78"/>
        <v>1.4964619869729683</v>
      </c>
      <c r="L324" s="130">
        <f t="shared" si="87"/>
        <v>1.4886483999019398</v>
      </c>
      <c r="M324" s="85">
        <v>259300</v>
      </c>
      <c r="N324" s="85">
        <v>258900</v>
      </c>
      <c r="O324" s="85">
        <v>15956260</v>
      </c>
      <c r="P324" s="85">
        <f t="shared" si="79"/>
        <v>20.614420961466507</v>
      </c>
      <c r="Q324" s="218">
        <f t="shared" si="88"/>
        <v>20.914113355630452</v>
      </c>
      <c r="R324" s="84">
        <v>11085</v>
      </c>
      <c r="S324" s="84">
        <v>10965</v>
      </c>
      <c r="T324" s="84">
        <v>62100000</v>
      </c>
      <c r="U324" s="84">
        <f t="shared" si="92"/>
        <v>178.6690733471799</v>
      </c>
      <c r="V324" s="84">
        <f t="shared" si="93"/>
        <v>181.2665638347643</v>
      </c>
      <c r="W324" s="85">
        <v>0</v>
      </c>
      <c r="X324" s="85">
        <v>0</v>
      </c>
      <c r="Y324" s="85">
        <v>0</v>
      </c>
      <c r="Z324" s="85">
        <f t="shared" si="80"/>
        <v>0</v>
      </c>
      <c r="AA324" s="85">
        <v>0</v>
      </c>
      <c r="AB324" s="221">
        <f t="shared" si="89"/>
        <v>1</v>
      </c>
      <c r="AC324" s="221">
        <f t="shared" si="90"/>
        <v>250328147206004.47</v>
      </c>
      <c r="AD324" s="220">
        <f t="shared" si="91"/>
        <v>300357944973417.25</v>
      </c>
      <c r="AE324" s="219">
        <f t="shared" ref="AE324:AE381" si="94">AD324/AC324*1000</f>
        <v>1199.8568611872536</v>
      </c>
      <c r="AF324" s="98">
        <f t="shared" si="81"/>
        <v>-8.7252341077641987E-3</v>
      </c>
      <c r="AG324" s="84">
        <f t="shared" si="82"/>
        <v>-9.9557522123893804E-3</v>
      </c>
      <c r="AH324" s="84">
        <f t="shared" si="83"/>
        <v>-1.580135440180587E-2</v>
      </c>
      <c r="AI324" s="84">
        <f t="shared" si="84"/>
        <v>-1.5426147319706903E-3</v>
      </c>
      <c r="AJ324" s="84" t="e">
        <f t="shared" si="85"/>
        <v>#DIV/0!</v>
      </c>
    </row>
    <row r="325" spans="1:36">
      <c r="A325" s="84">
        <v>20190425</v>
      </c>
      <c r="B325" s="84" t="s">
        <v>99</v>
      </c>
      <c r="C325" s="85">
        <v>44750</v>
      </c>
      <c r="D325" s="85">
        <v>44650</v>
      </c>
      <c r="E325" s="85">
        <v>5969782550</v>
      </c>
      <c r="F325" s="85">
        <f t="shared" ref="F325:F381" si="95">G324</f>
        <v>0.1834445465954988</v>
      </c>
      <c r="G325" s="218">
        <f t="shared" si="86"/>
        <v>0.1834445465954988</v>
      </c>
      <c r="H325" s="84">
        <v>218000</v>
      </c>
      <c r="I325" s="84">
        <v>211500</v>
      </c>
      <c r="J325" s="88">
        <v>127953489</v>
      </c>
      <c r="K325" s="84">
        <f t="shared" ref="K325:K381" si="96">L324</f>
        <v>1.4886483999019398</v>
      </c>
      <c r="L325" s="130">
        <f t="shared" si="87"/>
        <v>1.4886483999019398</v>
      </c>
      <c r="M325" s="85">
        <v>258900</v>
      </c>
      <c r="N325" s="85">
        <v>254200</v>
      </c>
      <c r="O325" s="85">
        <v>15956260</v>
      </c>
      <c r="P325" s="85">
        <f t="shared" ref="P325:P381" si="97">Q324</f>
        <v>20.914113355630452</v>
      </c>
      <c r="Q325" s="218">
        <f t="shared" si="88"/>
        <v>20.914113355630452</v>
      </c>
      <c r="R325" s="84">
        <v>10965</v>
      </c>
      <c r="S325" s="84">
        <v>10965</v>
      </c>
      <c r="T325" s="84">
        <v>62100000</v>
      </c>
      <c r="U325" s="84">
        <f t="shared" si="92"/>
        <v>181.2665638347643</v>
      </c>
      <c r="V325" s="84">
        <f t="shared" si="93"/>
        <v>181.2665638347643</v>
      </c>
      <c r="W325" s="85">
        <v>0</v>
      </c>
      <c r="X325" s="85">
        <v>0</v>
      </c>
      <c r="Y325" s="85">
        <v>0</v>
      </c>
      <c r="Z325" s="85">
        <f t="shared" ref="Z325:Z381" si="98">AA324</f>
        <v>0</v>
      </c>
      <c r="AA325" s="85">
        <v>0</v>
      </c>
      <c r="AB325" s="221">
        <f t="shared" si="89"/>
        <v>0</v>
      </c>
      <c r="AC325" s="221">
        <f t="shared" si="90"/>
        <v>250328147206004.47</v>
      </c>
      <c r="AD325" s="220">
        <f t="shared" si="91"/>
        <v>297441885307052.25</v>
      </c>
      <c r="AE325" s="219">
        <f t="shared" si="94"/>
        <v>1188.2079128012563</v>
      </c>
      <c r="AF325" s="98">
        <f t="shared" ref="AF325:AF381" si="99">(AE325-AE324)/AE324</f>
        <v>-9.7086150546913681E-3</v>
      </c>
      <c r="AG325" s="84">
        <f t="shared" ref="AG325:AG381" si="100">(D325-C325)/C325</f>
        <v>-2.2346368715083797E-3</v>
      </c>
      <c r="AH325" s="84">
        <f t="shared" ref="AH325:AH381" si="101">(I325-H325)/H325</f>
        <v>-2.9816513761467892E-2</v>
      </c>
      <c r="AI325" s="84">
        <f t="shared" ref="AI325:AI381" si="102">(N325-M325)/M325</f>
        <v>-1.8153727307840865E-2</v>
      </c>
      <c r="AJ325" s="84" t="e">
        <f t="shared" ref="AJ325:AJ381" si="103">(X325-W325)/X325</f>
        <v>#DIV/0!</v>
      </c>
    </row>
    <row r="326" spans="1:36">
      <c r="A326" s="84">
        <v>20190426</v>
      </c>
      <c r="B326" s="84" t="s">
        <v>99</v>
      </c>
      <c r="C326" s="85">
        <v>44650</v>
      </c>
      <c r="D326" s="85">
        <v>44850</v>
      </c>
      <c r="E326" s="85">
        <v>5969782550</v>
      </c>
      <c r="F326" s="85">
        <f t="shared" si="95"/>
        <v>0.1834445465954988</v>
      </c>
      <c r="G326" s="218">
        <f t="shared" si="86"/>
        <v>0.1834445465954988</v>
      </c>
      <c r="H326" s="84">
        <v>211500</v>
      </c>
      <c r="I326" s="84">
        <v>212000</v>
      </c>
      <c r="J326" s="88">
        <v>127953489</v>
      </c>
      <c r="K326" s="84">
        <f t="shared" si="96"/>
        <v>1.4886483999019398</v>
      </c>
      <c r="L326" s="130">
        <f t="shared" si="87"/>
        <v>1.4886483999019398</v>
      </c>
      <c r="M326" s="85">
        <v>254200</v>
      </c>
      <c r="N326" s="85">
        <v>254200</v>
      </c>
      <c r="O326" s="85">
        <v>15956260</v>
      </c>
      <c r="P326" s="85">
        <f t="shared" si="97"/>
        <v>20.914113355630452</v>
      </c>
      <c r="Q326" s="218">
        <f t="shared" si="88"/>
        <v>20.914113355630452</v>
      </c>
      <c r="R326" s="84">
        <v>10965</v>
      </c>
      <c r="S326" s="84">
        <v>10910</v>
      </c>
      <c r="T326" s="84">
        <v>62100000</v>
      </c>
      <c r="U326" s="84">
        <f t="shared" si="92"/>
        <v>181.2665638347643</v>
      </c>
      <c r="V326" s="84">
        <f t="shared" si="93"/>
        <v>181.2665638347643</v>
      </c>
      <c r="W326" s="85">
        <v>0</v>
      </c>
      <c r="X326" s="85">
        <v>0</v>
      </c>
      <c r="Y326" s="85">
        <v>0</v>
      </c>
      <c r="Z326" s="85">
        <f t="shared" si="98"/>
        <v>0</v>
      </c>
      <c r="AA326" s="85">
        <v>0</v>
      </c>
      <c r="AB326" s="221">
        <f t="shared" si="89"/>
        <v>0</v>
      </c>
      <c r="AC326" s="221">
        <f t="shared" si="90"/>
        <v>250328147206004.47</v>
      </c>
      <c r="AD326" s="220">
        <f t="shared" si="91"/>
        <v>297137033047237.12</v>
      </c>
      <c r="AE326" s="219">
        <f t="shared" si="94"/>
        <v>1186.9901022465199</v>
      </c>
      <c r="AF326" s="98">
        <f t="shared" si="99"/>
        <v>-1.024913688602984E-3</v>
      </c>
      <c r="AG326" s="84">
        <f t="shared" si="100"/>
        <v>4.4792833146696529E-3</v>
      </c>
      <c r="AH326" s="84">
        <f t="shared" si="101"/>
        <v>2.3640661938534278E-3</v>
      </c>
      <c r="AI326" s="84">
        <f t="shared" si="102"/>
        <v>0</v>
      </c>
      <c r="AJ326" s="84" t="e">
        <f t="shared" si="103"/>
        <v>#DIV/0!</v>
      </c>
    </row>
    <row r="327" spans="1:36">
      <c r="A327" s="84">
        <v>20190429</v>
      </c>
      <c r="B327" s="84" t="s">
        <v>99</v>
      </c>
      <c r="C327" s="85">
        <v>44850</v>
      </c>
      <c r="D327" s="85">
        <v>46150</v>
      </c>
      <c r="E327" s="85">
        <v>5969782550</v>
      </c>
      <c r="F327" s="85">
        <f t="shared" si="95"/>
        <v>0.1834445465954988</v>
      </c>
      <c r="G327" s="218">
        <f t="shared" si="86"/>
        <v>0.1834445465954988</v>
      </c>
      <c r="H327" s="84">
        <v>212000</v>
      </c>
      <c r="I327" s="84">
        <v>216000</v>
      </c>
      <c r="J327" s="88">
        <v>127953489</v>
      </c>
      <c r="K327" s="84">
        <f t="shared" si="96"/>
        <v>1.4886483999019398</v>
      </c>
      <c r="L327" s="130">
        <f t="shared" si="87"/>
        <v>1.4886483999019398</v>
      </c>
      <c r="M327" s="85">
        <v>254200</v>
      </c>
      <c r="N327" s="85">
        <v>258400</v>
      </c>
      <c r="O327" s="85">
        <v>15956260</v>
      </c>
      <c r="P327" s="85">
        <f t="shared" si="97"/>
        <v>20.914113355630452</v>
      </c>
      <c r="Q327" s="218">
        <f t="shared" si="88"/>
        <v>20.914113355630452</v>
      </c>
      <c r="R327" s="84">
        <v>10910</v>
      </c>
      <c r="S327" s="84">
        <v>11075</v>
      </c>
      <c r="T327" s="84">
        <v>62100000</v>
      </c>
      <c r="U327" s="84">
        <f t="shared" si="92"/>
        <v>181.2665638347643</v>
      </c>
      <c r="V327" s="84">
        <f t="shared" si="93"/>
        <v>181.2665638347643</v>
      </c>
      <c r="W327" s="85">
        <v>0</v>
      </c>
      <c r="X327" s="85">
        <v>0</v>
      </c>
      <c r="Y327" s="85">
        <v>0</v>
      </c>
      <c r="Z327" s="85">
        <f t="shared" si="98"/>
        <v>0</v>
      </c>
      <c r="AA327" s="85">
        <v>0</v>
      </c>
      <c r="AB327" s="221">
        <f t="shared" si="89"/>
        <v>0</v>
      </c>
      <c r="AC327" s="221">
        <f t="shared" si="90"/>
        <v>250328147206004.47</v>
      </c>
      <c r="AD327" s="220">
        <f t="shared" si="91"/>
        <v>302581539516885</v>
      </c>
      <c r="AE327" s="219">
        <f t="shared" si="94"/>
        <v>1208.7395800036791</v>
      </c>
      <c r="AF327" s="98">
        <f t="shared" si="99"/>
        <v>1.8323217452273371E-2</v>
      </c>
      <c r="AG327" s="84">
        <f t="shared" si="100"/>
        <v>2.8985507246376812E-2</v>
      </c>
      <c r="AH327" s="84">
        <f t="shared" si="101"/>
        <v>1.8867924528301886E-2</v>
      </c>
      <c r="AI327" s="84">
        <f t="shared" si="102"/>
        <v>1.6522423288749016E-2</v>
      </c>
      <c r="AJ327" s="84" t="e">
        <f t="shared" si="103"/>
        <v>#DIV/0!</v>
      </c>
    </row>
    <row r="328" spans="1:36">
      <c r="A328" s="84">
        <v>20190430</v>
      </c>
      <c r="B328" s="84" t="s">
        <v>99</v>
      </c>
      <c r="C328" s="85">
        <v>46150</v>
      </c>
      <c r="D328" s="85">
        <v>45850</v>
      </c>
      <c r="E328" s="85">
        <v>5969782550</v>
      </c>
      <c r="F328" s="85">
        <f t="shared" si="95"/>
        <v>0.1834445465954988</v>
      </c>
      <c r="G328" s="218">
        <f t="shared" si="86"/>
        <v>0.1834445465954988</v>
      </c>
      <c r="H328" s="84">
        <v>216000</v>
      </c>
      <c r="I328" s="84">
        <v>212000</v>
      </c>
      <c r="J328" s="88">
        <v>127953489</v>
      </c>
      <c r="K328" s="84">
        <f t="shared" si="96"/>
        <v>1.4886483999019398</v>
      </c>
      <c r="L328" s="130">
        <f t="shared" si="87"/>
        <v>1.4886483999019398</v>
      </c>
      <c r="M328" s="85">
        <v>258400</v>
      </c>
      <c r="N328" s="85">
        <v>260300</v>
      </c>
      <c r="O328" s="85">
        <v>15956260</v>
      </c>
      <c r="P328" s="85">
        <f t="shared" si="97"/>
        <v>20.914113355630452</v>
      </c>
      <c r="Q328" s="218">
        <f t="shared" si="88"/>
        <v>20.914113355630452</v>
      </c>
      <c r="R328" s="84">
        <v>11075</v>
      </c>
      <c r="S328" s="84">
        <v>11070</v>
      </c>
      <c r="T328" s="84">
        <v>62100000</v>
      </c>
      <c r="U328" s="84">
        <f t="shared" si="92"/>
        <v>181.2665638347643</v>
      </c>
      <c r="V328" s="84">
        <f t="shared" si="93"/>
        <v>181.2665638347643</v>
      </c>
      <c r="W328" s="85">
        <v>0</v>
      </c>
      <c r="X328" s="85">
        <v>0</v>
      </c>
      <c r="Y328" s="85">
        <v>0</v>
      </c>
      <c r="Z328" s="85">
        <f t="shared" si="98"/>
        <v>0</v>
      </c>
      <c r="AA328" s="85">
        <v>0</v>
      </c>
      <c r="AB328" s="221">
        <f t="shared" si="89"/>
        <v>0</v>
      </c>
      <c r="AC328" s="221">
        <f t="shared" si="90"/>
        <v>250328147206004.47</v>
      </c>
      <c r="AD328" s="220">
        <f t="shared" si="91"/>
        <v>302068858963926.5</v>
      </c>
      <c r="AE328" s="219">
        <f t="shared" si="94"/>
        <v>1206.6915460183654</v>
      </c>
      <c r="AF328" s="98">
        <f t="shared" si="99"/>
        <v>-1.6943550283241237E-3</v>
      </c>
      <c r="AG328" s="84">
        <f t="shared" si="100"/>
        <v>-6.5005417118093175E-3</v>
      </c>
      <c r="AH328" s="84">
        <f t="shared" si="101"/>
        <v>-1.8518518518518517E-2</v>
      </c>
      <c r="AI328" s="84">
        <f t="shared" si="102"/>
        <v>7.3529411764705881E-3</v>
      </c>
      <c r="AJ328" s="84" t="e">
        <f t="shared" si="103"/>
        <v>#DIV/0!</v>
      </c>
    </row>
    <row r="329" spans="1:36">
      <c r="A329" s="84">
        <v>20190502</v>
      </c>
      <c r="B329" s="84" t="s">
        <v>99</v>
      </c>
      <c r="C329" s="85">
        <v>45850</v>
      </c>
      <c r="D329" s="85">
        <v>45900</v>
      </c>
      <c r="E329" s="85">
        <v>5969782550</v>
      </c>
      <c r="F329" s="85">
        <f t="shared" si="95"/>
        <v>0.1834445465954988</v>
      </c>
      <c r="G329" s="218">
        <f t="shared" si="86"/>
        <v>0.1834445465954988</v>
      </c>
      <c r="H329" s="84">
        <v>212000</v>
      </c>
      <c r="I329" s="84">
        <v>207000</v>
      </c>
      <c r="J329" s="88">
        <v>127953489</v>
      </c>
      <c r="K329" s="84">
        <f t="shared" si="96"/>
        <v>1.4886483999019398</v>
      </c>
      <c r="L329" s="130">
        <f t="shared" si="87"/>
        <v>1.4886483999019398</v>
      </c>
      <c r="M329" s="85">
        <v>260300</v>
      </c>
      <c r="N329" s="85">
        <v>249800</v>
      </c>
      <c r="O329" s="85">
        <v>15956260</v>
      </c>
      <c r="P329" s="85">
        <f t="shared" si="97"/>
        <v>20.914113355630452</v>
      </c>
      <c r="Q329" s="218">
        <f t="shared" si="88"/>
        <v>20.914113355630452</v>
      </c>
      <c r="R329" s="84">
        <v>11070</v>
      </c>
      <c r="S329" s="84">
        <v>11055</v>
      </c>
      <c r="T329" s="84">
        <v>62100000</v>
      </c>
      <c r="U329" s="84">
        <f t="shared" si="92"/>
        <v>181.2665638347643</v>
      </c>
      <c r="V329" s="84">
        <f t="shared" si="93"/>
        <v>181.2665638347643</v>
      </c>
      <c r="W329" s="85">
        <v>0</v>
      </c>
      <c r="X329" s="85">
        <v>0</v>
      </c>
      <c r="Y329" s="85">
        <v>0</v>
      </c>
      <c r="Z329" s="85">
        <f t="shared" si="98"/>
        <v>0</v>
      </c>
      <c r="AA329" s="85">
        <v>0</v>
      </c>
      <c r="AB329" s="221">
        <f t="shared" si="89"/>
        <v>0</v>
      </c>
      <c r="AC329" s="221">
        <f t="shared" si="90"/>
        <v>250328147206004.47</v>
      </c>
      <c r="AD329" s="220">
        <f t="shared" si="91"/>
        <v>297498410760158.69</v>
      </c>
      <c r="AE329" s="219">
        <f t="shared" si="94"/>
        <v>1188.4337182240079</v>
      </c>
      <c r="AF329" s="98">
        <f t="shared" si="99"/>
        <v>-1.5130484550589287E-2</v>
      </c>
      <c r="AG329" s="84">
        <f t="shared" si="100"/>
        <v>1.0905125408942203E-3</v>
      </c>
      <c r="AH329" s="84">
        <f t="shared" si="101"/>
        <v>-2.358490566037736E-2</v>
      </c>
      <c r="AI329" s="84">
        <f t="shared" si="102"/>
        <v>-4.0338071456012294E-2</v>
      </c>
      <c r="AJ329" s="84" t="e">
        <f t="shared" si="103"/>
        <v>#DIV/0!</v>
      </c>
    </row>
    <row r="330" spans="1:36">
      <c r="A330" s="84">
        <v>20190503</v>
      </c>
      <c r="B330" s="84" t="s">
        <v>99</v>
      </c>
      <c r="C330" s="85">
        <v>45900</v>
      </c>
      <c r="D330" s="85">
        <v>45300</v>
      </c>
      <c r="E330" s="85">
        <v>5969782550</v>
      </c>
      <c r="F330" s="85">
        <f t="shared" si="95"/>
        <v>0.1834445465954988</v>
      </c>
      <c r="G330" s="218">
        <f t="shared" si="86"/>
        <v>0.1834445465954988</v>
      </c>
      <c r="H330" s="84">
        <v>207000</v>
      </c>
      <c r="I330" s="84">
        <v>204500</v>
      </c>
      <c r="J330" s="88">
        <v>127953489</v>
      </c>
      <c r="K330" s="84">
        <f t="shared" si="96"/>
        <v>1.4886483999019398</v>
      </c>
      <c r="L330" s="130">
        <f t="shared" si="87"/>
        <v>1.4886483999019398</v>
      </c>
      <c r="M330" s="85">
        <v>249800</v>
      </c>
      <c r="N330" s="85">
        <v>248000</v>
      </c>
      <c r="O330" s="85">
        <v>15956260</v>
      </c>
      <c r="P330" s="85">
        <f t="shared" si="97"/>
        <v>20.914113355630452</v>
      </c>
      <c r="Q330" s="218">
        <f t="shared" si="88"/>
        <v>20.914113355630452</v>
      </c>
      <c r="R330" s="84">
        <v>11055</v>
      </c>
      <c r="S330" s="84">
        <v>11065</v>
      </c>
      <c r="T330" s="84">
        <v>62100000</v>
      </c>
      <c r="U330" s="84">
        <f t="shared" si="92"/>
        <v>181.2665638347643</v>
      </c>
      <c r="V330" s="84">
        <f t="shared" si="93"/>
        <v>181.2665638347643</v>
      </c>
      <c r="W330" s="85">
        <v>0</v>
      </c>
      <c r="X330" s="85">
        <v>0</v>
      </c>
      <c r="Y330" s="85">
        <v>0</v>
      </c>
      <c r="Z330" s="85">
        <f t="shared" si="98"/>
        <v>0</v>
      </c>
      <c r="AA330" s="85">
        <v>0</v>
      </c>
      <c r="AB330" s="221">
        <f t="shared" si="89"/>
        <v>0</v>
      </c>
      <c r="AC330" s="221">
        <f t="shared" si="90"/>
        <v>250328147206004.47</v>
      </c>
      <c r="AD330" s="220">
        <f t="shared" si="91"/>
        <v>295877028618081.19</v>
      </c>
      <c r="AE330" s="219">
        <f t="shared" si="94"/>
        <v>1181.9566913288133</v>
      </c>
      <c r="AF330" s="98">
        <f t="shared" si="99"/>
        <v>-5.4500531210724687E-3</v>
      </c>
      <c r="AG330" s="84">
        <f t="shared" si="100"/>
        <v>-1.3071895424836602E-2</v>
      </c>
      <c r="AH330" s="84">
        <f t="shared" si="101"/>
        <v>-1.2077294685990338E-2</v>
      </c>
      <c r="AI330" s="84">
        <f t="shared" si="102"/>
        <v>-7.2057646116893519E-3</v>
      </c>
      <c r="AJ330" s="84" t="e">
        <f t="shared" si="103"/>
        <v>#DIV/0!</v>
      </c>
    </row>
    <row r="331" spans="1:36">
      <c r="A331" s="84">
        <v>20190507</v>
      </c>
      <c r="B331" s="84" t="s">
        <v>99</v>
      </c>
      <c r="C331" s="85">
        <v>45300</v>
      </c>
      <c r="D331" s="85">
        <v>44850</v>
      </c>
      <c r="E331" s="85">
        <v>5969782550</v>
      </c>
      <c r="F331" s="85">
        <f t="shared" si="95"/>
        <v>0.1834445465954988</v>
      </c>
      <c r="G331" s="218">
        <f t="shared" si="86"/>
        <v>0.1834445465954988</v>
      </c>
      <c r="H331" s="84">
        <v>204500</v>
      </c>
      <c r="I331" s="84">
        <v>205500</v>
      </c>
      <c r="J331" s="88">
        <v>127953489</v>
      </c>
      <c r="K331" s="84">
        <f t="shared" si="96"/>
        <v>1.4886483999019398</v>
      </c>
      <c r="L331" s="130">
        <f t="shared" si="87"/>
        <v>1.4886483999019398</v>
      </c>
      <c r="M331" s="85">
        <v>248000</v>
      </c>
      <c r="N331" s="85">
        <v>239500</v>
      </c>
      <c r="O331" s="85">
        <v>15956260</v>
      </c>
      <c r="P331" s="85">
        <f t="shared" si="97"/>
        <v>20.914113355630452</v>
      </c>
      <c r="Q331" s="218">
        <f t="shared" si="88"/>
        <v>20.914113355630452</v>
      </c>
      <c r="R331" s="84">
        <v>11065</v>
      </c>
      <c r="S331" s="84">
        <v>10885</v>
      </c>
      <c r="T331" s="84">
        <v>62100000</v>
      </c>
      <c r="U331" s="84">
        <f t="shared" si="92"/>
        <v>181.2665638347643</v>
      </c>
      <c r="V331" s="84">
        <f t="shared" si="93"/>
        <v>181.2665638347643</v>
      </c>
      <c r="W331" s="85">
        <v>0</v>
      </c>
      <c r="X331" s="85">
        <v>0</v>
      </c>
      <c r="Y331" s="85">
        <v>0</v>
      </c>
      <c r="Z331" s="85">
        <f t="shared" si="98"/>
        <v>0</v>
      </c>
      <c r="AA331" s="85">
        <v>0</v>
      </c>
      <c r="AB331" s="221">
        <f t="shared" si="89"/>
        <v>0</v>
      </c>
      <c r="AC331" s="221">
        <f t="shared" si="90"/>
        <v>250328147206004.47</v>
      </c>
      <c r="AD331" s="220">
        <f t="shared" si="91"/>
        <v>290711959142115.37</v>
      </c>
      <c r="AE331" s="219">
        <f t="shared" si="94"/>
        <v>1161.3234963261145</v>
      </c>
      <c r="AF331" s="98">
        <f t="shared" si="99"/>
        <v>-1.74568113654841E-2</v>
      </c>
      <c r="AG331" s="84">
        <f t="shared" si="100"/>
        <v>-9.9337748344370865E-3</v>
      </c>
      <c r="AH331" s="84">
        <f t="shared" si="101"/>
        <v>4.8899755501222494E-3</v>
      </c>
      <c r="AI331" s="84">
        <f t="shared" si="102"/>
        <v>-3.4274193548387094E-2</v>
      </c>
      <c r="AJ331" s="84" t="e">
        <f t="shared" si="103"/>
        <v>#DIV/0!</v>
      </c>
    </row>
    <row r="332" spans="1:36">
      <c r="A332" s="84">
        <v>20190508</v>
      </c>
      <c r="B332" s="84" t="s">
        <v>99</v>
      </c>
      <c r="C332" s="85">
        <v>44850</v>
      </c>
      <c r="D332" s="85">
        <v>44250</v>
      </c>
      <c r="E332" s="85">
        <v>5969782550</v>
      </c>
      <c r="F332" s="85">
        <f t="shared" si="95"/>
        <v>0.1834445465954988</v>
      </c>
      <c r="G332" s="218">
        <f t="shared" si="86"/>
        <v>0.1834445465954988</v>
      </c>
      <c r="H332" s="84">
        <v>205500</v>
      </c>
      <c r="I332" s="84">
        <v>205500</v>
      </c>
      <c r="J332" s="88">
        <v>127953489</v>
      </c>
      <c r="K332" s="84">
        <f t="shared" si="96"/>
        <v>1.4886483999019398</v>
      </c>
      <c r="L332" s="130">
        <f t="shared" si="87"/>
        <v>1.4886483999019398</v>
      </c>
      <c r="M332" s="85">
        <v>239500</v>
      </c>
      <c r="N332" s="85">
        <v>231300</v>
      </c>
      <c r="O332" s="85">
        <v>15956260</v>
      </c>
      <c r="P332" s="85">
        <f t="shared" si="97"/>
        <v>20.914113355630452</v>
      </c>
      <c r="Q332" s="218">
        <f t="shared" si="88"/>
        <v>20.914113355630452</v>
      </c>
      <c r="R332" s="84">
        <v>10885</v>
      </c>
      <c r="S332" s="84">
        <v>10855</v>
      </c>
      <c r="T332" s="84">
        <v>62100000</v>
      </c>
      <c r="U332" s="84">
        <f t="shared" si="92"/>
        <v>181.2665638347643</v>
      </c>
      <c r="V332" s="84">
        <f t="shared" si="93"/>
        <v>181.2665638347643</v>
      </c>
      <c r="W332" s="85">
        <v>0</v>
      </c>
      <c r="X332" s="85">
        <v>0</v>
      </c>
      <c r="Y332" s="85">
        <v>0</v>
      </c>
      <c r="Z332" s="85">
        <f t="shared" si="98"/>
        <v>0</v>
      </c>
      <c r="AA332" s="85">
        <v>0</v>
      </c>
      <c r="AB332" s="221">
        <f t="shared" si="89"/>
        <v>0</v>
      </c>
      <c r="AC332" s="221">
        <f t="shared" si="90"/>
        <v>250328147206004.47</v>
      </c>
      <c r="AD332" s="220">
        <f t="shared" si="91"/>
        <v>286980754652746.5</v>
      </c>
      <c r="AE332" s="219">
        <f t="shared" si="94"/>
        <v>1146.4182428377869</v>
      </c>
      <c r="AF332" s="98">
        <f t="shared" si="99"/>
        <v>-1.283471275271781E-2</v>
      </c>
      <c r="AG332" s="84">
        <f t="shared" si="100"/>
        <v>-1.3377926421404682E-2</v>
      </c>
      <c r="AH332" s="84">
        <f t="shared" si="101"/>
        <v>0</v>
      </c>
      <c r="AI332" s="84">
        <f t="shared" si="102"/>
        <v>-3.4237995824634652E-2</v>
      </c>
      <c r="AJ332" s="84" t="e">
        <f t="shared" si="103"/>
        <v>#DIV/0!</v>
      </c>
    </row>
    <row r="333" spans="1:36">
      <c r="A333" s="84">
        <v>20190509</v>
      </c>
      <c r="B333" s="84" t="s">
        <v>99</v>
      </c>
      <c r="C333" s="85">
        <v>44250</v>
      </c>
      <c r="D333" s="85">
        <v>42450</v>
      </c>
      <c r="E333" s="85">
        <v>5969782550</v>
      </c>
      <c r="F333" s="85">
        <f t="shared" si="95"/>
        <v>0.1834445465954988</v>
      </c>
      <c r="G333" s="218">
        <f t="shared" si="86"/>
        <v>0.1834445465954988</v>
      </c>
      <c r="H333" s="84">
        <v>205500</v>
      </c>
      <c r="I333" s="84">
        <v>210000</v>
      </c>
      <c r="J333" s="88">
        <v>127953489</v>
      </c>
      <c r="K333" s="84">
        <f t="shared" si="96"/>
        <v>1.4886483999019398</v>
      </c>
      <c r="L333" s="130">
        <f t="shared" si="87"/>
        <v>1.4886483999019398</v>
      </c>
      <c r="M333" s="85">
        <v>231300</v>
      </c>
      <c r="N333" s="85">
        <v>228100</v>
      </c>
      <c r="O333" s="85">
        <v>15956260</v>
      </c>
      <c r="P333" s="85">
        <f t="shared" si="97"/>
        <v>20.914113355630452</v>
      </c>
      <c r="Q333" s="218">
        <f t="shared" si="88"/>
        <v>20.914113355630452</v>
      </c>
      <c r="R333" s="84">
        <v>10855</v>
      </c>
      <c r="S333" s="84">
        <v>10490</v>
      </c>
      <c r="T333" s="84">
        <v>62100000</v>
      </c>
      <c r="U333" s="84">
        <f t="shared" si="92"/>
        <v>181.2665638347643</v>
      </c>
      <c r="V333" s="84">
        <f t="shared" si="93"/>
        <v>181.2665638347643</v>
      </c>
      <c r="W333" s="85">
        <v>0</v>
      </c>
      <c r="X333" s="85">
        <v>0</v>
      </c>
      <c r="Y333" s="85">
        <v>0</v>
      </c>
      <c r="Z333" s="85">
        <f t="shared" si="98"/>
        <v>0</v>
      </c>
      <c r="AA333" s="85">
        <v>0</v>
      </c>
      <c r="AB333" s="221">
        <f t="shared" si="89"/>
        <v>0</v>
      </c>
      <c r="AC333" s="221">
        <f t="shared" si="90"/>
        <v>250328147206004.47</v>
      </c>
      <c r="AD333" s="220">
        <f t="shared" si="91"/>
        <v>280690127395688.19</v>
      </c>
      <c r="AE333" s="219">
        <f t="shared" si="94"/>
        <v>1121.2887185422969</v>
      </c>
      <c r="AF333" s="98">
        <f t="shared" si="99"/>
        <v>-2.1920031761955935E-2</v>
      </c>
      <c r="AG333" s="84">
        <f t="shared" si="100"/>
        <v>-4.0677966101694912E-2</v>
      </c>
      <c r="AH333" s="84">
        <f t="shared" si="101"/>
        <v>2.1897810218978103E-2</v>
      </c>
      <c r="AI333" s="84">
        <f t="shared" si="102"/>
        <v>-1.3834846519671422E-2</v>
      </c>
      <c r="AJ333" s="84" t="e">
        <f t="shared" si="103"/>
        <v>#DIV/0!</v>
      </c>
    </row>
    <row r="334" spans="1:36">
      <c r="A334" s="84">
        <v>20190510</v>
      </c>
      <c r="B334" s="84" t="s">
        <v>99</v>
      </c>
      <c r="C334" s="85">
        <v>42450</v>
      </c>
      <c r="D334" s="85">
        <v>42900</v>
      </c>
      <c r="E334" s="85">
        <v>5969782550</v>
      </c>
      <c r="F334" s="85">
        <f t="shared" si="95"/>
        <v>0.1834445465954988</v>
      </c>
      <c r="G334" s="218">
        <f t="shared" si="86"/>
        <v>0.1834445465954988</v>
      </c>
      <c r="H334" s="84">
        <v>210000</v>
      </c>
      <c r="I334" s="84">
        <v>201500</v>
      </c>
      <c r="J334" s="88">
        <v>127953489</v>
      </c>
      <c r="K334" s="84">
        <f t="shared" si="96"/>
        <v>1.4886483999019398</v>
      </c>
      <c r="L334" s="130">
        <f t="shared" si="87"/>
        <v>1.4886483999019398</v>
      </c>
      <c r="M334" s="85">
        <v>228100</v>
      </c>
      <c r="N334" s="85">
        <v>225500</v>
      </c>
      <c r="O334" s="85">
        <v>15956260</v>
      </c>
      <c r="P334" s="85">
        <f t="shared" si="97"/>
        <v>20.914113355630452</v>
      </c>
      <c r="Q334" s="218">
        <f t="shared" si="88"/>
        <v>20.914113355630452</v>
      </c>
      <c r="R334" s="84">
        <v>10490</v>
      </c>
      <c r="S334" s="84">
        <v>10530</v>
      </c>
      <c r="T334" s="84">
        <v>62100000</v>
      </c>
      <c r="U334" s="84">
        <f t="shared" si="92"/>
        <v>181.2665638347643</v>
      </c>
      <c r="V334" s="84">
        <f t="shared" si="93"/>
        <v>181.2665638347643</v>
      </c>
      <c r="W334" s="85">
        <v>0</v>
      </c>
      <c r="X334" s="85">
        <v>0</v>
      </c>
      <c r="Y334" s="85">
        <v>0</v>
      </c>
      <c r="Z334" s="85">
        <f t="shared" si="98"/>
        <v>0</v>
      </c>
      <c r="AA334" s="85">
        <v>0</v>
      </c>
      <c r="AB334" s="221">
        <f t="shared" si="89"/>
        <v>0</v>
      </c>
      <c r="AC334" s="221">
        <f t="shared" si="90"/>
        <v>250328147206004.47</v>
      </c>
      <c r="AD334" s="220">
        <f t="shared" si="91"/>
        <v>279146489753583.41</v>
      </c>
      <c r="AE334" s="219">
        <f t="shared" si="94"/>
        <v>1115.1222619958244</v>
      </c>
      <c r="AF334" s="98">
        <f t="shared" si="99"/>
        <v>-5.4994368930145771E-3</v>
      </c>
      <c r="AG334" s="84">
        <f t="shared" si="100"/>
        <v>1.0600706713780919E-2</v>
      </c>
      <c r="AH334" s="84">
        <f t="shared" si="101"/>
        <v>-4.0476190476190478E-2</v>
      </c>
      <c r="AI334" s="84">
        <f t="shared" si="102"/>
        <v>-1.1398509425690487E-2</v>
      </c>
      <c r="AJ334" s="84" t="e">
        <f t="shared" si="103"/>
        <v>#DIV/0!</v>
      </c>
    </row>
    <row r="335" spans="1:36">
      <c r="A335" s="84">
        <v>20190513</v>
      </c>
      <c r="B335" s="84" t="s">
        <v>99</v>
      </c>
      <c r="C335" s="85">
        <v>42900</v>
      </c>
      <c r="D335" s="85">
        <v>42650</v>
      </c>
      <c r="E335" s="85">
        <v>5969782550</v>
      </c>
      <c r="F335" s="85">
        <f t="shared" si="95"/>
        <v>0.1834445465954988</v>
      </c>
      <c r="G335" s="218">
        <f t="shared" si="86"/>
        <v>0.1834445465954988</v>
      </c>
      <c r="H335" s="84">
        <v>201500</v>
      </c>
      <c r="I335" s="84">
        <v>194500</v>
      </c>
      <c r="J335" s="88">
        <v>127953489</v>
      </c>
      <c r="K335" s="84">
        <f t="shared" si="96"/>
        <v>1.4886483999019398</v>
      </c>
      <c r="L335" s="130">
        <f t="shared" si="87"/>
        <v>1.4886483999019398</v>
      </c>
      <c r="M335" s="85">
        <v>225500</v>
      </c>
      <c r="N335" s="85">
        <v>223700</v>
      </c>
      <c r="O335" s="85">
        <v>15956260</v>
      </c>
      <c r="P335" s="85">
        <f t="shared" si="97"/>
        <v>20.914113355630452</v>
      </c>
      <c r="Q335" s="218">
        <f t="shared" si="88"/>
        <v>20.914113355630452</v>
      </c>
      <c r="R335" s="84">
        <v>10530</v>
      </c>
      <c r="S335" s="84">
        <v>10425</v>
      </c>
      <c r="T335" s="84">
        <v>62100000</v>
      </c>
      <c r="U335" s="84">
        <f t="shared" si="92"/>
        <v>181.2665638347643</v>
      </c>
      <c r="V335" s="84">
        <f t="shared" si="93"/>
        <v>181.2665638347643</v>
      </c>
      <c r="W335" s="85">
        <v>0</v>
      </c>
      <c r="X335" s="85">
        <v>0</v>
      </c>
      <c r="Y335" s="85">
        <v>0</v>
      </c>
      <c r="Z335" s="85">
        <f t="shared" si="98"/>
        <v>0</v>
      </c>
      <c r="AA335" s="85">
        <v>0</v>
      </c>
      <c r="AB335" s="221">
        <f t="shared" si="89"/>
        <v>0</v>
      </c>
      <c r="AC335" s="221">
        <f t="shared" si="90"/>
        <v>250328147206004.47</v>
      </c>
      <c r="AD335" s="220">
        <f t="shared" si="91"/>
        <v>275756735959507.75</v>
      </c>
      <c r="AE335" s="219">
        <f t="shared" si="94"/>
        <v>1101.5810209012457</v>
      </c>
      <c r="AF335" s="98">
        <f t="shared" si="99"/>
        <v>-1.2143279312120319E-2</v>
      </c>
      <c r="AG335" s="84">
        <f t="shared" si="100"/>
        <v>-5.8275058275058279E-3</v>
      </c>
      <c r="AH335" s="84">
        <f t="shared" si="101"/>
        <v>-3.4739454094292806E-2</v>
      </c>
      <c r="AI335" s="84">
        <f t="shared" si="102"/>
        <v>-7.9822616407982262E-3</v>
      </c>
      <c r="AJ335" s="84" t="e">
        <f t="shared" si="103"/>
        <v>#DIV/0!</v>
      </c>
    </row>
    <row r="336" spans="1:36">
      <c r="A336" s="84">
        <v>20190514</v>
      </c>
      <c r="B336" s="84" t="s">
        <v>99</v>
      </c>
      <c r="C336" s="85">
        <v>42650</v>
      </c>
      <c r="D336" s="85">
        <v>42650</v>
      </c>
      <c r="E336" s="85">
        <v>5969782550</v>
      </c>
      <c r="F336" s="85">
        <f t="shared" si="95"/>
        <v>0.1834445465954988</v>
      </c>
      <c r="G336" s="218">
        <f t="shared" si="86"/>
        <v>0.1834445465954988</v>
      </c>
      <c r="H336" s="84">
        <v>194500</v>
      </c>
      <c r="I336" s="84">
        <v>195500</v>
      </c>
      <c r="J336" s="88">
        <v>127953489</v>
      </c>
      <c r="K336" s="84">
        <f t="shared" si="96"/>
        <v>1.4886483999019398</v>
      </c>
      <c r="L336" s="130">
        <f t="shared" si="87"/>
        <v>1.4886483999019398</v>
      </c>
      <c r="M336" s="85">
        <v>223700</v>
      </c>
      <c r="N336" s="85">
        <v>225500</v>
      </c>
      <c r="O336" s="85">
        <v>15956260</v>
      </c>
      <c r="P336" s="85">
        <f t="shared" si="97"/>
        <v>20.914113355630452</v>
      </c>
      <c r="Q336" s="218">
        <f t="shared" si="88"/>
        <v>20.914113355630452</v>
      </c>
      <c r="R336" s="84">
        <v>10425</v>
      </c>
      <c r="S336" s="84">
        <v>10415</v>
      </c>
      <c r="T336" s="84">
        <v>62100000</v>
      </c>
      <c r="U336" s="84">
        <f t="shared" si="92"/>
        <v>181.2665638347643</v>
      </c>
      <c r="V336" s="84">
        <f t="shared" si="93"/>
        <v>181.2665638347643</v>
      </c>
      <c r="W336" s="85">
        <v>0</v>
      </c>
      <c r="X336" s="85">
        <v>0</v>
      </c>
      <c r="Y336" s="85">
        <v>0</v>
      </c>
      <c r="Z336" s="85">
        <f t="shared" si="98"/>
        <v>0</v>
      </c>
      <c r="AA336" s="85">
        <v>0</v>
      </c>
      <c r="AB336" s="221">
        <f t="shared" si="89"/>
        <v>0</v>
      </c>
      <c r="AC336" s="221">
        <f t="shared" si="90"/>
        <v>250328147206004.47</v>
      </c>
      <c r="AD336" s="220">
        <f t="shared" si="91"/>
        <v>276435327034697.5</v>
      </c>
      <c r="AE336" s="219">
        <f t="shared" si="94"/>
        <v>1104.2918270281784</v>
      </c>
      <c r="AF336" s="98">
        <f t="shared" si="99"/>
        <v>2.4608322724323554E-3</v>
      </c>
      <c r="AG336" s="84">
        <f t="shared" si="100"/>
        <v>0</v>
      </c>
      <c r="AH336" s="84">
        <f t="shared" si="101"/>
        <v>5.1413881748071976E-3</v>
      </c>
      <c r="AI336" s="84">
        <f t="shared" si="102"/>
        <v>8.0464908359409917E-3</v>
      </c>
      <c r="AJ336" s="84" t="e">
        <f t="shared" si="103"/>
        <v>#DIV/0!</v>
      </c>
    </row>
    <row r="337" spans="1:36">
      <c r="A337" s="84">
        <v>20190515</v>
      </c>
      <c r="B337" s="84" t="s">
        <v>99</v>
      </c>
      <c r="C337" s="85">
        <v>42650</v>
      </c>
      <c r="D337" s="85">
        <v>42550</v>
      </c>
      <c r="E337" s="85">
        <v>5969782550</v>
      </c>
      <c r="F337" s="85">
        <f t="shared" si="95"/>
        <v>0.1834445465954988</v>
      </c>
      <c r="G337" s="218">
        <f t="shared" si="86"/>
        <v>0.1834445465954988</v>
      </c>
      <c r="H337" s="84">
        <v>195500</v>
      </c>
      <c r="I337" s="84">
        <v>196000</v>
      </c>
      <c r="J337" s="88">
        <v>127953489</v>
      </c>
      <c r="K337" s="84">
        <f t="shared" si="96"/>
        <v>1.4886483999019398</v>
      </c>
      <c r="L337" s="130">
        <f t="shared" si="87"/>
        <v>1.4886483999019398</v>
      </c>
      <c r="M337" s="85">
        <v>225500</v>
      </c>
      <c r="N337" s="85">
        <v>239400</v>
      </c>
      <c r="O337" s="85">
        <v>15956260</v>
      </c>
      <c r="P337" s="85">
        <f t="shared" si="97"/>
        <v>20.914113355630452</v>
      </c>
      <c r="Q337" s="218">
        <f t="shared" si="88"/>
        <v>20.914113355630452</v>
      </c>
      <c r="R337" s="84">
        <v>10415</v>
      </c>
      <c r="S337" s="84">
        <v>10440</v>
      </c>
      <c r="T337" s="84">
        <v>62100000</v>
      </c>
      <c r="U337" s="84">
        <f t="shared" si="92"/>
        <v>181.2665638347643</v>
      </c>
      <c r="V337" s="84">
        <f t="shared" si="93"/>
        <v>181.2665638347643</v>
      </c>
      <c r="W337" s="85">
        <v>0</v>
      </c>
      <c r="X337" s="85">
        <v>0</v>
      </c>
      <c r="Y337" s="85">
        <v>0</v>
      </c>
      <c r="Z337" s="85">
        <f t="shared" si="98"/>
        <v>0</v>
      </c>
      <c r="AA337" s="85">
        <v>0</v>
      </c>
      <c r="AB337" s="221">
        <f t="shared" si="89"/>
        <v>0</v>
      </c>
      <c r="AC337" s="221">
        <f t="shared" si="90"/>
        <v>250328147206004.47</v>
      </c>
      <c r="AD337" s="220">
        <f t="shared" si="91"/>
        <v>281341053170235.62</v>
      </c>
      <c r="AE337" s="219">
        <f t="shared" si="94"/>
        <v>1123.8890085289108</v>
      </c>
      <c r="AF337" s="98">
        <f t="shared" si="99"/>
        <v>1.7746379191695621E-2</v>
      </c>
      <c r="AG337" s="84">
        <f t="shared" si="100"/>
        <v>-2.3446658851113715E-3</v>
      </c>
      <c r="AH337" s="84">
        <f t="shared" si="101"/>
        <v>2.5575447570332483E-3</v>
      </c>
      <c r="AI337" s="84">
        <f t="shared" si="102"/>
        <v>6.1640798226164077E-2</v>
      </c>
      <c r="AJ337" s="84" t="e">
        <f t="shared" si="103"/>
        <v>#DIV/0!</v>
      </c>
    </row>
    <row r="338" spans="1:36">
      <c r="A338" s="84">
        <v>20190516</v>
      </c>
      <c r="B338" s="84" t="s">
        <v>99</v>
      </c>
      <c r="C338" s="85">
        <v>42550</v>
      </c>
      <c r="D338" s="85">
        <v>41550</v>
      </c>
      <c r="E338" s="85">
        <v>5969782550</v>
      </c>
      <c r="F338" s="85">
        <f t="shared" si="95"/>
        <v>0.1834445465954988</v>
      </c>
      <c r="G338" s="218">
        <f t="shared" si="86"/>
        <v>0.1834445465954988</v>
      </c>
      <c r="H338" s="84">
        <v>196000</v>
      </c>
      <c r="I338" s="84">
        <v>196500</v>
      </c>
      <c r="J338" s="88">
        <v>127953489</v>
      </c>
      <c r="K338" s="84">
        <f t="shared" si="96"/>
        <v>1.4886483999019398</v>
      </c>
      <c r="L338" s="130">
        <f t="shared" si="87"/>
        <v>1.4886483999019398</v>
      </c>
      <c r="M338" s="85">
        <v>239400</v>
      </c>
      <c r="N338" s="85">
        <v>224300</v>
      </c>
      <c r="O338" s="85">
        <v>15956260</v>
      </c>
      <c r="P338" s="85">
        <f t="shared" si="97"/>
        <v>20.914113355630452</v>
      </c>
      <c r="Q338" s="218">
        <f t="shared" si="88"/>
        <v>20.914113355630452</v>
      </c>
      <c r="R338" s="84">
        <v>10440</v>
      </c>
      <c r="S338" s="84">
        <v>10280</v>
      </c>
      <c r="T338" s="84">
        <v>62100000</v>
      </c>
      <c r="U338" s="84">
        <f t="shared" si="92"/>
        <v>181.2665638347643</v>
      </c>
      <c r="V338" s="84">
        <f t="shared" si="93"/>
        <v>181.2665638347643</v>
      </c>
      <c r="W338" s="85">
        <v>0</v>
      </c>
      <c r="X338" s="85">
        <v>0</v>
      </c>
      <c r="Y338" s="85">
        <v>0</v>
      </c>
      <c r="Z338" s="85">
        <f t="shared" si="98"/>
        <v>0</v>
      </c>
      <c r="AA338" s="85">
        <v>0</v>
      </c>
      <c r="AB338" s="221">
        <f t="shared" si="89"/>
        <v>0</v>
      </c>
      <c r="AC338" s="221">
        <f t="shared" si="90"/>
        <v>250328147206004.47</v>
      </c>
      <c r="AD338" s="220">
        <f t="shared" si="91"/>
        <v>273501066858529.87</v>
      </c>
      <c r="AE338" s="219">
        <f t="shared" si="94"/>
        <v>1092.5701720368486</v>
      </c>
      <c r="AF338" s="98">
        <f t="shared" si="99"/>
        <v>-2.7866485261793184E-2</v>
      </c>
      <c r="AG338" s="84">
        <f t="shared" si="100"/>
        <v>-2.3501762632197415E-2</v>
      </c>
      <c r="AH338" s="84">
        <f t="shared" si="101"/>
        <v>2.5510204081632651E-3</v>
      </c>
      <c r="AI338" s="84">
        <f t="shared" si="102"/>
        <v>-6.3074352548036755E-2</v>
      </c>
      <c r="AJ338" s="84" t="e">
        <f t="shared" si="103"/>
        <v>#DIV/0!</v>
      </c>
    </row>
    <row r="339" spans="1:36" s="155" customFormat="1">
      <c r="A339" s="84">
        <v>20190517</v>
      </c>
      <c r="B339" s="84" t="s">
        <v>99</v>
      </c>
      <c r="C339" s="85">
        <v>41550</v>
      </c>
      <c r="D339" s="85">
        <v>41200</v>
      </c>
      <c r="E339" s="85">
        <v>5969782550</v>
      </c>
      <c r="F339" s="85">
        <f t="shared" si="95"/>
        <v>0.1834445465954988</v>
      </c>
      <c r="G339" s="218">
        <f t="shared" si="86"/>
        <v>0.18611232124486676</v>
      </c>
      <c r="H339" s="84">
        <v>196500</v>
      </c>
      <c r="I339" s="84">
        <v>195500</v>
      </c>
      <c r="J339" s="88">
        <v>128329070</v>
      </c>
      <c r="K339" s="84">
        <f t="shared" si="96"/>
        <v>1.4886483999019398</v>
      </c>
      <c r="L339" s="130">
        <f t="shared" si="87"/>
        <v>1.5058771407602225</v>
      </c>
      <c r="M339" s="85">
        <v>224300</v>
      </c>
      <c r="N339" s="85">
        <v>222500</v>
      </c>
      <c r="O339" s="85">
        <v>15956260</v>
      </c>
      <c r="P339" s="85">
        <f t="shared" si="97"/>
        <v>20.914113355630452</v>
      </c>
      <c r="Q339" s="218">
        <f t="shared" si="88"/>
        <v>21.218260535034958</v>
      </c>
      <c r="R339" s="84">
        <v>10280</v>
      </c>
      <c r="S339" s="84">
        <v>10225</v>
      </c>
      <c r="T339" s="84">
        <v>62100000</v>
      </c>
      <c r="U339" s="84">
        <f t="shared" si="92"/>
        <v>181.2665638347643</v>
      </c>
      <c r="V339" s="84">
        <f t="shared" si="93"/>
        <v>183.90266478598383</v>
      </c>
      <c r="W339" s="85">
        <v>0</v>
      </c>
      <c r="X339" s="85">
        <v>0</v>
      </c>
      <c r="Y339" s="85">
        <v>0</v>
      </c>
      <c r="Z339" s="85">
        <f t="shared" si="98"/>
        <v>0</v>
      </c>
      <c r="AA339" s="85">
        <v>0</v>
      </c>
      <c r="AB339" s="221">
        <f t="shared" si="89"/>
        <v>1</v>
      </c>
      <c r="AC339" s="221">
        <f t="shared" si="90"/>
        <v>253968588404902.56</v>
      </c>
      <c r="AD339" s="220">
        <f t="shared" si="91"/>
        <v>275658854082897.25</v>
      </c>
      <c r="AE339" s="219">
        <f t="shared" si="94"/>
        <v>1085.4053086416097</v>
      </c>
      <c r="AF339" s="98">
        <f t="shared" si="99"/>
        <v>-6.557806151600858E-3</v>
      </c>
      <c r="AG339" s="84">
        <f t="shared" si="100"/>
        <v>-8.4235860409145602E-3</v>
      </c>
      <c r="AH339" s="84">
        <f t="shared" si="101"/>
        <v>-5.0890585241730284E-3</v>
      </c>
      <c r="AI339" s="84">
        <f t="shared" si="102"/>
        <v>-8.024966562639322E-3</v>
      </c>
      <c r="AJ339" s="84" t="e">
        <f t="shared" si="103"/>
        <v>#DIV/0!</v>
      </c>
    </row>
    <row r="340" spans="1:36">
      <c r="A340" s="84">
        <v>20190520</v>
      </c>
      <c r="B340" s="84" t="s">
        <v>99</v>
      </c>
      <c r="C340" s="85">
        <v>41200</v>
      </c>
      <c r="D340" s="85">
        <v>42000</v>
      </c>
      <c r="E340" s="85">
        <v>5969782550</v>
      </c>
      <c r="F340" s="85">
        <f t="shared" si="95"/>
        <v>0.18611232124486676</v>
      </c>
      <c r="G340" s="218">
        <f t="shared" si="86"/>
        <v>0.18611232124486676</v>
      </c>
      <c r="H340" s="84">
        <v>195500</v>
      </c>
      <c r="I340" s="84">
        <v>188000</v>
      </c>
      <c r="J340" s="88">
        <v>128329070</v>
      </c>
      <c r="K340" s="84">
        <f t="shared" si="96"/>
        <v>1.5058771407602225</v>
      </c>
      <c r="L340" s="130">
        <f t="shared" si="87"/>
        <v>1.5058771407602225</v>
      </c>
      <c r="M340" s="85">
        <v>222500</v>
      </c>
      <c r="N340" s="85">
        <v>211900</v>
      </c>
      <c r="O340" s="85">
        <v>15956260</v>
      </c>
      <c r="P340" s="85">
        <f t="shared" si="97"/>
        <v>21.218260535034958</v>
      </c>
      <c r="Q340" s="218">
        <f t="shared" si="88"/>
        <v>21.218260535034958</v>
      </c>
      <c r="R340" s="84">
        <v>10225</v>
      </c>
      <c r="S340" s="84">
        <v>10315</v>
      </c>
      <c r="T340" s="84">
        <v>62100000</v>
      </c>
      <c r="U340" s="84">
        <f t="shared" si="92"/>
        <v>183.90266478598383</v>
      </c>
      <c r="V340" s="84">
        <f t="shared" si="93"/>
        <v>183.90266478598383</v>
      </c>
      <c r="W340" s="85">
        <v>0</v>
      </c>
      <c r="X340" s="85">
        <v>0</v>
      </c>
      <c r="Y340" s="85">
        <v>0</v>
      </c>
      <c r="Z340" s="85">
        <f t="shared" si="98"/>
        <v>0</v>
      </c>
      <c r="AA340" s="85">
        <v>0</v>
      </c>
      <c r="AB340" s="221">
        <f t="shared" si="89"/>
        <v>0</v>
      </c>
      <c r="AC340" s="221">
        <f t="shared" si="90"/>
        <v>253968588404902.56</v>
      </c>
      <c r="AD340" s="220">
        <f t="shared" si="91"/>
        <v>272537388281437.62</v>
      </c>
      <c r="AE340" s="219">
        <f t="shared" si="94"/>
        <v>1073.114553233374</v>
      </c>
      <c r="AF340" s="98">
        <f t="shared" si="99"/>
        <v>-1.1323655145576655E-2</v>
      </c>
      <c r="AG340" s="84">
        <f t="shared" si="100"/>
        <v>1.9417475728155338E-2</v>
      </c>
      <c r="AH340" s="84">
        <f t="shared" si="101"/>
        <v>-3.8363171355498722E-2</v>
      </c>
      <c r="AI340" s="84">
        <f t="shared" si="102"/>
        <v>-4.7640449438202247E-2</v>
      </c>
      <c r="AJ340" s="84" t="e">
        <f t="shared" si="103"/>
        <v>#DIV/0!</v>
      </c>
    </row>
    <row r="341" spans="1:36">
      <c r="A341" s="84">
        <v>20190521</v>
      </c>
      <c r="B341" s="84" t="s">
        <v>99</v>
      </c>
      <c r="C341" s="85">
        <v>42000</v>
      </c>
      <c r="D341" s="85">
        <v>43150</v>
      </c>
      <c r="E341" s="85">
        <v>5969782550</v>
      </c>
      <c r="F341" s="85">
        <f t="shared" si="95"/>
        <v>0.18611232124486676</v>
      </c>
      <c r="G341" s="218">
        <f t="shared" si="86"/>
        <v>0.18611232124486676</v>
      </c>
      <c r="H341" s="84">
        <v>188000</v>
      </c>
      <c r="I341" s="84">
        <v>181000</v>
      </c>
      <c r="J341" s="88">
        <v>128329070</v>
      </c>
      <c r="K341" s="84">
        <f t="shared" si="96"/>
        <v>1.5058771407602225</v>
      </c>
      <c r="L341" s="130">
        <f t="shared" si="87"/>
        <v>1.5058771407602225</v>
      </c>
      <c r="M341" s="85">
        <v>211900</v>
      </c>
      <c r="N341" s="85">
        <v>214200</v>
      </c>
      <c r="O341" s="85">
        <v>15956260</v>
      </c>
      <c r="P341" s="85">
        <f t="shared" si="97"/>
        <v>21.218260535034958</v>
      </c>
      <c r="Q341" s="218">
        <f t="shared" si="88"/>
        <v>21.218260535034958</v>
      </c>
      <c r="R341" s="84">
        <v>10315</v>
      </c>
      <c r="S341" s="84">
        <v>10370</v>
      </c>
      <c r="T341" s="84">
        <v>62100000</v>
      </c>
      <c r="U341" s="84">
        <f t="shared" si="92"/>
        <v>183.90266478598383</v>
      </c>
      <c r="V341" s="84">
        <f t="shared" si="93"/>
        <v>183.90266478598383</v>
      </c>
      <c r="W341" s="85">
        <v>0</v>
      </c>
      <c r="X341" s="85">
        <v>0</v>
      </c>
      <c r="Y341" s="85">
        <v>0</v>
      </c>
      <c r="Z341" s="85">
        <f t="shared" si="98"/>
        <v>0</v>
      </c>
      <c r="AA341" s="85">
        <v>0</v>
      </c>
      <c r="AB341" s="221">
        <f t="shared" si="89"/>
        <v>0</v>
      </c>
      <c r="AC341" s="221">
        <f t="shared" si="90"/>
        <v>253968588404902.56</v>
      </c>
      <c r="AD341" s="220">
        <f t="shared" si="91"/>
        <v>273869178131064.69</v>
      </c>
      <c r="AE341" s="219">
        <f t="shared" si="94"/>
        <v>1078.3584688608601</v>
      </c>
      <c r="AF341" s="98">
        <f t="shared" si="99"/>
        <v>4.8866317316131778E-3</v>
      </c>
      <c r="AG341" s="84">
        <f t="shared" si="100"/>
        <v>2.7380952380952381E-2</v>
      </c>
      <c r="AH341" s="84">
        <f t="shared" si="101"/>
        <v>-3.7234042553191488E-2</v>
      </c>
      <c r="AI341" s="84">
        <f t="shared" si="102"/>
        <v>1.0854176498348278E-2</v>
      </c>
      <c r="AJ341" s="84" t="e">
        <f t="shared" si="103"/>
        <v>#DIV/0!</v>
      </c>
    </row>
    <row r="342" spans="1:36">
      <c r="A342" s="84">
        <v>20190522</v>
      </c>
      <c r="B342" s="84" t="s">
        <v>99</v>
      </c>
      <c r="C342" s="85">
        <v>43150</v>
      </c>
      <c r="D342" s="85">
        <v>43500</v>
      </c>
      <c r="E342" s="85">
        <v>5969782550</v>
      </c>
      <c r="F342" s="85">
        <f t="shared" si="95"/>
        <v>0.18611232124486676</v>
      </c>
      <c r="G342" s="218">
        <f t="shared" si="86"/>
        <v>0.18611232124486676</v>
      </c>
      <c r="H342" s="84">
        <v>181000</v>
      </c>
      <c r="I342" s="84">
        <v>184500</v>
      </c>
      <c r="J342" s="88">
        <v>128329070</v>
      </c>
      <c r="K342" s="84">
        <f t="shared" si="96"/>
        <v>1.5058771407602225</v>
      </c>
      <c r="L342" s="130">
        <f t="shared" si="87"/>
        <v>1.5058771407602225</v>
      </c>
      <c r="M342" s="85">
        <v>214200</v>
      </c>
      <c r="N342" s="85">
        <v>214500</v>
      </c>
      <c r="O342" s="85">
        <v>15956260</v>
      </c>
      <c r="P342" s="85">
        <f t="shared" si="97"/>
        <v>21.218260535034958</v>
      </c>
      <c r="Q342" s="218">
        <f t="shared" si="88"/>
        <v>21.218260535034958</v>
      </c>
      <c r="R342" s="84">
        <v>10370</v>
      </c>
      <c r="S342" s="84">
        <v>10315</v>
      </c>
      <c r="T342" s="84">
        <v>62100000</v>
      </c>
      <c r="U342" s="84">
        <f t="shared" si="92"/>
        <v>183.90266478598383</v>
      </c>
      <c r="V342" s="84">
        <f t="shared" si="93"/>
        <v>183.90266478598383</v>
      </c>
      <c r="W342" s="85">
        <v>0</v>
      </c>
      <c r="X342" s="85">
        <v>0</v>
      </c>
      <c r="Y342" s="85">
        <v>0</v>
      </c>
      <c r="Z342" s="85">
        <f t="shared" si="98"/>
        <v>0</v>
      </c>
      <c r="AA342" s="85">
        <v>0</v>
      </c>
      <c r="AB342" s="221">
        <f t="shared" si="89"/>
        <v>0</v>
      </c>
      <c r="AC342" s="221">
        <f t="shared" si="90"/>
        <v>253968588404902.56</v>
      </c>
      <c r="AD342" s="220">
        <f t="shared" si="91"/>
        <v>274407862680267.37</v>
      </c>
      <c r="AE342" s="219">
        <f t="shared" si="94"/>
        <v>1080.4795364802299</v>
      </c>
      <c r="AF342" s="98">
        <f t="shared" si="99"/>
        <v>1.9669411245134632E-3</v>
      </c>
      <c r="AG342" s="84">
        <f t="shared" si="100"/>
        <v>8.1112398609501733E-3</v>
      </c>
      <c r="AH342" s="84">
        <f t="shared" si="101"/>
        <v>1.9337016574585635E-2</v>
      </c>
      <c r="AI342" s="84">
        <f t="shared" si="102"/>
        <v>1.4005602240896359E-3</v>
      </c>
      <c r="AJ342" s="84" t="e">
        <f t="shared" si="103"/>
        <v>#DIV/0!</v>
      </c>
    </row>
    <row r="343" spans="1:36">
      <c r="A343" s="84">
        <v>20190523</v>
      </c>
      <c r="B343" s="84" t="s">
        <v>99</v>
      </c>
      <c r="C343" s="85">
        <v>43500</v>
      </c>
      <c r="D343" s="85">
        <v>43850</v>
      </c>
      <c r="E343" s="85">
        <v>5969782550</v>
      </c>
      <c r="F343" s="85">
        <f t="shared" si="95"/>
        <v>0.18611232124486676</v>
      </c>
      <c r="G343" s="218">
        <f t="shared" si="86"/>
        <v>0.18611232124486676</v>
      </c>
      <c r="H343" s="84">
        <v>184500</v>
      </c>
      <c r="I343" s="84">
        <v>180500</v>
      </c>
      <c r="J343" s="88">
        <v>128329070</v>
      </c>
      <c r="K343" s="84">
        <f t="shared" si="96"/>
        <v>1.5058771407602225</v>
      </c>
      <c r="L343" s="130">
        <f t="shared" si="87"/>
        <v>1.5058771407602225</v>
      </c>
      <c r="M343" s="85">
        <v>214500</v>
      </c>
      <c r="N343" s="85">
        <v>203500</v>
      </c>
      <c r="O343" s="85">
        <v>15956260</v>
      </c>
      <c r="P343" s="85">
        <f t="shared" si="97"/>
        <v>21.218260535034958</v>
      </c>
      <c r="Q343" s="218">
        <f t="shared" si="88"/>
        <v>21.218260535034958</v>
      </c>
      <c r="R343" s="84">
        <v>10315</v>
      </c>
      <c r="S343" s="84">
        <v>10315</v>
      </c>
      <c r="T343" s="84">
        <v>62100000</v>
      </c>
      <c r="U343" s="84">
        <f t="shared" si="92"/>
        <v>183.90266478598383</v>
      </c>
      <c r="V343" s="84">
        <f t="shared" si="93"/>
        <v>183.90266478598383</v>
      </c>
      <c r="W343" s="85">
        <v>0</v>
      </c>
      <c r="X343" s="85">
        <v>0</v>
      </c>
      <c r="Y343" s="85">
        <v>0</v>
      </c>
      <c r="Z343" s="85">
        <f t="shared" si="98"/>
        <v>0</v>
      </c>
      <c r="AA343" s="85">
        <v>0</v>
      </c>
      <c r="AB343" s="221">
        <f t="shared" si="89"/>
        <v>0</v>
      </c>
      <c r="AC343" s="221">
        <f t="shared" si="90"/>
        <v>253968588404902.56</v>
      </c>
      <c r="AD343" s="220">
        <f t="shared" si="91"/>
        <v>270299534058640.62</v>
      </c>
      <c r="AE343" s="219">
        <f t="shared" si="94"/>
        <v>1064.3030138345362</v>
      </c>
      <c r="AF343" s="98">
        <f t="shared" si="99"/>
        <v>-1.497161408386348E-2</v>
      </c>
      <c r="AG343" s="84">
        <f t="shared" si="100"/>
        <v>8.0459770114942528E-3</v>
      </c>
      <c r="AH343" s="84">
        <f t="shared" si="101"/>
        <v>-2.1680216802168022E-2</v>
      </c>
      <c r="AI343" s="84">
        <f t="shared" si="102"/>
        <v>-5.128205128205128E-2</v>
      </c>
      <c r="AJ343" s="84" t="e">
        <f t="shared" si="103"/>
        <v>#DIV/0!</v>
      </c>
    </row>
    <row r="344" spans="1:36">
      <c r="A344" s="84">
        <v>20190524</v>
      </c>
      <c r="B344" s="84" t="s">
        <v>99</v>
      </c>
      <c r="C344" s="85">
        <v>43850</v>
      </c>
      <c r="D344" s="85">
        <v>42700</v>
      </c>
      <c r="E344" s="85">
        <v>5969782550</v>
      </c>
      <c r="F344" s="85">
        <f t="shared" si="95"/>
        <v>0.18611232124486676</v>
      </c>
      <c r="G344" s="218">
        <f t="shared" si="86"/>
        <v>0.18611232124486676</v>
      </c>
      <c r="H344" s="84">
        <v>180500</v>
      </c>
      <c r="I344" s="84">
        <v>181000</v>
      </c>
      <c r="J344" s="88">
        <v>128329070</v>
      </c>
      <c r="K344" s="84">
        <f t="shared" si="96"/>
        <v>1.5058771407602225</v>
      </c>
      <c r="L344" s="130">
        <f t="shared" si="87"/>
        <v>1.5058771407602225</v>
      </c>
      <c r="M344" s="85">
        <v>203500</v>
      </c>
      <c r="N344" s="85">
        <v>211500</v>
      </c>
      <c r="O344" s="85">
        <v>15956260</v>
      </c>
      <c r="P344" s="85">
        <f t="shared" si="97"/>
        <v>21.218260535034958</v>
      </c>
      <c r="Q344" s="218">
        <f t="shared" si="88"/>
        <v>21.218260535034958</v>
      </c>
      <c r="R344" s="84">
        <v>10315</v>
      </c>
      <c r="S344" s="84">
        <v>10260</v>
      </c>
      <c r="T344" s="84">
        <v>62100000</v>
      </c>
      <c r="U344" s="84">
        <f t="shared" si="92"/>
        <v>183.90266478598383</v>
      </c>
      <c r="V344" s="84">
        <f t="shared" si="93"/>
        <v>183.90266478598383</v>
      </c>
      <c r="W344" s="85">
        <v>0</v>
      </c>
      <c r="X344" s="85">
        <v>0</v>
      </c>
      <c r="Y344" s="85">
        <v>0</v>
      </c>
      <c r="Z344" s="85">
        <f t="shared" si="98"/>
        <v>0</v>
      </c>
      <c r="AA344" s="85">
        <v>0</v>
      </c>
      <c r="AB344" s="221">
        <f t="shared" si="89"/>
        <v>0</v>
      </c>
      <c r="AC344" s="221">
        <f t="shared" si="90"/>
        <v>253968588404902.56</v>
      </c>
      <c r="AD344" s="220">
        <f t="shared" si="91"/>
        <v>271198843467462.37</v>
      </c>
      <c r="AE344" s="219">
        <f t="shared" si="94"/>
        <v>1067.8440399687915</v>
      </c>
      <c r="AF344" s="98">
        <f t="shared" si="99"/>
        <v>3.327084569175054E-3</v>
      </c>
      <c r="AG344" s="84">
        <f t="shared" si="100"/>
        <v>-2.6225769669327253E-2</v>
      </c>
      <c r="AH344" s="84">
        <f t="shared" si="101"/>
        <v>2.7700831024930748E-3</v>
      </c>
      <c r="AI344" s="84">
        <f t="shared" si="102"/>
        <v>3.9312039312039311E-2</v>
      </c>
      <c r="AJ344" s="84" t="e">
        <f t="shared" si="103"/>
        <v>#DIV/0!</v>
      </c>
    </row>
    <row r="345" spans="1:36">
      <c r="A345" s="84">
        <v>20190527</v>
      </c>
      <c r="B345" s="84" t="s">
        <v>99</v>
      </c>
      <c r="C345" s="85">
        <v>42700</v>
      </c>
      <c r="D345" s="85">
        <v>42650</v>
      </c>
      <c r="E345" s="85">
        <v>5969782550</v>
      </c>
      <c r="F345" s="85">
        <f t="shared" si="95"/>
        <v>0.18611232124486676</v>
      </c>
      <c r="G345" s="218">
        <f t="shared" si="86"/>
        <v>0.18611232124486676</v>
      </c>
      <c r="H345" s="84">
        <v>181000</v>
      </c>
      <c r="I345" s="84">
        <v>174000</v>
      </c>
      <c r="J345" s="88">
        <v>128329070</v>
      </c>
      <c r="K345" s="84">
        <f t="shared" si="96"/>
        <v>1.5058771407602225</v>
      </c>
      <c r="L345" s="130">
        <f t="shared" si="87"/>
        <v>1.5058771407602225</v>
      </c>
      <c r="M345" s="85">
        <v>211500</v>
      </c>
      <c r="N345" s="85">
        <v>211500</v>
      </c>
      <c r="O345" s="85">
        <v>15956260</v>
      </c>
      <c r="P345" s="85">
        <f t="shared" si="97"/>
        <v>21.218260535034958</v>
      </c>
      <c r="Q345" s="218">
        <f t="shared" si="88"/>
        <v>21.218260535034958</v>
      </c>
      <c r="R345" s="84">
        <v>10260</v>
      </c>
      <c r="S345" s="84">
        <v>10220</v>
      </c>
      <c r="T345" s="84">
        <v>62100000</v>
      </c>
      <c r="U345" s="84">
        <f t="shared" si="92"/>
        <v>183.90266478598383</v>
      </c>
      <c r="V345" s="84">
        <f t="shared" si="93"/>
        <v>183.90266478598383</v>
      </c>
      <c r="W345" s="85">
        <v>0</v>
      </c>
      <c r="X345" s="85">
        <v>0</v>
      </c>
      <c r="Y345" s="85">
        <v>0</v>
      </c>
      <c r="Z345" s="85">
        <f t="shared" si="98"/>
        <v>0</v>
      </c>
      <c r="AA345" s="85">
        <v>0</v>
      </c>
      <c r="AB345" s="221">
        <f t="shared" si="89"/>
        <v>0</v>
      </c>
      <c r="AC345" s="221">
        <f t="shared" si="90"/>
        <v>253968588404902.56</v>
      </c>
      <c r="AD345" s="220">
        <f t="shared" si="91"/>
        <v>269333742052692.5</v>
      </c>
      <c r="AE345" s="219">
        <f t="shared" si="94"/>
        <v>1060.5002128188123</v>
      </c>
      <c r="AF345" s="98">
        <f t="shared" si="99"/>
        <v>-6.877246934106465E-3</v>
      </c>
      <c r="AG345" s="84">
        <f t="shared" si="100"/>
        <v>-1.17096018735363E-3</v>
      </c>
      <c r="AH345" s="84">
        <f t="shared" si="101"/>
        <v>-3.8674033149171269E-2</v>
      </c>
      <c r="AI345" s="84">
        <f t="shared" si="102"/>
        <v>0</v>
      </c>
      <c r="AJ345" s="84" t="e">
        <f t="shared" si="103"/>
        <v>#DIV/0!</v>
      </c>
    </row>
    <row r="346" spans="1:36">
      <c r="A346" s="84">
        <v>20190528</v>
      </c>
      <c r="B346" s="84" t="s">
        <v>99</v>
      </c>
      <c r="C346" s="85">
        <v>42650</v>
      </c>
      <c r="D346" s="85">
        <v>42550</v>
      </c>
      <c r="E346" s="85">
        <v>5969782550</v>
      </c>
      <c r="F346" s="85">
        <f t="shared" si="95"/>
        <v>0.18611232124486676</v>
      </c>
      <c r="G346" s="218">
        <f t="shared" si="86"/>
        <v>0.18611232124486676</v>
      </c>
      <c r="H346" s="84">
        <v>174000</v>
      </c>
      <c r="I346" s="84">
        <v>186000</v>
      </c>
      <c r="J346" s="88">
        <v>128329070</v>
      </c>
      <c r="K346" s="84">
        <f t="shared" si="96"/>
        <v>1.5058771407602225</v>
      </c>
      <c r="L346" s="130">
        <f t="shared" si="87"/>
        <v>1.5058771407602225</v>
      </c>
      <c r="M346" s="85">
        <v>211500</v>
      </c>
      <c r="N346" s="85">
        <v>218200</v>
      </c>
      <c r="O346" s="85">
        <v>15956260</v>
      </c>
      <c r="P346" s="85">
        <f t="shared" si="97"/>
        <v>21.218260535034958</v>
      </c>
      <c r="Q346" s="218">
        <f t="shared" si="88"/>
        <v>21.218260535034958</v>
      </c>
      <c r="R346" s="84">
        <v>10220</v>
      </c>
      <c r="S346" s="84">
        <v>10260</v>
      </c>
      <c r="T346" s="84">
        <v>62100000</v>
      </c>
      <c r="U346" s="84">
        <f t="shared" si="92"/>
        <v>183.90266478598383</v>
      </c>
      <c r="V346" s="84">
        <f t="shared" si="93"/>
        <v>183.90266478598383</v>
      </c>
      <c r="W346" s="85">
        <v>0</v>
      </c>
      <c r="X346" s="85">
        <v>0</v>
      </c>
      <c r="Y346" s="85">
        <v>0</v>
      </c>
      <c r="Z346" s="85">
        <f t="shared" si="98"/>
        <v>0</v>
      </c>
      <c r="AA346" s="85">
        <v>0</v>
      </c>
      <c r="AB346" s="221">
        <f t="shared" si="89"/>
        <v>0</v>
      </c>
      <c r="AC346" s="221">
        <f t="shared" si="90"/>
        <v>253968588404902.56</v>
      </c>
      <c r="AD346" s="220">
        <f t="shared" si="91"/>
        <v>274266804367706.19</v>
      </c>
      <c r="AE346" s="219">
        <f t="shared" si="94"/>
        <v>1079.9241201059169</v>
      </c>
      <c r="AF346" s="98">
        <f t="shared" si="99"/>
        <v>1.8315797632398222E-2</v>
      </c>
      <c r="AG346" s="84">
        <f t="shared" si="100"/>
        <v>-2.3446658851113715E-3</v>
      </c>
      <c r="AH346" s="84">
        <f t="shared" si="101"/>
        <v>6.8965517241379309E-2</v>
      </c>
      <c r="AI346" s="84">
        <f t="shared" si="102"/>
        <v>3.1678486997635931E-2</v>
      </c>
      <c r="AJ346" s="84" t="e">
        <f t="shared" si="103"/>
        <v>#DIV/0!</v>
      </c>
    </row>
    <row r="347" spans="1:36">
      <c r="A347" s="84">
        <v>20190529</v>
      </c>
      <c r="B347" s="84" t="s">
        <v>99</v>
      </c>
      <c r="C347" s="85">
        <v>42550</v>
      </c>
      <c r="D347" s="85">
        <v>41800</v>
      </c>
      <c r="E347" s="85">
        <v>5969782550</v>
      </c>
      <c r="F347" s="85">
        <f t="shared" si="95"/>
        <v>0.18611232124486676</v>
      </c>
      <c r="G347" s="218">
        <f t="shared" si="86"/>
        <v>0.18611232124486676</v>
      </c>
      <c r="H347" s="84">
        <v>186000</v>
      </c>
      <c r="I347" s="84">
        <v>185500</v>
      </c>
      <c r="J347" s="88">
        <v>128329070</v>
      </c>
      <c r="K347" s="84">
        <f t="shared" si="96"/>
        <v>1.5058771407602225</v>
      </c>
      <c r="L347" s="130">
        <f t="shared" si="87"/>
        <v>1.5058771407602225</v>
      </c>
      <c r="M347" s="85">
        <v>218200</v>
      </c>
      <c r="N347" s="85">
        <v>187900</v>
      </c>
      <c r="O347" s="85">
        <v>15956260</v>
      </c>
      <c r="P347" s="85">
        <f t="shared" si="97"/>
        <v>21.218260535034958</v>
      </c>
      <c r="Q347" s="218">
        <f t="shared" si="88"/>
        <v>21.218260535034958</v>
      </c>
      <c r="R347" s="84">
        <v>10260</v>
      </c>
      <c r="S347" s="84">
        <v>10075</v>
      </c>
      <c r="T347" s="84">
        <v>62100000</v>
      </c>
      <c r="U347" s="84">
        <f t="shared" si="92"/>
        <v>183.90266478598383</v>
      </c>
      <c r="V347" s="84">
        <f t="shared" si="93"/>
        <v>183.90266478598383</v>
      </c>
      <c r="W347" s="85">
        <v>0</v>
      </c>
      <c r="X347" s="85">
        <v>0</v>
      </c>
      <c r="Y347" s="85">
        <v>0</v>
      </c>
      <c r="Z347" s="85">
        <f t="shared" si="98"/>
        <v>0</v>
      </c>
      <c r="AA347" s="85">
        <v>0</v>
      </c>
      <c r="AB347" s="221">
        <f t="shared" si="89"/>
        <v>0</v>
      </c>
      <c r="AC347" s="221">
        <f t="shared" si="90"/>
        <v>253968588404902.56</v>
      </c>
      <c r="AD347" s="220">
        <f t="shared" si="91"/>
        <v>260965635451131.56</v>
      </c>
      <c r="AE347" s="219">
        <f t="shared" si="94"/>
        <v>1027.5508364643647</v>
      </c>
      <c r="AF347" s="98">
        <f t="shared" si="99"/>
        <v>-4.8497188521370894E-2</v>
      </c>
      <c r="AG347" s="84">
        <f t="shared" si="100"/>
        <v>-1.7626321974148061E-2</v>
      </c>
      <c r="AH347" s="84">
        <f t="shared" si="101"/>
        <v>-2.6881720430107529E-3</v>
      </c>
      <c r="AI347" s="84">
        <f t="shared" si="102"/>
        <v>-0.13886342804766269</v>
      </c>
      <c r="AJ347" s="84" t="e">
        <f t="shared" si="103"/>
        <v>#DIV/0!</v>
      </c>
    </row>
    <row r="348" spans="1:36">
      <c r="A348" s="84">
        <v>20190530</v>
      </c>
      <c r="B348" s="84" t="s">
        <v>99</v>
      </c>
      <c r="C348" s="85">
        <v>41800</v>
      </c>
      <c r="D348" s="85">
        <v>42550</v>
      </c>
      <c r="E348" s="85">
        <v>5969782550</v>
      </c>
      <c r="F348" s="85">
        <f t="shared" si="95"/>
        <v>0.18611232124486676</v>
      </c>
      <c r="G348" s="218">
        <f t="shared" si="86"/>
        <v>0.18611232124486676</v>
      </c>
      <c r="H348" s="84">
        <v>185500</v>
      </c>
      <c r="I348" s="84">
        <v>186000</v>
      </c>
      <c r="J348" s="88">
        <v>128329070</v>
      </c>
      <c r="K348" s="84">
        <f t="shared" si="96"/>
        <v>1.5058771407602225</v>
      </c>
      <c r="L348" s="130">
        <f t="shared" si="87"/>
        <v>1.5058771407602225</v>
      </c>
      <c r="M348" s="85">
        <v>187900</v>
      </c>
      <c r="N348" s="85">
        <v>183700</v>
      </c>
      <c r="O348" s="85">
        <v>15956260</v>
      </c>
      <c r="P348" s="85">
        <f t="shared" si="97"/>
        <v>21.218260535034958</v>
      </c>
      <c r="Q348" s="218">
        <f t="shared" si="88"/>
        <v>21.218260535034958</v>
      </c>
      <c r="R348" s="84">
        <v>10075</v>
      </c>
      <c r="S348" s="84">
        <v>10185</v>
      </c>
      <c r="T348" s="84">
        <v>62100000</v>
      </c>
      <c r="U348" s="84">
        <f t="shared" si="92"/>
        <v>183.90266478598383</v>
      </c>
      <c r="V348" s="84">
        <f t="shared" si="93"/>
        <v>183.90266478598383</v>
      </c>
      <c r="W348" s="85">
        <v>0</v>
      </c>
      <c r="X348" s="85">
        <v>0</v>
      </c>
      <c r="Y348" s="85">
        <v>0</v>
      </c>
      <c r="Z348" s="85">
        <f t="shared" si="98"/>
        <v>0</v>
      </c>
      <c r="AA348" s="85">
        <v>0</v>
      </c>
      <c r="AB348" s="221">
        <f t="shared" si="89"/>
        <v>0</v>
      </c>
      <c r="AC348" s="221">
        <f t="shared" si="90"/>
        <v>253968588404902.56</v>
      </c>
      <c r="AD348" s="220">
        <f t="shared" si="91"/>
        <v>261729816882821.37</v>
      </c>
      <c r="AE348" s="219">
        <f t="shared" si="94"/>
        <v>1030.5597968893107</v>
      </c>
      <c r="AF348" s="98">
        <f t="shared" si="99"/>
        <v>2.9282837580079219E-3</v>
      </c>
      <c r="AG348" s="84">
        <f t="shared" si="100"/>
        <v>1.7942583732057416E-2</v>
      </c>
      <c r="AH348" s="84">
        <f t="shared" si="101"/>
        <v>2.6954177897574125E-3</v>
      </c>
      <c r="AI348" s="84">
        <f t="shared" si="102"/>
        <v>-2.2352315061202766E-2</v>
      </c>
      <c r="AJ348" s="84" t="e">
        <f t="shared" si="103"/>
        <v>#DIV/0!</v>
      </c>
    </row>
    <row r="349" spans="1:36">
      <c r="A349" s="84">
        <v>20190531</v>
      </c>
      <c r="B349" s="84" t="s">
        <v>99</v>
      </c>
      <c r="C349" s="85">
        <v>42550</v>
      </c>
      <c r="D349" s="85">
        <v>42500</v>
      </c>
      <c r="E349" s="85">
        <v>5969782550</v>
      </c>
      <c r="F349" s="85">
        <f t="shared" si="95"/>
        <v>0.18611232124486676</v>
      </c>
      <c r="G349" s="218">
        <f t="shared" si="86"/>
        <v>0.18611232124486676</v>
      </c>
      <c r="H349" s="84">
        <v>186000</v>
      </c>
      <c r="I349" s="84">
        <v>190000</v>
      </c>
      <c r="J349" s="88">
        <v>128329070</v>
      </c>
      <c r="K349" s="84">
        <f t="shared" si="96"/>
        <v>1.5058771407602225</v>
      </c>
      <c r="L349" s="130">
        <f t="shared" si="87"/>
        <v>1.5058771407602225</v>
      </c>
      <c r="M349" s="85">
        <v>183700</v>
      </c>
      <c r="N349" s="85">
        <v>194800</v>
      </c>
      <c r="O349" s="85">
        <v>15956260</v>
      </c>
      <c r="P349" s="85">
        <f t="shared" si="97"/>
        <v>21.218260535034958</v>
      </c>
      <c r="Q349" s="218">
        <f t="shared" si="88"/>
        <v>21.218260535034958</v>
      </c>
      <c r="R349" s="84">
        <v>10185</v>
      </c>
      <c r="S349" s="84">
        <v>10245</v>
      </c>
      <c r="T349" s="84">
        <v>62100000</v>
      </c>
      <c r="U349" s="84">
        <f t="shared" si="92"/>
        <v>183.90266478598383</v>
      </c>
      <c r="V349" s="84">
        <f t="shared" si="93"/>
        <v>183.90266478598383</v>
      </c>
      <c r="W349" s="85">
        <v>0</v>
      </c>
      <c r="X349" s="85">
        <v>0</v>
      </c>
      <c r="Y349" s="85">
        <v>0</v>
      </c>
      <c r="Z349" s="85">
        <f t="shared" si="98"/>
        <v>0</v>
      </c>
      <c r="AA349" s="85">
        <v>0</v>
      </c>
      <c r="AB349" s="221">
        <f t="shared" si="89"/>
        <v>0</v>
      </c>
      <c r="AC349" s="221">
        <f t="shared" si="90"/>
        <v>253968588404902.56</v>
      </c>
      <c r="AD349" s="220">
        <f t="shared" si="91"/>
        <v>266890538267937.44</v>
      </c>
      <c r="AE349" s="219">
        <f t="shared" si="94"/>
        <v>1050.8801105845159</v>
      </c>
      <c r="AF349" s="98">
        <f t="shared" si="99"/>
        <v>1.9717743459953474E-2</v>
      </c>
      <c r="AG349" s="84">
        <f t="shared" si="100"/>
        <v>-1.1750881316098707E-3</v>
      </c>
      <c r="AH349" s="84">
        <f t="shared" si="101"/>
        <v>2.1505376344086023E-2</v>
      </c>
      <c r="AI349" s="84">
        <f t="shared" si="102"/>
        <v>6.0424605334784977E-2</v>
      </c>
      <c r="AJ349" s="84" t="e">
        <f t="shared" si="103"/>
        <v>#DIV/0!</v>
      </c>
    </row>
    <row r="350" spans="1:36">
      <c r="A350" s="84">
        <v>20190603</v>
      </c>
      <c r="B350" s="84" t="s">
        <v>99</v>
      </c>
      <c r="C350" s="85">
        <v>42500</v>
      </c>
      <c r="D350" s="85">
        <v>43800</v>
      </c>
      <c r="E350" s="85">
        <v>5969782550</v>
      </c>
      <c r="F350" s="85">
        <f t="shared" si="95"/>
        <v>0.18611232124486676</v>
      </c>
      <c r="G350" s="218">
        <f t="shared" si="86"/>
        <v>0.18611232124486676</v>
      </c>
      <c r="H350" s="84">
        <v>190000</v>
      </c>
      <c r="I350" s="84">
        <v>193000</v>
      </c>
      <c r="J350" s="88">
        <v>128329070</v>
      </c>
      <c r="K350" s="84">
        <f t="shared" si="96"/>
        <v>1.5058771407602225</v>
      </c>
      <c r="L350" s="130">
        <f t="shared" si="87"/>
        <v>1.5058771407602225</v>
      </c>
      <c r="M350" s="85">
        <v>194800</v>
      </c>
      <c r="N350" s="85">
        <v>190200</v>
      </c>
      <c r="O350" s="85">
        <v>15956260</v>
      </c>
      <c r="P350" s="85">
        <f t="shared" si="97"/>
        <v>21.218260535034958</v>
      </c>
      <c r="Q350" s="218">
        <f t="shared" si="88"/>
        <v>21.218260535034958</v>
      </c>
      <c r="R350" s="84">
        <v>10245</v>
      </c>
      <c r="S350" s="84">
        <v>10410</v>
      </c>
      <c r="T350" s="84">
        <v>62100000</v>
      </c>
      <c r="U350" s="84">
        <f t="shared" si="92"/>
        <v>183.90266478598383</v>
      </c>
      <c r="V350" s="84">
        <f t="shared" si="93"/>
        <v>183.90266478598383</v>
      </c>
      <c r="W350" s="85">
        <v>0</v>
      </c>
      <c r="X350" s="85">
        <v>0</v>
      </c>
      <c r="Y350" s="85">
        <v>0</v>
      </c>
      <c r="Z350" s="85">
        <f t="shared" si="98"/>
        <v>0</v>
      </c>
      <c r="AA350" s="85">
        <v>0</v>
      </c>
      <c r="AB350" s="221">
        <f t="shared" si="89"/>
        <v>0</v>
      </c>
      <c r="AC350" s="221">
        <f t="shared" si="90"/>
        <v>253968588404902.56</v>
      </c>
      <c r="AD350" s="220">
        <f t="shared" si="91"/>
        <v>269241610699225.06</v>
      </c>
      <c r="AE350" s="219">
        <f t="shared" si="94"/>
        <v>1060.1374460922416</v>
      </c>
      <c r="AF350" s="98">
        <f t="shared" si="99"/>
        <v>8.809126192879017E-3</v>
      </c>
      <c r="AG350" s="84">
        <f t="shared" si="100"/>
        <v>3.0588235294117649E-2</v>
      </c>
      <c r="AH350" s="84">
        <f t="shared" si="101"/>
        <v>1.5789473684210527E-2</v>
      </c>
      <c r="AI350" s="84">
        <f t="shared" si="102"/>
        <v>-2.3613963039014373E-2</v>
      </c>
      <c r="AJ350" s="84" t="e">
        <f t="shared" si="103"/>
        <v>#DIV/0!</v>
      </c>
    </row>
    <row r="351" spans="1:36">
      <c r="A351" s="84">
        <v>20190604</v>
      </c>
      <c r="B351" s="84" t="s">
        <v>99</v>
      </c>
      <c r="C351" s="85">
        <v>43800</v>
      </c>
      <c r="D351" s="85">
        <v>43450</v>
      </c>
      <c r="E351" s="85">
        <v>5969782550</v>
      </c>
      <c r="F351" s="85">
        <f t="shared" si="95"/>
        <v>0.18611232124486676</v>
      </c>
      <c r="G351" s="218">
        <f t="shared" si="86"/>
        <v>0.18611232124486676</v>
      </c>
      <c r="H351" s="84">
        <v>193000</v>
      </c>
      <c r="I351" s="84">
        <v>195500</v>
      </c>
      <c r="J351" s="88">
        <v>128329070</v>
      </c>
      <c r="K351" s="84">
        <f t="shared" si="96"/>
        <v>1.5058771407602225</v>
      </c>
      <c r="L351" s="130">
        <f t="shared" si="87"/>
        <v>1.5058771407602225</v>
      </c>
      <c r="M351" s="85">
        <v>190200</v>
      </c>
      <c r="N351" s="85">
        <v>187100</v>
      </c>
      <c r="O351" s="85">
        <v>15956260</v>
      </c>
      <c r="P351" s="85">
        <f t="shared" si="97"/>
        <v>21.218260535034958</v>
      </c>
      <c r="Q351" s="218">
        <f t="shared" si="88"/>
        <v>21.218260535034958</v>
      </c>
      <c r="R351" s="84">
        <v>10410</v>
      </c>
      <c r="S351" s="84">
        <v>10380</v>
      </c>
      <c r="T351" s="84">
        <v>62100000</v>
      </c>
      <c r="U351" s="84">
        <f t="shared" si="92"/>
        <v>183.90266478598383</v>
      </c>
      <c r="V351" s="84">
        <f t="shared" si="93"/>
        <v>183.90266478598383</v>
      </c>
      <c r="W351" s="85">
        <v>0</v>
      </c>
      <c r="X351" s="85">
        <v>0</v>
      </c>
      <c r="Y351" s="85">
        <v>0</v>
      </c>
      <c r="Z351" s="85">
        <f t="shared" si="98"/>
        <v>0</v>
      </c>
      <c r="AA351" s="85">
        <v>0</v>
      </c>
      <c r="AB351" s="221">
        <f t="shared" si="89"/>
        <v>0</v>
      </c>
      <c r="AC351" s="221">
        <f t="shared" si="90"/>
        <v>253968588404902.56</v>
      </c>
      <c r="AD351" s="220">
        <f t="shared" si="91"/>
        <v>267943703382832.44</v>
      </c>
      <c r="AE351" s="219">
        <f t="shared" si="94"/>
        <v>1055.0269427636827</v>
      </c>
      <c r="AF351" s="98">
        <f t="shared" si="99"/>
        <v>-4.8206044861415775E-3</v>
      </c>
      <c r="AG351" s="84">
        <f t="shared" si="100"/>
        <v>-7.9908675799086754E-3</v>
      </c>
      <c r="AH351" s="84">
        <f t="shared" si="101"/>
        <v>1.2953367875647668E-2</v>
      </c>
      <c r="AI351" s="84">
        <f t="shared" si="102"/>
        <v>-1.6298633017875919E-2</v>
      </c>
      <c r="AJ351" s="84" t="e">
        <f t="shared" si="103"/>
        <v>#DIV/0!</v>
      </c>
    </row>
    <row r="352" spans="1:36">
      <c r="A352" s="84">
        <v>20190605</v>
      </c>
      <c r="B352" s="84" t="s">
        <v>99</v>
      </c>
      <c r="C352" s="85">
        <v>43450</v>
      </c>
      <c r="D352" s="85">
        <v>43900</v>
      </c>
      <c r="E352" s="85">
        <v>5969782550</v>
      </c>
      <c r="F352" s="85">
        <f t="shared" si="95"/>
        <v>0.18611232124486676</v>
      </c>
      <c r="G352" s="218">
        <f t="shared" si="86"/>
        <v>0.18611232124486676</v>
      </c>
      <c r="H352" s="84">
        <v>195500</v>
      </c>
      <c r="I352" s="84">
        <v>196000</v>
      </c>
      <c r="J352" s="88">
        <v>128329070</v>
      </c>
      <c r="K352" s="84">
        <f t="shared" si="96"/>
        <v>1.5058771407602225</v>
      </c>
      <c r="L352" s="130">
        <f t="shared" si="87"/>
        <v>1.5058771407602225</v>
      </c>
      <c r="M352" s="85">
        <v>187100</v>
      </c>
      <c r="N352" s="85">
        <v>187900</v>
      </c>
      <c r="O352" s="85">
        <v>15956260</v>
      </c>
      <c r="P352" s="85">
        <f t="shared" si="97"/>
        <v>21.218260535034958</v>
      </c>
      <c r="Q352" s="218">
        <f t="shared" si="88"/>
        <v>21.218260535034958</v>
      </c>
      <c r="R352" s="84">
        <v>10380</v>
      </c>
      <c r="S352" s="84">
        <v>10380</v>
      </c>
      <c r="T352" s="84">
        <v>62100000</v>
      </c>
      <c r="U352" s="84">
        <f t="shared" si="92"/>
        <v>183.90266478598383</v>
      </c>
      <c r="V352" s="84">
        <f t="shared" si="93"/>
        <v>183.90266478598383</v>
      </c>
      <c r="W352" s="85">
        <v>0</v>
      </c>
      <c r="X352" s="85">
        <v>0</v>
      </c>
      <c r="Y352" s="85">
        <v>0</v>
      </c>
      <c r="Z352" s="85">
        <f t="shared" si="98"/>
        <v>0</v>
      </c>
      <c r="AA352" s="85">
        <v>0</v>
      </c>
      <c r="AB352" s="221">
        <f t="shared" si="89"/>
        <v>0</v>
      </c>
      <c r="AC352" s="221">
        <f t="shared" si="90"/>
        <v>253968588404902.56</v>
      </c>
      <c r="AD352" s="220">
        <f t="shared" si="91"/>
        <v>268811151094280.69</v>
      </c>
      <c r="AE352" s="219">
        <f t="shared" si="94"/>
        <v>1058.4425136297352</v>
      </c>
      <c r="AF352" s="98">
        <f t="shared" si="99"/>
        <v>3.237425252008598E-3</v>
      </c>
      <c r="AG352" s="84">
        <f t="shared" si="100"/>
        <v>1.0356731875719217E-2</v>
      </c>
      <c r="AH352" s="84">
        <f t="shared" si="101"/>
        <v>2.5575447570332483E-3</v>
      </c>
      <c r="AI352" s="84">
        <f t="shared" si="102"/>
        <v>4.27578834847675E-3</v>
      </c>
      <c r="AJ352" s="84" t="e">
        <f t="shared" si="103"/>
        <v>#DIV/0!</v>
      </c>
    </row>
    <row r="353" spans="1:36">
      <c r="A353" s="84">
        <v>20190607</v>
      </c>
      <c r="B353" s="84" t="s">
        <v>99</v>
      </c>
      <c r="C353" s="85">
        <v>43900</v>
      </c>
      <c r="D353" s="85">
        <v>44200</v>
      </c>
      <c r="E353" s="85">
        <v>5969782550</v>
      </c>
      <c r="F353" s="85">
        <f t="shared" si="95"/>
        <v>0.18611232124486676</v>
      </c>
      <c r="G353" s="218">
        <f t="shared" si="86"/>
        <v>0.18611232124486676</v>
      </c>
      <c r="H353" s="84">
        <v>196000</v>
      </c>
      <c r="I353" s="84">
        <v>196500</v>
      </c>
      <c r="J353" s="88">
        <v>128329070</v>
      </c>
      <c r="K353" s="84">
        <f t="shared" si="96"/>
        <v>1.5058771407602225</v>
      </c>
      <c r="L353" s="130">
        <f t="shared" si="87"/>
        <v>1.5058771407602225</v>
      </c>
      <c r="M353" s="85">
        <v>187900</v>
      </c>
      <c r="N353" s="85">
        <v>190700</v>
      </c>
      <c r="O353" s="85">
        <v>15956260</v>
      </c>
      <c r="P353" s="85">
        <f t="shared" si="97"/>
        <v>21.218260535034958</v>
      </c>
      <c r="Q353" s="218">
        <f t="shared" si="88"/>
        <v>21.218260535034958</v>
      </c>
      <c r="R353" s="84">
        <v>10380</v>
      </c>
      <c r="S353" s="84">
        <v>10405</v>
      </c>
      <c r="T353" s="84">
        <v>62100000</v>
      </c>
      <c r="U353" s="84">
        <f t="shared" si="92"/>
        <v>183.90266478598383</v>
      </c>
      <c r="V353" s="84">
        <f t="shared" si="93"/>
        <v>183.90266478598383</v>
      </c>
      <c r="W353" s="85">
        <v>0</v>
      </c>
      <c r="X353" s="85">
        <v>0</v>
      </c>
      <c r="Y353" s="85">
        <v>0</v>
      </c>
      <c r="Z353" s="85">
        <f t="shared" si="98"/>
        <v>0</v>
      </c>
      <c r="AA353" s="85">
        <v>0</v>
      </c>
      <c r="AB353" s="221">
        <f t="shared" si="89"/>
        <v>0</v>
      </c>
      <c r="AC353" s="221">
        <f t="shared" si="90"/>
        <v>253968588404902.56</v>
      </c>
      <c r="AD353" s="220">
        <f t="shared" si="91"/>
        <v>270474578343342.53</v>
      </c>
      <c r="AE353" s="219">
        <f t="shared" si="94"/>
        <v>1064.9922497979335</v>
      </c>
      <c r="AF353" s="98">
        <f t="shared" si="99"/>
        <v>6.188088709453976E-3</v>
      </c>
      <c r="AG353" s="84">
        <f t="shared" si="100"/>
        <v>6.8337129840546698E-3</v>
      </c>
      <c r="AH353" s="84">
        <f t="shared" si="101"/>
        <v>2.5510204081632651E-3</v>
      </c>
      <c r="AI353" s="84">
        <f t="shared" si="102"/>
        <v>1.4901543374135177E-2</v>
      </c>
      <c r="AJ353" s="84" t="e">
        <f t="shared" si="103"/>
        <v>#DIV/0!</v>
      </c>
    </row>
    <row r="354" spans="1:36" s="80" customFormat="1">
      <c r="A354" s="84">
        <v>20190610</v>
      </c>
      <c r="B354" s="84" t="s">
        <v>99</v>
      </c>
      <c r="C354" s="85">
        <v>44200</v>
      </c>
      <c r="D354" s="85">
        <v>44800</v>
      </c>
      <c r="E354" s="85">
        <v>5969782550</v>
      </c>
      <c r="F354" s="85">
        <f t="shared" si="95"/>
        <v>0.18611232124486676</v>
      </c>
      <c r="G354" s="218">
        <f t="shared" si="86"/>
        <v>0.18611232124486676</v>
      </c>
      <c r="H354" s="84">
        <v>196500</v>
      </c>
      <c r="I354" s="84">
        <v>198500</v>
      </c>
      <c r="J354" s="88">
        <v>128329070</v>
      </c>
      <c r="K354" s="84">
        <f t="shared" si="96"/>
        <v>1.5058771407602225</v>
      </c>
      <c r="L354" s="130">
        <f t="shared" si="87"/>
        <v>1.5058771407602225</v>
      </c>
      <c r="M354" s="85">
        <v>190700</v>
      </c>
      <c r="N354" s="85">
        <v>191000</v>
      </c>
      <c r="O354" s="85">
        <v>15956260</v>
      </c>
      <c r="P354" s="85">
        <f t="shared" si="97"/>
        <v>21.218260535034958</v>
      </c>
      <c r="Q354" s="218">
        <f t="shared" si="88"/>
        <v>21.218260535034958</v>
      </c>
      <c r="R354" s="84">
        <v>10405</v>
      </c>
      <c r="S354" s="84">
        <v>10525</v>
      </c>
      <c r="T354" s="84">
        <v>62100000</v>
      </c>
      <c r="U354" s="84">
        <f t="shared" si="92"/>
        <v>183.90266478598383</v>
      </c>
      <c r="V354" s="84">
        <f t="shared" si="93"/>
        <v>183.90266478598383</v>
      </c>
      <c r="W354" s="85">
        <v>0</v>
      </c>
      <c r="X354" s="85">
        <v>0</v>
      </c>
      <c r="Y354" s="85">
        <v>0</v>
      </c>
      <c r="Z354" s="85">
        <f t="shared" si="98"/>
        <v>0</v>
      </c>
      <c r="AA354" s="85">
        <v>0</v>
      </c>
      <c r="AB354" s="221">
        <f t="shared" si="89"/>
        <v>0</v>
      </c>
      <c r="AC354" s="221">
        <f t="shared" si="90"/>
        <v>253968588404902.56</v>
      </c>
      <c r="AD354" s="220">
        <f t="shared" si="91"/>
        <v>272999715904521.69</v>
      </c>
      <c r="AE354" s="219">
        <f t="shared" si="94"/>
        <v>1074.9349658520673</v>
      </c>
      <c r="AF354" s="98">
        <f t="shared" si="99"/>
        <v>9.3359515583520056E-3</v>
      </c>
      <c r="AG354" s="84">
        <f t="shared" si="100"/>
        <v>1.3574660633484163E-2</v>
      </c>
      <c r="AH354" s="84">
        <f t="shared" si="101"/>
        <v>1.0178117048346057E-2</v>
      </c>
      <c r="AI354" s="84">
        <f t="shared" si="102"/>
        <v>1.5731515469323545E-3</v>
      </c>
      <c r="AJ354" s="84" t="e">
        <f t="shared" si="103"/>
        <v>#DIV/0!</v>
      </c>
    </row>
    <row r="355" spans="1:36">
      <c r="A355" s="84">
        <v>20190611</v>
      </c>
      <c r="B355" s="84" t="s">
        <v>99</v>
      </c>
      <c r="C355" s="85">
        <v>44800</v>
      </c>
      <c r="D355" s="85">
        <v>44850</v>
      </c>
      <c r="E355" s="85">
        <v>5969782550</v>
      </c>
      <c r="F355" s="85">
        <f t="shared" si="95"/>
        <v>0.18611232124486676</v>
      </c>
      <c r="G355" s="218">
        <f t="shared" si="86"/>
        <v>0.18611232124486676</v>
      </c>
      <c r="H355" s="84">
        <v>198500</v>
      </c>
      <c r="I355" s="84">
        <v>202000</v>
      </c>
      <c r="J355" s="88">
        <v>128329070</v>
      </c>
      <c r="K355" s="84">
        <f t="shared" si="96"/>
        <v>1.5058771407602225</v>
      </c>
      <c r="L355" s="130">
        <f t="shared" si="87"/>
        <v>1.5058771407602225</v>
      </c>
      <c r="M355" s="85">
        <v>191000</v>
      </c>
      <c r="N355" s="85">
        <v>197400</v>
      </c>
      <c r="O355" s="85">
        <v>15956260</v>
      </c>
      <c r="P355" s="85">
        <f t="shared" si="97"/>
        <v>21.218260535034958</v>
      </c>
      <c r="Q355" s="218">
        <f t="shared" si="88"/>
        <v>21.218260535034958</v>
      </c>
      <c r="R355" s="84">
        <v>10525</v>
      </c>
      <c r="S355" s="84">
        <v>10570</v>
      </c>
      <c r="T355" s="84">
        <v>62100000</v>
      </c>
      <c r="U355" s="84">
        <f t="shared" si="92"/>
        <v>183.90266478598383</v>
      </c>
      <c r="V355" s="84">
        <f t="shared" si="93"/>
        <v>183.90266478598383</v>
      </c>
      <c r="W355" s="85">
        <v>0</v>
      </c>
      <c r="X355" s="85">
        <v>0</v>
      </c>
      <c r="Y355" s="85">
        <v>0</v>
      </c>
      <c r="Z355" s="85">
        <f t="shared" si="98"/>
        <v>0</v>
      </c>
      <c r="AA355" s="85">
        <v>0</v>
      </c>
      <c r="AB355" s="221">
        <f t="shared" si="89"/>
        <v>0</v>
      </c>
      <c r="AC355" s="221">
        <f t="shared" si="90"/>
        <v>253968588404902.56</v>
      </c>
      <c r="AD355" s="220">
        <f t="shared" si="91"/>
        <v>276412361874986</v>
      </c>
      <c r="AE355" s="219">
        <f t="shared" si="94"/>
        <v>1088.3722416659705</v>
      </c>
      <c r="AF355" s="98">
        <f t="shared" si="99"/>
        <v>1.2500547698950199E-2</v>
      </c>
      <c r="AG355" s="84">
        <f t="shared" si="100"/>
        <v>1.1160714285714285E-3</v>
      </c>
      <c r="AH355" s="84">
        <f t="shared" si="101"/>
        <v>1.7632241813602016E-2</v>
      </c>
      <c r="AI355" s="84">
        <f t="shared" si="102"/>
        <v>3.3507853403141365E-2</v>
      </c>
      <c r="AJ355" s="84" t="e">
        <f t="shared" si="103"/>
        <v>#DIV/0!</v>
      </c>
    </row>
    <row r="356" spans="1:36">
      <c r="A356" s="84">
        <v>20190612</v>
      </c>
      <c r="B356" s="84" t="s">
        <v>99</v>
      </c>
      <c r="C356" s="85">
        <v>44850</v>
      </c>
      <c r="D356" s="85">
        <v>44600</v>
      </c>
      <c r="E356" s="85">
        <v>5969782550</v>
      </c>
      <c r="F356" s="85">
        <f t="shared" si="95"/>
        <v>0.18611232124486676</v>
      </c>
      <c r="G356" s="218">
        <f t="shared" si="86"/>
        <v>0.18611232124486676</v>
      </c>
      <c r="H356" s="84">
        <v>202000</v>
      </c>
      <c r="I356" s="84">
        <v>204000</v>
      </c>
      <c r="J356" s="88">
        <v>128329070</v>
      </c>
      <c r="K356" s="84">
        <f t="shared" si="96"/>
        <v>1.5058771407602225</v>
      </c>
      <c r="L356" s="130">
        <f t="shared" si="87"/>
        <v>1.5058771407602225</v>
      </c>
      <c r="M356" s="85">
        <v>197400</v>
      </c>
      <c r="N356" s="85">
        <v>192000</v>
      </c>
      <c r="O356" s="85">
        <v>15956260</v>
      </c>
      <c r="P356" s="85">
        <f t="shared" si="97"/>
        <v>21.218260535034958</v>
      </c>
      <c r="Q356" s="218">
        <f t="shared" si="88"/>
        <v>21.218260535034958</v>
      </c>
      <c r="R356" s="84">
        <v>10570</v>
      </c>
      <c r="S356" s="84">
        <v>10530</v>
      </c>
      <c r="T356" s="84">
        <v>62100000</v>
      </c>
      <c r="U356" s="84">
        <f t="shared" si="92"/>
        <v>183.90266478598383</v>
      </c>
      <c r="V356" s="84">
        <f t="shared" si="93"/>
        <v>183.90266478598383</v>
      </c>
      <c r="W356" s="85">
        <v>0</v>
      </c>
      <c r="X356" s="85">
        <v>0</v>
      </c>
      <c r="Y356" s="85">
        <v>0</v>
      </c>
      <c r="Z356" s="85">
        <f t="shared" si="98"/>
        <v>0</v>
      </c>
      <c r="AA356" s="85">
        <v>0</v>
      </c>
      <c r="AB356" s="221">
        <f t="shared" si="89"/>
        <v>0</v>
      </c>
      <c r="AC356" s="221">
        <f t="shared" si="90"/>
        <v>253968588404902.56</v>
      </c>
      <c r="AD356" s="220">
        <f t="shared" si="91"/>
        <v>274236034717785.06</v>
      </c>
      <c r="AE356" s="219">
        <f t="shared" si="94"/>
        <v>1079.8029647688954</v>
      </c>
      <c r="AF356" s="98">
        <f t="shared" si="99"/>
        <v>-7.873479834397519E-3</v>
      </c>
      <c r="AG356" s="84">
        <f t="shared" si="100"/>
        <v>-5.5741360089186179E-3</v>
      </c>
      <c r="AH356" s="84">
        <f t="shared" si="101"/>
        <v>9.9009900990099011E-3</v>
      </c>
      <c r="AI356" s="84">
        <f t="shared" si="102"/>
        <v>-2.7355623100303952E-2</v>
      </c>
      <c r="AJ356" s="84" t="e">
        <f t="shared" si="103"/>
        <v>#DIV/0!</v>
      </c>
    </row>
    <row r="357" spans="1:36">
      <c r="A357" s="84">
        <v>20190613</v>
      </c>
      <c r="B357" s="84" t="s">
        <v>99</v>
      </c>
      <c r="C357" s="85">
        <v>44600</v>
      </c>
      <c r="D357" s="85">
        <v>43750</v>
      </c>
      <c r="E357" s="85">
        <v>5969782550</v>
      </c>
      <c r="F357" s="85">
        <f t="shared" si="95"/>
        <v>0.18611232124486676</v>
      </c>
      <c r="G357" s="218">
        <f t="shared" si="86"/>
        <v>0.18611232124486676</v>
      </c>
      <c r="H357" s="84">
        <v>204000</v>
      </c>
      <c r="I357" s="84">
        <v>207000</v>
      </c>
      <c r="J357" s="88">
        <v>128329070</v>
      </c>
      <c r="K357" s="84">
        <f t="shared" si="96"/>
        <v>1.5058771407602225</v>
      </c>
      <c r="L357" s="130">
        <f t="shared" si="87"/>
        <v>1.5058771407602225</v>
      </c>
      <c r="M357" s="85">
        <v>192000</v>
      </c>
      <c r="N357" s="85">
        <v>190800</v>
      </c>
      <c r="O357" s="85">
        <v>15956260</v>
      </c>
      <c r="P357" s="85">
        <f t="shared" si="97"/>
        <v>21.218260535034958</v>
      </c>
      <c r="Q357" s="218">
        <f t="shared" si="88"/>
        <v>21.218260535034958</v>
      </c>
      <c r="R357" s="84">
        <v>10530</v>
      </c>
      <c r="S357" s="84">
        <v>10495</v>
      </c>
      <c r="T357" s="84">
        <v>62100000</v>
      </c>
      <c r="U357" s="84">
        <f t="shared" si="92"/>
        <v>183.90266478598383</v>
      </c>
      <c r="V357" s="84">
        <f t="shared" si="93"/>
        <v>183.90266478598383</v>
      </c>
      <c r="W357" s="85">
        <v>0</v>
      </c>
      <c r="X357" s="85">
        <v>0</v>
      </c>
      <c r="Y357" s="85">
        <v>0</v>
      </c>
      <c r="Z357" s="85">
        <f t="shared" si="98"/>
        <v>0</v>
      </c>
      <c r="AA357" s="85">
        <v>0</v>
      </c>
      <c r="AB357" s="221">
        <f t="shared" si="89"/>
        <v>0</v>
      </c>
      <c r="AC357" s="221">
        <f t="shared" si="90"/>
        <v>253968588404902.56</v>
      </c>
      <c r="AD357" s="220">
        <f t="shared" si="91"/>
        <v>273065396242131.62</v>
      </c>
      <c r="AE357" s="219">
        <f t="shared" si="94"/>
        <v>1075.1935818408497</v>
      </c>
      <c r="AF357" s="98">
        <f t="shared" si="99"/>
        <v>-4.2687259420817417E-3</v>
      </c>
      <c r="AG357" s="84">
        <f t="shared" si="100"/>
        <v>-1.905829596412556E-2</v>
      </c>
      <c r="AH357" s="84">
        <f t="shared" si="101"/>
        <v>1.4705882352941176E-2</v>
      </c>
      <c r="AI357" s="84">
        <f t="shared" si="102"/>
        <v>-6.2500000000000003E-3</v>
      </c>
      <c r="AJ357" s="84" t="e">
        <f t="shared" si="103"/>
        <v>#DIV/0!</v>
      </c>
    </row>
    <row r="358" spans="1:36">
      <c r="A358" s="84">
        <v>20190614</v>
      </c>
      <c r="B358" s="84" t="s">
        <v>99</v>
      </c>
      <c r="C358" s="85">
        <v>43750</v>
      </c>
      <c r="D358" s="85">
        <v>44000</v>
      </c>
      <c r="E358" s="85">
        <v>5969782550</v>
      </c>
      <c r="F358" s="85">
        <f t="shared" si="95"/>
        <v>0.18611232124486676</v>
      </c>
      <c r="G358" s="218">
        <f t="shared" si="86"/>
        <v>0.18611232124486676</v>
      </c>
      <c r="H358" s="84">
        <v>207000</v>
      </c>
      <c r="I358" s="84">
        <v>201000</v>
      </c>
      <c r="J358" s="88">
        <v>128329070</v>
      </c>
      <c r="K358" s="84">
        <f t="shared" si="96"/>
        <v>1.5058771407602225</v>
      </c>
      <c r="L358" s="130">
        <f t="shared" si="87"/>
        <v>1.5058771407602225</v>
      </c>
      <c r="M358" s="85">
        <v>190800</v>
      </c>
      <c r="N358" s="85">
        <v>190700</v>
      </c>
      <c r="O358" s="85">
        <v>15956260</v>
      </c>
      <c r="P358" s="85">
        <f t="shared" si="97"/>
        <v>21.218260535034958</v>
      </c>
      <c r="Q358" s="218">
        <f t="shared" si="88"/>
        <v>21.218260535034958</v>
      </c>
      <c r="R358" s="84">
        <v>10495</v>
      </c>
      <c r="S358" s="84">
        <v>10435</v>
      </c>
      <c r="T358" s="84">
        <v>62100000</v>
      </c>
      <c r="U358" s="84">
        <f t="shared" si="92"/>
        <v>183.90266478598383</v>
      </c>
      <c r="V358" s="84">
        <f t="shared" si="93"/>
        <v>183.90266478598383</v>
      </c>
      <c r="W358" s="85">
        <v>0</v>
      </c>
      <c r="X358" s="85">
        <v>0</v>
      </c>
      <c r="Y358" s="85">
        <v>0</v>
      </c>
      <c r="Z358" s="85">
        <f t="shared" si="98"/>
        <v>0</v>
      </c>
      <c r="AA358" s="85">
        <v>0</v>
      </c>
      <c r="AB358" s="221">
        <f t="shared" si="89"/>
        <v>0</v>
      </c>
      <c r="AC358" s="221">
        <f t="shared" si="90"/>
        <v>253968588404902.56</v>
      </c>
      <c r="AD358" s="220">
        <f t="shared" si="91"/>
        <v>271464594148833.37</v>
      </c>
      <c r="AE358" s="219">
        <f t="shared" si="94"/>
        <v>1068.8904318987547</v>
      </c>
      <c r="AF358" s="98">
        <f t="shared" si="99"/>
        <v>-5.862339627533162E-3</v>
      </c>
      <c r="AG358" s="84">
        <f t="shared" si="100"/>
        <v>5.7142857142857143E-3</v>
      </c>
      <c r="AH358" s="84">
        <f t="shared" si="101"/>
        <v>-2.8985507246376812E-2</v>
      </c>
      <c r="AI358" s="84">
        <f t="shared" si="102"/>
        <v>-5.2410901467505244E-4</v>
      </c>
      <c r="AJ358" s="84" t="e">
        <f t="shared" si="103"/>
        <v>#DIV/0!</v>
      </c>
    </row>
    <row r="359" spans="1:36">
      <c r="A359" s="84">
        <v>20190617</v>
      </c>
      <c r="B359" s="84" t="s">
        <v>99</v>
      </c>
      <c r="C359" s="85">
        <v>44000</v>
      </c>
      <c r="D359" s="85">
        <v>43900</v>
      </c>
      <c r="E359" s="85">
        <v>5969782550</v>
      </c>
      <c r="F359" s="85">
        <f t="shared" si="95"/>
        <v>0.18611232124486676</v>
      </c>
      <c r="G359" s="218">
        <f t="shared" si="86"/>
        <v>0.18611232124486676</v>
      </c>
      <c r="H359" s="84">
        <v>201000</v>
      </c>
      <c r="I359" s="84">
        <v>205000</v>
      </c>
      <c r="J359" s="88">
        <v>128329070</v>
      </c>
      <c r="K359" s="84">
        <f t="shared" si="96"/>
        <v>1.5058771407602225</v>
      </c>
      <c r="L359" s="130">
        <f t="shared" si="87"/>
        <v>1.5058771407602225</v>
      </c>
      <c r="M359" s="85">
        <v>190700</v>
      </c>
      <c r="N359" s="85">
        <v>190300</v>
      </c>
      <c r="O359" s="85">
        <v>15956260</v>
      </c>
      <c r="P359" s="85">
        <f t="shared" si="97"/>
        <v>21.218260535034958</v>
      </c>
      <c r="Q359" s="218">
        <f t="shared" si="88"/>
        <v>21.218260535034958</v>
      </c>
      <c r="R359" s="84">
        <v>10435</v>
      </c>
      <c r="S359" s="84">
        <v>10415</v>
      </c>
      <c r="T359" s="84">
        <v>62100000</v>
      </c>
      <c r="U359" s="84">
        <f t="shared" si="92"/>
        <v>183.90266478598383</v>
      </c>
      <c r="V359" s="84">
        <f t="shared" si="93"/>
        <v>183.90266478598383</v>
      </c>
      <c r="W359" s="85">
        <v>0</v>
      </c>
      <c r="X359" s="85">
        <v>0</v>
      </c>
      <c r="Y359" s="85">
        <v>0</v>
      </c>
      <c r="Z359" s="85">
        <f t="shared" si="98"/>
        <v>0</v>
      </c>
      <c r="AA359" s="85">
        <v>0</v>
      </c>
      <c r="AB359" s="221">
        <f t="shared" si="89"/>
        <v>0</v>
      </c>
      <c r="AC359" s="221">
        <f t="shared" si="90"/>
        <v>253968588404902.56</v>
      </c>
      <c r="AD359" s="220">
        <f t="shared" si="91"/>
        <v>271762647649692.56</v>
      </c>
      <c r="AE359" s="219">
        <f t="shared" si="94"/>
        <v>1070.0640160129601</v>
      </c>
      <c r="AF359" s="98">
        <f t="shared" si="99"/>
        <v>1.0979461310366848E-3</v>
      </c>
      <c r="AG359" s="84">
        <f t="shared" si="100"/>
        <v>-2.2727272727272726E-3</v>
      </c>
      <c r="AH359" s="84">
        <f t="shared" si="101"/>
        <v>1.9900497512437811E-2</v>
      </c>
      <c r="AI359" s="84">
        <f t="shared" si="102"/>
        <v>-2.097535395909806E-3</v>
      </c>
      <c r="AJ359" s="84" t="e">
        <f t="shared" si="103"/>
        <v>#DIV/0!</v>
      </c>
    </row>
    <row r="360" spans="1:36">
      <c r="A360" s="84">
        <v>20190618</v>
      </c>
      <c r="B360" s="84" t="s">
        <v>99</v>
      </c>
      <c r="C360" s="85">
        <v>43900</v>
      </c>
      <c r="D360" s="85">
        <v>44350</v>
      </c>
      <c r="E360" s="85">
        <v>5969782550</v>
      </c>
      <c r="F360" s="85">
        <f t="shared" si="95"/>
        <v>0.18611232124486676</v>
      </c>
      <c r="G360" s="218">
        <f t="shared" si="86"/>
        <v>0.18611232124486676</v>
      </c>
      <c r="H360" s="84">
        <v>205000</v>
      </c>
      <c r="I360" s="84">
        <v>208000</v>
      </c>
      <c r="J360" s="88">
        <v>128329070</v>
      </c>
      <c r="K360" s="84">
        <f t="shared" si="96"/>
        <v>1.5058771407602225</v>
      </c>
      <c r="L360" s="130">
        <f t="shared" si="87"/>
        <v>1.5058771407602225</v>
      </c>
      <c r="M360" s="85">
        <v>190300</v>
      </c>
      <c r="N360" s="85">
        <v>185300</v>
      </c>
      <c r="O360" s="85">
        <v>15956260</v>
      </c>
      <c r="P360" s="85">
        <f t="shared" si="97"/>
        <v>21.218260535034958</v>
      </c>
      <c r="Q360" s="218">
        <f t="shared" si="88"/>
        <v>21.218260535034958</v>
      </c>
      <c r="R360" s="84">
        <v>10415</v>
      </c>
      <c r="S360" s="84">
        <v>10455</v>
      </c>
      <c r="T360" s="84">
        <v>62100000</v>
      </c>
      <c r="U360" s="84">
        <f t="shared" si="92"/>
        <v>183.90266478598383</v>
      </c>
      <c r="V360" s="84">
        <f t="shared" si="93"/>
        <v>183.90266478598383</v>
      </c>
      <c r="W360" s="85">
        <v>0</v>
      </c>
      <c r="X360" s="85">
        <v>0</v>
      </c>
      <c r="Y360" s="85">
        <v>0</v>
      </c>
      <c r="Z360" s="85">
        <f t="shared" si="98"/>
        <v>0</v>
      </c>
      <c r="AA360" s="85">
        <v>0</v>
      </c>
      <c r="AB360" s="221">
        <f t="shared" si="89"/>
        <v>0</v>
      </c>
      <c r="AC360" s="221">
        <f t="shared" si="90"/>
        <v>253968588404902.56</v>
      </c>
      <c r="AD360" s="220">
        <f t="shared" si="91"/>
        <v>271606357438289.69</v>
      </c>
      <c r="AE360" s="219">
        <f t="shared" si="94"/>
        <v>1069.4486241159366</v>
      </c>
      <c r="AF360" s="98">
        <f t="shared" si="99"/>
        <v>-5.7509820703668523E-4</v>
      </c>
      <c r="AG360" s="84">
        <f t="shared" si="100"/>
        <v>1.0250569476082005E-2</v>
      </c>
      <c r="AH360" s="84">
        <f t="shared" si="101"/>
        <v>1.4634146341463415E-2</v>
      </c>
      <c r="AI360" s="84">
        <f t="shared" si="102"/>
        <v>-2.6274303730951128E-2</v>
      </c>
      <c r="AJ360" s="84" t="e">
        <f t="shared" si="103"/>
        <v>#DIV/0!</v>
      </c>
    </row>
    <row r="361" spans="1:36">
      <c r="A361" s="84">
        <v>20190619</v>
      </c>
      <c r="B361" s="84" t="s">
        <v>99</v>
      </c>
      <c r="C361" s="85">
        <v>44350</v>
      </c>
      <c r="D361" s="85">
        <v>45350</v>
      </c>
      <c r="E361" s="85">
        <v>5969782550</v>
      </c>
      <c r="F361" s="85">
        <f t="shared" si="95"/>
        <v>0.18611232124486676</v>
      </c>
      <c r="G361" s="218">
        <f t="shared" si="86"/>
        <v>0.18611232124486676</v>
      </c>
      <c r="H361" s="84">
        <v>208000</v>
      </c>
      <c r="I361" s="84">
        <v>211500</v>
      </c>
      <c r="J361" s="88">
        <v>128329070</v>
      </c>
      <c r="K361" s="84">
        <f t="shared" si="96"/>
        <v>1.5058771407602225</v>
      </c>
      <c r="L361" s="130">
        <f t="shared" si="87"/>
        <v>1.5058771407602225</v>
      </c>
      <c r="M361" s="85">
        <v>185300</v>
      </c>
      <c r="N361" s="85">
        <v>191500</v>
      </c>
      <c r="O361" s="85">
        <v>15956260</v>
      </c>
      <c r="P361" s="85">
        <f t="shared" si="97"/>
        <v>21.218260535034958</v>
      </c>
      <c r="Q361" s="218">
        <f t="shared" si="88"/>
        <v>21.218260535034958</v>
      </c>
      <c r="R361" s="84">
        <v>10455</v>
      </c>
      <c r="S361" s="84">
        <v>10620</v>
      </c>
      <c r="T361" s="84">
        <v>62100000</v>
      </c>
      <c r="U361" s="84">
        <f t="shared" si="92"/>
        <v>183.90266478598383</v>
      </c>
      <c r="V361" s="84">
        <f t="shared" si="93"/>
        <v>183.90266478598383</v>
      </c>
      <c r="W361" s="85">
        <v>0</v>
      </c>
      <c r="X361" s="85">
        <v>0</v>
      </c>
      <c r="Y361" s="85">
        <v>0</v>
      </c>
      <c r="Z361" s="85">
        <f t="shared" si="98"/>
        <v>0</v>
      </c>
      <c r="AA361" s="85">
        <v>0</v>
      </c>
      <c r="AB361" s="221">
        <f t="shared" si="89"/>
        <v>0</v>
      </c>
      <c r="AC361" s="221">
        <f t="shared" si="90"/>
        <v>253968588404902.56</v>
      </c>
      <c r="AD361" s="220">
        <f t="shared" si="91"/>
        <v>277377230833692.41</v>
      </c>
      <c r="AE361" s="219">
        <f t="shared" si="94"/>
        <v>1092.1714081879661</v>
      </c>
      <c r="AF361" s="98">
        <f t="shared" si="99"/>
        <v>2.1247195573151908E-2</v>
      </c>
      <c r="AG361" s="84">
        <f t="shared" si="100"/>
        <v>2.2547914317925591E-2</v>
      </c>
      <c r="AH361" s="84">
        <f t="shared" si="101"/>
        <v>1.6826923076923076E-2</v>
      </c>
      <c r="AI361" s="84">
        <f t="shared" si="102"/>
        <v>3.3459255261737722E-2</v>
      </c>
      <c r="AJ361" s="84" t="e">
        <f t="shared" si="103"/>
        <v>#DIV/0!</v>
      </c>
    </row>
    <row r="362" spans="1:36">
      <c r="A362" s="84">
        <v>20190620</v>
      </c>
      <c r="B362" s="84" t="s">
        <v>99</v>
      </c>
      <c r="C362" s="85">
        <v>45350</v>
      </c>
      <c r="D362" s="85">
        <v>45500</v>
      </c>
      <c r="E362" s="85">
        <v>5969782550</v>
      </c>
      <c r="F362" s="85">
        <f t="shared" si="95"/>
        <v>0.18611232124486676</v>
      </c>
      <c r="G362" s="218">
        <f t="shared" si="86"/>
        <v>0.18611232124486676</v>
      </c>
      <c r="H362" s="84">
        <v>211500</v>
      </c>
      <c r="I362" s="84">
        <v>214000</v>
      </c>
      <c r="J362" s="88">
        <v>128329070</v>
      </c>
      <c r="K362" s="84">
        <f t="shared" si="96"/>
        <v>1.5058771407602225</v>
      </c>
      <c r="L362" s="130">
        <f t="shared" si="87"/>
        <v>1.5058771407602225</v>
      </c>
      <c r="M362" s="85">
        <v>191500</v>
      </c>
      <c r="N362" s="85">
        <v>195300</v>
      </c>
      <c r="O362" s="85">
        <v>15956260</v>
      </c>
      <c r="P362" s="85">
        <f t="shared" si="97"/>
        <v>21.218260535034958</v>
      </c>
      <c r="Q362" s="218">
        <f t="shared" si="88"/>
        <v>21.218260535034958</v>
      </c>
      <c r="R362" s="84">
        <v>10620</v>
      </c>
      <c r="S362" s="84">
        <v>10640</v>
      </c>
      <c r="T362" s="84">
        <v>62100000</v>
      </c>
      <c r="U362" s="84">
        <f t="shared" si="92"/>
        <v>183.90266478598383</v>
      </c>
      <c r="V362" s="84">
        <f t="shared" si="93"/>
        <v>183.90266478598383</v>
      </c>
      <c r="W362" s="85">
        <v>0</v>
      </c>
      <c r="X362" s="85">
        <v>0</v>
      </c>
      <c r="Y362" s="85">
        <v>0</v>
      </c>
      <c r="Z362" s="85">
        <f t="shared" si="98"/>
        <v>0</v>
      </c>
      <c r="AA362" s="85">
        <v>0</v>
      </c>
      <c r="AB362" s="221">
        <f t="shared" si="89"/>
        <v>0</v>
      </c>
      <c r="AC362" s="221">
        <f t="shared" si="90"/>
        <v>253968588404902.56</v>
      </c>
      <c r="AD362" s="220">
        <f t="shared" si="91"/>
        <v>279541958500042.87</v>
      </c>
      <c r="AE362" s="219">
        <f t="shared" si="94"/>
        <v>1100.6950121499619</v>
      </c>
      <c r="AF362" s="98">
        <f t="shared" si="99"/>
        <v>7.8042731187565502E-3</v>
      </c>
      <c r="AG362" s="84">
        <f t="shared" si="100"/>
        <v>3.3076074972436605E-3</v>
      </c>
      <c r="AH362" s="84">
        <f t="shared" si="101"/>
        <v>1.1820330969267139E-2</v>
      </c>
      <c r="AI362" s="84">
        <f t="shared" si="102"/>
        <v>1.9843342036553524E-2</v>
      </c>
      <c r="AJ362" s="84" t="e">
        <f t="shared" si="103"/>
        <v>#DIV/0!</v>
      </c>
    </row>
    <row r="363" spans="1:36">
      <c r="A363" s="84">
        <v>20190621</v>
      </c>
      <c r="B363" s="84" t="s">
        <v>99</v>
      </c>
      <c r="C363" s="85">
        <v>45500</v>
      </c>
      <c r="D363" s="85">
        <v>45700</v>
      </c>
      <c r="E363" s="85">
        <v>5969782550</v>
      </c>
      <c r="F363" s="85">
        <f t="shared" si="95"/>
        <v>0.18611232124486676</v>
      </c>
      <c r="G363" s="218">
        <f t="shared" si="86"/>
        <v>0.18611232124486676</v>
      </c>
      <c r="H363" s="84">
        <v>214000</v>
      </c>
      <c r="I363" s="84">
        <v>212500</v>
      </c>
      <c r="J363" s="88">
        <v>128329070</v>
      </c>
      <c r="K363" s="84">
        <f t="shared" si="96"/>
        <v>1.5058771407602225</v>
      </c>
      <c r="L363" s="130">
        <f t="shared" si="87"/>
        <v>1.5058771407602225</v>
      </c>
      <c r="M363" s="85">
        <v>195300</v>
      </c>
      <c r="N363" s="85">
        <v>191800</v>
      </c>
      <c r="O363" s="85">
        <v>15956260</v>
      </c>
      <c r="P363" s="85">
        <f t="shared" si="97"/>
        <v>21.218260535034958</v>
      </c>
      <c r="Q363" s="218">
        <f t="shared" si="88"/>
        <v>21.218260535034958</v>
      </c>
      <c r="R363" s="84">
        <v>10640</v>
      </c>
      <c r="S363" s="84">
        <v>10650</v>
      </c>
      <c r="T363" s="84">
        <v>62100000</v>
      </c>
      <c r="U363" s="84">
        <f t="shared" si="92"/>
        <v>183.90266478598383</v>
      </c>
      <c r="V363" s="84">
        <f t="shared" si="93"/>
        <v>183.90266478598383</v>
      </c>
      <c r="W363" s="85">
        <v>0</v>
      </c>
      <c r="X363" s="85">
        <v>0</v>
      </c>
      <c r="Y363" s="85">
        <v>0</v>
      </c>
      <c r="Z363" s="85">
        <f t="shared" si="98"/>
        <v>0</v>
      </c>
      <c r="AA363" s="85">
        <v>0</v>
      </c>
      <c r="AB363" s="221">
        <f t="shared" si="89"/>
        <v>0</v>
      </c>
      <c r="AC363" s="221">
        <f t="shared" si="90"/>
        <v>253968588404902.56</v>
      </c>
      <c r="AD363" s="220">
        <f t="shared" si="91"/>
        <v>278403526066447.81</v>
      </c>
      <c r="AE363" s="219">
        <f t="shared" si="94"/>
        <v>1096.2124403455305</v>
      </c>
      <c r="AF363" s="98">
        <f t="shared" si="99"/>
        <v>-4.0724921571832782E-3</v>
      </c>
      <c r="AG363" s="84">
        <f t="shared" si="100"/>
        <v>4.3956043956043956E-3</v>
      </c>
      <c r="AH363" s="84">
        <f t="shared" si="101"/>
        <v>-7.0093457943925233E-3</v>
      </c>
      <c r="AI363" s="84">
        <f t="shared" si="102"/>
        <v>-1.7921146953405017E-2</v>
      </c>
      <c r="AJ363" s="84" t="e">
        <f t="shared" si="103"/>
        <v>#DIV/0!</v>
      </c>
    </row>
    <row r="364" spans="1:36">
      <c r="A364" s="84">
        <v>20190624</v>
      </c>
      <c r="B364" s="84" t="s">
        <v>99</v>
      </c>
      <c r="C364" s="85">
        <v>45700</v>
      </c>
      <c r="D364" s="85">
        <v>45500</v>
      </c>
      <c r="E364" s="85">
        <v>5969782550</v>
      </c>
      <c r="F364" s="85">
        <f t="shared" si="95"/>
        <v>0.18611232124486676</v>
      </c>
      <c r="G364" s="218">
        <f t="shared" si="86"/>
        <v>0.18611232124486676</v>
      </c>
      <c r="H364" s="84">
        <v>212500</v>
      </c>
      <c r="I364" s="84">
        <v>208500</v>
      </c>
      <c r="J364" s="88">
        <v>128329070</v>
      </c>
      <c r="K364" s="84">
        <f t="shared" si="96"/>
        <v>1.5058771407602225</v>
      </c>
      <c r="L364" s="130">
        <f t="shared" si="87"/>
        <v>1.5058771407602225</v>
      </c>
      <c r="M364" s="85">
        <v>191800</v>
      </c>
      <c r="N364" s="85">
        <v>193900</v>
      </c>
      <c r="O364" s="85">
        <v>15956260</v>
      </c>
      <c r="P364" s="85">
        <f t="shared" si="97"/>
        <v>21.218260535034958</v>
      </c>
      <c r="Q364" s="218">
        <f t="shared" si="88"/>
        <v>21.218260535034958</v>
      </c>
      <c r="R364" s="84">
        <v>10650</v>
      </c>
      <c r="S364" s="84">
        <v>10650</v>
      </c>
      <c r="T364" s="84">
        <v>62100000</v>
      </c>
      <c r="U364" s="84">
        <f t="shared" si="92"/>
        <v>183.90266478598383</v>
      </c>
      <c r="V364" s="84">
        <f t="shared" si="93"/>
        <v>183.90266478598383</v>
      </c>
      <c r="W364" s="85">
        <v>0</v>
      </c>
      <c r="X364" s="85">
        <v>0</v>
      </c>
      <c r="Y364" s="85">
        <v>0</v>
      </c>
      <c r="Z364" s="85">
        <f t="shared" si="98"/>
        <v>0</v>
      </c>
      <c r="AA364" s="85">
        <v>0</v>
      </c>
      <c r="AB364" s="221">
        <f t="shared" si="89"/>
        <v>0</v>
      </c>
      <c r="AC364" s="221">
        <f t="shared" si="90"/>
        <v>253968588404902.56</v>
      </c>
      <c r="AD364" s="220">
        <f t="shared" si="91"/>
        <v>278119309368748.19</v>
      </c>
      <c r="AE364" s="219">
        <f t="shared" si="94"/>
        <v>1095.0933385720209</v>
      </c>
      <c r="AF364" s="98">
        <f t="shared" si="99"/>
        <v>-1.0208803807743784E-3</v>
      </c>
      <c r="AG364" s="84">
        <f t="shared" si="100"/>
        <v>-4.3763676148796497E-3</v>
      </c>
      <c r="AH364" s="84">
        <f t="shared" si="101"/>
        <v>-1.8823529411764704E-2</v>
      </c>
      <c r="AI364" s="84">
        <f t="shared" si="102"/>
        <v>1.0948905109489052E-2</v>
      </c>
      <c r="AJ364" s="84" t="e">
        <f t="shared" si="103"/>
        <v>#DIV/0!</v>
      </c>
    </row>
    <row r="365" spans="1:36">
      <c r="A365" s="84">
        <v>20190625</v>
      </c>
      <c r="B365" s="84" t="s">
        <v>99</v>
      </c>
      <c r="C365" s="85">
        <v>45500</v>
      </c>
      <c r="D365" s="85">
        <v>45600</v>
      </c>
      <c r="E365" s="85">
        <v>5969782550</v>
      </c>
      <c r="F365" s="85">
        <f t="shared" si="95"/>
        <v>0.18611232124486676</v>
      </c>
      <c r="G365" s="218">
        <f t="shared" si="86"/>
        <v>0.18611232124486676</v>
      </c>
      <c r="H365" s="84">
        <v>208500</v>
      </c>
      <c r="I365" s="84">
        <v>208000</v>
      </c>
      <c r="J365" s="88">
        <v>128329070</v>
      </c>
      <c r="K365" s="84">
        <f t="shared" si="96"/>
        <v>1.5058771407602225</v>
      </c>
      <c r="L365" s="130">
        <f t="shared" si="87"/>
        <v>1.5058771407602225</v>
      </c>
      <c r="M365" s="85">
        <v>193900</v>
      </c>
      <c r="N365" s="85">
        <v>195000</v>
      </c>
      <c r="O365" s="85">
        <v>15956260</v>
      </c>
      <c r="P365" s="85">
        <f t="shared" si="97"/>
        <v>21.218260535034958</v>
      </c>
      <c r="Q365" s="218">
        <f t="shared" si="88"/>
        <v>21.218260535034958</v>
      </c>
      <c r="R365" s="84">
        <v>10650</v>
      </c>
      <c r="S365" s="84">
        <v>10650</v>
      </c>
      <c r="T365" s="84">
        <v>62100000</v>
      </c>
      <c r="U365" s="84">
        <f t="shared" si="92"/>
        <v>183.90266478598383</v>
      </c>
      <c r="V365" s="84">
        <f t="shared" si="93"/>
        <v>183.90266478598383</v>
      </c>
      <c r="W365" s="85">
        <v>0</v>
      </c>
      <c r="X365" s="85">
        <v>0</v>
      </c>
      <c r="Y365" s="85">
        <v>0</v>
      </c>
      <c r="Z365" s="85">
        <f t="shared" si="98"/>
        <v>0</v>
      </c>
      <c r="AA365" s="85">
        <v>0</v>
      </c>
      <c r="AB365" s="221">
        <f t="shared" si="89"/>
        <v>0</v>
      </c>
      <c r="AC365" s="221">
        <f t="shared" si="90"/>
        <v>253968588404902.56</v>
      </c>
      <c r="AD365" s="220">
        <f t="shared" si="91"/>
        <v>278506210961044.19</v>
      </c>
      <c r="AE365" s="219">
        <f t="shared" si="94"/>
        <v>1096.6167615855754</v>
      </c>
      <c r="AF365" s="98">
        <f t="shared" si="99"/>
        <v>1.3911353123022669E-3</v>
      </c>
      <c r="AG365" s="84">
        <f t="shared" si="100"/>
        <v>2.1978021978021978E-3</v>
      </c>
      <c r="AH365" s="84">
        <f t="shared" si="101"/>
        <v>-2.3980815347721821E-3</v>
      </c>
      <c r="AI365" s="84">
        <f t="shared" si="102"/>
        <v>5.6730273336771534E-3</v>
      </c>
      <c r="AJ365" s="84" t="e">
        <f t="shared" si="103"/>
        <v>#DIV/0!</v>
      </c>
    </row>
    <row r="366" spans="1:36">
      <c r="A366" s="84">
        <v>20190626</v>
      </c>
      <c r="B366" s="84" t="s">
        <v>99</v>
      </c>
      <c r="C366" s="85">
        <v>45600</v>
      </c>
      <c r="D366" s="85">
        <v>45700</v>
      </c>
      <c r="E366" s="85">
        <v>5969782550</v>
      </c>
      <c r="F366" s="85">
        <f t="shared" si="95"/>
        <v>0.18611232124486676</v>
      </c>
      <c r="G366" s="218">
        <f t="shared" si="86"/>
        <v>0.18611232124486676</v>
      </c>
      <c r="H366" s="84">
        <v>208000</v>
      </c>
      <c r="I366" s="84">
        <v>210500</v>
      </c>
      <c r="J366" s="88">
        <v>128329070</v>
      </c>
      <c r="K366" s="84">
        <f t="shared" si="96"/>
        <v>1.5058771407602225</v>
      </c>
      <c r="L366" s="130">
        <f t="shared" si="87"/>
        <v>1.5058771407602225</v>
      </c>
      <c r="M366" s="85">
        <v>195000</v>
      </c>
      <c r="N366" s="85">
        <v>203400</v>
      </c>
      <c r="O366" s="85">
        <v>15956260</v>
      </c>
      <c r="P366" s="85">
        <f t="shared" si="97"/>
        <v>21.218260535034958</v>
      </c>
      <c r="Q366" s="218">
        <f t="shared" si="88"/>
        <v>21.218260535034958</v>
      </c>
      <c r="R366" s="84">
        <v>10650</v>
      </c>
      <c r="S366" s="84">
        <v>10655</v>
      </c>
      <c r="T366" s="84">
        <v>62100000</v>
      </c>
      <c r="U366" s="84">
        <f t="shared" si="92"/>
        <v>183.90266478598383</v>
      </c>
      <c r="V366" s="84">
        <f t="shared" si="93"/>
        <v>183.90266478598383</v>
      </c>
      <c r="W366" s="85">
        <v>0</v>
      </c>
      <c r="X366" s="85">
        <v>0</v>
      </c>
      <c r="Y366" s="85">
        <v>0</v>
      </c>
      <c r="Z366" s="85">
        <f t="shared" si="98"/>
        <v>0</v>
      </c>
      <c r="AA366" s="85">
        <v>0</v>
      </c>
      <c r="AB366" s="221">
        <f t="shared" si="89"/>
        <v>0</v>
      </c>
      <c r="AC366" s="221">
        <f t="shared" si="90"/>
        <v>253968588404902.56</v>
      </c>
      <c r="AD366" s="220">
        <f t="shared" si="91"/>
        <v>282001475567247</v>
      </c>
      <c r="AE366" s="219">
        <f t="shared" si="94"/>
        <v>1110.3793478493158</v>
      </c>
      <c r="AF366" s="98">
        <f t="shared" si="99"/>
        <v>1.255004186133476E-2</v>
      </c>
      <c r="AG366" s="84">
        <f t="shared" si="100"/>
        <v>2.1929824561403508E-3</v>
      </c>
      <c r="AH366" s="84">
        <f t="shared" si="101"/>
        <v>1.201923076923077E-2</v>
      </c>
      <c r="AI366" s="84">
        <f t="shared" si="102"/>
        <v>4.3076923076923075E-2</v>
      </c>
      <c r="AJ366" s="84" t="e">
        <f t="shared" si="103"/>
        <v>#DIV/0!</v>
      </c>
    </row>
    <row r="367" spans="1:36">
      <c r="A367" s="84">
        <v>20190627</v>
      </c>
      <c r="B367" s="84" t="s">
        <v>99</v>
      </c>
      <c r="C367" s="85">
        <v>45700</v>
      </c>
      <c r="D367" s="85">
        <v>46500</v>
      </c>
      <c r="E367" s="85">
        <v>5969782550</v>
      </c>
      <c r="F367" s="85">
        <f t="shared" si="95"/>
        <v>0.18611232124486676</v>
      </c>
      <c r="G367" s="218">
        <f t="shared" si="86"/>
        <v>0.18611232124486676</v>
      </c>
      <c r="H367" s="84">
        <v>210500</v>
      </c>
      <c r="I367" s="84">
        <v>204000</v>
      </c>
      <c r="J367" s="88">
        <v>128329070</v>
      </c>
      <c r="K367" s="84">
        <f t="shared" si="96"/>
        <v>1.5058771407602225</v>
      </c>
      <c r="L367" s="130">
        <f t="shared" si="87"/>
        <v>1.5058771407602225</v>
      </c>
      <c r="M367" s="85">
        <v>203400</v>
      </c>
      <c r="N367" s="85">
        <v>193200</v>
      </c>
      <c r="O367" s="85">
        <v>15956260</v>
      </c>
      <c r="P367" s="85">
        <f t="shared" si="97"/>
        <v>21.218260535034958</v>
      </c>
      <c r="Q367" s="218">
        <f t="shared" si="88"/>
        <v>21.218260535034958</v>
      </c>
      <c r="R367" s="84">
        <v>10655</v>
      </c>
      <c r="S367" s="84">
        <v>10775</v>
      </c>
      <c r="T367" s="84">
        <v>62100000</v>
      </c>
      <c r="U367" s="84">
        <f t="shared" si="92"/>
        <v>183.90266478598383</v>
      </c>
      <c r="V367" s="84">
        <f t="shared" si="93"/>
        <v>183.90266478598383</v>
      </c>
      <c r="W367" s="85">
        <v>0</v>
      </c>
      <c r="X367" s="85">
        <v>0</v>
      </c>
      <c r="Y367" s="85">
        <v>0</v>
      </c>
      <c r="Z367" s="85">
        <f t="shared" si="98"/>
        <v>0</v>
      </c>
      <c r="AA367" s="85">
        <v>0</v>
      </c>
      <c r="AB367" s="221">
        <f t="shared" si="89"/>
        <v>0</v>
      </c>
      <c r="AC367" s="221">
        <f t="shared" si="90"/>
        <v>253968588404902.56</v>
      </c>
      <c r="AD367" s="220">
        <f t="shared" si="91"/>
        <v>279551293876029.56</v>
      </c>
      <c r="AE367" s="219">
        <f t="shared" si="94"/>
        <v>1100.7317701445047</v>
      </c>
      <c r="AF367" s="98">
        <f t="shared" si="99"/>
        <v>-8.68854209464303E-3</v>
      </c>
      <c r="AG367" s="84">
        <f t="shared" si="100"/>
        <v>1.7505470459518599E-2</v>
      </c>
      <c r="AH367" s="84">
        <f t="shared" si="101"/>
        <v>-3.0878859857482184E-2</v>
      </c>
      <c r="AI367" s="84">
        <f t="shared" si="102"/>
        <v>-5.0147492625368731E-2</v>
      </c>
      <c r="AJ367" s="84" t="e">
        <f t="shared" si="103"/>
        <v>#DIV/0!</v>
      </c>
    </row>
    <row r="368" spans="1:36" s="155" customFormat="1">
      <c r="A368" s="84">
        <v>20190628</v>
      </c>
      <c r="B368" s="84" t="s">
        <v>99</v>
      </c>
      <c r="C368" s="85">
        <v>46500</v>
      </c>
      <c r="D368" s="85">
        <v>47000</v>
      </c>
      <c r="E368" s="85">
        <v>5969782550</v>
      </c>
      <c r="F368" s="85">
        <f t="shared" si="95"/>
        <v>0.18611232124486676</v>
      </c>
      <c r="G368" s="218">
        <f t="shared" si="86"/>
        <v>0.20469827469118759</v>
      </c>
      <c r="H368" s="84">
        <v>204000</v>
      </c>
      <c r="I368" s="84">
        <v>205500</v>
      </c>
      <c r="J368" s="88">
        <v>128329070</v>
      </c>
      <c r="K368" s="84">
        <f t="shared" si="96"/>
        <v>1.5058771407602225</v>
      </c>
      <c r="L368" s="130">
        <f t="shared" si="87"/>
        <v>1.6562603192990812</v>
      </c>
      <c r="M368" s="85">
        <v>189600</v>
      </c>
      <c r="N368" s="85">
        <v>168600</v>
      </c>
      <c r="O368" s="85">
        <v>15956260</v>
      </c>
      <c r="P368" s="85">
        <f t="shared" si="97"/>
        <v>21.218260535034958</v>
      </c>
      <c r="Q368" s="218">
        <f t="shared" si="88"/>
        <v>23.780316101633016</v>
      </c>
      <c r="R368" s="84">
        <v>10775</v>
      </c>
      <c r="S368" s="84">
        <v>10805</v>
      </c>
      <c r="T368" s="84">
        <v>62100000</v>
      </c>
      <c r="U368" s="84">
        <f t="shared" si="92"/>
        <v>183.90266478598383</v>
      </c>
      <c r="V368" s="84">
        <f t="shared" si="93"/>
        <v>202.26795271267403</v>
      </c>
      <c r="W368" s="85">
        <v>0</v>
      </c>
      <c r="X368" s="85">
        <v>0</v>
      </c>
      <c r="Y368" s="85">
        <v>0</v>
      </c>
      <c r="Z368" s="85">
        <f t="shared" si="98"/>
        <v>0</v>
      </c>
      <c r="AA368" s="85">
        <v>0</v>
      </c>
      <c r="AB368" s="221">
        <f t="shared" si="89"/>
        <v>1</v>
      </c>
      <c r="AC368" s="221">
        <f t="shared" si="90"/>
        <v>279330951999900.34</v>
      </c>
      <c r="AD368" s="220">
        <f t="shared" si="91"/>
        <v>300806757022120.62</v>
      </c>
      <c r="AE368" s="219">
        <f t="shared" si="94"/>
        <v>1076.8830123137516</v>
      </c>
      <c r="AF368" s="98">
        <f t="shared" si="99"/>
        <v>-2.1666275542880215E-2</v>
      </c>
      <c r="AG368" s="84">
        <f t="shared" si="100"/>
        <v>1.0752688172043012E-2</v>
      </c>
      <c r="AH368" s="84">
        <f t="shared" si="101"/>
        <v>7.3529411764705881E-3</v>
      </c>
      <c r="AI368" s="84">
        <f t="shared" si="102"/>
        <v>-0.11075949367088607</v>
      </c>
      <c r="AJ368" s="84" t="e">
        <f t="shared" si="103"/>
        <v>#DIV/0!</v>
      </c>
    </row>
    <row r="369" spans="1:36" s="152" customFormat="1">
      <c r="A369" s="153">
        <v>20190701</v>
      </c>
      <c r="B369" s="153" t="s">
        <v>100</v>
      </c>
      <c r="C369" s="101">
        <v>47000</v>
      </c>
      <c r="D369" s="101">
        <v>46600</v>
      </c>
      <c r="E369" s="101">
        <v>5969782550</v>
      </c>
      <c r="F369" s="101">
        <f t="shared" si="95"/>
        <v>0.20469827469118759</v>
      </c>
      <c r="G369" s="101">
        <f t="shared" si="86"/>
        <v>0.1659288966779407</v>
      </c>
      <c r="H369" s="153">
        <v>205500</v>
      </c>
      <c r="I369" s="153">
        <v>208000</v>
      </c>
      <c r="J369" s="159">
        <v>128329070</v>
      </c>
      <c r="K369" s="153">
        <f t="shared" si="96"/>
        <v>1.6562603192990812</v>
      </c>
      <c r="L369" s="153">
        <f t="shared" si="87"/>
        <v>1.7653934965730684</v>
      </c>
      <c r="M369" s="101">
        <v>168600</v>
      </c>
      <c r="N369" s="101">
        <v>181000</v>
      </c>
      <c r="O369" s="101">
        <v>15956260</v>
      </c>
      <c r="P369" s="101">
        <f t="shared" si="97"/>
        <v>23.780316101633016</v>
      </c>
      <c r="Q369" s="101">
        <f t="shared" si="88"/>
        <v>34.611443842321918</v>
      </c>
      <c r="R369" s="153">
        <v>10805</v>
      </c>
      <c r="S369" s="153">
        <v>10805</v>
      </c>
      <c r="T369" s="153">
        <v>67900000</v>
      </c>
      <c r="U369" s="153">
        <f t="shared" si="92"/>
        <v>202.26795271267403</v>
      </c>
      <c r="V369" s="84">
        <f t="shared" si="93"/>
        <v>169.22034740693741</v>
      </c>
      <c r="W369" s="101">
        <v>0</v>
      </c>
      <c r="X369" s="101">
        <v>0</v>
      </c>
      <c r="Y369" s="101">
        <v>0</v>
      </c>
      <c r="Z369" s="101">
        <f t="shared" si="98"/>
        <v>0</v>
      </c>
      <c r="AA369" s="101">
        <v>0</v>
      </c>
      <c r="AB369" s="222">
        <f t="shared" si="89"/>
        <v>1</v>
      </c>
      <c r="AC369" s="222">
        <f>IF(AND(AB369=0,B369="N"),AC368,AC368*(C369*E369*G369+H369*J369*L369+M369*O369*Q369+R369*T369*V369)/AD368)</f>
        <v>288216347664486.75</v>
      </c>
      <c r="AD369" s="222">
        <f t="shared" si="91"/>
        <v>317393581204077.94</v>
      </c>
      <c r="AE369" s="223">
        <f t="shared" si="94"/>
        <v>1101.2337911295594</v>
      </c>
      <c r="AF369" s="224">
        <f t="shared" si="99"/>
        <v>2.2612278713069003E-2</v>
      </c>
      <c r="AG369" s="153">
        <f t="shared" si="100"/>
        <v>-8.5106382978723406E-3</v>
      </c>
      <c r="AH369" s="153">
        <f t="shared" si="101"/>
        <v>1.2165450121654502E-2</v>
      </c>
      <c r="AI369" s="153">
        <f t="shared" si="102"/>
        <v>7.354685646500593E-2</v>
      </c>
      <c r="AJ369" s="153" t="e">
        <f t="shared" si="103"/>
        <v>#DIV/0!</v>
      </c>
    </row>
    <row r="370" spans="1:36">
      <c r="A370" s="84">
        <v>20190702</v>
      </c>
      <c r="B370" s="84" t="s">
        <v>99</v>
      </c>
      <c r="C370" s="85">
        <v>46600</v>
      </c>
      <c r="D370" s="85">
        <v>46250</v>
      </c>
      <c r="E370" s="85">
        <v>5969782550</v>
      </c>
      <c r="F370" s="85">
        <f t="shared" si="95"/>
        <v>0.1659288966779407</v>
      </c>
      <c r="G370" s="218">
        <f t="shared" si="86"/>
        <v>0.1659288966779407</v>
      </c>
      <c r="H370" s="84">
        <v>208000</v>
      </c>
      <c r="I370" s="84">
        <v>205000</v>
      </c>
      <c r="J370" s="88">
        <v>128329070</v>
      </c>
      <c r="K370" s="84">
        <f t="shared" si="96"/>
        <v>1.7653934965730684</v>
      </c>
      <c r="L370" s="130">
        <f t="shared" si="87"/>
        <v>1.7653934965730684</v>
      </c>
      <c r="M370" s="85">
        <v>181000</v>
      </c>
      <c r="N370" s="85">
        <v>178300</v>
      </c>
      <c r="O370" s="85">
        <v>15956260</v>
      </c>
      <c r="P370" s="85">
        <f t="shared" si="97"/>
        <v>34.611443842321918</v>
      </c>
      <c r="Q370" s="218">
        <f t="shared" si="88"/>
        <v>34.611443842321918</v>
      </c>
      <c r="R370" s="84">
        <v>10805</v>
      </c>
      <c r="S370" s="84">
        <v>10740</v>
      </c>
      <c r="T370" s="84">
        <v>67900000</v>
      </c>
      <c r="U370" s="84">
        <f t="shared" si="92"/>
        <v>169.22034740693741</v>
      </c>
      <c r="V370" s="84">
        <f t="shared" si="93"/>
        <v>169.22034740693741</v>
      </c>
      <c r="W370" s="85">
        <v>0</v>
      </c>
      <c r="X370" s="85">
        <v>0</v>
      </c>
      <c r="Y370" s="85">
        <v>0</v>
      </c>
      <c r="Z370" s="85">
        <f t="shared" si="98"/>
        <v>0</v>
      </c>
      <c r="AA370" s="85">
        <v>0</v>
      </c>
      <c r="AB370" s="221">
        <f t="shared" si="89"/>
        <v>0</v>
      </c>
      <c r="AC370" s="221">
        <f t="shared" si="90"/>
        <v>288216347664486.75</v>
      </c>
      <c r="AD370" s="220">
        <f t="shared" si="91"/>
        <v>314129250651131.12</v>
      </c>
      <c r="AE370" s="219">
        <f t="shared" si="94"/>
        <v>1089.9078181949958</v>
      </c>
      <c r="AF370" s="98">
        <f t="shared" si="99"/>
        <v>-1.0284803304978822E-2</v>
      </c>
      <c r="AG370" s="84">
        <f t="shared" si="100"/>
        <v>-7.5107296137339056E-3</v>
      </c>
      <c r="AH370" s="84">
        <f t="shared" si="101"/>
        <v>-1.4423076923076924E-2</v>
      </c>
      <c r="AI370" s="84">
        <f t="shared" si="102"/>
        <v>-1.4917127071823204E-2</v>
      </c>
      <c r="AJ370" s="84" t="e">
        <f t="shared" si="103"/>
        <v>#DIV/0!</v>
      </c>
    </row>
    <row r="371" spans="1:36">
      <c r="A371" s="84">
        <v>20190703</v>
      </c>
      <c r="B371" s="84" t="s">
        <v>99</v>
      </c>
      <c r="C371" s="85">
        <v>46250</v>
      </c>
      <c r="D371" s="85">
        <v>45400</v>
      </c>
      <c r="E371" s="85">
        <v>5969782550</v>
      </c>
      <c r="F371" s="85">
        <f t="shared" si="95"/>
        <v>0.1659288966779407</v>
      </c>
      <c r="G371" s="218">
        <f t="shared" si="86"/>
        <v>0.1659288966779407</v>
      </c>
      <c r="H371" s="84">
        <v>205000</v>
      </c>
      <c r="I371" s="84">
        <v>206000</v>
      </c>
      <c r="J371" s="88">
        <v>128329070</v>
      </c>
      <c r="K371" s="84">
        <f t="shared" si="96"/>
        <v>1.7653934965730684</v>
      </c>
      <c r="L371" s="130">
        <f t="shared" si="87"/>
        <v>1.7653934965730684</v>
      </c>
      <c r="M371" s="85">
        <v>178300</v>
      </c>
      <c r="N371" s="85">
        <v>184900</v>
      </c>
      <c r="O371" s="85">
        <v>15956260</v>
      </c>
      <c r="P371" s="85">
        <f t="shared" si="97"/>
        <v>34.611443842321918</v>
      </c>
      <c r="Q371" s="218">
        <f t="shared" si="88"/>
        <v>34.611443842321918</v>
      </c>
      <c r="R371" s="84">
        <v>10740</v>
      </c>
      <c r="S371" s="84">
        <v>10625</v>
      </c>
      <c r="T371" s="84">
        <v>67900000</v>
      </c>
      <c r="U371" s="84">
        <f t="shared" si="92"/>
        <v>169.22034740693741</v>
      </c>
      <c r="V371" s="84">
        <f t="shared" si="93"/>
        <v>169.22034740693741</v>
      </c>
      <c r="W371" s="85">
        <v>0</v>
      </c>
      <c r="X371" s="85">
        <v>0</v>
      </c>
      <c r="Y371" s="85">
        <v>0</v>
      </c>
      <c r="Z371" s="85">
        <f t="shared" si="98"/>
        <v>0</v>
      </c>
      <c r="AA371" s="85">
        <v>0</v>
      </c>
      <c r="AB371" s="221">
        <f t="shared" si="89"/>
        <v>0</v>
      </c>
      <c r="AC371" s="221">
        <f t="shared" si="90"/>
        <v>288216347664486.75</v>
      </c>
      <c r="AD371" s="220">
        <f t="shared" si="91"/>
        <v>315837446056558.87</v>
      </c>
      <c r="AE371" s="219">
        <f t="shared" si="94"/>
        <v>1095.8346000006422</v>
      </c>
      <c r="AF371" s="98">
        <f t="shared" si="99"/>
        <v>5.4378743841491366E-3</v>
      </c>
      <c r="AG371" s="84">
        <f t="shared" si="100"/>
        <v>-1.8378378378378378E-2</v>
      </c>
      <c r="AH371" s="84">
        <f t="shared" si="101"/>
        <v>4.8780487804878049E-3</v>
      </c>
      <c r="AI371" s="84">
        <f t="shared" si="102"/>
        <v>3.7016264722378012E-2</v>
      </c>
      <c r="AJ371" s="84" t="e">
        <f t="shared" si="103"/>
        <v>#DIV/0!</v>
      </c>
    </row>
    <row r="372" spans="1:36">
      <c r="A372" s="84">
        <v>20190704</v>
      </c>
      <c r="B372" s="84" t="s">
        <v>99</v>
      </c>
      <c r="C372" s="85">
        <v>45400</v>
      </c>
      <c r="D372" s="85">
        <v>46000</v>
      </c>
      <c r="E372" s="85">
        <v>5969782550</v>
      </c>
      <c r="F372" s="85">
        <f t="shared" si="95"/>
        <v>0.1659288966779407</v>
      </c>
      <c r="G372" s="218">
        <f t="shared" si="86"/>
        <v>0.1659288966779407</v>
      </c>
      <c r="H372" s="84">
        <v>206000</v>
      </c>
      <c r="I372" s="84">
        <v>203500</v>
      </c>
      <c r="J372" s="88">
        <v>128329070</v>
      </c>
      <c r="K372" s="84">
        <f t="shared" si="96"/>
        <v>1.7653934965730684</v>
      </c>
      <c r="L372" s="130">
        <f t="shared" si="87"/>
        <v>1.7653934965730684</v>
      </c>
      <c r="M372" s="85">
        <v>184900</v>
      </c>
      <c r="N372" s="85">
        <v>182600</v>
      </c>
      <c r="O372" s="85">
        <v>15956260</v>
      </c>
      <c r="P372" s="85">
        <f t="shared" si="97"/>
        <v>34.611443842321918</v>
      </c>
      <c r="Q372" s="218">
        <f t="shared" si="88"/>
        <v>34.611443842321918</v>
      </c>
      <c r="R372" s="84">
        <v>10625</v>
      </c>
      <c r="S372" s="84">
        <v>10625</v>
      </c>
      <c r="T372" s="84">
        <v>67900000</v>
      </c>
      <c r="U372" s="84">
        <f t="shared" si="92"/>
        <v>169.22034740693741</v>
      </c>
      <c r="V372" s="84">
        <f t="shared" si="93"/>
        <v>169.22034740693741</v>
      </c>
      <c r="W372" s="85">
        <v>0</v>
      </c>
      <c r="X372" s="85">
        <v>0</v>
      </c>
      <c r="Y372" s="85">
        <v>0</v>
      </c>
      <c r="Z372" s="85">
        <f t="shared" si="98"/>
        <v>0</v>
      </c>
      <c r="AA372" s="85">
        <v>0</v>
      </c>
      <c r="AB372" s="221">
        <f t="shared" si="89"/>
        <v>0</v>
      </c>
      <c r="AC372" s="221">
        <f t="shared" si="90"/>
        <v>288216347664486.75</v>
      </c>
      <c r="AD372" s="220">
        <f t="shared" si="91"/>
        <v>314595184298794</v>
      </c>
      <c r="AE372" s="219">
        <f t="shared" si="94"/>
        <v>1091.5244289509037</v>
      </c>
      <c r="AF372" s="98">
        <f t="shared" si="99"/>
        <v>-3.9332313925258449E-3</v>
      </c>
      <c r="AG372" s="84">
        <f t="shared" si="100"/>
        <v>1.3215859030837005E-2</v>
      </c>
      <c r="AH372" s="84">
        <f t="shared" si="101"/>
        <v>-1.2135922330097087E-2</v>
      </c>
      <c r="AI372" s="84">
        <f t="shared" si="102"/>
        <v>-1.2439156300703082E-2</v>
      </c>
      <c r="AJ372" s="84" t="e">
        <f t="shared" si="103"/>
        <v>#DIV/0!</v>
      </c>
    </row>
    <row r="373" spans="1:36">
      <c r="A373" s="84">
        <v>20190705</v>
      </c>
      <c r="B373" s="84" t="s">
        <v>99</v>
      </c>
      <c r="C373" s="85">
        <v>46000</v>
      </c>
      <c r="D373" s="85">
        <v>45650</v>
      </c>
      <c r="E373" s="85">
        <v>5969782550</v>
      </c>
      <c r="F373" s="85">
        <f t="shared" si="95"/>
        <v>0.1659288966779407</v>
      </c>
      <c r="G373" s="218">
        <f t="shared" si="86"/>
        <v>0.1659288966779407</v>
      </c>
      <c r="H373" s="84">
        <v>203500</v>
      </c>
      <c r="I373" s="84">
        <v>208000</v>
      </c>
      <c r="J373" s="88">
        <v>128329070</v>
      </c>
      <c r="K373" s="84">
        <f t="shared" si="96"/>
        <v>1.7653934965730684</v>
      </c>
      <c r="L373" s="130">
        <f t="shared" si="87"/>
        <v>1.7653934965730684</v>
      </c>
      <c r="M373" s="85">
        <v>182600</v>
      </c>
      <c r="N373" s="85">
        <v>186500</v>
      </c>
      <c r="O373" s="85">
        <v>15956260</v>
      </c>
      <c r="P373" s="85">
        <f t="shared" si="97"/>
        <v>34.611443842321918</v>
      </c>
      <c r="Q373" s="218">
        <f t="shared" si="88"/>
        <v>34.611443842321918</v>
      </c>
      <c r="R373" s="84">
        <v>10625</v>
      </c>
      <c r="S373" s="84">
        <v>10615</v>
      </c>
      <c r="T373" s="84">
        <v>67900000</v>
      </c>
      <c r="U373" s="84">
        <f t="shared" si="92"/>
        <v>169.22034740693741</v>
      </c>
      <c r="V373" s="84">
        <f t="shared" si="93"/>
        <v>169.22034740693741</v>
      </c>
      <c r="W373" s="85">
        <v>0</v>
      </c>
      <c r="X373" s="85">
        <v>0</v>
      </c>
      <c r="Y373" s="85">
        <v>0</v>
      </c>
      <c r="Z373" s="85">
        <f t="shared" si="98"/>
        <v>0</v>
      </c>
      <c r="AA373" s="85">
        <v>0</v>
      </c>
      <c r="AB373" s="221">
        <f t="shared" si="89"/>
        <v>0</v>
      </c>
      <c r="AC373" s="221">
        <f t="shared" si="90"/>
        <v>288216347664486.75</v>
      </c>
      <c r="AD373" s="220">
        <f t="shared" si="91"/>
        <v>317306918624927.87</v>
      </c>
      <c r="AE373" s="219">
        <f t="shared" si="94"/>
        <v>1100.9331052737698</v>
      </c>
      <c r="AF373" s="98">
        <f t="shared" si="99"/>
        <v>8.6197579030906721E-3</v>
      </c>
      <c r="AG373" s="84">
        <f t="shared" si="100"/>
        <v>-7.6086956521739134E-3</v>
      </c>
      <c r="AH373" s="84">
        <f t="shared" si="101"/>
        <v>2.2113022113022112E-2</v>
      </c>
      <c r="AI373" s="84">
        <f t="shared" si="102"/>
        <v>2.135815991237678E-2</v>
      </c>
      <c r="AJ373" s="84" t="e">
        <f t="shared" si="103"/>
        <v>#DIV/0!</v>
      </c>
    </row>
    <row r="374" spans="1:36">
      <c r="A374" s="84">
        <v>20190708</v>
      </c>
      <c r="B374" s="84" t="s">
        <v>99</v>
      </c>
      <c r="C374" s="85">
        <v>45650</v>
      </c>
      <c r="D374" s="85">
        <v>44400</v>
      </c>
      <c r="E374" s="85">
        <v>5969782550</v>
      </c>
      <c r="F374" s="85">
        <f t="shared" si="95"/>
        <v>0.1659288966779407</v>
      </c>
      <c r="G374" s="218">
        <f t="shared" si="86"/>
        <v>0.1659288966779407</v>
      </c>
      <c r="H374" s="84">
        <v>208000</v>
      </c>
      <c r="I374" s="84">
        <v>206000</v>
      </c>
      <c r="J374" s="88">
        <v>128329070</v>
      </c>
      <c r="K374" s="84">
        <f t="shared" si="96"/>
        <v>1.7653934965730684</v>
      </c>
      <c r="L374" s="130">
        <f t="shared" si="87"/>
        <v>1.7653934965730684</v>
      </c>
      <c r="M374" s="85">
        <v>186500</v>
      </c>
      <c r="N374" s="85">
        <v>178300</v>
      </c>
      <c r="O374" s="85">
        <v>15956260</v>
      </c>
      <c r="P374" s="85">
        <f t="shared" si="97"/>
        <v>34.611443842321918</v>
      </c>
      <c r="Q374" s="218">
        <f t="shared" si="88"/>
        <v>34.611443842321918</v>
      </c>
      <c r="R374" s="84">
        <v>10615</v>
      </c>
      <c r="S374" s="84">
        <v>10445</v>
      </c>
      <c r="T374" s="84">
        <v>67900000</v>
      </c>
      <c r="U374" s="84">
        <f t="shared" si="92"/>
        <v>169.22034740693741</v>
      </c>
      <c r="V374" s="84">
        <f t="shared" si="93"/>
        <v>169.22034740693741</v>
      </c>
      <c r="W374" s="85">
        <v>0</v>
      </c>
      <c r="X374" s="85">
        <v>0</v>
      </c>
      <c r="Y374" s="85">
        <v>0</v>
      </c>
      <c r="Z374" s="85">
        <f t="shared" si="98"/>
        <v>0</v>
      </c>
      <c r="AA374" s="85">
        <v>0</v>
      </c>
      <c r="AB374" s="221">
        <f t="shared" si="89"/>
        <v>0</v>
      </c>
      <c r="AC374" s="221">
        <f t="shared" si="90"/>
        <v>288216347664486.75</v>
      </c>
      <c r="AD374" s="220">
        <f t="shared" si="91"/>
        <v>309133698838927.56</v>
      </c>
      <c r="AE374" s="219">
        <f t="shared" si="94"/>
        <v>1072.5751725880266</v>
      </c>
      <c r="AF374" s="98">
        <f t="shared" si="99"/>
        <v>-2.5758088797494576E-2</v>
      </c>
      <c r="AG374" s="84">
        <f t="shared" si="100"/>
        <v>-2.7382256297918947E-2</v>
      </c>
      <c r="AH374" s="84">
        <f t="shared" si="101"/>
        <v>-9.6153846153846159E-3</v>
      </c>
      <c r="AI374" s="84">
        <f t="shared" si="102"/>
        <v>-4.3967828418230562E-2</v>
      </c>
      <c r="AJ374" s="84" t="e">
        <f t="shared" si="103"/>
        <v>#DIV/0!</v>
      </c>
    </row>
    <row r="375" spans="1:36">
      <c r="A375" s="84">
        <v>20190709</v>
      </c>
      <c r="B375" s="84" t="s">
        <v>99</v>
      </c>
      <c r="C375" s="85">
        <v>44400</v>
      </c>
      <c r="D375" s="85">
        <v>45100</v>
      </c>
      <c r="E375" s="85">
        <v>5969782550</v>
      </c>
      <c r="F375" s="85">
        <f t="shared" si="95"/>
        <v>0.1659288966779407</v>
      </c>
      <c r="G375" s="218">
        <f t="shared" si="86"/>
        <v>0.1659288966779407</v>
      </c>
      <c r="H375" s="84">
        <v>206000</v>
      </c>
      <c r="I375" s="84">
        <v>192500</v>
      </c>
      <c r="J375" s="88">
        <v>128329070</v>
      </c>
      <c r="K375" s="84">
        <f t="shared" si="96"/>
        <v>1.7653934965730684</v>
      </c>
      <c r="L375" s="130">
        <f t="shared" si="87"/>
        <v>1.7653934965730684</v>
      </c>
      <c r="M375" s="85">
        <v>178300</v>
      </c>
      <c r="N375" s="85">
        <v>172000</v>
      </c>
      <c r="O375" s="85">
        <v>15956260</v>
      </c>
      <c r="P375" s="85">
        <f t="shared" si="97"/>
        <v>34.611443842321918</v>
      </c>
      <c r="Q375" s="218">
        <f t="shared" si="88"/>
        <v>34.611443842321918</v>
      </c>
      <c r="R375" s="84">
        <v>10445</v>
      </c>
      <c r="S375" s="84">
        <v>10420</v>
      </c>
      <c r="T375" s="84">
        <v>67900000</v>
      </c>
      <c r="U375" s="84">
        <f t="shared" si="92"/>
        <v>169.22034740693741</v>
      </c>
      <c r="V375" s="84">
        <f t="shared" si="93"/>
        <v>169.22034740693741</v>
      </c>
      <c r="W375" s="85">
        <v>0</v>
      </c>
      <c r="X375" s="85">
        <v>0</v>
      </c>
      <c r="Y375" s="85">
        <v>0</v>
      </c>
      <c r="Z375" s="85">
        <f t="shared" si="98"/>
        <v>0</v>
      </c>
      <c r="AA375" s="85">
        <v>0</v>
      </c>
      <c r="AB375" s="221">
        <f t="shared" si="89"/>
        <v>0</v>
      </c>
      <c r="AC375" s="221">
        <f t="shared" si="90"/>
        <v>288216347664486.75</v>
      </c>
      <c r="AD375" s="220">
        <f t="shared" si="91"/>
        <v>303002100335346.31</v>
      </c>
      <c r="AE375" s="219">
        <f t="shared" si="94"/>
        <v>1051.3008814061848</v>
      </c>
      <c r="AF375" s="98">
        <f t="shared" si="99"/>
        <v>-1.9834778694819949E-2</v>
      </c>
      <c r="AG375" s="84">
        <f t="shared" si="100"/>
        <v>1.5765765765765764E-2</v>
      </c>
      <c r="AH375" s="84">
        <f t="shared" si="101"/>
        <v>-6.553398058252427E-2</v>
      </c>
      <c r="AI375" s="84">
        <f t="shared" si="102"/>
        <v>-3.5333707234997194E-2</v>
      </c>
      <c r="AJ375" s="84" t="e">
        <f t="shared" si="103"/>
        <v>#DIV/0!</v>
      </c>
    </row>
    <row r="376" spans="1:36">
      <c r="A376" s="84">
        <v>20190710</v>
      </c>
      <c r="B376" s="84" t="s">
        <v>99</v>
      </c>
      <c r="C376" s="85">
        <v>45100</v>
      </c>
      <c r="D376" s="85">
        <v>45550</v>
      </c>
      <c r="E376" s="85">
        <v>5969782550</v>
      </c>
      <c r="F376" s="85">
        <f t="shared" si="95"/>
        <v>0.1659288966779407</v>
      </c>
      <c r="G376" s="218">
        <f t="shared" si="86"/>
        <v>0.1659288966779407</v>
      </c>
      <c r="H376" s="84">
        <v>192500</v>
      </c>
      <c r="I376" s="84">
        <v>189000</v>
      </c>
      <c r="J376" s="88">
        <v>128329070</v>
      </c>
      <c r="K376" s="84">
        <f t="shared" si="96"/>
        <v>1.7653934965730684</v>
      </c>
      <c r="L376" s="130">
        <f t="shared" si="87"/>
        <v>1.7653934965730684</v>
      </c>
      <c r="M376" s="85">
        <v>172000</v>
      </c>
      <c r="N376" s="85">
        <v>173700</v>
      </c>
      <c r="O376" s="85">
        <v>15956260</v>
      </c>
      <c r="P376" s="85">
        <f t="shared" si="97"/>
        <v>34.611443842321918</v>
      </c>
      <c r="Q376" s="218">
        <f t="shared" si="88"/>
        <v>34.611443842321918</v>
      </c>
      <c r="R376" s="84">
        <v>10420</v>
      </c>
      <c r="S376" s="84">
        <v>10460</v>
      </c>
      <c r="T376" s="84">
        <v>67900000</v>
      </c>
      <c r="U376" s="84">
        <f t="shared" si="92"/>
        <v>169.22034740693741</v>
      </c>
      <c r="V376" s="84">
        <f t="shared" si="93"/>
        <v>169.22034740693741</v>
      </c>
      <c r="W376" s="85">
        <v>0</v>
      </c>
      <c r="X376" s="85">
        <v>0</v>
      </c>
      <c r="Y376" s="85">
        <v>0</v>
      </c>
      <c r="Z376" s="85">
        <f t="shared" si="98"/>
        <v>0</v>
      </c>
      <c r="AA376" s="85">
        <v>0</v>
      </c>
      <c r="AB376" s="221">
        <f t="shared" si="89"/>
        <v>0</v>
      </c>
      <c r="AC376" s="221">
        <f t="shared" si="90"/>
        <v>288216347664486.75</v>
      </c>
      <c r="AD376" s="220">
        <f t="shared" si="91"/>
        <v>304053382608444</v>
      </c>
      <c r="AE376" s="219">
        <f t="shared" si="94"/>
        <v>1054.9484270142552</v>
      </c>
      <c r="AF376" s="98">
        <f t="shared" si="99"/>
        <v>3.4695544088117042E-3</v>
      </c>
      <c r="AG376" s="84">
        <f t="shared" si="100"/>
        <v>9.9778270509977823E-3</v>
      </c>
      <c r="AH376" s="84">
        <f t="shared" si="101"/>
        <v>-1.8181818181818181E-2</v>
      </c>
      <c r="AI376" s="84">
        <f t="shared" si="102"/>
        <v>9.883720930232558E-3</v>
      </c>
      <c r="AJ376" s="84" t="e">
        <f t="shared" si="103"/>
        <v>#DIV/0!</v>
      </c>
    </row>
    <row r="377" spans="1:36">
      <c r="A377" s="84">
        <v>20190711</v>
      </c>
      <c r="B377" s="84" t="s">
        <v>99</v>
      </c>
      <c r="C377" s="85">
        <v>45550</v>
      </c>
      <c r="D377" s="85">
        <v>46200</v>
      </c>
      <c r="E377" s="85">
        <v>5969782550</v>
      </c>
      <c r="F377" s="85">
        <f t="shared" si="95"/>
        <v>0.1659288966779407</v>
      </c>
      <c r="G377" s="218">
        <f t="shared" ref="G377:G381" si="104">IF(B377="Y",0.15*(C377*E377+H377*J377+M377*O377+R377*T377)/(C377*E377),IF(AB377=0,F377,D376*E376*G376/AD376*(C377*E377+H377*J377+M377*O377+R377*T377)/(C377*E377)))</f>
        <v>0.1659288966779407</v>
      </c>
      <c r="H377" s="84">
        <v>189000</v>
      </c>
      <c r="I377" s="84">
        <v>191500</v>
      </c>
      <c r="J377" s="88">
        <v>128329070</v>
      </c>
      <c r="K377" s="84">
        <f t="shared" si="96"/>
        <v>1.7653934965730684</v>
      </c>
      <c r="L377" s="130">
        <f t="shared" ref="L377:L381" si="105">IF(B377="Y",0.15*(C377*E377+H377*J377+M377*O377+R377*T377)/(H377*J377),IF(AB377=0,K377,I376*J376*L376/AD376*(C377*E377+H377*J377+M377*O377+R377*T377)/(H377*J377)))</f>
        <v>1.7653934965730684</v>
      </c>
      <c r="M377" s="85">
        <v>173700</v>
      </c>
      <c r="N377" s="85">
        <v>172700</v>
      </c>
      <c r="O377" s="85">
        <v>15956260</v>
      </c>
      <c r="P377" s="85">
        <f t="shared" si="97"/>
        <v>34.611443842321918</v>
      </c>
      <c r="Q377" s="218">
        <f t="shared" ref="Q377:Q381" si="106">IF(B377="Y",0.3*(C377*E377+H377*J377+M377*O377+R377*T377)/(M377*O377),IF(AB377=0,P377,N376*O376*Q376/AD376*(C377*E377+H377*J377+M377*O377+R377*T377)/(M377*O377)))</f>
        <v>34.611443842321918</v>
      </c>
      <c r="R377" s="84">
        <v>10460</v>
      </c>
      <c r="S377" s="84">
        <v>10565</v>
      </c>
      <c r="T377" s="84">
        <v>67900000</v>
      </c>
      <c r="U377" s="84">
        <f t="shared" si="92"/>
        <v>169.22034740693741</v>
      </c>
      <c r="V377" s="84">
        <f t="shared" si="93"/>
        <v>169.22034740693741</v>
      </c>
      <c r="W377" s="85">
        <v>0</v>
      </c>
      <c r="X377" s="85">
        <v>0</v>
      </c>
      <c r="Y377" s="85">
        <v>0</v>
      </c>
      <c r="Z377" s="85">
        <f t="shared" si="98"/>
        <v>0</v>
      </c>
      <c r="AA377" s="85">
        <v>0</v>
      </c>
      <c r="AB377" s="221">
        <f t="shared" ref="AB377:AB381" si="107">IF(AD376&lt;&gt;(C377*E377*F377+H377*J377*K377+M377*O377*P377+R377*T377*U377),1,0)</f>
        <v>0</v>
      </c>
      <c r="AC377" s="221">
        <f t="shared" ref="AC377:AC381" si="108">IF(AND(AB377=0,B377="N"),AC376,AC376*(C377*E377*G377+H377*J377*L377+M377*O377*Q377+R377*T377*V377)/AD376)</f>
        <v>288216347664486.75</v>
      </c>
      <c r="AD377" s="220">
        <f t="shared" ref="AD377:AD381" si="109">D377*E377*G377+I377*J377*L377+N377*O377*Q377+S377*T377*V377</f>
        <v>305917811773110.06</v>
      </c>
      <c r="AE377" s="219">
        <f t="shared" si="94"/>
        <v>1061.417279942877</v>
      </c>
      <c r="AF377" s="98">
        <f t="shared" si="99"/>
        <v>6.1319139049575439E-3</v>
      </c>
      <c r="AG377" s="84">
        <f t="shared" si="100"/>
        <v>1.4270032930845226E-2</v>
      </c>
      <c r="AH377" s="84">
        <f t="shared" si="101"/>
        <v>1.3227513227513227E-2</v>
      </c>
      <c r="AI377" s="84">
        <f t="shared" si="102"/>
        <v>-5.7570523891767415E-3</v>
      </c>
      <c r="AJ377" s="84" t="e">
        <f t="shared" si="103"/>
        <v>#DIV/0!</v>
      </c>
    </row>
    <row r="378" spans="1:36">
      <c r="A378" s="84">
        <v>20190712</v>
      </c>
      <c r="B378" s="84" t="s">
        <v>99</v>
      </c>
      <c r="C378" s="85">
        <v>46200</v>
      </c>
      <c r="D378" s="85">
        <v>46300</v>
      </c>
      <c r="E378" s="85">
        <v>5969782550</v>
      </c>
      <c r="F378" s="85">
        <f t="shared" si="95"/>
        <v>0.1659288966779407</v>
      </c>
      <c r="G378" s="218">
        <f t="shared" si="104"/>
        <v>0.1659288966779407</v>
      </c>
      <c r="H378" s="84">
        <v>191500</v>
      </c>
      <c r="I378" s="84">
        <v>188500</v>
      </c>
      <c r="J378" s="88">
        <v>128329070</v>
      </c>
      <c r="K378" s="84">
        <f t="shared" si="96"/>
        <v>1.7653934965730684</v>
      </c>
      <c r="L378" s="130">
        <f t="shared" si="105"/>
        <v>1.7653934965730684</v>
      </c>
      <c r="M378" s="85">
        <v>172700</v>
      </c>
      <c r="N378" s="85">
        <v>169800</v>
      </c>
      <c r="O378" s="85">
        <v>15956260</v>
      </c>
      <c r="P378" s="85">
        <f t="shared" si="97"/>
        <v>34.611443842321918</v>
      </c>
      <c r="Q378" s="218">
        <f t="shared" si="106"/>
        <v>34.611443842321918</v>
      </c>
      <c r="R378" s="84">
        <v>10565</v>
      </c>
      <c r="S378" s="84">
        <v>10580</v>
      </c>
      <c r="T378" s="84">
        <v>67900000</v>
      </c>
      <c r="U378" s="84">
        <f t="shared" ref="U378:U381" si="110">V377</f>
        <v>169.22034740693741</v>
      </c>
      <c r="V378" s="84">
        <f t="shared" ref="V378:V381" si="111">IF(B378="Y",0.4*(C378*E378+H378*J378+M378*O378+R378*T378)/(R378*T378),IF(AB378=0,U378,S377*T377*V377/AD377*(C378*E378+H378*J378+M378*O378+R378*T378)/(R378*T378)))</f>
        <v>169.22034740693741</v>
      </c>
      <c r="W378" s="85">
        <v>0</v>
      </c>
      <c r="X378" s="85">
        <v>0</v>
      </c>
      <c r="Y378" s="85">
        <v>0</v>
      </c>
      <c r="Z378" s="85">
        <f t="shared" si="98"/>
        <v>0</v>
      </c>
      <c r="AA378" s="85">
        <v>0</v>
      </c>
      <c r="AB378" s="221">
        <f t="shared" si="107"/>
        <v>0</v>
      </c>
      <c r="AC378" s="221">
        <f t="shared" si="108"/>
        <v>288216347664486.75</v>
      </c>
      <c r="AD378" s="220">
        <f t="shared" si="109"/>
        <v>303907984052261</v>
      </c>
      <c r="AE378" s="219">
        <f t="shared" si="94"/>
        <v>1054.4439498832348</v>
      </c>
      <c r="AF378" s="98">
        <f t="shared" si="99"/>
        <v>-6.5698290308760397E-3</v>
      </c>
      <c r="AG378" s="84">
        <f t="shared" si="100"/>
        <v>2.1645021645021645E-3</v>
      </c>
      <c r="AH378" s="84">
        <f t="shared" si="101"/>
        <v>-1.5665796344647518E-2</v>
      </c>
      <c r="AI378" s="84">
        <f t="shared" si="102"/>
        <v>-1.679212507237985E-2</v>
      </c>
      <c r="AJ378" s="84" t="e">
        <f t="shared" si="103"/>
        <v>#DIV/0!</v>
      </c>
    </row>
    <row r="379" spans="1:36">
      <c r="A379" s="84">
        <v>20190715</v>
      </c>
      <c r="B379" s="84" t="s">
        <v>99</v>
      </c>
      <c r="C379" s="85">
        <v>46300</v>
      </c>
      <c r="D379" s="85">
        <v>46450</v>
      </c>
      <c r="E379" s="85">
        <v>5969782550</v>
      </c>
      <c r="F379" s="85">
        <f t="shared" si="95"/>
        <v>0.1659288966779407</v>
      </c>
      <c r="G379" s="218">
        <f t="shared" si="104"/>
        <v>0.1659288966779407</v>
      </c>
      <c r="H379" s="84">
        <v>188500</v>
      </c>
      <c r="I379" s="84">
        <v>183500</v>
      </c>
      <c r="J379" s="88">
        <v>128329070</v>
      </c>
      <c r="K379" s="84">
        <f t="shared" si="96"/>
        <v>1.7653934965730684</v>
      </c>
      <c r="L379" s="130">
        <f t="shared" si="105"/>
        <v>1.7653934965730684</v>
      </c>
      <c r="M379" s="85">
        <v>169800</v>
      </c>
      <c r="N379" s="85">
        <v>171600</v>
      </c>
      <c r="O379" s="85">
        <v>15956260</v>
      </c>
      <c r="P379" s="85">
        <f t="shared" si="97"/>
        <v>34.611443842321918</v>
      </c>
      <c r="Q379" s="218">
        <f t="shared" si="106"/>
        <v>34.611443842321918</v>
      </c>
      <c r="R379" s="84">
        <v>10580</v>
      </c>
      <c r="S379" s="84">
        <v>10590</v>
      </c>
      <c r="T379" s="84">
        <v>67900000</v>
      </c>
      <c r="U379" s="84">
        <f t="shared" si="110"/>
        <v>169.22034740693741</v>
      </c>
      <c r="V379" s="84">
        <f t="shared" si="111"/>
        <v>169.22034740693741</v>
      </c>
      <c r="W379" s="85">
        <v>0</v>
      </c>
      <c r="X379" s="85">
        <v>0</v>
      </c>
      <c r="Y379" s="85">
        <v>0</v>
      </c>
      <c r="Z379" s="85">
        <f t="shared" si="98"/>
        <v>0</v>
      </c>
      <c r="AA379" s="85">
        <v>0</v>
      </c>
      <c r="AB379" s="221">
        <f t="shared" si="107"/>
        <v>0</v>
      </c>
      <c r="AC379" s="221">
        <f t="shared" si="108"/>
        <v>288216347664486.75</v>
      </c>
      <c r="AD379" s="220">
        <f t="shared" si="109"/>
        <v>304032796609405.5</v>
      </c>
      <c r="AE379" s="219">
        <f t="shared" si="94"/>
        <v>1054.8770015062807</v>
      </c>
      <c r="AF379" s="98">
        <f t="shared" si="99"/>
        <v>4.1069193207838786E-4</v>
      </c>
      <c r="AG379" s="84">
        <f t="shared" si="100"/>
        <v>3.2397408207343412E-3</v>
      </c>
      <c r="AH379" s="84">
        <f t="shared" si="101"/>
        <v>-2.6525198938992044E-2</v>
      </c>
      <c r="AI379" s="84">
        <f t="shared" si="102"/>
        <v>1.0600706713780919E-2</v>
      </c>
      <c r="AJ379" s="84" t="e">
        <f t="shared" si="103"/>
        <v>#DIV/0!</v>
      </c>
    </row>
    <row r="380" spans="1:36">
      <c r="A380" s="84">
        <v>20190716</v>
      </c>
      <c r="B380" s="84" t="s">
        <v>99</v>
      </c>
      <c r="C380" s="85">
        <v>46450</v>
      </c>
      <c r="D380" s="85">
        <v>46850</v>
      </c>
      <c r="E380" s="85">
        <v>5969782550</v>
      </c>
      <c r="F380" s="85">
        <f t="shared" si="95"/>
        <v>0.1659288966779407</v>
      </c>
      <c r="G380" s="218">
        <f t="shared" si="104"/>
        <v>0.1659288966779407</v>
      </c>
      <c r="H380" s="84">
        <v>183500</v>
      </c>
      <c r="I380" s="84">
        <v>188500</v>
      </c>
      <c r="J380" s="88">
        <v>128329070</v>
      </c>
      <c r="K380" s="84">
        <f t="shared" si="96"/>
        <v>1.7653934965730684</v>
      </c>
      <c r="L380" s="130">
        <f t="shared" si="105"/>
        <v>1.7653934965730684</v>
      </c>
      <c r="M380" s="85">
        <v>171600</v>
      </c>
      <c r="N380" s="85">
        <v>176000</v>
      </c>
      <c r="O380" s="85">
        <v>15956260</v>
      </c>
      <c r="P380" s="85">
        <f t="shared" si="97"/>
        <v>34.611443842321918</v>
      </c>
      <c r="Q380" s="218">
        <f t="shared" si="106"/>
        <v>34.611443842321918</v>
      </c>
      <c r="R380" s="84">
        <v>10590</v>
      </c>
      <c r="S380" s="84">
        <v>10635</v>
      </c>
      <c r="T380" s="84">
        <v>67900000</v>
      </c>
      <c r="U380" s="84">
        <f t="shared" si="110"/>
        <v>169.22034740693741</v>
      </c>
      <c r="V380" s="84">
        <f t="shared" si="111"/>
        <v>169.22034740693741</v>
      </c>
      <c r="W380" s="85">
        <v>0</v>
      </c>
      <c r="X380" s="85">
        <v>0</v>
      </c>
      <c r="Y380" s="85">
        <v>0</v>
      </c>
      <c r="Z380" s="85">
        <f t="shared" si="98"/>
        <v>0</v>
      </c>
      <c r="AA380" s="85">
        <v>0</v>
      </c>
      <c r="AB380" s="221">
        <f t="shared" si="107"/>
        <v>0</v>
      </c>
      <c r="AC380" s="221">
        <f t="shared" si="108"/>
        <v>288216347664486.75</v>
      </c>
      <c r="AD380" s="220">
        <f t="shared" si="109"/>
        <v>308508814148138.62</v>
      </c>
      <c r="AE380" s="219">
        <f t="shared" si="94"/>
        <v>1070.4070627779738</v>
      </c>
      <c r="AF380" s="98">
        <f t="shared" si="99"/>
        <v>1.4722153625036247E-2</v>
      </c>
      <c r="AG380" s="84">
        <f t="shared" si="100"/>
        <v>8.6114101184068884E-3</v>
      </c>
      <c r="AH380" s="84">
        <f t="shared" si="101"/>
        <v>2.7247956403269755E-2</v>
      </c>
      <c r="AI380" s="84">
        <f t="shared" si="102"/>
        <v>2.564102564102564E-2</v>
      </c>
      <c r="AJ380" s="84" t="e">
        <f t="shared" si="103"/>
        <v>#DIV/0!</v>
      </c>
    </row>
    <row r="381" spans="1:36">
      <c r="A381" s="84">
        <v>20190717</v>
      </c>
      <c r="B381" s="84" t="s">
        <v>99</v>
      </c>
      <c r="C381" s="85">
        <v>46850</v>
      </c>
      <c r="D381" s="85">
        <v>46050</v>
      </c>
      <c r="E381" s="85">
        <v>5969782550</v>
      </c>
      <c r="F381" s="85">
        <f t="shared" si="95"/>
        <v>0.1659288966779407</v>
      </c>
      <c r="G381" s="218">
        <f t="shared" si="104"/>
        <v>0.1659288966779407</v>
      </c>
      <c r="H381" s="84">
        <v>188500</v>
      </c>
      <c r="I381" s="84">
        <v>184500</v>
      </c>
      <c r="J381" s="88">
        <v>128329070</v>
      </c>
      <c r="K381" s="84">
        <f t="shared" si="96"/>
        <v>1.7653934965730684</v>
      </c>
      <c r="L381" s="130">
        <f t="shared" si="105"/>
        <v>1.7653934965730684</v>
      </c>
      <c r="M381" s="85">
        <v>176000</v>
      </c>
      <c r="N381" s="85">
        <v>178400</v>
      </c>
      <c r="O381" s="85">
        <v>15956260</v>
      </c>
      <c r="P381" s="85">
        <f t="shared" si="97"/>
        <v>34.611443842321918</v>
      </c>
      <c r="Q381" s="218">
        <f t="shared" si="106"/>
        <v>34.611443842321918</v>
      </c>
      <c r="R381" s="84">
        <v>10635</v>
      </c>
      <c r="S381" s="84">
        <v>10575</v>
      </c>
      <c r="T381" s="84">
        <v>67900000</v>
      </c>
      <c r="U381" s="84">
        <f t="shared" si="110"/>
        <v>169.22034740693741</v>
      </c>
      <c r="V381" s="84">
        <f t="shared" si="111"/>
        <v>169.22034740693741</v>
      </c>
      <c r="W381" s="85">
        <v>0</v>
      </c>
      <c r="X381" s="85">
        <v>0</v>
      </c>
      <c r="Y381" s="85">
        <v>0</v>
      </c>
      <c r="Z381" s="85">
        <f t="shared" si="98"/>
        <v>0</v>
      </c>
      <c r="AA381" s="85">
        <v>0</v>
      </c>
      <c r="AB381" s="221">
        <f t="shared" si="107"/>
        <v>0</v>
      </c>
      <c r="AC381" s="221">
        <f t="shared" si="108"/>
        <v>288216347664486.75</v>
      </c>
      <c r="AD381" s="220">
        <f t="shared" si="109"/>
        <v>307446203757479.06</v>
      </c>
      <c r="AE381" s="219">
        <f t="shared" si="94"/>
        <v>1066.7202129539778</v>
      </c>
      <c r="AF381" s="98">
        <f t="shared" si="99"/>
        <v>-3.4443437008232201E-3</v>
      </c>
      <c r="AG381" s="84">
        <f t="shared" si="100"/>
        <v>-1.7075773745997867E-2</v>
      </c>
      <c r="AH381" s="84">
        <f t="shared" si="101"/>
        <v>-2.1220159151193633E-2</v>
      </c>
      <c r="AI381" s="84">
        <f t="shared" si="102"/>
        <v>1.3636363636363636E-2</v>
      </c>
      <c r="AJ381" s="84" t="e">
        <f t="shared" si="103"/>
        <v>#DIV/0!</v>
      </c>
    </row>
    <row r="382" spans="1:36" ht="16.5">
      <c r="R382" s="8"/>
      <c r="S382" s="8"/>
      <c r="T382" s="8"/>
      <c r="W382" s="8"/>
      <c r="X382" s="8"/>
      <c r="Y382" s="8"/>
    </row>
    <row r="383" spans="1:36" ht="16.5">
      <c r="R383" s="8"/>
      <c r="S383" s="8"/>
      <c r="T383" s="8"/>
      <c r="W383" s="8"/>
      <c r="X383" s="8"/>
      <c r="Y383" s="8"/>
    </row>
  </sheetData>
  <autoFilter ref="A2:AJ381"/>
  <mergeCells count="7">
    <mergeCell ref="R1:V1"/>
    <mergeCell ref="W1:AA1"/>
    <mergeCell ref="AB1:AF1"/>
    <mergeCell ref="AG1:AJ1"/>
    <mergeCell ref="C1:G1"/>
    <mergeCell ref="H1:L1"/>
    <mergeCell ref="M1:Q1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topLeftCell="Q344" zoomScale="85" zoomScaleNormal="85" workbookViewId="0">
      <selection activeCell="AC366" sqref="AC366"/>
    </sheetView>
  </sheetViews>
  <sheetFormatPr defaultColWidth="8.875" defaultRowHeight="13.5"/>
  <cols>
    <col min="1" max="1" width="9" style="79" bestFit="1" customWidth="1"/>
    <col min="2" max="2" width="8.875" style="79"/>
    <col min="3" max="4" width="9" style="79" bestFit="1" customWidth="1"/>
    <col min="5" max="5" width="11.125" style="79" bestFit="1" customWidth="1"/>
    <col min="6" max="6" width="13.125" style="79" bestFit="1" customWidth="1"/>
    <col min="7" max="7" width="13" style="79" customWidth="1"/>
    <col min="8" max="9" width="9" style="79" bestFit="1" customWidth="1"/>
    <col min="10" max="10" width="11.125" style="79" bestFit="1" customWidth="1"/>
    <col min="11" max="11" width="13.125" style="79" bestFit="1" customWidth="1"/>
    <col min="12" max="12" width="13" style="79" customWidth="1"/>
    <col min="13" max="14" width="9" style="79" bestFit="1" customWidth="1"/>
    <col min="15" max="15" width="11.125" style="79" bestFit="1" customWidth="1"/>
    <col min="16" max="17" width="13.75" style="79" bestFit="1" customWidth="1"/>
    <col min="18" max="18" width="9" style="79" bestFit="1" customWidth="1"/>
    <col min="19" max="19" width="8.875" style="79"/>
    <col min="20" max="20" width="11.125" style="79" bestFit="1" customWidth="1"/>
    <col min="21" max="21" width="13.125" style="79" bestFit="1" customWidth="1"/>
    <col min="22" max="22" width="16.125" style="79" bestFit="1" customWidth="1"/>
    <col min="23" max="24" width="9" style="79" bestFit="1" customWidth="1"/>
    <col min="25" max="25" width="11.125" style="79" bestFit="1" customWidth="1"/>
    <col min="26" max="26" width="13.125" style="79" bestFit="1" customWidth="1"/>
    <col min="27" max="27" width="13" style="79" customWidth="1"/>
    <col min="28" max="28" width="14" style="79" customWidth="1"/>
    <col min="29" max="29" width="23.5" style="79" customWidth="1"/>
    <col min="30" max="30" width="16.125" style="79" bestFit="1" customWidth="1"/>
    <col min="31" max="31" width="15" style="79" customWidth="1"/>
    <col min="32" max="32" width="9.375" style="79" bestFit="1" customWidth="1"/>
    <col min="33" max="35" width="9" style="79" bestFit="1" customWidth="1"/>
    <col min="36" max="36" width="12.375" style="79" customWidth="1"/>
    <col min="37" max="16384" width="8.875" style="79"/>
  </cols>
  <sheetData>
    <row r="1" spans="1:36">
      <c r="A1" s="84"/>
      <c r="B1" s="84"/>
      <c r="C1" s="280" t="s">
        <v>205</v>
      </c>
      <c r="D1" s="281"/>
      <c r="E1" s="281"/>
      <c r="F1" s="281"/>
      <c r="G1" s="282"/>
      <c r="H1" s="274" t="s">
        <v>206</v>
      </c>
      <c r="I1" s="275"/>
      <c r="J1" s="275"/>
      <c r="K1" s="275"/>
      <c r="L1" s="276"/>
      <c r="M1" s="280" t="s">
        <v>207</v>
      </c>
      <c r="N1" s="281"/>
      <c r="O1" s="281"/>
      <c r="P1" s="281"/>
      <c r="Q1" s="282"/>
      <c r="R1" s="274" t="s">
        <v>208</v>
      </c>
      <c r="S1" s="275"/>
      <c r="T1" s="275"/>
      <c r="U1" s="275"/>
      <c r="V1" s="276"/>
      <c r="W1" s="280" t="s">
        <v>209</v>
      </c>
      <c r="X1" s="281"/>
      <c r="Y1" s="281"/>
      <c r="Z1" s="281"/>
      <c r="AA1" s="282"/>
      <c r="AB1" s="271" t="s">
        <v>105</v>
      </c>
      <c r="AC1" s="271"/>
      <c r="AD1" s="271"/>
      <c r="AE1" s="271"/>
      <c r="AF1" s="271"/>
      <c r="AG1" s="271" t="s">
        <v>165</v>
      </c>
      <c r="AH1" s="271"/>
      <c r="AI1" s="271"/>
      <c r="AJ1" s="271"/>
    </row>
    <row r="2" spans="1:36">
      <c r="A2" s="84" t="s">
        <v>91</v>
      </c>
      <c r="B2" s="84" t="s">
        <v>98</v>
      </c>
      <c r="C2" s="112" t="s">
        <v>158</v>
      </c>
      <c r="D2" s="112" t="s">
        <v>159</v>
      </c>
      <c r="E2" s="112" t="s">
        <v>17</v>
      </c>
      <c r="F2" s="164" t="s">
        <v>210</v>
      </c>
      <c r="G2" s="165" t="s">
        <v>189</v>
      </c>
      <c r="H2" s="84" t="s">
        <v>14</v>
      </c>
      <c r="I2" s="84" t="s">
        <v>132</v>
      </c>
      <c r="J2" s="84" t="s">
        <v>17</v>
      </c>
      <c r="K2" s="147" t="s">
        <v>190</v>
      </c>
      <c r="L2" s="148" t="s">
        <v>211</v>
      </c>
      <c r="M2" s="112" t="s">
        <v>160</v>
      </c>
      <c r="N2" s="112" t="s">
        <v>161</v>
      </c>
      <c r="O2" s="112" t="s">
        <v>17</v>
      </c>
      <c r="P2" s="164" t="s">
        <v>212</v>
      </c>
      <c r="Q2" s="165" t="s">
        <v>211</v>
      </c>
      <c r="R2" s="84" t="s">
        <v>14</v>
      </c>
      <c r="S2" s="84" t="s">
        <v>163</v>
      </c>
      <c r="T2" s="84" t="s">
        <v>17</v>
      </c>
      <c r="U2" s="147" t="s">
        <v>212</v>
      </c>
      <c r="V2" s="148" t="s">
        <v>213</v>
      </c>
      <c r="W2" s="112" t="s">
        <v>14</v>
      </c>
      <c r="X2" s="112" t="s">
        <v>163</v>
      </c>
      <c r="Y2" s="112" t="s">
        <v>17</v>
      </c>
      <c r="Z2" s="164" t="s">
        <v>214</v>
      </c>
      <c r="AA2" s="165" t="s">
        <v>189</v>
      </c>
      <c r="AB2" s="84" t="s">
        <v>164</v>
      </c>
      <c r="AC2" s="84" t="s">
        <v>103</v>
      </c>
      <c r="AD2" s="84" t="s">
        <v>104</v>
      </c>
      <c r="AE2" s="156" t="s">
        <v>105</v>
      </c>
      <c r="AF2" s="84" t="s">
        <v>106</v>
      </c>
      <c r="AG2" s="84" t="s">
        <v>166</v>
      </c>
      <c r="AH2" s="84" t="s">
        <v>110</v>
      </c>
      <c r="AI2" s="84" t="s">
        <v>111</v>
      </c>
      <c r="AJ2" s="84" t="s">
        <v>167</v>
      </c>
    </row>
    <row r="3" spans="1:36" ht="16.5">
      <c r="A3" s="84">
        <v>20171228</v>
      </c>
      <c r="B3" s="84" t="s">
        <v>99</v>
      </c>
      <c r="C3" s="112">
        <v>2468000</v>
      </c>
      <c r="D3">
        <v>50960</v>
      </c>
      <c r="E3" s="112">
        <v>129098494</v>
      </c>
      <c r="F3" s="112">
        <f>0.15*(D3*E3+I3*J3+N3*O3+X3*Y3)/(D3*E3)</f>
        <v>0.81583562251395736</v>
      </c>
      <c r="G3" s="112">
        <f>0.15*(D3*E3+I3*J3+N3*O3+X3*Y3)/(D3*E3)</f>
        <v>0.81583562251395736</v>
      </c>
      <c r="H3" s="84">
        <v>220000</v>
      </c>
      <c r="I3">
        <v>217221</v>
      </c>
      <c r="J3" s="88">
        <v>122666424</v>
      </c>
      <c r="K3" s="84">
        <f>0.15*(D3*E3+I3*J3+N3*O3+X3*Y3)/(I3*J3)</f>
        <v>0.20143073907816914</v>
      </c>
      <c r="L3" s="84">
        <f>0.15*(D3*E3+I3*J3+N3*O3+X3*Y3)/(I3*J3)</f>
        <v>0.20143073907816914</v>
      </c>
      <c r="M3" s="112">
        <v>160000</v>
      </c>
      <c r="N3">
        <v>160257</v>
      </c>
      <c r="O3" s="112">
        <v>15956260</v>
      </c>
      <c r="P3" s="112">
        <f>0.3*(D3*E3+I3*J3+N3*O3+X3*Y3)/(N3*O3)</f>
        <v>4.1979295170580331</v>
      </c>
      <c r="Q3" s="112">
        <f>0.3*(D3*E3+I3*J3+N3*O3+X3*Y3)/(N3*O3)</f>
        <v>4.1979295170580331</v>
      </c>
      <c r="R3" s="84">
        <v>0</v>
      </c>
      <c r="S3" s="84"/>
      <c r="T3" s="84">
        <v>0</v>
      </c>
      <c r="U3" s="84">
        <v>0</v>
      </c>
      <c r="V3" s="84"/>
      <c r="W3" s="112">
        <v>1</v>
      </c>
      <c r="X3" s="112">
        <v>1</v>
      </c>
      <c r="Y3" s="112">
        <v>100000000</v>
      </c>
      <c r="Z3" s="112">
        <f>0.4*(D3*E3+I3*J3+N3*O3+X3*Y3)/(X3*Y3)</f>
        <v>143127.13960305601</v>
      </c>
      <c r="AA3" s="112">
        <f>0.4*(D3*E3+I3*J3+N3*O3+X3*Y3)/(X3*Y3)</f>
        <v>143127.13960305601</v>
      </c>
      <c r="AB3" s="88" t="e">
        <f>C3*E3*F3+H3*J3*K3+M3*O3*P3+#REF!*#REF!*#REF!</f>
        <v>#REF!</v>
      </c>
      <c r="AC3" s="88">
        <f>D3*E3*G3+I3*J3*L3+N3*O3*Q3+X3*Y3*AA3</f>
        <v>35781784900764</v>
      </c>
      <c r="AD3" s="88">
        <f>D3*E3*G3+I3*J3*L3+N3*O3*Q3+X3*Y3*AA3</f>
        <v>35781784900764</v>
      </c>
      <c r="AE3" s="156">
        <f>AD3/AC3*1000</f>
        <v>1000</v>
      </c>
      <c r="AF3" s="84"/>
      <c r="AG3" s="84"/>
      <c r="AH3" s="84"/>
      <c r="AI3" s="84"/>
      <c r="AJ3" s="84"/>
    </row>
    <row r="4" spans="1:36" s="124" customFormat="1" ht="16.5">
      <c r="A4" s="130">
        <v>20180102</v>
      </c>
      <c r="B4" s="130" t="s">
        <v>100</v>
      </c>
      <c r="C4">
        <v>50960</v>
      </c>
      <c r="D4">
        <v>51020</v>
      </c>
      <c r="E4" s="112">
        <v>129098494</v>
      </c>
      <c r="F4" s="112">
        <f>G3</f>
        <v>0.81583562251395736</v>
      </c>
      <c r="G4" s="112">
        <f>IF(B4="Y",0.15*(C4*E4+H4*J4+M4*O4+W4*Y4)/(C4*E4),IF(AB4=0,F4,D3*E3*G3/AD3*(C4*E4+H4*J4+M4*O4+W4*Y4)/(C4*E4)))</f>
        <v>0.81583562251395736</v>
      </c>
      <c r="H4">
        <v>217221</v>
      </c>
      <c r="I4">
        <v>221936</v>
      </c>
      <c r="J4" s="88">
        <v>122666424</v>
      </c>
      <c r="K4" s="84">
        <f>L3</f>
        <v>0.20143073907816914</v>
      </c>
      <c r="L4" s="84">
        <f>IF(B4="Y",0.15*(C4*E4+H4*J4+M4*O4+W4*Y4)/(H4*J4),IF(AB4=0,K4,I3*J3*L3/AD3*(C4*E4+H4*J4+M4*O4+W4*Y4)/(H4*J4)))</f>
        <v>0.20143073907816914</v>
      </c>
      <c r="M4">
        <v>160257</v>
      </c>
      <c r="N4">
        <v>163201</v>
      </c>
      <c r="O4" s="112">
        <v>15956260</v>
      </c>
      <c r="P4" s="112">
        <f>Q3</f>
        <v>4.1979295170580331</v>
      </c>
      <c r="Q4" s="112">
        <f>IF(B4="Y",0.3*(C4*E4+H4*J4+M4*O4+W4*Y4)/(M4*O4),IF(AB4=0,P4,N3*O3*Q3/AD3*(C4*E4+H4*J4+M4*O4+W4*Y4)/(M4*O4)))</f>
        <v>4.1979295170580331</v>
      </c>
      <c r="R4" s="84">
        <v>0</v>
      </c>
      <c r="S4" s="84"/>
      <c r="T4" s="84">
        <v>0</v>
      </c>
      <c r="U4" s="84">
        <v>0</v>
      </c>
      <c r="V4" s="84"/>
      <c r="W4" s="112">
        <v>1</v>
      </c>
      <c r="X4" s="112">
        <v>1</v>
      </c>
      <c r="Y4" s="112">
        <v>100000000</v>
      </c>
      <c r="Z4" s="112">
        <f>AA3</f>
        <v>143127.13960305601</v>
      </c>
      <c r="AA4" s="112">
        <f>IF(B4="Y",0.4*(C4*E4+H4*J4+M4*O4+W4*Y4)/(W4*Y4),IF(AB4=0,Z4,X3*Y3*AA3/AD3*(C4*E4+H4*J4+M4*O4+W4*Y4)/(W4*Y4)))</f>
        <v>143127.13960305601</v>
      </c>
      <c r="AB4" s="157">
        <f>IF(AD3&lt;&gt;(C4*E4*F4+H4*J4*K4+M4*O4*P4+W4*Y4*Z4),1,0)</f>
        <v>0</v>
      </c>
      <c r="AC4" s="157">
        <f>IF(AND(AB4=0,B4="N"),AC3,AC3*(C4*E4*G4+H4*J4*L4+M4*O4*Q4+W4*Y4*AA4)/AD3)</f>
        <v>35781784900764</v>
      </c>
      <c r="AD4" s="88">
        <f t="shared" ref="AD4:AD67" si="0">D4*E4*G4+I4*J4*L4+N4*O4*Q4+X4*Y4*AA4</f>
        <v>36101804929538.594</v>
      </c>
      <c r="AE4" s="156">
        <f t="shared" ref="AE4:AE67" si="1">AD4/AC4*1000</f>
        <v>1008.9436574967439</v>
      </c>
      <c r="AF4" s="131">
        <f>(AE4-AE3)/AE3</f>
        <v>8.9436574967438672E-3</v>
      </c>
      <c r="AG4" s="84">
        <f>(D4-C4)/C4</f>
        <v>1.1773940345368916E-3</v>
      </c>
      <c r="AH4" s="84">
        <f>(I4-H4)/H4</f>
        <v>2.1706004483912696E-2</v>
      </c>
      <c r="AI4" s="84">
        <f>(N4-M4)/M4</f>
        <v>1.837049239658798E-2</v>
      </c>
      <c r="AJ4" s="84">
        <f>(X4-W4)/X4</f>
        <v>0</v>
      </c>
    </row>
    <row r="5" spans="1:36" ht="16.5">
      <c r="A5" s="84">
        <v>20180103</v>
      </c>
      <c r="B5" s="84" t="s">
        <v>99</v>
      </c>
      <c r="C5">
        <v>51020</v>
      </c>
      <c r="D5">
        <v>51620</v>
      </c>
      <c r="E5" s="112">
        <v>129098494</v>
      </c>
      <c r="F5" s="112">
        <f t="shared" ref="F5:F68" si="2">G4</f>
        <v>0.81583562251395736</v>
      </c>
      <c r="G5" s="112">
        <f t="shared" ref="G5:G68" si="3">IF(B5="Y",0.15*(C5*E5+H5*J5+M5*O5+W5*Y5)/(C5*E5),IF(AB5=0,F5,D4*E4*G4/AD4*(C5*E5+H5*J5+M5*O5+W5*Y5)/(C5*E5)))</f>
        <v>0.81583562251395736</v>
      </c>
      <c r="H5">
        <v>221936</v>
      </c>
      <c r="I5">
        <v>242371</v>
      </c>
      <c r="J5" s="88">
        <v>122666424</v>
      </c>
      <c r="K5" s="84">
        <f t="shared" ref="K5:K68" si="4">L4</f>
        <v>0.20143073907816914</v>
      </c>
      <c r="L5" s="84">
        <f t="shared" ref="L5:L68" si="5">IF(B5="Y",0.15*(C5*E5+H5*J5+M5*O5+W5*Y5)/(H5*J5),IF(AB5=0,K5,I4*J4*L4/AD4*(C5*E5+H5*J5+M5*O5+W5*Y5)/(H5*J5)))</f>
        <v>0.20143073907816914</v>
      </c>
      <c r="M5">
        <v>163201</v>
      </c>
      <c r="N5">
        <v>161140</v>
      </c>
      <c r="O5" s="112">
        <v>15956260</v>
      </c>
      <c r="P5" s="112">
        <f t="shared" ref="P5:P68" si="6">Q4</f>
        <v>4.1979295170580331</v>
      </c>
      <c r="Q5" s="112">
        <f t="shared" ref="Q5:Q68" si="7">IF(B5="Y",0.3*(C5*E5+H5*J5+M5*O5+W5*Y5)/(M5*O5),IF(AB5=0,P5,N4*O4*Q4/AD4*(C5*E5+H5*J5+M5*O5+W5*Y5)/(M5*O5)))</f>
        <v>4.1979295170580331</v>
      </c>
      <c r="R5" s="84">
        <v>0</v>
      </c>
      <c r="S5" s="84"/>
      <c r="T5" s="84">
        <v>0</v>
      </c>
      <c r="U5" s="84">
        <v>0</v>
      </c>
      <c r="V5" s="84"/>
      <c r="W5" s="112">
        <v>1</v>
      </c>
      <c r="X5" s="112">
        <v>1</v>
      </c>
      <c r="Y5" s="112">
        <v>100000000</v>
      </c>
      <c r="Z5" s="112">
        <f t="shared" ref="Z5:Z68" si="8">AA4</f>
        <v>143127.13960305601</v>
      </c>
      <c r="AA5" s="112">
        <f t="shared" ref="AA5:AA68" si="9">IF(B5="Y",0.4*(C5*E5+H5*J5+M5*O5+W5*Y5)/(W5*Y5),IF(AB5=0,Z5,X4*Y4*AA4/AD4*(C5*E5+H5*J5+M5*O5+W5*Y5)/(W5*Y5)))</f>
        <v>143127.13960305601</v>
      </c>
      <c r="AB5" s="157">
        <f t="shared" ref="AB5:AB68" si="10">IF(AD4&lt;&gt;(C5*E5*F5+H5*J5*K5+M5*O5*P5+W5*Y5*Z5),1,0)</f>
        <v>0</v>
      </c>
      <c r="AC5" s="157">
        <f t="shared" ref="AC5:AC68" si="11">IF(AND(AB5=0,B5="N"),AC4,AC4*(C5*E5*G5+H5*J5*L5+M5*O5*Q5+W5*Y5*AA5)/AD4)</f>
        <v>35781784900764</v>
      </c>
      <c r="AD5" s="88">
        <f t="shared" si="0"/>
        <v>36531870423354.867</v>
      </c>
      <c r="AE5" s="156">
        <f t="shared" si="1"/>
        <v>1020.9627754644192</v>
      </c>
      <c r="AF5" s="131">
        <f t="shared" ref="AF5:AF68" si="12">(AE5-AE4)/AE4</f>
        <v>1.1912575968310843E-2</v>
      </c>
      <c r="AG5" s="84">
        <f t="shared" ref="AG5:AG68" si="13">(D5-C5)/C5</f>
        <v>1.1760094080752646E-2</v>
      </c>
      <c r="AH5" s="84">
        <f t="shared" ref="AH5:AH68" si="14">(I5-H5)/H5</f>
        <v>9.2076094009083703E-2</v>
      </c>
      <c r="AI5" s="84">
        <f t="shared" ref="AI5:AI68" si="15">(N5-M5)/M5</f>
        <v>-1.2628599089466364E-2</v>
      </c>
      <c r="AJ5" s="84">
        <f t="shared" ref="AJ5:AJ68" si="16">(X5-W5)/X5</f>
        <v>0</v>
      </c>
    </row>
    <row r="6" spans="1:36" ht="16.5">
      <c r="A6" s="84">
        <v>20180104</v>
      </c>
      <c r="B6" s="84" t="s">
        <v>99</v>
      </c>
      <c r="C6">
        <v>51620</v>
      </c>
      <c r="D6">
        <v>51080</v>
      </c>
      <c r="E6" s="112">
        <v>129098494</v>
      </c>
      <c r="F6" s="112">
        <f t="shared" si="2"/>
        <v>0.81583562251395736</v>
      </c>
      <c r="G6" s="112">
        <f t="shared" si="3"/>
        <v>0.81583562251395736</v>
      </c>
      <c r="H6">
        <v>242371</v>
      </c>
      <c r="I6">
        <v>245614</v>
      </c>
      <c r="J6" s="88">
        <v>122666424</v>
      </c>
      <c r="K6" s="84">
        <f t="shared" si="4"/>
        <v>0.20143073907816914</v>
      </c>
      <c r="L6" s="84">
        <f t="shared" si="5"/>
        <v>0.20143073907816914</v>
      </c>
      <c r="M6">
        <v>161140</v>
      </c>
      <c r="N6">
        <v>161336</v>
      </c>
      <c r="O6" s="112">
        <v>15956260</v>
      </c>
      <c r="P6" s="112">
        <f t="shared" si="6"/>
        <v>4.1979295170580331</v>
      </c>
      <c r="Q6" s="112">
        <f t="shared" si="7"/>
        <v>4.1979295170580331</v>
      </c>
      <c r="R6" s="84">
        <v>0</v>
      </c>
      <c r="S6" s="84"/>
      <c r="T6" s="84">
        <v>0</v>
      </c>
      <c r="U6" s="84">
        <v>0</v>
      </c>
      <c r="V6" s="84"/>
      <c r="W6" s="112">
        <v>1</v>
      </c>
      <c r="X6" s="112">
        <v>1</v>
      </c>
      <c r="Y6" s="112">
        <v>100000000</v>
      </c>
      <c r="Z6" s="112">
        <f t="shared" si="8"/>
        <v>143127.13960305601</v>
      </c>
      <c r="AA6" s="112">
        <f t="shared" si="9"/>
        <v>143127.13960305601</v>
      </c>
      <c r="AB6" s="157">
        <f t="shared" si="10"/>
        <v>0</v>
      </c>
      <c r="AC6" s="157">
        <f t="shared" si="11"/>
        <v>35781784900764</v>
      </c>
      <c r="AD6" s="88">
        <f t="shared" si="0"/>
        <v>36568255241116.578</v>
      </c>
      <c r="AE6" s="156">
        <f t="shared" si="1"/>
        <v>1021.9796285326108</v>
      </c>
      <c r="AF6" s="131">
        <f t="shared" si="12"/>
        <v>9.9597467471726226E-4</v>
      </c>
      <c r="AG6" s="84">
        <f t="shared" si="13"/>
        <v>-1.0461061604029445E-2</v>
      </c>
      <c r="AH6" s="84">
        <f t="shared" si="14"/>
        <v>1.3380313651385686E-2</v>
      </c>
      <c r="AI6" s="84">
        <f t="shared" si="15"/>
        <v>1.2163336229365769E-3</v>
      </c>
      <c r="AJ6" s="84">
        <f t="shared" si="16"/>
        <v>0</v>
      </c>
    </row>
    <row r="7" spans="1:36" ht="16.5">
      <c r="A7" s="84">
        <v>20180105</v>
      </c>
      <c r="B7" s="84" t="s">
        <v>99</v>
      </c>
      <c r="C7">
        <v>51080</v>
      </c>
      <c r="D7">
        <v>52120</v>
      </c>
      <c r="E7" s="112">
        <v>129098494</v>
      </c>
      <c r="F7" s="112">
        <f t="shared" si="2"/>
        <v>0.81583562251395736</v>
      </c>
      <c r="G7" s="112">
        <f t="shared" si="3"/>
        <v>0.81583562251395736</v>
      </c>
      <c r="H7">
        <v>245614</v>
      </c>
      <c r="I7">
        <v>262217</v>
      </c>
      <c r="J7" s="88">
        <v>122666424</v>
      </c>
      <c r="K7" s="84">
        <f t="shared" si="4"/>
        <v>0.20143073907816914</v>
      </c>
      <c r="L7" s="84">
        <f t="shared" si="5"/>
        <v>0.20143073907816914</v>
      </c>
      <c r="M7">
        <v>161336</v>
      </c>
      <c r="N7">
        <v>167322</v>
      </c>
      <c r="O7" s="112">
        <v>15956260</v>
      </c>
      <c r="P7" s="112">
        <f t="shared" si="6"/>
        <v>4.1979295170580331</v>
      </c>
      <c r="Q7" s="112">
        <f t="shared" si="7"/>
        <v>4.1979295170580331</v>
      </c>
      <c r="R7" s="84">
        <v>0</v>
      </c>
      <c r="S7" s="84"/>
      <c r="T7" s="84">
        <v>0</v>
      </c>
      <c r="U7" s="84">
        <v>0</v>
      </c>
      <c r="V7" s="84"/>
      <c r="W7" s="112">
        <v>1</v>
      </c>
      <c r="X7" s="112">
        <v>1</v>
      </c>
      <c r="Y7" s="112">
        <v>100000000</v>
      </c>
      <c r="Z7" s="112">
        <f t="shared" si="8"/>
        <v>143127.13960305601</v>
      </c>
      <c r="AA7" s="112">
        <f t="shared" si="9"/>
        <v>143127.13960305601</v>
      </c>
      <c r="AB7" s="157">
        <f t="shared" si="10"/>
        <v>0</v>
      </c>
      <c r="AC7" s="157">
        <f t="shared" si="11"/>
        <v>35781784900764</v>
      </c>
      <c r="AD7" s="88">
        <f t="shared" si="0"/>
        <v>37488993095366.336</v>
      </c>
      <c r="AE7" s="156">
        <f t="shared" si="1"/>
        <v>1047.7116555067628</v>
      </c>
      <c r="AF7" s="131">
        <f t="shared" si="12"/>
        <v>2.5178610469074388E-2</v>
      </c>
      <c r="AG7" s="84">
        <f t="shared" si="13"/>
        <v>2.0360219263899765E-2</v>
      </c>
      <c r="AH7" s="84">
        <f t="shared" si="14"/>
        <v>6.7597938228276894E-2</v>
      </c>
      <c r="AI7" s="84">
        <f t="shared" si="15"/>
        <v>3.7102692517479052E-2</v>
      </c>
      <c r="AJ7" s="84">
        <f t="shared" si="16"/>
        <v>0</v>
      </c>
    </row>
    <row r="8" spans="1:36" ht="16.5">
      <c r="A8" s="84">
        <v>20180108</v>
      </c>
      <c r="B8" s="84" t="s">
        <v>99</v>
      </c>
      <c r="C8">
        <v>52120</v>
      </c>
      <c r="D8">
        <v>52020</v>
      </c>
      <c r="E8" s="112">
        <v>129098494</v>
      </c>
      <c r="F8" s="112">
        <f t="shared" si="2"/>
        <v>0.81583562251395736</v>
      </c>
      <c r="G8" s="112">
        <f t="shared" si="3"/>
        <v>0.81583562251395736</v>
      </c>
      <c r="H8">
        <v>262217</v>
      </c>
      <c r="I8">
        <v>297192</v>
      </c>
      <c r="J8" s="88">
        <v>122666424</v>
      </c>
      <c r="K8" s="84">
        <f t="shared" si="4"/>
        <v>0.20143073907816914</v>
      </c>
      <c r="L8" s="84">
        <f t="shared" si="5"/>
        <v>0.20143073907816914</v>
      </c>
      <c r="M8">
        <v>167322</v>
      </c>
      <c r="N8">
        <v>167028</v>
      </c>
      <c r="O8" s="112">
        <v>15956260</v>
      </c>
      <c r="P8" s="112">
        <f t="shared" si="6"/>
        <v>4.1979295170580331</v>
      </c>
      <c r="Q8" s="112">
        <f t="shared" si="7"/>
        <v>4.1979295170580331</v>
      </c>
      <c r="R8" s="84">
        <v>0</v>
      </c>
      <c r="S8" s="84"/>
      <c r="T8" s="84">
        <v>0</v>
      </c>
      <c r="U8" s="84">
        <v>0</v>
      </c>
      <c r="V8" s="84"/>
      <c r="W8" s="112">
        <v>1</v>
      </c>
      <c r="X8" s="112">
        <v>1</v>
      </c>
      <c r="Y8" s="112">
        <v>100000000</v>
      </c>
      <c r="Z8" s="112">
        <f t="shared" si="8"/>
        <v>143127.13960305601</v>
      </c>
      <c r="AA8" s="112">
        <f t="shared" si="9"/>
        <v>143127.13960305601</v>
      </c>
      <c r="AB8" s="157">
        <f t="shared" si="10"/>
        <v>0</v>
      </c>
      <c r="AC8" s="157">
        <f t="shared" si="11"/>
        <v>35781784900764</v>
      </c>
      <c r="AD8" s="88">
        <f t="shared" si="0"/>
        <v>38322957579335.484</v>
      </c>
      <c r="AE8" s="156">
        <f t="shared" si="1"/>
        <v>1071.0186114420812</v>
      </c>
      <c r="AF8" s="131">
        <f t="shared" si="12"/>
        <v>2.2245582372609211E-2</v>
      </c>
      <c r="AG8" s="84">
        <f t="shared" si="13"/>
        <v>-1.918649270913277E-3</v>
      </c>
      <c r="AH8" s="84">
        <f t="shared" si="14"/>
        <v>0.13338189362245773</v>
      </c>
      <c r="AI8" s="84">
        <f t="shared" si="15"/>
        <v>-1.757091117725105E-3</v>
      </c>
      <c r="AJ8" s="84">
        <f t="shared" si="16"/>
        <v>0</v>
      </c>
    </row>
    <row r="9" spans="1:36" ht="16.5">
      <c r="A9" s="84">
        <v>20180109</v>
      </c>
      <c r="B9" s="84" t="s">
        <v>99</v>
      </c>
      <c r="C9">
        <v>52020</v>
      </c>
      <c r="D9">
        <v>50400</v>
      </c>
      <c r="E9" s="112">
        <v>129098494</v>
      </c>
      <c r="F9" s="112">
        <f t="shared" si="2"/>
        <v>0.81583562251395736</v>
      </c>
      <c r="G9" s="112">
        <f t="shared" si="3"/>
        <v>0.81583562251395736</v>
      </c>
      <c r="H9">
        <v>297192</v>
      </c>
      <c r="I9">
        <v>287368</v>
      </c>
      <c r="J9" s="88">
        <v>122666424</v>
      </c>
      <c r="K9" s="84">
        <f t="shared" si="4"/>
        <v>0.20143073907816914</v>
      </c>
      <c r="L9" s="84">
        <f t="shared" si="5"/>
        <v>0.20143073907816914</v>
      </c>
      <c r="M9">
        <v>167028</v>
      </c>
      <c r="N9">
        <v>160944</v>
      </c>
      <c r="O9" s="112">
        <v>15956260</v>
      </c>
      <c r="P9" s="112">
        <f t="shared" si="6"/>
        <v>4.1979295170580331</v>
      </c>
      <c r="Q9" s="112">
        <f t="shared" si="7"/>
        <v>4.1979295170580331</v>
      </c>
      <c r="R9" s="84">
        <v>0</v>
      </c>
      <c r="S9" s="84"/>
      <c r="T9" s="84">
        <v>0</v>
      </c>
      <c r="U9" s="84">
        <v>0</v>
      </c>
      <c r="V9" s="84"/>
      <c r="W9" s="112">
        <v>1</v>
      </c>
      <c r="X9" s="112">
        <v>1</v>
      </c>
      <c r="Y9" s="112">
        <v>100000000</v>
      </c>
      <c r="Z9" s="112">
        <f t="shared" si="8"/>
        <v>143127.13960305601</v>
      </c>
      <c r="AA9" s="112">
        <f t="shared" si="9"/>
        <v>143127.13960305601</v>
      </c>
      <c r="AB9" s="157">
        <f t="shared" si="10"/>
        <v>0</v>
      </c>
      <c r="AC9" s="157">
        <f t="shared" si="11"/>
        <v>35781784900764</v>
      </c>
      <c r="AD9" s="88">
        <f t="shared" si="0"/>
        <v>37502068815863.437</v>
      </c>
      <c r="AE9" s="156">
        <f t="shared" si="1"/>
        <v>1048.0770850272118</v>
      </c>
      <c r="AF9" s="131">
        <f t="shared" si="12"/>
        <v>-2.1420287350543507E-2</v>
      </c>
      <c r="AG9" s="84">
        <f t="shared" si="13"/>
        <v>-3.1141868512110725E-2</v>
      </c>
      <c r="AH9" s="84">
        <f t="shared" si="14"/>
        <v>-3.3056071495867992E-2</v>
      </c>
      <c r="AI9" s="84">
        <f t="shared" si="15"/>
        <v>-3.6425030533802714E-2</v>
      </c>
      <c r="AJ9" s="84">
        <f t="shared" si="16"/>
        <v>0</v>
      </c>
    </row>
    <row r="10" spans="1:36" ht="16.5">
      <c r="A10" s="84">
        <v>20180110</v>
      </c>
      <c r="B10" s="84" t="s">
        <v>99</v>
      </c>
      <c r="C10">
        <v>50400</v>
      </c>
      <c r="D10">
        <v>48840</v>
      </c>
      <c r="E10" s="112">
        <v>129098494</v>
      </c>
      <c r="F10" s="112">
        <f t="shared" si="2"/>
        <v>0.81583562251395736</v>
      </c>
      <c r="G10" s="112">
        <f t="shared" si="3"/>
        <v>0.81583562251395736</v>
      </c>
      <c r="H10">
        <v>287368</v>
      </c>
      <c r="I10">
        <v>290807</v>
      </c>
      <c r="J10" s="88">
        <v>122666424</v>
      </c>
      <c r="K10" s="84">
        <f t="shared" si="4"/>
        <v>0.20143073907816914</v>
      </c>
      <c r="L10" s="84">
        <f t="shared" si="5"/>
        <v>0.20143073907816914</v>
      </c>
      <c r="M10">
        <v>160944</v>
      </c>
      <c r="N10">
        <v>160944</v>
      </c>
      <c r="O10" s="112">
        <v>15956260</v>
      </c>
      <c r="P10" s="112">
        <f t="shared" si="6"/>
        <v>4.1979295170580331</v>
      </c>
      <c r="Q10" s="112">
        <f t="shared" si="7"/>
        <v>4.1979295170580331</v>
      </c>
      <c r="R10" s="84">
        <v>0</v>
      </c>
      <c r="S10" s="84"/>
      <c r="T10" s="84">
        <v>0</v>
      </c>
      <c r="U10" s="84">
        <v>0</v>
      </c>
      <c r="V10" s="84"/>
      <c r="W10" s="112">
        <v>1</v>
      </c>
      <c r="X10" s="112">
        <v>1</v>
      </c>
      <c r="Y10" s="112">
        <v>100000000</v>
      </c>
      <c r="Z10" s="112">
        <f t="shared" si="8"/>
        <v>143127.13960305601</v>
      </c>
      <c r="AA10" s="112">
        <f t="shared" si="9"/>
        <v>143127.13960305601</v>
      </c>
      <c r="AB10" s="157">
        <f t="shared" si="10"/>
        <v>0</v>
      </c>
      <c r="AC10" s="157">
        <f t="shared" si="11"/>
        <v>35781784900764</v>
      </c>
      <c r="AD10" s="88">
        <f t="shared" si="0"/>
        <v>37422738224990.352</v>
      </c>
      <c r="AE10" s="156">
        <f t="shared" si="1"/>
        <v>1045.8600186876456</v>
      </c>
      <c r="AF10" s="131">
        <f t="shared" si="12"/>
        <v>-2.1153657218911355E-3</v>
      </c>
      <c r="AG10" s="84">
        <f t="shared" si="13"/>
        <v>-3.0952380952380953E-2</v>
      </c>
      <c r="AH10" s="84">
        <f t="shared" si="14"/>
        <v>1.1967233651624398E-2</v>
      </c>
      <c r="AI10" s="84">
        <f t="shared" si="15"/>
        <v>0</v>
      </c>
      <c r="AJ10" s="84">
        <f t="shared" si="16"/>
        <v>0</v>
      </c>
    </row>
    <row r="11" spans="1:36" ht="16.5">
      <c r="A11" s="84">
        <v>20180111</v>
      </c>
      <c r="B11" s="84" t="s">
        <v>99</v>
      </c>
      <c r="C11">
        <v>48840</v>
      </c>
      <c r="D11">
        <v>48240</v>
      </c>
      <c r="E11" s="112">
        <v>129098494</v>
      </c>
      <c r="F11" s="112">
        <f t="shared" si="2"/>
        <v>0.81583562251395736</v>
      </c>
      <c r="G11" s="112">
        <f t="shared" si="3"/>
        <v>0.81583562251395736</v>
      </c>
      <c r="H11">
        <v>290807</v>
      </c>
      <c r="I11">
        <v>301614</v>
      </c>
      <c r="J11" s="88">
        <v>122666424</v>
      </c>
      <c r="K11" s="84">
        <f t="shared" si="4"/>
        <v>0.20143073907816914</v>
      </c>
      <c r="L11" s="84">
        <f t="shared" si="5"/>
        <v>0.20143073907816914</v>
      </c>
      <c r="M11">
        <v>160944</v>
      </c>
      <c r="N11">
        <v>165850</v>
      </c>
      <c r="O11" s="112">
        <v>15956260</v>
      </c>
      <c r="P11" s="112">
        <f t="shared" si="6"/>
        <v>4.1979295170580331</v>
      </c>
      <c r="Q11" s="112">
        <f t="shared" si="7"/>
        <v>4.1979295170580331</v>
      </c>
      <c r="R11" s="84">
        <v>0</v>
      </c>
      <c r="S11" s="84"/>
      <c r="T11" s="84">
        <v>0</v>
      </c>
      <c r="U11" s="84">
        <v>0</v>
      </c>
      <c r="V11" s="84"/>
      <c r="W11" s="112">
        <v>1</v>
      </c>
      <c r="X11" s="112">
        <v>1</v>
      </c>
      <c r="Y11" s="112">
        <v>100000000</v>
      </c>
      <c r="Z11" s="112">
        <f t="shared" si="8"/>
        <v>143127.13960305601</v>
      </c>
      <c r="AA11" s="112">
        <f t="shared" si="9"/>
        <v>143127.13960305601</v>
      </c>
      <c r="AB11" s="157">
        <f t="shared" si="10"/>
        <v>0</v>
      </c>
      <c r="AC11" s="157">
        <f t="shared" si="11"/>
        <v>35781784900764</v>
      </c>
      <c r="AD11" s="88">
        <f t="shared" si="0"/>
        <v>37955192059824.383</v>
      </c>
      <c r="AE11" s="156">
        <f t="shared" si="1"/>
        <v>1060.7406020993094</v>
      </c>
      <c r="AF11" s="131">
        <f t="shared" si="12"/>
        <v>1.4228083248020208E-2</v>
      </c>
      <c r="AG11" s="84">
        <f t="shared" si="13"/>
        <v>-1.2285012285012284E-2</v>
      </c>
      <c r="AH11" s="84">
        <f t="shared" si="14"/>
        <v>3.7162104075899136E-2</v>
      </c>
      <c r="AI11" s="84">
        <f t="shared" si="15"/>
        <v>3.0482652351128344E-2</v>
      </c>
      <c r="AJ11" s="84">
        <f t="shared" si="16"/>
        <v>0</v>
      </c>
    </row>
    <row r="12" spans="1:36" ht="16.5">
      <c r="A12" s="84">
        <v>20180112</v>
      </c>
      <c r="B12" s="84" t="s">
        <v>99</v>
      </c>
      <c r="C12">
        <v>48240</v>
      </c>
      <c r="D12">
        <v>48200</v>
      </c>
      <c r="E12" s="112">
        <v>129098494</v>
      </c>
      <c r="F12" s="112">
        <f t="shared" si="2"/>
        <v>0.81583562251395736</v>
      </c>
      <c r="G12" s="112">
        <f t="shared" si="3"/>
        <v>0.81583562251395736</v>
      </c>
      <c r="H12">
        <v>301614</v>
      </c>
      <c r="I12">
        <v>335508</v>
      </c>
      <c r="J12" s="88">
        <v>122666424</v>
      </c>
      <c r="K12" s="84">
        <f t="shared" si="4"/>
        <v>0.20143073907816914</v>
      </c>
      <c r="L12" s="84">
        <f t="shared" si="5"/>
        <v>0.20143073907816914</v>
      </c>
      <c r="M12">
        <v>165850</v>
      </c>
      <c r="N12">
        <v>174192</v>
      </c>
      <c r="O12" s="112">
        <v>15956260</v>
      </c>
      <c r="P12" s="112">
        <f t="shared" si="6"/>
        <v>4.1979295170580331</v>
      </c>
      <c r="Q12" s="112">
        <f t="shared" si="7"/>
        <v>4.1979295170580331</v>
      </c>
      <c r="R12" s="84">
        <v>0</v>
      </c>
      <c r="S12" s="84"/>
      <c r="T12" s="84">
        <v>0</v>
      </c>
      <c r="U12" s="84">
        <v>0</v>
      </c>
      <c r="V12" s="84"/>
      <c r="W12" s="112">
        <v>1</v>
      </c>
      <c r="X12" s="112">
        <v>1</v>
      </c>
      <c r="Y12" s="112">
        <v>100000000</v>
      </c>
      <c r="Z12" s="112">
        <f t="shared" si="8"/>
        <v>143127.13960305601</v>
      </c>
      <c r="AA12" s="112">
        <f t="shared" si="9"/>
        <v>143127.13960305601</v>
      </c>
      <c r="AB12" s="157">
        <f t="shared" si="10"/>
        <v>0</v>
      </c>
      <c r="AC12" s="157">
        <f t="shared" si="11"/>
        <v>35781784900764</v>
      </c>
      <c r="AD12" s="88">
        <f t="shared" si="0"/>
        <v>39347233121258.484</v>
      </c>
      <c r="AE12" s="156">
        <f t="shared" si="1"/>
        <v>1099.6442248586195</v>
      </c>
      <c r="AF12" s="131">
        <f t="shared" si="12"/>
        <v>3.6675906137953081E-2</v>
      </c>
      <c r="AG12" s="84">
        <f t="shared" si="13"/>
        <v>-8.2918739635157548E-4</v>
      </c>
      <c r="AH12" s="84">
        <f t="shared" si="14"/>
        <v>0.11237542023911357</v>
      </c>
      <c r="AI12" s="84">
        <f t="shared" si="15"/>
        <v>5.0298462466083813E-2</v>
      </c>
      <c r="AJ12" s="84">
        <f t="shared" si="16"/>
        <v>0</v>
      </c>
    </row>
    <row r="13" spans="1:36" ht="16.5">
      <c r="A13" s="84">
        <v>20180115</v>
      </c>
      <c r="B13" s="84" t="s">
        <v>99</v>
      </c>
      <c r="C13">
        <v>48200</v>
      </c>
      <c r="D13">
        <v>48540</v>
      </c>
      <c r="E13" s="112">
        <v>129098494</v>
      </c>
      <c r="F13" s="112">
        <f t="shared" si="2"/>
        <v>0.81583562251395736</v>
      </c>
      <c r="G13" s="112">
        <f t="shared" si="3"/>
        <v>0.81583562251395736</v>
      </c>
      <c r="H13">
        <v>335508</v>
      </c>
      <c r="I13">
        <v>343859</v>
      </c>
      <c r="J13" s="88">
        <v>122666424</v>
      </c>
      <c r="K13" s="84">
        <f t="shared" si="4"/>
        <v>0.20143073907816914</v>
      </c>
      <c r="L13" s="84">
        <f t="shared" si="5"/>
        <v>0.20143073907816914</v>
      </c>
      <c r="M13">
        <v>174192</v>
      </c>
      <c r="N13">
        <v>226401</v>
      </c>
      <c r="O13" s="112">
        <v>15956260</v>
      </c>
      <c r="P13" s="112">
        <f t="shared" si="6"/>
        <v>4.1979295170580331</v>
      </c>
      <c r="Q13" s="112">
        <f t="shared" si="7"/>
        <v>4.1979295170580331</v>
      </c>
      <c r="R13" s="84">
        <v>0</v>
      </c>
      <c r="S13" s="84"/>
      <c r="T13" s="84">
        <v>0</v>
      </c>
      <c r="U13" s="84">
        <v>0</v>
      </c>
      <c r="V13" s="84"/>
      <c r="W13" s="112">
        <v>1</v>
      </c>
      <c r="X13" s="112">
        <v>1</v>
      </c>
      <c r="Y13" s="112">
        <v>100000000</v>
      </c>
      <c r="Z13" s="112">
        <f t="shared" si="8"/>
        <v>143127.13960305601</v>
      </c>
      <c r="AA13" s="112">
        <f t="shared" si="9"/>
        <v>143127.13960305601</v>
      </c>
      <c r="AB13" s="157">
        <f t="shared" si="10"/>
        <v>0</v>
      </c>
      <c r="AC13" s="157">
        <f t="shared" si="11"/>
        <v>35781784900764</v>
      </c>
      <c r="AD13" s="88">
        <f t="shared" si="0"/>
        <v>43086514836373.516</v>
      </c>
      <c r="AE13" s="156">
        <f t="shared" si="1"/>
        <v>1204.1466057623511</v>
      </c>
      <c r="AF13" s="131">
        <f t="shared" si="12"/>
        <v>9.503290113415308E-2</v>
      </c>
      <c r="AG13" s="84">
        <f t="shared" si="13"/>
        <v>7.053941908713693E-3</v>
      </c>
      <c r="AH13" s="84">
        <f t="shared" si="14"/>
        <v>2.4890613636634595E-2</v>
      </c>
      <c r="AI13" s="84">
        <f t="shared" si="15"/>
        <v>0.29972099751997794</v>
      </c>
      <c r="AJ13" s="84">
        <f t="shared" si="16"/>
        <v>0</v>
      </c>
    </row>
    <row r="14" spans="1:36" ht="16.5">
      <c r="A14" s="84">
        <v>20180116</v>
      </c>
      <c r="B14" s="84" t="s">
        <v>99</v>
      </c>
      <c r="C14">
        <v>48540</v>
      </c>
      <c r="D14">
        <v>50000</v>
      </c>
      <c r="E14" s="112">
        <v>129098494</v>
      </c>
      <c r="F14" s="112">
        <f t="shared" si="2"/>
        <v>0.81583562251395736</v>
      </c>
      <c r="G14" s="112">
        <f t="shared" si="3"/>
        <v>0.81583562251395736</v>
      </c>
      <c r="H14">
        <v>343859</v>
      </c>
      <c r="I14">
        <v>341305</v>
      </c>
      <c r="J14" s="88">
        <v>122666424</v>
      </c>
      <c r="K14" s="84">
        <f t="shared" si="4"/>
        <v>0.20143073907816914</v>
      </c>
      <c r="L14" s="84">
        <f t="shared" si="5"/>
        <v>0.20143073907816914</v>
      </c>
      <c r="M14">
        <v>226401</v>
      </c>
      <c r="N14">
        <v>225419</v>
      </c>
      <c r="O14" s="112">
        <v>15956260</v>
      </c>
      <c r="P14" s="112">
        <f t="shared" si="6"/>
        <v>4.1979295170580331</v>
      </c>
      <c r="Q14" s="112">
        <f t="shared" si="7"/>
        <v>4.1979295170580331</v>
      </c>
      <c r="R14" s="84">
        <v>0</v>
      </c>
      <c r="S14" s="84"/>
      <c r="T14" s="84">
        <v>0</v>
      </c>
      <c r="U14" s="84">
        <v>0</v>
      </c>
      <c r="V14" s="84"/>
      <c r="W14" s="112">
        <v>1</v>
      </c>
      <c r="X14" s="112">
        <v>1</v>
      </c>
      <c r="Y14" s="112">
        <v>100000000</v>
      </c>
      <c r="Z14" s="112">
        <f t="shared" si="8"/>
        <v>143127.13960305601</v>
      </c>
      <c r="AA14" s="112">
        <f t="shared" si="9"/>
        <v>143127.13960305601</v>
      </c>
      <c r="AB14" s="157">
        <f t="shared" si="10"/>
        <v>0</v>
      </c>
      <c r="AC14" s="157">
        <f t="shared" si="11"/>
        <v>35781784900764</v>
      </c>
      <c r="AD14" s="88">
        <f t="shared" si="0"/>
        <v>43111402833751.047</v>
      </c>
      <c r="AE14" s="156">
        <f t="shared" si="1"/>
        <v>1204.8421551164863</v>
      </c>
      <c r="AF14" s="131">
        <f t="shared" si="12"/>
        <v>5.7762846384876371E-4</v>
      </c>
      <c r="AG14" s="84">
        <f t="shared" si="13"/>
        <v>3.0078285949732178E-2</v>
      </c>
      <c r="AH14" s="84">
        <f t="shared" si="14"/>
        <v>-7.4274630008230114E-3</v>
      </c>
      <c r="AI14" s="84">
        <f t="shared" si="15"/>
        <v>-4.3374366720995046E-3</v>
      </c>
      <c r="AJ14" s="84">
        <f t="shared" si="16"/>
        <v>0</v>
      </c>
    </row>
    <row r="15" spans="1:36" ht="16.5">
      <c r="A15" s="84">
        <v>20180117</v>
      </c>
      <c r="B15" s="84" t="s">
        <v>99</v>
      </c>
      <c r="C15">
        <v>50000</v>
      </c>
      <c r="D15">
        <v>49620</v>
      </c>
      <c r="E15" s="112">
        <v>129098494</v>
      </c>
      <c r="F15" s="112">
        <f t="shared" si="2"/>
        <v>0.81583562251395736</v>
      </c>
      <c r="G15" s="112">
        <f t="shared" si="3"/>
        <v>0.81583562251395736</v>
      </c>
      <c r="H15">
        <v>341305</v>
      </c>
      <c r="I15">
        <v>308000</v>
      </c>
      <c r="J15" s="88">
        <v>122666424</v>
      </c>
      <c r="K15" s="84">
        <f t="shared" si="4"/>
        <v>0.20143073907816914</v>
      </c>
      <c r="L15" s="84">
        <f t="shared" si="5"/>
        <v>0.20143073907816914</v>
      </c>
      <c r="M15">
        <v>225419</v>
      </c>
      <c r="N15">
        <v>244556</v>
      </c>
      <c r="O15" s="112">
        <v>15956260</v>
      </c>
      <c r="P15" s="112">
        <f t="shared" si="6"/>
        <v>4.1979295170580331</v>
      </c>
      <c r="Q15" s="112">
        <f t="shared" si="7"/>
        <v>4.1979295170580331</v>
      </c>
      <c r="R15" s="84">
        <v>0</v>
      </c>
      <c r="S15" s="84"/>
      <c r="T15" s="84">
        <v>0</v>
      </c>
      <c r="U15" s="84">
        <v>0</v>
      </c>
      <c r="V15" s="84"/>
      <c r="W15" s="112">
        <v>1</v>
      </c>
      <c r="X15" s="112">
        <v>1</v>
      </c>
      <c r="Y15" s="112">
        <v>100000000</v>
      </c>
      <c r="Z15" s="112">
        <f t="shared" si="8"/>
        <v>143127.13960305601</v>
      </c>
      <c r="AA15" s="112">
        <f t="shared" si="9"/>
        <v>143127.13960305601</v>
      </c>
      <c r="AB15" s="157">
        <f t="shared" si="10"/>
        <v>0</v>
      </c>
      <c r="AC15" s="157">
        <f t="shared" si="11"/>
        <v>35781784900764</v>
      </c>
      <c r="AD15" s="88">
        <f t="shared" si="0"/>
        <v>43530312385254.656</v>
      </c>
      <c r="AE15" s="156">
        <f t="shared" si="1"/>
        <v>1216.549495951087</v>
      </c>
      <c r="AF15" s="131">
        <f t="shared" si="12"/>
        <v>9.7169083808067904E-3</v>
      </c>
      <c r="AG15" s="84">
        <f t="shared" si="13"/>
        <v>-7.6E-3</v>
      </c>
      <c r="AH15" s="84">
        <f t="shared" si="14"/>
        <v>-9.7581342201256943E-2</v>
      </c>
      <c r="AI15" s="84">
        <f t="shared" si="15"/>
        <v>8.4895239531716488E-2</v>
      </c>
      <c r="AJ15" s="84">
        <f t="shared" si="16"/>
        <v>0</v>
      </c>
    </row>
    <row r="16" spans="1:36" ht="16.5">
      <c r="A16" s="84">
        <v>20180118</v>
      </c>
      <c r="B16" s="84" t="s">
        <v>99</v>
      </c>
      <c r="C16">
        <v>49620</v>
      </c>
      <c r="D16">
        <v>49900</v>
      </c>
      <c r="E16" s="112">
        <v>129098494</v>
      </c>
      <c r="F16" s="112">
        <f t="shared" si="2"/>
        <v>0.81583562251395736</v>
      </c>
      <c r="G16" s="112">
        <f t="shared" si="3"/>
        <v>0.81583562251395736</v>
      </c>
      <c r="H16">
        <v>308000</v>
      </c>
      <c r="I16">
        <v>313698</v>
      </c>
      <c r="J16" s="88">
        <v>122666424</v>
      </c>
      <c r="K16" s="84">
        <f t="shared" si="4"/>
        <v>0.20143073907816914</v>
      </c>
      <c r="L16" s="84">
        <f t="shared" si="5"/>
        <v>0.20143073907816914</v>
      </c>
      <c r="M16">
        <v>244556</v>
      </c>
      <c r="N16">
        <v>247304</v>
      </c>
      <c r="O16" s="112">
        <v>15956260</v>
      </c>
      <c r="P16" s="112">
        <f t="shared" si="6"/>
        <v>4.1979295170580331</v>
      </c>
      <c r="Q16" s="112">
        <f t="shared" si="7"/>
        <v>4.1979295170580331</v>
      </c>
      <c r="R16" s="84">
        <v>0</v>
      </c>
      <c r="S16" s="84"/>
      <c r="T16" s="84">
        <v>0</v>
      </c>
      <c r="U16" s="84">
        <v>0</v>
      </c>
      <c r="V16" s="84"/>
      <c r="W16" s="112">
        <v>1</v>
      </c>
      <c r="X16" s="112">
        <v>1</v>
      </c>
      <c r="Y16" s="112">
        <v>100000000</v>
      </c>
      <c r="Z16" s="112">
        <f t="shared" si="8"/>
        <v>143127.13960305601</v>
      </c>
      <c r="AA16" s="112">
        <f t="shared" si="9"/>
        <v>143127.13960305601</v>
      </c>
      <c r="AB16" s="157">
        <f t="shared" si="10"/>
        <v>0</v>
      </c>
      <c r="AC16" s="157">
        <f t="shared" si="11"/>
        <v>35781784900764</v>
      </c>
      <c r="AD16" s="88">
        <f t="shared" si="0"/>
        <v>43884663528172.203</v>
      </c>
      <c r="AE16" s="156">
        <f t="shared" si="1"/>
        <v>1226.4526112903661</v>
      </c>
      <c r="AF16" s="131">
        <f t="shared" si="12"/>
        <v>8.1403308062997868E-3</v>
      </c>
      <c r="AG16" s="84">
        <f t="shared" si="13"/>
        <v>5.642885933091495E-3</v>
      </c>
      <c r="AH16" s="84">
        <f t="shared" si="14"/>
        <v>1.8499999999999999E-2</v>
      </c>
      <c r="AI16" s="84">
        <f t="shared" si="15"/>
        <v>1.1236690165033775E-2</v>
      </c>
      <c r="AJ16" s="84">
        <f t="shared" si="16"/>
        <v>0</v>
      </c>
    </row>
    <row r="17" spans="1:36" ht="16.5">
      <c r="A17" s="84">
        <v>20180119</v>
      </c>
      <c r="B17" s="84" t="s">
        <v>99</v>
      </c>
      <c r="C17">
        <v>49900</v>
      </c>
      <c r="D17">
        <v>49320</v>
      </c>
      <c r="E17" s="112">
        <v>129098494</v>
      </c>
      <c r="F17" s="112">
        <f t="shared" si="2"/>
        <v>0.81583562251395736</v>
      </c>
      <c r="G17" s="112">
        <f t="shared" si="3"/>
        <v>0.81583562251395736</v>
      </c>
      <c r="H17">
        <v>313698</v>
      </c>
      <c r="I17">
        <v>282750</v>
      </c>
      <c r="J17" s="88">
        <v>122666424</v>
      </c>
      <c r="K17" s="84">
        <f t="shared" si="4"/>
        <v>0.20143073907816914</v>
      </c>
      <c r="L17" s="84">
        <f t="shared" si="5"/>
        <v>0.20143073907816914</v>
      </c>
      <c r="M17">
        <v>247304</v>
      </c>
      <c r="N17">
        <v>231602</v>
      </c>
      <c r="O17" s="112">
        <v>15956260</v>
      </c>
      <c r="P17" s="112">
        <f t="shared" si="6"/>
        <v>4.1979295170580331</v>
      </c>
      <c r="Q17" s="112">
        <f t="shared" si="7"/>
        <v>4.1979295170580331</v>
      </c>
      <c r="R17" s="84">
        <v>0</v>
      </c>
      <c r="S17" s="84"/>
      <c r="T17" s="84">
        <v>0</v>
      </c>
      <c r="U17" s="84">
        <v>0</v>
      </c>
      <c r="V17" s="84"/>
      <c r="W17" s="112">
        <v>1</v>
      </c>
      <c r="X17" s="112">
        <v>1</v>
      </c>
      <c r="Y17" s="112">
        <v>100000000</v>
      </c>
      <c r="Z17" s="112">
        <f t="shared" si="8"/>
        <v>143127.13960305601</v>
      </c>
      <c r="AA17" s="112">
        <f t="shared" si="9"/>
        <v>143127.13960305601</v>
      </c>
      <c r="AB17" s="157">
        <f t="shared" si="10"/>
        <v>0</v>
      </c>
      <c r="AC17" s="157">
        <f t="shared" si="11"/>
        <v>35781784900764</v>
      </c>
      <c r="AD17" s="88">
        <f t="shared" si="0"/>
        <v>42007117448774.086</v>
      </c>
      <c r="AE17" s="156">
        <f t="shared" si="1"/>
        <v>1173.980492177101</v>
      </c>
      <c r="AF17" s="131">
        <f t="shared" si="12"/>
        <v>-4.2783649877885216E-2</v>
      </c>
      <c r="AG17" s="84">
        <f t="shared" si="13"/>
        <v>-1.1623246492985972E-2</v>
      </c>
      <c r="AH17" s="84">
        <f t="shared" si="14"/>
        <v>-9.8655394678958744E-2</v>
      </c>
      <c r="AI17" s="84">
        <f t="shared" si="15"/>
        <v>-6.3492705334325369E-2</v>
      </c>
      <c r="AJ17" s="84">
        <f t="shared" si="16"/>
        <v>0</v>
      </c>
    </row>
    <row r="18" spans="1:36" ht="16.5">
      <c r="A18" s="84">
        <v>20180122</v>
      </c>
      <c r="B18" s="84" t="s">
        <v>99</v>
      </c>
      <c r="C18">
        <v>49320</v>
      </c>
      <c r="D18">
        <v>48240</v>
      </c>
      <c r="E18" s="112">
        <v>129098494</v>
      </c>
      <c r="F18" s="112">
        <f t="shared" si="2"/>
        <v>0.81583562251395736</v>
      </c>
      <c r="G18" s="112">
        <f t="shared" si="3"/>
        <v>0.81583562251395736</v>
      </c>
      <c r="H18">
        <v>282750</v>
      </c>
      <c r="I18">
        <v>275677</v>
      </c>
      <c r="J18" s="88">
        <v>122666424</v>
      </c>
      <c r="K18" s="84">
        <f t="shared" si="4"/>
        <v>0.20143073907816914</v>
      </c>
      <c r="L18" s="84">
        <f t="shared" si="5"/>
        <v>0.20143073907816914</v>
      </c>
      <c r="M18">
        <v>231602</v>
      </c>
      <c r="N18">
        <v>230522</v>
      </c>
      <c r="O18" s="112">
        <v>15956260</v>
      </c>
      <c r="P18" s="112">
        <f t="shared" si="6"/>
        <v>4.1979295170580331</v>
      </c>
      <c r="Q18" s="112">
        <f t="shared" si="7"/>
        <v>4.1979295170580331</v>
      </c>
      <c r="R18" s="84">
        <v>0</v>
      </c>
      <c r="S18" s="84"/>
      <c r="T18" s="84">
        <v>0</v>
      </c>
      <c r="U18" s="84">
        <v>0</v>
      </c>
      <c r="V18" s="84"/>
      <c r="W18" s="112">
        <v>1</v>
      </c>
      <c r="X18" s="112">
        <v>1</v>
      </c>
      <c r="Y18" s="112">
        <v>100000000</v>
      </c>
      <c r="Z18" s="112">
        <f t="shared" si="8"/>
        <v>143127.13960305601</v>
      </c>
      <c r="AA18" s="112">
        <f t="shared" si="9"/>
        <v>143127.13960305601</v>
      </c>
      <c r="AB18" s="157">
        <f t="shared" si="10"/>
        <v>0</v>
      </c>
      <c r="AC18" s="157">
        <f t="shared" si="11"/>
        <v>35781784900764</v>
      </c>
      <c r="AD18" s="88">
        <f t="shared" si="0"/>
        <v>41646261270634.453</v>
      </c>
      <c r="AE18" s="156">
        <f t="shared" si="1"/>
        <v>1163.8955794445355</v>
      </c>
      <c r="AF18" s="131">
        <f t="shared" si="12"/>
        <v>-8.5903580168214047E-3</v>
      </c>
      <c r="AG18" s="84">
        <f t="shared" si="13"/>
        <v>-2.1897810218978103E-2</v>
      </c>
      <c r="AH18" s="84">
        <f t="shared" si="14"/>
        <v>-2.5015030946065428E-2</v>
      </c>
      <c r="AI18" s="84">
        <f t="shared" si="15"/>
        <v>-4.6631721660434708E-3</v>
      </c>
      <c r="AJ18" s="84">
        <f t="shared" si="16"/>
        <v>0</v>
      </c>
    </row>
    <row r="19" spans="1:36" ht="16.5">
      <c r="A19" s="84">
        <v>20180123</v>
      </c>
      <c r="B19" s="84" t="s">
        <v>99</v>
      </c>
      <c r="C19">
        <v>48240</v>
      </c>
      <c r="D19">
        <v>49160</v>
      </c>
      <c r="E19" s="112">
        <v>129098494</v>
      </c>
      <c r="F19" s="112">
        <f t="shared" si="2"/>
        <v>0.81583562251395736</v>
      </c>
      <c r="G19" s="112">
        <f t="shared" si="3"/>
        <v>0.81583562251395736</v>
      </c>
      <c r="H19">
        <v>275677</v>
      </c>
      <c r="I19">
        <v>293754</v>
      </c>
      <c r="J19" s="88">
        <v>122666424</v>
      </c>
      <c r="K19" s="84">
        <f t="shared" si="4"/>
        <v>0.20143073907816914</v>
      </c>
      <c r="L19" s="84">
        <f t="shared" si="5"/>
        <v>0.20143073907816914</v>
      </c>
      <c r="M19">
        <v>230522</v>
      </c>
      <c r="N19">
        <v>238275</v>
      </c>
      <c r="O19" s="112">
        <v>15956260</v>
      </c>
      <c r="P19" s="112">
        <f t="shared" si="6"/>
        <v>4.1979295170580331</v>
      </c>
      <c r="Q19" s="112">
        <f t="shared" si="7"/>
        <v>4.1979295170580331</v>
      </c>
      <c r="R19" s="84">
        <v>0</v>
      </c>
      <c r="S19" s="84"/>
      <c r="T19" s="84">
        <v>0</v>
      </c>
      <c r="U19" s="84">
        <v>0</v>
      </c>
      <c r="V19" s="84"/>
      <c r="W19" s="112">
        <v>1</v>
      </c>
      <c r="X19" s="112">
        <v>1</v>
      </c>
      <c r="Y19" s="112">
        <v>100000000</v>
      </c>
      <c r="Z19" s="112">
        <f t="shared" si="8"/>
        <v>143127.13960305601</v>
      </c>
      <c r="AA19" s="112">
        <f t="shared" si="9"/>
        <v>143127.13960305601</v>
      </c>
      <c r="AB19" s="157">
        <f t="shared" si="10"/>
        <v>0</v>
      </c>
      <c r="AC19" s="157">
        <f t="shared" si="11"/>
        <v>35781784900764</v>
      </c>
      <c r="AD19" s="88">
        <f t="shared" si="0"/>
        <v>42709140512322.977</v>
      </c>
      <c r="AE19" s="156">
        <f t="shared" si="1"/>
        <v>1193.6000574250579</v>
      </c>
      <c r="AF19" s="131">
        <f t="shared" si="12"/>
        <v>2.5521600481289493E-2</v>
      </c>
      <c r="AG19" s="84">
        <f t="shared" si="13"/>
        <v>1.9071310116086235E-2</v>
      </c>
      <c r="AH19" s="84">
        <f t="shared" si="14"/>
        <v>6.5573116364440992E-2</v>
      </c>
      <c r="AI19" s="84">
        <f t="shared" si="15"/>
        <v>3.3632364806829719E-2</v>
      </c>
      <c r="AJ19" s="84">
        <f t="shared" si="16"/>
        <v>0</v>
      </c>
    </row>
    <row r="20" spans="1:36" ht="16.5">
      <c r="A20" s="84">
        <v>20180124</v>
      </c>
      <c r="B20" s="84" t="s">
        <v>99</v>
      </c>
      <c r="C20">
        <v>49160</v>
      </c>
      <c r="D20">
        <v>49340</v>
      </c>
      <c r="E20" s="112">
        <v>129098494</v>
      </c>
      <c r="F20" s="112">
        <f t="shared" si="2"/>
        <v>0.81583562251395736</v>
      </c>
      <c r="G20" s="112">
        <f t="shared" si="3"/>
        <v>0.81583562251395736</v>
      </c>
      <c r="H20">
        <v>293754</v>
      </c>
      <c r="I20">
        <v>288350</v>
      </c>
      <c r="J20" s="88">
        <v>122666424</v>
      </c>
      <c r="K20" s="84">
        <f t="shared" si="4"/>
        <v>0.20143073907816914</v>
      </c>
      <c r="L20" s="84">
        <f t="shared" si="5"/>
        <v>0.20143073907816914</v>
      </c>
      <c r="M20">
        <v>238275</v>
      </c>
      <c r="N20">
        <v>275175</v>
      </c>
      <c r="O20" s="112">
        <v>15956260</v>
      </c>
      <c r="P20" s="112">
        <f t="shared" si="6"/>
        <v>4.1979295170580331</v>
      </c>
      <c r="Q20" s="112">
        <f t="shared" si="7"/>
        <v>4.1979295170580331</v>
      </c>
      <c r="R20" s="84">
        <v>0</v>
      </c>
      <c r="S20" s="84"/>
      <c r="T20" s="84">
        <v>0</v>
      </c>
      <c r="U20" s="84">
        <v>0</v>
      </c>
      <c r="V20" s="84"/>
      <c r="W20" s="112">
        <v>1</v>
      </c>
      <c r="X20" s="112">
        <v>1</v>
      </c>
      <c r="Y20" s="112">
        <v>100000000</v>
      </c>
      <c r="Z20" s="112">
        <f t="shared" si="8"/>
        <v>143127.13960305601</v>
      </c>
      <c r="AA20" s="112">
        <f t="shared" si="9"/>
        <v>143127.13960305601</v>
      </c>
      <c r="AB20" s="157">
        <f t="shared" si="10"/>
        <v>0</v>
      </c>
      <c r="AC20" s="157">
        <f t="shared" si="11"/>
        <v>35781784900764</v>
      </c>
      <c r="AD20" s="88">
        <f t="shared" si="0"/>
        <v>45066254490040.859</v>
      </c>
      <c r="AE20" s="156">
        <f t="shared" si="1"/>
        <v>1259.4747471381345</v>
      </c>
      <c r="AF20" s="131">
        <f t="shared" si="12"/>
        <v>5.5189918351032437E-2</v>
      </c>
      <c r="AG20" s="84">
        <f t="shared" si="13"/>
        <v>3.6615134255492269E-3</v>
      </c>
      <c r="AH20" s="84">
        <f t="shared" si="14"/>
        <v>-1.8396345241256291E-2</v>
      </c>
      <c r="AI20" s="84">
        <f t="shared" si="15"/>
        <v>0.15486307837582625</v>
      </c>
      <c r="AJ20" s="84">
        <f t="shared" si="16"/>
        <v>0</v>
      </c>
    </row>
    <row r="21" spans="1:36" ht="16.5">
      <c r="A21" s="84">
        <v>20180125</v>
      </c>
      <c r="B21" s="84" t="s">
        <v>99</v>
      </c>
      <c r="C21">
        <v>49340</v>
      </c>
      <c r="D21">
        <v>50260</v>
      </c>
      <c r="E21" s="112">
        <v>129098494</v>
      </c>
      <c r="F21" s="112">
        <f t="shared" si="2"/>
        <v>0.81583562251395736</v>
      </c>
      <c r="G21" s="112">
        <f t="shared" si="3"/>
        <v>0.81583562251395736</v>
      </c>
      <c r="H21">
        <v>288350</v>
      </c>
      <c r="I21">
        <v>284617</v>
      </c>
      <c r="J21" s="88">
        <v>122666424</v>
      </c>
      <c r="K21" s="84">
        <f t="shared" si="4"/>
        <v>0.20143073907816914</v>
      </c>
      <c r="L21" s="84">
        <f t="shared" si="5"/>
        <v>0.20143073907816914</v>
      </c>
      <c r="M21">
        <v>275175</v>
      </c>
      <c r="N21">
        <v>270759</v>
      </c>
      <c r="O21" s="112">
        <v>15956260</v>
      </c>
      <c r="P21" s="112">
        <f t="shared" si="6"/>
        <v>4.1979295170580331</v>
      </c>
      <c r="Q21" s="112">
        <f t="shared" si="7"/>
        <v>4.1979295170580331</v>
      </c>
      <c r="R21" s="84">
        <v>0</v>
      </c>
      <c r="S21" s="84"/>
      <c r="T21" s="84">
        <v>0</v>
      </c>
      <c r="U21" s="84">
        <v>0</v>
      </c>
      <c r="V21" s="84"/>
      <c r="W21" s="112">
        <v>1</v>
      </c>
      <c r="X21" s="112">
        <v>1</v>
      </c>
      <c r="Y21" s="112">
        <v>100000000</v>
      </c>
      <c r="Z21" s="112">
        <f t="shared" si="8"/>
        <v>143127.13960305601</v>
      </c>
      <c r="AA21" s="112">
        <f t="shared" si="9"/>
        <v>143127.13960305601</v>
      </c>
      <c r="AB21" s="157">
        <f t="shared" si="10"/>
        <v>0</v>
      </c>
      <c r="AC21" s="157">
        <f t="shared" si="11"/>
        <v>35781784900764</v>
      </c>
      <c r="AD21" s="88">
        <f t="shared" si="0"/>
        <v>44775115827616</v>
      </c>
      <c r="AE21" s="156">
        <f t="shared" si="1"/>
        <v>1251.3382423988576</v>
      </c>
      <c r="AF21" s="131">
        <f t="shared" si="12"/>
        <v>-6.4602365055474462E-3</v>
      </c>
      <c r="AG21" s="84">
        <f t="shared" si="13"/>
        <v>1.8646128901499796E-2</v>
      </c>
      <c r="AH21" s="84">
        <f t="shared" si="14"/>
        <v>-1.2946072481359459E-2</v>
      </c>
      <c r="AI21" s="84">
        <f t="shared" si="15"/>
        <v>-1.6047969473971108E-2</v>
      </c>
      <c r="AJ21" s="84">
        <f t="shared" si="16"/>
        <v>0</v>
      </c>
    </row>
    <row r="22" spans="1:36" ht="16.5">
      <c r="A22" s="84">
        <v>20180126</v>
      </c>
      <c r="B22" s="84" t="s">
        <v>99</v>
      </c>
      <c r="C22">
        <v>50260</v>
      </c>
      <c r="D22">
        <v>50780</v>
      </c>
      <c r="E22" s="112">
        <v>129098494</v>
      </c>
      <c r="F22" s="112">
        <f t="shared" si="2"/>
        <v>0.81583562251395736</v>
      </c>
      <c r="G22" s="112">
        <f t="shared" si="3"/>
        <v>0.81583562251395736</v>
      </c>
      <c r="H22">
        <v>284617</v>
      </c>
      <c r="I22">
        <v>294736</v>
      </c>
      <c r="J22" s="88">
        <v>122666424</v>
      </c>
      <c r="K22" s="84">
        <f t="shared" si="4"/>
        <v>0.20143073907816914</v>
      </c>
      <c r="L22" s="84">
        <f t="shared" si="5"/>
        <v>0.20143073907816914</v>
      </c>
      <c r="M22">
        <v>270759</v>
      </c>
      <c r="N22">
        <v>269286</v>
      </c>
      <c r="O22" s="112">
        <v>15956260</v>
      </c>
      <c r="P22" s="112">
        <f t="shared" si="6"/>
        <v>4.1979295170580331</v>
      </c>
      <c r="Q22" s="112">
        <f t="shared" si="7"/>
        <v>4.1979295170580331</v>
      </c>
      <c r="R22" s="84">
        <v>0</v>
      </c>
      <c r="S22" s="84"/>
      <c r="T22" s="84">
        <v>0</v>
      </c>
      <c r="U22" s="84">
        <v>0</v>
      </c>
      <c r="V22" s="84"/>
      <c r="W22" s="112">
        <v>1</v>
      </c>
      <c r="X22" s="112">
        <v>1</v>
      </c>
      <c r="Y22" s="112">
        <v>100000000</v>
      </c>
      <c r="Z22" s="112">
        <f t="shared" si="8"/>
        <v>143127.13960305601</v>
      </c>
      <c r="AA22" s="112">
        <f t="shared" si="9"/>
        <v>143127.13960305601</v>
      </c>
      <c r="AB22" s="157">
        <f t="shared" si="10"/>
        <v>0</v>
      </c>
      <c r="AC22" s="157">
        <f t="shared" si="11"/>
        <v>35781784900764</v>
      </c>
      <c r="AD22" s="88">
        <f t="shared" si="0"/>
        <v>44981245761645.281</v>
      </c>
      <c r="AE22" s="156">
        <f t="shared" si="1"/>
        <v>1257.098992864519</v>
      </c>
      <c r="AF22" s="131">
        <f t="shared" si="12"/>
        <v>4.6036717095913875E-3</v>
      </c>
      <c r="AG22" s="84">
        <f t="shared" si="13"/>
        <v>1.0346199761241544E-2</v>
      </c>
      <c r="AH22" s="84">
        <f t="shared" si="14"/>
        <v>3.5553041455710657E-2</v>
      </c>
      <c r="AI22" s="84">
        <f t="shared" si="15"/>
        <v>-5.4402623735499093E-3</v>
      </c>
      <c r="AJ22" s="84">
        <f t="shared" si="16"/>
        <v>0</v>
      </c>
    </row>
    <row r="23" spans="1:36" ht="16.5">
      <c r="A23" s="84">
        <v>20180129</v>
      </c>
      <c r="B23" s="84" t="s">
        <v>99</v>
      </c>
      <c r="C23">
        <v>50780</v>
      </c>
      <c r="D23">
        <v>51220</v>
      </c>
      <c r="E23" s="112">
        <v>129098494</v>
      </c>
      <c r="F23" s="112">
        <f t="shared" si="2"/>
        <v>0.81583562251395736</v>
      </c>
      <c r="G23" s="112">
        <f t="shared" si="3"/>
        <v>0.81583562251395736</v>
      </c>
      <c r="H23">
        <v>294736</v>
      </c>
      <c r="I23">
        <v>322540</v>
      </c>
      <c r="J23" s="88">
        <v>122666424</v>
      </c>
      <c r="K23" s="84">
        <f t="shared" si="4"/>
        <v>0.20143073907816914</v>
      </c>
      <c r="L23" s="84">
        <f t="shared" si="5"/>
        <v>0.20143073907816914</v>
      </c>
      <c r="M23">
        <v>269286</v>
      </c>
      <c r="N23">
        <v>284596</v>
      </c>
      <c r="O23" s="112">
        <v>15956260</v>
      </c>
      <c r="P23" s="112">
        <f t="shared" si="6"/>
        <v>4.1979295170580331</v>
      </c>
      <c r="Q23" s="112">
        <f t="shared" si="7"/>
        <v>4.1979295170580331</v>
      </c>
      <c r="R23" s="84">
        <v>0</v>
      </c>
      <c r="S23" s="84"/>
      <c r="T23" s="84">
        <v>0</v>
      </c>
      <c r="U23" s="84">
        <v>0</v>
      </c>
      <c r="V23" s="84"/>
      <c r="W23" s="112">
        <v>1</v>
      </c>
      <c r="X23" s="112">
        <v>1</v>
      </c>
      <c r="Y23" s="112">
        <v>100000000</v>
      </c>
      <c r="Z23" s="112">
        <f t="shared" si="8"/>
        <v>143127.13960305601</v>
      </c>
      <c r="AA23" s="112">
        <f t="shared" si="9"/>
        <v>143127.13960305601</v>
      </c>
      <c r="AB23" s="157">
        <f t="shared" si="10"/>
        <v>0</v>
      </c>
      <c r="AC23" s="157">
        <f t="shared" si="11"/>
        <v>35781784900764</v>
      </c>
      <c r="AD23" s="88">
        <f t="shared" si="0"/>
        <v>46740104733241.75</v>
      </c>
      <c r="AE23" s="156">
        <f t="shared" si="1"/>
        <v>1306.2541419571212</v>
      </c>
      <c r="AF23" s="131">
        <f t="shared" si="12"/>
        <v>3.9102051128522199E-2</v>
      </c>
      <c r="AG23" s="84">
        <f t="shared" si="13"/>
        <v>8.6648286727057898E-3</v>
      </c>
      <c r="AH23" s="84">
        <f t="shared" si="14"/>
        <v>9.4335269529341514E-2</v>
      </c>
      <c r="AI23" s="84">
        <f t="shared" si="15"/>
        <v>5.6854051083234922E-2</v>
      </c>
      <c r="AJ23" s="84">
        <f t="shared" si="16"/>
        <v>0</v>
      </c>
    </row>
    <row r="24" spans="1:36" ht="16.5">
      <c r="A24" s="84">
        <v>20180130</v>
      </c>
      <c r="B24" s="84" t="s">
        <v>99</v>
      </c>
      <c r="C24">
        <v>51220</v>
      </c>
      <c r="D24">
        <v>49800</v>
      </c>
      <c r="E24" s="112">
        <v>129098494</v>
      </c>
      <c r="F24" s="112">
        <f t="shared" si="2"/>
        <v>0.81583562251395736</v>
      </c>
      <c r="G24" s="112">
        <f t="shared" si="3"/>
        <v>0.81583562251395736</v>
      </c>
      <c r="H24">
        <v>322540</v>
      </c>
      <c r="I24">
        <v>320870</v>
      </c>
      <c r="J24" s="88">
        <v>122666424</v>
      </c>
      <c r="K24" s="84">
        <f t="shared" si="4"/>
        <v>0.20143073907816914</v>
      </c>
      <c r="L24" s="84">
        <f t="shared" si="5"/>
        <v>0.20143073907816914</v>
      </c>
      <c r="M24">
        <v>284596</v>
      </c>
      <c r="N24">
        <v>284890</v>
      </c>
      <c r="O24" s="112">
        <v>15956260</v>
      </c>
      <c r="P24" s="112">
        <f t="shared" si="6"/>
        <v>4.1979295170580331</v>
      </c>
      <c r="Q24" s="112">
        <f t="shared" si="7"/>
        <v>4.1979295170580331</v>
      </c>
      <c r="R24" s="84">
        <v>0</v>
      </c>
      <c r="S24" s="84"/>
      <c r="T24" s="84">
        <v>0</v>
      </c>
      <c r="U24" s="84">
        <v>0</v>
      </c>
      <c r="V24" s="84"/>
      <c r="W24" s="112">
        <v>1</v>
      </c>
      <c r="X24" s="112">
        <v>1</v>
      </c>
      <c r="Y24" s="112">
        <v>100000000</v>
      </c>
      <c r="Z24" s="112">
        <f t="shared" si="8"/>
        <v>143127.13960305601</v>
      </c>
      <c r="AA24" s="112">
        <f t="shared" si="9"/>
        <v>143127.13960305601</v>
      </c>
      <c r="AB24" s="157">
        <f t="shared" si="10"/>
        <v>0</v>
      </c>
      <c r="AC24" s="157">
        <f t="shared" si="11"/>
        <v>35781784900764</v>
      </c>
      <c r="AD24" s="88">
        <f t="shared" si="0"/>
        <v>46568975260148.297</v>
      </c>
      <c r="AE24" s="156">
        <f t="shared" si="1"/>
        <v>1301.4715556896092</v>
      </c>
      <c r="AF24" s="131">
        <f t="shared" si="12"/>
        <v>-3.6612984517288365E-3</v>
      </c>
      <c r="AG24" s="84">
        <f t="shared" si="13"/>
        <v>-2.7723545490042953E-2</v>
      </c>
      <c r="AH24" s="84">
        <f t="shared" si="14"/>
        <v>-5.1776523842004089E-3</v>
      </c>
      <c r="AI24" s="84">
        <f t="shared" si="15"/>
        <v>1.0330433315998819E-3</v>
      </c>
      <c r="AJ24" s="84">
        <f t="shared" si="16"/>
        <v>0</v>
      </c>
    </row>
    <row r="25" spans="1:36" ht="16.5">
      <c r="A25" s="84">
        <v>20180131</v>
      </c>
      <c r="B25" s="84" t="s">
        <v>99</v>
      </c>
      <c r="C25">
        <v>49800</v>
      </c>
      <c r="D25">
        <v>49900</v>
      </c>
      <c r="E25" s="112">
        <v>129098494</v>
      </c>
      <c r="F25" s="112">
        <f t="shared" si="2"/>
        <v>0.81583562251395736</v>
      </c>
      <c r="G25" s="112">
        <f t="shared" si="3"/>
        <v>0.81583562251395736</v>
      </c>
      <c r="H25">
        <v>320870</v>
      </c>
      <c r="I25">
        <v>310161</v>
      </c>
      <c r="J25" s="88">
        <v>122666424</v>
      </c>
      <c r="K25" s="84">
        <f t="shared" si="4"/>
        <v>0.20143073907816914</v>
      </c>
      <c r="L25" s="84">
        <f t="shared" si="5"/>
        <v>0.20143073907816914</v>
      </c>
      <c r="M25">
        <v>284890</v>
      </c>
      <c r="N25">
        <v>262024</v>
      </c>
      <c r="O25" s="112">
        <v>15956260</v>
      </c>
      <c r="P25" s="112">
        <f t="shared" si="6"/>
        <v>4.1979295170580331</v>
      </c>
      <c r="Q25" s="112">
        <f t="shared" si="7"/>
        <v>4.1979295170580331</v>
      </c>
      <c r="R25" s="84">
        <v>0</v>
      </c>
      <c r="S25" s="84"/>
      <c r="T25" s="84">
        <v>0</v>
      </c>
      <c r="U25" s="84">
        <v>0</v>
      </c>
      <c r="V25" s="84"/>
      <c r="W25" s="112">
        <v>1</v>
      </c>
      <c r="X25" s="112">
        <v>1</v>
      </c>
      <c r="Y25" s="112">
        <v>100000000</v>
      </c>
      <c r="Z25" s="112">
        <f t="shared" si="8"/>
        <v>143127.13960305601</v>
      </c>
      <c r="AA25" s="112">
        <f t="shared" si="9"/>
        <v>143127.13960305601</v>
      </c>
      <c r="AB25" s="157">
        <f t="shared" si="10"/>
        <v>0</v>
      </c>
      <c r="AC25" s="157">
        <f t="shared" si="11"/>
        <v>35781784900764</v>
      </c>
      <c r="AD25" s="88">
        <f t="shared" si="0"/>
        <v>44783262054621.055</v>
      </c>
      <c r="AE25" s="156">
        <f t="shared" si="1"/>
        <v>1251.5659064750807</v>
      </c>
      <c r="AF25" s="131">
        <f t="shared" si="12"/>
        <v>-3.834555507291515E-2</v>
      </c>
      <c r="AG25" s="84">
        <f t="shared" si="13"/>
        <v>2.008032128514056E-3</v>
      </c>
      <c r="AH25" s="84">
        <f t="shared" si="14"/>
        <v>-3.3374887025898338E-2</v>
      </c>
      <c r="AI25" s="84">
        <f t="shared" si="15"/>
        <v>-8.0262557478324961E-2</v>
      </c>
      <c r="AJ25" s="84">
        <f t="shared" si="16"/>
        <v>0</v>
      </c>
    </row>
    <row r="26" spans="1:36" ht="16.5">
      <c r="A26" s="84">
        <v>20180201</v>
      </c>
      <c r="B26" s="84" t="s">
        <v>99</v>
      </c>
      <c r="C26">
        <v>49900</v>
      </c>
      <c r="D26">
        <v>49820</v>
      </c>
      <c r="E26" s="112">
        <v>129098494</v>
      </c>
      <c r="F26" s="112">
        <f t="shared" si="2"/>
        <v>0.81583562251395736</v>
      </c>
      <c r="G26" s="112">
        <f t="shared" si="3"/>
        <v>0.81583562251395736</v>
      </c>
      <c r="H26">
        <v>310161</v>
      </c>
      <c r="I26">
        <v>294540</v>
      </c>
      <c r="J26" s="88">
        <v>122666424</v>
      </c>
      <c r="K26" s="84">
        <f t="shared" si="4"/>
        <v>0.20143073907816914</v>
      </c>
      <c r="L26" s="84">
        <f t="shared" si="5"/>
        <v>0.20143073907816914</v>
      </c>
      <c r="M26">
        <v>262024</v>
      </c>
      <c r="N26">
        <v>240827</v>
      </c>
      <c r="O26" s="112">
        <v>15956260</v>
      </c>
      <c r="P26" s="112">
        <f t="shared" si="6"/>
        <v>4.1979295170580331</v>
      </c>
      <c r="Q26" s="112">
        <f t="shared" si="7"/>
        <v>4.1979295170580331</v>
      </c>
      <c r="R26" s="84">
        <v>0</v>
      </c>
      <c r="S26" s="84"/>
      <c r="T26" s="84">
        <v>0</v>
      </c>
      <c r="U26" s="84">
        <v>0</v>
      </c>
      <c r="V26" s="84"/>
      <c r="W26" s="112">
        <v>1</v>
      </c>
      <c r="X26" s="112">
        <v>1</v>
      </c>
      <c r="Y26" s="112">
        <v>100000000</v>
      </c>
      <c r="Z26" s="112">
        <f t="shared" si="8"/>
        <v>143127.13960305601</v>
      </c>
      <c r="AA26" s="112">
        <f t="shared" si="9"/>
        <v>143127.13960305601</v>
      </c>
      <c r="AB26" s="157">
        <f t="shared" si="10"/>
        <v>0</v>
      </c>
      <c r="AC26" s="157">
        <f t="shared" si="11"/>
        <v>35781784900764</v>
      </c>
      <c r="AD26" s="88">
        <f t="shared" si="0"/>
        <v>42969016165526.891</v>
      </c>
      <c r="AE26" s="156">
        <f t="shared" si="1"/>
        <v>1200.8628492037419</v>
      </c>
      <c r="AF26" s="131">
        <f t="shared" si="12"/>
        <v>-4.0511695795660718E-2</v>
      </c>
      <c r="AG26" s="84">
        <f t="shared" si="13"/>
        <v>-1.6032064128256513E-3</v>
      </c>
      <c r="AH26" s="84">
        <f t="shared" si="14"/>
        <v>-5.0364165707487404E-2</v>
      </c>
      <c r="AI26" s="84">
        <f t="shared" si="15"/>
        <v>-8.0897169724910692E-2</v>
      </c>
      <c r="AJ26" s="84">
        <f t="shared" si="16"/>
        <v>0</v>
      </c>
    </row>
    <row r="27" spans="1:36" ht="16.5">
      <c r="A27" s="84">
        <v>20180202</v>
      </c>
      <c r="B27" s="84" t="s">
        <v>99</v>
      </c>
      <c r="C27">
        <v>49820</v>
      </c>
      <c r="D27">
        <v>47700</v>
      </c>
      <c r="E27" s="112">
        <v>129098494</v>
      </c>
      <c r="F27" s="112">
        <f t="shared" si="2"/>
        <v>0.81583562251395736</v>
      </c>
      <c r="G27" s="112">
        <f t="shared" si="3"/>
        <v>0.81583562251395736</v>
      </c>
      <c r="H27">
        <v>294540</v>
      </c>
      <c r="I27">
        <v>296112</v>
      </c>
      <c r="J27" s="88">
        <v>122666424</v>
      </c>
      <c r="K27" s="84">
        <f t="shared" si="4"/>
        <v>0.20143073907816914</v>
      </c>
      <c r="L27" s="84">
        <f t="shared" si="5"/>
        <v>0.20143073907816914</v>
      </c>
      <c r="M27">
        <v>240827</v>
      </c>
      <c r="N27">
        <v>248580</v>
      </c>
      <c r="O27" s="112">
        <v>15956260</v>
      </c>
      <c r="P27" s="112">
        <f t="shared" si="6"/>
        <v>4.1979295170580331</v>
      </c>
      <c r="Q27" s="112">
        <f t="shared" si="7"/>
        <v>4.1979295170580331</v>
      </c>
      <c r="R27" s="84">
        <v>0</v>
      </c>
      <c r="S27" s="84"/>
      <c r="T27" s="84">
        <v>0</v>
      </c>
      <c r="U27" s="84">
        <v>0</v>
      </c>
      <c r="V27" s="84"/>
      <c r="W27" s="112">
        <v>1</v>
      </c>
      <c r="X27" s="112">
        <v>1</v>
      </c>
      <c r="Y27" s="112">
        <v>100000000</v>
      </c>
      <c r="Z27" s="112">
        <f t="shared" si="8"/>
        <v>143127.13960305601</v>
      </c>
      <c r="AA27" s="112">
        <f t="shared" si="9"/>
        <v>143127.13960305601</v>
      </c>
      <c r="AB27" s="157">
        <f t="shared" si="10"/>
        <v>0</v>
      </c>
      <c r="AC27" s="157">
        <f t="shared" si="11"/>
        <v>35781784900764</v>
      </c>
      <c r="AD27" s="88">
        <f t="shared" si="0"/>
        <v>43303894477244.602</v>
      </c>
      <c r="AE27" s="156">
        <f t="shared" si="1"/>
        <v>1210.2217538153047</v>
      </c>
      <c r="AF27" s="131">
        <f t="shared" si="12"/>
        <v>7.7934833422221737E-3</v>
      </c>
      <c r="AG27" s="84">
        <f t="shared" si="13"/>
        <v>-4.2553191489361701E-2</v>
      </c>
      <c r="AH27" s="84">
        <f t="shared" si="14"/>
        <v>5.3371358728865346E-3</v>
      </c>
      <c r="AI27" s="84">
        <f t="shared" si="15"/>
        <v>3.2193234147333979E-2</v>
      </c>
      <c r="AJ27" s="84">
        <f t="shared" si="16"/>
        <v>0</v>
      </c>
    </row>
    <row r="28" spans="1:36" ht="16.5">
      <c r="A28" s="84">
        <v>20180205</v>
      </c>
      <c r="B28" s="84" t="s">
        <v>99</v>
      </c>
      <c r="C28">
        <v>47700</v>
      </c>
      <c r="D28">
        <v>47920</v>
      </c>
      <c r="E28" s="112">
        <v>129098494</v>
      </c>
      <c r="F28" s="112">
        <f t="shared" si="2"/>
        <v>0.81583562251395736</v>
      </c>
      <c r="G28" s="112">
        <f t="shared" si="3"/>
        <v>0.81583562251395736</v>
      </c>
      <c r="H28">
        <v>296112</v>
      </c>
      <c r="I28">
        <v>280982</v>
      </c>
      <c r="J28" s="88">
        <v>122666424</v>
      </c>
      <c r="K28" s="84">
        <f t="shared" si="4"/>
        <v>0.20143073907816914</v>
      </c>
      <c r="L28" s="84">
        <f t="shared" si="5"/>
        <v>0.20143073907816914</v>
      </c>
      <c r="M28">
        <v>248580</v>
      </c>
      <c r="N28">
        <v>211975</v>
      </c>
      <c r="O28" s="112">
        <v>15956260</v>
      </c>
      <c r="P28" s="112">
        <f t="shared" si="6"/>
        <v>4.1979295170580331</v>
      </c>
      <c r="Q28" s="112">
        <f t="shared" si="7"/>
        <v>4.1979295170580331</v>
      </c>
      <c r="R28" s="84">
        <v>0</v>
      </c>
      <c r="S28" s="84"/>
      <c r="T28" s="84">
        <v>0</v>
      </c>
      <c r="U28" s="84">
        <v>0</v>
      </c>
      <c r="V28" s="84"/>
      <c r="W28" s="112">
        <v>1</v>
      </c>
      <c r="X28" s="112">
        <v>1</v>
      </c>
      <c r="Y28" s="112">
        <v>100000000</v>
      </c>
      <c r="Z28" s="112">
        <f t="shared" si="8"/>
        <v>143127.13960305601</v>
      </c>
      <c r="AA28" s="112">
        <f t="shared" si="9"/>
        <v>143127.13960305601</v>
      </c>
      <c r="AB28" s="157">
        <f t="shared" si="10"/>
        <v>0</v>
      </c>
      <c r="AC28" s="157">
        <f t="shared" si="11"/>
        <v>35781784900764</v>
      </c>
      <c r="AD28" s="88">
        <f t="shared" si="0"/>
        <v>40501299557832.234</v>
      </c>
      <c r="AE28" s="156">
        <f t="shared" si="1"/>
        <v>1131.8971278307436</v>
      </c>
      <c r="AF28" s="131">
        <f t="shared" si="12"/>
        <v>-6.4719234915119953E-2</v>
      </c>
      <c r="AG28" s="84">
        <f t="shared" si="13"/>
        <v>4.6121593291404616E-3</v>
      </c>
      <c r="AH28" s="84">
        <f t="shared" si="14"/>
        <v>-5.1095531420543579E-2</v>
      </c>
      <c r="AI28" s="84">
        <f t="shared" si="15"/>
        <v>-0.14725641644540993</v>
      </c>
      <c r="AJ28" s="84">
        <f t="shared" si="16"/>
        <v>0</v>
      </c>
    </row>
    <row r="29" spans="1:36" ht="16.5">
      <c r="A29" s="84">
        <v>20180206</v>
      </c>
      <c r="B29" s="84" t="s">
        <v>99</v>
      </c>
      <c r="C29">
        <v>47920</v>
      </c>
      <c r="D29">
        <v>47420</v>
      </c>
      <c r="E29" s="112">
        <v>129098494</v>
      </c>
      <c r="F29" s="112">
        <f t="shared" si="2"/>
        <v>0.81583562251395736</v>
      </c>
      <c r="G29" s="112">
        <f t="shared" si="3"/>
        <v>0.81583562251395736</v>
      </c>
      <c r="H29">
        <v>280982</v>
      </c>
      <c r="I29">
        <v>279214</v>
      </c>
      <c r="J29" s="88">
        <v>122666424</v>
      </c>
      <c r="K29" s="84">
        <f t="shared" si="4"/>
        <v>0.20143073907816914</v>
      </c>
      <c r="L29" s="84">
        <f t="shared" si="5"/>
        <v>0.20143073907816914</v>
      </c>
      <c r="M29">
        <v>211975</v>
      </c>
      <c r="N29">
        <v>226891</v>
      </c>
      <c r="O29" s="112">
        <v>15956260</v>
      </c>
      <c r="P29" s="112">
        <f t="shared" si="6"/>
        <v>4.1979295170580331</v>
      </c>
      <c r="Q29" s="112">
        <f t="shared" si="7"/>
        <v>4.1979295170580331</v>
      </c>
      <c r="R29" s="84">
        <v>0</v>
      </c>
      <c r="S29" s="84"/>
      <c r="T29" s="84">
        <v>0</v>
      </c>
      <c r="U29" s="84">
        <v>0</v>
      </c>
      <c r="V29" s="84"/>
      <c r="W29" s="112">
        <v>1</v>
      </c>
      <c r="X29" s="112">
        <v>1</v>
      </c>
      <c r="Y29" s="112">
        <v>100000000</v>
      </c>
      <c r="Z29" s="112">
        <f t="shared" si="8"/>
        <v>143127.13960305601</v>
      </c>
      <c r="AA29" s="112">
        <f t="shared" si="9"/>
        <v>143127.13960305601</v>
      </c>
      <c r="AB29" s="157">
        <f t="shared" si="10"/>
        <v>0</v>
      </c>
      <c r="AC29" s="157">
        <f t="shared" si="11"/>
        <v>35781784900764</v>
      </c>
      <c r="AD29" s="88">
        <f t="shared" si="0"/>
        <v>41404075073881.531</v>
      </c>
      <c r="AE29" s="156">
        <f t="shared" si="1"/>
        <v>1157.1271580976243</v>
      </c>
      <c r="AF29" s="131">
        <f t="shared" si="12"/>
        <v>2.2290038243345942E-2</v>
      </c>
      <c r="AG29" s="84">
        <f t="shared" si="13"/>
        <v>-1.0434056761268781E-2</v>
      </c>
      <c r="AH29" s="84">
        <f t="shared" si="14"/>
        <v>-6.2922180068474137E-3</v>
      </c>
      <c r="AI29" s="84">
        <f t="shared" si="15"/>
        <v>7.0366788536384006E-2</v>
      </c>
      <c r="AJ29" s="84">
        <f t="shared" si="16"/>
        <v>0</v>
      </c>
    </row>
    <row r="30" spans="1:36" ht="16.5">
      <c r="A30" s="84">
        <v>20180207</v>
      </c>
      <c r="B30" s="84" t="s">
        <v>99</v>
      </c>
      <c r="C30">
        <v>47420</v>
      </c>
      <c r="D30">
        <v>45800</v>
      </c>
      <c r="E30" s="112">
        <v>129098494</v>
      </c>
      <c r="F30" s="112">
        <f t="shared" si="2"/>
        <v>0.81583562251395736</v>
      </c>
      <c r="G30" s="112">
        <f t="shared" si="3"/>
        <v>0.81583562251395736</v>
      </c>
      <c r="H30">
        <v>279214</v>
      </c>
      <c r="I30">
        <v>251508</v>
      </c>
      <c r="J30" s="88">
        <v>122666424</v>
      </c>
      <c r="K30" s="84">
        <f t="shared" si="4"/>
        <v>0.20143073907816914</v>
      </c>
      <c r="L30" s="84">
        <f t="shared" si="5"/>
        <v>0.20143073907816914</v>
      </c>
      <c r="M30">
        <v>226891</v>
      </c>
      <c r="N30">
        <v>206086</v>
      </c>
      <c r="O30" s="112">
        <v>15956260</v>
      </c>
      <c r="P30" s="112">
        <f t="shared" si="6"/>
        <v>4.1979295170580331</v>
      </c>
      <c r="Q30" s="112">
        <f t="shared" si="7"/>
        <v>4.1979295170580331</v>
      </c>
      <c r="R30" s="84">
        <v>0</v>
      </c>
      <c r="S30" s="84"/>
      <c r="T30" s="84">
        <v>0</v>
      </c>
      <c r="U30" s="84">
        <v>0</v>
      </c>
      <c r="V30" s="84"/>
      <c r="W30" s="112">
        <v>1</v>
      </c>
      <c r="X30" s="112">
        <v>1</v>
      </c>
      <c r="Y30" s="112">
        <v>100000000</v>
      </c>
      <c r="Z30" s="112">
        <f t="shared" si="8"/>
        <v>143127.13960305601</v>
      </c>
      <c r="AA30" s="112">
        <f t="shared" si="9"/>
        <v>143127.13960305601</v>
      </c>
      <c r="AB30" s="157">
        <f t="shared" si="10"/>
        <v>0</v>
      </c>
      <c r="AC30" s="157">
        <f t="shared" si="11"/>
        <v>35781784900764</v>
      </c>
      <c r="AD30" s="88">
        <f t="shared" si="0"/>
        <v>39155283260972.445</v>
      </c>
      <c r="AE30" s="156">
        <f t="shared" si="1"/>
        <v>1094.2797674728745</v>
      </c>
      <c r="AF30" s="131">
        <f t="shared" si="12"/>
        <v>-5.4313296671797143E-2</v>
      </c>
      <c r="AG30" s="84">
        <f t="shared" si="13"/>
        <v>-3.4162800506115566E-2</v>
      </c>
      <c r="AH30" s="84">
        <f t="shared" si="14"/>
        <v>-9.9228548711740819E-2</v>
      </c>
      <c r="AI30" s="84">
        <f t="shared" si="15"/>
        <v>-9.1696012622801262E-2</v>
      </c>
      <c r="AJ30" s="84">
        <f t="shared" si="16"/>
        <v>0</v>
      </c>
    </row>
    <row r="31" spans="1:36" ht="16.5">
      <c r="A31" s="130">
        <v>20180208</v>
      </c>
      <c r="B31" s="84" t="s">
        <v>99</v>
      </c>
      <c r="C31">
        <v>45800</v>
      </c>
      <c r="D31" s="5">
        <v>46000</v>
      </c>
      <c r="E31" s="112">
        <v>128386494</v>
      </c>
      <c r="F31" s="112">
        <f t="shared" si="2"/>
        <v>0.81583562251395736</v>
      </c>
      <c r="G31" s="112">
        <f t="shared" si="3"/>
        <v>0.83848026490342964</v>
      </c>
      <c r="H31">
        <v>251508</v>
      </c>
      <c r="I31">
        <v>266638</v>
      </c>
      <c r="J31" s="88">
        <v>122666424</v>
      </c>
      <c r="K31" s="84">
        <f t="shared" si="4"/>
        <v>0.20143073907816914</v>
      </c>
      <c r="L31" s="84">
        <f t="shared" si="5"/>
        <v>0.20587996713633241</v>
      </c>
      <c r="M31">
        <v>206086</v>
      </c>
      <c r="N31">
        <v>216685</v>
      </c>
      <c r="O31" s="112">
        <v>15956260</v>
      </c>
      <c r="P31" s="112">
        <f t="shared" si="6"/>
        <v>4.1979295170580331</v>
      </c>
      <c r="Q31" s="112">
        <f t="shared" si="7"/>
        <v>4.2906539238638794</v>
      </c>
      <c r="R31" s="84">
        <v>0</v>
      </c>
      <c r="S31" s="84"/>
      <c r="T31" s="84">
        <v>0</v>
      </c>
      <c r="U31" s="84">
        <v>0</v>
      </c>
      <c r="V31" s="84"/>
      <c r="W31" s="112">
        <v>1</v>
      </c>
      <c r="X31" s="112">
        <v>1</v>
      </c>
      <c r="Y31" s="112">
        <v>100000000</v>
      </c>
      <c r="Z31" s="112">
        <f t="shared" si="8"/>
        <v>143127.13960305601</v>
      </c>
      <c r="AA31" s="112">
        <f t="shared" si="9"/>
        <v>146288.55026123489</v>
      </c>
      <c r="AB31" s="157">
        <f t="shared" si="10"/>
        <v>1</v>
      </c>
      <c r="AC31" s="157">
        <f t="shared" si="11"/>
        <v>36572137565308.719</v>
      </c>
      <c r="AD31" s="88">
        <f t="shared" si="0"/>
        <v>41149418688843.906</v>
      </c>
      <c r="AE31" s="156">
        <f t="shared" si="1"/>
        <v>1125.1576043473342</v>
      </c>
      <c r="AF31" s="131">
        <f t="shared" si="12"/>
        <v>2.8217497748102276E-2</v>
      </c>
      <c r="AG31" s="84">
        <f t="shared" si="13"/>
        <v>4.3668122270742356E-3</v>
      </c>
      <c r="AH31" s="84">
        <f t="shared" si="14"/>
        <v>6.0157132178698093E-2</v>
      </c>
      <c r="AI31" s="84">
        <f t="shared" si="15"/>
        <v>5.1429985540017271E-2</v>
      </c>
      <c r="AJ31" s="84">
        <f t="shared" si="16"/>
        <v>0</v>
      </c>
    </row>
    <row r="32" spans="1:36" ht="16.5">
      <c r="A32" s="84">
        <v>20180209</v>
      </c>
      <c r="B32" s="84" t="s">
        <v>99</v>
      </c>
      <c r="C32" s="5">
        <v>46000</v>
      </c>
      <c r="D32">
        <v>44700</v>
      </c>
      <c r="E32" s="112">
        <v>128386494</v>
      </c>
      <c r="F32" s="112">
        <f t="shared" si="2"/>
        <v>0.83848026490342964</v>
      </c>
      <c r="G32" s="112">
        <f t="shared" si="3"/>
        <v>0.83848026490342964</v>
      </c>
      <c r="H32">
        <v>266638</v>
      </c>
      <c r="I32" s="13">
        <v>282947</v>
      </c>
      <c r="J32" s="145">
        <v>122666424</v>
      </c>
      <c r="K32" s="84">
        <f t="shared" si="4"/>
        <v>0.20587996713633241</v>
      </c>
      <c r="L32" s="84">
        <f t="shared" si="5"/>
        <v>0.20587996713633241</v>
      </c>
      <c r="M32">
        <v>216685</v>
      </c>
      <c r="N32">
        <v>200100</v>
      </c>
      <c r="O32" s="112">
        <v>15956260</v>
      </c>
      <c r="P32" s="112">
        <f t="shared" si="6"/>
        <v>4.2906539238638794</v>
      </c>
      <c r="Q32" s="112">
        <f t="shared" si="7"/>
        <v>4.2906539238638794</v>
      </c>
      <c r="R32" s="84">
        <v>0</v>
      </c>
      <c r="S32" s="84"/>
      <c r="T32" s="84">
        <v>0</v>
      </c>
      <c r="U32" s="84">
        <v>0</v>
      </c>
      <c r="V32" s="84"/>
      <c r="W32" s="112">
        <v>1</v>
      </c>
      <c r="X32" s="112">
        <v>1</v>
      </c>
      <c r="Y32" s="112">
        <v>100000000</v>
      </c>
      <c r="Z32" s="112">
        <f t="shared" si="8"/>
        <v>146288.55026123489</v>
      </c>
      <c r="AA32" s="112">
        <f t="shared" si="9"/>
        <v>146288.55026123489</v>
      </c>
      <c r="AB32" s="157">
        <f t="shared" si="10"/>
        <v>0</v>
      </c>
      <c r="AC32" s="157">
        <f t="shared" si="11"/>
        <v>36572137565308.719</v>
      </c>
      <c r="AD32" s="88">
        <f t="shared" si="0"/>
        <v>40285895528030.367</v>
      </c>
      <c r="AE32" s="156">
        <f t="shared" si="1"/>
        <v>1101.5461006644691</v>
      </c>
      <c r="AF32" s="131">
        <f t="shared" si="12"/>
        <v>-2.0985063418347789E-2</v>
      </c>
      <c r="AG32" s="84">
        <f t="shared" si="13"/>
        <v>-2.8260869565217391E-2</v>
      </c>
      <c r="AH32" s="84">
        <f t="shared" si="14"/>
        <v>6.1165325272466792E-2</v>
      </c>
      <c r="AI32" s="84">
        <f t="shared" si="15"/>
        <v>-7.6539677411911297E-2</v>
      </c>
      <c r="AJ32" s="84">
        <f t="shared" si="16"/>
        <v>0</v>
      </c>
    </row>
    <row r="33" spans="1:36" ht="16.5">
      <c r="A33" s="84">
        <v>20180212</v>
      </c>
      <c r="B33" s="84" t="s">
        <v>99</v>
      </c>
      <c r="C33">
        <v>44700</v>
      </c>
      <c r="D33">
        <v>45720</v>
      </c>
      <c r="E33" s="112">
        <v>128386494</v>
      </c>
      <c r="F33" s="112">
        <f t="shared" si="2"/>
        <v>0.83848026490342964</v>
      </c>
      <c r="G33" s="112">
        <f t="shared" si="3"/>
        <v>0.83848026490342964</v>
      </c>
      <c r="H33" s="13">
        <v>282947</v>
      </c>
      <c r="I33">
        <v>297192</v>
      </c>
      <c r="J33" s="88">
        <v>122666424</v>
      </c>
      <c r="K33" s="84">
        <f t="shared" si="4"/>
        <v>0.20587996713633241</v>
      </c>
      <c r="L33" s="84">
        <f t="shared" si="5"/>
        <v>0.20587996713633241</v>
      </c>
      <c r="M33">
        <v>200100</v>
      </c>
      <c r="N33">
        <v>212465</v>
      </c>
      <c r="O33" s="112">
        <v>15956260</v>
      </c>
      <c r="P33" s="112">
        <f t="shared" si="6"/>
        <v>4.2906539238638794</v>
      </c>
      <c r="Q33" s="112">
        <f t="shared" si="7"/>
        <v>4.2906539238638794</v>
      </c>
      <c r="R33" s="84">
        <v>0</v>
      </c>
      <c r="S33" s="84"/>
      <c r="T33" s="84">
        <v>0</v>
      </c>
      <c r="U33" s="84">
        <v>0</v>
      </c>
      <c r="V33" s="84"/>
      <c r="W33" s="112">
        <v>1</v>
      </c>
      <c r="X33" s="112">
        <v>1</v>
      </c>
      <c r="Y33" s="112">
        <v>100000000</v>
      </c>
      <c r="Z33" s="112">
        <f t="shared" si="8"/>
        <v>146288.55026123489</v>
      </c>
      <c r="AA33" s="112">
        <f t="shared" si="9"/>
        <v>146288.55026123489</v>
      </c>
      <c r="AB33" s="157">
        <f t="shared" si="10"/>
        <v>0</v>
      </c>
      <c r="AC33" s="157">
        <f t="shared" si="11"/>
        <v>36572137565308.719</v>
      </c>
      <c r="AD33" s="88">
        <f t="shared" si="0"/>
        <v>41601991651330.883</v>
      </c>
      <c r="AE33" s="156">
        <f t="shared" si="1"/>
        <v>1137.5324063856017</v>
      </c>
      <c r="AF33" s="131">
        <f t="shared" si="12"/>
        <v>3.2668905731158313E-2</v>
      </c>
      <c r="AG33" s="84">
        <f t="shared" si="13"/>
        <v>2.2818791946308724E-2</v>
      </c>
      <c r="AH33" s="84">
        <f t="shared" si="14"/>
        <v>5.0345117636871925E-2</v>
      </c>
      <c r="AI33" s="84">
        <f t="shared" si="15"/>
        <v>6.1794102948525734E-2</v>
      </c>
      <c r="AJ33" s="84">
        <f t="shared" si="16"/>
        <v>0</v>
      </c>
    </row>
    <row r="34" spans="1:36" ht="16.5">
      <c r="A34" s="84">
        <v>20180213</v>
      </c>
      <c r="B34" s="84" t="s">
        <v>99</v>
      </c>
      <c r="C34">
        <v>45720</v>
      </c>
      <c r="D34">
        <v>47540</v>
      </c>
      <c r="E34" s="112">
        <v>128386494</v>
      </c>
      <c r="F34" s="112">
        <f t="shared" si="2"/>
        <v>0.83848026490342964</v>
      </c>
      <c r="G34" s="112">
        <f t="shared" si="3"/>
        <v>0.83848026490342964</v>
      </c>
      <c r="H34">
        <v>297192</v>
      </c>
      <c r="I34">
        <v>288842</v>
      </c>
      <c r="J34" s="88">
        <v>122666424</v>
      </c>
      <c r="K34" s="84">
        <f t="shared" si="4"/>
        <v>0.20587996713633241</v>
      </c>
      <c r="L34" s="84">
        <f t="shared" si="5"/>
        <v>0.20587996713633241</v>
      </c>
      <c r="M34">
        <v>212465</v>
      </c>
      <c r="N34">
        <v>196469</v>
      </c>
      <c r="O34" s="112">
        <v>15956260</v>
      </c>
      <c r="P34" s="112">
        <f t="shared" si="6"/>
        <v>4.2906539238638794</v>
      </c>
      <c r="Q34" s="112">
        <f t="shared" si="7"/>
        <v>4.2906539238638794</v>
      </c>
      <c r="R34" s="84">
        <v>0</v>
      </c>
      <c r="S34" s="84"/>
      <c r="T34" s="84" t="s">
        <v>215</v>
      </c>
      <c r="U34" s="84">
        <v>0</v>
      </c>
      <c r="V34" s="84"/>
      <c r="W34" s="112">
        <v>1</v>
      </c>
      <c r="X34" s="112">
        <v>1</v>
      </c>
      <c r="Y34" s="112">
        <v>100000000</v>
      </c>
      <c r="Z34" s="112">
        <f t="shared" si="8"/>
        <v>146288.55026123489</v>
      </c>
      <c r="AA34" s="112">
        <f t="shared" si="9"/>
        <v>146288.55026123489</v>
      </c>
      <c r="AB34" s="157">
        <f t="shared" si="10"/>
        <v>0</v>
      </c>
      <c r="AC34" s="157">
        <f t="shared" si="11"/>
        <v>36572137565308.719</v>
      </c>
      <c r="AD34" s="88">
        <f t="shared" si="0"/>
        <v>40491907464246.102</v>
      </c>
      <c r="AE34" s="156">
        <f t="shared" si="1"/>
        <v>1107.1791303403486</v>
      </c>
      <c r="AF34" s="131">
        <f t="shared" si="12"/>
        <v>-2.6683438533147089E-2</v>
      </c>
      <c r="AG34" s="84">
        <f t="shared" si="13"/>
        <v>3.9807524059492561E-2</v>
      </c>
      <c r="AH34" s="84">
        <f t="shared" si="14"/>
        <v>-2.809631484023796E-2</v>
      </c>
      <c r="AI34" s="84">
        <f t="shared" si="15"/>
        <v>-7.5287694443790742E-2</v>
      </c>
      <c r="AJ34" s="84">
        <f t="shared" si="16"/>
        <v>0</v>
      </c>
    </row>
    <row r="35" spans="1:36" ht="16.5">
      <c r="A35" s="84">
        <v>20180214</v>
      </c>
      <c r="B35" s="84" t="s">
        <v>99</v>
      </c>
      <c r="C35">
        <v>47540</v>
      </c>
      <c r="D35">
        <v>49000</v>
      </c>
      <c r="E35" s="112">
        <v>128386494</v>
      </c>
      <c r="F35" s="112">
        <f t="shared" si="2"/>
        <v>0.83848026490342964</v>
      </c>
      <c r="G35" s="112">
        <f t="shared" si="3"/>
        <v>0.83848026490342964</v>
      </c>
      <c r="H35">
        <v>288842</v>
      </c>
      <c r="I35">
        <v>307017</v>
      </c>
      <c r="J35" s="88">
        <v>122666424</v>
      </c>
      <c r="K35" s="84">
        <f t="shared" si="4"/>
        <v>0.20587996713633241</v>
      </c>
      <c r="L35" s="84">
        <f t="shared" si="5"/>
        <v>0.20587996713633241</v>
      </c>
      <c r="M35">
        <v>196469</v>
      </c>
      <c r="N35">
        <v>201768</v>
      </c>
      <c r="O35" s="112">
        <v>15956260</v>
      </c>
      <c r="P35" s="112">
        <f t="shared" si="6"/>
        <v>4.2906539238638794</v>
      </c>
      <c r="Q35" s="112">
        <f t="shared" si="7"/>
        <v>4.2906539238638794</v>
      </c>
      <c r="R35" s="84">
        <v>0</v>
      </c>
      <c r="S35" s="84"/>
      <c r="T35" s="84">
        <v>0</v>
      </c>
      <c r="U35" s="84">
        <v>0</v>
      </c>
      <c r="V35" s="84"/>
      <c r="W35" s="112">
        <v>1</v>
      </c>
      <c r="X35" s="112">
        <v>1</v>
      </c>
      <c r="Y35" s="112">
        <v>100000000</v>
      </c>
      <c r="Z35" s="112">
        <f t="shared" si="8"/>
        <v>146288.55026123489</v>
      </c>
      <c r="AA35" s="112">
        <f t="shared" si="9"/>
        <v>146288.55026123489</v>
      </c>
      <c r="AB35" s="157">
        <f t="shared" si="10"/>
        <v>0</v>
      </c>
      <c r="AC35" s="157">
        <f t="shared" si="11"/>
        <v>36572137565308.719</v>
      </c>
      <c r="AD35" s="88">
        <f t="shared" si="0"/>
        <v>41470861732853.141</v>
      </c>
      <c r="AE35" s="156">
        <f t="shared" si="1"/>
        <v>1133.9468921879811</v>
      </c>
      <c r="AF35" s="131">
        <f t="shared" si="12"/>
        <v>2.417654118842005E-2</v>
      </c>
      <c r="AG35" s="84">
        <f t="shared" si="13"/>
        <v>3.0710980227177113E-2</v>
      </c>
      <c r="AH35" s="84">
        <f t="shared" si="14"/>
        <v>6.2923674534866816E-2</v>
      </c>
      <c r="AI35" s="84">
        <f t="shared" si="15"/>
        <v>2.6971176114297928E-2</v>
      </c>
      <c r="AJ35" s="84">
        <f t="shared" si="16"/>
        <v>0</v>
      </c>
    </row>
    <row r="36" spans="1:36" ht="16.5">
      <c r="A36" s="84">
        <v>20180219</v>
      </c>
      <c r="B36" s="84" t="s">
        <v>99</v>
      </c>
      <c r="C36">
        <v>49000</v>
      </c>
      <c r="D36">
        <v>48380</v>
      </c>
      <c r="E36" s="112">
        <v>128386494</v>
      </c>
      <c r="F36" s="112">
        <f t="shared" si="2"/>
        <v>0.83848026490342964</v>
      </c>
      <c r="G36" s="112">
        <f t="shared" si="3"/>
        <v>0.83848026490342964</v>
      </c>
      <c r="H36">
        <v>307017</v>
      </c>
      <c r="I36">
        <v>310947</v>
      </c>
      <c r="J36" s="88">
        <v>122666424</v>
      </c>
      <c r="K36" s="84">
        <f t="shared" si="4"/>
        <v>0.20587996713633241</v>
      </c>
      <c r="L36" s="84">
        <f t="shared" si="5"/>
        <v>0.20587996713633241</v>
      </c>
      <c r="M36">
        <v>201768</v>
      </c>
      <c r="N36">
        <v>215409</v>
      </c>
      <c r="O36" s="112">
        <v>15956260</v>
      </c>
      <c r="P36" s="112">
        <f t="shared" si="6"/>
        <v>4.2906539238638794</v>
      </c>
      <c r="Q36" s="112">
        <f t="shared" si="7"/>
        <v>4.2906539238638794</v>
      </c>
      <c r="R36" s="84">
        <v>0</v>
      </c>
      <c r="S36" s="84"/>
      <c r="T36" s="84">
        <v>0</v>
      </c>
      <c r="U36" s="84">
        <v>0</v>
      </c>
      <c r="V36" s="84"/>
      <c r="W36" s="112">
        <v>1</v>
      </c>
      <c r="X36" s="112">
        <v>1</v>
      </c>
      <c r="Y36" s="112">
        <v>100000000</v>
      </c>
      <c r="Z36" s="112">
        <f t="shared" si="8"/>
        <v>146288.55026123489</v>
      </c>
      <c r="AA36" s="112">
        <f t="shared" si="9"/>
        <v>146288.55026123489</v>
      </c>
      <c r="AB36" s="157">
        <f t="shared" si="10"/>
        <v>0</v>
      </c>
      <c r="AC36" s="157">
        <f t="shared" si="11"/>
        <v>36572137565308.719</v>
      </c>
      <c r="AD36" s="88">
        <f t="shared" si="0"/>
        <v>42437270347986.906</v>
      </c>
      <c r="AE36" s="156">
        <f t="shared" si="1"/>
        <v>1160.3716154737886</v>
      </c>
      <c r="AF36" s="131">
        <f t="shared" si="12"/>
        <v>2.3303316467334915E-2</v>
      </c>
      <c r="AG36" s="84">
        <f t="shared" si="13"/>
        <v>-1.2653061224489797E-2</v>
      </c>
      <c r="AH36" s="84">
        <f t="shared" si="14"/>
        <v>1.2800594103909555E-2</v>
      </c>
      <c r="AI36" s="84">
        <f t="shared" si="15"/>
        <v>6.760735101700964E-2</v>
      </c>
      <c r="AJ36" s="84">
        <f t="shared" si="16"/>
        <v>0</v>
      </c>
    </row>
    <row r="37" spans="1:36" ht="16.5">
      <c r="A37" s="84">
        <v>20180220</v>
      </c>
      <c r="B37" s="84" t="s">
        <v>99</v>
      </c>
      <c r="C37">
        <v>48380</v>
      </c>
      <c r="D37">
        <v>47400</v>
      </c>
      <c r="E37" s="112">
        <v>128386494</v>
      </c>
      <c r="F37" s="112">
        <f t="shared" si="2"/>
        <v>0.83848026490342964</v>
      </c>
      <c r="G37" s="112">
        <f t="shared" si="3"/>
        <v>0.83848026490342964</v>
      </c>
      <c r="H37">
        <v>310947</v>
      </c>
      <c r="I37">
        <v>298666</v>
      </c>
      <c r="J37" s="88">
        <v>122666424</v>
      </c>
      <c r="K37" s="84">
        <f t="shared" si="4"/>
        <v>0.20587996713633241</v>
      </c>
      <c r="L37" s="84">
        <f t="shared" si="5"/>
        <v>0.20587996713633241</v>
      </c>
      <c r="M37">
        <v>215409</v>
      </c>
      <c r="N37">
        <v>210993</v>
      </c>
      <c r="O37" s="112">
        <v>15956260</v>
      </c>
      <c r="P37" s="112">
        <f t="shared" si="6"/>
        <v>4.2906539238638794</v>
      </c>
      <c r="Q37" s="112">
        <f t="shared" si="7"/>
        <v>4.2906539238638794</v>
      </c>
      <c r="R37" s="84">
        <v>0</v>
      </c>
      <c r="S37" s="84"/>
      <c r="T37" s="84">
        <v>0</v>
      </c>
      <c r="U37" s="84">
        <v>0</v>
      </c>
      <c r="V37" s="84"/>
      <c r="W37" s="112">
        <v>1</v>
      </c>
      <c r="X37" s="112">
        <v>1</v>
      </c>
      <c r="Y37" s="112">
        <v>100000000</v>
      </c>
      <c r="Z37" s="112">
        <f t="shared" si="8"/>
        <v>146288.55026123489</v>
      </c>
      <c r="AA37" s="112">
        <f t="shared" si="9"/>
        <v>146288.55026123489</v>
      </c>
      <c r="AB37" s="157">
        <f t="shared" si="10"/>
        <v>0</v>
      </c>
      <c r="AC37" s="157">
        <f t="shared" si="11"/>
        <v>36572137565308.719</v>
      </c>
      <c r="AD37" s="88">
        <f t="shared" si="0"/>
        <v>41719290875258.758</v>
      </c>
      <c r="AE37" s="156">
        <f t="shared" si="1"/>
        <v>1140.7397448606471</v>
      </c>
      <c r="AF37" s="131">
        <f t="shared" si="12"/>
        <v>-1.6918606376911099E-2</v>
      </c>
      <c r="AG37" s="84">
        <f t="shared" si="13"/>
        <v>-2.0256304257957835E-2</v>
      </c>
      <c r="AH37" s="84">
        <f t="shared" si="14"/>
        <v>-3.9495476721113247E-2</v>
      </c>
      <c r="AI37" s="84">
        <f t="shared" si="15"/>
        <v>-2.0500536189295711E-2</v>
      </c>
      <c r="AJ37" s="84">
        <f t="shared" si="16"/>
        <v>0</v>
      </c>
    </row>
    <row r="38" spans="1:36" ht="16.5">
      <c r="A38" s="84">
        <v>20180221</v>
      </c>
      <c r="B38" s="84" t="s">
        <v>99</v>
      </c>
      <c r="C38">
        <v>47400</v>
      </c>
      <c r="D38">
        <v>47280</v>
      </c>
      <c r="E38" s="112">
        <v>128386494</v>
      </c>
      <c r="F38" s="112">
        <f t="shared" si="2"/>
        <v>0.83848026490342964</v>
      </c>
      <c r="G38" s="112">
        <f t="shared" si="3"/>
        <v>0.83848026490342964</v>
      </c>
      <c r="H38">
        <v>298666</v>
      </c>
      <c r="I38">
        <v>302105</v>
      </c>
      <c r="J38" s="88">
        <v>122666424</v>
      </c>
      <c r="K38" s="84">
        <f t="shared" si="4"/>
        <v>0.20587996713633241</v>
      </c>
      <c r="L38" s="84">
        <f t="shared" si="5"/>
        <v>0.20587996713633241</v>
      </c>
      <c r="M38">
        <v>210993</v>
      </c>
      <c r="N38">
        <v>217078</v>
      </c>
      <c r="O38" s="112">
        <v>15956260</v>
      </c>
      <c r="P38" s="112">
        <f t="shared" si="6"/>
        <v>4.2906539238638794</v>
      </c>
      <c r="Q38" s="112">
        <f t="shared" si="7"/>
        <v>4.2906539238638794</v>
      </c>
      <c r="R38" s="84">
        <v>0</v>
      </c>
      <c r="S38" s="84"/>
      <c r="T38" s="84">
        <v>0</v>
      </c>
      <c r="U38" s="84">
        <v>0</v>
      </c>
      <c r="V38" s="84"/>
      <c r="W38" s="112">
        <v>1</v>
      </c>
      <c r="X38" s="112">
        <v>1</v>
      </c>
      <c r="Y38" s="112">
        <v>100000000</v>
      </c>
      <c r="Z38" s="112">
        <f t="shared" si="8"/>
        <v>146288.55026123489</v>
      </c>
      <c r="AA38" s="112">
        <f t="shared" si="9"/>
        <v>146288.55026123489</v>
      </c>
      <c r="AB38" s="157">
        <f t="shared" si="10"/>
        <v>0</v>
      </c>
      <c r="AC38" s="157">
        <f t="shared" si="11"/>
        <v>36572137565308.719</v>
      </c>
      <c r="AD38" s="88">
        <f t="shared" si="0"/>
        <v>42209819434444.875</v>
      </c>
      <c r="AE38" s="156">
        <f t="shared" si="1"/>
        <v>1154.1523751262464</v>
      </c>
      <c r="AF38" s="131">
        <f t="shared" si="12"/>
        <v>1.1757835497559356E-2</v>
      </c>
      <c r="AG38" s="84">
        <f t="shared" si="13"/>
        <v>-2.5316455696202532E-3</v>
      </c>
      <c r="AH38" s="84">
        <f t="shared" si="14"/>
        <v>1.1514534630657658E-2</v>
      </c>
      <c r="AI38" s="84">
        <f t="shared" si="15"/>
        <v>2.8839819330499117E-2</v>
      </c>
      <c r="AJ38" s="84">
        <f t="shared" si="16"/>
        <v>0</v>
      </c>
    </row>
    <row r="39" spans="1:36" ht="16.5">
      <c r="A39" s="84">
        <v>20180222</v>
      </c>
      <c r="B39" s="84" t="s">
        <v>99</v>
      </c>
      <c r="C39">
        <v>47280</v>
      </c>
      <c r="D39">
        <v>46760</v>
      </c>
      <c r="E39" s="112">
        <v>128386494</v>
      </c>
      <c r="F39" s="112">
        <f t="shared" si="2"/>
        <v>0.83848026490342964</v>
      </c>
      <c r="G39" s="112">
        <f t="shared" si="3"/>
        <v>0.83848026490342964</v>
      </c>
      <c r="H39">
        <v>302105</v>
      </c>
      <c r="I39">
        <v>302105</v>
      </c>
      <c r="J39" s="88">
        <v>122666424</v>
      </c>
      <c r="K39" s="84">
        <f t="shared" si="4"/>
        <v>0.20587996713633241</v>
      </c>
      <c r="L39" s="84">
        <f t="shared" si="5"/>
        <v>0.20587996713633241</v>
      </c>
      <c r="M39">
        <v>217078</v>
      </c>
      <c r="N39">
        <v>215213</v>
      </c>
      <c r="O39" s="112">
        <v>15956260</v>
      </c>
      <c r="P39" s="112">
        <f t="shared" si="6"/>
        <v>4.2906539238638794</v>
      </c>
      <c r="Q39" s="112">
        <f t="shared" si="7"/>
        <v>4.2906539238638794</v>
      </c>
      <c r="R39" s="84">
        <v>0</v>
      </c>
      <c r="S39" s="84"/>
      <c r="T39" s="84">
        <v>0</v>
      </c>
      <c r="U39" s="84">
        <v>0</v>
      </c>
      <c r="V39" s="84"/>
      <c r="W39" s="112">
        <v>1</v>
      </c>
      <c r="X39" s="112">
        <v>1</v>
      </c>
      <c r="Y39" s="112">
        <v>100000000</v>
      </c>
      <c r="Z39" s="112">
        <f t="shared" si="8"/>
        <v>146288.55026123489</v>
      </c>
      <c r="AA39" s="112">
        <f t="shared" si="9"/>
        <v>146288.55026123489</v>
      </c>
      <c r="AB39" s="157">
        <f t="shared" si="10"/>
        <v>0</v>
      </c>
      <c r="AC39" s="157">
        <f t="shared" si="11"/>
        <v>36572137565308.719</v>
      </c>
      <c r="AD39" s="88">
        <f t="shared" si="0"/>
        <v>42026158570300.125</v>
      </c>
      <c r="AE39" s="156">
        <f t="shared" si="1"/>
        <v>1149.1304957292114</v>
      </c>
      <c r="AF39" s="131">
        <f t="shared" si="12"/>
        <v>-4.3511407204665847E-3</v>
      </c>
      <c r="AG39" s="84">
        <f t="shared" si="13"/>
        <v>-1.0998307952622674E-2</v>
      </c>
      <c r="AH39" s="84">
        <f t="shared" si="14"/>
        <v>0</v>
      </c>
      <c r="AI39" s="84">
        <f t="shared" si="15"/>
        <v>-8.591381899593695E-3</v>
      </c>
      <c r="AJ39" s="84">
        <f t="shared" si="16"/>
        <v>0</v>
      </c>
    </row>
    <row r="40" spans="1:36" ht="16.5">
      <c r="A40" s="84">
        <v>20180223</v>
      </c>
      <c r="B40" s="84" t="s">
        <v>99</v>
      </c>
      <c r="C40">
        <v>46760</v>
      </c>
      <c r="D40">
        <v>47220</v>
      </c>
      <c r="E40" s="112">
        <v>128386494</v>
      </c>
      <c r="F40" s="112">
        <f t="shared" si="2"/>
        <v>0.83848026490342964</v>
      </c>
      <c r="G40" s="112">
        <f t="shared" si="3"/>
        <v>0.83848026490342964</v>
      </c>
      <c r="H40">
        <v>302105</v>
      </c>
      <c r="I40">
        <v>312421</v>
      </c>
      <c r="J40" s="88">
        <v>122666424</v>
      </c>
      <c r="K40" s="84">
        <f t="shared" si="4"/>
        <v>0.20587996713633241</v>
      </c>
      <c r="L40" s="84">
        <f t="shared" si="5"/>
        <v>0.20587996713633241</v>
      </c>
      <c r="M40">
        <v>215213</v>
      </c>
      <c r="N40">
        <v>218550</v>
      </c>
      <c r="O40" s="112">
        <v>15956260</v>
      </c>
      <c r="P40" s="112">
        <f t="shared" si="6"/>
        <v>4.2906539238638794</v>
      </c>
      <c r="Q40" s="112">
        <f t="shared" si="7"/>
        <v>4.2906539238638794</v>
      </c>
      <c r="R40" s="84">
        <v>0</v>
      </c>
      <c r="S40" s="84"/>
      <c r="T40" s="84">
        <v>0</v>
      </c>
      <c r="U40" s="84">
        <v>0</v>
      </c>
      <c r="V40" s="84"/>
      <c r="W40" s="112">
        <v>1</v>
      </c>
      <c r="X40" s="112">
        <v>1</v>
      </c>
      <c r="Y40" s="112">
        <v>100000000</v>
      </c>
      <c r="Z40" s="112">
        <f t="shared" si="8"/>
        <v>146288.55026123489</v>
      </c>
      <c r="AA40" s="112">
        <f t="shared" si="9"/>
        <v>146288.55026123489</v>
      </c>
      <c r="AB40" s="157">
        <f t="shared" si="10"/>
        <v>0</v>
      </c>
      <c r="AC40" s="157">
        <f t="shared" si="11"/>
        <v>36572137565308.719</v>
      </c>
      <c r="AD40" s="88">
        <f t="shared" si="0"/>
        <v>42564663722386.031</v>
      </c>
      <c r="AE40" s="156">
        <f t="shared" si="1"/>
        <v>1163.8549605249666</v>
      </c>
      <c r="AF40" s="131">
        <f t="shared" si="12"/>
        <v>1.2813570652314329E-2</v>
      </c>
      <c r="AG40" s="84">
        <f t="shared" si="13"/>
        <v>9.8374679213002574E-3</v>
      </c>
      <c r="AH40" s="84">
        <f t="shared" si="14"/>
        <v>3.4147068072358948E-2</v>
      </c>
      <c r="AI40" s="84">
        <f t="shared" si="15"/>
        <v>1.5505568901506879E-2</v>
      </c>
      <c r="AJ40" s="84">
        <f t="shared" si="16"/>
        <v>0</v>
      </c>
    </row>
    <row r="41" spans="1:36" ht="16.5">
      <c r="A41" s="84">
        <v>20180226</v>
      </c>
      <c r="B41" s="84" t="s">
        <v>99</v>
      </c>
      <c r="C41">
        <v>47220</v>
      </c>
      <c r="D41">
        <v>47380</v>
      </c>
      <c r="E41" s="112">
        <v>128386494</v>
      </c>
      <c r="F41" s="112">
        <f t="shared" si="2"/>
        <v>0.83848026490342964</v>
      </c>
      <c r="G41" s="112">
        <f t="shared" si="3"/>
        <v>0.83848026490342964</v>
      </c>
      <c r="H41">
        <v>312421</v>
      </c>
      <c r="I41">
        <v>320771</v>
      </c>
      <c r="J41" s="88">
        <v>122666424</v>
      </c>
      <c r="K41" s="84">
        <f t="shared" si="4"/>
        <v>0.20587996713633241</v>
      </c>
      <c r="L41" s="84">
        <f t="shared" si="5"/>
        <v>0.20587996713633241</v>
      </c>
      <c r="M41">
        <v>218550</v>
      </c>
      <c r="N41">
        <v>220120</v>
      </c>
      <c r="O41" s="112">
        <v>15956260</v>
      </c>
      <c r="P41" s="112">
        <f t="shared" si="6"/>
        <v>4.2906539238638794</v>
      </c>
      <c r="Q41" s="112">
        <f t="shared" si="7"/>
        <v>4.2906539238638794</v>
      </c>
      <c r="R41" s="84">
        <v>0</v>
      </c>
      <c r="S41" s="84"/>
      <c r="T41" s="84">
        <v>0</v>
      </c>
      <c r="U41" s="84">
        <v>0</v>
      </c>
      <c r="V41" s="84"/>
      <c r="W41" s="112">
        <v>1</v>
      </c>
      <c r="X41" s="112">
        <v>1</v>
      </c>
      <c r="Y41" s="112">
        <v>100000000</v>
      </c>
      <c r="Z41" s="112">
        <f t="shared" si="8"/>
        <v>146288.55026123489</v>
      </c>
      <c r="AA41" s="112">
        <f t="shared" si="9"/>
        <v>146288.55026123489</v>
      </c>
      <c r="AB41" s="157">
        <f t="shared" si="10"/>
        <v>0</v>
      </c>
      <c r="AC41" s="157">
        <f t="shared" si="11"/>
        <v>36572137565308.719</v>
      </c>
      <c r="AD41" s="88">
        <f t="shared" si="0"/>
        <v>42900249799169.687</v>
      </c>
      <c r="AE41" s="156">
        <f t="shared" si="1"/>
        <v>1173.0309644209485</v>
      </c>
      <c r="AF41" s="131">
        <f t="shared" si="12"/>
        <v>7.884147258214208E-3</v>
      </c>
      <c r="AG41" s="84">
        <f t="shared" si="13"/>
        <v>3.3883947479881405E-3</v>
      </c>
      <c r="AH41" s="84">
        <f t="shared" si="14"/>
        <v>2.672675652404928E-2</v>
      </c>
      <c r="AI41" s="84">
        <f t="shared" si="15"/>
        <v>7.1837108213223515E-3</v>
      </c>
      <c r="AJ41" s="84">
        <f t="shared" si="16"/>
        <v>0</v>
      </c>
    </row>
    <row r="42" spans="1:36" ht="16.5">
      <c r="A42" s="84">
        <v>20180227</v>
      </c>
      <c r="B42" s="84" t="s">
        <v>99</v>
      </c>
      <c r="C42">
        <v>47380</v>
      </c>
      <c r="D42">
        <v>47380</v>
      </c>
      <c r="E42" s="112">
        <v>128386494</v>
      </c>
      <c r="F42" s="112">
        <f t="shared" si="2"/>
        <v>0.83848026490342964</v>
      </c>
      <c r="G42" s="112">
        <f t="shared" si="3"/>
        <v>0.83848026490342964</v>
      </c>
      <c r="H42">
        <v>320771</v>
      </c>
      <c r="I42">
        <v>344842</v>
      </c>
      <c r="J42" s="88">
        <v>122666424</v>
      </c>
      <c r="K42" s="84">
        <f t="shared" si="4"/>
        <v>0.20587996713633241</v>
      </c>
      <c r="L42" s="84">
        <f t="shared" si="5"/>
        <v>0.20587996713633241</v>
      </c>
      <c r="M42">
        <v>220120</v>
      </c>
      <c r="N42">
        <v>221003</v>
      </c>
      <c r="O42" s="112">
        <v>15956260</v>
      </c>
      <c r="P42" s="112">
        <f t="shared" si="6"/>
        <v>4.2906539238638794</v>
      </c>
      <c r="Q42" s="112">
        <f t="shared" si="7"/>
        <v>4.2906539238638794</v>
      </c>
      <c r="R42" s="84">
        <v>0</v>
      </c>
      <c r="S42" s="84"/>
      <c r="T42" s="84">
        <v>0</v>
      </c>
      <c r="U42" s="84">
        <v>0</v>
      </c>
      <c r="V42" s="84"/>
      <c r="W42" s="112">
        <v>1</v>
      </c>
      <c r="X42" s="112">
        <v>1</v>
      </c>
      <c r="Y42" s="112">
        <v>100000000</v>
      </c>
      <c r="Z42" s="112">
        <f t="shared" si="8"/>
        <v>146288.55026123489</v>
      </c>
      <c r="AA42" s="112">
        <f t="shared" si="9"/>
        <v>146288.55026123489</v>
      </c>
      <c r="AB42" s="157">
        <f t="shared" si="10"/>
        <v>0</v>
      </c>
      <c r="AC42" s="157">
        <f t="shared" si="11"/>
        <v>36572137565308.719</v>
      </c>
      <c r="AD42" s="88">
        <f t="shared" si="0"/>
        <v>43568604940285.82</v>
      </c>
      <c r="AE42" s="156">
        <f t="shared" si="1"/>
        <v>1191.3059460219724</v>
      </c>
      <c r="AF42" s="131">
        <f t="shared" si="12"/>
        <v>1.5579283203359526E-2</v>
      </c>
      <c r="AG42" s="84">
        <f t="shared" si="13"/>
        <v>0</v>
      </c>
      <c r="AH42" s="84">
        <f t="shared" si="14"/>
        <v>7.504107291494555E-2</v>
      </c>
      <c r="AI42" s="84">
        <f t="shared" si="15"/>
        <v>4.0114483009267669E-3</v>
      </c>
      <c r="AJ42" s="84">
        <f t="shared" si="16"/>
        <v>0</v>
      </c>
    </row>
    <row r="43" spans="1:36" ht="16.5">
      <c r="A43" s="84">
        <v>20180228</v>
      </c>
      <c r="B43" s="84" t="s">
        <v>99</v>
      </c>
      <c r="C43">
        <v>47380</v>
      </c>
      <c r="D43">
        <v>47060</v>
      </c>
      <c r="E43" s="112">
        <v>128386494</v>
      </c>
      <c r="F43" s="112">
        <f t="shared" si="2"/>
        <v>0.83848026490342964</v>
      </c>
      <c r="G43" s="112">
        <f t="shared" si="3"/>
        <v>0.83848026490342964</v>
      </c>
      <c r="H43">
        <v>344842</v>
      </c>
      <c r="I43">
        <v>346807</v>
      </c>
      <c r="J43" s="88">
        <v>122666424</v>
      </c>
      <c r="K43" s="84">
        <f t="shared" si="4"/>
        <v>0.20587996713633241</v>
      </c>
      <c r="L43" s="84">
        <f t="shared" si="5"/>
        <v>0.20587996713633241</v>
      </c>
      <c r="M43">
        <v>221003</v>
      </c>
      <c r="N43">
        <v>229639</v>
      </c>
      <c r="O43" s="112">
        <v>15956260</v>
      </c>
      <c r="P43" s="112">
        <f t="shared" si="6"/>
        <v>4.2906539238638794</v>
      </c>
      <c r="Q43" s="112">
        <f t="shared" si="7"/>
        <v>4.2906539238638794</v>
      </c>
      <c r="R43" s="84">
        <v>0</v>
      </c>
      <c r="S43" s="84"/>
      <c r="T43" s="84">
        <v>0</v>
      </c>
      <c r="U43" s="84">
        <v>0</v>
      </c>
      <c r="V43" s="84"/>
      <c r="W43" s="112">
        <v>1</v>
      </c>
      <c r="X43" s="112">
        <v>1</v>
      </c>
      <c r="Y43" s="112">
        <v>100000000</v>
      </c>
      <c r="Z43" s="112">
        <f t="shared" si="8"/>
        <v>146288.55026123489</v>
      </c>
      <c r="AA43" s="112">
        <f t="shared" si="9"/>
        <v>146288.55026123489</v>
      </c>
      <c r="AB43" s="157">
        <f t="shared" si="10"/>
        <v>0</v>
      </c>
      <c r="AC43" s="157">
        <f t="shared" si="11"/>
        <v>36572137565308.719</v>
      </c>
      <c r="AD43" s="88">
        <f t="shared" si="0"/>
        <v>44175026946918.734</v>
      </c>
      <c r="AE43" s="156">
        <f t="shared" si="1"/>
        <v>1207.8874763071519</v>
      </c>
      <c r="AF43" s="131">
        <f t="shared" si="12"/>
        <v>1.3918784121365971E-2</v>
      </c>
      <c r="AG43" s="84">
        <f t="shared" si="13"/>
        <v>-6.7539046010975093E-3</v>
      </c>
      <c r="AH43" s="84">
        <f t="shared" si="14"/>
        <v>5.698261812656231E-3</v>
      </c>
      <c r="AI43" s="84">
        <f t="shared" si="15"/>
        <v>3.907639262815437E-2</v>
      </c>
      <c r="AJ43" s="84">
        <f t="shared" si="16"/>
        <v>0</v>
      </c>
    </row>
    <row r="44" spans="1:36" ht="16.5">
      <c r="A44" s="84">
        <v>20180302</v>
      </c>
      <c r="B44" s="84" t="s">
        <v>99</v>
      </c>
      <c r="C44">
        <v>47060</v>
      </c>
      <c r="D44">
        <v>46020</v>
      </c>
      <c r="E44" s="112">
        <v>128386494</v>
      </c>
      <c r="F44" s="112">
        <f t="shared" si="2"/>
        <v>0.83848026490342964</v>
      </c>
      <c r="G44" s="112">
        <f t="shared" si="3"/>
        <v>0.83848026490342964</v>
      </c>
      <c r="H44">
        <v>346807</v>
      </c>
      <c r="I44">
        <v>365473</v>
      </c>
      <c r="J44" s="88">
        <v>122666424</v>
      </c>
      <c r="K44" s="84">
        <f t="shared" si="4"/>
        <v>0.20587996713633241</v>
      </c>
      <c r="L44" s="84">
        <f t="shared" si="5"/>
        <v>0.20587996713633241</v>
      </c>
      <c r="M44">
        <v>229639</v>
      </c>
      <c r="N44">
        <v>234546</v>
      </c>
      <c r="O44" s="112">
        <v>15956260</v>
      </c>
      <c r="P44" s="112">
        <f t="shared" si="6"/>
        <v>4.2906539238638794</v>
      </c>
      <c r="Q44" s="112">
        <f t="shared" si="7"/>
        <v>4.2906539238638794</v>
      </c>
      <c r="R44" s="84">
        <v>0</v>
      </c>
      <c r="S44" s="84"/>
      <c r="T44" s="84">
        <v>0</v>
      </c>
      <c r="U44" s="84">
        <v>0</v>
      </c>
      <c r="V44" s="84"/>
      <c r="W44" s="112">
        <v>1</v>
      </c>
      <c r="X44" s="112">
        <v>1</v>
      </c>
      <c r="Y44" s="112">
        <v>100000000</v>
      </c>
      <c r="Z44" s="112">
        <f t="shared" si="8"/>
        <v>146288.55026123489</v>
      </c>
      <c r="AA44" s="112">
        <f t="shared" si="9"/>
        <v>146288.55026123489</v>
      </c>
      <c r="AB44" s="157">
        <f t="shared" si="10"/>
        <v>0</v>
      </c>
      <c r="AC44" s="157">
        <f t="shared" si="11"/>
        <v>36572137565308.719</v>
      </c>
      <c r="AD44" s="88">
        <f t="shared" si="0"/>
        <v>44870419936899.727</v>
      </c>
      <c r="AE44" s="156">
        <f t="shared" si="1"/>
        <v>1226.901759755561</v>
      </c>
      <c r="AF44" s="131">
        <f t="shared" si="12"/>
        <v>1.5741767193862308E-2</v>
      </c>
      <c r="AG44" s="84">
        <f t="shared" si="13"/>
        <v>-2.2099447513812154E-2</v>
      </c>
      <c r="AH44" s="84">
        <f t="shared" si="14"/>
        <v>5.3822443030273323E-2</v>
      </c>
      <c r="AI44" s="84">
        <f t="shared" si="15"/>
        <v>2.1368321583006371E-2</v>
      </c>
      <c r="AJ44" s="84">
        <f t="shared" si="16"/>
        <v>0</v>
      </c>
    </row>
    <row r="45" spans="1:36" ht="16.5">
      <c r="A45" s="84">
        <v>20180305</v>
      </c>
      <c r="B45" s="84" t="s">
        <v>99</v>
      </c>
      <c r="C45">
        <v>46020</v>
      </c>
      <c r="D45">
        <v>45200</v>
      </c>
      <c r="E45" s="112">
        <v>128386494</v>
      </c>
      <c r="F45" s="112">
        <f t="shared" si="2"/>
        <v>0.83848026490342964</v>
      </c>
      <c r="G45" s="112">
        <f t="shared" si="3"/>
        <v>0.83848026490342964</v>
      </c>
      <c r="H45">
        <v>365473</v>
      </c>
      <c r="I45">
        <v>366947</v>
      </c>
      <c r="J45" s="88">
        <v>122666424</v>
      </c>
      <c r="K45" s="84">
        <f t="shared" si="4"/>
        <v>0.20587996713633241</v>
      </c>
      <c r="L45" s="84">
        <f t="shared" si="5"/>
        <v>0.20587996713633241</v>
      </c>
      <c r="M45">
        <v>234546</v>
      </c>
      <c r="N45">
        <v>224634</v>
      </c>
      <c r="O45" s="112">
        <v>15956260</v>
      </c>
      <c r="P45" s="112">
        <f t="shared" si="6"/>
        <v>4.2906539238638794</v>
      </c>
      <c r="Q45" s="112">
        <f t="shared" si="7"/>
        <v>4.2906539238638794</v>
      </c>
      <c r="R45" s="84">
        <v>0</v>
      </c>
      <c r="S45" s="84"/>
      <c r="T45" s="84">
        <v>0</v>
      </c>
      <c r="U45" s="84">
        <v>0</v>
      </c>
      <c r="V45" s="84"/>
      <c r="W45" s="112">
        <v>1</v>
      </c>
      <c r="X45" s="112">
        <v>1</v>
      </c>
      <c r="Y45" s="112">
        <v>100000000</v>
      </c>
      <c r="Z45" s="112">
        <f t="shared" si="8"/>
        <v>146288.55026123489</v>
      </c>
      <c r="AA45" s="112">
        <f t="shared" si="9"/>
        <v>146288.55026123489</v>
      </c>
      <c r="AB45" s="157">
        <f t="shared" si="10"/>
        <v>0</v>
      </c>
      <c r="AC45" s="157">
        <f t="shared" si="11"/>
        <v>36572137565308.719</v>
      </c>
      <c r="AD45" s="88">
        <f t="shared" si="0"/>
        <v>44140769363031.359</v>
      </c>
      <c r="AE45" s="156">
        <f t="shared" si="1"/>
        <v>1206.9507636573594</v>
      </c>
      <c r="AF45" s="131">
        <f t="shared" si="12"/>
        <v>-1.6261282486200426E-2</v>
      </c>
      <c r="AG45" s="84">
        <f t="shared" si="13"/>
        <v>-1.7818339852238158E-2</v>
      </c>
      <c r="AH45" s="84">
        <f t="shared" si="14"/>
        <v>4.0331296703176433E-3</v>
      </c>
      <c r="AI45" s="84">
        <f t="shared" si="15"/>
        <v>-4.2260366836356193E-2</v>
      </c>
      <c r="AJ45" s="84">
        <f t="shared" si="16"/>
        <v>0</v>
      </c>
    </row>
    <row r="46" spans="1:36" ht="16.5">
      <c r="A46" s="84">
        <v>20180306</v>
      </c>
      <c r="B46" s="84" t="s">
        <v>99</v>
      </c>
      <c r="C46">
        <v>45200</v>
      </c>
      <c r="D46">
        <v>47020</v>
      </c>
      <c r="E46" s="112">
        <v>128386494</v>
      </c>
      <c r="F46" s="112">
        <f t="shared" si="2"/>
        <v>0.83848026490342964</v>
      </c>
      <c r="G46" s="112">
        <f t="shared" si="3"/>
        <v>0.83848026490342964</v>
      </c>
      <c r="H46">
        <v>366947</v>
      </c>
      <c r="I46">
        <v>363508</v>
      </c>
      <c r="J46" s="88">
        <v>122666424</v>
      </c>
      <c r="K46" s="84">
        <f t="shared" si="4"/>
        <v>0.20587996713633241</v>
      </c>
      <c r="L46" s="84">
        <f t="shared" si="5"/>
        <v>0.20587996713633241</v>
      </c>
      <c r="M46">
        <v>224634</v>
      </c>
      <c r="N46">
        <v>232289</v>
      </c>
      <c r="O46" s="112">
        <v>15956260</v>
      </c>
      <c r="P46" s="112">
        <f t="shared" si="6"/>
        <v>4.2906539238638794</v>
      </c>
      <c r="Q46" s="112">
        <f t="shared" si="7"/>
        <v>4.2906539238638794</v>
      </c>
      <c r="R46" s="84">
        <v>0</v>
      </c>
      <c r="S46" s="84"/>
      <c r="T46" s="84">
        <v>0</v>
      </c>
      <c r="U46" s="84">
        <v>0</v>
      </c>
      <c r="V46" s="84"/>
      <c r="W46" s="112">
        <v>1</v>
      </c>
      <c r="X46" s="112">
        <v>1</v>
      </c>
      <c r="Y46" s="112">
        <v>100000000</v>
      </c>
      <c r="Z46" s="112">
        <f t="shared" si="8"/>
        <v>146288.55026123489</v>
      </c>
      <c r="AA46" s="112">
        <f t="shared" si="9"/>
        <v>146288.55026123489</v>
      </c>
      <c r="AB46" s="157">
        <f t="shared" si="10"/>
        <v>0</v>
      </c>
      <c r="AC46" s="157">
        <f t="shared" si="11"/>
        <v>36572137565308.719</v>
      </c>
      <c r="AD46" s="88">
        <f t="shared" si="0"/>
        <v>44773923753211.891</v>
      </c>
      <c r="AE46" s="156">
        <f t="shared" si="1"/>
        <v>1224.2632433845802</v>
      </c>
      <c r="AF46" s="131">
        <f t="shared" si="12"/>
        <v>1.4343981750141708E-2</v>
      </c>
      <c r="AG46" s="84">
        <f t="shared" si="13"/>
        <v>4.026548672566372E-2</v>
      </c>
      <c r="AH46" s="84">
        <f t="shared" si="14"/>
        <v>-9.3719256459379695E-3</v>
      </c>
      <c r="AI46" s="84">
        <f t="shared" si="15"/>
        <v>3.4077655208027281E-2</v>
      </c>
      <c r="AJ46" s="84">
        <f t="shared" si="16"/>
        <v>0</v>
      </c>
    </row>
    <row r="47" spans="1:36" ht="16.5">
      <c r="A47" s="84">
        <v>20180307</v>
      </c>
      <c r="B47" s="84" t="s">
        <v>99</v>
      </c>
      <c r="C47">
        <v>47020</v>
      </c>
      <c r="D47">
        <v>48620</v>
      </c>
      <c r="E47" s="112">
        <v>128386494</v>
      </c>
      <c r="F47" s="112">
        <f t="shared" si="2"/>
        <v>0.83848026490342964</v>
      </c>
      <c r="G47" s="112">
        <f t="shared" si="3"/>
        <v>0.83848026490342964</v>
      </c>
      <c r="H47">
        <v>363508</v>
      </c>
      <c r="I47">
        <v>319298</v>
      </c>
      <c r="J47" s="88">
        <v>122666424</v>
      </c>
      <c r="K47" s="84">
        <f t="shared" si="4"/>
        <v>0.20587996713633241</v>
      </c>
      <c r="L47" s="84">
        <f t="shared" si="5"/>
        <v>0.20587996713633241</v>
      </c>
      <c r="M47">
        <v>232289</v>
      </c>
      <c r="N47">
        <v>219531</v>
      </c>
      <c r="O47" s="112">
        <v>15956260</v>
      </c>
      <c r="P47" s="112">
        <f t="shared" si="6"/>
        <v>4.2906539238638794</v>
      </c>
      <c r="Q47" s="112">
        <f t="shared" si="7"/>
        <v>4.2906539238638794</v>
      </c>
      <c r="R47" s="84">
        <v>0</v>
      </c>
      <c r="S47" s="84"/>
      <c r="T47" s="84">
        <v>0</v>
      </c>
      <c r="U47" s="84">
        <v>0</v>
      </c>
      <c r="V47" s="84"/>
      <c r="W47" s="112">
        <v>1</v>
      </c>
      <c r="X47" s="112">
        <v>1</v>
      </c>
      <c r="Y47" s="112">
        <v>100000000</v>
      </c>
      <c r="Z47" s="112">
        <f t="shared" si="8"/>
        <v>146288.55026123489</v>
      </c>
      <c r="AA47" s="112">
        <f t="shared" si="9"/>
        <v>146288.55026123489</v>
      </c>
      <c r="AB47" s="157">
        <f t="shared" si="10"/>
        <v>0</v>
      </c>
      <c r="AC47" s="157">
        <f t="shared" si="11"/>
        <v>36572137565308.719</v>
      </c>
      <c r="AD47" s="88">
        <f t="shared" si="0"/>
        <v>42956210681655.93</v>
      </c>
      <c r="AE47" s="156">
        <f t="shared" si="1"/>
        <v>1174.5611151370863</v>
      </c>
      <c r="AF47" s="131">
        <f t="shared" si="12"/>
        <v>-4.0597582681718113E-2</v>
      </c>
      <c r="AG47" s="84">
        <f t="shared" si="13"/>
        <v>3.4028073160357296E-2</v>
      </c>
      <c r="AH47" s="84">
        <f t="shared" si="14"/>
        <v>-0.12162043201250042</v>
      </c>
      <c r="AI47" s="84">
        <f t="shared" si="15"/>
        <v>-5.4922962344321084E-2</v>
      </c>
      <c r="AJ47" s="84">
        <f t="shared" si="16"/>
        <v>0</v>
      </c>
    </row>
    <row r="48" spans="1:36" ht="16.5">
      <c r="A48" s="84">
        <v>20180308</v>
      </c>
      <c r="B48" s="84" t="s">
        <v>99</v>
      </c>
      <c r="C48">
        <v>48620</v>
      </c>
      <c r="D48">
        <v>49200</v>
      </c>
      <c r="E48" s="112">
        <v>128386494</v>
      </c>
      <c r="F48" s="112">
        <f t="shared" si="2"/>
        <v>0.83848026490342964</v>
      </c>
      <c r="G48" s="112">
        <f t="shared" si="3"/>
        <v>0.83848026490342964</v>
      </c>
      <c r="H48">
        <v>319298</v>
      </c>
      <c r="I48">
        <v>347789</v>
      </c>
      <c r="J48" s="88">
        <v>122666424</v>
      </c>
      <c r="K48" s="84">
        <f t="shared" si="4"/>
        <v>0.20587996713633241</v>
      </c>
      <c r="L48" s="84">
        <f t="shared" si="5"/>
        <v>0.20587996713633241</v>
      </c>
      <c r="M48">
        <v>219531</v>
      </c>
      <c r="N48">
        <v>229934</v>
      </c>
      <c r="O48" s="112">
        <v>15956260</v>
      </c>
      <c r="P48" s="112">
        <f t="shared" si="6"/>
        <v>4.2906539238638794</v>
      </c>
      <c r="Q48" s="112">
        <f t="shared" si="7"/>
        <v>4.2906539238638794</v>
      </c>
      <c r="R48" s="84">
        <v>0</v>
      </c>
      <c r="S48" s="84"/>
      <c r="T48" s="84">
        <v>0</v>
      </c>
      <c r="U48" s="84">
        <v>0</v>
      </c>
      <c r="V48" s="84"/>
      <c r="W48" s="112">
        <v>1</v>
      </c>
      <c r="X48" s="112">
        <v>1</v>
      </c>
      <c r="Y48" s="112">
        <v>100000000</v>
      </c>
      <c r="Z48" s="112">
        <f t="shared" si="8"/>
        <v>146288.55026123489</v>
      </c>
      <c r="AA48" s="112">
        <f t="shared" si="9"/>
        <v>146288.55026123489</v>
      </c>
      <c r="AB48" s="157">
        <f t="shared" si="10"/>
        <v>0</v>
      </c>
      <c r="AC48" s="157">
        <f t="shared" si="11"/>
        <v>36572137565308.719</v>
      </c>
      <c r="AD48" s="88">
        <f t="shared" si="0"/>
        <v>44450393465926.461</v>
      </c>
      <c r="AE48" s="156">
        <f t="shared" si="1"/>
        <v>1215.4168835920279</v>
      </c>
      <c r="AF48" s="131">
        <f t="shared" si="12"/>
        <v>3.4783859203591345E-2</v>
      </c>
      <c r="AG48" s="84">
        <f t="shared" si="13"/>
        <v>1.192924722336487E-2</v>
      </c>
      <c r="AH48" s="84">
        <f t="shared" si="14"/>
        <v>8.9230123583611543E-2</v>
      </c>
      <c r="AI48" s="84">
        <f t="shared" si="15"/>
        <v>4.7387384925135854E-2</v>
      </c>
      <c r="AJ48" s="84">
        <f t="shared" si="16"/>
        <v>0</v>
      </c>
    </row>
    <row r="49" spans="1:36" ht="16.5">
      <c r="A49" s="84">
        <v>20180309</v>
      </c>
      <c r="B49" s="84" t="s">
        <v>99</v>
      </c>
      <c r="C49">
        <v>49200</v>
      </c>
      <c r="D49">
        <v>49740</v>
      </c>
      <c r="E49" s="112">
        <v>128386494</v>
      </c>
      <c r="F49" s="112">
        <f t="shared" si="2"/>
        <v>0.83848026490342964</v>
      </c>
      <c r="G49" s="112">
        <f t="shared" si="3"/>
        <v>0.83848026490342964</v>
      </c>
      <c r="H49">
        <v>347789</v>
      </c>
      <c r="I49">
        <v>320280</v>
      </c>
      <c r="J49" s="88">
        <v>122666424</v>
      </c>
      <c r="K49" s="84">
        <f t="shared" si="4"/>
        <v>0.20587996713633241</v>
      </c>
      <c r="L49" s="84">
        <f t="shared" si="5"/>
        <v>0.20587996713633241</v>
      </c>
      <c r="M49">
        <v>229934</v>
      </c>
      <c r="N49">
        <v>238668</v>
      </c>
      <c r="O49" s="112">
        <v>15956260</v>
      </c>
      <c r="P49" s="112">
        <f t="shared" si="6"/>
        <v>4.2906539238638794</v>
      </c>
      <c r="Q49" s="112">
        <f t="shared" si="7"/>
        <v>4.2906539238638794</v>
      </c>
      <c r="R49" s="84">
        <v>0</v>
      </c>
      <c r="S49" s="84"/>
      <c r="T49" s="84">
        <v>0</v>
      </c>
      <c r="U49" s="84">
        <v>0</v>
      </c>
      <c r="V49" s="84"/>
      <c r="W49" s="112">
        <v>1</v>
      </c>
      <c r="X49" s="112">
        <v>1</v>
      </c>
      <c r="Y49" s="112">
        <v>100000000</v>
      </c>
      <c r="Z49" s="112">
        <f t="shared" si="8"/>
        <v>146288.55026123489</v>
      </c>
      <c r="AA49" s="112">
        <f t="shared" si="9"/>
        <v>146288.55026123489</v>
      </c>
      <c r="AB49" s="157">
        <f t="shared" si="10"/>
        <v>0</v>
      </c>
      <c r="AC49" s="157">
        <f t="shared" si="11"/>
        <v>36572137565308.719</v>
      </c>
      <c r="AD49" s="88">
        <f t="shared" si="0"/>
        <v>44411750549585.672</v>
      </c>
      <c r="AE49" s="156">
        <f t="shared" si="1"/>
        <v>1214.3602618325865</v>
      </c>
      <c r="AF49" s="131">
        <f t="shared" si="12"/>
        <v>-8.6934925267675588E-4</v>
      </c>
      <c r="AG49" s="84">
        <f t="shared" si="13"/>
        <v>1.097560975609756E-2</v>
      </c>
      <c r="AH49" s="84">
        <f t="shared" si="14"/>
        <v>-7.9096808697227336E-2</v>
      </c>
      <c r="AI49" s="84">
        <f t="shared" si="15"/>
        <v>3.7984813033305212E-2</v>
      </c>
      <c r="AJ49" s="84">
        <f t="shared" si="16"/>
        <v>0</v>
      </c>
    </row>
    <row r="50" spans="1:36" ht="16.5">
      <c r="A50" s="84">
        <v>20180312</v>
      </c>
      <c r="B50" s="84" t="s">
        <v>99</v>
      </c>
      <c r="C50">
        <v>49740</v>
      </c>
      <c r="D50">
        <v>49740</v>
      </c>
      <c r="E50" s="112">
        <v>128386494</v>
      </c>
      <c r="F50" s="112">
        <f t="shared" si="2"/>
        <v>0.83848026490342964</v>
      </c>
      <c r="G50" s="112">
        <f t="shared" si="3"/>
        <v>0.83848026490342964</v>
      </c>
      <c r="H50">
        <v>320280</v>
      </c>
      <c r="I50">
        <v>316350</v>
      </c>
      <c r="J50" s="88">
        <v>122666424</v>
      </c>
      <c r="K50" s="84">
        <f t="shared" si="4"/>
        <v>0.20587996713633241</v>
      </c>
      <c r="L50" s="84">
        <f t="shared" si="5"/>
        <v>0.20587996713633241</v>
      </c>
      <c r="M50">
        <v>238668</v>
      </c>
      <c r="N50">
        <v>250542</v>
      </c>
      <c r="O50" s="112">
        <v>15956260</v>
      </c>
      <c r="P50" s="112">
        <f t="shared" si="6"/>
        <v>4.2906539238638794</v>
      </c>
      <c r="Q50" s="112">
        <f t="shared" si="7"/>
        <v>4.2906539238638794</v>
      </c>
      <c r="R50" s="84">
        <v>0</v>
      </c>
      <c r="S50" s="84"/>
      <c r="T50" s="84">
        <v>0</v>
      </c>
      <c r="U50" s="84">
        <v>0</v>
      </c>
      <c r="V50" s="84"/>
      <c r="W50" s="112">
        <v>1</v>
      </c>
      <c r="X50" s="112">
        <v>1</v>
      </c>
      <c r="Y50" s="112">
        <v>100000000</v>
      </c>
      <c r="Z50" s="112">
        <f t="shared" si="8"/>
        <v>146288.55026123489</v>
      </c>
      <c r="AA50" s="112">
        <f t="shared" si="9"/>
        <v>146288.55026123489</v>
      </c>
      <c r="AB50" s="157">
        <f t="shared" si="10"/>
        <v>0</v>
      </c>
      <c r="AC50" s="157">
        <f t="shared" si="11"/>
        <v>36572137565308.719</v>
      </c>
      <c r="AD50" s="88">
        <f t="shared" si="0"/>
        <v>45125427294835.523</v>
      </c>
      <c r="AE50" s="156">
        <f t="shared" si="1"/>
        <v>1233.8744820220793</v>
      </c>
      <c r="AF50" s="131">
        <f t="shared" si="12"/>
        <v>1.6069547730460113E-2</v>
      </c>
      <c r="AG50" s="84">
        <f t="shared" si="13"/>
        <v>0</v>
      </c>
      <c r="AH50" s="84">
        <f t="shared" si="14"/>
        <v>-1.2270513300861745E-2</v>
      </c>
      <c r="AI50" s="84">
        <f t="shared" si="15"/>
        <v>4.975111870883403E-2</v>
      </c>
      <c r="AJ50" s="84">
        <f t="shared" si="16"/>
        <v>0</v>
      </c>
    </row>
    <row r="51" spans="1:36" ht="16.5">
      <c r="A51" s="84">
        <v>20180313</v>
      </c>
      <c r="B51" s="84" t="s">
        <v>99</v>
      </c>
      <c r="C51">
        <v>49740</v>
      </c>
      <c r="D51">
        <v>51660</v>
      </c>
      <c r="E51" s="112">
        <v>128386494</v>
      </c>
      <c r="F51" s="112">
        <f t="shared" si="2"/>
        <v>0.83848026490342964</v>
      </c>
      <c r="G51" s="112">
        <f t="shared" si="3"/>
        <v>0.83848026490342964</v>
      </c>
      <c r="H51">
        <v>316350</v>
      </c>
      <c r="I51">
        <v>305543</v>
      </c>
      <c r="J51" s="88">
        <v>122666424</v>
      </c>
      <c r="K51" s="84">
        <f t="shared" si="4"/>
        <v>0.20587996713633241</v>
      </c>
      <c r="L51" s="84">
        <f t="shared" si="5"/>
        <v>0.20587996713633241</v>
      </c>
      <c r="M51">
        <v>250542</v>
      </c>
      <c r="N51">
        <v>251229</v>
      </c>
      <c r="O51" s="112">
        <v>15956260</v>
      </c>
      <c r="P51" s="112">
        <f t="shared" si="6"/>
        <v>4.2906539238638794</v>
      </c>
      <c r="Q51" s="112">
        <f t="shared" si="7"/>
        <v>4.2906539238638794</v>
      </c>
      <c r="R51" s="84">
        <v>0</v>
      </c>
      <c r="S51" s="84"/>
      <c r="T51" s="84">
        <v>0</v>
      </c>
      <c r="U51" s="84">
        <v>0</v>
      </c>
      <c r="V51" s="84"/>
      <c r="W51" s="112">
        <v>1</v>
      </c>
      <c r="X51" s="112">
        <v>1</v>
      </c>
      <c r="Y51" s="112">
        <v>100000000</v>
      </c>
      <c r="Z51" s="112">
        <f t="shared" si="8"/>
        <v>146288.55026123489</v>
      </c>
      <c r="AA51" s="112">
        <f t="shared" si="9"/>
        <v>146288.55026123489</v>
      </c>
      <c r="AB51" s="157">
        <f t="shared" si="10"/>
        <v>0</v>
      </c>
      <c r="AC51" s="157">
        <f t="shared" si="11"/>
        <v>36572137565308.719</v>
      </c>
      <c r="AD51" s="88">
        <f t="shared" si="0"/>
        <v>45106222328147.398</v>
      </c>
      <c r="AE51" s="156">
        <f t="shared" si="1"/>
        <v>1233.3493563945758</v>
      </c>
      <c r="AF51" s="131">
        <f t="shared" si="12"/>
        <v>-4.2559079967591717E-4</v>
      </c>
      <c r="AG51" s="84">
        <f t="shared" si="13"/>
        <v>3.8600723763570564E-2</v>
      </c>
      <c r="AH51" s="84">
        <f t="shared" si="14"/>
        <v>-3.4161529951003633E-2</v>
      </c>
      <c r="AI51" s="84">
        <f t="shared" si="15"/>
        <v>2.7420552242737747E-3</v>
      </c>
      <c r="AJ51" s="84">
        <f t="shared" si="16"/>
        <v>0</v>
      </c>
    </row>
    <row r="52" spans="1:36" ht="16.5">
      <c r="A52" s="84">
        <v>20180314</v>
      </c>
      <c r="B52" s="84" t="s">
        <v>99</v>
      </c>
      <c r="C52">
        <v>51660</v>
      </c>
      <c r="D52">
        <v>51760</v>
      </c>
      <c r="E52" s="112">
        <v>128386494</v>
      </c>
      <c r="F52" s="112">
        <f t="shared" si="2"/>
        <v>0.83848026490342964</v>
      </c>
      <c r="G52" s="112">
        <f t="shared" si="3"/>
        <v>0.83848026490342964</v>
      </c>
      <c r="H52">
        <v>305543</v>
      </c>
      <c r="I52">
        <v>301122</v>
      </c>
      <c r="J52" s="88">
        <v>122666424</v>
      </c>
      <c r="K52" s="84">
        <f t="shared" si="4"/>
        <v>0.20587996713633241</v>
      </c>
      <c r="L52" s="84">
        <f t="shared" si="5"/>
        <v>0.20587996713633241</v>
      </c>
      <c r="M52">
        <v>251229</v>
      </c>
      <c r="N52">
        <v>238962</v>
      </c>
      <c r="O52" s="112">
        <v>15956260</v>
      </c>
      <c r="P52" s="112">
        <f t="shared" si="6"/>
        <v>4.2906539238638794</v>
      </c>
      <c r="Q52" s="112">
        <f t="shared" si="7"/>
        <v>4.2906539238638794</v>
      </c>
      <c r="R52" s="84">
        <v>0</v>
      </c>
      <c r="S52" s="84"/>
      <c r="T52" s="84">
        <v>0</v>
      </c>
      <c r="U52" s="84">
        <v>0</v>
      </c>
      <c r="V52" s="84"/>
      <c r="W52" s="112">
        <v>1</v>
      </c>
      <c r="X52" s="112">
        <v>1</v>
      </c>
      <c r="Y52" s="112">
        <v>100000000</v>
      </c>
      <c r="Z52" s="112">
        <f t="shared" si="8"/>
        <v>146288.55026123489</v>
      </c>
      <c r="AA52" s="112">
        <f t="shared" si="9"/>
        <v>146288.55026123489</v>
      </c>
      <c r="AB52" s="157">
        <f t="shared" si="10"/>
        <v>0</v>
      </c>
      <c r="AC52" s="157">
        <f t="shared" si="11"/>
        <v>36572137565308.719</v>
      </c>
      <c r="AD52" s="88">
        <f t="shared" si="0"/>
        <v>44165503835679.031</v>
      </c>
      <c r="AE52" s="156">
        <f t="shared" si="1"/>
        <v>1207.6270837823042</v>
      </c>
      <c r="AF52" s="131">
        <f t="shared" si="12"/>
        <v>-2.0855625763218429E-2</v>
      </c>
      <c r="AG52" s="84">
        <f t="shared" si="13"/>
        <v>1.9357336430507162E-3</v>
      </c>
      <c r="AH52" s="84">
        <f t="shared" si="14"/>
        <v>-1.4469321830315209E-2</v>
      </c>
      <c r="AI52" s="84">
        <f t="shared" si="15"/>
        <v>-4.8827961740085739E-2</v>
      </c>
      <c r="AJ52" s="84">
        <f t="shared" si="16"/>
        <v>0</v>
      </c>
    </row>
    <row r="53" spans="1:36" ht="16.5">
      <c r="A53" s="84">
        <v>20180315</v>
      </c>
      <c r="B53" s="84" t="s">
        <v>99</v>
      </c>
      <c r="C53">
        <v>51760</v>
      </c>
      <c r="D53">
        <v>51540</v>
      </c>
      <c r="E53" s="112">
        <v>128386494</v>
      </c>
      <c r="F53" s="112">
        <f t="shared" si="2"/>
        <v>0.83848026490342964</v>
      </c>
      <c r="G53" s="112">
        <f t="shared" si="3"/>
        <v>0.83848026490342964</v>
      </c>
      <c r="H53">
        <v>301122</v>
      </c>
      <c r="I53">
        <v>316842</v>
      </c>
      <c r="J53" s="88">
        <v>122666424</v>
      </c>
      <c r="K53" s="84">
        <f t="shared" si="4"/>
        <v>0.20587996713633241</v>
      </c>
      <c r="L53" s="84">
        <f t="shared" si="5"/>
        <v>0.20587996713633241</v>
      </c>
      <c r="M53">
        <v>238962</v>
      </c>
      <c r="N53">
        <v>235527</v>
      </c>
      <c r="O53" s="112">
        <v>15956260</v>
      </c>
      <c r="P53" s="112">
        <f t="shared" si="6"/>
        <v>4.2906539238638794</v>
      </c>
      <c r="Q53" s="112">
        <f t="shared" si="7"/>
        <v>4.2906539238638794</v>
      </c>
      <c r="R53" s="84">
        <v>0</v>
      </c>
      <c r="S53" s="84"/>
      <c r="T53" s="84">
        <v>0</v>
      </c>
      <c r="U53" s="84">
        <v>0</v>
      </c>
      <c r="V53" s="84"/>
      <c r="W53" s="112">
        <v>1</v>
      </c>
      <c r="X53" s="112">
        <v>1</v>
      </c>
      <c r="Y53" s="112">
        <v>100000000</v>
      </c>
      <c r="Z53" s="112">
        <f t="shared" si="8"/>
        <v>146288.55026123489</v>
      </c>
      <c r="AA53" s="112">
        <f t="shared" si="9"/>
        <v>146288.55026123489</v>
      </c>
      <c r="AB53" s="157">
        <f t="shared" si="10"/>
        <v>0</v>
      </c>
      <c r="AC53" s="157">
        <f t="shared" si="11"/>
        <v>36572137565308.719</v>
      </c>
      <c r="AD53" s="88">
        <f t="shared" si="0"/>
        <v>44303652927198.602</v>
      </c>
      <c r="AE53" s="156">
        <f t="shared" si="1"/>
        <v>1211.4045247719887</v>
      </c>
      <c r="AF53" s="131">
        <f t="shared" si="12"/>
        <v>3.1279863133356271E-3</v>
      </c>
      <c r="AG53" s="84">
        <f t="shared" si="13"/>
        <v>-4.250386398763524E-3</v>
      </c>
      <c r="AH53" s="84">
        <f t="shared" si="14"/>
        <v>5.2204754219220113E-2</v>
      </c>
      <c r="AI53" s="84">
        <f t="shared" si="15"/>
        <v>-1.437467044969493E-2</v>
      </c>
      <c r="AJ53" s="84">
        <f t="shared" si="16"/>
        <v>0</v>
      </c>
    </row>
    <row r="54" spans="1:36" ht="16.5">
      <c r="A54" s="84">
        <v>20180316</v>
      </c>
      <c r="B54" s="84" t="s">
        <v>99</v>
      </c>
      <c r="C54">
        <v>51540</v>
      </c>
      <c r="D54">
        <v>51140</v>
      </c>
      <c r="E54" s="112">
        <v>128386494</v>
      </c>
      <c r="F54" s="112">
        <f t="shared" si="2"/>
        <v>0.83848026490342964</v>
      </c>
      <c r="G54" s="112">
        <f t="shared" si="3"/>
        <v>0.83848026490342964</v>
      </c>
      <c r="H54">
        <v>316842</v>
      </c>
      <c r="I54">
        <v>318315</v>
      </c>
      <c r="J54" s="88">
        <v>122666424</v>
      </c>
      <c r="K54" s="84">
        <f t="shared" si="4"/>
        <v>0.20587996713633241</v>
      </c>
      <c r="L54" s="84">
        <f t="shared" si="5"/>
        <v>0.20587996713633241</v>
      </c>
      <c r="M54">
        <v>235527</v>
      </c>
      <c r="N54">
        <v>236509</v>
      </c>
      <c r="O54" s="112">
        <v>15956260</v>
      </c>
      <c r="P54" s="112">
        <f t="shared" si="6"/>
        <v>4.2906539238638794</v>
      </c>
      <c r="Q54" s="112">
        <f t="shared" si="7"/>
        <v>4.2906539238638794</v>
      </c>
      <c r="R54" s="84">
        <v>0</v>
      </c>
      <c r="S54" s="84"/>
      <c r="T54" s="84">
        <v>0</v>
      </c>
      <c r="U54" s="84">
        <v>0</v>
      </c>
      <c r="V54" s="84"/>
      <c r="W54" s="112">
        <v>1</v>
      </c>
      <c r="X54" s="112">
        <v>1</v>
      </c>
      <c r="Y54" s="112">
        <v>100000000</v>
      </c>
      <c r="Z54" s="112">
        <f t="shared" si="8"/>
        <v>146288.55026123489</v>
      </c>
      <c r="AA54" s="112">
        <f t="shared" si="9"/>
        <v>146288.55026123489</v>
      </c>
      <c r="AB54" s="157">
        <f t="shared" si="10"/>
        <v>0</v>
      </c>
      <c r="AC54" s="157">
        <f t="shared" si="11"/>
        <v>36572137565308.719</v>
      </c>
      <c r="AD54" s="88">
        <f t="shared" si="0"/>
        <v>44365023535876.258</v>
      </c>
      <c r="AE54" s="156">
        <f t="shared" si="1"/>
        <v>1213.082594821027</v>
      </c>
      <c r="AF54" s="131">
        <f t="shared" si="12"/>
        <v>1.3852268294557875E-3</v>
      </c>
      <c r="AG54" s="84">
        <f t="shared" si="13"/>
        <v>-7.7609623593325574E-3</v>
      </c>
      <c r="AH54" s="84">
        <f t="shared" si="14"/>
        <v>4.6490048667790253E-3</v>
      </c>
      <c r="AI54" s="84">
        <f t="shared" si="15"/>
        <v>4.1693733627142533E-3</v>
      </c>
      <c r="AJ54" s="84">
        <f t="shared" si="16"/>
        <v>0</v>
      </c>
    </row>
    <row r="55" spans="1:36" ht="16.5">
      <c r="A55" s="84">
        <v>20180319</v>
      </c>
      <c r="B55" s="84" t="s">
        <v>99</v>
      </c>
      <c r="C55">
        <v>51140</v>
      </c>
      <c r="D55">
        <v>50740</v>
      </c>
      <c r="E55" s="112">
        <v>128386494</v>
      </c>
      <c r="F55" s="112">
        <f t="shared" si="2"/>
        <v>0.83848026490342964</v>
      </c>
      <c r="G55" s="112">
        <f t="shared" si="3"/>
        <v>0.83848026490342964</v>
      </c>
      <c r="H55">
        <v>318315</v>
      </c>
      <c r="I55">
        <v>313403</v>
      </c>
      <c r="J55" s="88">
        <v>122666424</v>
      </c>
      <c r="K55" s="84">
        <f t="shared" si="4"/>
        <v>0.20587996713633241</v>
      </c>
      <c r="L55" s="84">
        <f t="shared" si="5"/>
        <v>0.20587996713633241</v>
      </c>
      <c r="M55">
        <v>236509</v>
      </c>
      <c r="N55">
        <v>228658</v>
      </c>
      <c r="O55" s="112">
        <v>15956260</v>
      </c>
      <c r="P55" s="112">
        <f t="shared" si="6"/>
        <v>4.2906539238638794</v>
      </c>
      <c r="Q55" s="112">
        <f t="shared" si="7"/>
        <v>4.2906539238638794</v>
      </c>
      <c r="R55" s="84">
        <v>0</v>
      </c>
      <c r="S55" s="84"/>
      <c r="T55" s="84">
        <v>0</v>
      </c>
      <c r="U55" s="84">
        <v>0</v>
      </c>
      <c r="V55" s="84"/>
      <c r="W55" s="112">
        <v>1</v>
      </c>
      <c r="X55" s="112">
        <v>1</v>
      </c>
      <c r="Y55" s="112">
        <v>100000000</v>
      </c>
      <c r="Z55" s="112">
        <f t="shared" si="8"/>
        <v>146288.55026123489</v>
      </c>
      <c r="AA55" s="112">
        <f t="shared" si="9"/>
        <v>146288.55026123489</v>
      </c>
      <c r="AB55" s="157">
        <f t="shared" si="10"/>
        <v>0</v>
      </c>
      <c r="AC55" s="157">
        <f t="shared" si="11"/>
        <v>36572137565308.719</v>
      </c>
      <c r="AD55" s="88">
        <f t="shared" si="0"/>
        <v>43660411962803.187</v>
      </c>
      <c r="AE55" s="156">
        <f t="shared" si="1"/>
        <v>1193.8162456278794</v>
      </c>
      <c r="AF55" s="131">
        <f t="shared" si="12"/>
        <v>-1.5882141311235314E-2</v>
      </c>
      <c r="AG55" s="84">
        <f t="shared" si="13"/>
        <v>-7.8216660148611658E-3</v>
      </c>
      <c r="AH55" s="84">
        <f t="shared" si="14"/>
        <v>-1.543125520317924E-2</v>
      </c>
      <c r="AI55" s="84">
        <f t="shared" si="15"/>
        <v>-3.3195354088005107E-2</v>
      </c>
      <c r="AJ55" s="84">
        <f t="shared" si="16"/>
        <v>0</v>
      </c>
    </row>
    <row r="56" spans="1:36" ht="16.5">
      <c r="A56" s="84">
        <v>20180320</v>
      </c>
      <c r="B56" s="84" t="s">
        <v>99</v>
      </c>
      <c r="C56">
        <v>50740</v>
      </c>
      <c r="D56">
        <v>51200</v>
      </c>
      <c r="E56" s="112">
        <v>128386494</v>
      </c>
      <c r="F56" s="112">
        <f t="shared" si="2"/>
        <v>0.83848026490342964</v>
      </c>
      <c r="G56" s="112">
        <f t="shared" si="3"/>
        <v>0.83848026490342964</v>
      </c>
      <c r="H56">
        <v>313403</v>
      </c>
      <c r="I56">
        <v>316842</v>
      </c>
      <c r="J56" s="88">
        <v>122666424</v>
      </c>
      <c r="K56" s="84">
        <f t="shared" si="4"/>
        <v>0.20587996713633241</v>
      </c>
      <c r="L56" s="84">
        <f t="shared" si="5"/>
        <v>0.20587996713633241</v>
      </c>
      <c r="M56">
        <v>228658</v>
      </c>
      <c r="N56">
        <v>236116</v>
      </c>
      <c r="O56" s="112">
        <v>15956260</v>
      </c>
      <c r="P56" s="112">
        <f t="shared" si="6"/>
        <v>4.2906539238638794</v>
      </c>
      <c r="Q56" s="112">
        <f t="shared" si="7"/>
        <v>4.2906539238638794</v>
      </c>
      <c r="R56" s="84">
        <v>0</v>
      </c>
      <c r="S56" s="84"/>
      <c r="T56" s="84">
        <v>0</v>
      </c>
      <c r="U56" s="84">
        <v>0</v>
      </c>
      <c r="V56" s="84"/>
      <c r="W56" s="112">
        <v>1</v>
      </c>
      <c r="X56" s="112">
        <v>1</v>
      </c>
      <c r="Y56" s="112">
        <v>100000000</v>
      </c>
      <c r="Z56" s="112">
        <f t="shared" si="8"/>
        <v>146288.55026123489</v>
      </c>
      <c r="AA56" s="112">
        <f t="shared" si="9"/>
        <v>146288.55026123489</v>
      </c>
      <c r="AB56" s="157">
        <f t="shared" si="10"/>
        <v>0</v>
      </c>
      <c r="AC56" s="157">
        <f t="shared" si="11"/>
        <v>36572137565308.719</v>
      </c>
      <c r="AD56" s="88">
        <f t="shared" si="0"/>
        <v>44307376666151.039</v>
      </c>
      <c r="AE56" s="156">
        <f t="shared" si="1"/>
        <v>1211.5063437850497</v>
      </c>
      <c r="AF56" s="131">
        <f t="shared" si="12"/>
        <v>1.4818108081504858E-2</v>
      </c>
      <c r="AG56" s="84">
        <f t="shared" si="13"/>
        <v>9.0658257784785173E-3</v>
      </c>
      <c r="AH56" s="84">
        <f t="shared" si="14"/>
        <v>1.0973092152914936E-2</v>
      </c>
      <c r="AI56" s="84">
        <f t="shared" si="15"/>
        <v>3.2616396539810549E-2</v>
      </c>
      <c r="AJ56" s="84">
        <f t="shared" si="16"/>
        <v>0</v>
      </c>
    </row>
    <row r="57" spans="1:36" ht="16.5">
      <c r="A57" s="84">
        <v>20180321</v>
      </c>
      <c r="B57" s="84" t="s">
        <v>99</v>
      </c>
      <c r="C57">
        <v>51200</v>
      </c>
      <c r="D57">
        <v>51060</v>
      </c>
      <c r="E57" s="112">
        <v>128386494</v>
      </c>
      <c r="F57" s="112">
        <f t="shared" si="2"/>
        <v>0.83848026490342964</v>
      </c>
      <c r="G57" s="112">
        <f t="shared" si="3"/>
        <v>0.83848026490342964</v>
      </c>
      <c r="H57">
        <v>316842</v>
      </c>
      <c r="I57">
        <v>306035</v>
      </c>
      <c r="J57" s="88">
        <v>122666424</v>
      </c>
      <c r="K57" s="84">
        <f t="shared" si="4"/>
        <v>0.20587996713633241</v>
      </c>
      <c r="L57" s="84">
        <f t="shared" si="5"/>
        <v>0.20587996713633241</v>
      </c>
      <c r="M57">
        <v>236116</v>
      </c>
      <c r="N57">
        <v>236509</v>
      </c>
      <c r="O57" s="112">
        <v>15956260</v>
      </c>
      <c r="P57" s="112">
        <f t="shared" si="6"/>
        <v>4.2906539238638794</v>
      </c>
      <c r="Q57" s="112">
        <f t="shared" si="7"/>
        <v>4.2906539238638794</v>
      </c>
      <c r="R57" s="84">
        <v>0</v>
      </c>
      <c r="S57" s="84"/>
      <c r="T57" s="84">
        <v>0</v>
      </c>
      <c r="U57" s="84">
        <v>0</v>
      </c>
      <c r="V57" s="84"/>
      <c r="W57" s="112">
        <v>1</v>
      </c>
      <c r="X57" s="112">
        <v>1</v>
      </c>
      <c r="Y57" s="112">
        <v>100000000</v>
      </c>
      <c r="Z57" s="112">
        <f t="shared" si="8"/>
        <v>146288.55026123489</v>
      </c>
      <c r="AA57" s="112">
        <f t="shared" si="9"/>
        <v>146288.55026123489</v>
      </c>
      <c r="AB57" s="157">
        <f t="shared" si="10"/>
        <v>0</v>
      </c>
      <c r="AC57" s="157">
        <f t="shared" si="11"/>
        <v>36572137565308.719</v>
      </c>
      <c r="AD57" s="88">
        <f t="shared" si="0"/>
        <v>44046285583838.391</v>
      </c>
      <c r="AE57" s="156">
        <f t="shared" si="1"/>
        <v>1204.3672729050279</v>
      </c>
      <c r="AF57" s="131">
        <f t="shared" si="12"/>
        <v>-5.8927226560923675E-3</v>
      </c>
      <c r="AG57" s="84">
        <f t="shared" si="13"/>
        <v>-2.7343749999999998E-3</v>
      </c>
      <c r="AH57" s="84">
        <f t="shared" si="14"/>
        <v>-3.41084830925193E-2</v>
      </c>
      <c r="AI57" s="84">
        <f t="shared" si="15"/>
        <v>1.6644361246167139E-3</v>
      </c>
      <c r="AJ57" s="84">
        <f t="shared" si="16"/>
        <v>0</v>
      </c>
    </row>
    <row r="58" spans="1:36" ht="16.5">
      <c r="A58" s="84">
        <v>20180322</v>
      </c>
      <c r="B58" s="84" t="s">
        <v>99</v>
      </c>
      <c r="C58">
        <v>51060</v>
      </c>
      <c r="D58">
        <v>51780</v>
      </c>
      <c r="E58" s="112">
        <v>128386494</v>
      </c>
      <c r="F58" s="112">
        <f t="shared" si="2"/>
        <v>0.83848026490342964</v>
      </c>
      <c r="G58" s="112">
        <f t="shared" si="3"/>
        <v>0.83848026490342964</v>
      </c>
      <c r="H58">
        <v>306035</v>
      </c>
      <c r="I58">
        <v>305052</v>
      </c>
      <c r="J58" s="88">
        <v>122666424</v>
      </c>
      <c r="K58" s="84">
        <f t="shared" si="4"/>
        <v>0.20587996713633241</v>
      </c>
      <c r="L58" s="84">
        <f t="shared" si="5"/>
        <v>0.20587996713633241</v>
      </c>
      <c r="M58">
        <v>236509</v>
      </c>
      <c r="N58">
        <v>223653</v>
      </c>
      <c r="O58" s="112">
        <v>15956260</v>
      </c>
      <c r="P58" s="112">
        <f t="shared" si="6"/>
        <v>4.2906539238638794</v>
      </c>
      <c r="Q58" s="112">
        <f t="shared" si="7"/>
        <v>4.2906539238638794</v>
      </c>
      <c r="R58" s="84">
        <v>0</v>
      </c>
      <c r="S58" s="84"/>
      <c r="T58" s="84">
        <v>0</v>
      </c>
      <c r="U58" s="84">
        <v>0</v>
      </c>
      <c r="V58" s="84"/>
      <c r="W58" s="112">
        <v>1</v>
      </c>
      <c r="X58" s="112">
        <v>1</v>
      </c>
      <c r="Y58" s="112">
        <v>100000000</v>
      </c>
      <c r="Z58" s="112">
        <f t="shared" si="8"/>
        <v>146288.55026123489</v>
      </c>
      <c r="AA58" s="112">
        <f t="shared" si="9"/>
        <v>146288.55026123489</v>
      </c>
      <c r="AB58" s="157">
        <f t="shared" si="10"/>
        <v>0</v>
      </c>
      <c r="AC58" s="157">
        <f t="shared" si="11"/>
        <v>36572137565308.719</v>
      </c>
      <c r="AD58" s="88">
        <f t="shared" si="0"/>
        <v>43218810399054.641</v>
      </c>
      <c r="AE58" s="156">
        <f t="shared" si="1"/>
        <v>1181.741436958029</v>
      </c>
      <c r="AF58" s="131">
        <f t="shared" si="12"/>
        <v>-1.8786491841831288E-2</v>
      </c>
      <c r="AG58" s="84">
        <f t="shared" si="13"/>
        <v>1.4101057579318449E-2</v>
      </c>
      <c r="AH58" s="84">
        <f t="shared" si="14"/>
        <v>-3.2120509092097311E-3</v>
      </c>
      <c r="AI58" s="84">
        <f t="shared" si="15"/>
        <v>-5.4357339466997029E-2</v>
      </c>
      <c r="AJ58" s="84">
        <f t="shared" si="16"/>
        <v>0</v>
      </c>
    </row>
    <row r="59" spans="1:36" ht="16.5">
      <c r="A59" s="84">
        <v>20180323</v>
      </c>
      <c r="B59" s="84" t="s">
        <v>99</v>
      </c>
      <c r="C59">
        <v>51780</v>
      </c>
      <c r="D59">
        <v>49720</v>
      </c>
      <c r="E59" s="112">
        <v>128386494</v>
      </c>
      <c r="F59" s="112">
        <f t="shared" si="2"/>
        <v>0.83848026490342964</v>
      </c>
      <c r="G59" s="112">
        <f t="shared" si="3"/>
        <v>0.83848026490342964</v>
      </c>
      <c r="H59">
        <v>305052</v>
      </c>
      <c r="I59">
        <v>294736</v>
      </c>
      <c r="J59" s="88">
        <v>122666424</v>
      </c>
      <c r="K59" s="84">
        <f t="shared" si="4"/>
        <v>0.20587996713633241</v>
      </c>
      <c r="L59" s="84">
        <f t="shared" si="5"/>
        <v>0.20587996713633241</v>
      </c>
      <c r="M59">
        <v>223653</v>
      </c>
      <c r="N59">
        <v>197745</v>
      </c>
      <c r="O59" s="112">
        <v>15956260</v>
      </c>
      <c r="P59" s="112">
        <f t="shared" si="6"/>
        <v>4.2906539238638794</v>
      </c>
      <c r="Q59" s="112">
        <f t="shared" si="7"/>
        <v>4.2906539238638794</v>
      </c>
      <c r="R59" s="84">
        <v>0</v>
      </c>
      <c r="S59" s="84"/>
      <c r="T59" s="84">
        <v>0</v>
      </c>
      <c r="U59" s="84">
        <v>0</v>
      </c>
      <c r="V59" s="84"/>
      <c r="W59" s="112">
        <v>1</v>
      </c>
      <c r="X59" s="112">
        <v>1</v>
      </c>
      <c r="Y59" s="112">
        <v>100000000</v>
      </c>
      <c r="Z59" s="112">
        <f t="shared" si="8"/>
        <v>146288.55026123489</v>
      </c>
      <c r="AA59" s="112">
        <f t="shared" si="9"/>
        <v>146288.55026123489</v>
      </c>
      <c r="AB59" s="157">
        <f t="shared" si="10"/>
        <v>0</v>
      </c>
      <c r="AC59" s="157">
        <f t="shared" si="11"/>
        <v>36572137565308.719</v>
      </c>
      <c r="AD59" s="88">
        <f t="shared" si="0"/>
        <v>40962792356978.156</v>
      </c>
      <c r="AE59" s="156">
        <f t="shared" si="1"/>
        <v>1120.0546395142701</v>
      </c>
      <c r="AF59" s="131">
        <f t="shared" si="12"/>
        <v>-5.2199910669587353E-2</v>
      </c>
      <c r="AG59" s="84">
        <f t="shared" si="13"/>
        <v>-3.9783700270374665E-2</v>
      </c>
      <c r="AH59" s="84">
        <f t="shared" si="14"/>
        <v>-3.3817185266774193E-2</v>
      </c>
      <c r="AI59" s="84">
        <f t="shared" si="15"/>
        <v>-0.11584016310981744</v>
      </c>
      <c r="AJ59" s="84">
        <f t="shared" si="16"/>
        <v>0</v>
      </c>
    </row>
    <row r="60" spans="1:36" ht="16.5">
      <c r="A60" s="84">
        <v>20180326</v>
      </c>
      <c r="B60" s="84" t="s">
        <v>99</v>
      </c>
      <c r="C60">
        <v>49720</v>
      </c>
      <c r="D60">
        <v>50280</v>
      </c>
      <c r="E60" s="112">
        <v>128386494</v>
      </c>
      <c r="F60" s="112">
        <f t="shared" si="2"/>
        <v>0.83848026490342964</v>
      </c>
      <c r="G60" s="112">
        <f t="shared" si="3"/>
        <v>0.83848026490342964</v>
      </c>
      <c r="H60">
        <v>294736</v>
      </c>
      <c r="I60">
        <v>294736</v>
      </c>
      <c r="J60" s="88">
        <v>122666424</v>
      </c>
      <c r="K60" s="84">
        <f t="shared" si="4"/>
        <v>0.20587996713633241</v>
      </c>
      <c r="L60" s="84">
        <f t="shared" si="5"/>
        <v>0.20587996713633241</v>
      </c>
      <c r="M60">
        <v>197745</v>
      </c>
      <c r="N60">
        <v>204713</v>
      </c>
      <c r="O60" s="112">
        <v>15956260</v>
      </c>
      <c r="P60" s="112">
        <f t="shared" si="6"/>
        <v>4.2906539238638794</v>
      </c>
      <c r="Q60" s="112">
        <f t="shared" si="7"/>
        <v>4.2906539238638794</v>
      </c>
      <c r="R60" s="84">
        <v>0</v>
      </c>
      <c r="S60" s="84"/>
      <c r="T60" s="84">
        <v>0</v>
      </c>
      <c r="U60" s="84">
        <v>0</v>
      </c>
      <c r="V60" s="84"/>
      <c r="W60" s="112">
        <v>1</v>
      </c>
      <c r="X60" s="112">
        <v>1</v>
      </c>
      <c r="Y60" s="112">
        <v>100000000</v>
      </c>
      <c r="Z60" s="112">
        <f t="shared" si="8"/>
        <v>146288.55026123489</v>
      </c>
      <c r="AA60" s="112">
        <f t="shared" si="9"/>
        <v>146288.55026123489</v>
      </c>
      <c r="AB60" s="157">
        <f t="shared" si="10"/>
        <v>0</v>
      </c>
      <c r="AC60" s="157">
        <f t="shared" si="11"/>
        <v>36572137565308.719</v>
      </c>
      <c r="AD60" s="88">
        <f t="shared" si="0"/>
        <v>41500124818005.484</v>
      </c>
      <c r="AE60" s="156">
        <f t="shared" si="1"/>
        <v>1134.7470391605252</v>
      </c>
      <c r="AF60" s="131">
        <f t="shared" si="12"/>
        <v>1.3117574025341052E-2</v>
      </c>
      <c r="AG60" s="84">
        <f t="shared" si="13"/>
        <v>1.1263073209975865E-2</v>
      </c>
      <c r="AH60" s="84">
        <f t="shared" si="14"/>
        <v>0</v>
      </c>
      <c r="AI60" s="84">
        <f t="shared" si="15"/>
        <v>3.5237300563857495E-2</v>
      </c>
      <c r="AJ60" s="84">
        <f t="shared" si="16"/>
        <v>0</v>
      </c>
    </row>
    <row r="61" spans="1:36" ht="16.5">
      <c r="A61" s="84">
        <v>20180327</v>
      </c>
      <c r="B61" s="84" t="s">
        <v>99</v>
      </c>
      <c r="C61">
        <v>50280</v>
      </c>
      <c r="D61">
        <v>49980</v>
      </c>
      <c r="E61" s="112">
        <v>128386494</v>
      </c>
      <c r="F61" s="112">
        <f t="shared" si="2"/>
        <v>0.83848026490342964</v>
      </c>
      <c r="G61" s="112">
        <f t="shared" si="3"/>
        <v>0.83848026490342964</v>
      </c>
      <c r="H61">
        <v>294736</v>
      </c>
      <c r="I61">
        <v>291789</v>
      </c>
      <c r="J61" s="88">
        <v>122666424</v>
      </c>
      <c r="K61" s="84">
        <f t="shared" si="4"/>
        <v>0.20587996713633241</v>
      </c>
      <c r="L61" s="84">
        <f t="shared" si="5"/>
        <v>0.20587996713633241</v>
      </c>
      <c r="M61">
        <v>204713</v>
      </c>
      <c r="N61">
        <v>209129</v>
      </c>
      <c r="O61" s="112">
        <v>15956260</v>
      </c>
      <c r="P61" s="112">
        <f t="shared" si="6"/>
        <v>4.2906539238638794</v>
      </c>
      <c r="Q61" s="112">
        <f t="shared" si="7"/>
        <v>4.2906539238638794</v>
      </c>
      <c r="R61" s="84">
        <v>0</v>
      </c>
      <c r="S61" s="84"/>
      <c r="T61" s="84">
        <v>0</v>
      </c>
      <c r="U61" s="84">
        <v>0</v>
      </c>
      <c r="V61" s="84"/>
      <c r="W61" s="112">
        <v>1</v>
      </c>
      <c r="X61" s="112">
        <v>1</v>
      </c>
      <c r="Y61" s="112">
        <v>100000000</v>
      </c>
      <c r="Z61" s="112">
        <f t="shared" si="8"/>
        <v>146288.55026123489</v>
      </c>
      <c r="AA61" s="112">
        <f t="shared" si="9"/>
        <v>146288.55026123489</v>
      </c>
      <c r="AB61" s="157">
        <f t="shared" si="10"/>
        <v>0</v>
      </c>
      <c r="AC61" s="157">
        <f t="shared" si="11"/>
        <v>36572137565308.719</v>
      </c>
      <c r="AD61" s="88">
        <f t="shared" si="0"/>
        <v>41695736447957.016</v>
      </c>
      <c r="AE61" s="156">
        <f t="shared" si="1"/>
        <v>1140.0956909750989</v>
      </c>
      <c r="AF61" s="131">
        <f t="shared" si="12"/>
        <v>4.7135190751681488E-3</v>
      </c>
      <c r="AG61" s="84">
        <f t="shared" si="13"/>
        <v>-5.9665871121718375E-3</v>
      </c>
      <c r="AH61" s="84">
        <f t="shared" si="14"/>
        <v>-9.9987785679387653E-3</v>
      </c>
      <c r="AI61" s="84">
        <f t="shared" si="15"/>
        <v>2.1571663743875574E-2</v>
      </c>
      <c r="AJ61" s="84">
        <f t="shared" si="16"/>
        <v>0</v>
      </c>
    </row>
    <row r="62" spans="1:36" ht="16.5">
      <c r="A62" s="84">
        <v>20180328</v>
      </c>
      <c r="B62" s="84" t="s">
        <v>99</v>
      </c>
      <c r="C62">
        <v>49980</v>
      </c>
      <c r="D62">
        <v>48700</v>
      </c>
      <c r="E62" s="112">
        <v>128386494</v>
      </c>
      <c r="F62" s="112">
        <f t="shared" si="2"/>
        <v>0.83848026490342964</v>
      </c>
      <c r="G62" s="112">
        <f t="shared" si="3"/>
        <v>0.83848026490342964</v>
      </c>
      <c r="H62">
        <v>291789</v>
      </c>
      <c r="I62">
        <v>284421</v>
      </c>
      <c r="J62" s="88">
        <v>122666424</v>
      </c>
      <c r="K62" s="84">
        <f t="shared" si="4"/>
        <v>0.20587996713633241</v>
      </c>
      <c r="L62" s="84">
        <f t="shared" si="5"/>
        <v>0.20587996713633241</v>
      </c>
      <c r="M62">
        <v>209129</v>
      </c>
      <c r="N62">
        <v>208049</v>
      </c>
      <c r="O62" s="112">
        <v>15956260</v>
      </c>
      <c r="P62" s="112">
        <f t="shared" si="6"/>
        <v>4.2906539238638794</v>
      </c>
      <c r="Q62" s="112">
        <f t="shared" si="7"/>
        <v>4.2906539238638794</v>
      </c>
      <c r="R62" s="84">
        <v>0</v>
      </c>
      <c r="S62" s="84"/>
      <c r="T62" s="84">
        <v>0</v>
      </c>
      <c r="U62" s="84">
        <v>0</v>
      </c>
      <c r="V62" s="84"/>
      <c r="W62" s="112">
        <v>1</v>
      </c>
      <c r="X62" s="112">
        <v>1</v>
      </c>
      <c r="Y62" s="112">
        <v>100000000</v>
      </c>
      <c r="Z62" s="112">
        <f t="shared" si="8"/>
        <v>146288.55026123489</v>
      </c>
      <c r="AA62" s="112">
        <f t="shared" si="9"/>
        <v>146288.55026123489</v>
      </c>
      <c r="AB62" s="157">
        <f t="shared" si="10"/>
        <v>0</v>
      </c>
      <c r="AC62" s="157">
        <f t="shared" si="11"/>
        <v>36572137565308.719</v>
      </c>
      <c r="AD62" s="88">
        <f t="shared" si="0"/>
        <v>41297929628861.828</v>
      </c>
      <c r="AE62" s="156">
        <f t="shared" si="1"/>
        <v>1129.2183716391755</v>
      </c>
      <c r="AF62" s="131">
        <f t="shared" si="12"/>
        <v>-9.5407073476615548E-3</v>
      </c>
      <c r="AG62" s="84">
        <f t="shared" si="13"/>
        <v>-2.5610244097639057E-2</v>
      </c>
      <c r="AH62" s="84">
        <f t="shared" si="14"/>
        <v>-2.5251123243165439E-2</v>
      </c>
      <c r="AI62" s="84">
        <f t="shared" si="15"/>
        <v>-5.1642765948290287E-3</v>
      </c>
      <c r="AJ62" s="84">
        <f t="shared" si="16"/>
        <v>0</v>
      </c>
    </row>
    <row r="63" spans="1:36" ht="16.5">
      <c r="A63" s="84">
        <v>20180329</v>
      </c>
      <c r="B63" s="84" t="s">
        <v>99</v>
      </c>
      <c r="C63">
        <v>48700</v>
      </c>
      <c r="D63">
        <v>49040</v>
      </c>
      <c r="E63" s="112">
        <v>128386494</v>
      </c>
      <c r="F63" s="112">
        <f t="shared" si="2"/>
        <v>0.83848026490342964</v>
      </c>
      <c r="G63" s="112">
        <f t="shared" si="3"/>
        <v>0.83848026490342964</v>
      </c>
      <c r="H63">
        <v>284421</v>
      </c>
      <c r="I63">
        <v>311438</v>
      </c>
      <c r="J63" s="88">
        <v>122666424</v>
      </c>
      <c r="K63" s="84">
        <f t="shared" si="4"/>
        <v>0.20587996713633241</v>
      </c>
      <c r="L63" s="84">
        <f t="shared" si="5"/>
        <v>0.20587996713633241</v>
      </c>
      <c r="M63">
        <v>208049</v>
      </c>
      <c r="N63">
        <v>216881</v>
      </c>
      <c r="O63" s="112">
        <v>15956260</v>
      </c>
      <c r="P63" s="112">
        <f t="shared" si="6"/>
        <v>4.2906539238638794</v>
      </c>
      <c r="Q63" s="112">
        <f t="shared" si="7"/>
        <v>4.2906539238638794</v>
      </c>
      <c r="R63" s="84">
        <v>0</v>
      </c>
      <c r="S63" s="84"/>
      <c r="T63" s="84">
        <v>0</v>
      </c>
      <c r="U63" s="84">
        <v>0</v>
      </c>
      <c r="V63" s="84"/>
      <c r="W63" s="112">
        <v>1</v>
      </c>
      <c r="X63" s="112">
        <v>1</v>
      </c>
      <c r="Y63" s="112">
        <v>100000000</v>
      </c>
      <c r="Z63" s="112">
        <f t="shared" si="8"/>
        <v>146288.55026123489</v>
      </c>
      <c r="AA63" s="112">
        <f t="shared" si="9"/>
        <v>146288.55026123489</v>
      </c>
      <c r="AB63" s="157">
        <f t="shared" si="10"/>
        <v>0</v>
      </c>
      <c r="AC63" s="157">
        <f t="shared" si="11"/>
        <v>36572137565308.719</v>
      </c>
      <c r="AD63" s="88">
        <f t="shared" si="0"/>
        <v>42621496260273.758</v>
      </c>
      <c r="AE63" s="156">
        <f t="shared" si="1"/>
        <v>1165.4089451064322</v>
      </c>
      <c r="AF63" s="131">
        <f t="shared" si="12"/>
        <v>3.2049224823292879E-2</v>
      </c>
      <c r="AG63" s="84">
        <f t="shared" si="13"/>
        <v>6.9815195071868588E-3</v>
      </c>
      <c r="AH63" s="84">
        <f t="shared" si="14"/>
        <v>9.4989469835209075E-2</v>
      </c>
      <c r="AI63" s="84">
        <f t="shared" si="15"/>
        <v>4.2451537858869785E-2</v>
      </c>
      <c r="AJ63" s="84">
        <f t="shared" si="16"/>
        <v>0</v>
      </c>
    </row>
    <row r="64" spans="1:36" ht="16.5">
      <c r="A64" s="84">
        <v>20180330</v>
      </c>
      <c r="B64" s="84" t="s">
        <v>99</v>
      </c>
      <c r="C64">
        <v>49040</v>
      </c>
      <c r="D64">
        <v>49220</v>
      </c>
      <c r="E64" s="112">
        <v>128386494</v>
      </c>
      <c r="F64" s="112">
        <f t="shared" si="2"/>
        <v>0.83848026490342964</v>
      </c>
      <c r="G64" s="112">
        <f t="shared" si="3"/>
        <v>0.83848026490342964</v>
      </c>
      <c r="H64">
        <v>311438</v>
      </c>
      <c r="I64">
        <v>304070</v>
      </c>
      <c r="J64" s="88">
        <v>122666424</v>
      </c>
      <c r="K64" s="84">
        <f t="shared" si="4"/>
        <v>0.20587996713633241</v>
      </c>
      <c r="L64" s="84">
        <f t="shared" si="5"/>
        <v>0.20587996713633241</v>
      </c>
      <c r="M64">
        <v>216881</v>
      </c>
      <c r="N64">
        <v>220709</v>
      </c>
      <c r="O64" s="112">
        <v>15956260</v>
      </c>
      <c r="P64" s="112">
        <f t="shared" si="6"/>
        <v>4.2906539238638794</v>
      </c>
      <c r="Q64" s="112">
        <f t="shared" si="7"/>
        <v>4.2906539238638794</v>
      </c>
      <c r="R64" s="84">
        <v>0</v>
      </c>
      <c r="S64" s="84"/>
      <c r="T64" s="84">
        <v>0</v>
      </c>
      <c r="U64" s="84">
        <v>0</v>
      </c>
      <c r="V64" s="84"/>
      <c r="W64" s="112">
        <v>1</v>
      </c>
      <c r="X64" s="112">
        <v>1</v>
      </c>
      <c r="Y64" s="112">
        <v>100000000</v>
      </c>
      <c r="Z64" s="112">
        <f t="shared" si="8"/>
        <v>146288.55026123489</v>
      </c>
      <c r="AA64" s="112">
        <f t="shared" si="9"/>
        <v>146288.55026123489</v>
      </c>
      <c r="AB64" s="157">
        <f t="shared" si="10"/>
        <v>0</v>
      </c>
      <c r="AC64" s="157">
        <f t="shared" si="11"/>
        <v>36572137565308.719</v>
      </c>
      <c r="AD64" s="88">
        <f t="shared" si="0"/>
        <v>42716873143021.992</v>
      </c>
      <c r="AE64" s="156">
        <f t="shared" si="1"/>
        <v>1168.0168561856772</v>
      </c>
      <c r="AF64" s="131">
        <f t="shared" si="12"/>
        <v>2.2377647693504221E-3</v>
      </c>
      <c r="AG64" s="84">
        <f t="shared" si="13"/>
        <v>3.67047308319739E-3</v>
      </c>
      <c r="AH64" s="84">
        <f t="shared" si="14"/>
        <v>-2.3657999344973958E-2</v>
      </c>
      <c r="AI64" s="84">
        <f t="shared" si="15"/>
        <v>1.7650232154960553E-2</v>
      </c>
      <c r="AJ64" s="84">
        <f t="shared" si="16"/>
        <v>0</v>
      </c>
    </row>
    <row r="65" spans="1:36" ht="16.5">
      <c r="A65" s="84">
        <v>20180402</v>
      </c>
      <c r="B65" s="84" t="s">
        <v>99</v>
      </c>
      <c r="C65">
        <v>49220</v>
      </c>
      <c r="D65">
        <v>48540</v>
      </c>
      <c r="E65" s="112">
        <v>128386494</v>
      </c>
      <c r="F65" s="112">
        <f t="shared" si="2"/>
        <v>0.83848026490342964</v>
      </c>
      <c r="G65" s="112">
        <f t="shared" si="3"/>
        <v>0.83848026490342964</v>
      </c>
      <c r="H65">
        <v>304070</v>
      </c>
      <c r="I65">
        <v>298666</v>
      </c>
      <c r="J65" s="88">
        <v>122666424</v>
      </c>
      <c r="K65" s="84">
        <f t="shared" si="4"/>
        <v>0.20587996713633241</v>
      </c>
      <c r="L65" s="84">
        <f t="shared" si="5"/>
        <v>0.20587996713633241</v>
      </c>
      <c r="M65">
        <v>220709</v>
      </c>
      <c r="N65">
        <v>219826</v>
      </c>
      <c r="O65" s="112">
        <v>15956260</v>
      </c>
      <c r="P65" s="112">
        <f t="shared" si="6"/>
        <v>4.2906539238638794</v>
      </c>
      <c r="Q65" s="112">
        <f t="shared" si="7"/>
        <v>4.2906539238638794</v>
      </c>
      <c r="R65" s="84">
        <v>0</v>
      </c>
      <c r="S65" s="84"/>
      <c r="T65" s="84">
        <v>0</v>
      </c>
      <c r="U65" s="84">
        <v>0</v>
      </c>
      <c r="V65" s="84"/>
      <c r="W65" s="112">
        <v>1</v>
      </c>
      <c r="X65" s="112">
        <v>1</v>
      </c>
      <c r="Y65" s="112">
        <v>100000000</v>
      </c>
      <c r="Z65" s="112">
        <f t="shared" si="8"/>
        <v>146288.55026123489</v>
      </c>
      <c r="AA65" s="112">
        <f t="shared" si="9"/>
        <v>146288.55026123489</v>
      </c>
      <c r="AB65" s="157">
        <f t="shared" si="10"/>
        <v>0</v>
      </c>
      <c r="AC65" s="157">
        <f t="shared" si="11"/>
        <v>36572137565308.719</v>
      </c>
      <c r="AD65" s="88">
        <f t="shared" si="0"/>
        <v>42446743172920.789</v>
      </c>
      <c r="AE65" s="156">
        <f t="shared" si="1"/>
        <v>1160.6306330091177</v>
      </c>
      <c r="AF65" s="131">
        <f t="shared" si="12"/>
        <v>-6.3237299508504055E-3</v>
      </c>
      <c r="AG65" s="84">
        <f t="shared" si="13"/>
        <v>-1.3815522145469321E-2</v>
      </c>
      <c r="AH65" s="84">
        <f t="shared" si="14"/>
        <v>-1.7772223501167493E-2</v>
      </c>
      <c r="AI65" s="84">
        <f t="shared" si="15"/>
        <v>-4.0007430598661582E-3</v>
      </c>
      <c r="AJ65" s="84">
        <f t="shared" si="16"/>
        <v>0</v>
      </c>
    </row>
    <row r="66" spans="1:36" ht="16.5">
      <c r="A66" s="84">
        <v>20180403</v>
      </c>
      <c r="B66" s="84" t="s">
        <v>99</v>
      </c>
      <c r="C66">
        <v>48540</v>
      </c>
      <c r="D66">
        <v>48120</v>
      </c>
      <c r="E66" s="112">
        <v>128386494</v>
      </c>
      <c r="F66" s="112">
        <f t="shared" si="2"/>
        <v>0.83848026490342964</v>
      </c>
      <c r="G66" s="112">
        <f t="shared" si="3"/>
        <v>0.83848026490342964</v>
      </c>
      <c r="H66">
        <v>298666</v>
      </c>
      <c r="I66">
        <v>293754</v>
      </c>
      <c r="J66" s="88">
        <v>122666424</v>
      </c>
      <c r="K66" s="84">
        <f t="shared" si="4"/>
        <v>0.20587996713633241</v>
      </c>
      <c r="L66" s="84">
        <f t="shared" si="5"/>
        <v>0.20587996713633241</v>
      </c>
      <c r="M66">
        <v>219826</v>
      </c>
      <c r="N66">
        <v>232878</v>
      </c>
      <c r="O66" s="112">
        <v>15956260</v>
      </c>
      <c r="P66" s="112">
        <f t="shared" si="6"/>
        <v>4.2906539238638794</v>
      </c>
      <c r="Q66" s="112">
        <f t="shared" si="7"/>
        <v>4.2906539238638794</v>
      </c>
      <c r="R66" s="84">
        <v>0</v>
      </c>
      <c r="S66" s="84"/>
      <c r="T66" s="84">
        <v>0</v>
      </c>
      <c r="U66" s="84">
        <v>0</v>
      </c>
      <c r="V66" s="84"/>
      <c r="W66" s="112">
        <v>1</v>
      </c>
      <c r="X66" s="112">
        <v>1</v>
      </c>
      <c r="Y66" s="112">
        <v>100000000</v>
      </c>
      <c r="Z66" s="112">
        <f t="shared" si="8"/>
        <v>146288.55026123489</v>
      </c>
      <c r="AA66" s="112">
        <f t="shared" si="9"/>
        <v>146288.55026123489</v>
      </c>
      <c r="AB66" s="157">
        <f t="shared" si="10"/>
        <v>0</v>
      </c>
      <c r="AC66" s="157">
        <f t="shared" si="11"/>
        <v>36572137565308.719</v>
      </c>
      <c r="AD66" s="88">
        <f t="shared" si="0"/>
        <v>43171056299591.594</v>
      </c>
      <c r="AE66" s="156">
        <f t="shared" si="1"/>
        <v>1180.4356861148422</v>
      </c>
      <c r="AF66" s="131">
        <f t="shared" si="12"/>
        <v>1.7064044789492385E-2</v>
      </c>
      <c r="AG66" s="84">
        <f t="shared" si="13"/>
        <v>-8.65265760197775E-3</v>
      </c>
      <c r="AH66" s="84">
        <f t="shared" si="14"/>
        <v>-1.6446465282288575E-2</v>
      </c>
      <c r="AI66" s="84">
        <f t="shared" si="15"/>
        <v>5.9374232347402037E-2</v>
      </c>
      <c r="AJ66" s="84">
        <f t="shared" si="16"/>
        <v>0</v>
      </c>
    </row>
    <row r="67" spans="1:36" ht="16.5">
      <c r="A67" s="84">
        <v>20180404</v>
      </c>
      <c r="B67" s="84" t="s">
        <v>99</v>
      </c>
      <c r="C67">
        <v>48120</v>
      </c>
      <c r="D67">
        <v>46920</v>
      </c>
      <c r="E67" s="112">
        <v>128386494</v>
      </c>
      <c r="F67" s="112">
        <f t="shared" si="2"/>
        <v>0.83848026490342964</v>
      </c>
      <c r="G67" s="112">
        <f t="shared" si="3"/>
        <v>0.83848026490342964</v>
      </c>
      <c r="H67">
        <v>293754</v>
      </c>
      <c r="I67">
        <v>288842</v>
      </c>
      <c r="J67" s="88">
        <v>122666424</v>
      </c>
      <c r="K67" s="84">
        <f t="shared" si="4"/>
        <v>0.20587996713633241</v>
      </c>
      <c r="L67" s="84">
        <f t="shared" si="5"/>
        <v>0.20587996713633241</v>
      </c>
      <c r="M67">
        <v>232878</v>
      </c>
      <c r="N67">
        <v>237098</v>
      </c>
      <c r="O67" s="112">
        <v>15956260</v>
      </c>
      <c r="P67" s="112">
        <f t="shared" si="6"/>
        <v>4.2906539238638794</v>
      </c>
      <c r="Q67" s="112">
        <f t="shared" si="7"/>
        <v>4.2906539238638794</v>
      </c>
      <c r="R67" s="84">
        <v>0</v>
      </c>
      <c r="S67" s="84"/>
      <c r="T67" s="84">
        <v>0</v>
      </c>
      <c r="U67" s="84">
        <v>0</v>
      </c>
      <c r="V67" s="84"/>
      <c r="W67" s="112">
        <v>1</v>
      </c>
      <c r="X67" s="112">
        <v>1</v>
      </c>
      <c r="Y67" s="112">
        <v>100000000</v>
      </c>
      <c r="Z67" s="112">
        <f t="shared" si="8"/>
        <v>146288.55026123489</v>
      </c>
      <c r="AA67" s="112">
        <f t="shared" si="9"/>
        <v>146288.55026123489</v>
      </c>
      <c r="AB67" s="157">
        <f t="shared" si="10"/>
        <v>0</v>
      </c>
      <c r="AC67" s="157">
        <f t="shared" si="11"/>
        <v>36572137565308.719</v>
      </c>
      <c r="AD67" s="88">
        <f t="shared" si="0"/>
        <v>43206739426329.633</v>
      </c>
      <c r="AE67" s="156">
        <f t="shared" si="1"/>
        <v>1181.4113776962904</v>
      </c>
      <c r="AF67" s="131">
        <f t="shared" si="12"/>
        <v>8.2655208828829186E-4</v>
      </c>
      <c r="AG67" s="84">
        <f t="shared" si="13"/>
        <v>-2.4937655860349128E-2</v>
      </c>
      <c r="AH67" s="84">
        <f t="shared" si="14"/>
        <v>-1.6721474430986472E-2</v>
      </c>
      <c r="AI67" s="84">
        <f t="shared" si="15"/>
        <v>1.8121076271695909E-2</v>
      </c>
      <c r="AJ67" s="84">
        <f t="shared" si="16"/>
        <v>0</v>
      </c>
    </row>
    <row r="68" spans="1:36" ht="16.5">
      <c r="A68" s="84">
        <v>20180405</v>
      </c>
      <c r="B68" s="84" t="s">
        <v>99</v>
      </c>
      <c r="C68">
        <v>46920</v>
      </c>
      <c r="D68">
        <v>48740</v>
      </c>
      <c r="E68" s="112">
        <v>128386494</v>
      </c>
      <c r="F68" s="112">
        <f t="shared" si="2"/>
        <v>0.83848026490342964</v>
      </c>
      <c r="G68" s="112">
        <f t="shared" si="3"/>
        <v>0.83848026490342964</v>
      </c>
      <c r="H68">
        <v>288842</v>
      </c>
      <c r="I68">
        <v>289824</v>
      </c>
      <c r="J68" s="88">
        <v>122666424</v>
      </c>
      <c r="K68" s="84">
        <f t="shared" si="4"/>
        <v>0.20587996713633241</v>
      </c>
      <c r="L68" s="84">
        <f t="shared" si="5"/>
        <v>0.20587996713633241</v>
      </c>
      <c r="M68">
        <v>237098</v>
      </c>
      <c r="N68">
        <v>235920</v>
      </c>
      <c r="O68" s="112">
        <v>15956260</v>
      </c>
      <c r="P68" s="112">
        <f t="shared" si="6"/>
        <v>4.2906539238638794</v>
      </c>
      <c r="Q68" s="112">
        <f t="shared" si="7"/>
        <v>4.2906539238638794</v>
      </c>
      <c r="R68" s="84">
        <v>0</v>
      </c>
      <c r="S68" s="84"/>
      <c r="T68" s="84">
        <v>0</v>
      </c>
      <c r="U68" s="84">
        <v>0</v>
      </c>
      <c r="V68" s="84"/>
      <c r="W68" s="112">
        <v>1</v>
      </c>
      <c r="X68" s="112">
        <v>1</v>
      </c>
      <c r="Y68" s="112">
        <v>100000000</v>
      </c>
      <c r="Z68" s="112">
        <f t="shared" si="8"/>
        <v>146288.55026123489</v>
      </c>
      <c r="AA68" s="112">
        <f t="shared" si="9"/>
        <v>146288.55026123489</v>
      </c>
      <c r="AB68" s="157">
        <f t="shared" si="10"/>
        <v>0</v>
      </c>
      <c r="AC68" s="157">
        <f t="shared" si="11"/>
        <v>36572137565308.719</v>
      </c>
      <c r="AD68" s="88">
        <f t="shared" ref="AD68:AD131" si="17">D68*E68*G68+I68*J68*L68+N68*O68*Q68+X68*Y68*AA68</f>
        <v>43346812403007.484</v>
      </c>
      <c r="AE68" s="156">
        <f t="shared" ref="AE68:AE131" si="18">AD68/AC68*1000</f>
        <v>1185.2414239009379</v>
      </c>
      <c r="AF68" s="131">
        <f t="shared" si="12"/>
        <v>3.2419242585219887E-3</v>
      </c>
      <c r="AG68" s="84">
        <f t="shared" si="13"/>
        <v>3.8789428815004259E-2</v>
      </c>
      <c r="AH68" s="84">
        <f t="shared" si="14"/>
        <v>3.3997825800956925E-3</v>
      </c>
      <c r="AI68" s="84">
        <f t="shared" si="15"/>
        <v>-4.9684096871335905E-3</v>
      </c>
      <c r="AJ68" s="84">
        <f t="shared" si="16"/>
        <v>0</v>
      </c>
    </row>
    <row r="69" spans="1:36" ht="16.5">
      <c r="A69" s="84">
        <v>20180406</v>
      </c>
      <c r="B69" s="84" t="s">
        <v>99</v>
      </c>
      <c r="C69">
        <v>48740</v>
      </c>
      <c r="D69">
        <v>48400</v>
      </c>
      <c r="E69" s="112">
        <v>128386494</v>
      </c>
      <c r="F69" s="112">
        <f t="shared" ref="F69:F132" si="19">G68</f>
        <v>0.83848026490342964</v>
      </c>
      <c r="G69" s="112">
        <f t="shared" ref="G69:G132" si="20">IF(B69="Y",0.15*(C69*E69+H69*J69+M69*O69+W69*Y69)/(C69*E69),IF(AB69=0,F69,D68*E68*G68/AD68*(C69*E69+H69*J69+M69*O69+W69*Y69)/(C69*E69)))</f>
        <v>0.83848026490342964</v>
      </c>
      <c r="H69">
        <v>289824</v>
      </c>
      <c r="I69">
        <v>286877</v>
      </c>
      <c r="J69" s="88">
        <v>122666424</v>
      </c>
      <c r="K69" s="84">
        <f t="shared" ref="K69:K132" si="21">L68</f>
        <v>0.20587996713633241</v>
      </c>
      <c r="L69" s="84">
        <f t="shared" ref="L69:L132" si="22">IF(B69="Y",0.15*(C69*E69+H69*J69+M69*O69+W69*Y69)/(H69*J69),IF(AB69=0,K69,I68*J68*L68/AD68*(C69*E69+H69*J69+M69*O69+W69*Y69)/(H69*J69)))</f>
        <v>0.20587996713633241</v>
      </c>
      <c r="M69">
        <v>235920</v>
      </c>
      <c r="N69">
        <v>237098</v>
      </c>
      <c r="O69" s="112">
        <v>15956260</v>
      </c>
      <c r="P69" s="112">
        <f t="shared" ref="P69:P132" si="23">Q68</f>
        <v>4.2906539238638794</v>
      </c>
      <c r="Q69" s="112">
        <f t="shared" ref="Q69:Q132" si="24">IF(B69="Y",0.3*(C69*E69+H69*J69+M69*O69+W69*Y69)/(M69*O69),IF(AB69=0,P69,N68*O68*Q68/AD68*(C69*E69+H69*J69+M69*O69+W69*Y69)/(M69*O69)))</f>
        <v>4.2906539238638794</v>
      </c>
      <c r="R69" s="84">
        <v>0</v>
      </c>
      <c r="S69" s="84"/>
      <c r="T69" s="84">
        <v>0</v>
      </c>
      <c r="U69" s="84">
        <v>0</v>
      </c>
      <c r="V69" s="84"/>
      <c r="W69" s="112">
        <v>1</v>
      </c>
      <c r="X69" s="112">
        <v>1</v>
      </c>
      <c r="Y69" s="112">
        <v>100000000</v>
      </c>
      <c r="Z69" s="112">
        <f t="shared" ref="Z69:Z132" si="25">AA68</f>
        <v>146288.55026123489</v>
      </c>
      <c r="AA69" s="112">
        <f t="shared" ref="AA69:AA132" si="26">IF(B69="Y",0.4*(C69*E69+H69*J69+M69*O69+W69*Y69)/(W69*Y69),IF(AB69=0,Z69,X68*Y68*AA68/AD68*(C69*E69+H69*J69+M69*O69+W69*Y69)/(W69*Y69)))</f>
        <v>146288.55026123489</v>
      </c>
      <c r="AB69" s="157">
        <f t="shared" ref="AB69:AB132" si="27">IF(AD68&lt;&gt;(C69*E69*F69+H69*J69*K69+M69*O69*P69+W69*Y69*Z69),1,0)</f>
        <v>0</v>
      </c>
      <c r="AC69" s="157">
        <f t="shared" ref="AC69:AC132" si="28">IF(AND(AB69=0,B69="N"),AC68,AC68*(C69*E69*G69+H69*J69*L69+M69*O69*Q69+W69*Y69*AA69)/AD68)</f>
        <v>36572137565308.719</v>
      </c>
      <c r="AD69" s="88">
        <f t="shared" si="17"/>
        <v>43316435538641.633</v>
      </c>
      <c r="AE69" s="156">
        <f t="shared" si="18"/>
        <v>1184.4108226184287</v>
      </c>
      <c r="AF69" s="131">
        <f t="shared" ref="AF69:AF132" si="29">(AE69-AE68)/AE68</f>
        <v>-7.0078657880134963E-4</v>
      </c>
      <c r="AG69" s="84">
        <f t="shared" ref="AG69:AG132" si="30">(D69-C69)/C69</f>
        <v>-6.9757899056216658E-3</v>
      </c>
      <c r="AH69" s="84">
        <f t="shared" ref="AH69:AH132" si="31">(I69-H69)/H69</f>
        <v>-1.0168240035331788E-2</v>
      </c>
      <c r="AI69" s="84">
        <f t="shared" ref="AI69:AI132" si="32">(N69-M69)/M69</f>
        <v>4.9932180400135643E-3</v>
      </c>
      <c r="AJ69" s="84">
        <f t="shared" ref="AJ69:AJ132" si="33">(X69-W69)/X69</f>
        <v>0</v>
      </c>
    </row>
    <row r="70" spans="1:36" ht="16.5">
      <c r="A70" s="84">
        <v>20180409</v>
      </c>
      <c r="B70" s="84" t="s">
        <v>99</v>
      </c>
      <c r="C70">
        <v>48400</v>
      </c>
      <c r="D70">
        <v>49200</v>
      </c>
      <c r="E70" s="112">
        <v>128386494</v>
      </c>
      <c r="F70" s="112">
        <f t="shared" si="19"/>
        <v>0.83848026490342964</v>
      </c>
      <c r="G70" s="112">
        <f t="shared" si="20"/>
        <v>0.83848026490342964</v>
      </c>
      <c r="H70">
        <v>286877</v>
      </c>
      <c r="I70">
        <v>300631</v>
      </c>
      <c r="J70" s="88">
        <v>122666424</v>
      </c>
      <c r="K70" s="84">
        <f t="shared" si="21"/>
        <v>0.20587996713633241</v>
      </c>
      <c r="L70" s="84">
        <f t="shared" si="22"/>
        <v>0.20587996713633241</v>
      </c>
      <c r="M70">
        <v>237098</v>
      </c>
      <c r="N70">
        <v>250346</v>
      </c>
      <c r="O70" s="112">
        <v>15956260</v>
      </c>
      <c r="P70" s="112">
        <f t="shared" si="23"/>
        <v>4.2906539238638794</v>
      </c>
      <c r="Q70" s="112">
        <f t="shared" si="24"/>
        <v>4.2906539238638794</v>
      </c>
      <c r="R70" s="84">
        <v>0</v>
      </c>
      <c r="S70" s="84"/>
      <c r="T70" s="84">
        <v>0</v>
      </c>
      <c r="U70" s="84">
        <v>0</v>
      </c>
      <c r="V70" s="84"/>
      <c r="W70" s="112">
        <v>1</v>
      </c>
      <c r="X70" s="112">
        <v>1</v>
      </c>
      <c r="Y70" s="112">
        <v>100000000</v>
      </c>
      <c r="Z70" s="112">
        <f t="shared" si="25"/>
        <v>146288.55026123489</v>
      </c>
      <c r="AA70" s="112">
        <f t="shared" si="26"/>
        <v>146288.55026123489</v>
      </c>
      <c r="AB70" s="157">
        <f t="shared" si="27"/>
        <v>0</v>
      </c>
      <c r="AC70" s="157">
        <f t="shared" si="28"/>
        <v>36572137565308.719</v>
      </c>
      <c r="AD70" s="88">
        <f t="shared" si="17"/>
        <v>44656901417373.906</v>
      </c>
      <c r="AE70" s="156">
        <f t="shared" si="18"/>
        <v>1221.0634759214668</v>
      </c>
      <c r="AF70" s="131">
        <f t="shared" si="29"/>
        <v>3.0945895295019704E-2</v>
      </c>
      <c r="AG70" s="84">
        <f t="shared" si="30"/>
        <v>1.6528925619834711E-2</v>
      </c>
      <c r="AH70" s="84">
        <f t="shared" si="31"/>
        <v>4.7943892330162406E-2</v>
      </c>
      <c r="AI70" s="84">
        <f t="shared" si="32"/>
        <v>5.5875629486541428E-2</v>
      </c>
      <c r="AJ70" s="84">
        <f t="shared" si="33"/>
        <v>0</v>
      </c>
    </row>
    <row r="71" spans="1:36" ht="16.5">
      <c r="A71" s="84">
        <v>20180410</v>
      </c>
      <c r="B71" s="84" t="s">
        <v>99</v>
      </c>
      <c r="C71">
        <v>49200</v>
      </c>
      <c r="D71">
        <v>48880</v>
      </c>
      <c r="E71" s="112">
        <v>128386494</v>
      </c>
      <c r="F71" s="112">
        <f t="shared" si="19"/>
        <v>0.83848026490342964</v>
      </c>
      <c r="G71" s="112">
        <f t="shared" si="20"/>
        <v>0.83848026490342964</v>
      </c>
      <c r="H71">
        <v>300631</v>
      </c>
      <c r="I71">
        <v>297684</v>
      </c>
      <c r="J71" s="88">
        <v>122666424</v>
      </c>
      <c r="K71" s="84">
        <f t="shared" si="21"/>
        <v>0.20587996713633241</v>
      </c>
      <c r="L71" s="84">
        <f t="shared" si="22"/>
        <v>0.20587996713633241</v>
      </c>
      <c r="M71">
        <v>250346</v>
      </c>
      <c r="N71">
        <v>255351</v>
      </c>
      <c r="O71" s="112">
        <v>15956260</v>
      </c>
      <c r="P71" s="112">
        <f t="shared" si="23"/>
        <v>4.2906539238638794</v>
      </c>
      <c r="Q71" s="112">
        <f t="shared" si="24"/>
        <v>4.2906539238638794</v>
      </c>
      <c r="R71" s="84">
        <v>0</v>
      </c>
      <c r="S71" s="84"/>
      <c r="T71" s="84">
        <v>0</v>
      </c>
      <c r="U71" s="84">
        <v>0</v>
      </c>
      <c r="V71" s="84"/>
      <c r="W71" s="112">
        <v>1</v>
      </c>
      <c r="X71" s="112">
        <v>1</v>
      </c>
      <c r="Y71" s="112">
        <v>100000000</v>
      </c>
      <c r="Z71" s="112">
        <f t="shared" si="25"/>
        <v>146288.55026123489</v>
      </c>
      <c r="AA71" s="112">
        <f t="shared" si="26"/>
        <v>146288.55026123489</v>
      </c>
      <c r="AB71" s="157">
        <f t="shared" si="27"/>
        <v>0</v>
      </c>
      <c r="AC71" s="157">
        <f t="shared" si="28"/>
        <v>36572137565308.719</v>
      </c>
      <c r="AD71" s="88">
        <f t="shared" si="17"/>
        <v>44890684639557.602</v>
      </c>
      <c r="AE71" s="156">
        <f t="shared" si="18"/>
        <v>1227.4558619767311</v>
      </c>
      <c r="AF71" s="131">
        <f t="shared" si="29"/>
        <v>5.235097258510929E-3</v>
      </c>
      <c r="AG71" s="84">
        <f t="shared" si="30"/>
        <v>-6.5040650406504065E-3</v>
      </c>
      <c r="AH71" s="84">
        <f t="shared" si="31"/>
        <v>-9.8027149562087742E-3</v>
      </c>
      <c r="AI71" s="84">
        <f t="shared" si="32"/>
        <v>1.9992330614429628E-2</v>
      </c>
      <c r="AJ71" s="84">
        <f t="shared" si="33"/>
        <v>0</v>
      </c>
    </row>
    <row r="72" spans="1:36" ht="16.5">
      <c r="A72" s="84">
        <v>20180411</v>
      </c>
      <c r="B72" s="84" t="s">
        <v>99</v>
      </c>
      <c r="C72">
        <v>48880</v>
      </c>
      <c r="D72">
        <v>48860</v>
      </c>
      <c r="E72" s="112">
        <v>128386494</v>
      </c>
      <c r="F72" s="112">
        <f t="shared" si="19"/>
        <v>0.83848026490342964</v>
      </c>
      <c r="G72" s="112">
        <f t="shared" si="20"/>
        <v>0.83848026490342964</v>
      </c>
      <c r="H72">
        <v>297684</v>
      </c>
      <c r="I72">
        <v>292771</v>
      </c>
      <c r="J72" s="88">
        <v>122666424</v>
      </c>
      <c r="K72" s="84">
        <f t="shared" si="21"/>
        <v>0.20587996713633241</v>
      </c>
      <c r="L72" s="84">
        <f t="shared" si="22"/>
        <v>0.20587996713633241</v>
      </c>
      <c r="M72">
        <v>255351</v>
      </c>
      <c r="N72">
        <v>251720</v>
      </c>
      <c r="O72" s="112">
        <v>15956260</v>
      </c>
      <c r="P72" s="112">
        <f t="shared" si="23"/>
        <v>4.2906539238638794</v>
      </c>
      <c r="Q72" s="112">
        <f t="shared" si="24"/>
        <v>4.2906539238638794</v>
      </c>
      <c r="R72" s="84">
        <v>0</v>
      </c>
      <c r="S72" s="84"/>
      <c r="T72" s="84">
        <v>0</v>
      </c>
      <c r="U72" s="84">
        <v>0</v>
      </c>
      <c r="V72" s="84"/>
      <c r="W72" s="112">
        <v>1</v>
      </c>
      <c r="X72" s="112">
        <v>1</v>
      </c>
      <c r="Y72" s="112">
        <v>100000000</v>
      </c>
      <c r="Z72" s="112">
        <f t="shared" si="25"/>
        <v>146288.55026123489</v>
      </c>
      <c r="AA72" s="112">
        <f t="shared" si="26"/>
        <v>146288.55026123489</v>
      </c>
      <c r="AB72" s="157">
        <f t="shared" si="27"/>
        <v>0</v>
      </c>
      <c r="AC72" s="157">
        <f t="shared" si="28"/>
        <v>36572137565308.719</v>
      </c>
      <c r="AD72" s="88">
        <f t="shared" si="17"/>
        <v>44515867609719.055</v>
      </c>
      <c r="AE72" s="156">
        <f t="shared" si="18"/>
        <v>1217.2071575041196</v>
      </c>
      <c r="AF72" s="131">
        <f t="shared" si="29"/>
        <v>-8.3495503097819682E-3</v>
      </c>
      <c r="AG72" s="84">
        <f t="shared" si="30"/>
        <v>-4.0916530278232408E-4</v>
      </c>
      <c r="AH72" s="84">
        <f t="shared" si="31"/>
        <v>-1.6504078149984548E-2</v>
      </c>
      <c r="AI72" s="84">
        <f t="shared" si="32"/>
        <v>-1.4219642766231579E-2</v>
      </c>
      <c r="AJ72" s="84">
        <f t="shared" si="33"/>
        <v>0</v>
      </c>
    </row>
    <row r="73" spans="1:36" ht="16.5">
      <c r="A73" s="84">
        <v>20180412</v>
      </c>
      <c r="B73" s="84" t="s">
        <v>99</v>
      </c>
      <c r="C73">
        <v>48860</v>
      </c>
      <c r="D73">
        <v>49000</v>
      </c>
      <c r="E73" s="112">
        <v>128386494</v>
      </c>
      <c r="F73" s="112">
        <f t="shared" si="19"/>
        <v>0.83848026490342964</v>
      </c>
      <c r="G73" s="112">
        <f t="shared" si="20"/>
        <v>0.83848026490342964</v>
      </c>
      <c r="H73">
        <v>292771</v>
      </c>
      <c r="I73">
        <v>293263</v>
      </c>
      <c r="J73" s="88">
        <v>122666424</v>
      </c>
      <c r="K73" s="84">
        <f t="shared" si="21"/>
        <v>0.20587996713633241</v>
      </c>
      <c r="L73" s="84">
        <f t="shared" si="22"/>
        <v>0.20587996713633241</v>
      </c>
      <c r="M73">
        <v>251720</v>
      </c>
      <c r="N73">
        <v>227775</v>
      </c>
      <c r="O73" s="112">
        <v>15956260</v>
      </c>
      <c r="P73" s="112">
        <f t="shared" si="23"/>
        <v>4.2906539238638794</v>
      </c>
      <c r="Q73" s="112">
        <f t="shared" si="24"/>
        <v>4.2906539238638794</v>
      </c>
      <c r="R73" s="84">
        <v>0</v>
      </c>
      <c r="S73" s="84"/>
      <c r="T73" s="84">
        <v>0</v>
      </c>
      <c r="U73" s="84">
        <v>0</v>
      </c>
      <c r="V73" s="84"/>
      <c r="W73" s="112">
        <v>1</v>
      </c>
      <c r="X73" s="112">
        <v>1</v>
      </c>
      <c r="Y73" s="112">
        <v>100000000</v>
      </c>
      <c r="Z73" s="112">
        <f t="shared" si="25"/>
        <v>146288.55026123489</v>
      </c>
      <c r="AA73" s="112">
        <f t="shared" si="26"/>
        <v>146288.55026123489</v>
      </c>
      <c r="AB73" s="157">
        <f t="shared" si="27"/>
        <v>0</v>
      </c>
      <c r="AC73" s="157">
        <f t="shared" si="28"/>
        <v>36572137565308.719</v>
      </c>
      <c r="AD73" s="88">
        <f t="shared" si="17"/>
        <v>42904022292251.367</v>
      </c>
      <c r="AE73" s="156">
        <f t="shared" si="18"/>
        <v>1173.134116528887</v>
      </c>
      <c r="AF73" s="131">
        <f t="shared" si="29"/>
        <v>-3.6208332085069385E-2</v>
      </c>
      <c r="AG73" s="84">
        <f t="shared" si="30"/>
        <v>2.8653295128939827E-3</v>
      </c>
      <c r="AH73" s="84">
        <f t="shared" si="31"/>
        <v>1.6804943112535052E-3</v>
      </c>
      <c r="AI73" s="84">
        <f t="shared" si="32"/>
        <v>-9.5125536310185915E-2</v>
      </c>
      <c r="AJ73" s="84">
        <f t="shared" si="33"/>
        <v>0</v>
      </c>
    </row>
    <row r="74" spans="1:36" ht="16.5">
      <c r="A74" s="84">
        <v>20180413</v>
      </c>
      <c r="B74" s="84" t="s">
        <v>99</v>
      </c>
      <c r="C74">
        <v>49000</v>
      </c>
      <c r="D74">
        <v>49800</v>
      </c>
      <c r="E74" s="112">
        <v>128386494</v>
      </c>
      <c r="F74" s="112">
        <f t="shared" si="19"/>
        <v>0.83848026490342964</v>
      </c>
      <c r="G74" s="112">
        <f t="shared" si="20"/>
        <v>0.83848026490342964</v>
      </c>
      <c r="H74">
        <v>293263</v>
      </c>
      <c r="I74">
        <v>284912</v>
      </c>
      <c r="J74" s="88">
        <v>122666424</v>
      </c>
      <c r="K74" s="84">
        <f t="shared" si="21"/>
        <v>0.20587996713633241</v>
      </c>
      <c r="L74" s="84">
        <f t="shared" si="22"/>
        <v>0.20587996713633241</v>
      </c>
      <c r="M74">
        <v>227775</v>
      </c>
      <c r="N74">
        <v>231602</v>
      </c>
      <c r="O74" s="112">
        <v>15956260</v>
      </c>
      <c r="P74" s="112">
        <f t="shared" si="23"/>
        <v>4.2906539238638794</v>
      </c>
      <c r="Q74" s="112">
        <f t="shared" si="24"/>
        <v>4.2906539238638794</v>
      </c>
      <c r="R74" s="84">
        <v>0</v>
      </c>
      <c r="S74" s="84"/>
      <c r="T74" s="84">
        <v>0</v>
      </c>
      <c r="U74" s="84">
        <v>0</v>
      </c>
      <c r="V74" s="84"/>
      <c r="W74" s="112">
        <v>1</v>
      </c>
      <c r="X74" s="112">
        <v>1</v>
      </c>
      <c r="Y74" s="112">
        <v>100000000</v>
      </c>
      <c r="Z74" s="112">
        <f t="shared" si="25"/>
        <v>146288.55026123489</v>
      </c>
      <c r="AA74" s="112">
        <f t="shared" si="26"/>
        <v>146288.55026123489</v>
      </c>
      <c r="AB74" s="157">
        <f t="shared" si="27"/>
        <v>0</v>
      </c>
      <c r="AC74" s="157">
        <f t="shared" si="28"/>
        <v>36572137565308.719</v>
      </c>
      <c r="AD74" s="88">
        <f t="shared" si="17"/>
        <v>43041248196106.453</v>
      </c>
      <c r="AE74" s="156">
        <f t="shared" si="18"/>
        <v>1176.8863145952439</v>
      </c>
      <c r="AF74" s="131">
        <f t="shared" si="29"/>
        <v>3.1984391328239705E-3</v>
      </c>
      <c r="AG74" s="84">
        <f t="shared" si="30"/>
        <v>1.6326530612244899E-2</v>
      </c>
      <c r="AH74" s="84">
        <f t="shared" si="31"/>
        <v>-2.8476145985003223E-2</v>
      </c>
      <c r="AI74" s="84">
        <f t="shared" si="32"/>
        <v>1.6801668313028206E-2</v>
      </c>
      <c r="AJ74" s="84">
        <f t="shared" si="33"/>
        <v>0</v>
      </c>
    </row>
    <row r="75" spans="1:36" ht="16.5">
      <c r="A75" s="84">
        <v>20180416</v>
      </c>
      <c r="B75" s="84" t="s">
        <v>99</v>
      </c>
      <c r="C75">
        <v>49800</v>
      </c>
      <c r="D75">
        <v>50340</v>
      </c>
      <c r="E75" s="112">
        <v>128386494</v>
      </c>
      <c r="F75" s="112">
        <f t="shared" si="19"/>
        <v>0.83848026490342964</v>
      </c>
      <c r="G75" s="112">
        <f t="shared" si="20"/>
        <v>0.83848026490342964</v>
      </c>
      <c r="H75">
        <v>284912</v>
      </c>
      <c r="I75">
        <v>290315</v>
      </c>
      <c r="J75" s="88">
        <v>122666424</v>
      </c>
      <c r="K75" s="84">
        <f t="shared" si="21"/>
        <v>0.20587996713633241</v>
      </c>
      <c r="L75" s="84">
        <f t="shared" si="22"/>
        <v>0.20587996713633241</v>
      </c>
      <c r="M75">
        <v>231602</v>
      </c>
      <c r="N75">
        <v>223064</v>
      </c>
      <c r="O75" s="112">
        <v>15956260</v>
      </c>
      <c r="P75" s="112">
        <f t="shared" si="23"/>
        <v>4.2906539238638794</v>
      </c>
      <c r="Q75" s="112">
        <f t="shared" si="24"/>
        <v>4.2906539238638794</v>
      </c>
      <c r="R75" s="84">
        <v>0</v>
      </c>
      <c r="S75" s="84"/>
      <c r="T75" s="84">
        <v>0</v>
      </c>
      <c r="U75" s="84">
        <v>0</v>
      </c>
      <c r="V75" s="84"/>
      <c r="W75" s="112">
        <v>1</v>
      </c>
      <c r="X75" s="112">
        <v>1</v>
      </c>
      <c r="Y75" s="112">
        <v>100000000</v>
      </c>
      <c r="Z75" s="112">
        <f t="shared" si="25"/>
        <v>146288.55026123489</v>
      </c>
      <c r="AA75" s="112">
        <f t="shared" si="26"/>
        <v>146288.55026123489</v>
      </c>
      <c r="AB75" s="157">
        <f t="shared" si="27"/>
        <v>0</v>
      </c>
      <c r="AC75" s="157">
        <f t="shared" si="28"/>
        <v>36572137565308.719</v>
      </c>
      <c r="AD75" s="88">
        <f t="shared" si="17"/>
        <v>42651294035212.867</v>
      </c>
      <c r="AE75" s="156">
        <f t="shared" si="18"/>
        <v>1166.223712219399</v>
      </c>
      <c r="AF75" s="131">
        <f t="shared" si="29"/>
        <v>-9.0600105070573634E-3</v>
      </c>
      <c r="AG75" s="84">
        <f t="shared" si="30"/>
        <v>1.0843373493975903E-2</v>
      </c>
      <c r="AH75" s="84">
        <f t="shared" si="31"/>
        <v>1.8963750210591341E-2</v>
      </c>
      <c r="AI75" s="84">
        <f t="shared" si="32"/>
        <v>-3.6864966623776994E-2</v>
      </c>
      <c r="AJ75" s="84">
        <f t="shared" si="33"/>
        <v>0</v>
      </c>
    </row>
    <row r="76" spans="1:36" ht="16.5">
      <c r="A76" s="84">
        <v>20180417</v>
      </c>
      <c r="B76" s="84" t="s">
        <v>99</v>
      </c>
      <c r="C76">
        <v>50340</v>
      </c>
      <c r="D76">
        <v>49980</v>
      </c>
      <c r="E76" s="112">
        <v>128386494</v>
      </c>
      <c r="F76" s="112">
        <f t="shared" si="19"/>
        <v>0.83848026490342964</v>
      </c>
      <c r="G76" s="112">
        <f t="shared" si="20"/>
        <v>0.91105895366958412</v>
      </c>
      <c r="H76">
        <v>290315</v>
      </c>
      <c r="I76" s="8">
        <v>284912</v>
      </c>
      <c r="J76" s="88">
        <v>125108377</v>
      </c>
      <c r="K76" s="84">
        <f t="shared" si="21"/>
        <v>0.20587996713633241</v>
      </c>
      <c r="L76" s="84">
        <f t="shared" si="22"/>
        <v>0.21933454615993009</v>
      </c>
      <c r="M76">
        <v>223064</v>
      </c>
      <c r="N76">
        <v>229737</v>
      </c>
      <c r="O76" s="112">
        <v>15956260</v>
      </c>
      <c r="P76" s="112">
        <f t="shared" si="23"/>
        <v>4.2906539238638794</v>
      </c>
      <c r="Q76" s="112">
        <f t="shared" si="24"/>
        <v>4.6620520935980974</v>
      </c>
      <c r="R76" s="84">
        <v>0</v>
      </c>
      <c r="S76" s="84"/>
      <c r="T76" s="84">
        <v>0</v>
      </c>
      <c r="U76" s="84">
        <v>0</v>
      </c>
      <c r="V76" s="84"/>
      <c r="W76" s="112">
        <v>1</v>
      </c>
      <c r="X76" s="112">
        <v>1</v>
      </c>
      <c r="Y76" s="112">
        <v>100000000</v>
      </c>
      <c r="Z76" s="112">
        <f t="shared" si="25"/>
        <v>146288.55026123489</v>
      </c>
      <c r="AA76" s="112">
        <f t="shared" si="26"/>
        <v>158951.25873975223</v>
      </c>
      <c r="AB76" s="157">
        <f t="shared" si="27"/>
        <v>1</v>
      </c>
      <c r="AC76" s="157">
        <f t="shared" si="28"/>
        <v>39737814684938.055</v>
      </c>
      <c r="AD76" s="88">
        <f t="shared" si="17"/>
        <v>46649209127198.281</v>
      </c>
      <c r="AE76" s="156">
        <f t="shared" si="18"/>
        <v>1173.9248747586485</v>
      </c>
      <c r="AF76" s="131">
        <f t="shared" si="29"/>
        <v>6.6035036490500361E-3</v>
      </c>
      <c r="AG76" s="84">
        <f t="shared" si="30"/>
        <v>-7.1513706793802142E-3</v>
      </c>
      <c r="AH76" s="84">
        <f t="shared" si="31"/>
        <v>-1.8610819282503487E-2</v>
      </c>
      <c r="AI76" s="84">
        <f t="shared" si="32"/>
        <v>2.9915181293261126E-2</v>
      </c>
      <c r="AJ76" s="84">
        <f t="shared" si="33"/>
        <v>0</v>
      </c>
    </row>
    <row r="77" spans="1:36" ht="16.5">
      <c r="A77" s="84">
        <v>20180418</v>
      </c>
      <c r="B77" s="84" t="s">
        <v>99</v>
      </c>
      <c r="C77">
        <v>49980</v>
      </c>
      <c r="D77">
        <v>51360</v>
      </c>
      <c r="E77" s="112">
        <v>128386494</v>
      </c>
      <c r="F77" s="112">
        <f t="shared" si="19"/>
        <v>0.91105895366958412</v>
      </c>
      <c r="G77" s="112">
        <f t="shared" si="20"/>
        <v>0.91105895366958412</v>
      </c>
      <c r="H77" s="8">
        <v>284912</v>
      </c>
      <c r="I77">
        <v>279508</v>
      </c>
      <c r="J77" s="88">
        <v>125108377</v>
      </c>
      <c r="K77" s="84">
        <f t="shared" si="21"/>
        <v>0.21933454615993009</v>
      </c>
      <c r="L77" s="84">
        <f t="shared" si="22"/>
        <v>0.21933454615993009</v>
      </c>
      <c r="M77">
        <v>229737</v>
      </c>
      <c r="N77">
        <v>229149</v>
      </c>
      <c r="O77" s="112">
        <v>15956260</v>
      </c>
      <c r="P77" s="112">
        <f t="shared" si="23"/>
        <v>4.6620520935980974</v>
      </c>
      <c r="Q77" s="112">
        <f t="shared" si="24"/>
        <v>4.6620520935980974</v>
      </c>
      <c r="R77" s="84">
        <v>0</v>
      </c>
      <c r="S77" s="84"/>
      <c r="T77" s="84">
        <v>0</v>
      </c>
      <c r="U77" s="84">
        <v>0</v>
      </c>
      <c r="V77" s="84"/>
      <c r="W77" s="112">
        <v>1</v>
      </c>
      <c r="X77" s="112">
        <v>1</v>
      </c>
      <c r="Y77" s="112">
        <v>100000000</v>
      </c>
      <c r="Z77" s="112">
        <f t="shared" si="25"/>
        <v>158951.25873975223</v>
      </c>
      <c r="AA77" s="112">
        <f t="shared" si="26"/>
        <v>158951.25873975223</v>
      </c>
      <c r="AB77" s="157">
        <f t="shared" si="27"/>
        <v>0</v>
      </c>
      <c r="AC77" s="157">
        <f t="shared" si="28"/>
        <v>39737814684938.055</v>
      </c>
      <c r="AD77" s="88">
        <f t="shared" si="17"/>
        <v>46618594879082.797</v>
      </c>
      <c r="AE77" s="156">
        <f t="shared" si="18"/>
        <v>1173.1544688277181</v>
      </c>
      <c r="AF77" s="131">
        <f t="shared" si="29"/>
        <v>-6.5626510477404107E-4</v>
      </c>
      <c r="AG77" s="84">
        <f t="shared" si="30"/>
        <v>2.7611044417767107E-2</v>
      </c>
      <c r="AH77" s="84">
        <f t="shared" si="31"/>
        <v>-1.8967260066266076E-2</v>
      </c>
      <c r="AI77" s="84">
        <f t="shared" si="32"/>
        <v>-2.5594484127502318E-3</v>
      </c>
      <c r="AJ77" s="84">
        <f t="shared" si="33"/>
        <v>0</v>
      </c>
    </row>
    <row r="78" spans="1:36" ht="16.5">
      <c r="A78" s="84">
        <v>20180419</v>
      </c>
      <c r="B78" s="84" t="s">
        <v>99</v>
      </c>
      <c r="C78">
        <v>51360</v>
      </c>
      <c r="D78">
        <v>52780</v>
      </c>
      <c r="E78" s="112">
        <v>128386494</v>
      </c>
      <c r="F78" s="112">
        <f t="shared" si="19"/>
        <v>0.91105895366958412</v>
      </c>
      <c r="G78" s="112">
        <f t="shared" si="20"/>
        <v>0.91105895366958412</v>
      </c>
      <c r="H78">
        <v>279508</v>
      </c>
      <c r="I78">
        <v>261824</v>
      </c>
      <c r="J78" s="88">
        <v>125108377</v>
      </c>
      <c r="K78" s="84">
        <f t="shared" si="21"/>
        <v>0.21933454615993009</v>
      </c>
      <c r="L78" s="84">
        <f t="shared" si="22"/>
        <v>0.21933454615993009</v>
      </c>
      <c r="M78">
        <v>229149</v>
      </c>
      <c r="N78">
        <v>219040</v>
      </c>
      <c r="O78" s="112">
        <v>15956260</v>
      </c>
      <c r="P78" s="112">
        <f t="shared" si="23"/>
        <v>4.6620520935980974</v>
      </c>
      <c r="Q78" s="112">
        <f t="shared" si="24"/>
        <v>4.6620520935980974</v>
      </c>
      <c r="R78" s="84">
        <v>0</v>
      </c>
      <c r="S78" s="84"/>
      <c r="T78" s="84">
        <v>0</v>
      </c>
      <c r="U78" s="84">
        <v>0</v>
      </c>
      <c r="V78" s="84"/>
      <c r="W78" s="112">
        <v>1</v>
      </c>
      <c r="X78" s="112">
        <v>1</v>
      </c>
      <c r="Y78" s="112">
        <v>100000000</v>
      </c>
      <c r="Z78" s="112">
        <f t="shared" si="25"/>
        <v>158951.25873975223</v>
      </c>
      <c r="AA78" s="112">
        <f t="shared" si="26"/>
        <v>158951.25873975223</v>
      </c>
      <c r="AB78" s="157">
        <f t="shared" si="27"/>
        <v>0</v>
      </c>
      <c r="AC78" s="157">
        <f t="shared" si="28"/>
        <v>39737814684938.055</v>
      </c>
      <c r="AD78" s="88">
        <f t="shared" si="17"/>
        <v>45547432040593.859</v>
      </c>
      <c r="AE78" s="156">
        <f t="shared" si="18"/>
        <v>1146.1987127806965</v>
      </c>
      <c r="AF78" s="131">
        <f t="shared" si="29"/>
        <v>-2.2977158390708199E-2</v>
      </c>
      <c r="AG78" s="84">
        <f t="shared" si="30"/>
        <v>2.764797507788162E-2</v>
      </c>
      <c r="AH78" s="84">
        <f t="shared" si="31"/>
        <v>-6.3268314323740291E-2</v>
      </c>
      <c r="AI78" s="84">
        <f t="shared" si="32"/>
        <v>-4.4115400896360013E-2</v>
      </c>
      <c r="AJ78" s="84">
        <f t="shared" si="33"/>
        <v>0</v>
      </c>
    </row>
    <row r="79" spans="1:36" ht="16.5">
      <c r="A79" s="84">
        <v>20180420</v>
      </c>
      <c r="B79" s="84" t="s">
        <v>99</v>
      </c>
      <c r="C79">
        <v>52780</v>
      </c>
      <c r="D79">
        <v>51620</v>
      </c>
      <c r="E79" s="112">
        <v>128386494</v>
      </c>
      <c r="F79" s="112">
        <f t="shared" si="19"/>
        <v>0.91105895366958412</v>
      </c>
      <c r="G79" s="112">
        <f t="shared" si="20"/>
        <v>0.91105895366958412</v>
      </c>
      <c r="H79">
        <v>261824</v>
      </c>
      <c r="I79">
        <v>264280</v>
      </c>
      <c r="J79" s="88">
        <v>125108377</v>
      </c>
      <c r="K79" s="84">
        <f t="shared" si="21"/>
        <v>0.21933454615993009</v>
      </c>
      <c r="L79" s="84">
        <f t="shared" si="22"/>
        <v>0.21933454615993009</v>
      </c>
      <c r="M79">
        <v>219040</v>
      </c>
      <c r="N79">
        <v>220022</v>
      </c>
      <c r="O79" s="112">
        <v>15956260</v>
      </c>
      <c r="P79" s="112">
        <f t="shared" si="23"/>
        <v>4.6620520935980974</v>
      </c>
      <c r="Q79" s="112">
        <f t="shared" si="24"/>
        <v>4.6620520935980974</v>
      </c>
      <c r="R79" s="84">
        <v>0</v>
      </c>
      <c r="S79" s="84"/>
      <c r="T79" s="84">
        <v>0</v>
      </c>
      <c r="U79" s="84">
        <v>0</v>
      </c>
      <c r="V79" s="84"/>
      <c r="W79" s="112">
        <v>1</v>
      </c>
      <c r="X79" s="112">
        <v>1</v>
      </c>
      <c r="Y79" s="112">
        <v>100000000</v>
      </c>
      <c r="Z79" s="112">
        <f t="shared" si="25"/>
        <v>158951.25873975223</v>
      </c>
      <c r="AA79" s="112">
        <f t="shared" si="26"/>
        <v>158951.25873975223</v>
      </c>
      <c r="AB79" s="157">
        <f t="shared" si="27"/>
        <v>0</v>
      </c>
      <c r="AC79" s="157">
        <f t="shared" si="28"/>
        <v>39737814684938.055</v>
      </c>
      <c r="AD79" s="88">
        <f t="shared" si="17"/>
        <v>45552193550990.859</v>
      </c>
      <c r="AE79" s="156">
        <f t="shared" si="18"/>
        <v>1146.318535937424</v>
      </c>
      <c r="AF79" s="131">
        <f t="shared" si="29"/>
        <v>1.0453960154678711E-4</v>
      </c>
      <c r="AG79" s="84">
        <f t="shared" si="30"/>
        <v>-2.197802197802198E-2</v>
      </c>
      <c r="AH79" s="84">
        <f t="shared" si="31"/>
        <v>9.3803471033977025E-3</v>
      </c>
      <c r="AI79" s="84">
        <f t="shared" si="32"/>
        <v>4.4831994156318477E-3</v>
      </c>
      <c r="AJ79" s="84">
        <f t="shared" si="33"/>
        <v>0</v>
      </c>
    </row>
    <row r="80" spans="1:36" ht="16.5">
      <c r="A80" s="84">
        <v>20180423</v>
      </c>
      <c r="B80" s="84" t="s">
        <v>99</v>
      </c>
      <c r="C80">
        <v>51620</v>
      </c>
      <c r="D80">
        <v>51900</v>
      </c>
      <c r="E80" s="112">
        <v>128386494</v>
      </c>
      <c r="F80" s="112">
        <f t="shared" si="19"/>
        <v>0.91105895366958412</v>
      </c>
      <c r="G80" s="112">
        <f t="shared" si="20"/>
        <v>0.91105895366958412</v>
      </c>
      <c r="H80">
        <v>264280</v>
      </c>
      <c r="I80">
        <v>246105</v>
      </c>
      <c r="J80" s="88">
        <v>125108377</v>
      </c>
      <c r="K80" s="84">
        <f t="shared" si="21"/>
        <v>0.21933454615993009</v>
      </c>
      <c r="L80" s="84">
        <f t="shared" si="22"/>
        <v>0.21933454615993009</v>
      </c>
      <c r="M80">
        <v>220022</v>
      </c>
      <c r="N80">
        <v>210012</v>
      </c>
      <c r="O80" s="112">
        <v>15956260</v>
      </c>
      <c r="P80" s="112">
        <f t="shared" si="23"/>
        <v>4.6620520935980974</v>
      </c>
      <c r="Q80" s="112">
        <f t="shared" si="24"/>
        <v>4.6620520935980974</v>
      </c>
      <c r="R80" s="84">
        <v>0</v>
      </c>
      <c r="S80" s="84"/>
      <c r="T80" s="84">
        <v>0</v>
      </c>
      <c r="U80" s="84">
        <v>0</v>
      </c>
      <c r="V80" s="84"/>
      <c r="W80" s="112">
        <v>1</v>
      </c>
      <c r="X80" s="112">
        <v>1</v>
      </c>
      <c r="Y80" s="112">
        <v>100000000</v>
      </c>
      <c r="Z80" s="112">
        <f t="shared" si="25"/>
        <v>158951.25873975223</v>
      </c>
      <c r="AA80" s="112">
        <f t="shared" si="26"/>
        <v>158951.25873975223</v>
      </c>
      <c r="AB80" s="157">
        <f t="shared" si="27"/>
        <v>0</v>
      </c>
      <c r="AC80" s="157">
        <f t="shared" si="28"/>
        <v>39737814684938.055</v>
      </c>
      <c r="AD80" s="88">
        <f t="shared" si="17"/>
        <v>44341578747903.844</v>
      </c>
      <c r="AE80" s="156">
        <f t="shared" si="18"/>
        <v>1115.8534785937982</v>
      </c>
      <c r="AF80" s="131">
        <f t="shared" si="29"/>
        <v>-2.6576432630667071E-2</v>
      </c>
      <c r="AG80" s="84">
        <f t="shared" si="30"/>
        <v>5.424254165052305E-3</v>
      </c>
      <c r="AH80" s="84">
        <f t="shared" si="31"/>
        <v>-6.8771757227183289E-2</v>
      </c>
      <c r="AI80" s="84">
        <f t="shared" si="32"/>
        <v>-4.5495450454954504E-2</v>
      </c>
      <c r="AJ80" s="84">
        <f t="shared" si="33"/>
        <v>0</v>
      </c>
    </row>
    <row r="81" spans="1:36" ht="16.5">
      <c r="A81" s="84">
        <v>20180424</v>
      </c>
      <c r="B81" s="84" t="s">
        <v>99</v>
      </c>
      <c r="C81">
        <v>51900</v>
      </c>
      <c r="D81">
        <v>50460</v>
      </c>
      <c r="E81" s="112">
        <v>128386494</v>
      </c>
      <c r="F81" s="112">
        <f t="shared" si="19"/>
        <v>0.91105895366958412</v>
      </c>
      <c r="G81" s="112">
        <f t="shared" si="20"/>
        <v>0.91105895366958412</v>
      </c>
      <c r="H81">
        <v>246105</v>
      </c>
      <c r="I81">
        <v>244140</v>
      </c>
      <c r="J81" s="88">
        <v>125108377</v>
      </c>
      <c r="K81" s="84">
        <f t="shared" si="21"/>
        <v>0.21933454615993009</v>
      </c>
      <c r="L81" s="84">
        <f t="shared" si="22"/>
        <v>0.21933454615993009</v>
      </c>
      <c r="M81">
        <v>210012</v>
      </c>
      <c r="N81">
        <v>205007</v>
      </c>
      <c r="O81" s="112">
        <v>15956260</v>
      </c>
      <c r="P81" s="112">
        <f t="shared" si="23"/>
        <v>4.6620520935980974</v>
      </c>
      <c r="Q81" s="112">
        <f t="shared" si="24"/>
        <v>4.6620520935980974</v>
      </c>
      <c r="R81" s="84">
        <v>0</v>
      </c>
      <c r="S81" s="84"/>
      <c r="T81" s="84">
        <v>0</v>
      </c>
      <c r="U81" s="84">
        <v>0</v>
      </c>
      <c r="V81" s="84"/>
      <c r="W81" s="112">
        <v>1</v>
      </c>
      <c r="X81" s="112">
        <v>1</v>
      </c>
      <c r="Y81" s="112">
        <v>100000000</v>
      </c>
      <c r="Z81" s="112">
        <f t="shared" si="25"/>
        <v>158951.25873975223</v>
      </c>
      <c r="AA81" s="112">
        <f t="shared" si="26"/>
        <v>158951.25873975223</v>
      </c>
      <c r="AB81" s="157">
        <f t="shared" si="27"/>
        <v>0</v>
      </c>
      <c r="AC81" s="157">
        <f t="shared" si="28"/>
        <v>39737814684938.055</v>
      </c>
      <c r="AD81" s="88">
        <f t="shared" si="17"/>
        <v>43746908031630.047</v>
      </c>
      <c r="AE81" s="156">
        <f t="shared" si="18"/>
        <v>1100.8886215429347</v>
      </c>
      <c r="AF81" s="131">
        <f t="shared" si="29"/>
        <v>-1.3411130885859841E-2</v>
      </c>
      <c r="AG81" s="84">
        <f t="shared" si="30"/>
        <v>-2.7745664739884393E-2</v>
      </c>
      <c r="AH81" s="84">
        <f t="shared" si="31"/>
        <v>-7.9843969037605902E-3</v>
      </c>
      <c r="AI81" s="84">
        <f t="shared" si="32"/>
        <v>-2.3831971506390111E-2</v>
      </c>
      <c r="AJ81" s="84">
        <f t="shared" si="33"/>
        <v>0</v>
      </c>
    </row>
    <row r="82" spans="1:36" ht="16.5">
      <c r="A82" s="84">
        <v>20180425</v>
      </c>
      <c r="B82" s="84" t="s">
        <v>99</v>
      </c>
      <c r="C82">
        <v>50460</v>
      </c>
      <c r="D82">
        <v>50400</v>
      </c>
      <c r="E82" s="112">
        <v>128386494</v>
      </c>
      <c r="F82" s="112">
        <f t="shared" si="19"/>
        <v>0.91105895366958412</v>
      </c>
      <c r="G82" s="112">
        <f t="shared" si="20"/>
        <v>0.91105895366958412</v>
      </c>
      <c r="H82">
        <v>244140</v>
      </c>
      <c r="I82">
        <v>246596</v>
      </c>
      <c r="J82" s="88">
        <v>125108377</v>
      </c>
      <c r="K82" s="84">
        <f t="shared" si="21"/>
        <v>0.21933454615993009</v>
      </c>
      <c r="L82" s="84">
        <f t="shared" si="22"/>
        <v>0.21933454615993009</v>
      </c>
      <c r="M82">
        <v>205007</v>
      </c>
      <c r="N82">
        <v>210993</v>
      </c>
      <c r="O82" s="112">
        <v>15956260</v>
      </c>
      <c r="P82" s="112">
        <f t="shared" si="23"/>
        <v>4.6620520935980974</v>
      </c>
      <c r="Q82" s="112">
        <f t="shared" si="24"/>
        <v>4.6620520935980974</v>
      </c>
      <c r="R82" s="84">
        <v>0</v>
      </c>
      <c r="S82" s="84"/>
      <c r="T82" s="84">
        <v>0</v>
      </c>
      <c r="U82" s="84">
        <v>0</v>
      </c>
      <c r="V82" s="84"/>
      <c r="W82" s="112">
        <v>1</v>
      </c>
      <c r="X82" s="112">
        <v>1</v>
      </c>
      <c r="Y82" s="112">
        <v>100000000</v>
      </c>
      <c r="Z82" s="112">
        <f t="shared" si="25"/>
        <v>158951.25873975223</v>
      </c>
      <c r="AA82" s="112">
        <f t="shared" si="26"/>
        <v>158951.25873975223</v>
      </c>
      <c r="AB82" s="157">
        <f t="shared" si="27"/>
        <v>0</v>
      </c>
      <c r="AC82" s="157">
        <f t="shared" si="28"/>
        <v>39737814684938.055</v>
      </c>
      <c r="AD82" s="88">
        <f t="shared" si="17"/>
        <v>44252576105761.219</v>
      </c>
      <c r="AE82" s="156">
        <f t="shared" si="18"/>
        <v>1113.6137318224098</v>
      </c>
      <c r="AF82" s="131">
        <f t="shared" si="29"/>
        <v>1.1558944320489367E-2</v>
      </c>
      <c r="AG82" s="84">
        <f t="shared" si="30"/>
        <v>-1.1890606420927466E-3</v>
      </c>
      <c r="AH82" s="84">
        <f t="shared" si="31"/>
        <v>1.0059801753092488E-2</v>
      </c>
      <c r="AI82" s="84">
        <f t="shared" si="32"/>
        <v>2.9199002960874507E-2</v>
      </c>
      <c r="AJ82" s="84">
        <f t="shared" si="33"/>
        <v>0</v>
      </c>
    </row>
    <row r="83" spans="1:36" ht="16.5">
      <c r="A83" s="84">
        <v>20180426</v>
      </c>
      <c r="B83" s="84" t="s">
        <v>99</v>
      </c>
      <c r="C83">
        <v>50400</v>
      </c>
      <c r="D83">
        <v>52140</v>
      </c>
      <c r="E83" s="112">
        <v>128386494</v>
      </c>
      <c r="F83" s="112">
        <f t="shared" si="19"/>
        <v>0.91105895366958412</v>
      </c>
      <c r="G83" s="112">
        <f t="shared" si="20"/>
        <v>0.91105895366958412</v>
      </c>
      <c r="H83">
        <v>246596</v>
      </c>
      <c r="I83">
        <v>252491</v>
      </c>
      <c r="J83" s="88">
        <v>125108377</v>
      </c>
      <c r="K83" s="84">
        <f t="shared" si="21"/>
        <v>0.21933454615993009</v>
      </c>
      <c r="L83" s="84">
        <f t="shared" si="22"/>
        <v>0.21933454615993009</v>
      </c>
      <c r="M83">
        <v>210993</v>
      </c>
      <c r="N83">
        <v>214624</v>
      </c>
      <c r="O83" s="112">
        <v>15956260</v>
      </c>
      <c r="P83" s="112">
        <f t="shared" si="23"/>
        <v>4.6620520935980974</v>
      </c>
      <c r="Q83" s="112">
        <f t="shared" si="24"/>
        <v>4.6620520935980974</v>
      </c>
      <c r="R83" s="84">
        <v>0</v>
      </c>
      <c r="S83" s="84"/>
      <c r="T83" s="84">
        <v>0</v>
      </c>
      <c r="U83" s="84">
        <v>0</v>
      </c>
      <c r="V83" s="84"/>
      <c r="W83" s="112">
        <v>1</v>
      </c>
      <c r="X83" s="112">
        <v>1</v>
      </c>
      <c r="Y83" s="112">
        <v>100000000</v>
      </c>
      <c r="Z83" s="112">
        <f t="shared" si="25"/>
        <v>158951.25873975223</v>
      </c>
      <c r="AA83" s="112">
        <f t="shared" si="26"/>
        <v>158951.25873975223</v>
      </c>
      <c r="AB83" s="157">
        <f t="shared" si="27"/>
        <v>0</v>
      </c>
      <c r="AC83" s="157">
        <f t="shared" si="28"/>
        <v>39737814684938.055</v>
      </c>
      <c r="AD83" s="88">
        <f t="shared" si="17"/>
        <v>44887968266950.016</v>
      </c>
      <c r="AE83" s="156">
        <f t="shared" si="18"/>
        <v>1129.6033418758691</v>
      </c>
      <c r="AF83" s="131">
        <f t="shared" si="29"/>
        <v>1.4358308986808694E-2</v>
      </c>
      <c r="AG83" s="84">
        <f t="shared" si="30"/>
        <v>3.4523809523809526E-2</v>
      </c>
      <c r="AH83" s="84">
        <f t="shared" si="31"/>
        <v>2.3905497250563675E-2</v>
      </c>
      <c r="AI83" s="84">
        <f t="shared" si="32"/>
        <v>1.720910172375387E-2</v>
      </c>
      <c r="AJ83" s="84">
        <f t="shared" si="33"/>
        <v>0</v>
      </c>
    </row>
    <row r="84" spans="1:36" ht="16.5">
      <c r="A84" s="84">
        <v>20180427</v>
      </c>
      <c r="B84" s="84" t="s">
        <v>99</v>
      </c>
      <c r="C84">
        <v>52140</v>
      </c>
      <c r="D84">
        <v>53000</v>
      </c>
      <c r="E84" s="112">
        <v>128386494</v>
      </c>
      <c r="F84" s="112">
        <f t="shared" si="19"/>
        <v>0.91105895366958412</v>
      </c>
      <c r="G84" s="112">
        <f t="shared" si="20"/>
        <v>0.91105895366958412</v>
      </c>
      <c r="H84">
        <v>252491</v>
      </c>
      <c r="I84">
        <v>271649</v>
      </c>
      <c r="J84" s="88">
        <v>125108377</v>
      </c>
      <c r="K84" s="84">
        <f t="shared" si="21"/>
        <v>0.21933454615993009</v>
      </c>
      <c r="L84" s="84">
        <f t="shared" si="22"/>
        <v>0.21933454615993009</v>
      </c>
      <c r="M84">
        <v>214624</v>
      </c>
      <c r="N84">
        <v>218844</v>
      </c>
      <c r="O84" s="112">
        <v>15956260</v>
      </c>
      <c r="P84" s="112">
        <f t="shared" si="23"/>
        <v>4.6620520935980974</v>
      </c>
      <c r="Q84" s="112">
        <f t="shared" si="24"/>
        <v>4.6620520935980974</v>
      </c>
      <c r="R84" s="84">
        <v>0</v>
      </c>
      <c r="S84" s="84"/>
      <c r="T84" s="84">
        <v>0</v>
      </c>
      <c r="U84" s="84">
        <v>0</v>
      </c>
      <c r="V84" s="84"/>
      <c r="W84" s="112">
        <v>1</v>
      </c>
      <c r="X84" s="112">
        <v>1</v>
      </c>
      <c r="Y84" s="112">
        <v>100000000</v>
      </c>
      <c r="Z84" s="112">
        <f t="shared" si="25"/>
        <v>158951.25873975223</v>
      </c>
      <c r="AA84" s="112">
        <f t="shared" si="26"/>
        <v>158951.25873975223</v>
      </c>
      <c r="AB84" s="157">
        <f t="shared" si="27"/>
        <v>0</v>
      </c>
      <c r="AC84" s="157">
        <f t="shared" si="28"/>
        <v>39737814684938.055</v>
      </c>
      <c r="AD84" s="88">
        <f t="shared" si="17"/>
        <v>45828188487273.219</v>
      </c>
      <c r="AE84" s="156">
        <f t="shared" si="18"/>
        <v>1153.263933878166</v>
      </c>
      <c r="AF84" s="131">
        <f t="shared" si="29"/>
        <v>2.0945929535765236E-2</v>
      </c>
      <c r="AG84" s="84">
        <f t="shared" si="30"/>
        <v>1.6494054468738015E-2</v>
      </c>
      <c r="AH84" s="84">
        <f t="shared" si="31"/>
        <v>7.5875971816817239E-2</v>
      </c>
      <c r="AI84" s="84">
        <f t="shared" si="32"/>
        <v>1.9662293126584164E-2</v>
      </c>
      <c r="AJ84" s="84">
        <f t="shared" si="33"/>
        <v>0</v>
      </c>
    </row>
    <row r="85" spans="1:36" ht="16.5">
      <c r="A85" s="84">
        <v>20180430</v>
      </c>
      <c r="B85" s="84" t="s">
        <v>99</v>
      </c>
      <c r="C85">
        <v>53000</v>
      </c>
      <c r="D85">
        <v>53000</v>
      </c>
      <c r="E85" s="112">
        <v>128386494</v>
      </c>
      <c r="F85" s="112">
        <f t="shared" si="19"/>
        <v>0.91105895366958412</v>
      </c>
      <c r="G85" s="112">
        <f t="shared" si="20"/>
        <v>0.91105895366958412</v>
      </c>
      <c r="H85">
        <v>271649</v>
      </c>
      <c r="I85">
        <v>266245</v>
      </c>
      <c r="J85" s="88">
        <v>125108377</v>
      </c>
      <c r="K85" s="84">
        <f t="shared" si="21"/>
        <v>0.21933454615993009</v>
      </c>
      <c r="L85" s="84">
        <f t="shared" si="22"/>
        <v>0.21933454615993009</v>
      </c>
      <c r="M85">
        <v>218844</v>
      </c>
      <c r="N85">
        <v>212465</v>
      </c>
      <c r="O85" s="112">
        <v>15956260</v>
      </c>
      <c r="P85" s="112">
        <f t="shared" si="23"/>
        <v>4.6620520935980974</v>
      </c>
      <c r="Q85" s="112">
        <f t="shared" si="24"/>
        <v>4.6620520935980974</v>
      </c>
      <c r="R85" s="84">
        <v>0</v>
      </c>
      <c r="S85" s="84"/>
      <c r="T85" s="84">
        <v>0</v>
      </c>
      <c r="U85" s="84">
        <v>0</v>
      </c>
      <c r="V85" s="84"/>
      <c r="W85" s="112">
        <v>1</v>
      </c>
      <c r="X85" s="112">
        <v>1</v>
      </c>
      <c r="Y85" s="112">
        <v>100000000</v>
      </c>
      <c r="Z85" s="112">
        <f t="shared" si="25"/>
        <v>158951.25873975223</v>
      </c>
      <c r="AA85" s="112">
        <f t="shared" si="26"/>
        <v>158951.25873975223</v>
      </c>
      <c r="AB85" s="157">
        <f t="shared" si="27"/>
        <v>0</v>
      </c>
      <c r="AC85" s="157">
        <f t="shared" si="28"/>
        <v>39737814684938.055</v>
      </c>
      <c r="AD85" s="88">
        <f t="shared" si="17"/>
        <v>45205372652882.859</v>
      </c>
      <c r="AE85" s="156">
        <f t="shared" si="18"/>
        <v>1137.5908064219041</v>
      </c>
      <c r="AF85" s="131">
        <f t="shared" si="29"/>
        <v>-1.3590234633937371E-2</v>
      </c>
      <c r="AG85" s="84">
        <f t="shared" si="30"/>
        <v>0</v>
      </c>
      <c r="AH85" s="84">
        <f t="shared" si="31"/>
        <v>-1.9893318215785813E-2</v>
      </c>
      <c r="AI85" s="84">
        <f t="shared" si="32"/>
        <v>-2.9148617279888871E-2</v>
      </c>
      <c r="AJ85" s="84">
        <f t="shared" si="33"/>
        <v>0</v>
      </c>
    </row>
    <row r="86" spans="1:36" ht="16.5">
      <c r="A86" s="84">
        <v>20180502</v>
      </c>
      <c r="B86" s="84" t="s">
        <v>99</v>
      </c>
      <c r="C86">
        <v>53000</v>
      </c>
      <c r="D86">
        <v>53000</v>
      </c>
      <c r="E86" s="112">
        <v>128386494</v>
      </c>
      <c r="F86" s="112">
        <f t="shared" si="19"/>
        <v>0.91105895366958412</v>
      </c>
      <c r="G86" s="112">
        <f t="shared" si="20"/>
        <v>0.91105895366958412</v>
      </c>
      <c r="H86">
        <v>266245</v>
      </c>
      <c r="I86">
        <v>254456</v>
      </c>
      <c r="J86" s="88">
        <v>125108377</v>
      </c>
      <c r="K86" s="84">
        <f t="shared" si="21"/>
        <v>0.21933454615993009</v>
      </c>
      <c r="L86" s="84">
        <f t="shared" si="22"/>
        <v>0.21933454615993009</v>
      </c>
      <c r="M86">
        <v>212465</v>
      </c>
      <c r="N86">
        <v>210699</v>
      </c>
      <c r="O86" s="112">
        <v>15956260</v>
      </c>
      <c r="P86" s="112">
        <f t="shared" si="23"/>
        <v>4.6620520935980974</v>
      </c>
      <c r="Q86" s="112">
        <f t="shared" si="24"/>
        <v>4.6620520935980974</v>
      </c>
      <c r="R86" s="84">
        <v>0</v>
      </c>
      <c r="S86" s="84"/>
      <c r="T86" s="84">
        <v>0</v>
      </c>
      <c r="U86" s="84">
        <v>0</v>
      </c>
      <c r="V86" s="84"/>
      <c r="W86" s="112">
        <v>1</v>
      </c>
      <c r="X86" s="112">
        <v>1</v>
      </c>
      <c r="Y86" s="112">
        <v>100000000</v>
      </c>
      <c r="Z86" s="112">
        <f t="shared" si="25"/>
        <v>158951.25873975223</v>
      </c>
      <c r="AA86" s="112">
        <f t="shared" si="26"/>
        <v>158951.25873975223</v>
      </c>
      <c r="AB86" s="157">
        <f t="shared" si="27"/>
        <v>0</v>
      </c>
      <c r="AC86" s="157">
        <f t="shared" si="28"/>
        <v>39737814684938.055</v>
      </c>
      <c r="AD86" s="88">
        <f t="shared" si="17"/>
        <v>44750504723611</v>
      </c>
      <c r="AE86" s="156">
        <f t="shared" si="18"/>
        <v>1126.1440790948407</v>
      </c>
      <c r="AF86" s="131">
        <f t="shared" si="29"/>
        <v>-1.006225372290684E-2</v>
      </c>
      <c r="AG86" s="84">
        <f t="shared" si="30"/>
        <v>0</v>
      </c>
      <c r="AH86" s="84">
        <f t="shared" si="31"/>
        <v>-4.4278765798418752E-2</v>
      </c>
      <c r="AI86" s="84">
        <f t="shared" si="32"/>
        <v>-8.3119572635492901E-3</v>
      </c>
      <c r="AJ86" s="84">
        <f t="shared" si="33"/>
        <v>0</v>
      </c>
    </row>
    <row r="87" spans="1:36" ht="16.5">
      <c r="A87" s="84">
        <v>20180503</v>
      </c>
      <c r="B87" s="84" t="s">
        <v>99</v>
      </c>
      <c r="C87">
        <v>53000</v>
      </c>
      <c r="D87">
        <v>53000</v>
      </c>
      <c r="E87" s="112">
        <v>128386494</v>
      </c>
      <c r="F87" s="112">
        <f t="shared" si="19"/>
        <v>0.91105895366958412</v>
      </c>
      <c r="G87" s="112">
        <f t="shared" si="20"/>
        <v>0.91105895366958412</v>
      </c>
      <c r="H87">
        <v>254456</v>
      </c>
      <c r="I87">
        <v>257403</v>
      </c>
      <c r="J87" s="88">
        <v>125108377</v>
      </c>
      <c r="K87" s="84">
        <f t="shared" si="21"/>
        <v>0.21933454615993009</v>
      </c>
      <c r="L87" s="84">
        <f t="shared" si="22"/>
        <v>0.21933454615993009</v>
      </c>
      <c r="M87">
        <v>210699</v>
      </c>
      <c r="N87">
        <v>203829</v>
      </c>
      <c r="O87" s="112">
        <v>15956260</v>
      </c>
      <c r="P87" s="112">
        <f t="shared" si="23"/>
        <v>4.6620520935980974</v>
      </c>
      <c r="Q87" s="112">
        <f t="shared" si="24"/>
        <v>4.6620520935980974</v>
      </c>
      <c r="R87" s="84">
        <v>0</v>
      </c>
      <c r="S87" s="84"/>
      <c r="T87" s="84">
        <v>0</v>
      </c>
      <c r="U87" s="84">
        <v>0</v>
      </c>
      <c r="V87" s="84"/>
      <c r="W87" s="112">
        <v>1</v>
      </c>
      <c r="X87" s="112">
        <v>1</v>
      </c>
      <c r="Y87" s="112">
        <v>100000000</v>
      </c>
      <c r="Z87" s="112">
        <f t="shared" si="25"/>
        <v>158951.25873975223</v>
      </c>
      <c r="AA87" s="112">
        <f t="shared" si="26"/>
        <v>158951.25873975223</v>
      </c>
      <c r="AB87" s="157">
        <f t="shared" si="27"/>
        <v>0</v>
      </c>
      <c r="AC87" s="157">
        <f t="shared" si="28"/>
        <v>39737814684938.055</v>
      </c>
      <c r="AD87" s="88">
        <f t="shared" si="17"/>
        <v>44320320291280.625</v>
      </c>
      <c r="AE87" s="156">
        <f t="shared" si="18"/>
        <v>1115.3185106598096</v>
      </c>
      <c r="AF87" s="131">
        <f t="shared" si="29"/>
        <v>-9.6129515183637302E-3</v>
      </c>
      <c r="AG87" s="84">
        <f t="shared" si="30"/>
        <v>0</v>
      </c>
      <c r="AH87" s="84">
        <f t="shared" si="31"/>
        <v>1.1581570094633257E-2</v>
      </c>
      <c r="AI87" s="84">
        <f t="shared" si="32"/>
        <v>-3.2605755129355145E-2</v>
      </c>
      <c r="AJ87" s="84">
        <f t="shared" si="33"/>
        <v>0</v>
      </c>
    </row>
    <row r="88" spans="1:36" ht="16.5">
      <c r="A88" s="84">
        <v>20180504</v>
      </c>
      <c r="B88" s="84" t="s">
        <v>99</v>
      </c>
      <c r="C88">
        <v>53000</v>
      </c>
      <c r="D88">
        <v>51900</v>
      </c>
      <c r="E88" s="112">
        <v>6419324700</v>
      </c>
      <c r="F88" s="112">
        <f t="shared" si="19"/>
        <v>0.91105895366958412</v>
      </c>
      <c r="G88" s="112">
        <f t="shared" si="20"/>
        <v>0.1544513040285061</v>
      </c>
      <c r="H88">
        <v>257403</v>
      </c>
      <c r="I88">
        <v>245614</v>
      </c>
      <c r="J88" s="88">
        <v>125108377</v>
      </c>
      <c r="K88" s="84">
        <f t="shared" si="21"/>
        <v>0.21933454615993009</v>
      </c>
      <c r="L88" s="84">
        <f t="shared" si="22"/>
        <v>1.8591830164476841</v>
      </c>
      <c r="M88">
        <v>203829</v>
      </c>
      <c r="N88">
        <v>196469</v>
      </c>
      <c r="O88" s="112">
        <v>15956260</v>
      </c>
      <c r="P88" s="112">
        <f t="shared" si="23"/>
        <v>4.6620520935980974</v>
      </c>
      <c r="Q88" s="112">
        <f t="shared" si="24"/>
        <v>39.517751425677716</v>
      </c>
      <c r="R88" s="84">
        <v>0</v>
      </c>
      <c r="S88" s="84"/>
      <c r="T88" s="84">
        <v>0</v>
      </c>
      <c r="U88" s="84">
        <v>0</v>
      </c>
      <c r="V88" s="84"/>
      <c r="W88" s="112">
        <v>1</v>
      </c>
      <c r="X88" s="112">
        <v>1</v>
      </c>
      <c r="Y88" s="112">
        <v>100000000</v>
      </c>
      <c r="Z88" s="112">
        <f t="shared" si="25"/>
        <v>158951.25873975223</v>
      </c>
      <c r="AA88" s="112">
        <f t="shared" si="26"/>
        <v>1347345.8051448392</v>
      </c>
      <c r="AB88" s="157">
        <f t="shared" si="27"/>
        <v>1</v>
      </c>
      <c r="AC88" s="157">
        <f t="shared" si="28"/>
        <v>336836451286209.81</v>
      </c>
      <c r="AD88" s="88">
        <f t="shared" si="17"/>
        <v>367206306236257.69</v>
      </c>
      <c r="AE88" s="156">
        <f t="shared" si="18"/>
        <v>1090.1620202744705</v>
      </c>
      <c r="AF88" s="131">
        <f t="shared" si="29"/>
        <v>-2.2555431605323955E-2</v>
      </c>
      <c r="AG88" s="84">
        <f t="shared" si="30"/>
        <v>-2.0754716981132074E-2</v>
      </c>
      <c r="AH88" s="84">
        <f t="shared" si="31"/>
        <v>-4.5799777003376028E-2</v>
      </c>
      <c r="AI88" s="84">
        <f t="shared" si="32"/>
        <v>-3.6108698958440655E-2</v>
      </c>
      <c r="AJ88" s="84">
        <f t="shared" si="33"/>
        <v>0</v>
      </c>
    </row>
    <row r="89" spans="1:36" ht="16.5">
      <c r="A89" s="84">
        <v>20180508</v>
      </c>
      <c r="B89" s="84" t="s">
        <v>99</v>
      </c>
      <c r="C89">
        <v>51900</v>
      </c>
      <c r="D89">
        <v>52600</v>
      </c>
      <c r="E89" s="112">
        <v>6419324700</v>
      </c>
      <c r="F89" s="112">
        <f t="shared" si="19"/>
        <v>0.1544513040285061</v>
      </c>
      <c r="G89" s="112">
        <f t="shared" si="20"/>
        <v>0.1544513040285061</v>
      </c>
      <c r="H89">
        <v>245614</v>
      </c>
      <c r="I89">
        <v>231859</v>
      </c>
      <c r="J89" s="88">
        <v>125108377</v>
      </c>
      <c r="K89" s="84">
        <f t="shared" si="21"/>
        <v>1.8591830164476841</v>
      </c>
      <c r="L89" s="84">
        <f t="shared" si="22"/>
        <v>1.8591830164476841</v>
      </c>
      <c r="M89">
        <v>196469</v>
      </c>
      <c r="N89">
        <v>190875</v>
      </c>
      <c r="O89" s="112">
        <v>15956260</v>
      </c>
      <c r="P89" s="112">
        <f t="shared" si="23"/>
        <v>39.517751425677716</v>
      </c>
      <c r="Q89" s="112">
        <f t="shared" si="24"/>
        <v>39.517751425677716</v>
      </c>
      <c r="R89" s="84">
        <v>0</v>
      </c>
      <c r="S89" s="84"/>
      <c r="T89" s="84">
        <v>0</v>
      </c>
      <c r="U89" s="84">
        <v>0</v>
      </c>
      <c r="V89" s="84"/>
      <c r="W89" s="112">
        <v>1</v>
      </c>
      <c r="X89" s="112">
        <v>1</v>
      </c>
      <c r="Y89" s="112">
        <v>100000000</v>
      </c>
      <c r="Z89" s="112">
        <f t="shared" si="25"/>
        <v>1347345.8051448392</v>
      </c>
      <c r="AA89" s="112">
        <f t="shared" si="26"/>
        <v>1347345.8051448392</v>
      </c>
      <c r="AB89" s="157">
        <f t="shared" si="27"/>
        <v>0</v>
      </c>
      <c r="AC89" s="157">
        <f t="shared" si="28"/>
        <v>336836451286209.81</v>
      </c>
      <c r="AD89" s="88">
        <f t="shared" si="17"/>
        <v>361173605496661</v>
      </c>
      <c r="AE89" s="156">
        <f t="shared" si="18"/>
        <v>1072.2521393320699</v>
      </c>
      <c r="AF89" s="131">
        <f t="shared" si="29"/>
        <v>-1.642864143982142E-2</v>
      </c>
      <c r="AG89" s="84">
        <f t="shared" si="30"/>
        <v>1.348747591522158E-2</v>
      </c>
      <c r="AH89" s="84">
        <f t="shared" si="31"/>
        <v>-5.6002508000358282E-2</v>
      </c>
      <c r="AI89" s="84">
        <f t="shared" si="32"/>
        <v>-2.8472685258234123E-2</v>
      </c>
      <c r="AJ89" s="84">
        <f t="shared" si="33"/>
        <v>0</v>
      </c>
    </row>
    <row r="90" spans="1:36" ht="16.5">
      <c r="A90" s="84">
        <v>20180509</v>
      </c>
      <c r="B90" s="84" t="s">
        <v>99</v>
      </c>
      <c r="C90">
        <v>52600</v>
      </c>
      <c r="D90">
        <v>50900</v>
      </c>
      <c r="E90" s="112">
        <v>6419324700</v>
      </c>
      <c r="F90" s="112">
        <f t="shared" si="19"/>
        <v>0.1544513040285061</v>
      </c>
      <c r="G90" s="112">
        <f t="shared" si="20"/>
        <v>0.1544513040285061</v>
      </c>
      <c r="H90">
        <v>231859</v>
      </c>
      <c r="I90">
        <v>254456</v>
      </c>
      <c r="J90" s="88">
        <v>125108377</v>
      </c>
      <c r="K90" s="84">
        <f t="shared" si="21"/>
        <v>1.8591830164476841</v>
      </c>
      <c r="L90" s="84">
        <f t="shared" si="22"/>
        <v>1.8591830164476841</v>
      </c>
      <c r="M90">
        <v>190875</v>
      </c>
      <c r="N90">
        <v>198137</v>
      </c>
      <c r="O90" s="112">
        <v>15956260</v>
      </c>
      <c r="P90" s="112">
        <f t="shared" si="23"/>
        <v>39.517751425677716</v>
      </c>
      <c r="Q90" s="112">
        <f t="shared" si="24"/>
        <v>39.517751425677716</v>
      </c>
      <c r="R90" s="84">
        <v>0</v>
      </c>
      <c r="S90" s="84"/>
      <c r="T90" s="84">
        <v>0</v>
      </c>
      <c r="U90" s="84">
        <v>0</v>
      </c>
      <c r="V90" s="84"/>
      <c r="W90" s="112">
        <v>1</v>
      </c>
      <c r="X90" s="112">
        <v>1</v>
      </c>
      <c r="Y90" s="112">
        <v>100000000</v>
      </c>
      <c r="Z90" s="112">
        <f t="shared" si="25"/>
        <v>1347345.8051448392</v>
      </c>
      <c r="AA90" s="112">
        <f t="shared" si="26"/>
        <v>1347345.8051448392</v>
      </c>
      <c r="AB90" s="157">
        <f t="shared" si="27"/>
        <v>0</v>
      </c>
      <c r="AC90" s="157">
        <f t="shared" si="28"/>
        <v>336836451286209.81</v>
      </c>
      <c r="AD90" s="88">
        <f t="shared" si="17"/>
        <v>369323243393840.25</v>
      </c>
      <c r="AE90" s="156">
        <f t="shared" si="18"/>
        <v>1096.4467829523189</v>
      </c>
      <c r="AF90" s="131">
        <f t="shared" si="29"/>
        <v>2.2564323010183449E-2</v>
      </c>
      <c r="AG90" s="84">
        <f t="shared" si="30"/>
        <v>-3.2319391634980987E-2</v>
      </c>
      <c r="AH90" s="84">
        <f t="shared" si="31"/>
        <v>9.7460094281438286E-2</v>
      </c>
      <c r="AI90" s="84">
        <f t="shared" si="32"/>
        <v>3.8045841519318925E-2</v>
      </c>
      <c r="AJ90" s="84">
        <f t="shared" si="33"/>
        <v>0</v>
      </c>
    </row>
    <row r="91" spans="1:36" ht="16.5">
      <c r="A91" s="84">
        <v>20180510</v>
      </c>
      <c r="B91" s="84" t="s">
        <v>99</v>
      </c>
      <c r="C91">
        <v>50900</v>
      </c>
      <c r="D91">
        <v>51600</v>
      </c>
      <c r="E91" s="112">
        <v>6419324700</v>
      </c>
      <c r="F91" s="112">
        <f t="shared" si="19"/>
        <v>0.1544513040285061</v>
      </c>
      <c r="G91" s="112">
        <f t="shared" si="20"/>
        <v>0.1544513040285061</v>
      </c>
      <c r="H91">
        <v>254456</v>
      </c>
      <c r="I91">
        <v>254456</v>
      </c>
      <c r="J91" s="88">
        <v>125108377</v>
      </c>
      <c r="K91" s="84">
        <f t="shared" si="21"/>
        <v>1.8591830164476841</v>
      </c>
      <c r="L91" s="84">
        <f t="shared" si="22"/>
        <v>1.8591830164476841</v>
      </c>
      <c r="M91">
        <v>198137</v>
      </c>
      <c r="N91">
        <v>194899</v>
      </c>
      <c r="O91" s="112">
        <v>15956260</v>
      </c>
      <c r="P91" s="112">
        <f t="shared" si="23"/>
        <v>39.517751425677716</v>
      </c>
      <c r="Q91" s="112">
        <f t="shared" si="24"/>
        <v>39.517751425677716</v>
      </c>
      <c r="R91" s="84">
        <v>0</v>
      </c>
      <c r="S91" s="84"/>
      <c r="T91" s="84">
        <v>0</v>
      </c>
      <c r="U91" s="84">
        <v>0</v>
      </c>
      <c r="V91" s="84"/>
      <c r="W91" s="112">
        <v>1</v>
      </c>
      <c r="X91" s="112">
        <v>1</v>
      </c>
      <c r="Y91" s="112">
        <v>100000000</v>
      </c>
      <c r="Z91" s="112">
        <f t="shared" si="25"/>
        <v>1347345.8051448392</v>
      </c>
      <c r="AA91" s="112">
        <f t="shared" si="26"/>
        <v>1347345.8051448392</v>
      </c>
      <c r="AB91" s="157">
        <f t="shared" si="27"/>
        <v>0</v>
      </c>
      <c r="AC91" s="157">
        <f t="shared" si="28"/>
        <v>336836451286209.81</v>
      </c>
      <c r="AD91" s="88">
        <f t="shared" si="17"/>
        <v>367975535781483.5</v>
      </c>
      <c r="AE91" s="156">
        <f t="shared" si="18"/>
        <v>1092.4457088191291</v>
      </c>
      <c r="AF91" s="131">
        <f t="shared" si="29"/>
        <v>-3.6491275230125107E-3</v>
      </c>
      <c r="AG91" s="84">
        <f t="shared" si="30"/>
        <v>1.37524557956778E-2</v>
      </c>
      <c r="AH91" s="84">
        <f t="shared" si="31"/>
        <v>0</v>
      </c>
      <c r="AI91" s="84">
        <f t="shared" si="32"/>
        <v>-1.6342227852445532E-2</v>
      </c>
      <c r="AJ91" s="84">
        <f t="shared" si="33"/>
        <v>0</v>
      </c>
    </row>
    <row r="92" spans="1:36" ht="16.5">
      <c r="A92" s="84">
        <v>20180511</v>
      </c>
      <c r="B92" s="84" t="s">
        <v>99</v>
      </c>
      <c r="C92">
        <v>51600</v>
      </c>
      <c r="D92">
        <v>51300</v>
      </c>
      <c r="E92" s="112">
        <v>6419324700</v>
      </c>
      <c r="F92" s="112">
        <f t="shared" si="19"/>
        <v>0.1544513040285061</v>
      </c>
      <c r="G92" s="112">
        <f t="shared" si="20"/>
        <v>0.1544513040285061</v>
      </c>
      <c r="H92">
        <v>254456</v>
      </c>
      <c r="I92">
        <v>255438</v>
      </c>
      <c r="J92" s="88">
        <v>125108377</v>
      </c>
      <c r="K92" s="84">
        <f t="shared" si="21"/>
        <v>1.8591830164476841</v>
      </c>
      <c r="L92" s="84">
        <f t="shared" si="22"/>
        <v>1.8591830164476841</v>
      </c>
      <c r="M92">
        <v>194899</v>
      </c>
      <c r="N92">
        <v>194997</v>
      </c>
      <c r="O92" s="112">
        <v>15956260</v>
      </c>
      <c r="P92" s="112">
        <f t="shared" si="23"/>
        <v>39.517751425677716</v>
      </c>
      <c r="Q92" s="112">
        <f t="shared" si="24"/>
        <v>39.517751425677716</v>
      </c>
      <c r="R92" s="84">
        <v>0</v>
      </c>
      <c r="S92" s="84"/>
      <c r="T92" s="84">
        <v>0</v>
      </c>
      <c r="U92" s="84">
        <v>0</v>
      </c>
      <c r="V92" s="84"/>
      <c r="W92" s="112">
        <v>1</v>
      </c>
      <c r="X92" s="112">
        <v>1</v>
      </c>
      <c r="Y92" s="112">
        <v>100000000</v>
      </c>
      <c r="Z92" s="112">
        <f t="shared" si="25"/>
        <v>1347345.8051448392</v>
      </c>
      <c r="AA92" s="112">
        <f t="shared" si="26"/>
        <v>1347345.8051448392</v>
      </c>
      <c r="AB92" s="157">
        <f t="shared" si="27"/>
        <v>0</v>
      </c>
      <c r="AC92" s="157">
        <f t="shared" si="28"/>
        <v>336836451286209.81</v>
      </c>
      <c r="AD92" s="88">
        <f t="shared" si="17"/>
        <v>367968300881896.37</v>
      </c>
      <c r="AE92" s="156">
        <f t="shared" si="18"/>
        <v>1092.42422985045</v>
      </c>
      <c r="AF92" s="131">
        <f t="shared" si="29"/>
        <v>-1.9661360290632402E-5</v>
      </c>
      <c r="AG92" s="84">
        <f t="shared" si="30"/>
        <v>-5.8139534883720929E-3</v>
      </c>
      <c r="AH92" s="84">
        <f t="shared" si="31"/>
        <v>3.8592133807023609E-3</v>
      </c>
      <c r="AI92" s="84">
        <f t="shared" si="32"/>
        <v>5.0282453988989171E-4</v>
      </c>
      <c r="AJ92" s="84">
        <f t="shared" si="33"/>
        <v>0</v>
      </c>
    </row>
    <row r="93" spans="1:36" ht="16.5">
      <c r="A93" s="84">
        <v>20180514</v>
      </c>
      <c r="B93" s="84" t="s">
        <v>99</v>
      </c>
      <c r="C93">
        <v>51300</v>
      </c>
      <c r="D93">
        <v>50100</v>
      </c>
      <c r="E93" s="112">
        <v>6419324700</v>
      </c>
      <c r="F93" s="112">
        <f t="shared" si="19"/>
        <v>0.1544513040285061</v>
      </c>
      <c r="G93" s="112">
        <f t="shared" si="20"/>
        <v>0.1544513040285061</v>
      </c>
      <c r="H93">
        <v>255438</v>
      </c>
      <c r="I93">
        <v>250526</v>
      </c>
      <c r="J93" s="88">
        <v>125108377</v>
      </c>
      <c r="K93" s="84">
        <f t="shared" si="21"/>
        <v>1.8591830164476841</v>
      </c>
      <c r="L93" s="84">
        <f t="shared" si="22"/>
        <v>1.8591830164476841</v>
      </c>
      <c r="M93">
        <v>194997</v>
      </c>
      <c r="N93">
        <v>184202</v>
      </c>
      <c r="O93" s="112">
        <v>15956260</v>
      </c>
      <c r="P93" s="112">
        <f t="shared" si="23"/>
        <v>39.517751425677716</v>
      </c>
      <c r="Q93" s="112">
        <f t="shared" si="24"/>
        <v>39.517751425677716</v>
      </c>
      <c r="R93" s="84">
        <v>0</v>
      </c>
      <c r="S93" s="84"/>
      <c r="T93" s="84">
        <v>0</v>
      </c>
      <c r="U93" s="84">
        <v>0</v>
      </c>
      <c r="V93" s="84"/>
      <c r="W93" s="112">
        <v>1</v>
      </c>
      <c r="X93" s="112">
        <v>1</v>
      </c>
      <c r="Y93" s="112">
        <v>100000000</v>
      </c>
      <c r="Z93" s="112">
        <f t="shared" si="25"/>
        <v>1347345.8051448392</v>
      </c>
      <c r="AA93" s="112">
        <f t="shared" si="26"/>
        <v>1347345.8051448392</v>
      </c>
      <c r="AB93" s="157">
        <f t="shared" si="27"/>
        <v>0</v>
      </c>
      <c r="AC93" s="157">
        <f t="shared" si="28"/>
        <v>336836451286209.81</v>
      </c>
      <c r="AD93" s="88">
        <f t="shared" si="17"/>
        <v>358829158293543.56</v>
      </c>
      <c r="AE93" s="156">
        <f t="shared" si="18"/>
        <v>1065.2919448692521</v>
      </c>
      <c r="AF93" s="131">
        <f t="shared" si="29"/>
        <v>-2.4836766010684571E-2</v>
      </c>
      <c r="AG93" s="84">
        <f t="shared" si="30"/>
        <v>-2.3391812865497075E-2</v>
      </c>
      <c r="AH93" s="84">
        <f t="shared" si="31"/>
        <v>-1.9229715234225134E-2</v>
      </c>
      <c r="AI93" s="84">
        <f t="shared" si="32"/>
        <v>-5.5359826048605877E-2</v>
      </c>
      <c r="AJ93" s="84">
        <f t="shared" si="33"/>
        <v>0</v>
      </c>
    </row>
    <row r="94" spans="1:36" ht="16.5">
      <c r="A94" s="84">
        <v>20180515</v>
      </c>
      <c r="B94" s="84" t="s">
        <v>99</v>
      </c>
      <c r="C94">
        <v>50100</v>
      </c>
      <c r="D94">
        <v>49200</v>
      </c>
      <c r="E94" s="112">
        <v>6419324700</v>
      </c>
      <c r="F94" s="112">
        <f t="shared" si="19"/>
        <v>0.1544513040285061</v>
      </c>
      <c r="G94" s="112">
        <f t="shared" si="20"/>
        <v>0.15321735137762693</v>
      </c>
      <c r="H94">
        <v>250526</v>
      </c>
      <c r="I94" s="8">
        <v>263298</v>
      </c>
      <c r="J94" s="88">
        <v>125395903</v>
      </c>
      <c r="K94" s="84">
        <f t="shared" si="21"/>
        <v>1.8591830164476841</v>
      </c>
      <c r="L94" s="84">
        <f t="shared" si="22"/>
        <v>1.8401005601314195</v>
      </c>
      <c r="M94">
        <v>184202</v>
      </c>
      <c r="N94">
        <v>193231</v>
      </c>
      <c r="O94" s="112">
        <v>15956260</v>
      </c>
      <c r="P94" s="112">
        <f t="shared" si="23"/>
        <v>39.517751425677716</v>
      </c>
      <c r="Q94" s="112">
        <f t="shared" si="24"/>
        <v>39.202033572499225</v>
      </c>
      <c r="R94" s="84">
        <v>0</v>
      </c>
      <c r="S94" s="84"/>
      <c r="T94" s="84">
        <v>0</v>
      </c>
      <c r="U94" s="84">
        <v>0</v>
      </c>
      <c r="V94" s="84"/>
      <c r="W94" s="112">
        <v>1</v>
      </c>
      <c r="X94" s="112">
        <v>1</v>
      </c>
      <c r="Y94" s="112">
        <v>100000000</v>
      </c>
      <c r="Z94" s="112">
        <f t="shared" si="25"/>
        <v>1347345.8051448392</v>
      </c>
      <c r="AA94" s="112">
        <f t="shared" si="26"/>
        <v>1336581.5002503817</v>
      </c>
      <c r="AB94" s="157">
        <f t="shared" si="27"/>
        <v>1</v>
      </c>
      <c r="AC94" s="157">
        <f t="shared" si="28"/>
        <v>334145375062595.5</v>
      </c>
      <c r="AD94" s="88">
        <f t="shared" si="17"/>
        <v>363672005276680.5</v>
      </c>
      <c r="AE94" s="156">
        <f t="shared" si="18"/>
        <v>1088.3646233575844</v>
      </c>
      <c r="AF94" s="131">
        <f t="shared" si="29"/>
        <v>2.1658549658107165E-2</v>
      </c>
      <c r="AG94" s="84">
        <f t="shared" si="30"/>
        <v>-1.7964071856287425E-2</v>
      </c>
      <c r="AH94" s="84">
        <f t="shared" si="31"/>
        <v>5.0980736530340166E-2</v>
      </c>
      <c r="AI94" s="84">
        <f t="shared" si="32"/>
        <v>4.9016840208032486E-2</v>
      </c>
      <c r="AJ94" s="84">
        <f t="shared" si="33"/>
        <v>0</v>
      </c>
    </row>
    <row r="95" spans="1:36" ht="16.5">
      <c r="A95" s="84">
        <v>20180516</v>
      </c>
      <c r="B95" s="84" t="s">
        <v>99</v>
      </c>
      <c r="C95">
        <v>49200</v>
      </c>
      <c r="D95">
        <v>49850</v>
      </c>
      <c r="E95" s="112">
        <v>6419324700</v>
      </c>
      <c r="F95" s="112">
        <f t="shared" si="19"/>
        <v>0.15321735137762693</v>
      </c>
      <c r="G95" s="112">
        <f t="shared" si="20"/>
        <v>0.15321735137762693</v>
      </c>
      <c r="H95" s="8">
        <v>263298</v>
      </c>
      <c r="I95">
        <v>263789</v>
      </c>
      <c r="J95" s="88">
        <v>125395903</v>
      </c>
      <c r="K95" s="84">
        <f t="shared" si="21"/>
        <v>1.8401005601314195</v>
      </c>
      <c r="L95" s="84">
        <f t="shared" si="22"/>
        <v>1.8401005601314195</v>
      </c>
      <c r="M95">
        <v>193231</v>
      </c>
      <c r="N95">
        <v>201670</v>
      </c>
      <c r="O95" s="112">
        <v>15956260</v>
      </c>
      <c r="P95" s="112">
        <f t="shared" si="23"/>
        <v>39.202033572499225</v>
      </c>
      <c r="Q95" s="112">
        <f t="shared" si="24"/>
        <v>39.202033572499225</v>
      </c>
      <c r="R95" s="84">
        <v>0</v>
      </c>
      <c r="S95" s="84"/>
      <c r="T95" s="84">
        <v>0</v>
      </c>
      <c r="U95" s="84">
        <v>0</v>
      </c>
      <c r="V95" s="84"/>
      <c r="W95" s="112">
        <v>1</v>
      </c>
      <c r="X95" s="112">
        <v>1</v>
      </c>
      <c r="Y95" s="112">
        <v>100000000</v>
      </c>
      <c r="Z95" s="112">
        <f t="shared" si="25"/>
        <v>1336581.5002503817</v>
      </c>
      <c r="AA95" s="112">
        <f t="shared" si="26"/>
        <v>1336581.5002503817</v>
      </c>
      <c r="AB95" s="157">
        <f t="shared" si="27"/>
        <v>0</v>
      </c>
      <c r="AC95" s="157">
        <f t="shared" si="28"/>
        <v>334145375062595.5</v>
      </c>
      <c r="AD95" s="88">
        <f t="shared" si="17"/>
        <v>369703352949566.19</v>
      </c>
      <c r="AE95" s="156">
        <f t="shared" si="18"/>
        <v>1106.4146941441568</v>
      </c>
      <c r="AF95" s="131">
        <f t="shared" si="29"/>
        <v>1.6584580570882832E-2</v>
      </c>
      <c r="AG95" s="84">
        <f t="shared" si="30"/>
        <v>1.3211382113821139E-2</v>
      </c>
      <c r="AH95" s="84">
        <f t="shared" si="31"/>
        <v>1.8648071766591467E-3</v>
      </c>
      <c r="AI95" s="84">
        <f t="shared" si="32"/>
        <v>4.3673116632424402E-2</v>
      </c>
      <c r="AJ95" s="84">
        <f t="shared" si="33"/>
        <v>0</v>
      </c>
    </row>
    <row r="96" spans="1:36" ht="16.5">
      <c r="A96" s="84">
        <v>20180517</v>
      </c>
      <c r="B96" s="84" t="s">
        <v>99</v>
      </c>
      <c r="C96">
        <v>49850</v>
      </c>
      <c r="D96">
        <v>49400</v>
      </c>
      <c r="E96" s="112">
        <v>6419324700</v>
      </c>
      <c r="F96" s="112">
        <f t="shared" si="19"/>
        <v>0.15321735137762693</v>
      </c>
      <c r="G96" s="112">
        <f t="shared" si="20"/>
        <v>0.15321735137762693</v>
      </c>
      <c r="H96">
        <v>263789</v>
      </c>
      <c r="I96">
        <v>262807</v>
      </c>
      <c r="J96" s="88">
        <v>125395903</v>
      </c>
      <c r="K96" s="84">
        <f t="shared" si="21"/>
        <v>1.8401005601314195</v>
      </c>
      <c r="L96" s="84">
        <f t="shared" si="22"/>
        <v>1.8401005601314195</v>
      </c>
      <c r="M96">
        <v>201670</v>
      </c>
      <c r="N96">
        <v>209031</v>
      </c>
      <c r="O96" s="112">
        <v>15956260</v>
      </c>
      <c r="P96" s="112">
        <f t="shared" si="23"/>
        <v>39.202033572499225</v>
      </c>
      <c r="Q96" s="112">
        <f t="shared" si="24"/>
        <v>39.202033572499225</v>
      </c>
      <c r="R96" s="84">
        <v>0</v>
      </c>
      <c r="S96" s="84"/>
      <c r="T96" s="84">
        <v>0</v>
      </c>
      <c r="U96" s="84">
        <v>0</v>
      </c>
      <c r="V96" s="84"/>
      <c r="W96" s="112">
        <v>1</v>
      </c>
      <c r="X96" s="112">
        <v>1</v>
      </c>
      <c r="Y96" s="112">
        <v>100000000</v>
      </c>
      <c r="Z96" s="112">
        <f t="shared" si="25"/>
        <v>1336581.5002503817</v>
      </c>
      <c r="AA96" s="112">
        <f t="shared" si="26"/>
        <v>1336581.5002503817</v>
      </c>
      <c r="AB96" s="157">
        <f t="shared" si="27"/>
        <v>0</v>
      </c>
      <c r="AC96" s="157">
        <f t="shared" si="28"/>
        <v>334145375062595.5</v>
      </c>
      <c r="AD96" s="88">
        <f t="shared" si="17"/>
        <v>373638603671623.87</v>
      </c>
      <c r="AE96" s="156">
        <f t="shared" si="18"/>
        <v>1118.1917559135154</v>
      </c>
      <c r="AF96" s="131">
        <f t="shared" si="29"/>
        <v>1.0644346854475316E-2</v>
      </c>
      <c r="AG96" s="84">
        <f t="shared" si="30"/>
        <v>-9.0270812437311942E-3</v>
      </c>
      <c r="AH96" s="84">
        <f t="shared" si="31"/>
        <v>-3.7226722873205478E-3</v>
      </c>
      <c r="AI96" s="84">
        <f t="shared" si="32"/>
        <v>3.6500223136807654E-2</v>
      </c>
      <c r="AJ96" s="84">
        <f t="shared" si="33"/>
        <v>0</v>
      </c>
    </row>
    <row r="97" spans="1:36" ht="16.5">
      <c r="A97" s="84">
        <v>20180518</v>
      </c>
      <c r="B97" s="84" t="s">
        <v>99</v>
      </c>
      <c r="C97">
        <v>49400</v>
      </c>
      <c r="D97">
        <v>49500</v>
      </c>
      <c r="E97" s="112">
        <v>6419324700</v>
      </c>
      <c r="F97" s="112">
        <f t="shared" si="19"/>
        <v>0.15321735137762693</v>
      </c>
      <c r="G97" s="112">
        <f t="shared" si="20"/>
        <v>0.15321735137762693</v>
      </c>
      <c r="H97">
        <v>262807</v>
      </c>
      <c r="I97">
        <v>265263</v>
      </c>
      <c r="J97" s="88">
        <v>125395903</v>
      </c>
      <c r="K97" s="84">
        <f t="shared" si="21"/>
        <v>1.8401005601314195</v>
      </c>
      <c r="L97" s="84">
        <f t="shared" si="22"/>
        <v>1.8401005601314195</v>
      </c>
      <c r="M97">
        <v>209031</v>
      </c>
      <c r="N97">
        <v>215998</v>
      </c>
      <c r="O97" s="112">
        <v>15956260</v>
      </c>
      <c r="P97" s="112">
        <f t="shared" si="23"/>
        <v>39.202033572499225</v>
      </c>
      <c r="Q97" s="112">
        <f t="shared" si="24"/>
        <v>39.202033572499225</v>
      </c>
      <c r="R97" s="84">
        <v>0</v>
      </c>
      <c r="S97" s="84"/>
      <c r="T97" s="84">
        <v>0</v>
      </c>
      <c r="U97" s="84">
        <v>0</v>
      </c>
      <c r="V97" s="84"/>
      <c r="W97" s="112">
        <v>1</v>
      </c>
      <c r="X97" s="112">
        <v>1</v>
      </c>
      <c r="Y97" s="112">
        <v>100000000</v>
      </c>
      <c r="Z97" s="112">
        <f t="shared" si="25"/>
        <v>1336581.5002503817</v>
      </c>
      <c r="AA97" s="112">
        <f t="shared" si="26"/>
        <v>1336581.5002503817</v>
      </c>
      <c r="AB97" s="157">
        <f t="shared" si="27"/>
        <v>0</v>
      </c>
      <c r="AC97" s="157">
        <f t="shared" si="28"/>
        <v>334145375062595.5</v>
      </c>
      <c r="AD97" s="88">
        <f t="shared" si="17"/>
        <v>378661641728426.19</v>
      </c>
      <c r="AE97" s="156">
        <f t="shared" si="18"/>
        <v>1133.2242490487606</v>
      </c>
      <c r="AF97" s="131">
        <f t="shared" si="29"/>
        <v>1.3443573569333189E-2</v>
      </c>
      <c r="AG97" s="84">
        <f t="shared" si="30"/>
        <v>2.0242914979757085E-3</v>
      </c>
      <c r="AH97" s="84">
        <f t="shared" si="31"/>
        <v>9.345260970978703E-3</v>
      </c>
      <c r="AI97" s="84">
        <f t="shared" si="32"/>
        <v>3.3329984547746508E-2</v>
      </c>
      <c r="AJ97" s="84">
        <f t="shared" si="33"/>
        <v>0</v>
      </c>
    </row>
    <row r="98" spans="1:36" ht="16.5">
      <c r="A98" s="84">
        <v>20180521</v>
      </c>
      <c r="B98" s="84" t="s">
        <v>99</v>
      </c>
      <c r="C98">
        <v>49500</v>
      </c>
      <c r="D98">
        <v>50000</v>
      </c>
      <c r="E98" s="112">
        <v>6419324700</v>
      </c>
      <c r="F98" s="112">
        <f t="shared" si="19"/>
        <v>0.15321735137762693</v>
      </c>
      <c r="G98" s="112">
        <f t="shared" si="20"/>
        <v>0.15321735137762693</v>
      </c>
      <c r="H98">
        <v>265263</v>
      </c>
      <c r="I98">
        <v>265263</v>
      </c>
      <c r="J98" s="88">
        <v>125395903</v>
      </c>
      <c r="K98" s="84">
        <f t="shared" si="21"/>
        <v>1.8401005601314195</v>
      </c>
      <c r="L98" s="84">
        <f t="shared" si="22"/>
        <v>1.8401005601314195</v>
      </c>
      <c r="M98">
        <v>215998</v>
      </c>
      <c r="N98">
        <v>220120</v>
      </c>
      <c r="O98" s="112">
        <v>15956260</v>
      </c>
      <c r="P98" s="112">
        <f t="shared" si="23"/>
        <v>39.202033572499225</v>
      </c>
      <c r="Q98" s="112">
        <f t="shared" si="24"/>
        <v>39.202033572499225</v>
      </c>
      <c r="R98" s="84">
        <v>0</v>
      </c>
      <c r="S98" s="84"/>
      <c r="T98" s="84">
        <v>0</v>
      </c>
      <c r="U98" s="84">
        <v>0</v>
      </c>
      <c r="V98" s="84"/>
      <c r="W98" s="112">
        <v>1</v>
      </c>
      <c r="X98" s="112">
        <v>1</v>
      </c>
      <c r="Y98" s="112">
        <v>100000000</v>
      </c>
      <c r="Z98" s="112">
        <f t="shared" si="25"/>
        <v>1336581.5002503817</v>
      </c>
      <c r="AA98" s="112">
        <f t="shared" si="26"/>
        <v>1336581.5002503817</v>
      </c>
      <c r="AB98" s="157">
        <f t="shared" si="27"/>
        <v>0</v>
      </c>
      <c r="AC98" s="157">
        <f t="shared" si="28"/>
        <v>334145375062595.5</v>
      </c>
      <c r="AD98" s="88">
        <f t="shared" si="17"/>
        <v>381731802229861.56</v>
      </c>
      <c r="AE98" s="156">
        <f t="shared" si="18"/>
        <v>1142.4123471957428</v>
      </c>
      <c r="AF98" s="131">
        <f t="shared" si="29"/>
        <v>8.1079258184730291E-3</v>
      </c>
      <c r="AG98" s="84">
        <f t="shared" si="30"/>
        <v>1.0101010101010102E-2</v>
      </c>
      <c r="AH98" s="84">
        <f t="shared" si="31"/>
        <v>0</v>
      </c>
      <c r="AI98" s="84">
        <f t="shared" si="32"/>
        <v>1.9083510032500303E-2</v>
      </c>
      <c r="AJ98" s="84">
        <f t="shared" si="33"/>
        <v>0</v>
      </c>
    </row>
    <row r="99" spans="1:36" ht="16.5">
      <c r="A99" s="84">
        <v>20180523</v>
      </c>
      <c r="B99" s="84" t="s">
        <v>99</v>
      </c>
      <c r="C99">
        <v>50000</v>
      </c>
      <c r="D99">
        <v>51800</v>
      </c>
      <c r="E99" s="112">
        <v>6419324700</v>
      </c>
      <c r="F99" s="112">
        <f t="shared" si="19"/>
        <v>0.15321735137762693</v>
      </c>
      <c r="G99" s="112">
        <f t="shared" si="20"/>
        <v>0.15321735137762693</v>
      </c>
      <c r="H99">
        <v>265263</v>
      </c>
      <c r="I99">
        <v>252982</v>
      </c>
      <c r="J99" s="88">
        <v>125395903</v>
      </c>
      <c r="K99" s="84">
        <f t="shared" si="21"/>
        <v>1.8401005601314195</v>
      </c>
      <c r="L99" s="84">
        <f t="shared" si="22"/>
        <v>1.8401005601314195</v>
      </c>
      <c r="M99">
        <v>220120</v>
      </c>
      <c r="N99">
        <v>251229</v>
      </c>
      <c r="O99" s="112">
        <v>15956260</v>
      </c>
      <c r="P99" s="112">
        <f t="shared" si="23"/>
        <v>39.202033572499225</v>
      </c>
      <c r="Q99" s="112">
        <f t="shared" si="24"/>
        <v>39.202033572499225</v>
      </c>
      <c r="R99" s="84">
        <v>0</v>
      </c>
      <c r="S99" s="84"/>
      <c r="T99" s="84">
        <v>0</v>
      </c>
      <c r="U99" s="84">
        <v>0</v>
      </c>
      <c r="V99" s="84"/>
      <c r="W99" s="112">
        <v>1</v>
      </c>
      <c r="X99" s="112">
        <v>1</v>
      </c>
      <c r="Y99" s="112">
        <v>100000000</v>
      </c>
      <c r="Z99" s="112">
        <f t="shared" si="25"/>
        <v>1336581.5002503817</v>
      </c>
      <c r="AA99" s="112">
        <f t="shared" si="26"/>
        <v>1336581.5002503817</v>
      </c>
      <c r="AB99" s="157">
        <f t="shared" si="27"/>
        <v>0</v>
      </c>
      <c r="AC99" s="157">
        <f t="shared" si="28"/>
        <v>334145375062595.5</v>
      </c>
      <c r="AD99" s="88">
        <f t="shared" si="17"/>
        <v>400127699094471.75</v>
      </c>
      <c r="AE99" s="156">
        <f t="shared" si="18"/>
        <v>1197.4659203932295</v>
      </c>
      <c r="AF99" s="131">
        <f t="shared" si="29"/>
        <v>4.8190632158892202E-2</v>
      </c>
      <c r="AG99" s="84">
        <f t="shared" si="30"/>
        <v>3.5999999999999997E-2</v>
      </c>
      <c r="AH99" s="84">
        <f t="shared" si="31"/>
        <v>-4.6297448192925514E-2</v>
      </c>
      <c r="AI99" s="84">
        <f t="shared" si="32"/>
        <v>0.14132745775031802</v>
      </c>
      <c r="AJ99" s="84">
        <f t="shared" si="33"/>
        <v>0</v>
      </c>
    </row>
    <row r="100" spans="1:36" ht="16.5">
      <c r="A100" s="84">
        <v>20180524</v>
      </c>
      <c r="B100" s="84" t="s">
        <v>99</v>
      </c>
      <c r="C100">
        <v>51800</v>
      </c>
      <c r="D100">
        <v>51400</v>
      </c>
      <c r="E100" s="112">
        <v>6419324700</v>
      </c>
      <c r="F100" s="112">
        <f t="shared" si="19"/>
        <v>0.15321735137762693</v>
      </c>
      <c r="G100" s="112">
        <f t="shared" si="20"/>
        <v>0.15321735137762693</v>
      </c>
      <c r="H100">
        <v>252982</v>
      </c>
      <c r="I100">
        <v>259859</v>
      </c>
      <c r="J100" s="88">
        <v>125395903</v>
      </c>
      <c r="K100" s="84">
        <f t="shared" si="21"/>
        <v>1.8401005601314195</v>
      </c>
      <c r="L100" s="84">
        <f t="shared" si="22"/>
        <v>1.8401005601314195</v>
      </c>
      <c r="M100">
        <v>251229</v>
      </c>
      <c r="N100">
        <v>250248</v>
      </c>
      <c r="O100" s="112">
        <v>15956260</v>
      </c>
      <c r="P100" s="112">
        <f t="shared" si="23"/>
        <v>39.202033572499225</v>
      </c>
      <c r="Q100" s="112">
        <f t="shared" si="24"/>
        <v>39.202033572499225</v>
      </c>
      <c r="R100" s="84">
        <v>0</v>
      </c>
      <c r="S100" s="84"/>
      <c r="T100" s="84">
        <v>0</v>
      </c>
      <c r="U100" s="84">
        <v>0</v>
      </c>
      <c r="V100" s="84"/>
      <c r="W100" s="112">
        <v>1</v>
      </c>
      <c r="X100" s="112">
        <v>1</v>
      </c>
      <c r="Y100" s="112">
        <v>100000000</v>
      </c>
      <c r="Z100" s="112">
        <f t="shared" si="25"/>
        <v>1336581.5002503817</v>
      </c>
      <c r="AA100" s="112">
        <f t="shared" si="26"/>
        <v>1336581.5002503817</v>
      </c>
      <c r="AB100" s="157">
        <f t="shared" si="27"/>
        <v>0</v>
      </c>
      <c r="AC100" s="157">
        <f t="shared" si="28"/>
        <v>334145375062595.5</v>
      </c>
      <c r="AD100" s="88">
        <f t="shared" si="17"/>
        <v>400707451669621</v>
      </c>
      <c r="AE100" s="156">
        <f t="shared" si="18"/>
        <v>1199.2009513660228</v>
      </c>
      <c r="AF100" s="131">
        <f t="shared" si="29"/>
        <v>1.4489188738027329E-3</v>
      </c>
      <c r="AG100" s="84">
        <f t="shared" si="30"/>
        <v>-7.7220077220077222E-3</v>
      </c>
      <c r="AH100" s="84">
        <f t="shared" si="31"/>
        <v>2.71837522037141E-2</v>
      </c>
      <c r="AI100" s="84">
        <f t="shared" si="32"/>
        <v>-3.9048039836165412E-3</v>
      </c>
      <c r="AJ100" s="84">
        <f t="shared" si="33"/>
        <v>0</v>
      </c>
    </row>
    <row r="101" spans="1:36" ht="16.5">
      <c r="A101" s="84">
        <v>20180525</v>
      </c>
      <c r="B101" s="84" t="s">
        <v>99</v>
      </c>
      <c r="C101">
        <v>51400</v>
      </c>
      <c r="D101">
        <v>52700</v>
      </c>
      <c r="E101" s="112">
        <v>6419324700</v>
      </c>
      <c r="F101" s="112">
        <f t="shared" si="19"/>
        <v>0.15321735137762693</v>
      </c>
      <c r="G101" s="112">
        <f t="shared" si="20"/>
        <v>0.15321735137762693</v>
      </c>
      <c r="H101">
        <v>259859</v>
      </c>
      <c r="I101">
        <v>270175</v>
      </c>
      <c r="J101" s="88">
        <v>125395903</v>
      </c>
      <c r="K101" s="84">
        <f t="shared" si="21"/>
        <v>1.8401005601314195</v>
      </c>
      <c r="L101" s="84">
        <f t="shared" si="22"/>
        <v>1.8401005601314195</v>
      </c>
      <c r="M101">
        <v>250248</v>
      </c>
      <c r="N101">
        <v>254959</v>
      </c>
      <c r="O101" s="112">
        <v>15956260</v>
      </c>
      <c r="P101" s="112">
        <f t="shared" si="23"/>
        <v>39.202033572499225</v>
      </c>
      <c r="Q101" s="112">
        <f t="shared" si="24"/>
        <v>39.202033572499225</v>
      </c>
      <c r="R101" s="84">
        <v>0</v>
      </c>
      <c r="S101" s="84"/>
      <c r="T101" s="84">
        <v>0</v>
      </c>
      <c r="U101" s="84">
        <v>0</v>
      </c>
      <c r="V101" s="84"/>
      <c r="W101" s="112">
        <v>1</v>
      </c>
      <c r="X101" s="112">
        <v>1</v>
      </c>
      <c r="Y101" s="112">
        <v>100000000</v>
      </c>
      <c r="Z101" s="112">
        <f t="shared" si="25"/>
        <v>1336581.5002503817</v>
      </c>
      <c r="AA101" s="112">
        <f t="shared" si="26"/>
        <v>1336581.5002503817</v>
      </c>
      <c r="AB101" s="157">
        <f t="shared" si="27"/>
        <v>0</v>
      </c>
      <c r="AC101" s="157">
        <f t="shared" si="28"/>
        <v>334145375062595.5</v>
      </c>
      <c r="AD101" s="88">
        <f t="shared" si="17"/>
        <v>407313208613505.56</v>
      </c>
      <c r="AE101" s="156">
        <f t="shared" si="18"/>
        <v>1218.9700621689092</v>
      </c>
      <c r="AF101" s="131">
        <f t="shared" si="29"/>
        <v>1.6485236090220918E-2</v>
      </c>
      <c r="AG101" s="84">
        <f t="shared" si="30"/>
        <v>2.5291828793774319E-2</v>
      </c>
      <c r="AH101" s="84">
        <f t="shared" si="31"/>
        <v>3.9698451852735524E-2</v>
      </c>
      <c r="AI101" s="84">
        <f t="shared" si="32"/>
        <v>1.8825325277324893E-2</v>
      </c>
      <c r="AJ101" s="84">
        <f t="shared" si="33"/>
        <v>0</v>
      </c>
    </row>
    <row r="102" spans="1:36" ht="16.5">
      <c r="A102" s="84">
        <v>20180528</v>
      </c>
      <c r="B102" s="84" t="s">
        <v>99</v>
      </c>
      <c r="C102">
        <v>52700</v>
      </c>
      <c r="D102">
        <v>52300</v>
      </c>
      <c r="E102" s="112">
        <v>6419324700</v>
      </c>
      <c r="F102" s="112">
        <f t="shared" si="19"/>
        <v>0.15321735137762693</v>
      </c>
      <c r="G102" s="112">
        <f t="shared" si="20"/>
        <v>0.15321735137762693</v>
      </c>
      <c r="H102">
        <v>270175</v>
      </c>
      <c r="I102">
        <v>266245</v>
      </c>
      <c r="J102" s="88">
        <v>125395903</v>
      </c>
      <c r="K102" s="84">
        <f t="shared" si="21"/>
        <v>1.8401005601314195</v>
      </c>
      <c r="L102" s="84">
        <f t="shared" si="22"/>
        <v>1.8401005601314195</v>
      </c>
      <c r="M102">
        <v>254959</v>
      </c>
      <c r="N102">
        <v>256136</v>
      </c>
      <c r="O102" s="112">
        <v>15956260</v>
      </c>
      <c r="P102" s="112">
        <f t="shared" si="23"/>
        <v>39.202033572499225</v>
      </c>
      <c r="Q102" s="112">
        <f t="shared" si="24"/>
        <v>39.202033572499225</v>
      </c>
      <c r="R102" s="84">
        <v>0</v>
      </c>
      <c r="S102" s="84"/>
      <c r="T102" s="84">
        <v>0</v>
      </c>
      <c r="U102" s="84">
        <v>0</v>
      </c>
      <c r="V102" s="84"/>
      <c r="W102" s="112">
        <v>1</v>
      </c>
      <c r="X102" s="112">
        <v>1</v>
      </c>
      <c r="Y102" s="112">
        <v>100000000</v>
      </c>
      <c r="Z102" s="112">
        <f t="shared" si="25"/>
        <v>1336581.5002503817</v>
      </c>
      <c r="AA102" s="112">
        <f t="shared" si="26"/>
        <v>1336581.5002503817</v>
      </c>
      <c r="AB102" s="157">
        <f t="shared" si="27"/>
        <v>0</v>
      </c>
      <c r="AC102" s="157">
        <f t="shared" si="28"/>
        <v>334145375062595.5</v>
      </c>
      <c r="AD102" s="88">
        <f t="shared" si="17"/>
        <v>406749209929768.19</v>
      </c>
      <c r="AE102" s="156">
        <f t="shared" si="18"/>
        <v>1217.282178014799</v>
      </c>
      <c r="AF102" s="131">
        <f t="shared" si="29"/>
        <v>-1.3846805647604937E-3</v>
      </c>
      <c r="AG102" s="84">
        <f t="shared" si="30"/>
        <v>-7.5901328273244783E-3</v>
      </c>
      <c r="AH102" s="84">
        <f t="shared" si="31"/>
        <v>-1.4546127509947257E-2</v>
      </c>
      <c r="AI102" s="84">
        <f t="shared" si="32"/>
        <v>4.6164285238018661E-3</v>
      </c>
      <c r="AJ102" s="84">
        <f t="shared" si="33"/>
        <v>0</v>
      </c>
    </row>
    <row r="103" spans="1:36" ht="16.5">
      <c r="A103" s="84">
        <v>20180529</v>
      </c>
      <c r="B103" s="84" t="s">
        <v>99</v>
      </c>
      <c r="C103">
        <v>52300</v>
      </c>
      <c r="D103">
        <v>51300</v>
      </c>
      <c r="E103" s="112">
        <v>6419324700</v>
      </c>
      <c r="F103" s="112">
        <f t="shared" si="19"/>
        <v>0.15321735137762693</v>
      </c>
      <c r="G103" s="112">
        <f t="shared" si="20"/>
        <v>0.15321735137762693</v>
      </c>
      <c r="H103">
        <v>266245</v>
      </c>
      <c r="I103">
        <v>265754</v>
      </c>
      <c r="J103" s="88">
        <v>125395903</v>
      </c>
      <c r="K103" s="84">
        <f t="shared" si="21"/>
        <v>1.8401005601314195</v>
      </c>
      <c r="L103" s="84">
        <f t="shared" si="22"/>
        <v>1.8401005601314195</v>
      </c>
      <c r="M103">
        <v>256136</v>
      </c>
      <c r="N103">
        <v>244360</v>
      </c>
      <c r="O103" s="112">
        <v>15956260</v>
      </c>
      <c r="P103" s="112">
        <f t="shared" si="23"/>
        <v>39.202033572499225</v>
      </c>
      <c r="Q103" s="112">
        <f t="shared" si="24"/>
        <v>39.202033572499225</v>
      </c>
      <c r="R103" s="84">
        <v>0</v>
      </c>
      <c r="S103" s="84"/>
      <c r="T103" s="84">
        <v>0</v>
      </c>
      <c r="U103" s="84">
        <v>0</v>
      </c>
      <c r="V103" s="84"/>
      <c r="W103" s="112">
        <v>1</v>
      </c>
      <c r="X103" s="112">
        <v>1</v>
      </c>
      <c r="Y103" s="112">
        <v>100000000</v>
      </c>
      <c r="Z103" s="112">
        <f t="shared" si="25"/>
        <v>1336581.5002503817</v>
      </c>
      <c r="AA103" s="112">
        <f t="shared" si="26"/>
        <v>1336581.5002503817</v>
      </c>
      <c r="AB103" s="157">
        <f t="shared" si="27"/>
        <v>0</v>
      </c>
      <c r="AC103" s="157">
        <f t="shared" si="28"/>
        <v>334145375062595.5</v>
      </c>
      <c r="AD103" s="88">
        <f t="shared" si="17"/>
        <v>398286266049238.19</v>
      </c>
      <c r="AE103" s="156">
        <f t="shared" si="18"/>
        <v>1191.9550464363817</v>
      </c>
      <c r="AF103" s="131">
        <f t="shared" si="29"/>
        <v>-2.0806294576432509E-2</v>
      </c>
      <c r="AG103" s="84">
        <f t="shared" si="30"/>
        <v>-1.9120458891013385E-2</v>
      </c>
      <c r="AH103" s="84">
        <f t="shared" si="31"/>
        <v>-1.8441660876260587E-3</v>
      </c>
      <c r="AI103" s="84">
        <f t="shared" si="32"/>
        <v>-4.5975575475528628E-2</v>
      </c>
      <c r="AJ103" s="84">
        <f t="shared" si="33"/>
        <v>0</v>
      </c>
    </row>
    <row r="104" spans="1:36" ht="16.5">
      <c r="A104" s="84">
        <v>20180530</v>
      </c>
      <c r="B104" s="84" t="s">
        <v>99</v>
      </c>
      <c r="C104">
        <v>51300</v>
      </c>
      <c r="D104">
        <v>49500</v>
      </c>
      <c r="E104" s="112">
        <v>6419324700</v>
      </c>
      <c r="F104" s="112">
        <f t="shared" si="19"/>
        <v>0.15321735137762693</v>
      </c>
      <c r="G104" s="112">
        <f t="shared" si="20"/>
        <v>0.15321735137762693</v>
      </c>
      <c r="H104">
        <v>265754</v>
      </c>
      <c r="I104">
        <v>264771</v>
      </c>
      <c r="J104" s="88">
        <v>125395903</v>
      </c>
      <c r="K104" s="84">
        <f t="shared" si="21"/>
        <v>1.8401005601314195</v>
      </c>
      <c r="L104" s="84">
        <f t="shared" si="22"/>
        <v>1.8401005601314195</v>
      </c>
      <c r="M104">
        <v>244360</v>
      </c>
      <c r="N104">
        <v>256529</v>
      </c>
      <c r="O104" s="112">
        <v>15956260</v>
      </c>
      <c r="P104" s="112">
        <f t="shared" si="23"/>
        <v>39.202033572499225</v>
      </c>
      <c r="Q104" s="112">
        <f t="shared" si="24"/>
        <v>39.202033572499225</v>
      </c>
      <c r="R104" s="84">
        <v>0</v>
      </c>
      <c r="S104" s="84"/>
      <c r="T104" s="84">
        <v>0</v>
      </c>
      <c r="U104" s="84">
        <v>0</v>
      </c>
      <c r="V104" s="84"/>
      <c r="W104" s="112">
        <v>1</v>
      </c>
      <c r="X104" s="112">
        <v>1</v>
      </c>
      <c r="Y104" s="112">
        <v>100000000</v>
      </c>
      <c r="Z104" s="112">
        <f t="shared" si="25"/>
        <v>1336581.5002503817</v>
      </c>
      <c r="AA104" s="112">
        <f t="shared" si="26"/>
        <v>1336581.5002503817</v>
      </c>
      <c r="AB104" s="157">
        <f t="shared" si="27"/>
        <v>0</v>
      </c>
      <c r="AC104" s="157">
        <f t="shared" si="28"/>
        <v>334145375062595.5</v>
      </c>
      <c r="AD104" s="88">
        <f t="shared" si="17"/>
        <v>403900980702936.12</v>
      </c>
      <c r="AE104" s="156">
        <f t="shared" si="18"/>
        <v>1208.7582556762106</v>
      </c>
      <c r="AF104" s="131">
        <f t="shared" si="29"/>
        <v>1.4097183689993917E-2</v>
      </c>
      <c r="AG104" s="84">
        <f t="shared" si="30"/>
        <v>-3.5087719298245612E-2</v>
      </c>
      <c r="AH104" s="84">
        <f t="shared" si="31"/>
        <v>-3.6989095178247551E-3</v>
      </c>
      <c r="AI104" s="84">
        <f t="shared" si="32"/>
        <v>4.9799476182681289E-2</v>
      </c>
      <c r="AJ104" s="84">
        <f t="shared" si="33"/>
        <v>0</v>
      </c>
    </row>
    <row r="105" spans="1:36" ht="16.5">
      <c r="A105" s="84">
        <v>20180531</v>
      </c>
      <c r="B105" s="84" t="s">
        <v>99</v>
      </c>
      <c r="C105">
        <v>49500</v>
      </c>
      <c r="D105">
        <v>50700</v>
      </c>
      <c r="E105" s="112">
        <v>6419324700</v>
      </c>
      <c r="F105" s="112">
        <f t="shared" si="19"/>
        <v>0.15321735137762693</v>
      </c>
      <c r="G105" s="112">
        <f t="shared" si="20"/>
        <v>0.15321735137762693</v>
      </c>
      <c r="H105">
        <v>264771</v>
      </c>
      <c r="I105">
        <v>260842</v>
      </c>
      <c r="J105" s="88">
        <v>125395903</v>
      </c>
      <c r="K105" s="84">
        <f t="shared" si="21"/>
        <v>1.8401005601314195</v>
      </c>
      <c r="L105" s="84">
        <f t="shared" si="22"/>
        <v>1.8401005601314195</v>
      </c>
      <c r="M105">
        <v>256529</v>
      </c>
      <c r="N105">
        <v>260062</v>
      </c>
      <c r="O105" s="112">
        <v>15956260</v>
      </c>
      <c r="P105" s="112">
        <f t="shared" si="23"/>
        <v>39.202033572499225</v>
      </c>
      <c r="Q105" s="112">
        <f t="shared" si="24"/>
        <v>39.202033572499225</v>
      </c>
      <c r="R105" s="84">
        <v>0</v>
      </c>
      <c r="S105" s="84"/>
      <c r="T105" s="84">
        <v>0</v>
      </c>
      <c r="U105" s="84">
        <v>0</v>
      </c>
      <c r="V105" s="84"/>
      <c r="W105" s="112">
        <v>1</v>
      </c>
      <c r="X105" s="112">
        <v>1</v>
      </c>
      <c r="Y105" s="112">
        <v>100000000</v>
      </c>
      <c r="Z105" s="112">
        <f t="shared" si="25"/>
        <v>1336581.5002503817</v>
      </c>
      <c r="AA105" s="112">
        <f t="shared" si="26"/>
        <v>1336581.5002503817</v>
      </c>
      <c r="AB105" s="157">
        <f t="shared" si="27"/>
        <v>0</v>
      </c>
      <c r="AC105" s="157">
        <f t="shared" si="28"/>
        <v>334145375062595.5</v>
      </c>
      <c r="AD105" s="88">
        <f t="shared" si="17"/>
        <v>406384615876875.62</v>
      </c>
      <c r="AE105" s="156">
        <f t="shared" si="18"/>
        <v>1216.1910539708879</v>
      </c>
      <c r="AF105" s="131">
        <f t="shared" si="29"/>
        <v>6.1491189489490941E-3</v>
      </c>
      <c r="AG105" s="84">
        <f t="shared" si="30"/>
        <v>2.4242424242424242E-2</v>
      </c>
      <c r="AH105" s="84">
        <f t="shared" si="31"/>
        <v>-1.4839238436233575E-2</v>
      </c>
      <c r="AI105" s="84">
        <f t="shared" si="32"/>
        <v>1.3772322037664358E-2</v>
      </c>
      <c r="AJ105" s="84">
        <f t="shared" si="33"/>
        <v>0</v>
      </c>
    </row>
    <row r="106" spans="1:36" ht="16.5">
      <c r="A106" s="84">
        <v>20180601</v>
      </c>
      <c r="B106" s="84" t="s">
        <v>99</v>
      </c>
      <c r="C106">
        <v>50700</v>
      </c>
      <c r="D106">
        <v>51300</v>
      </c>
      <c r="E106" s="112">
        <v>6419324700</v>
      </c>
      <c r="F106" s="112">
        <f t="shared" si="19"/>
        <v>0.15321735137762693</v>
      </c>
      <c r="G106" s="112">
        <f t="shared" si="20"/>
        <v>0.15321735137762693</v>
      </c>
      <c r="H106">
        <v>260842</v>
      </c>
      <c r="I106">
        <v>268701</v>
      </c>
      <c r="J106" s="88">
        <v>125395903</v>
      </c>
      <c r="K106" s="84">
        <f t="shared" si="21"/>
        <v>1.8401005601314195</v>
      </c>
      <c r="L106" s="84">
        <f t="shared" si="22"/>
        <v>1.8401005601314195</v>
      </c>
      <c r="M106">
        <v>260062</v>
      </c>
      <c r="N106">
        <v>258590</v>
      </c>
      <c r="O106" s="112">
        <v>15956260</v>
      </c>
      <c r="P106" s="112">
        <f t="shared" si="23"/>
        <v>39.202033572499225</v>
      </c>
      <c r="Q106" s="112">
        <f t="shared" si="24"/>
        <v>39.202033572499225</v>
      </c>
      <c r="R106" s="84">
        <v>0</v>
      </c>
      <c r="S106" s="84"/>
      <c r="T106" s="84">
        <v>0</v>
      </c>
      <c r="U106" s="84">
        <v>0</v>
      </c>
      <c r="V106" s="84"/>
      <c r="W106" s="112">
        <v>1</v>
      </c>
      <c r="X106" s="112">
        <v>1</v>
      </c>
      <c r="Y106" s="112">
        <v>100000000</v>
      </c>
      <c r="Z106" s="112">
        <f t="shared" si="25"/>
        <v>1336581.5002503817</v>
      </c>
      <c r="AA106" s="112">
        <f t="shared" si="26"/>
        <v>1336581.5002503817</v>
      </c>
      <c r="AB106" s="157">
        <f t="shared" si="27"/>
        <v>0</v>
      </c>
      <c r="AC106" s="157">
        <f t="shared" si="28"/>
        <v>334145375062595.5</v>
      </c>
      <c r="AD106" s="88">
        <f t="shared" si="17"/>
        <v>407867378852712.19</v>
      </c>
      <c r="AE106" s="156">
        <f t="shared" si="18"/>
        <v>1220.6285326448296</v>
      </c>
      <c r="AF106" s="131">
        <f t="shared" si="29"/>
        <v>3.6486690635104679E-3</v>
      </c>
      <c r="AG106" s="84">
        <f t="shared" si="30"/>
        <v>1.1834319526627219E-2</v>
      </c>
      <c r="AH106" s="84">
        <f t="shared" si="31"/>
        <v>3.0129350334685365E-2</v>
      </c>
      <c r="AI106" s="84">
        <f t="shared" si="32"/>
        <v>-5.6601887242272997E-3</v>
      </c>
      <c r="AJ106" s="84">
        <f t="shared" si="33"/>
        <v>0</v>
      </c>
    </row>
    <row r="107" spans="1:36" ht="16.5">
      <c r="A107" s="84">
        <v>20180604</v>
      </c>
      <c r="B107" s="84" t="s">
        <v>99</v>
      </c>
      <c r="C107">
        <v>51300</v>
      </c>
      <c r="D107">
        <v>51100</v>
      </c>
      <c r="E107" s="112">
        <v>6419324700</v>
      </c>
      <c r="F107" s="112">
        <f t="shared" si="19"/>
        <v>0.15321735137762693</v>
      </c>
      <c r="G107" s="112">
        <f t="shared" si="20"/>
        <v>0.15321735137762693</v>
      </c>
      <c r="H107">
        <v>268701</v>
      </c>
      <c r="I107">
        <v>261824</v>
      </c>
      <c r="J107" s="88">
        <v>125395903</v>
      </c>
      <c r="K107" s="84">
        <f t="shared" si="21"/>
        <v>1.8401005601314195</v>
      </c>
      <c r="L107" s="84">
        <f t="shared" si="22"/>
        <v>1.8401005601314195</v>
      </c>
      <c r="M107">
        <v>258590</v>
      </c>
      <c r="N107">
        <v>248285</v>
      </c>
      <c r="O107" s="112">
        <v>15956260</v>
      </c>
      <c r="P107" s="112">
        <f t="shared" si="23"/>
        <v>39.202033572499225</v>
      </c>
      <c r="Q107" s="112">
        <f t="shared" si="24"/>
        <v>39.202033572499225</v>
      </c>
      <c r="R107" s="84">
        <v>0</v>
      </c>
      <c r="S107" s="84"/>
      <c r="T107" s="84">
        <v>0</v>
      </c>
      <c r="U107" s="84">
        <v>0</v>
      </c>
      <c r="V107" s="84"/>
      <c r="W107" s="112">
        <v>1</v>
      </c>
      <c r="X107" s="112">
        <v>1</v>
      </c>
      <c r="Y107" s="112">
        <v>100000000</v>
      </c>
      <c r="Z107" s="112">
        <f t="shared" si="25"/>
        <v>1336581.5002503817</v>
      </c>
      <c r="AA107" s="112">
        <f t="shared" si="26"/>
        <v>1336581.5002503817</v>
      </c>
      <c r="AB107" s="157">
        <f t="shared" si="27"/>
        <v>0</v>
      </c>
      <c r="AC107" s="157">
        <f t="shared" si="28"/>
        <v>334145375062595.5</v>
      </c>
      <c r="AD107" s="88">
        <f t="shared" si="17"/>
        <v>399637900776035.44</v>
      </c>
      <c r="AE107" s="156">
        <f t="shared" si="18"/>
        <v>1196.0000963687473</v>
      </c>
      <c r="AF107" s="131">
        <f t="shared" si="29"/>
        <v>-2.0176847924993187E-2</v>
      </c>
      <c r="AG107" s="84">
        <f t="shared" si="30"/>
        <v>-3.8986354775828458E-3</v>
      </c>
      <c r="AH107" s="84">
        <f t="shared" si="31"/>
        <v>-2.5593503559718796E-2</v>
      </c>
      <c r="AI107" s="84">
        <f t="shared" si="32"/>
        <v>-3.9850728953169108E-2</v>
      </c>
      <c r="AJ107" s="84">
        <f t="shared" si="33"/>
        <v>0</v>
      </c>
    </row>
    <row r="108" spans="1:36" ht="16.5">
      <c r="A108" s="84">
        <v>20180605</v>
      </c>
      <c r="B108" s="84" t="s">
        <v>99</v>
      </c>
      <c r="C108">
        <v>51100</v>
      </c>
      <c r="D108">
        <v>51300</v>
      </c>
      <c r="E108" s="112">
        <v>6419324700</v>
      </c>
      <c r="F108" s="112">
        <f t="shared" si="19"/>
        <v>0.15321735137762693</v>
      </c>
      <c r="G108" s="112">
        <f t="shared" si="20"/>
        <v>0.15321735137762693</v>
      </c>
      <c r="H108">
        <v>261824</v>
      </c>
      <c r="I108">
        <v>262315</v>
      </c>
      <c r="J108" s="88">
        <v>125395903</v>
      </c>
      <c r="K108" s="84">
        <f t="shared" si="21"/>
        <v>1.8401005601314195</v>
      </c>
      <c r="L108" s="84">
        <f t="shared" si="22"/>
        <v>1.8401005601314195</v>
      </c>
      <c r="M108">
        <v>248285</v>
      </c>
      <c r="N108">
        <v>240434</v>
      </c>
      <c r="O108" s="112">
        <v>15956260</v>
      </c>
      <c r="P108" s="112">
        <f t="shared" si="23"/>
        <v>39.202033572499225</v>
      </c>
      <c r="Q108" s="112">
        <f t="shared" si="24"/>
        <v>39.202033572499225</v>
      </c>
      <c r="R108" s="84">
        <v>0</v>
      </c>
      <c r="S108" s="84"/>
      <c r="T108" s="84">
        <v>0</v>
      </c>
      <c r="U108" s="84">
        <v>0</v>
      </c>
      <c r="V108" s="84"/>
      <c r="W108" s="112">
        <v>1</v>
      </c>
      <c r="X108" s="112">
        <v>1</v>
      </c>
      <c r="Y108" s="112">
        <v>100000000</v>
      </c>
      <c r="Z108" s="112">
        <f t="shared" si="25"/>
        <v>1336581.5002503817</v>
      </c>
      <c r="AA108" s="112">
        <f t="shared" si="26"/>
        <v>1336581.5002503817</v>
      </c>
      <c r="AB108" s="157">
        <f t="shared" si="27"/>
        <v>0</v>
      </c>
      <c r="AC108" s="157">
        <f t="shared" si="28"/>
        <v>334145375062595.5</v>
      </c>
      <c r="AD108" s="88">
        <f t="shared" si="17"/>
        <v>395036964464200.25</v>
      </c>
      <c r="AE108" s="156">
        <f t="shared" si="18"/>
        <v>1182.2308310872113</v>
      </c>
      <c r="AF108" s="131">
        <f t="shared" si="29"/>
        <v>-1.151276268567351E-2</v>
      </c>
      <c r="AG108" s="84">
        <f t="shared" si="30"/>
        <v>3.9138943248532287E-3</v>
      </c>
      <c r="AH108" s="84">
        <f t="shared" si="31"/>
        <v>1.875305548765583E-3</v>
      </c>
      <c r="AI108" s="84">
        <f t="shared" si="32"/>
        <v>-3.1620919507823669E-2</v>
      </c>
      <c r="AJ108" s="84">
        <f t="shared" si="33"/>
        <v>0</v>
      </c>
    </row>
    <row r="109" spans="1:36" ht="16.5">
      <c r="A109" s="84">
        <v>20180607</v>
      </c>
      <c r="B109" s="84" t="s">
        <v>99</v>
      </c>
      <c r="C109">
        <v>51300</v>
      </c>
      <c r="D109">
        <v>50600</v>
      </c>
      <c r="E109" s="112">
        <v>6419324700</v>
      </c>
      <c r="F109" s="112">
        <f t="shared" si="19"/>
        <v>0.15321735137762693</v>
      </c>
      <c r="G109" s="112">
        <f t="shared" si="20"/>
        <v>0.15321735137762693</v>
      </c>
      <c r="H109">
        <v>262315</v>
      </c>
      <c r="I109">
        <v>266245</v>
      </c>
      <c r="J109" s="88">
        <v>125395903</v>
      </c>
      <c r="K109" s="84">
        <f t="shared" si="21"/>
        <v>1.8401005601314195</v>
      </c>
      <c r="L109" s="84">
        <f t="shared" si="22"/>
        <v>1.8401005601314195</v>
      </c>
      <c r="M109">
        <v>240434</v>
      </c>
      <c r="N109">
        <v>252309</v>
      </c>
      <c r="O109" s="112">
        <v>15956260</v>
      </c>
      <c r="P109" s="112">
        <f t="shared" si="23"/>
        <v>39.202033572499225</v>
      </c>
      <c r="Q109" s="112">
        <f t="shared" si="24"/>
        <v>39.202033572499225</v>
      </c>
      <c r="R109" s="84">
        <v>0</v>
      </c>
      <c r="S109" s="84"/>
      <c r="T109" s="84">
        <v>0</v>
      </c>
      <c r="U109" s="84">
        <v>0</v>
      </c>
      <c r="V109" s="84"/>
      <c r="W109" s="112">
        <v>1</v>
      </c>
      <c r="X109" s="112">
        <v>1</v>
      </c>
      <c r="Y109" s="112">
        <v>100000000</v>
      </c>
      <c r="Z109" s="112">
        <f t="shared" si="25"/>
        <v>1336581.5002503817</v>
      </c>
      <c r="AA109" s="112">
        <f t="shared" si="26"/>
        <v>1336581.5002503817</v>
      </c>
      <c r="AB109" s="157">
        <f t="shared" si="27"/>
        <v>0</v>
      </c>
      <c r="AC109" s="157">
        <f t="shared" si="28"/>
        <v>334145375062595.5</v>
      </c>
      <c r="AD109" s="88">
        <f t="shared" si="17"/>
        <v>402683314877394.81</v>
      </c>
      <c r="AE109" s="156">
        <f t="shared" si="18"/>
        <v>1205.1141357319702</v>
      </c>
      <c r="AF109" s="131">
        <f t="shared" si="29"/>
        <v>1.9356037791464831E-2</v>
      </c>
      <c r="AG109" s="84">
        <f t="shared" si="30"/>
        <v>-1.364522417153996E-2</v>
      </c>
      <c r="AH109" s="84">
        <f t="shared" si="31"/>
        <v>1.4981987305339001E-2</v>
      </c>
      <c r="AI109" s="84">
        <f t="shared" si="32"/>
        <v>4.9389853348528079E-2</v>
      </c>
      <c r="AJ109" s="84">
        <f t="shared" si="33"/>
        <v>0</v>
      </c>
    </row>
    <row r="110" spans="1:36" ht="16.5">
      <c r="A110" s="84">
        <v>20180608</v>
      </c>
      <c r="B110" s="84" t="s">
        <v>99</v>
      </c>
      <c r="C110">
        <v>50600</v>
      </c>
      <c r="D110">
        <v>49650</v>
      </c>
      <c r="E110" s="112">
        <v>6419324700</v>
      </c>
      <c r="F110" s="112">
        <f t="shared" si="19"/>
        <v>0.15321735137762693</v>
      </c>
      <c r="G110" s="112">
        <f t="shared" si="20"/>
        <v>0.15321735137762693</v>
      </c>
      <c r="H110">
        <v>266245</v>
      </c>
      <c r="I110">
        <v>264771</v>
      </c>
      <c r="J110" s="88">
        <v>125395903</v>
      </c>
      <c r="K110" s="84">
        <f t="shared" si="21"/>
        <v>1.8401005601314195</v>
      </c>
      <c r="L110" s="84">
        <f t="shared" si="22"/>
        <v>1.8401005601314195</v>
      </c>
      <c r="M110">
        <v>252309</v>
      </c>
      <c r="N110">
        <v>243673</v>
      </c>
      <c r="O110" s="112">
        <v>15956260</v>
      </c>
      <c r="P110" s="112">
        <f t="shared" si="23"/>
        <v>39.202033572499225</v>
      </c>
      <c r="Q110" s="112">
        <f t="shared" si="24"/>
        <v>39.202033572499225</v>
      </c>
      <c r="R110" s="84">
        <v>0</v>
      </c>
      <c r="S110" s="84"/>
      <c r="T110" s="84">
        <v>0</v>
      </c>
      <c r="U110" s="84">
        <v>0</v>
      </c>
      <c r="V110" s="84"/>
      <c r="W110" s="112">
        <v>1</v>
      </c>
      <c r="X110" s="112">
        <v>1</v>
      </c>
      <c r="Y110" s="112">
        <v>100000000</v>
      </c>
      <c r="Z110" s="112">
        <f t="shared" si="25"/>
        <v>1336581.5002503817</v>
      </c>
      <c r="AA110" s="112">
        <f t="shared" si="26"/>
        <v>1336581.5002503817</v>
      </c>
      <c r="AB110" s="157">
        <f t="shared" si="27"/>
        <v>0</v>
      </c>
      <c r="AC110" s="157">
        <f t="shared" si="28"/>
        <v>334145375062595.5</v>
      </c>
      <c r="AD110" s="88">
        <f t="shared" si="17"/>
        <v>396006856138401.75</v>
      </c>
      <c r="AE110" s="156">
        <f t="shared" si="18"/>
        <v>1185.1334350033057</v>
      </c>
      <c r="AF110" s="131">
        <f t="shared" si="29"/>
        <v>-1.6579923955940053E-2</v>
      </c>
      <c r="AG110" s="84">
        <f t="shared" si="30"/>
        <v>-1.8774703557312252E-2</v>
      </c>
      <c r="AH110" s="84">
        <f t="shared" si="31"/>
        <v>-5.5362542019568445E-3</v>
      </c>
      <c r="AI110" s="84">
        <f t="shared" si="32"/>
        <v>-3.4227871379934924E-2</v>
      </c>
      <c r="AJ110" s="84">
        <f t="shared" si="33"/>
        <v>0</v>
      </c>
    </row>
    <row r="111" spans="1:36" ht="16.5">
      <c r="A111" s="84">
        <v>20180611</v>
      </c>
      <c r="B111" s="84" t="s">
        <v>99</v>
      </c>
      <c r="C111">
        <v>49650</v>
      </c>
      <c r="D111">
        <v>49900</v>
      </c>
      <c r="E111" s="112">
        <v>6419324700</v>
      </c>
      <c r="F111" s="112">
        <f t="shared" si="19"/>
        <v>0.15321735137762693</v>
      </c>
      <c r="G111" s="112">
        <f t="shared" si="20"/>
        <v>0.15321735137762693</v>
      </c>
      <c r="H111">
        <v>264771</v>
      </c>
      <c r="I111">
        <v>262807</v>
      </c>
      <c r="J111" s="88">
        <v>125395903</v>
      </c>
      <c r="K111" s="84">
        <f t="shared" si="21"/>
        <v>1.8401005601314195</v>
      </c>
      <c r="L111" s="84">
        <f t="shared" si="22"/>
        <v>1.8401005601314195</v>
      </c>
      <c r="M111">
        <v>243673</v>
      </c>
      <c r="N111">
        <v>240434</v>
      </c>
      <c r="O111" s="112">
        <v>15956260</v>
      </c>
      <c r="P111" s="112">
        <f t="shared" si="23"/>
        <v>39.202033572499225</v>
      </c>
      <c r="Q111" s="112">
        <f t="shared" si="24"/>
        <v>39.202033572499225</v>
      </c>
      <c r="R111" s="84">
        <v>0</v>
      </c>
      <c r="S111" s="84"/>
      <c r="T111" s="84">
        <v>0</v>
      </c>
      <c r="U111" s="84">
        <v>0</v>
      </c>
      <c r="V111" s="84"/>
      <c r="W111" s="112">
        <v>1</v>
      </c>
      <c r="X111" s="112">
        <v>1</v>
      </c>
      <c r="Y111" s="112">
        <v>100000000</v>
      </c>
      <c r="Z111" s="112">
        <f t="shared" si="25"/>
        <v>1336581.5002503817</v>
      </c>
      <c r="AA111" s="112">
        <f t="shared" si="26"/>
        <v>1336581.5002503817</v>
      </c>
      <c r="AB111" s="157">
        <f t="shared" si="27"/>
        <v>0</v>
      </c>
      <c r="AC111" s="157">
        <f t="shared" si="28"/>
        <v>334145375062595.5</v>
      </c>
      <c r="AD111" s="88">
        <f t="shared" si="17"/>
        <v>393773516371869.94</v>
      </c>
      <c r="AE111" s="156">
        <f t="shared" si="18"/>
        <v>1178.4496981234718</v>
      </c>
      <c r="AF111" s="131">
        <f t="shared" si="29"/>
        <v>-5.6396492432224258E-3</v>
      </c>
      <c r="AG111" s="84">
        <f t="shared" si="30"/>
        <v>5.0352467270896274E-3</v>
      </c>
      <c r="AH111" s="84">
        <f t="shared" si="31"/>
        <v>-7.4177307937802854E-3</v>
      </c>
      <c r="AI111" s="84">
        <f t="shared" si="32"/>
        <v>-1.3292404164597637E-2</v>
      </c>
      <c r="AJ111" s="84">
        <f t="shared" si="33"/>
        <v>0</v>
      </c>
    </row>
    <row r="112" spans="1:36" ht="16.5">
      <c r="A112" s="84">
        <v>20180612</v>
      </c>
      <c r="B112" s="84" t="s">
        <v>99</v>
      </c>
      <c r="C112">
        <v>49900</v>
      </c>
      <c r="D112">
        <v>49400</v>
      </c>
      <c r="E112" s="112">
        <v>6419324700</v>
      </c>
      <c r="F112" s="112">
        <f t="shared" si="19"/>
        <v>0.15321735137762693</v>
      </c>
      <c r="G112" s="112">
        <f t="shared" si="20"/>
        <v>0.15321735137762693</v>
      </c>
      <c r="H112">
        <v>262807</v>
      </c>
      <c r="I112">
        <v>268210</v>
      </c>
      <c r="J112" s="88">
        <v>125395903</v>
      </c>
      <c r="K112" s="84">
        <f t="shared" si="21"/>
        <v>1.8401005601314195</v>
      </c>
      <c r="L112" s="84">
        <f t="shared" si="22"/>
        <v>1.8401005601314195</v>
      </c>
      <c r="M112">
        <v>240434</v>
      </c>
      <c r="N112">
        <v>241906</v>
      </c>
      <c r="O112" s="112">
        <v>15956260</v>
      </c>
      <c r="P112" s="112">
        <f t="shared" si="23"/>
        <v>39.202033572499225</v>
      </c>
      <c r="Q112" s="112">
        <f t="shared" si="24"/>
        <v>39.202033572499225</v>
      </c>
      <c r="R112" s="84">
        <v>0</v>
      </c>
      <c r="S112" s="84"/>
      <c r="T112" s="84">
        <v>0</v>
      </c>
      <c r="U112" s="84">
        <v>0</v>
      </c>
      <c r="V112" s="84"/>
      <c r="W112" s="112">
        <v>1</v>
      </c>
      <c r="X112" s="112">
        <v>1</v>
      </c>
      <c r="Y112" s="112">
        <v>100000000</v>
      </c>
      <c r="Z112" s="112">
        <f t="shared" si="25"/>
        <v>1336581.5002503817</v>
      </c>
      <c r="AA112" s="112">
        <f t="shared" si="26"/>
        <v>1336581.5002503817</v>
      </c>
      <c r="AB112" s="157">
        <f t="shared" si="27"/>
        <v>0</v>
      </c>
      <c r="AC112" s="157">
        <f t="shared" si="28"/>
        <v>334145375062595.5</v>
      </c>
      <c r="AD112" s="88">
        <f t="shared" si="17"/>
        <v>395449196677073.69</v>
      </c>
      <c r="AE112" s="156">
        <f t="shared" si="18"/>
        <v>1183.4645222995953</v>
      </c>
      <c r="AF112" s="131">
        <f t="shared" si="29"/>
        <v>4.25544186069967E-3</v>
      </c>
      <c r="AG112" s="84">
        <f t="shared" si="30"/>
        <v>-1.002004008016032E-2</v>
      </c>
      <c r="AH112" s="84">
        <f t="shared" si="31"/>
        <v>2.0558813121416095E-2</v>
      </c>
      <c r="AI112" s="84">
        <f t="shared" si="32"/>
        <v>6.1222622424449121E-3</v>
      </c>
      <c r="AJ112" s="84">
        <f t="shared" si="33"/>
        <v>0</v>
      </c>
    </row>
    <row r="113" spans="1:36" ht="16.5">
      <c r="A113" s="84">
        <v>20180614</v>
      </c>
      <c r="B113" s="84" t="s">
        <v>99</v>
      </c>
      <c r="C113">
        <v>49400</v>
      </c>
      <c r="D113">
        <v>48200</v>
      </c>
      <c r="E113" s="112">
        <v>6419324700</v>
      </c>
      <c r="F113" s="112">
        <f t="shared" si="19"/>
        <v>0.15321735137762693</v>
      </c>
      <c r="G113" s="112">
        <f t="shared" si="20"/>
        <v>0.15321735137762693</v>
      </c>
      <c r="H113">
        <v>268210</v>
      </c>
      <c r="I113">
        <v>275087</v>
      </c>
      <c r="J113" s="88">
        <v>125395903</v>
      </c>
      <c r="K113" s="84">
        <f t="shared" si="21"/>
        <v>1.8401005601314195</v>
      </c>
      <c r="L113" s="84">
        <f t="shared" si="22"/>
        <v>1.8401005601314195</v>
      </c>
      <c r="M113">
        <v>241906</v>
      </c>
      <c r="N113">
        <v>231700</v>
      </c>
      <c r="O113" s="112">
        <v>15956260</v>
      </c>
      <c r="P113" s="112">
        <f t="shared" si="23"/>
        <v>39.202033572499225</v>
      </c>
      <c r="Q113" s="112">
        <f t="shared" si="24"/>
        <v>39.202033572499225</v>
      </c>
      <c r="R113" s="84">
        <v>0</v>
      </c>
      <c r="S113" s="84"/>
      <c r="T113" s="84">
        <v>0</v>
      </c>
      <c r="U113" s="84">
        <v>0</v>
      </c>
      <c r="V113" s="84"/>
      <c r="W113" s="112">
        <v>1</v>
      </c>
      <c r="X113" s="112">
        <v>1</v>
      </c>
      <c r="Y113" s="112">
        <v>100000000</v>
      </c>
      <c r="Z113" s="112">
        <f t="shared" si="25"/>
        <v>1336581.5002503817</v>
      </c>
      <c r="AA113" s="112">
        <f t="shared" si="26"/>
        <v>1336581.5002503817</v>
      </c>
      <c r="AB113" s="157">
        <f t="shared" si="27"/>
        <v>0</v>
      </c>
      <c r="AC113" s="157">
        <f t="shared" si="28"/>
        <v>334145375062595.5</v>
      </c>
      <c r="AD113" s="88">
        <f t="shared" si="17"/>
        <v>389471705633738</v>
      </c>
      <c r="AE113" s="156">
        <f t="shared" si="18"/>
        <v>1165.575628753737</v>
      </c>
      <c r="AF113" s="131">
        <f t="shared" si="29"/>
        <v>-1.5115699041909866E-2</v>
      </c>
      <c r="AG113" s="84">
        <f t="shared" si="30"/>
        <v>-2.4291497975708502E-2</v>
      </c>
      <c r="AH113" s="84">
        <f t="shared" si="31"/>
        <v>2.5640356437120166E-2</v>
      </c>
      <c r="AI113" s="84">
        <f t="shared" si="32"/>
        <v>-4.2189941547543262E-2</v>
      </c>
      <c r="AJ113" s="84">
        <f t="shared" si="33"/>
        <v>0</v>
      </c>
    </row>
    <row r="114" spans="1:36" ht="16.5">
      <c r="A114" s="84">
        <v>20180615</v>
      </c>
      <c r="B114" s="84" t="s">
        <v>99</v>
      </c>
      <c r="C114">
        <v>48200</v>
      </c>
      <c r="D114">
        <v>47650</v>
      </c>
      <c r="E114" s="112">
        <v>6419324700</v>
      </c>
      <c r="F114" s="112">
        <f t="shared" si="19"/>
        <v>0.15321735137762693</v>
      </c>
      <c r="G114" s="112">
        <f t="shared" si="20"/>
        <v>0.15321735137762693</v>
      </c>
      <c r="H114">
        <v>275087</v>
      </c>
      <c r="I114">
        <v>293263</v>
      </c>
      <c r="J114" s="88">
        <v>125395903</v>
      </c>
      <c r="K114" s="84">
        <f t="shared" si="21"/>
        <v>1.8401005601314195</v>
      </c>
      <c r="L114" s="84">
        <f t="shared" si="22"/>
        <v>1.8401005601314195</v>
      </c>
      <c r="M114">
        <v>231700</v>
      </c>
      <c r="N114">
        <v>228363</v>
      </c>
      <c r="O114" s="112">
        <v>15956260</v>
      </c>
      <c r="P114" s="112">
        <f t="shared" si="23"/>
        <v>39.202033572499225</v>
      </c>
      <c r="Q114" s="112">
        <f t="shared" si="24"/>
        <v>39.202033572499225</v>
      </c>
      <c r="R114" s="84">
        <v>0</v>
      </c>
      <c r="S114" s="84"/>
      <c r="T114" s="84">
        <v>0</v>
      </c>
      <c r="U114" s="84">
        <v>0</v>
      </c>
      <c r="V114" s="84"/>
      <c r="W114" s="112">
        <v>1</v>
      </c>
      <c r="X114" s="112">
        <v>1</v>
      </c>
      <c r="Y114" s="112">
        <v>100000000</v>
      </c>
      <c r="Z114" s="112">
        <f t="shared" si="25"/>
        <v>1336581.5002503817</v>
      </c>
      <c r="AA114" s="112">
        <f t="shared" si="26"/>
        <v>1336581.5002503817</v>
      </c>
      <c r="AB114" s="157">
        <f t="shared" si="27"/>
        <v>0</v>
      </c>
      <c r="AC114" s="157">
        <f t="shared" si="28"/>
        <v>334145375062595.5</v>
      </c>
      <c r="AD114" s="88">
        <f t="shared" si="17"/>
        <v>391037348753290.37</v>
      </c>
      <c r="AE114" s="156">
        <f t="shared" si="18"/>
        <v>1170.261143611631</v>
      </c>
      <c r="AF114" s="131">
        <f t="shared" si="29"/>
        <v>4.0199149178367331E-3</v>
      </c>
      <c r="AG114" s="84">
        <f t="shared" si="30"/>
        <v>-1.1410788381742738E-2</v>
      </c>
      <c r="AH114" s="84">
        <f t="shared" si="31"/>
        <v>6.6073642156844928E-2</v>
      </c>
      <c r="AI114" s="84">
        <f t="shared" si="32"/>
        <v>-1.4402244281398359E-2</v>
      </c>
      <c r="AJ114" s="84">
        <f t="shared" si="33"/>
        <v>0</v>
      </c>
    </row>
    <row r="115" spans="1:36" ht="16.5">
      <c r="A115" s="84">
        <v>20180618</v>
      </c>
      <c r="B115" s="84" t="s">
        <v>99</v>
      </c>
      <c r="C115">
        <v>47650</v>
      </c>
      <c r="D115">
        <v>46600</v>
      </c>
      <c r="E115" s="112">
        <v>6419324700</v>
      </c>
      <c r="F115" s="112">
        <f t="shared" si="19"/>
        <v>0.15321735137762693</v>
      </c>
      <c r="G115" s="112">
        <f t="shared" si="20"/>
        <v>0.15321735137762693</v>
      </c>
      <c r="H115">
        <v>293263</v>
      </c>
      <c r="I115">
        <v>299649</v>
      </c>
      <c r="J115" s="88">
        <v>125395903</v>
      </c>
      <c r="K115" s="84">
        <f t="shared" si="21"/>
        <v>1.8401005601314195</v>
      </c>
      <c r="L115" s="84">
        <f t="shared" si="22"/>
        <v>1.8401005601314195</v>
      </c>
      <c r="M115">
        <v>228363</v>
      </c>
      <c r="N115">
        <v>214821</v>
      </c>
      <c r="O115" s="112">
        <v>15956260</v>
      </c>
      <c r="P115" s="112">
        <f t="shared" si="23"/>
        <v>39.202033572499225</v>
      </c>
      <c r="Q115" s="112">
        <f t="shared" si="24"/>
        <v>39.202033572499225</v>
      </c>
      <c r="R115" s="84">
        <v>0</v>
      </c>
      <c r="S115" s="84"/>
      <c r="T115" s="84">
        <v>0</v>
      </c>
      <c r="U115" s="84">
        <v>0</v>
      </c>
      <c r="V115" s="84"/>
      <c r="W115" s="112">
        <v>1</v>
      </c>
      <c r="X115" s="112">
        <v>1</v>
      </c>
      <c r="Y115" s="112">
        <v>100000000</v>
      </c>
      <c r="Z115" s="112">
        <f t="shared" si="25"/>
        <v>1336581.5002503817</v>
      </c>
      <c r="AA115" s="112">
        <f t="shared" si="26"/>
        <v>1336581.5002503817</v>
      </c>
      <c r="AB115" s="157">
        <f t="shared" si="27"/>
        <v>0</v>
      </c>
      <c r="AC115" s="157">
        <f t="shared" si="28"/>
        <v>334145375062595.5</v>
      </c>
      <c r="AD115" s="88">
        <f t="shared" si="17"/>
        <v>383007369118202</v>
      </c>
      <c r="AE115" s="156">
        <f t="shared" si="18"/>
        <v>1146.2297481940402</v>
      </c>
      <c r="AF115" s="131">
        <f t="shared" si="29"/>
        <v>-2.0535070782086919E-2</v>
      </c>
      <c r="AG115" s="84">
        <f t="shared" si="30"/>
        <v>-2.2035676810073453E-2</v>
      </c>
      <c r="AH115" s="84">
        <f t="shared" si="31"/>
        <v>2.1775675758619398E-2</v>
      </c>
      <c r="AI115" s="84">
        <f t="shared" si="32"/>
        <v>-5.9300324483388289E-2</v>
      </c>
      <c r="AJ115" s="84">
        <f t="shared" si="33"/>
        <v>0</v>
      </c>
    </row>
    <row r="116" spans="1:36" ht="16.5">
      <c r="A116" s="84">
        <v>20180619</v>
      </c>
      <c r="B116" s="84" t="s">
        <v>99</v>
      </c>
      <c r="C116">
        <v>46600</v>
      </c>
      <c r="D116">
        <v>47000</v>
      </c>
      <c r="E116" s="112">
        <v>6419324700</v>
      </c>
      <c r="F116" s="112">
        <f t="shared" si="19"/>
        <v>0.15321735137762693</v>
      </c>
      <c r="G116" s="112">
        <f t="shared" si="20"/>
        <v>0.15321735137762693</v>
      </c>
      <c r="H116">
        <v>299649</v>
      </c>
      <c r="I116">
        <v>282456</v>
      </c>
      <c r="J116" s="88">
        <v>125395903</v>
      </c>
      <c r="K116" s="84">
        <f t="shared" si="21"/>
        <v>1.8401005601314195</v>
      </c>
      <c r="L116" s="84">
        <f t="shared" si="22"/>
        <v>1.8401005601314195</v>
      </c>
      <c r="M116">
        <v>214821</v>
      </c>
      <c r="N116">
        <v>218157</v>
      </c>
      <c r="O116" s="112">
        <v>15956260</v>
      </c>
      <c r="P116" s="112">
        <f t="shared" si="23"/>
        <v>39.202033572499225</v>
      </c>
      <c r="Q116" s="112">
        <f t="shared" si="24"/>
        <v>39.202033572499225</v>
      </c>
      <c r="R116" s="84">
        <v>0</v>
      </c>
      <c r="S116" s="84"/>
      <c r="T116" s="84">
        <v>0</v>
      </c>
      <c r="U116" s="84">
        <v>0</v>
      </c>
      <c r="V116" s="84"/>
      <c r="W116" s="112">
        <v>1</v>
      </c>
      <c r="X116" s="112">
        <v>1</v>
      </c>
      <c r="Y116" s="112">
        <v>100000000</v>
      </c>
      <c r="Z116" s="112">
        <f t="shared" si="25"/>
        <v>1336581.5002503817</v>
      </c>
      <c r="AA116" s="112">
        <f t="shared" si="26"/>
        <v>1336581.5002503817</v>
      </c>
      <c r="AB116" s="157">
        <f t="shared" si="27"/>
        <v>0</v>
      </c>
      <c r="AC116" s="157">
        <f t="shared" si="28"/>
        <v>334145375062595.5</v>
      </c>
      <c r="AD116" s="88">
        <f t="shared" si="17"/>
        <v>381520386164719.94</v>
      </c>
      <c r="AE116" s="156">
        <f t="shared" si="18"/>
        <v>1141.779640353393</v>
      </c>
      <c r="AF116" s="131">
        <f t="shared" si="29"/>
        <v>-3.8823873203942243E-3</v>
      </c>
      <c r="AG116" s="84">
        <f t="shared" si="30"/>
        <v>8.5836909871244635E-3</v>
      </c>
      <c r="AH116" s="84">
        <f t="shared" si="31"/>
        <v>-5.7377131243554959E-2</v>
      </c>
      <c r="AI116" s="84">
        <f t="shared" si="32"/>
        <v>1.5529208038320277E-2</v>
      </c>
      <c r="AJ116" s="84">
        <f t="shared" si="33"/>
        <v>0</v>
      </c>
    </row>
    <row r="117" spans="1:36" ht="16.5">
      <c r="A117" s="84">
        <v>20180620</v>
      </c>
      <c r="B117" s="84" t="s">
        <v>99</v>
      </c>
      <c r="C117">
        <v>47000</v>
      </c>
      <c r="D117">
        <v>47000</v>
      </c>
      <c r="E117" s="112">
        <v>6419324700</v>
      </c>
      <c r="F117" s="112">
        <f t="shared" si="19"/>
        <v>0.15321735137762693</v>
      </c>
      <c r="G117" s="112">
        <f t="shared" si="20"/>
        <v>0.15321735137762693</v>
      </c>
      <c r="H117">
        <v>282456</v>
      </c>
      <c r="I117">
        <v>291789</v>
      </c>
      <c r="J117" s="88">
        <v>125395903</v>
      </c>
      <c r="K117" s="84">
        <f t="shared" si="21"/>
        <v>1.8401005601314195</v>
      </c>
      <c r="L117" s="84">
        <f t="shared" si="22"/>
        <v>1.8401005601314195</v>
      </c>
      <c r="M117">
        <v>218157</v>
      </c>
      <c r="N117">
        <v>230032</v>
      </c>
      <c r="O117" s="112">
        <v>15956260</v>
      </c>
      <c r="P117" s="112">
        <f t="shared" si="23"/>
        <v>39.202033572499225</v>
      </c>
      <c r="Q117" s="112">
        <f t="shared" si="24"/>
        <v>39.202033572499225</v>
      </c>
      <c r="R117" s="84">
        <v>0</v>
      </c>
      <c r="S117" s="84"/>
      <c r="T117" s="84">
        <v>0</v>
      </c>
      <c r="U117" s="84">
        <v>0</v>
      </c>
      <c r="V117" s="84"/>
      <c r="W117" s="112">
        <v>1</v>
      </c>
      <c r="X117" s="112">
        <v>1</v>
      </c>
      <c r="Y117" s="112">
        <v>100000000</v>
      </c>
      <c r="Z117" s="112">
        <f t="shared" si="25"/>
        <v>1336581.5002503817</v>
      </c>
      <c r="AA117" s="112">
        <f t="shared" si="26"/>
        <v>1336581.5002503817</v>
      </c>
      <c r="AB117" s="157">
        <f t="shared" si="27"/>
        <v>0</v>
      </c>
      <c r="AC117" s="157">
        <f t="shared" si="28"/>
        <v>334145375062595.5</v>
      </c>
      <c r="AD117" s="88">
        <f t="shared" si="17"/>
        <v>391101916936127.25</v>
      </c>
      <c r="AE117" s="156">
        <f t="shared" si="18"/>
        <v>1170.4543774183978</v>
      </c>
      <c r="AF117" s="131">
        <f t="shared" si="29"/>
        <v>2.5114072848706325E-2</v>
      </c>
      <c r="AG117" s="84">
        <f t="shared" si="30"/>
        <v>0</v>
      </c>
      <c r="AH117" s="84">
        <f t="shared" si="31"/>
        <v>3.3042314555187358E-2</v>
      </c>
      <c r="AI117" s="84">
        <f t="shared" si="32"/>
        <v>5.4433275118378047E-2</v>
      </c>
      <c r="AJ117" s="84">
        <f t="shared" si="33"/>
        <v>0</v>
      </c>
    </row>
    <row r="118" spans="1:36" ht="16.5">
      <c r="A118" s="84">
        <v>20180621</v>
      </c>
      <c r="B118" s="84" t="s">
        <v>99</v>
      </c>
      <c r="C118">
        <v>47000</v>
      </c>
      <c r="D118">
        <v>47050</v>
      </c>
      <c r="E118" s="112">
        <v>6419324700</v>
      </c>
      <c r="F118" s="112">
        <f t="shared" si="19"/>
        <v>0.15321735137762693</v>
      </c>
      <c r="G118" s="112">
        <f t="shared" si="20"/>
        <v>0.15321735137762693</v>
      </c>
      <c r="H118">
        <v>291789</v>
      </c>
      <c r="I118">
        <v>286877</v>
      </c>
      <c r="J118" s="88">
        <v>125395903</v>
      </c>
      <c r="K118" s="84">
        <f t="shared" si="21"/>
        <v>1.8401005601314195</v>
      </c>
      <c r="L118" s="84">
        <f t="shared" si="22"/>
        <v>1.8401005601314195</v>
      </c>
      <c r="M118">
        <v>230032</v>
      </c>
      <c r="N118">
        <v>226695</v>
      </c>
      <c r="O118" s="112">
        <v>15956260</v>
      </c>
      <c r="P118" s="112">
        <f t="shared" si="23"/>
        <v>39.202033572499225</v>
      </c>
      <c r="Q118" s="112">
        <f t="shared" si="24"/>
        <v>39.202033572499225</v>
      </c>
      <c r="R118" s="84">
        <v>0</v>
      </c>
      <c r="S118" s="84"/>
      <c r="T118" s="84">
        <v>0</v>
      </c>
      <c r="U118" s="84">
        <v>0</v>
      </c>
      <c r="V118" s="84"/>
      <c r="W118" s="112">
        <v>1</v>
      </c>
      <c r="X118" s="112">
        <v>1</v>
      </c>
      <c r="Y118" s="112">
        <v>100000000</v>
      </c>
      <c r="Z118" s="112">
        <f t="shared" si="25"/>
        <v>1336581.5002503817</v>
      </c>
      <c r="AA118" s="112">
        <f t="shared" si="26"/>
        <v>1336581.5002503817</v>
      </c>
      <c r="AB118" s="157">
        <f t="shared" si="27"/>
        <v>0</v>
      </c>
      <c r="AC118" s="157">
        <f t="shared" si="28"/>
        <v>334145375062595.5</v>
      </c>
      <c r="AD118" s="88">
        <f t="shared" si="17"/>
        <v>387930341357285.94</v>
      </c>
      <c r="AE118" s="156">
        <f t="shared" si="18"/>
        <v>1160.962773417453</v>
      </c>
      <c r="AF118" s="131">
        <f t="shared" si="29"/>
        <v>-8.1093327378379838E-3</v>
      </c>
      <c r="AG118" s="84">
        <f t="shared" si="30"/>
        <v>1.0638297872340426E-3</v>
      </c>
      <c r="AH118" s="84">
        <f t="shared" si="31"/>
        <v>-1.6834082162110291E-2</v>
      </c>
      <c r="AI118" s="84">
        <f t="shared" si="32"/>
        <v>-1.4506677331849481E-2</v>
      </c>
      <c r="AJ118" s="84">
        <f t="shared" si="33"/>
        <v>0</v>
      </c>
    </row>
    <row r="119" spans="1:36" ht="16.5">
      <c r="A119" s="84">
        <v>20180622</v>
      </c>
      <c r="B119" s="84" t="s">
        <v>99</v>
      </c>
      <c r="C119">
        <v>47050</v>
      </c>
      <c r="D119">
        <v>47250</v>
      </c>
      <c r="E119" s="112">
        <v>6419324700</v>
      </c>
      <c r="F119" s="112">
        <f t="shared" si="19"/>
        <v>0.15321735137762693</v>
      </c>
      <c r="G119" s="112">
        <f t="shared" si="20"/>
        <v>0.15321735137762693</v>
      </c>
      <c r="H119">
        <v>286877</v>
      </c>
      <c r="I119">
        <v>290315</v>
      </c>
      <c r="J119" s="88">
        <v>125395903</v>
      </c>
      <c r="K119" s="84">
        <f t="shared" si="21"/>
        <v>1.8401005601314195</v>
      </c>
      <c r="L119" s="84">
        <f t="shared" si="22"/>
        <v>1.8401005601314195</v>
      </c>
      <c r="M119">
        <v>226695</v>
      </c>
      <c r="N119">
        <v>227677</v>
      </c>
      <c r="O119" s="112">
        <v>15956260</v>
      </c>
      <c r="P119" s="112">
        <f t="shared" si="23"/>
        <v>39.202033572499225</v>
      </c>
      <c r="Q119" s="112">
        <f t="shared" si="24"/>
        <v>39.202033572499225</v>
      </c>
      <c r="R119" s="84">
        <v>0</v>
      </c>
      <c r="S119" s="84"/>
      <c r="T119" s="84">
        <v>0</v>
      </c>
      <c r="U119" s="84">
        <v>0</v>
      </c>
      <c r="V119" s="84"/>
      <c r="W119" s="112">
        <v>1</v>
      </c>
      <c r="X119" s="112">
        <v>1</v>
      </c>
      <c r="Y119" s="112">
        <v>100000000</v>
      </c>
      <c r="Z119" s="112">
        <f t="shared" si="25"/>
        <v>1336581.5002503817</v>
      </c>
      <c r="AA119" s="112">
        <f t="shared" si="26"/>
        <v>1336581.5002503817</v>
      </c>
      <c r="AB119" s="157">
        <f t="shared" si="27"/>
        <v>0</v>
      </c>
      <c r="AC119" s="157">
        <f t="shared" si="28"/>
        <v>334145375062595.5</v>
      </c>
      <c r="AD119" s="88">
        <f t="shared" si="17"/>
        <v>389534598065303.12</v>
      </c>
      <c r="AE119" s="156">
        <f t="shared" si="18"/>
        <v>1165.7638475239453</v>
      </c>
      <c r="AF119" s="131">
        <f t="shared" si="29"/>
        <v>4.1354246806378052E-3</v>
      </c>
      <c r="AG119" s="84">
        <f t="shared" si="30"/>
        <v>4.2507970244420826E-3</v>
      </c>
      <c r="AH119" s="84">
        <f t="shared" si="31"/>
        <v>1.198423017530161E-2</v>
      </c>
      <c r="AI119" s="84">
        <f t="shared" si="32"/>
        <v>4.331811464743378E-3</v>
      </c>
      <c r="AJ119" s="84">
        <f t="shared" si="33"/>
        <v>0</v>
      </c>
    </row>
    <row r="120" spans="1:36" ht="16.5">
      <c r="A120" s="84">
        <v>20180625</v>
      </c>
      <c r="B120" s="84" t="s">
        <v>99</v>
      </c>
      <c r="C120">
        <v>47250</v>
      </c>
      <c r="D120">
        <v>46650</v>
      </c>
      <c r="E120" s="112">
        <v>6419324700</v>
      </c>
      <c r="F120" s="112">
        <f t="shared" si="19"/>
        <v>0.15321735137762693</v>
      </c>
      <c r="G120" s="112">
        <f t="shared" si="20"/>
        <v>0.15321735137762693</v>
      </c>
      <c r="H120">
        <v>290315</v>
      </c>
      <c r="I120">
        <v>290807</v>
      </c>
      <c r="J120" s="88">
        <v>125395903</v>
      </c>
      <c r="K120" s="84">
        <f t="shared" si="21"/>
        <v>1.8401005601314195</v>
      </c>
      <c r="L120" s="84">
        <f t="shared" si="22"/>
        <v>1.8401005601314195</v>
      </c>
      <c r="M120">
        <v>227677</v>
      </c>
      <c r="N120">
        <v>226597</v>
      </c>
      <c r="O120" s="112">
        <v>15956260</v>
      </c>
      <c r="P120" s="112">
        <f t="shared" si="23"/>
        <v>39.202033572499225</v>
      </c>
      <c r="Q120" s="112">
        <f t="shared" si="24"/>
        <v>39.202033572499225</v>
      </c>
      <c r="R120" s="84">
        <v>0</v>
      </c>
      <c r="S120" s="84"/>
      <c r="T120" s="84">
        <v>0</v>
      </c>
      <c r="U120" s="84">
        <v>0</v>
      </c>
      <c r="V120" s="84"/>
      <c r="W120" s="112">
        <v>1</v>
      </c>
      <c r="X120" s="112">
        <v>1</v>
      </c>
      <c r="Y120" s="112">
        <v>100000000</v>
      </c>
      <c r="Z120" s="112">
        <f t="shared" si="25"/>
        <v>1336581.5002503817</v>
      </c>
      <c r="AA120" s="112">
        <f t="shared" si="26"/>
        <v>1336581.5002503817</v>
      </c>
      <c r="AB120" s="157">
        <f t="shared" si="27"/>
        <v>0</v>
      </c>
      <c r="AC120" s="157">
        <f t="shared" si="28"/>
        <v>334145375062595.5</v>
      </c>
      <c r="AD120" s="88">
        <f t="shared" si="17"/>
        <v>388382432248078</v>
      </c>
      <c r="AE120" s="156">
        <f t="shared" si="18"/>
        <v>1162.3157500693292</v>
      </c>
      <c r="AF120" s="131">
        <f t="shared" si="29"/>
        <v>-2.9578009833979625E-3</v>
      </c>
      <c r="AG120" s="84">
        <f t="shared" si="30"/>
        <v>-1.2698412698412698E-2</v>
      </c>
      <c r="AH120" s="84">
        <f t="shared" si="31"/>
        <v>1.6947109174517334E-3</v>
      </c>
      <c r="AI120" s="84">
        <f t="shared" si="32"/>
        <v>-4.7435621516446541E-3</v>
      </c>
      <c r="AJ120" s="84">
        <f t="shared" si="33"/>
        <v>0</v>
      </c>
    </row>
    <row r="121" spans="1:36" ht="16.5">
      <c r="A121" s="84">
        <v>20180626</v>
      </c>
      <c r="B121" s="84" t="s">
        <v>99</v>
      </c>
      <c r="C121">
        <v>46650</v>
      </c>
      <c r="D121">
        <v>47000</v>
      </c>
      <c r="E121" s="112">
        <v>6419324700</v>
      </c>
      <c r="F121" s="112">
        <f t="shared" si="19"/>
        <v>0.15321735137762693</v>
      </c>
      <c r="G121" s="112">
        <f t="shared" si="20"/>
        <v>0.15321735137762693</v>
      </c>
      <c r="H121">
        <v>290807</v>
      </c>
      <c r="I121">
        <v>295719</v>
      </c>
      <c r="J121" s="88">
        <v>125395903</v>
      </c>
      <c r="K121" s="84">
        <f t="shared" si="21"/>
        <v>1.8401005601314195</v>
      </c>
      <c r="L121" s="84">
        <f t="shared" si="22"/>
        <v>1.8401005601314195</v>
      </c>
      <c r="M121">
        <v>226597</v>
      </c>
      <c r="N121">
        <v>219629</v>
      </c>
      <c r="O121" s="112">
        <v>15956260</v>
      </c>
      <c r="P121" s="112">
        <f t="shared" si="23"/>
        <v>39.202033572499225</v>
      </c>
      <c r="Q121" s="112">
        <f t="shared" si="24"/>
        <v>39.202033572499225</v>
      </c>
      <c r="R121" s="84">
        <v>0</v>
      </c>
      <c r="S121" s="84"/>
      <c r="T121" s="84">
        <v>0</v>
      </c>
      <c r="U121" s="84">
        <v>0</v>
      </c>
      <c r="V121" s="84"/>
      <c r="W121" s="112">
        <v>1</v>
      </c>
      <c r="X121" s="112">
        <v>1</v>
      </c>
      <c r="Y121" s="112">
        <v>100000000</v>
      </c>
      <c r="Z121" s="112">
        <f t="shared" si="25"/>
        <v>1336581.5002503817</v>
      </c>
      <c r="AA121" s="112">
        <f t="shared" si="26"/>
        <v>1336581.5002503817</v>
      </c>
      <c r="AB121" s="157">
        <f t="shared" si="27"/>
        <v>0</v>
      </c>
      <c r="AC121" s="157">
        <f t="shared" si="28"/>
        <v>334145375062595.5</v>
      </c>
      <c r="AD121" s="88">
        <f t="shared" si="17"/>
        <v>385501467254806.25</v>
      </c>
      <c r="AE121" s="156">
        <f t="shared" si="18"/>
        <v>1153.6938590952821</v>
      </c>
      <c r="AF121" s="131">
        <f t="shared" si="29"/>
        <v>-7.4178560976506129E-3</v>
      </c>
      <c r="AG121" s="84">
        <f t="shared" si="30"/>
        <v>7.502679528403001E-3</v>
      </c>
      <c r="AH121" s="84">
        <f t="shared" si="31"/>
        <v>1.6890927659925656E-2</v>
      </c>
      <c r="AI121" s="84">
        <f t="shared" si="32"/>
        <v>-3.0750627766475285E-2</v>
      </c>
      <c r="AJ121" s="84">
        <f t="shared" si="33"/>
        <v>0</v>
      </c>
    </row>
    <row r="122" spans="1:36" ht="16.5">
      <c r="A122" s="84">
        <v>20180627</v>
      </c>
      <c r="B122" s="84" t="s">
        <v>99</v>
      </c>
      <c r="C122">
        <v>47000</v>
      </c>
      <c r="D122">
        <v>47950</v>
      </c>
      <c r="E122" s="112">
        <v>6419324700</v>
      </c>
      <c r="F122" s="112">
        <f t="shared" si="19"/>
        <v>0.15321735137762693</v>
      </c>
      <c r="G122" s="112">
        <f t="shared" si="20"/>
        <v>0.15321735137762693</v>
      </c>
      <c r="H122">
        <v>295719</v>
      </c>
      <c r="I122">
        <v>296701</v>
      </c>
      <c r="J122" s="88">
        <v>125395903</v>
      </c>
      <c r="K122" s="84">
        <f t="shared" si="21"/>
        <v>1.8401005601314195</v>
      </c>
      <c r="L122" s="84">
        <f t="shared" si="22"/>
        <v>1.8401005601314195</v>
      </c>
      <c r="M122">
        <v>219629</v>
      </c>
      <c r="N122">
        <v>222868</v>
      </c>
      <c r="O122" s="112">
        <v>15956260</v>
      </c>
      <c r="P122" s="112">
        <f t="shared" si="23"/>
        <v>39.202033572499225</v>
      </c>
      <c r="Q122" s="112">
        <f t="shared" si="24"/>
        <v>39.202033572499225</v>
      </c>
      <c r="R122" s="84">
        <v>0</v>
      </c>
      <c r="S122" s="84"/>
      <c r="T122" s="84">
        <v>0</v>
      </c>
      <c r="U122" s="84">
        <v>0</v>
      </c>
      <c r="V122" s="84"/>
      <c r="W122" s="112">
        <v>1</v>
      </c>
      <c r="X122" s="112">
        <v>1</v>
      </c>
      <c r="Y122" s="112">
        <v>100000000</v>
      </c>
      <c r="Z122" s="112">
        <f t="shared" si="25"/>
        <v>1336581.5002503817</v>
      </c>
      <c r="AA122" s="112">
        <f t="shared" si="26"/>
        <v>1336581.5002503817</v>
      </c>
      <c r="AB122" s="157">
        <f t="shared" si="27"/>
        <v>0</v>
      </c>
      <c r="AC122" s="157">
        <f t="shared" si="28"/>
        <v>334145375062595.5</v>
      </c>
      <c r="AD122" s="88">
        <f t="shared" si="17"/>
        <v>388688481603074.25</v>
      </c>
      <c r="AE122" s="156">
        <f t="shared" si="18"/>
        <v>1163.2316668463873</v>
      </c>
      <c r="AF122" s="131">
        <f t="shared" si="29"/>
        <v>8.2671912274758022E-3</v>
      </c>
      <c r="AG122" s="84">
        <f t="shared" si="30"/>
        <v>2.021276595744681E-2</v>
      </c>
      <c r="AH122" s="84">
        <f t="shared" si="31"/>
        <v>3.3207200078452857E-3</v>
      </c>
      <c r="AI122" s="84">
        <f t="shared" si="32"/>
        <v>1.4747597084173766E-2</v>
      </c>
      <c r="AJ122" s="84">
        <f t="shared" si="33"/>
        <v>0</v>
      </c>
    </row>
    <row r="123" spans="1:36" ht="16.5">
      <c r="A123" s="84">
        <v>20180628</v>
      </c>
      <c r="B123" s="84" t="s">
        <v>99</v>
      </c>
      <c r="C123">
        <v>47950</v>
      </c>
      <c r="D123">
        <v>46800</v>
      </c>
      <c r="E123" s="112">
        <v>6419324700</v>
      </c>
      <c r="F123" s="112">
        <f t="shared" si="19"/>
        <v>0.15321735137762693</v>
      </c>
      <c r="G123" s="112">
        <f t="shared" si="20"/>
        <v>0.15321735137762693</v>
      </c>
      <c r="H123">
        <v>296701</v>
      </c>
      <c r="I123">
        <v>292771</v>
      </c>
      <c r="J123" s="88">
        <v>125395903</v>
      </c>
      <c r="K123" s="84">
        <f t="shared" si="21"/>
        <v>1.8401005601314195</v>
      </c>
      <c r="L123" s="84">
        <f t="shared" si="22"/>
        <v>1.8401005601314195</v>
      </c>
      <c r="M123">
        <v>222868</v>
      </c>
      <c r="N123">
        <v>223359</v>
      </c>
      <c r="O123" s="112">
        <v>15956260</v>
      </c>
      <c r="P123" s="112">
        <f t="shared" si="23"/>
        <v>39.202033572499225</v>
      </c>
      <c r="Q123" s="112">
        <f t="shared" si="24"/>
        <v>39.202033572499225</v>
      </c>
      <c r="R123" s="84">
        <v>0</v>
      </c>
      <c r="S123" s="84"/>
      <c r="T123" s="84">
        <v>0</v>
      </c>
      <c r="U123" s="84">
        <v>0</v>
      </c>
      <c r="V123" s="84"/>
      <c r="W123" s="112">
        <v>1</v>
      </c>
      <c r="X123" s="112">
        <v>1</v>
      </c>
      <c r="Y123" s="112">
        <v>100000000</v>
      </c>
      <c r="Z123" s="112">
        <f t="shared" si="25"/>
        <v>1336581.5002503817</v>
      </c>
      <c r="AA123" s="112">
        <f t="shared" si="26"/>
        <v>1336581.5002503817</v>
      </c>
      <c r="AB123" s="157">
        <f t="shared" si="27"/>
        <v>0</v>
      </c>
      <c r="AC123" s="157">
        <f t="shared" si="28"/>
        <v>334145375062595.5</v>
      </c>
      <c r="AD123" s="88">
        <f t="shared" si="17"/>
        <v>386957713734826.5</v>
      </c>
      <c r="AE123" s="156">
        <f t="shared" si="18"/>
        <v>1158.0519816033295</v>
      </c>
      <c r="AF123" s="131">
        <f t="shared" si="29"/>
        <v>-4.4528406427416841E-3</v>
      </c>
      <c r="AG123" s="84">
        <f t="shared" si="30"/>
        <v>-2.3983315954118872E-2</v>
      </c>
      <c r="AH123" s="84">
        <f t="shared" si="31"/>
        <v>-1.3245658086760745E-2</v>
      </c>
      <c r="AI123" s="84">
        <f t="shared" si="32"/>
        <v>2.2030977977995944E-3</v>
      </c>
      <c r="AJ123" s="84">
        <f t="shared" si="33"/>
        <v>0</v>
      </c>
    </row>
    <row r="124" spans="1:36" ht="16.5">
      <c r="A124" s="84">
        <v>20180629</v>
      </c>
      <c r="B124" s="84" t="s">
        <v>99</v>
      </c>
      <c r="C124">
        <v>46800</v>
      </c>
      <c r="D124">
        <v>46650</v>
      </c>
      <c r="E124" s="112">
        <v>6419324700</v>
      </c>
      <c r="F124" s="112">
        <f t="shared" si="19"/>
        <v>0.15321735137762693</v>
      </c>
      <c r="G124" s="112">
        <f t="shared" si="20"/>
        <v>0.15321735137762693</v>
      </c>
      <c r="H124">
        <v>292771</v>
      </c>
      <c r="I124">
        <v>298175</v>
      </c>
      <c r="J124" s="88">
        <v>125395903</v>
      </c>
      <c r="K124" s="84">
        <f t="shared" si="21"/>
        <v>1.8401005601314195</v>
      </c>
      <c r="L124" s="84">
        <f t="shared" si="22"/>
        <v>1.8401005601314195</v>
      </c>
      <c r="M124">
        <v>223359</v>
      </c>
      <c r="N124">
        <v>231209</v>
      </c>
      <c r="O124" s="112">
        <v>15956260</v>
      </c>
      <c r="P124" s="112">
        <f t="shared" si="23"/>
        <v>39.202033572499225</v>
      </c>
      <c r="Q124" s="112">
        <f t="shared" si="24"/>
        <v>39.202033572499225</v>
      </c>
      <c r="R124" s="84">
        <v>0</v>
      </c>
      <c r="S124" s="84"/>
      <c r="T124" s="84">
        <v>0</v>
      </c>
      <c r="U124" s="84">
        <v>0</v>
      </c>
      <c r="V124" s="84"/>
      <c r="W124" s="112">
        <v>1</v>
      </c>
      <c r="X124" s="112">
        <v>1</v>
      </c>
      <c r="Y124" s="112">
        <v>100000000</v>
      </c>
      <c r="Z124" s="112">
        <f t="shared" si="25"/>
        <v>1336581.5002503817</v>
      </c>
      <c r="AA124" s="112">
        <f t="shared" si="26"/>
        <v>1336581.5002503817</v>
      </c>
      <c r="AB124" s="157">
        <f t="shared" si="27"/>
        <v>0</v>
      </c>
      <c r="AC124" s="157">
        <f t="shared" si="28"/>
        <v>334145375062595.5</v>
      </c>
      <c r="AD124" s="88">
        <f t="shared" si="17"/>
        <v>392967420740829.12</v>
      </c>
      <c r="AE124" s="156">
        <f t="shared" si="18"/>
        <v>1176.0372881630171</v>
      </c>
      <c r="AF124" s="131">
        <f t="shared" si="29"/>
        <v>1.5530655657431591E-2</v>
      </c>
      <c r="AG124" s="84">
        <f t="shared" si="30"/>
        <v>-3.205128205128205E-3</v>
      </c>
      <c r="AH124" s="84">
        <f t="shared" si="31"/>
        <v>1.845811231303647E-2</v>
      </c>
      <c r="AI124" s="84">
        <f t="shared" si="32"/>
        <v>3.5145214654435236E-2</v>
      </c>
      <c r="AJ124" s="84">
        <f t="shared" si="33"/>
        <v>0</v>
      </c>
    </row>
    <row r="125" spans="1:36" s="162" customFormat="1" ht="16.5">
      <c r="A125" s="153">
        <v>20180702</v>
      </c>
      <c r="B125" s="153" t="s">
        <v>100</v>
      </c>
      <c r="C125">
        <v>46650</v>
      </c>
      <c r="D125">
        <v>45550</v>
      </c>
      <c r="E125" s="166">
        <v>6419324700</v>
      </c>
      <c r="F125" s="166">
        <f t="shared" si="19"/>
        <v>0.15321735137762693</v>
      </c>
      <c r="G125" s="166">
        <f t="shared" si="20"/>
        <v>0.17057656226522414</v>
      </c>
      <c r="H125">
        <v>298175</v>
      </c>
      <c r="I125">
        <v>298175</v>
      </c>
      <c r="J125" s="159">
        <v>125395903</v>
      </c>
      <c r="K125" s="153">
        <f t="shared" si="21"/>
        <v>1.8401005601314195</v>
      </c>
      <c r="L125" s="153">
        <f t="shared" si="22"/>
        <v>1.3661732391765899</v>
      </c>
      <c r="M125">
        <v>231209</v>
      </c>
      <c r="N125">
        <v>219727</v>
      </c>
      <c r="O125" s="166">
        <v>15956260</v>
      </c>
      <c r="P125" s="166">
        <f t="shared" si="23"/>
        <v>39.202033572499225</v>
      </c>
      <c r="Q125" s="166">
        <f t="shared" si="24"/>
        <v>27.692011621511142</v>
      </c>
      <c r="R125" s="153">
        <v>0</v>
      </c>
      <c r="S125" s="153"/>
      <c r="T125" s="153">
        <v>0</v>
      </c>
      <c r="U125" s="153">
        <v>0</v>
      </c>
      <c r="V125" s="153"/>
      <c r="W125" s="166">
        <v>1</v>
      </c>
      <c r="X125" s="166">
        <v>1</v>
      </c>
      <c r="Y125" s="166">
        <v>100000000</v>
      </c>
      <c r="Z125" s="166">
        <f t="shared" si="25"/>
        <v>1336581.5002503817</v>
      </c>
      <c r="AA125" s="166">
        <f t="shared" si="26"/>
        <v>1362163.00620146</v>
      </c>
      <c r="AB125" s="159">
        <f t="shared" si="27"/>
        <v>0</v>
      </c>
      <c r="AC125" s="157">
        <f t="shared" si="28"/>
        <v>289566287547134.87</v>
      </c>
      <c r="AD125" s="159">
        <f t="shared" si="17"/>
        <v>334262819294315.87</v>
      </c>
      <c r="AE125" s="160">
        <f t="shared" si="18"/>
        <v>1154.3568214580416</v>
      </c>
      <c r="AF125" s="161">
        <f t="shared" si="29"/>
        <v>-1.8435186471715225E-2</v>
      </c>
      <c r="AG125" s="153">
        <f t="shared" si="30"/>
        <v>-2.3579849946409433E-2</v>
      </c>
      <c r="AH125" s="153">
        <f t="shared" si="31"/>
        <v>0</v>
      </c>
      <c r="AI125" s="153">
        <f t="shared" si="32"/>
        <v>-4.9660696599180827E-2</v>
      </c>
      <c r="AJ125" s="153">
        <f t="shared" si="33"/>
        <v>0</v>
      </c>
    </row>
    <row r="126" spans="1:36" ht="16.5">
      <c r="A126" s="84">
        <v>20180703</v>
      </c>
      <c r="B126" s="84" t="s">
        <v>99</v>
      </c>
      <c r="C126">
        <v>45550</v>
      </c>
      <c r="D126">
        <v>46150</v>
      </c>
      <c r="E126" s="112">
        <v>6419324700</v>
      </c>
      <c r="F126" s="112">
        <f t="shared" si="19"/>
        <v>0.17057656226522414</v>
      </c>
      <c r="G126" s="112">
        <f t="shared" si="20"/>
        <v>0.17057656226522414</v>
      </c>
      <c r="H126">
        <v>298175</v>
      </c>
      <c r="I126">
        <v>297684</v>
      </c>
      <c r="J126" s="88">
        <v>125395903</v>
      </c>
      <c r="K126" s="84">
        <f t="shared" si="21"/>
        <v>1.3661732391765899</v>
      </c>
      <c r="L126" s="84">
        <f t="shared" si="22"/>
        <v>1.3661732391765899</v>
      </c>
      <c r="M126">
        <v>219727</v>
      </c>
      <c r="N126">
        <v>217863</v>
      </c>
      <c r="O126" s="112">
        <v>15956260</v>
      </c>
      <c r="P126" s="112">
        <f t="shared" si="23"/>
        <v>27.692011621511142</v>
      </c>
      <c r="Q126" s="112">
        <f t="shared" si="24"/>
        <v>27.692011621511142</v>
      </c>
      <c r="R126" s="84">
        <v>0</v>
      </c>
      <c r="S126" s="84"/>
      <c r="T126" s="84">
        <v>0</v>
      </c>
      <c r="U126" s="84">
        <v>0</v>
      </c>
      <c r="V126" s="84"/>
      <c r="W126" s="112">
        <v>1</v>
      </c>
      <c r="X126" s="112">
        <v>1</v>
      </c>
      <c r="Y126" s="112">
        <v>100000000</v>
      </c>
      <c r="Z126" s="112">
        <f t="shared" si="25"/>
        <v>1362163.00620146</v>
      </c>
      <c r="AA126" s="112">
        <f t="shared" si="26"/>
        <v>1362163.00620146</v>
      </c>
      <c r="AB126" s="157">
        <f t="shared" si="27"/>
        <v>0</v>
      </c>
      <c r="AC126" s="157">
        <f t="shared" si="28"/>
        <v>289566287547134.87</v>
      </c>
      <c r="AD126" s="88">
        <f t="shared" si="17"/>
        <v>334012067859971</v>
      </c>
      <c r="AE126" s="156">
        <f t="shared" si="18"/>
        <v>1153.4908662514842</v>
      </c>
      <c r="AF126" s="131">
        <f t="shared" si="29"/>
        <v>-7.5016250648010663E-4</v>
      </c>
      <c r="AG126" s="84">
        <f t="shared" si="30"/>
        <v>1.3172338090010977E-2</v>
      </c>
      <c r="AH126" s="84">
        <f t="shared" si="31"/>
        <v>-1.6466839942986501E-3</v>
      </c>
      <c r="AI126" s="84">
        <f t="shared" si="32"/>
        <v>-8.4832542200093761E-3</v>
      </c>
      <c r="AJ126" s="84">
        <f t="shared" si="33"/>
        <v>0</v>
      </c>
    </row>
    <row r="127" spans="1:36" ht="16.5">
      <c r="A127" s="84">
        <v>20180704</v>
      </c>
      <c r="B127" s="84" t="s">
        <v>99</v>
      </c>
      <c r="C127">
        <v>46150</v>
      </c>
      <c r="D127">
        <v>46250</v>
      </c>
      <c r="E127" s="112">
        <v>6419324700</v>
      </c>
      <c r="F127" s="112">
        <f t="shared" si="19"/>
        <v>0.17057656226522414</v>
      </c>
      <c r="G127" s="112">
        <f t="shared" si="20"/>
        <v>0.17057656226522414</v>
      </c>
      <c r="H127">
        <v>297684</v>
      </c>
      <c r="I127">
        <v>286385</v>
      </c>
      <c r="J127" s="88">
        <v>125395903</v>
      </c>
      <c r="K127" s="84">
        <f t="shared" si="21"/>
        <v>1.3661732391765899</v>
      </c>
      <c r="L127" s="84">
        <f t="shared" si="22"/>
        <v>1.3661732391765899</v>
      </c>
      <c r="M127">
        <v>217863</v>
      </c>
      <c r="N127">
        <v>211484</v>
      </c>
      <c r="O127" s="112">
        <v>15956260</v>
      </c>
      <c r="P127" s="112">
        <f t="shared" si="23"/>
        <v>27.692011621511142</v>
      </c>
      <c r="Q127" s="112">
        <f t="shared" si="24"/>
        <v>27.692011621511142</v>
      </c>
      <c r="R127" s="84">
        <v>0</v>
      </c>
      <c r="S127" s="84"/>
      <c r="T127" s="84">
        <v>0</v>
      </c>
      <c r="U127" s="84">
        <v>0</v>
      </c>
      <c r="V127" s="84"/>
      <c r="W127" s="112">
        <v>1</v>
      </c>
      <c r="X127" s="112">
        <v>1</v>
      </c>
      <c r="Y127" s="112">
        <v>100000000</v>
      </c>
      <c r="Z127" s="112">
        <f t="shared" si="25"/>
        <v>1362163.00620146</v>
      </c>
      <c r="AA127" s="112">
        <f t="shared" si="26"/>
        <v>1362163.00620146</v>
      </c>
      <c r="AB127" s="157">
        <f t="shared" si="27"/>
        <v>0</v>
      </c>
      <c r="AC127" s="157">
        <f t="shared" si="28"/>
        <v>289566287547134.87</v>
      </c>
      <c r="AD127" s="88">
        <f t="shared" si="17"/>
        <v>329367275332158.87</v>
      </c>
      <c r="AE127" s="156">
        <f t="shared" si="18"/>
        <v>1137.4503507372049</v>
      </c>
      <c r="AF127" s="131">
        <f t="shared" si="29"/>
        <v>-1.3906062010188663E-2</v>
      </c>
      <c r="AG127" s="84">
        <f t="shared" si="30"/>
        <v>2.1668472372697724E-3</v>
      </c>
      <c r="AH127" s="84">
        <f t="shared" si="31"/>
        <v>-3.7956356404778221E-2</v>
      </c>
      <c r="AI127" s="84">
        <f t="shared" si="32"/>
        <v>-2.9279868541239221E-2</v>
      </c>
      <c r="AJ127" s="84">
        <f t="shared" si="33"/>
        <v>0</v>
      </c>
    </row>
    <row r="128" spans="1:36" ht="16.5">
      <c r="A128" s="84">
        <v>20180705</v>
      </c>
      <c r="B128" s="84" t="s">
        <v>99</v>
      </c>
      <c r="C128">
        <v>46250</v>
      </c>
      <c r="D128">
        <v>45950</v>
      </c>
      <c r="E128" s="112">
        <v>6419324700</v>
      </c>
      <c r="F128" s="112">
        <f t="shared" si="19"/>
        <v>0.17057656226522414</v>
      </c>
      <c r="G128" s="112">
        <f t="shared" si="20"/>
        <v>0.17057656226522414</v>
      </c>
      <c r="H128">
        <v>286385</v>
      </c>
      <c r="I128">
        <v>277052</v>
      </c>
      <c r="J128" s="88">
        <v>125395903</v>
      </c>
      <c r="K128" s="84">
        <f t="shared" si="21"/>
        <v>1.3661732391765899</v>
      </c>
      <c r="L128" s="84">
        <f t="shared" si="22"/>
        <v>1.3661732391765899</v>
      </c>
      <c r="M128">
        <v>211484</v>
      </c>
      <c r="N128">
        <v>205301</v>
      </c>
      <c r="O128" s="112">
        <v>15956260</v>
      </c>
      <c r="P128" s="112">
        <f t="shared" si="23"/>
        <v>27.692011621511142</v>
      </c>
      <c r="Q128" s="112">
        <f t="shared" si="24"/>
        <v>27.692011621511142</v>
      </c>
      <c r="R128" s="84">
        <v>0</v>
      </c>
      <c r="S128" s="84"/>
      <c r="T128" s="84">
        <v>0</v>
      </c>
      <c r="U128" s="84">
        <v>0</v>
      </c>
      <c r="V128" s="84"/>
      <c r="W128" s="112">
        <v>1</v>
      </c>
      <c r="X128" s="112">
        <v>1</v>
      </c>
      <c r="Y128" s="112">
        <v>100000000</v>
      </c>
      <c r="Z128" s="112">
        <f t="shared" si="25"/>
        <v>1362163.00620146</v>
      </c>
      <c r="AA128" s="112">
        <f t="shared" si="26"/>
        <v>1362163.00620146</v>
      </c>
      <c r="AB128" s="157">
        <f t="shared" si="27"/>
        <v>0</v>
      </c>
      <c r="AC128" s="157">
        <f t="shared" si="28"/>
        <v>289566287547134.87</v>
      </c>
      <c r="AD128" s="88">
        <f t="shared" si="17"/>
        <v>324707893440357.06</v>
      </c>
      <c r="AE128" s="156">
        <f t="shared" si="18"/>
        <v>1121.3594517196755</v>
      </c>
      <c r="AF128" s="131">
        <f t="shared" si="29"/>
        <v>-1.4146462750748257E-2</v>
      </c>
      <c r="AG128" s="84">
        <f t="shared" si="30"/>
        <v>-6.4864864864864862E-3</v>
      </c>
      <c r="AH128" s="84">
        <f t="shared" si="31"/>
        <v>-3.2588997328770714E-2</v>
      </c>
      <c r="AI128" s="84">
        <f t="shared" si="32"/>
        <v>-2.923625427928354E-2</v>
      </c>
      <c r="AJ128" s="84">
        <f t="shared" si="33"/>
        <v>0</v>
      </c>
    </row>
    <row r="129" spans="1:36" ht="16.5">
      <c r="A129" s="84">
        <v>20180706</v>
      </c>
      <c r="B129" s="84" t="s">
        <v>99</v>
      </c>
      <c r="C129">
        <v>45950</v>
      </c>
      <c r="D129">
        <v>44900</v>
      </c>
      <c r="E129" s="112">
        <v>6419324700</v>
      </c>
      <c r="F129" s="112">
        <f t="shared" si="19"/>
        <v>0.17057656226522414</v>
      </c>
      <c r="G129" s="112">
        <f t="shared" si="20"/>
        <v>0.17057656226522414</v>
      </c>
      <c r="H129">
        <v>277052</v>
      </c>
      <c r="I129">
        <v>284421</v>
      </c>
      <c r="J129" s="88">
        <v>125395903</v>
      </c>
      <c r="K129" s="84">
        <f t="shared" si="21"/>
        <v>1.3661732391765899</v>
      </c>
      <c r="L129" s="84">
        <f t="shared" si="22"/>
        <v>1.3661732391765899</v>
      </c>
      <c r="M129">
        <v>205301</v>
      </c>
      <c r="N129">
        <v>213054</v>
      </c>
      <c r="O129" s="112">
        <v>15956260</v>
      </c>
      <c r="P129" s="112">
        <f t="shared" si="23"/>
        <v>27.692011621511142</v>
      </c>
      <c r="Q129" s="112">
        <f t="shared" si="24"/>
        <v>27.692011621511142</v>
      </c>
      <c r="R129" s="84">
        <v>0</v>
      </c>
      <c r="S129" s="84"/>
      <c r="T129" s="84">
        <v>0</v>
      </c>
      <c r="U129" s="84">
        <v>0</v>
      </c>
      <c r="V129" s="84"/>
      <c r="W129" s="112">
        <v>1</v>
      </c>
      <c r="X129" s="112">
        <v>1</v>
      </c>
      <c r="Y129" s="112">
        <v>100000000</v>
      </c>
      <c r="Z129" s="112">
        <f t="shared" si="25"/>
        <v>1362163.00620146</v>
      </c>
      <c r="AA129" s="112">
        <f t="shared" si="26"/>
        <v>1362163.00620146</v>
      </c>
      <c r="AB129" s="157">
        <f t="shared" si="27"/>
        <v>0</v>
      </c>
      <c r="AC129" s="157">
        <f t="shared" si="28"/>
        <v>289566287547134.87</v>
      </c>
      <c r="AD129" s="88">
        <f t="shared" si="17"/>
        <v>328246307642640.12</v>
      </c>
      <c r="AE129" s="156">
        <f t="shared" si="18"/>
        <v>1133.5791553055326</v>
      </c>
      <c r="AF129" s="131">
        <f t="shared" si="29"/>
        <v>1.0897222623055832E-2</v>
      </c>
      <c r="AG129" s="84">
        <f t="shared" si="30"/>
        <v>-2.2850924918389554E-2</v>
      </c>
      <c r="AH129" s="84">
        <f t="shared" si="31"/>
        <v>2.6597894980003752E-2</v>
      </c>
      <c r="AI129" s="84">
        <f t="shared" si="32"/>
        <v>3.7764063497011703E-2</v>
      </c>
      <c r="AJ129" s="84">
        <f t="shared" si="33"/>
        <v>0</v>
      </c>
    </row>
    <row r="130" spans="1:36" ht="16.5">
      <c r="A130" s="84">
        <v>20180709</v>
      </c>
      <c r="B130" s="84" t="s">
        <v>99</v>
      </c>
      <c r="C130">
        <v>44900</v>
      </c>
      <c r="D130">
        <v>45600</v>
      </c>
      <c r="E130" s="112">
        <v>6419324700</v>
      </c>
      <c r="F130" s="112">
        <f t="shared" si="19"/>
        <v>0.17057656226522414</v>
      </c>
      <c r="G130" s="112">
        <f t="shared" si="20"/>
        <v>0.17057656226522414</v>
      </c>
      <c r="H130">
        <v>284421</v>
      </c>
      <c r="I130">
        <v>279017</v>
      </c>
      <c r="J130" s="88">
        <v>125395903</v>
      </c>
      <c r="K130" s="84">
        <f t="shared" si="21"/>
        <v>1.3661732391765899</v>
      </c>
      <c r="L130" s="84">
        <f t="shared" si="22"/>
        <v>1.3661732391765899</v>
      </c>
      <c r="M130">
        <v>213054</v>
      </c>
      <c r="N130">
        <v>224438</v>
      </c>
      <c r="O130" s="112">
        <v>15956260</v>
      </c>
      <c r="P130" s="112">
        <f t="shared" si="23"/>
        <v>27.692011621511142</v>
      </c>
      <c r="Q130" s="112">
        <f t="shared" si="24"/>
        <v>27.692011621511142</v>
      </c>
      <c r="R130" s="84">
        <v>0</v>
      </c>
      <c r="S130" s="84"/>
      <c r="T130" s="84">
        <v>0</v>
      </c>
      <c r="U130" s="84">
        <v>0</v>
      </c>
      <c r="V130" s="84"/>
      <c r="W130" s="112">
        <v>1</v>
      </c>
      <c r="X130" s="112">
        <v>1</v>
      </c>
      <c r="Y130" s="112">
        <v>100000000</v>
      </c>
      <c r="Z130" s="112">
        <f t="shared" si="25"/>
        <v>1362163.00620146</v>
      </c>
      <c r="AA130" s="112">
        <f t="shared" si="26"/>
        <v>1362163.00620146</v>
      </c>
      <c r="AB130" s="157">
        <f t="shared" si="27"/>
        <v>0</v>
      </c>
      <c r="AC130" s="157">
        <f t="shared" si="28"/>
        <v>289566287547134.87</v>
      </c>
      <c r="AD130" s="88">
        <f t="shared" si="17"/>
        <v>333117170095267.06</v>
      </c>
      <c r="AE130" s="156">
        <f t="shared" si="18"/>
        <v>1150.4003898970564</v>
      </c>
      <c r="AF130" s="131">
        <f t="shared" si="29"/>
        <v>1.4839047200889953E-2</v>
      </c>
      <c r="AG130" s="84">
        <f t="shared" si="30"/>
        <v>1.5590200445434299E-2</v>
      </c>
      <c r="AH130" s="84">
        <f t="shared" si="31"/>
        <v>-1.9000003515914788E-2</v>
      </c>
      <c r="AI130" s="84">
        <f t="shared" si="32"/>
        <v>5.3432463131412693E-2</v>
      </c>
      <c r="AJ130" s="84">
        <f t="shared" si="33"/>
        <v>0</v>
      </c>
    </row>
    <row r="131" spans="1:36" ht="16.5">
      <c r="A131" s="84">
        <v>20180710</v>
      </c>
      <c r="B131" s="84" t="s">
        <v>99</v>
      </c>
      <c r="C131">
        <v>45600</v>
      </c>
      <c r="D131">
        <v>46300</v>
      </c>
      <c r="E131" s="112">
        <v>6419324700</v>
      </c>
      <c r="F131" s="112">
        <f t="shared" si="19"/>
        <v>0.17057656226522414</v>
      </c>
      <c r="G131" s="112">
        <f t="shared" si="20"/>
        <v>0.17057656226522414</v>
      </c>
      <c r="H131">
        <v>279017</v>
      </c>
      <c r="I131">
        <v>276070</v>
      </c>
      <c r="J131" s="88">
        <v>125395903</v>
      </c>
      <c r="K131" s="84">
        <f t="shared" si="21"/>
        <v>1.3661732391765899</v>
      </c>
      <c r="L131" s="84">
        <f t="shared" si="22"/>
        <v>1.3661732391765899</v>
      </c>
      <c r="M131">
        <v>224438</v>
      </c>
      <c r="N131">
        <v>226695</v>
      </c>
      <c r="O131" s="112">
        <v>15956260</v>
      </c>
      <c r="P131" s="112">
        <f t="shared" si="23"/>
        <v>27.692011621511142</v>
      </c>
      <c r="Q131" s="112">
        <f t="shared" si="24"/>
        <v>27.692011621511142</v>
      </c>
      <c r="R131" s="84">
        <v>0</v>
      </c>
      <c r="S131" s="84"/>
      <c r="T131" s="84">
        <v>0</v>
      </c>
      <c r="U131" s="84">
        <v>0</v>
      </c>
      <c r="V131" s="84"/>
      <c r="W131" s="112">
        <v>1</v>
      </c>
      <c r="X131" s="112">
        <v>1</v>
      </c>
      <c r="Y131" s="112">
        <v>100000000</v>
      </c>
      <c r="Z131" s="112">
        <f t="shared" si="25"/>
        <v>1362163.00620146</v>
      </c>
      <c r="AA131" s="112">
        <f t="shared" si="26"/>
        <v>1362163.00620146</v>
      </c>
      <c r="AB131" s="157">
        <f t="shared" si="27"/>
        <v>0</v>
      </c>
      <c r="AC131" s="157">
        <f t="shared" si="28"/>
        <v>289566287547134.87</v>
      </c>
      <c r="AD131" s="88">
        <f t="shared" si="17"/>
        <v>334376082651439.5</v>
      </c>
      <c r="AE131" s="156">
        <f t="shared" si="18"/>
        <v>1154.74796974427</v>
      </c>
      <c r="AF131" s="131">
        <f t="shared" si="29"/>
        <v>3.7791884333442209E-3</v>
      </c>
      <c r="AG131" s="84">
        <f t="shared" si="30"/>
        <v>1.5350877192982455E-2</v>
      </c>
      <c r="AH131" s="84">
        <f t="shared" si="31"/>
        <v>-1.0562080446711133E-2</v>
      </c>
      <c r="AI131" s="84">
        <f t="shared" si="32"/>
        <v>1.0056229337278001E-2</v>
      </c>
      <c r="AJ131" s="84">
        <f t="shared" si="33"/>
        <v>0</v>
      </c>
    </row>
    <row r="132" spans="1:36" ht="16.5">
      <c r="A132" s="84">
        <v>20180711</v>
      </c>
      <c r="B132" s="84" t="s">
        <v>99</v>
      </c>
      <c r="C132">
        <v>46300</v>
      </c>
      <c r="D132">
        <v>46000</v>
      </c>
      <c r="E132" s="112">
        <v>6419324700</v>
      </c>
      <c r="F132" s="112">
        <f t="shared" si="19"/>
        <v>0.17057656226522414</v>
      </c>
      <c r="G132" s="112">
        <f t="shared" si="20"/>
        <v>0.17057656226522414</v>
      </c>
      <c r="H132">
        <v>276070</v>
      </c>
      <c r="I132">
        <v>271649</v>
      </c>
      <c r="J132" s="88">
        <v>125395903</v>
      </c>
      <c r="K132" s="84">
        <f t="shared" si="21"/>
        <v>1.3661732391765899</v>
      </c>
      <c r="L132" s="84">
        <f t="shared" si="22"/>
        <v>1.3661732391765899</v>
      </c>
      <c r="M132">
        <v>226695</v>
      </c>
      <c r="N132">
        <v>222770</v>
      </c>
      <c r="O132" s="112">
        <v>15956260</v>
      </c>
      <c r="P132" s="112">
        <f t="shared" si="23"/>
        <v>27.692011621511142</v>
      </c>
      <c r="Q132" s="112">
        <f t="shared" si="24"/>
        <v>27.692011621511142</v>
      </c>
      <c r="R132" s="84">
        <v>0</v>
      </c>
      <c r="S132" s="84"/>
      <c r="T132" s="84">
        <v>0</v>
      </c>
      <c r="U132" s="84">
        <v>0</v>
      </c>
      <c r="V132" s="84"/>
      <c r="W132" s="112">
        <v>1</v>
      </c>
      <c r="X132" s="112">
        <v>1</v>
      </c>
      <c r="Y132" s="112">
        <v>100000000</v>
      </c>
      <c r="Z132" s="112">
        <f t="shared" si="25"/>
        <v>1362163.00620146</v>
      </c>
      <c r="AA132" s="112">
        <f t="shared" si="26"/>
        <v>1362163.00620146</v>
      </c>
      <c r="AB132" s="157">
        <f t="shared" si="27"/>
        <v>0</v>
      </c>
      <c r="AC132" s="157">
        <f t="shared" si="28"/>
        <v>289566287547134.87</v>
      </c>
      <c r="AD132" s="88">
        <f t="shared" ref="AD132:AD195" si="34">D132*E132*G132+I132*J132*L132+N132*O132*Q132+X132*Y132*AA132</f>
        <v>331555909888717.75</v>
      </c>
      <c r="AE132" s="156">
        <f t="shared" ref="AE132:AE195" si="35">AD132/AC132*1000</f>
        <v>1145.0086703713666</v>
      </c>
      <c r="AF132" s="131">
        <f t="shared" si="29"/>
        <v>-8.434134225029399E-3</v>
      </c>
      <c r="AG132" s="84">
        <f t="shared" si="30"/>
        <v>-6.4794816414686825E-3</v>
      </c>
      <c r="AH132" s="84">
        <f t="shared" si="31"/>
        <v>-1.6014054406491108E-2</v>
      </c>
      <c r="AI132" s="84">
        <f t="shared" si="32"/>
        <v>-1.7314012219060853E-2</v>
      </c>
      <c r="AJ132" s="84">
        <f t="shared" si="33"/>
        <v>0</v>
      </c>
    </row>
    <row r="133" spans="1:36" ht="16.5">
      <c r="A133" s="84">
        <v>20180712</v>
      </c>
      <c r="B133" s="84" t="s">
        <v>99</v>
      </c>
      <c r="C133">
        <v>46000</v>
      </c>
      <c r="D133">
        <v>45500</v>
      </c>
      <c r="E133" s="112">
        <v>6419324700</v>
      </c>
      <c r="F133" s="112">
        <f t="shared" ref="F133:F196" si="36">G132</f>
        <v>0.17057656226522414</v>
      </c>
      <c r="G133" s="112">
        <f t="shared" ref="G133:G196" si="37">IF(B133="Y",0.15*(C133*E133+H133*J133+M133*O133+W133*Y133)/(C133*E133),IF(AB133=0,F133,D132*E132*G132/AD132*(C133*E133+H133*J133+M133*O133+W133*Y133)/(C133*E133)))</f>
        <v>0.17057656226522414</v>
      </c>
      <c r="H133">
        <v>271649</v>
      </c>
      <c r="I133">
        <v>282947</v>
      </c>
      <c r="J133" s="88">
        <v>125395903</v>
      </c>
      <c r="K133" s="84">
        <f t="shared" ref="K133:K196" si="38">L132</f>
        <v>1.3661732391765899</v>
      </c>
      <c r="L133" s="84">
        <f t="shared" ref="L133:L196" si="39">IF(B133="Y",0.15*(C133*E133+H133*J133+M133*O133+W133*Y133)/(H133*J133),IF(AB133=0,K133,I132*J132*L132/AD132*(C133*E133+H133*J133+M133*O133+W133*Y133)/(H133*J133)))</f>
        <v>1.3661732391765899</v>
      </c>
      <c r="M133">
        <v>222770</v>
      </c>
      <c r="N133">
        <v>223947</v>
      </c>
      <c r="O133" s="112">
        <v>15956260</v>
      </c>
      <c r="P133" s="112">
        <f t="shared" ref="P133:P196" si="40">Q132</f>
        <v>27.692011621511142</v>
      </c>
      <c r="Q133" s="112">
        <f t="shared" ref="Q133:Q196" si="41">IF(B133="Y",0.3*(C133*E133+H133*J133+M133*O133+W133*Y133)/(M133*O133),IF(AB133=0,P133,N132*O132*Q132/AD132*(C133*E133+H133*J133+M133*O133+W133*Y133)/(M133*O133)))</f>
        <v>27.692011621511142</v>
      </c>
      <c r="R133" s="84">
        <v>0</v>
      </c>
      <c r="S133" s="84"/>
      <c r="T133" s="84">
        <v>0</v>
      </c>
      <c r="U133" s="84">
        <v>0</v>
      </c>
      <c r="V133" s="84"/>
      <c r="W133" s="112">
        <v>1</v>
      </c>
      <c r="X133" s="112">
        <v>1</v>
      </c>
      <c r="Y133" s="112">
        <v>100000000</v>
      </c>
      <c r="Z133" s="112">
        <f t="shared" ref="Z133:Z196" si="42">AA132</f>
        <v>1362163.00620146</v>
      </c>
      <c r="AA133" s="112">
        <f t="shared" ref="AA133:AA196" si="43">IF(B133="Y",0.4*(C133*E133+H133*J133+M133*O133+W133*Y133)/(W133*Y133),IF(AB133=0,Z133,X132*Y132*AA132/AD132*(C133*E133+H133*J133+M133*O133+W133*Y133)/(W133*Y133)))</f>
        <v>1362163.00620146</v>
      </c>
      <c r="AB133" s="157">
        <f t="shared" ref="AB133:AB196" si="44">IF(AD132&lt;&gt;(C133*E133*F133+H133*J133*K133+M133*O133*P133+W133*Y133*Z133),1,0)</f>
        <v>0</v>
      </c>
      <c r="AC133" s="157">
        <f t="shared" ref="AC133:AC196" si="45">IF(AND(AB133=0,B133="N"),AC132,AC132*(C133*E133*G133+H133*J133*L133+M133*O133*Q133+W133*Y133*AA133)/AD132)</f>
        <v>289566287547134.87</v>
      </c>
      <c r="AD133" s="88">
        <f t="shared" si="34"/>
        <v>333463975972121.62</v>
      </c>
      <c r="AE133" s="156">
        <f t="shared" si="35"/>
        <v>1151.5980634238756</v>
      </c>
      <c r="AF133" s="131">
        <f t="shared" ref="AF133:AF196" si="46">(AE133-AE132)/AE132</f>
        <v>5.7548848519826451E-3</v>
      </c>
      <c r="AG133" s="84">
        <f t="shared" ref="AG133:AG196" si="47">(D133-C133)/C133</f>
        <v>-1.0869565217391304E-2</v>
      </c>
      <c r="AH133" s="84">
        <f t="shared" ref="AH133:AH196" si="48">(I133-H133)/H133</f>
        <v>4.1590434715386398E-2</v>
      </c>
      <c r="AI133" s="84">
        <f t="shared" ref="AI133:AI196" si="49">(N133-M133)/M133</f>
        <v>5.2834762310903626E-3</v>
      </c>
      <c r="AJ133" s="84">
        <f t="shared" ref="AJ133:AJ196" si="50">(X133-W133)/X133</f>
        <v>0</v>
      </c>
    </row>
    <row r="134" spans="1:36" ht="16.5">
      <c r="A134" s="84">
        <v>20180713</v>
      </c>
      <c r="B134" s="84" t="s">
        <v>99</v>
      </c>
      <c r="C134">
        <v>45500</v>
      </c>
      <c r="D134">
        <v>46500</v>
      </c>
      <c r="E134" s="112">
        <v>6419324700</v>
      </c>
      <c r="F134" s="112">
        <f t="shared" si="36"/>
        <v>0.17057656226522414</v>
      </c>
      <c r="G134" s="112">
        <f t="shared" si="37"/>
        <v>0.17057656226522414</v>
      </c>
      <c r="H134">
        <v>282947</v>
      </c>
      <c r="I134">
        <v>282947</v>
      </c>
      <c r="J134" s="88">
        <v>125395903</v>
      </c>
      <c r="K134" s="84">
        <f t="shared" si="38"/>
        <v>1.3661732391765899</v>
      </c>
      <c r="L134" s="84">
        <f t="shared" si="39"/>
        <v>1.3661732391765899</v>
      </c>
      <c r="M134">
        <v>223947</v>
      </c>
      <c r="N134">
        <v>231111</v>
      </c>
      <c r="O134" s="112">
        <v>15956260</v>
      </c>
      <c r="P134" s="112">
        <f t="shared" si="40"/>
        <v>27.692011621511142</v>
      </c>
      <c r="Q134" s="112">
        <f t="shared" si="41"/>
        <v>27.692011621511142</v>
      </c>
      <c r="R134" s="84">
        <v>0</v>
      </c>
      <c r="S134" s="84"/>
      <c r="T134" s="84">
        <v>0</v>
      </c>
      <c r="U134" s="84">
        <v>0</v>
      </c>
      <c r="V134" s="84"/>
      <c r="W134" s="112">
        <v>1</v>
      </c>
      <c r="X134" s="112">
        <v>1</v>
      </c>
      <c r="Y134" s="112">
        <v>100000000</v>
      </c>
      <c r="Z134" s="112">
        <f t="shared" si="42"/>
        <v>1362163.00620146</v>
      </c>
      <c r="AA134" s="112">
        <f t="shared" si="43"/>
        <v>1362163.00620146</v>
      </c>
      <c r="AB134" s="157">
        <f t="shared" si="44"/>
        <v>0</v>
      </c>
      <c r="AC134" s="157">
        <f t="shared" si="45"/>
        <v>289566287547134.87</v>
      </c>
      <c r="AD134" s="88">
        <f t="shared" si="34"/>
        <v>337724454066729.19</v>
      </c>
      <c r="AE134" s="156">
        <f t="shared" si="35"/>
        <v>1166.3113718365962</v>
      </c>
      <c r="AF134" s="131">
        <f t="shared" si="46"/>
        <v>1.2776426845470468E-2</v>
      </c>
      <c r="AG134" s="84">
        <f t="shared" si="47"/>
        <v>2.197802197802198E-2</v>
      </c>
      <c r="AH134" s="84">
        <f t="shared" si="48"/>
        <v>0</v>
      </c>
      <c r="AI134" s="84">
        <f t="shared" si="49"/>
        <v>3.1989711851464854E-2</v>
      </c>
      <c r="AJ134" s="84">
        <f t="shared" si="50"/>
        <v>0</v>
      </c>
    </row>
    <row r="135" spans="1:36" ht="16.5">
      <c r="A135" s="84">
        <v>20180716</v>
      </c>
      <c r="B135" s="84" t="s">
        <v>99</v>
      </c>
      <c r="C135">
        <v>46500</v>
      </c>
      <c r="D135">
        <v>46050</v>
      </c>
      <c r="E135" s="112">
        <v>6419324700</v>
      </c>
      <c r="F135" s="112">
        <f t="shared" si="36"/>
        <v>0.17057656226522414</v>
      </c>
      <c r="G135" s="112">
        <f t="shared" si="37"/>
        <v>0.17057656226522414</v>
      </c>
      <c r="H135">
        <v>282947</v>
      </c>
      <c r="I135">
        <v>288350</v>
      </c>
      <c r="J135" s="88">
        <v>125395903</v>
      </c>
      <c r="K135" s="84">
        <f t="shared" si="38"/>
        <v>1.3661732391765899</v>
      </c>
      <c r="L135" s="84">
        <f t="shared" si="39"/>
        <v>1.3661732391765899</v>
      </c>
      <c r="M135">
        <v>231111</v>
      </c>
      <c r="N135">
        <v>240336</v>
      </c>
      <c r="O135" s="112">
        <v>15956260</v>
      </c>
      <c r="P135" s="112">
        <f t="shared" si="40"/>
        <v>27.692011621511142</v>
      </c>
      <c r="Q135" s="112">
        <f t="shared" si="41"/>
        <v>27.692011621511142</v>
      </c>
      <c r="R135" s="84">
        <v>0</v>
      </c>
      <c r="S135" s="84"/>
      <c r="T135" s="84">
        <v>0</v>
      </c>
      <c r="U135" s="84">
        <v>0</v>
      </c>
      <c r="V135" s="84"/>
      <c r="W135" s="112">
        <v>1</v>
      </c>
      <c r="X135" s="112">
        <v>1</v>
      </c>
      <c r="Y135" s="112">
        <v>100000000</v>
      </c>
      <c r="Z135" s="112">
        <f t="shared" si="42"/>
        <v>1362163.00620146</v>
      </c>
      <c r="AA135" s="112">
        <f t="shared" si="43"/>
        <v>1362163.00620146</v>
      </c>
      <c r="AB135" s="157">
        <f t="shared" si="44"/>
        <v>0</v>
      </c>
      <c r="AC135" s="157">
        <f t="shared" si="45"/>
        <v>289566287547134.87</v>
      </c>
      <c r="AD135" s="88">
        <f t="shared" si="34"/>
        <v>342233478944389.56</v>
      </c>
      <c r="AE135" s="156">
        <f t="shared" si="35"/>
        <v>1181.8830218233941</v>
      </c>
      <c r="AF135" s="131">
        <f t="shared" si="46"/>
        <v>1.3351194511871313E-2</v>
      </c>
      <c r="AG135" s="84">
        <f t="shared" si="47"/>
        <v>-9.6774193548387101E-3</v>
      </c>
      <c r="AH135" s="84">
        <f t="shared" si="48"/>
        <v>1.9095448971008705E-2</v>
      </c>
      <c r="AI135" s="84">
        <f t="shared" si="49"/>
        <v>3.9915884574944507E-2</v>
      </c>
      <c r="AJ135" s="84">
        <f t="shared" si="50"/>
        <v>0</v>
      </c>
    </row>
    <row r="136" spans="1:36" ht="16.5">
      <c r="A136" s="84">
        <v>20180717</v>
      </c>
      <c r="B136" s="84" t="s">
        <v>99</v>
      </c>
      <c r="C136">
        <v>46050</v>
      </c>
      <c r="D136">
        <v>45850</v>
      </c>
      <c r="E136" s="112">
        <v>6419324700</v>
      </c>
      <c r="F136" s="112">
        <f t="shared" si="36"/>
        <v>0.17057656226522414</v>
      </c>
      <c r="G136" s="112">
        <f t="shared" si="37"/>
        <v>0.17057656226522414</v>
      </c>
      <c r="H136">
        <v>288350</v>
      </c>
      <c r="I136">
        <v>290315</v>
      </c>
      <c r="J136" s="88">
        <v>125395903</v>
      </c>
      <c r="K136" s="84">
        <f t="shared" si="38"/>
        <v>1.3661732391765899</v>
      </c>
      <c r="L136" s="84">
        <f t="shared" si="39"/>
        <v>1.3661732391765899</v>
      </c>
      <c r="M136">
        <v>240336</v>
      </c>
      <c r="N136">
        <v>231406</v>
      </c>
      <c r="O136" s="112">
        <v>15956260</v>
      </c>
      <c r="P136" s="112">
        <f t="shared" si="40"/>
        <v>27.692011621511142</v>
      </c>
      <c r="Q136" s="112">
        <f t="shared" si="41"/>
        <v>27.692011621511142</v>
      </c>
      <c r="R136" s="84">
        <v>0</v>
      </c>
      <c r="S136" s="84"/>
      <c r="T136" s="84">
        <v>0</v>
      </c>
      <c r="U136" s="84">
        <v>0</v>
      </c>
      <c r="V136" s="84"/>
      <c r="W136" s="112">
        <v>1</v>
      </c>
      <c r="X136" s="112">
        <v>1</v>
      </c>
      <c r="Y136" s="112">
        <v>100000000</v>
      </c>
      <c r="Z136" s="112">
        <f t="shared" si="42"/>
        <v>1362163.00620146</v>
      </c>
      <c r="AA136" s="112">
        <f t="shared" si="43"/>
        <v>1362163.00620146</v>
      </c>
      <c r="AB136" s="157">
        <f t="shared" si="44"/>
        <v>0</v>
      </c>
      <c r="AC136" s="157">
        <f t="shared" si="45"/>
        <v>289566287547134.87</v>
      </c>
      <c r="AD136" s="88">
        <f t="shared" si="34"/>
        <v>338405292621441.37</v>
      </c>
      <c r="AE136" s="156">
        <f t="shared" si="35"/>
        <v>1168.6626074050716</v>
      </c>
      <c r="AF136" s="131">
        <f t="shared" si="46"/>
        <v>-1.1185890798165581E-2</v>
      </c>
      <c r="AG136" s="84">
        <f t="shared" si="47"/>
        <v>-4.3431053203040176E-3</v>
      </c>
      <c r="AH136" s="84">
        <f t="shared" si="48"/>
        <v>6.8146349921969825E-3</v>
      </c>
      <c r="AI136" s="84">
        <f t="shared" si="49"/>
        <v>-3.7156314493043074E-2</v>
      </c>
      <c r="AJ136" s="84">
        <f t="shared" si="50"/>
        <v>0</v>
      </c>
    </row>
    <row r="137" spans="1:36" ht="16.5">
      <c r="A137" s="84">
        <v>20180718</v>
      </c>
      <c r="B137" s="84" t="s">
        <v>99</v>
      </c>
      <c r="C137">
        <v>45850</v>
      </c>
      <c r="D137">
        <v>46550</v>
      </c>
      <c r="E137" s="112">
        <v>6419324700</v>
      </c>
      <c r="F137" s="112">
        <f t="shared" si="36"/>
        <v>0.17057656226522414</v>
      </c>
      <c r="G137" s="112">
        <f t="shared" si="37"/>
        <v>0.17057656226522414</v>
      </c>
      <c r="H137">
        <v>290315</v>
      </c>
      <c r="I137">
        <v>284912</v>
      </c>
      <c r="J137" s="88">
        <v>125395903</v>
      </c>
      <c r="K137" s="84">
        <f t="shared" si="38"/>
        <v>1.3661732391765899</v>
      </c>
      <c r="L137" s="84">
        <f t="shared" si="39"/>
        <v>1.3661732391765899</v>
      </c>
      <c r="M137">
        <v>231406</v>
      </c>
      <c r="N137">
        <v>233270</v>
      </c>
      <c r="O137" s="112">
        <v>15956260</v>
      </c>
      <c r="P137" s="112">
        <f t="shared" si="40"/>
        <v>27.692011621511142</v>
      </c>
      <c r="Q137" s="112">
        <f t="shared" si="41"/>
        <v>27.692011621511142</v>
      </c>
      <c r="R137" s="84">
        <v>0</v>
      </c>
      <c r="S137" s="84"/>
      <c r="T137" s="84">
        <v>0</v>
      </c>
      <c r="U137" s="84">
        <v>0</v>
      </c>
      <c r="V137" s="84"/>
      <c r="W137" s="112">
        <v>1</v>
      </c>
      <c r="X137" s="112">
        <v>1</v>
      </c>
      <c r="Y137" s="112">
        <v>100000000</v>
      </c>
      <c r="Z137" s="112">
        <f t="shared" si="42"/>
        <v>1362163.00620146</v>
      </c>
      <c r="AA137" s="112">
        <f t="shared" si="43"/>
        <v>1362163.00620146</v>
      </c>
      <c r="AB137" s="157">
        <f t="shared" si="44"/>
        <v>0</v>
      </c>
      <c r="AC137" s="157">
        <f t="shared" si="45"/>
        <v>289566287547134.87</v>
      </c>
      <c r="AD137" s="88">
        <f t="shared" si="34"/>
        <v>339069810262967.62</v>
      </c>
      <c r="AE137" s="156">
        <f t="shared" si="35"/>
        <v>1170.9574796678453</v>
      </c>
      <c r="AF137" s="131">
        <f t="shared" si="46"/>
        <v>1.9636739023157802E-3</v>
      </c>
      <c r="AG137" s="84">
        <f t="shared" si="47"/>
        <v>1.5267175572519083E-2</v>
      </c>
      <c r="AH137" s="84">
        <f t="shared" si="48"/>
        <v>-1.8610819282503487E-2</v>
      </c>
      <c r="AI137" s="84">
        <f t="shared" si="49"/>
        <v>8.0551066091631152E-3</v>
      </c>
      <c r="AJ137" s="84">
        <f t="shared" si="50"/>
        <v>0</v>
      </c>
    </row>
    <row r="138" spans="1:36" ht="16.5">
      <c r="A138" s="84">
        <v>20180719</v>
      </c>
      <c r="B138" s="84" t="s">
        <v>99</v>
      </c>
      <c r="C138">
        <v>46550</v>
      </c>
      <c r="D138">
        <v>46900</v>
      </c>
      <c r="E138" s="112">
        <v>6419324700</v>
      </c>
      <c r="F138" s="112">
        <f t="shared" si="36"/>
        <v>0.17057656226522414</v>
      </c>
      <c r="G138" s="112">
        <f t="shared" si="37"/>
        <v>0.17057656226522414</v>
      </c>
      <c r="H138">
        <v>284912</v>
      </c>
      <c r="I138">
        <v>283438</v>
      </c>
      <c r="J138" s="88">
        <v>125395903</v>
      </c>
      <c r="K138" s="84">
        <f t="shared" si="38"/>
        <v>1.3661732391765899</v>
      </c>
      <c r="L138" s="84">
        <f t="shared" si="39"/>
        <v>1.3661732391765899</v>
      </c>
      <c r="M138">
        <v>233270</v>
      </c>
      <c r="N138">
        <v>227382</v>
      </c>
      <c r="O138" s="112">
        <v>15956260</v>
      </c>
      <c r="P138" s="112">
        <f t="shared" si="40"/>
        <v>27.692011621511142</v>
      </c>
      <c r="Q138" s="112">
        <f t="shared" si="41"/>
        <v>27.692011621511142</v>
      </c>
      <c r="R138" s="84">
        <v>0</v>
      </c>
      <c r="S138" s="84"/>
      <c r="T138" s="84">
        <v>0</v>
      </c>
      <c r="U138" s="84">
        <v>0</v>
      </c>
      <c r="V138" s="84"/>
      <c r="W138" s="112">
        <v>1</v>
      </c>
      <c r="X138" s="112">
        <v>1</v>
      </c>
      <c r="Y138" s="112">
        <v>100000000</v>
      </c>
      <c r="Z138" s="112">
        <f t="shared" si="42"/>
        <v>1362163.00620146</v>
      </c>
      <c r="AA138" s="112">
        <f t="shared" si="43"/>
        <v>1362163.00620146</v>
      </c>
      <c r="AB138" s="157">
        <f t="shared" si="44"/>
        <v>0</v>
      </c>
      <c r="AC138" s="157">
        <f t="shared" si="45"/>
        <v>289566287547134.87</v>
      </c>
      <c r="AD138" s="88">
        <f t="shared" si="34"/>
        <v>336598863617833</v>
      </c>
      <c r="AE138" s="156">
        <f t="shared" si="35"/>
        <v>1162.4242119795879</v>
      </c>
      <c r="AF138" s="131">
        <f t="shared" si="46"/>
        <v>-7.2874274569542557E-3</v>
      </c>
      <c r="AG138" s="84">
        <f t="shared" si="47"/>
        <v>7.5187969924812026E-3</v>
      </c>
      <c r="AH138" s="84">
        <f t="shared" si="48"/>
        <v>-5.1735272645588816E-3</v>
      </c>
      <c r="AI138" s="84">
        <f t="shared" si="49"/>
        <v>-2.5241136880010288E-2</v>
      </c>
      <c r="AJ138" s="84">
        <f t="shared" si="50"/>
        <v>0</v>
      </c>
    </row>
    <row r="139" spans="1:36" ht="16.5">
      <c r="A139" s="84">
        <v>20180720</v>
      </c>
      <c r="B139" s="84" t="s">
        <v>99</v>
      </c>
      <c r="C139">
        <v>46900</v>
      </c>
      <c r="D139">
        <v>47450</v>
      </c>
      <c r="E139" s="112">
        <v>6419324700</v>
      </c>
      <c r="F139" s="112">
        <f t="shared" si="36"/>
        <v>0.17057656226522414</v>
      </c>
      <c r="G139" s="112">
        <f t="shared" si="37"/>
        <v>0.17057656226522414</v>
      </c>
      <c r="H139">
        <v>283438</v>
      </c>
      <c r="I139">
        <v>280491</v>
      </c>
      <c r="J139" s="88">
        <v>125395903</v>
      </c>
      <c r="K139" s="84">
        <f t="shared" si="38"/>
        <v>1.3661732391765899</v>
      </c>
      <c r="L139" s="84">
        <f t="shared" si="39"/>
        <v>1.3661732391765899</v>
      </c>
      <c r="M139">
        <v>227382</v>
      </c>
      <c r="N139">
        <v>220218</v>
      </c>
      <c r="O139" s="112">
        <v>15956260</v>
      </c>
      <c r="P139" s="112">
        <f t="shared" si="40"/>
        <v>27.692011621511142</v>
      </c>
      <c r="Q139" s="112">
        <f t="shared" si="41"/>
        <v>27.692011621511142</v>
      </c>
      <c r="R139" s="84">
        <v>0</v>
      </c>
      <c r="S139" s="84"/>
      <c r="T139" s="84">
        <v>0</v>
      </c>
      <c r="U139" s="84">
        <v>0</v>
      </c>
      <c r="V139" s="84"/>
      <c r="W139" s="112">
        <v>1</v>
      </c>
      <c r="X139" s="112">
        <v>1</v>
      </c>
      <c r="Y139" s="112">
        <v>100000000</v>
      </c>
      <c r="Z139" s="112">
        <f t="shared" si="42"/>
        <v>1362163.00620146</v>
      </c>
      <c r="AA139" s="112">
        <f t="shared" si="43"/>
        <v>1362163.00620146</v>
      </c>
      <c r="AB139" s="157">
        <f t="shared" si="44"/>
        <v>0</v>
      </c>
      <c r="AC139" s="157">
        <f t="shared" si="45"/>
        <v>289566287547134.87</v>
      </c>
      <c r="AD139" s="88">
        <f t="shared" si="34"/>
        <v>333530756332267.31</v>
      </c>
      <c r="AE139" s="156">
        <f t="shared" si="35"/>
        <v>1151.8286854369262</v>
      </c>
      <c r="AF139" s="131">
        <f t="shared" si="46"/>
        <v>-9.1150256794958525E-3</v>
      </c>
      <c r="AG139" s="84">
        <f t="shared" si="47"/>
        <v>1.1727078891257996E-2</v>
      </c>
      <c r="AH139" s="84">
        <f t="shared" si="48"/>
        <v>-1.0397335572506156E-2</v>
      </c>
      <c r="AI139" s="84">
        <f t="shared" si="49"/>
        <v>-3.1506451698023588E-2</v>
      </c>
      <c r="AJ139" s="84">
        <f t="shared" si="50"/>
        <v>0</v>
      </c>
    </row>
    <row r="140" spans="1:36" ht="16.5">
      <c r="A140" s="84">
        <v>20180723</v>
      </c>
      <c r="B140" s="84" t="s">
        <v>99</v>
      </c>
      <c r="C140">
        <v>47450</v>
      </c>
      <c r="D140">
        <v>46500</v>
      </c>
      <c r="E140" s="112">
        <v>6419324700</v>
      </c>
      <c r="F140" s="112">
        <f t="shared" si="36"/>
        <v>0.17057656226522414</v>
      </c>
      <c r="G140" s="112">
        <f t="shared" si="37"/>
        <v>0.17057656226522414</v>
      </c>
      <c r="H140">
        <v>280491</v>
      </c>
      <c r="I140">
        <v>262807</v>
      </c>
      <c r="J140" s="88">
        <v>125395903</v>
      </c>
      <c r="K140" s="84">
        <f t="shared" si="38"/>
        <v>1.3661732391765899</v>
      </c>
      <c r="L140" s="84">
        <f t="shared" si="39"/>
        <v>1.3661732391765899</v>
      </c>
      <c r="M140">
        <v>220218</v>
      </c>
      <c r="N140">
        <v>205596</v>
      </c>
      <c r="O140" s="112">
        <v>15956260</v>
      </c>
      <c r="P140" s="112">
        <f t="shared" si="40"/>
        <v>27.692011621511142</v>
      </c>
      <c r="Q140" s="112">
        <f t="shared" si="41"/>
        <v>27.692011621511142</v>
      </c>
      <c r="R140" s="84">
        <v>0</v>
      </c>
      <c r="S140" s="84"/>
      <c r="T140" s="84">
        <v>0</v>
      </c>
      <c r="U140" s="84">
        <v>0</v>
      </c>
      <c r="V140" s="84"/>
      <c r="W140" s="112">
        <v>1</v>
      </c>
      <c r="X140" s="112">
        <v>1</v>
      </c>
      <c r="Y140" s="112">
        <v>100000000</v>
      </c>
      <c r="Z140" s="112">
        <f t="shared" si="42"/>
        <v>1362163.00620146</v>
      </c>
      <c r="AA140" s="112">
        <f t="shared" si="43"/>
        <v>1362163.00620146</v>
      </c>
      <c r="AB140" s="157">
        <f t="shared" si="44"/>
        <v>0</v>
      </c>
      <c r="AC140" s="157">
        <f t="shared" si="45"/>
        <v>289566287547134.87</v>
      </c>
      <c r="AD140" s="88">
        <f t="shared" si="34"/>
        <v>323000137956697.56</v>
      </c>
      <c r="AE140" s="156">
        <f t="shared" si="35"/>
        <v>1115.4618194430539</v>
      </c>
      <c r="AF140" s="131">
        <f t="shared" si="46"/>
        <v>-3.157315532567867E-2</v>
      </c>
      <c r="AG140" s="84">
        <f t="shared" si="47"/>
        <v>-2.0021074815595362E-2</v>
      </c>
      <c r="AH140" s="84">
        <f t="shared" si="48"/>
        <v>-6.3046586164974994E-2</v>
      </c>
      <c r="AI140" s="84">
        <f t="shared" si="49"/>
        <v>-6.6397842138244831E-2</v>
      </c>
      <c r="AJ140" s="84">
        <f t="shared" si="50"/>
        <v>0</v>
      </c>
    </row>
    <row r="141" spans="1:36" ht="16.5">
      <c r="A141" s="84">
        <v>20180724</v>
      </c>
      <c r="B141" s="84" t="s">
        <v>99</v>
      </c>
      <c r="C141">
        <v>46500</v>
      </c>
      <c r="D141">
        <v>46150</v>
      </c>
      <c r="E141" s="112">
        <v>6419324700</v>
      </c>
      <c r="F141" s="112">
        <f t="shared" si="36"/>
        <v>0.17057656226522414</v>
      </c>
      <c r="G141" s="112">
        <f t="shared" si="37"/>
        <v>0.17057656226522414</v>
      </c>
      <c r="H141">
        <v>262807</v>
      </c>
      <c r="I141">
        <v>260350</v>
      </c>
      <c r="J141" s="88">
        <v>125395903</v>
      </c>
      <c r="K141" s="84">
        <f t="shared" si="38"/>
        <v>1.3661732391765899</v>
      </c>
      <c r="L141" s="84">
        <f t="shared" si="39"/>
        <v>1.3661732391765899</v>
      </c>
      <c r="M141">
        <v>205596</v>
      </c>
      <c r="N141">
        <v>200493</v>
      </c>
      <c r="O141" s="112">
        <v>15956260</v>
      </c>
      <c r="P141" s="112">
        <f t="shared" si="40"/>
        <v>27.692011621511142</v>
      </c>
      <c r="Q141" s="112">
        <f t="shared" si="41"/>
        <v>27.692011621511142</v>
      </c>
      <c r="R141" s="84">
        <v>0</v>
      </c>
      <c r="S141" s="84"/>
      <c r="T141" s="84">
        <v>0</v>
      </c>
      <c r="U141" s="84">
        <v>0</v>
      </c>
      <c r="V141" s="84"/>
      <c r="W141" s="112">
        <v>1</v>
      </c>
      <c r="X141" s="112">
        <v>1</v>
      </c>
      <c r="Y141" s="112">
        <v>100000000</v>
      </c>
      <c r="Z141" s="112">
        <f t="shared" si="42"/>
        <v>1362163.00620146</v>
      </c>
      <c r="AA141" s="112">
        <f t="shared" si="43"/>
        <v>1362163.00620146</v>
      </c>
      <c r="AB141" s="157">
        <f t="shared" si="44"/>
        <v>0</v>
      </c>
      <c r="AC141" s="157">
        <f t="shared" si="45"/>
        <v>289566287547134.87</v>
      </c>
      <c r="AD141" s="88">
        <f t="shared" si="34"/>
        <v>319941161495791.81</v>
      </c>
      <c r="AE141" s="156">
        <f t="shared" si="35"/>
        <v>1104.89782566181</v>
      </c>
      <c r="AF141" s="131">
        <f t="shared" si="46"/>
        <v>-9.4705113138865166E-3</v>
      </c>
      <c r="AG141" s="84">
        <f t="shared" si="47"/>
        <v>-7.526881720430108E-3</v>
      </c>
      <c r="AH141" s="84">
        <f t="shared" si="48"/>
        <v>-9.3490660446639545E-3</v>
      </c>
      <c r="AI141" s="84">
        <f t="shared" si="49"/>
        <v>-2.4820521800035019E-2</v>
      </c>
      <c r="AJ141" s="84">
        <f t="shared" si="50"/>
        <v>0</v>
      </c>
    </row>
    <row r="142" spans="1:36" ht="16.5">
      <c r="A142" s="84">
        <v>20180725</v>
      </c>
      <c r="B142" s="84" t="s">
        <v>99</v>
      </c>
      <c r="C142">
        <v>46150</v>
      </c>
      <c r="D142">
        <v>46150</v>
      </c>
      <c r="E142" s="112">
        <v>6419324700</v>
      </c>
      <c r="F142" s="112">
        <f t="shared" si="36"/>
        <v>0.17057656226522414</v>
      </c>
      <c r="G142" s="112">
        <f t="shared" si="37"/>
        <v>0.17057656226522414</v>
      </c>
      <c r="H142">
        <v>260350</v>
      </c>
      <c r="I142">
        <v>246596</v>
      </c>
      <c r="J142" s="88">
        <v>125395903</v>
      </c>
      <c r="K142" s="84">
        <f t="shared" si="38"/>
        <v>1.3661732391765899</v>
      </c>
      <c r="L142" s="84">
        <f t="shared" si="39"/>
        <v>1.3661732391765899</v>
      </c>
      <c r="M142">
        <v>200493</v>
      </c>
      <c r="N142">
        <v>189992</v>
      </c>
      <c r="O142" s="112">
        <v>15956260</v>
      </c>
      <c r="P142" s="112">
        <f t="shared" si="40"/>
        <v>27.692011621511142</v>
      </c>
      <c r="Q142" s="112">
        <f t="shared" si="41"/>
        <v>27.692011621511142</v>
      </c>
      <c r="R142" s="84">
        <v>0</v>
      </c>
      <c r="S142" s="84"/>
      <c r="T142" s="84">
        <v>0</v>
      </c>
      <c r="U142" s="84">
        <v>0</v>
      </c>
      <c r="V142" s="84"/>
      <c r="W142" s="112">
        <v>1</v>
      </c>
      <c r="X142" s="112">
        <v>1</v>
      </c>
      <c r="Y142" s="112">
        <v>100000000</v>
      </c>
      <c r="Z142" s="112">
        <f t="shared" si="42"/>
        <v>1362163.00620146</v>
      </c>
      <c r="AA142" s="112">
        <f t="shared" si="43"/>
        <v>1362163.00620146</v>
      </c>
      <c r="AB142" s="157">
        <f t="shared" si="44"/>
        <v>0</v>
      </c>
      <c r="AC142" s="157">
        <f t="shared" si="45"/>
        <v>289566287547134.87</v>
      </c>
      <c r="AD142" s="88">
        <f t="shared" si="34"/>
        <v>312944947296521.5</v>
      </c>
      <c r="AE142" s="156">
        <f t="shared" si="35"/>
        <v>1080.7368148668932</v>
      </c>
      <c r="AF142" s="131">
        <f t="shared" si="46"/>
        <v>-2.1867190100084498E-2</v>
      </c>
      <c r="AG142" s="84">
        <f t="shared" si="47"/>
        <v>0</v>
      </c>
      <c r="AH142" s="84">
        <f t="shared" si="48"/>
        <v>-5.2828884194353755E-2</v>
      </c>
      <c r="AI142" s="84">
        <f t="shared" si="49"/>
        <v>-5.237589342271301E-2</v>
      </c>
      <c r="AJ142" s="84">
        <f t="shared" si="50"/>
        <v>0</v>
      </c>
    </row>
    <row r="143" spans="1:36" ht="16.5">
      <c r="A143" s="84">
        <v>20180726</v>
      </c>
      <c r="B143" s="84" t="s">
        <v>99</v>
      </c>
      <c r="C143">
        <v>46150</v>
      </c>
      <c r="D143">
        <v>46900</v>
      </c>
      <c r="E143" s="112">
        <v>6419324700</v>
      </c>
      <c r="F143" s="112">
        <f t="shared" si="36"/>
        <v>0.17057656226522414</v>
      </c>
      <c r="G143" s="112">
        <f t="shared" si="37"/>
        <v>0.17057656226522414</v>
      </c>
      <c r="H143">
        <v>246596</v>
      </c>
      <c r="I143">
        <v>250035</v>
      </c>
      <c r="J143" s="88">
        <v>125395903</v>
      </c>
      <c r="K143" s="84">
        <f t="shared" si="38"/>
        <v>1.3661732391765899</v>
      </c>
      <c r="L143" s="84">
        <f t="shared" si="39"/>
        <v>1.3661732391765899</v>
      </c>
      <c r="M143">
        <v>189992</v>
      </c>
      <c r="N143">
        <v>194703</v>
      </c>
      <c r="O143" s="112">
        <v>15956260</v>
      </c>
      <c r="P143" s="112">
        <f t="shared" si="40"/>
        <v>27.692011621511142</v>
      </c>
      <c r="Q143" s="112">
        <f t="shared" si="41"/>
        <v>27.692011621511142</v>
      </c>
      <c r="R143" s="84">
        <v>0</v>
      </c>
      <c r="S143" s="84"/>
      <c r="T143" s="84">
        <v>0</v>
      </c>
      <c r="U143" s="84">
        <v>0</v>
      </c>
      <c r="V143" s="84"/>
      <c r="W143" s="112">
        <v>1</v>
      </c>
      <c r="X143" s="112">
        <v>1</v>
      </c>
      <c r="Y143" s="112">
        <v>100000000</v>
      </c>
      <c r="Z143" s="112">
        <f t="shared" si="42"/>
        <v>1362163.00620146</v>
      </c>
      <c r="AA143" s="112">
        <f t="shared" si="43"/>
        <v>1362163.00620146</v>
      </c>
      <c r="AB143" s="157">
        <f t="shared" si="44"/>
        <v>0</v>
      </c>
      <c r="AC143" s="157">
        <f t="shared" si="45"/>
        <v>289566287547134.87</v>
      </c>
      <c r="AD143" s="88">
        <f t="shared" si="34"/>
        <v>316436937707235.25</v>
      </c>
      <c r="AE143" s="156">
        <f t="shared" si="35"/>
        <v>1092.7961966419398</v>
      </c>
      <c r="AF143" s="131">
        <f t="shared" si="46"/>
        <v>1.1158481518492457E-2</v>
      </c>
      <c r="AG143" s="84">
        <f t="shared" si="47"/>
        <v>1.6251354279523293E-2</v>
      </c>
      <c r="AH143" s="84">
        <f t="shared" si="48"/>
        <v>1.394588720011679E-2</v>
      </c>
      <c r="AI143" s="84">
        <f t="shared" si="49"/>
        <v>2.479578087498421E-2</v>
      </c>
      <c r="AJ143" s="84">
        <f t="shared" si="50"/>
        <v>0</v>
      </c>
    </row>
    <row r="144" spans="1:36" ht="16.5">
      <c r="A144" s="84">
        <v>20180727</v>
      </c>
      <c r="B144" s="84" t="s">
        <v>99</v>
      </c>
      <c r="C144">
        <v>46900</v>
      </c>
      <c r="D144">
        <v>46900</v>
      </c>
      <c r="E144" s="112">
        <v>6419324700</v>
      </c>
      <c r="F144" s="112">
        <f t="shared" si="36"/>
        <v>0.17057656226522414</v>
      </c>
      <c r="G144" s="112">
        <f t="shared" si="37"/>
        <v>0.17057656226522414</v>
      </c>
      <c r="H144">
        <v>250035</v>
      </c>
      <c r="I144">
        <v>252000</v>
      </c>
      <c r="J144" s="88">
        <v>125395903</v>
      </c>
      <c r="K144" s="84">
        <f t="shared" si="38"/>
        <v>1.3661732391765899</v>
      </c>
      <c r="L144" s="84">
        <f t="shared" si="39"/>
        <v>1.3661732391765899</v>
      </c>
      <c r="M144">
        <v>194703</v>
      </c>
      <c r="N144">
        <v>195782</v>
      </c>
      <c r="O144" s="112">
        <v>15956260</v>
      </c>
      <c r="P144" s="112">
        <f t="shared" si="40"/>
        <v>27.692011621511142</v>
      </c>
      <c r="Q144" s="112">
        <f t="shared" si="41"/>
        <v>27.692011621511142</v>
      </c>
      <c r="R144" s="84">
        <v>0</v>
      </c>
      <c r="S144" s="84"/>
      <c r="T144" s="84">
        <v>0</v>
      </c>
      <c r="U144" s="84">
        <v>0</v>
      </c>
      <c r="V144" s="84"/>
      <c r="W144" s="112">
        <v>1</v>
      </c>
      <c r="X144" s="112">
        <v>1</v>
      </c>
      <c r="Y144" s="112">
        <v>100000000</v>
      </c>
      <c r="Z144" s="112">
        <f t="shared" si="42"/>
        <v>1362163.00620146</v>
      </c>
      <c r="AA144" s="112">
        <f t="shared" si="43"/>
        <v>1362163.00620146</v>
      </c>
      <c r="AB144" s="157">
        <f t="shared" si="44"/>
        <v>0</v>
      </c>
      <c r="AC144" s="157">
        <f t="shared" si="45"/>
        <v>289566287547134.87</v>
      </c>
      <c r="AD144" s="88">
        <f t="shared" si="34"/>
        <v>317250334774159.87</v>
      </c>
      <c r="AE144" s="156">
        <f t="shared" si="35"/>
        <v>1095.6052151703559</v>
      </c>
      <c r="AF144" s="131">
        <f t="shared" si="46"/>
        <v>2.5704871018475068E-3</v>
      </c>
      <c r="AG144" s="84">
        <f t="shared" si="47"/>
        <v>0</v>
      </c>
      <c r="AH144" s="84">
        <f t="shared" si="48"/>
        <v>7.8588997540344346E-3</v>
      </c>
      <c r="AI144" s="84">
        <f t="shared" si="49"/>
        <v>5.541773881244768E-3</v>
      </c>
      <c r="AJ144" s="84">
        <f t="shared" si="50"/>
        <v>0</v>
      </c>
    </row>
    <row r="145" spans="1:36" ht="16.5">
      <c r="A145" s="84">
        <v>20180730</v>
      </c>
      <c r="B145" s="84" t="s">
        <v>99</v>
      </c>
      <c r="C145">
        <v>46900</v>
      </c>
      <c r="D145">
        <v>46500</v>
      </c>
      <c r="E145" s="112">
        <v>6419324700</v>
      </c>
      <c r="F145" s="112">
        <f t="shared" si="36"/>
        <v>0.17057656226522414</v>
      </c>
      <c r="G145" s="112">
        <f t="shared" si="37"/>
        <v>0.17057656226522414</v>
      </c>
      <c r="H145">
        <v>252000</v>
      </c>
      <c r="I145">
        <v>253473</v>
      </c>
      <c r="J145" s="88">
        <v>125395903</v>
      </c>
      <c r="K145" s="84">
        <f t="shared" si="38"/>
        <v>1.3661732391765899</v>
      </c>
      <c r="L145" s="84">
        <f t="shared" si="39"/>
        <v>1.3661732391765899</v>
      </c>
      <c r="M145">
        <v>195782</v>
      </c>
      <c r="N145">
        <v>188716</v>
      </c>
      <c r="O145" s="112">
        <v>15956260</v>
      </c>
      <c r="P145" s="112">
        <f t="shared" si="40"/>
        <v>27.692011621511142</v>
      </c>
      <c r="Q145" s="112">
        <f t="shared" si="41"/>
        <v>27.692011621511142</v>
      </c>
      <c r="R145" s="84">
        <v>0</v>
      </c>
      <c r="S145" s="84"/>
      <c r="T145" s="84">
        <v>0</v>
      </c>
      <c r="U145" s="84">
        <v>0</v>
      </c>
      <c r="V145" s="84"/>
      <c r="W145" s="112">
        <v>1</v>
      </c>
      <c r="X145" s="112">
        <v>1</v>
      </c>
      <c r="Y145" s="112">
        <v>100000000</v>
      </c>
      <c r="Z145" s="112">
        <f t="shared" si="42"/>
        <v>1362163.00620146</v>
      </c>
      <c r="AA145" s="112">
        <f t="shared" si="43"/>
        <v>1362163.00620146</v>
      </c>
      <c r="AB145" s="157">
        <f t="shared" si="44"/>
        <v>0</v>
      </c>
      <c r="AC145" s="157">
        <f t="shared" si="45"/>
        <v>289566287547134.87</v>
      </c>
      <c r="AD145" s="88">
        <f t="shared" si="34"/>
        <v>313942494207290.25</v>
      </c>
      <c r="AE145" s="156">
        <f t="shared" si="35"/>
        <v>1084.1817839591822</v>
      </c>
      <c r="AF145" s="131">
        <f t="shared" si="46"/>
        <v>-1.0426594409189135E-2</v>
      </c>
      <c r="AG145" s="84">
        <f t="shared" si="47"/>
        <v>-8.5287846481876331E-3</v>
      </c>
      <c r="AH145" s="84">
        <f t="shared" si="48"/>
        <v>5.8452380952380952E-3</v>
      </c>
      <c r="AI145" s="84">
        <f t="shared" si="49"/>
        <v>-3.6091162619648384E-2</v>
      </c>
      <c r="AJ145" s="84">
        <f t="shared" si="50"/>
        <v>0</v>
      </c>
    </row>
    <row r="146" spans="1:36" ht="16.5">
      <c r="A146" s="84">
        <v>20180731</v>
      </c>
      <c r="B146" s="84" t="s">
        <v>99</v>
      </c>
      <c r="C146">
        <v>46500</v>
      </c>
      <c r="D146">
        <v>46250</v>
      </c>
      <c r="E146" s="112">
        <v>6419324700</v>
      </c>
      <c r="F146" s="112">
        <f t="shared" si="36"/>
        <v>0.17057656226522414</v>
      </c>
      <c r="G146" s="112">
        <f t="shared" si="37"/>
        <v>0.17057656226522414</v>
      </c>
      <c r="H146">
        <v>253473</v>
      </c>
      <c r="I146">
        <v>266736</v>
      </c>
      <c r="J146" s="88">
        <v>125395903</v>
      </c>
      <c r="K146" s="84">
        <f t="shared" si="38"/>
        <v>1.3661732391765899</v>
      </c>
      <c r="L146" s="84">
        <f t="shared" si="39"/>
        <v>1.3661732391765899</v>
      </c>
      <c r="M146">
        <v>188716</v>
      </c>
      <c r="N146">
        <v>195880</v>
      </c>
      <c r="O146" s="112">
        <v>15956260</v>
      </c>
      <c r="P146" s="112">
        <f t="shared" si="40"/>
        <v>27.692011621511142</v>
      </c>
      <c r="Q146" s="112">
        <f t="shared" si="41"/>
        <v>27.692011621511142</v>
      </c>
      <c r="R146" s="84">
        <v>0</v>
      </c>
      <c r="S146" s="84"/>
      <c r="T146" s="84">
        <v>0</v>
      </c>
      <c r="U146" s="84">
        <v>0</v>
      </c>
      <c r="V146" s="84"/>
      <c r="W146" s="112">
        <v>1</v>
      </c>
      <c r="X146" s="112">
        <v>1</v>
      </c>
      <c r="Y146" s="112">
        <v>100000000</v>
      </c>
      <c r="Z146" s="112">
        <f t="shared" si="42"/>
        <v>1362163.00620146</v>
      </c>
      <c r="AA146" s="112">
        <f t="shared" si="43"/>
        <v>1362163.00620146</v>
      </c>
      <c r="AB146" s="157">
        <f t="shared" si="44"/>
        <v>0</v>
      </c>
      <c r="AC146" s="157">
        <f t="shared" si="45"/>
        <v>289566287547134.87</v>
      </c>
      <c r="AD146" s="88">
        <f t="shared" si="34"/>
        <v>319106357423008.81</v>
      </c>
      <c r="AE146" s="156">
        <f t="shared" si="35"/>
        <v>1102.0148793083015</v>
      </c>
      <c r="AF146" s="131">
        <f t="shared" si="46"/>
        <v>1.6448436611798546E-2</v>
      </c>
      <c r="AG146" s="84">
        <f t="shared" si="47"/>
        <v>-5.3763440860215058E-3</v>
      </c>
      <c r="AH146" s="84">
        <f t="shared" si="48"/>
        <v>5.232509971476252E-2</v>
      </c>
      <c r="AI146" s="84">
        <f t="shared" si="49"/>
        <v>3.7961805040378133E-2</v>
      </c>
      <c r="AJ146" s="84">
        <f t="shared" si="50"/>
        <v>0</v>
      </c>
    </row>
    <row r="147" spans="1:36" ht="16.5">
      <c r="A147" s="84">
        <v>20180801</v>
      </c>
      <c r="B147" s="84" t="s">
        <v>99</v>
      </c>
      <c r="C147">
        <v>46250</v>
      </c>
      <c r="D147">
        <v>46550</v>
      </c>
      <c r="E147" s="112">
        <v>6419324700</v>
      </c>
      <c r="F147" s="112">
        <f t="shared" si="36"/>
        <v>0.17057656226522414</v>
      </c>
      <c r="G147" s="112">
        <f t="shared" si="37"/>
        <v>0.17057656226522414</v>
      </c>
      <c r="H147">
        <v>266736</v>
      </c>
      <c r="I147">
        <v>275578</v>
      </c>
      <c r="J147" s="88">
        <v>125395903</v>
      </c>
      <c r="K147" s="84">
        <f t="shared" si="38"/>
        <v>1.3661732391765899</v>
      </c>
      <c r="L147" s="84">
        <f t="shared" si="39"/>
        <v>1.3661732391765899</v>
      </c>
      <c r="M147">
        <v>195880</v>
      </c>
      <c r="N147">
        <v>203339</v>
      </c>
      <c r="O147" s="112">
        <v>15956260</v>
      </c>
      <c r="P147" s="112">
        <f t="shared" si="40"/>
        <v>27.692011621511142</v>
      </c>
      <c r="Q147" s="112">
        <f t="shared" si="41"/>
        <v>27.692011621511142</v>
      </c>
      <c r="R147" s="84">
        <v>0</v>
      </c>
      <c r="S147" s="84"/>
      <c r="T147" s="84">
        <v>0</v>
      </c>
      <c r="U147" s="84">
        <v>0</v>
      </c>
      <c r="V147" s="84"/>
      <c r="W147" s="112">
        <v>1</v>
      </c>
      <c r="X147" s="112">
        <v>1</v>
      </c>
      <c r="Y147" s="112">
        <v>100000000</v>
      </c>
      <c r="Z147" s="112">
        <f t="shared" si="42"/>
        <v>1362163.00620146</v>
      </c>
      <c r="AA147" s="112">
        <f t="shared" si="43"/>
        <v>1362163.00620146</v>
      </c>
      <c r="AB147" s="157">
        <f t="shared" si="44"/>
        <v>0</v>
      </c>
      <c r="AC147" s="157">
        <f t="shared" si="45"/>
        <v>289566287547134.87</v>
      </c>
      <c r="AD147" s="88">
        <f t="shared" si="34"/>
        <v>324245439420129.06</v>
      </c>
      <c r="AE147" s="156">
        <f t="shared" si="35"/>
        <v>1119.7623941887543</v>
      </c>
      <c r="AF147" s="131">
        <f t="shared" si="46"/>
        <v>1.6104605494612182E-2</v>
      </c>
      <c r="AG147" s="84">
        <f t="shared" si="47"/>
        <v>6.4864864864864862E-3</v>
      </c>
      <c r="AH147" s="84">
        <f t="shared" si="48"/>
        <v>3.3148881290864372E-2</v>
      </c>
      <c r="AI147" s="84">
        <f t="shared" si="49"/>
        <v>3.8079436389626305E-2</v>
      </c>
      <c r="AJ147" s="84">
        <f t="shared" si="50"/>
        <v>0</v>
      </c>
    </row>
    <row r="148" spans="1:36" ht="16.5">
      <c r="A148" s="84">
        <v>20180802</v>
      </c>
      <c r="B148" s="84" t="s">
        <v>99</v>
      </c>
      <c r="C148">
        <v>46550</v>
      </c>
      <c r="D148">
        <v>45550</v>
      </c>
      <c r="E148" s="112">
        <v>6419324700</v>
      </c>
      <c r="F148" s="112">
        <f t="shared" si="36"/>
        <v>0.17057656226522414</v>
      </c>
      <c r="G148" s="112">
        <f t="shared" si="37"/>
        <v>0.17057656226522414</v>
      </c>
      <c r="H148">
        <v>275578</v>
      </c>
      <c r="I148">
        <v>276561</v>
      </c>
      <c r="J148" s="88">
        <v>125395903</v>
      </c>
      <c r="K148" s="84">
        <f t="shared" si="38"/>
        <v>1.3661732391765899</v>
      </c>
      <c r="L148" s="84">
        <f t="shared" si="39"/>
        <v>1.3661732391765899</v>
      </c>
      <c r="M148">
        <v>203339</v>
      </c>
      <c r="N148">
        <v>194604</v>
      </c>
      <c r="O148" s="112">
        <v>15956260</v>
      </c>
      <c r="P148" s="112">
        <f t="shared" si="40"/>
        <v>27.692011621511142</v>
      </c>
      <c r="Q148" s="112">
        <f t="shared" si="41"/>
        <v>27.692011621511142</v>
      </c>
      <c r="R148" s="84">
        <v>0</v>
      </c>
      <c r="S148" s="84"/>
      <c r="T148" s="84">
        <v>0</v>
      </c>
      <c r="U148" s="84">
        <v>0</v>
      </c>
      <c r="V148" s="84"/>
      <c r="W148" s="112">
        <v>1</v>
      </c>
      <c r="X148" s="112">
        <v>1</v>
      </c>
      <c r="Y148" s="112">
        <v>100000000</v>
      </c>
      <c r="Z148" s="112">
        <f t="shared" si="42"/>
        <v>1362163.00620146</v>
      </c>
      <c r="AA148" s="112">
        <f t="shared" si="43"/>
        <v>1362163.00620146</v>
      </c>
      <c r="AB148" s="157">
        <f t="shared" si="44"/>
        <v>0</v>
      </c>
      <c r="AC148" s="157">
        <f t="shared" si="45"/>
        <v>289566287547134.87</v>
      </c>
      <c r="AD148" s="88">
        <f t="shared" si="34"/>
        <v>319459198006957.75</v>
      </c>
      <c r="AE148" s="156">
        <f t="shared" si="35"/>
        <v>1103.2333933381558</v>
      </c>
      <c r="AF148" s="131">
        <f t="shared" si="46"/>
        <v>-1.4761168026698631E-2</v>
      </c>
      <c r="AG148" s="84">
        <f t="shared" si="47"/>
        <v>-2.1482277121374866E-2</v>
      </c>
      <c r="AH148" s="84">
        <f t="shared" si="48"/>
        <v>3.5670481678508445E-3</v>
      </c>
      <c r="AI148" s="84">
        <f t="shared" si="49"/>
        <v>-4.2957819208317143E-2</v>
      </c>
      <c r="AJ148" s="84">
        <f t="shared" si="50"/>
        <v>0</v>
      </c>
    </row>
    <row r="149" spans="1:36" ht="16.5">
      <c r="A149" s="84">
        <v>20180803</v>
      </c>
      <c r="B149" s="84" t="s">
        <v>99</v>
      </c>
      <c r="C149">
        <v>45550</v>
      </c>
      <c r="D149">
        <v>45750</v>
      </c>
      <c r="E149" s="112">
        <v>6419324700</v>
      </c>
      <c r="F149" s="112">
        <f t="shared" si="36"/>
        <v>0.17057656226522414</v>
      </c>
      <c r="G149" s="112">
        <f t="shared" si="37"/>
        <v>0.17057656226522414</v>
      </c>
      <c r="H149">
        <v>276561</v>
      </c>
      <c r="I149">
        <v>275578</v>
      </c>
      <c r="J149" s="88">
        <v>125395903</v>
      </c>
      <c r="K149" s="84">
        <f t="shared" si="38"/>
        <v>1.3661732391765899</v>
      </c>
      <c r="L149" s="84">
        <f t="shared" si="39"/>
        <v>1.3661732391765899</v>
      </c>
      <c r="M149">
        <v>194604</v>
      </c>
      <c r="N149">
        <v>203829</v>
      </c>
      <c r="O149" s="112">
        <v>15956260</v>
      </c>
      <c r="P149" s="112">
        <f t="shared" si="40"/>
        <v>27.692011621511142</v>
      </c>
      <c r="Q149" s="112">
        <f t="shared" si="41"/>
        <v>27.692011621511142</v>
      </c>
      <c r="R149" s="84">
        <v>0</v>
      </c>
      <c r="S149" s="84"/>
      <c r="T149" s="84">
        <v>0</v>
      </c>
      <c r="U149" s="84">
        <v>0</v>
      </c>
      <c r="V149" s="84"/>
      <c r="W149" s="112">
        <v>1</v>
      </c>
      <c r="X149" s="112">
        <v>1</v>
      </c>
      <c r="Y149" s="112">
        <v>100000000</v>
      </c>
      <c r="Z149" s="112">
        <f t="shared" si="42"/>
        <v>1362163.00620146</v>
      </c>
      <c r="AA149" s="112">
        <f t="shared" si="43"/>
        <v>1362163.00620146</v>
      </c>
      <c r="AB149" s="157">
        <f t="shared" si="44"/>
        <v>0</v>
      </c>
      <c r="AC149" s="157">
        <f t="shared" si="45"/>
        <v>289566287547134.87</v>
      </c>
      <c r="AD149" s="88">
        <f t="shared" si="34"/>
        <v>323585962207921.25</v>
      </c>
      <c r="AE149" s="156">
        <f t="shared" si="35"/>
        <v>1117.4849287496863</v>
      </c>
      <c r="AF149" s="131">
        <f t="shared" si="46"/>
        <v>1.2917969577052364E-2</v>
      </c>
      <c r="AG149" s="84">
        <f t="shared" si="47"/>
        <v>4.3907793633369925E-3</v>
      </c>
      <c r="AH149" s="84">
        <f t="shared" si="48"/>
        <v>-3.5543695604224744E-3</v>
      </c>
      <c r="AI149" s="84">
        <f t="shared" si="49"/>
        <v>4.7403958808657581E-2</v>
      </c>
      <c r="AJ149" s="84">
        <f t="shared" si="50"/>
        <v>0</v>
      </c>
    </row>
    <row r="150" spans="1:36" ht="16.5">
      <c r="A150" s="84">
        <v>20180806</v>
      </c>
      <c r="B150" s="84" t="s">
        <v>99</v>
      </c>
      <c r="C150">
        <v>45750</v>
      </c>
      <c r="D150">
        <v>45800</v>
      </c>
      <c r="E150" s="112">
        <v>6419324700</v>
      </c>
      <c r="F150" s="112">
        <f t="shared" si="36"/>
        <v>0.17057656226522414</v>
      </c>
      <c r="G150" s="112">
        <f t="shared" si="37"/>
        <v>0.17057656226522414</v>
      </c>
      <c r="H150">
        <v>275578</v>
      </c>
      <c r="I150">
        <v>269192</v>
      </c>
      <c r="J150" s="88">
        <v>125395903</v>
      </c>
      <c r="K150" s="84">
        <f t="shared" si="38"/>
        <v>1.3661732391765899</v>
      </c>
      <c r="L150" s="84">
        <f t="shared" si="39"/>
        <v>1.3661732391765899</v>
      </c>
      <c r="M150">
        <v>203829</v>
      </c>
      <c r="N150">
        <v>194997</v>
      </c>
      <c r="O150" s="112">
        <v>15956260</v>
      </c>
      <c r="P150" s="112">
        <f t="shared" si="40"/>
        <v>27.692011621511142</v>
      </c>
      <c r="Q150" s="112">
        <f t="shared" si="41"/>
        <v>27.692011621511142</v>
      </c>
      <c r="R150" s="84">
        <v>0</v>
      </c>
      <c r="S150" s="84"/>
      <c r="T150" s="84">
        <v>0</v>
      </c>
      <c r="U150" s="84">
        <v>0</v>
      </c>
      <c r="V150" s="84"/>
      <c r="W150" s="112">
        <v>1</v>
      </c>
      <c r="X150" s="112">
        <v>1</v>
      </c>
      <c r="Y150" s="112">
        <v>100000000</v>
      </c>
      <c r="Z150" s="112">
        <f t="shared" si="42"/>
        <v>1362163.00620146</v>
      </c>
      <c r="AA150" s="112">
        <f t="shared" si="43"/>
        <v>1362163.00620146</v>
      </c>
      <c r="AB150" s="157">
        <f t="shared" si="44"/>
        <v>0</v>
      </c>
      <c r="AC150" s="157">
        <f t="shared" si="45"/>
        <v>289566287547134.87</v>
      </c>
      <c r="AD150" s="88">
        <f t="shared" si="34"/>
        <v>318644193928863.31</v>
      </c>
      <c r="AE150" s="156">
        <f t="shared" si="35"/>
        <v>1100.4188250919756</v>
      </c>
      <c r="AF150" s="131">
        <f t="shared" si="46"/>
        <v>-1.5271887090956478E-2</v>
      </c>
      <c r="AG150" s="84">
        <f t="shared" si="47"/>
        <v>1.092896174863388E-3</v>
      </c>
      <c r="AH150" s="84">
        <f t="shared" si="48"/>
        <v>-2.317311251260986E-2</v>
      </c>
      <c r="AI150" s="84">
        <f t="shared" si="49"/>
        <v>-4.3330438750128784E-2</v>
      </c>
      <c r="AJ150" s="84">
        <f t="shared" si="50"/>
        <v>0</v>
      </c>
    </row>
    <row r="151" spans="1:36" ht="16.5">
      <c r="A151" s="84">
        <v>20180807</v>
      </c>
      <c r="B151" s="84" t="s">
        <v>99</v>
      </c>
      <c r="C151">
        <v>45800</v>
      </c>
      <c r="D151">
        <v>46700</v>
      </c>
      <c r="E151" s="112">
        <v>6419324700</v>
      </c>
      <c r="F151" s="112">
        <f t="shared" si="36"/>
        <v>0.17057656226522414</v>
      </c>
      <c r="G151" s="112">
        <f t="shared" si="37"/>
        <v>0.17057656226522414</v>
      </c>
      <c r="H151">
        <v>269192</v>
      </c>
      <c r="I151">
        <v>269684</v>
      </c>
      <c r="J151" s="88">
        <v>125395903</v>
      </c>
      <c r="K151" s="84">
        <f t="shared" si="38"/>
        <v>1.3661732391765899</v>
      </c>
      <c r="L151" s="84">
        <f t="shared" si="39"/>
        <v>1.3661732391765899</v>
      </c>
      <c r="M151">
        <v>194997</v>
      </c>
      <c r="N151">
        <v>201474</v>
      </c>
      <c r="O151" s="112">
        <v>15956260</v>
      </c>
      <c r="P151" s="112">
        <f t="shared" si="40"/>
        <v>27.692011621511142</v>
      </c>
      <c r="Q151" s="112">
        <f t="shared" si="41"/>
        <v>27.692011621511142</v>
      </c>
      <c r="R151" s="84">
        <v>0</v>
      </c>
      <c r="S151" s="84"/>
      <c r="T151" s="84">
        <v>0</v>
      </c>
      <c r="U151" s="84">
        <v>0</v>
      </c>
      <c r="V151" s="84"/>
      <c r="W151" s="112">
        <v>1</v>
      </c>
      <c r="X151" s="112">
        <v>1</v>
      </c>
      <c r="Y151" s="112">
        <v>100000000</v>
      </c>
      <c r="Z151" s="112">
        <f t="shared" si="42"/>
        <v>1362163.00620146</v>
      </c>
      <c r="AA151" s="112">
        <f t="shared" si="43"/>
        <v>1362163.00620146</v>
      </c>
      <c r="AB151" s="157">
        <f t="shared" si="44"/>
        <v>0</v>
      </c>
      <c r="AC151" s="157">
        <f t="shared" si="45"/>
        <v>289566287547134.87</v>
      </c>
      <c r="AD151" s="88">
        <f t="shared" si="34"/>
        <v>322575900688843</v>
      </c>
      <c r="AE151" s="156">
        <f t="shared" si="35"/>
        <v>1113.9967411998364</v>
      </c>
      <c r="AF151" s="131">
        <f t="shared" si="46"/>
        <v>1.2338862075288405E-2</v>
      </c>
      <c r="AG151" s="84">
        <f t="shared" si="47"/>
        <v>1.9650655021834062E-2</v>
      </c>
      <c r="AH151" s="84">
        <f t="shared" si="48"/>
        <v>1.8276917590418734E-3</v>
      </c>
      <c r="AI151" s="84">
        <f t="shared" si="49"/>
        <v>3.3215895629163529E-2</v>
      </c>
      <c r="AJ151" s="84">
        <f t="shared" si="50"/>
        <v>0</v>
      </c>
    </row>
    <row r="152" spans="1:36" ht="16.5">
      <c r="A152" s="84">
        <v>20180808</v>
      </c>
      <c r="B152" s="84" t="s">
        <v>99</v>
      </c>
      <c r="C152">
        <v>46700</v>
      </c>
      <c r="D152">
        <v>46800</v>
      </c>
      <c r="E152" s="112">
        <v>6419324700</v>
      </c>
      <c r="F152" s="112">
        <f t="shared" si="36"/>
        <v>0.17057656226522414</v>
      </c>
      <c r="G152" s="112">
        <f t="shared" si="37"/>
        <v>0.17057656226522414</v>
      </c>
      <c r="H152">
        <v>269684</v>
      </c>
      <c r="I152">
        <v>271157</v>
      </c>
      <c r="J152" s="88">
        <v>125395903</v>
      </c>
      <c r="K152" s="84">
        <f t="shared" si="38"/>
        <v>1.3661732391765899</v>
      </c>
      <c r="L152" s="84">
        <f t="shared" si="39"/>
        <v>1.3661732391765899</v>
      </c>
      <c r="M152">
        <v>201474</v>
      </c>
      <c r="N152">
        <v>195291</v>
      </c>
      <c r="O152" s="112">
        <v>15956260</v>
      </c>
      <c r="P152" s="112">
        <f t="shared" si="40"/>
        <v>27.692011621511142</v>
      </c>
      <c r="Q152" s="112">
        <f t="shared" si="41"/>
        <v>27.692011621511142</v>
      </c>
      <c r="R152" s="84">
        <v>0</v>
      </c>
      <c r="S152" s="84"/>
      <c r="T152" s="84">
        <v>0</v>
      </c>
      <c r="U152" s="84">
        <v>0</v>
      </c>
      <c r="V152" s="84"/>
      <c r="W152" s="112">
        <v>1</v>
      </c>
      <c r="X152" s="112">
        <v>1</v>
      </c>
      <c r="Y152" s="112">
        <v>100000000</v>
      </c>
      <c r="Z152" s="112">
        <f t="shared" si="42"/>
        <v>1362163.00620146</v>
      </c>
      <c r="AA152" s="112">
        <f t="shared" si="43"/>
        <v>1362163.00620146</v>
      </c>
      <c r="AB152" s="157">
        <f t="shared" si="44"/>
        <v>0</v>
      </c>
      <c r="AC152" s="157">
        <f t="shared" si="45"/>
        <v>289566287547134.87</v>
      </c>
      <c r="AD152" s="88">
        <f t="shared" si="34"/>
        <v>320205716499353.81</v>
      </c>
      <c r="AE152" s="156">
        <f t="shared" si="35"/>
        <v>1105.8114506759753</v>
      </c>
      <c r="AF152" s="131">
        <f t="shared" si="46"/>
        <v>-7.3476790560851194E-3</v>
      </c>
      <c r="AG152" s="84">
        <f t="shared" si="47"/>
        <v>2.1413276231263384E-3</v>
      </c>
      <c r="AH152" s="84">
        <f t="shared" si="48"/>
        <v>5.461948057726821E-3</v>
      </c>
      <c r="AI152" s="84">
        <f t="shared" si="49"/>
        <v>-3.0688823371750201E-2</v>
      </c>
      <c r="AJ152" s="84">
        <f t="shared" si="50"/>
        <v>0</v>
      </c>
    </row>
    <row r="153" spans="1:36" ht="16.5">
      <c r="A153" s="84">
        <v>20180809</v>
      </c>
      <c r="B153" s="84" t="s">
        <v>99</v>
      </c>
      <c r="C153">
        <v>46800</v>
      </c>
      <c r="D153">
        <v>46900</v>
      </c>
      <c r="E153" s="112">
        <v>6419324700</v>
      </c>
      <c r="F153" s="112">
        <f t="shared" si="36"/>
        <v>0.17057656226522414</v>
      </c>
      <c r="G153" s="112">
        <f t="shared" si="37"/>
        <v>0.17057656226522414</v>
      </c>
      <c r="H153">
        <v>271157</v>
      </c>
      <c r="I153">
        <v>271157</v>
      </c>
      <c r="J153" s="88">
        <v>125395903</v>
      </c>
      <c r="K153" s="84">
        <f t="shared" si="38"/>
        <v>1.3661732391765899</v>
      </c>
      <c r="L153" s="84">
        <f t="shared" si="39"/>
        <v>1.3661732391765899</v>
      </c>
      <c r="M153">
        <v>195291</v>
      </c>
      <c r="N153">
        <v>200100</v>
      </c>
      <c r="O153" s="112">
        <v>15956260</v>
      </c>
      <c r="P153" s="112">
        <f t="shared" si="40"/>
        <v>27.692011621511142</v>
      </c>
      <c r="Q153" s="112">
        <f t="shared" si="41"/>
        <v>27.692011621511142</v>
      </c>
      <c r="R153" s="84">
        <v>0</v>
      </c>
      <c r="S153" s="84"/>
      <c r="T153" s="84">
        <v>0</v>
      </c>
      <c r="U153" s="84">
        <v>0</v>
      </c>
      <c r="V153" s="84"/>
      <c r="W153" s="112">
        <v>1</v>
      </c>
      <c r="X153" s="112">
        <v>1</v>
      </c>
      <c r="Y153" s="112">
        <v>100000000</v>
      </c>
      <c r="Z153" s="112">
        <f t="shared" si="42"/>
        <v>1362163.00620146</v>
      </c>
      <c r="AA153" s="112">
        <f t="shared" si="43"/>
        <v>1362163.00620146</v>
      </c>
      <c r="AB153" s="157">
        <f t="shared" si="44"/>
        <v>0</v>
      </c>
      <c r="AC153" s="157">
        <f t="shared" si="45"/>
        <v>289566287547134.87</v>
      </c>
      <c r="AD153" s="88">
        <f t="shared" si="34"/>
        <v>322440124381037.12</v>
      </c>
      <c r="AE153" s="156">
        <f t="shared" si="35"/>
        <v>1113.5278457736595</v>
      </c>
      <c r="AF153" s="131">
        <f t="shared" si="46"/>
        <v>6.9780386999675368E-3</v>
      </c>
      <c r="AG153" s="84">
        <f t="shared" si="47"/>
        <v>2.136752136752137E-3</v>
      </c>
      <c r="AH153" s="84">
        <f t="shared" si="48"/>
        <v>0</v>
      </c>
      <c r="AI153" s="84">
        <f t="shared" si="49"/>
        <v>2.4624790696959921E-2</v>
      </c>
      <c r="AJ153" s="84">
        <f t="shared" si="50"/>
        <v>0</v>
      </c>
    </row>
    <row r="154" spans="1:36" ht="16.5">
      <c r="A154" s="84">
        <v>20180810</v>
      </c>
      <c r="B154" s="84" t="s">
        <v>99</v>
      </c>
      <c r="C154">
        <v>46900</v>
      </c>
      <c r="D154">
        <v>45400</v>
      </c>
      <c r="E154" s="112">
        <v>6419324700</v>
      </c>
      <c r="F154" s="112">
        <f t="shared" si="36"/>
        <v>0.17057656226522414</v>
      </c>
      <c r="G154" s="112">
        <f t="shared" si="37"/>
        <v>0.17057656226522414</v>
      </c>
      <c r="H154">
        <v>271157</v>
      </c>
      <c r="I154">
        <v>267228</v>
      </c>
      <c r="J154" s="88">
        <v>125395903</v>
      </c>
      <c r="K154" s="84">
        <f t="shared" si="38"/>
        <v>1.3661732391765899</v>
      </c>
      <c r="L154" s="84">
        <f t="shared" si="39"/>
        <v>1.3661732391765899</v>
      </c>
      <c r="M154">
        <v>200100</v>
      </c>
      <c r="N154">
        <v>198726</v>
      </c>
      <c r="O154" s="112">
        <v>15956260</v>
      </c>
      <c r="P154" s="112">
        <f t="shared" si="40"/>
        <v>27.692011621511142</v>
      </c>
      <c r="Q154" s="112">
        <f t="shared" si="41"/>
        <v>27.692011621511142</v>
      </c>
      <c r="R154" s="84">
        <v>0</v>
      </c>
      <c r="S154" s="84"/>
      <c r="T154" s="84">
        <v>0</v>
      </c>
      <c r="U154" s="84">
        <v>0</v>
      </c>
      <c r="V154" s="84"/>
      <c r="W154" s="112">
        <v>1</v>
      </c>
      <c r="X154" s="112">
        <v>1</v>
      </c>
      <c r="Y154" s="112">
        <v>100000000</v>
      </c>
      <c r="Z154" s="112">
        <f t="shared" si="42"/>
        <v>1362163.00620146</v>
      </c>
      <c r="AA154" s="112">
        <f t="shared" si="43"/>
        <v>1362163.00620146</v>
      </c>
      <c r="AB154" s="157">
        <f t="shared" si="44"/>
        <v>0</v>
      </c>
      <c r="AC154" s="157">
        <f t="shared" si="45"/>
        <v>289566287547134.87</v>
      </c>
      <c r="AD154" s="88">
        <f t="shared" si="34"/>
        <v>319517441025516.5</v>
      </c>
      <c r="AE154" s="156">
        <f t="shared" si="35"/>
        <v>1103.4345321483815</v>
      </c>
      <c r="AF154" s="131">
        <f t="shared" si="46"/>
        <v>-9.0642669274833085E-3</v>
      </c>
      <c r="AG154" s="84">
        <f t="shared" si="47"/>
        <v>-3.1982942430703626E-2</v>
      </c>
      <c r="AH154" s="84">
        <f t="shared" si="48"/>
        <v>-1.4489760544629126E-2</v>
      </c>
      <c r="AI154" s="84">
        <f t="shared" si="49"/>
        <v>-6.8665667166416793E-3</v>
      </c>
      <c r="AJ154" s="84">
        <f t="shared" si="50"/>
        <v>0</v>
      </c>
    </row>
    <row r="155" spans="1:36" ht="16.5">
      <c r="A155" s="84">
        <v>20180813</v>
      </c>
      <c r="B155" s="84" t="s">
        <v>99</v>
      </c>
      <c r="C155">
        <v>45400</v>
      </c>
      <c r="D155">
        <v>45050</v>
      </c>
      <c r="E155" s="112">
        <v>6419324700</v>
      </c>
      <c r="F155" s="112">
        <f t="shared" si="36"/>
        <v>0.17057656226522414</v>
      </c>
      <c r="G155" s="112">
        <f t="shared" si="37"/>
        <v>0.17057656226522414</v>
      </c>
      <c r="H155">
        <v>267228</v>
      </c>
      <c r="I155">
        <v>255929</v>
      </c>
      <c r="J155" s="88">
        <v>125395903</v>
      </c>
      <c r="K155" s="84">
        <f t="shared" si="38"/>
        <v>1.3661732391765899</v>
      </c>
      <c r="L155" s="84">
        <f t="shared" si="39"/>
        <v>1.3661732391765899</v>
      </c>
      <c r="M155">
        <v>198726</v>
      </c>
      <c r="N155">
        <v>192740</v>
      </c>
      <c r="O155" s="112">
        <v>15956260</v>
      </c>
      <c r="P155" s="112">
        <f t="shared" si="40"/>
        <v>27.692011621511142</v>
      </c>
      <c r="Q155" s="112">
        <f t="shared" si="41"/>
        <v>27.692011621511142</v>
      </c>
      <c r="R155" s="84">
        <v>0</v>
      </c>
      <c r="S155" s="84"/>
      <c r="T155" s="84">
        <v>0</v>
      </c>
      <c r="U155" s="84">
        <v>0</v>
      </c>
      <c r="V155" s="84"/>
      <c r="W155" s="112">
        <v>1</v>
      </c>
      <c r="X155" s="112">
        <v>1</v>
      </c>
      <c r="Y155" s="112">
        <v>100000000</v>
      </c>
      <c r="Z155" s="112">
        <f t="shared" si="42"/>
        <v>1362163.00620146</v>
      </c>
      <c r="AA155" s="112">
        <f t="shared" si="43"/>
        <v>1362163.00620146</v>
      </c>
      <c r="AB155" s="157">
        <f t="shared" si="44"/>
        <v>0</v>
      </c>
      <c r="AC155" s="157">
        <f t="shared" si="45"/>
        <v>289566287547134.87</v>
      </c>
      <c r="AD155" s="88">
        <f t="shared" si="34"/>
        <v>314553555993359.62</v>
      </c>
      <c r="AE155" s="156">
        <f t="shared" si="35"/>
        <v>1086.292049595578</v>
      </c>
      <c r="AF155" s="131">
        <f t="shared" si="46"/>
        <v>-1.5535568312718342E-2</v>
      </c>
      <c r="AG155" s="84">
        <f t="shared" si="47"/>
        <v>-7.709251101321586E-3</v>
      </c>
      <c r="AH155" s="84">
        <f t="shared" si="48"/>
        <v>-4.228224587243852E-2</v>
      </c>
      <c r="AI155" s="84">
        <f t="shared" si="49"/>
        <v>-3.0121876352364563E-2</v>
      </c>
      <c r="AJ155" s="84">
        <f t="shared" si="50"/>
        <v>0</v>
      </c>
    </row>
    <row r="156" spans="1:36" ht="16.5">
      <c r="A156" s="84">
        <v>20180814</v>
      </c>
      <c r="B156" s="84" t="s">
        <v>99</v>
      </c>
      <c r="C156">
        <v>45050</v>
      </c>
      <c r="D156">
        <v>45150</v>
      </c>
      <c r="E156" s="112">
        <v>6419324700</v>
      </c>
      <c r="F156" s="112">
        <f t="shared" si="36"/>
        <v>0.17057656226522414</v>
      </c>
      <c r="G156" s="112">
        <f t="shared" si="37"/>
        <v>0.17057656226522414</v>
      </c>
      <c r="H156">
        <v>255929</v>
      </c>
      <c r="I156">
        <v>256421</v>
      </c>
      <c r="J156" s="88">
        <v>125395903</v>
      </c>
      <c r="K156" s="84">
        <f t="shared" si="38"/>
        <v>1.3661732391765899</v>
      </c>
      <c r="L156" s="84">
        <f t="shared" si="39"/>
        <v>1.3661732391765899</v>
      </c>
      <c r="M156">
        <v>192740</v>
      </c>
      <c r="N156">
        <v>194212</v>
      </c>
      <c r="O156" s="112">
        <v>15956260</v>
      </c>
      <c r="P156" s="112">
        <f t="shared" si="40"/>
        <v>27.692011621511142</v>
      </c>
      <c r="Q156" s="112">
        <f t="shared" si="41"/>
        <v>27.692011621511142</v>
      </c>
      <c r="R156" s="84">
        <v>0</v>
      </c>
      <c r="S156" s="84"/>
      <c r="T156" s="84">
        <v>0</v>
      </c>
      <c r="U156" s="84">
        <v>0</v>
      </c>
      <c r="V156" s="84"/>
      <c r="W156" s="112">
        <v>1</v>
      </c>
      <c r="X156" s="112">
        <v>1</v>
      </c>
      <c r="Y156" s="112">
        <v>100000000</v>
      </c>
      <c r="Z156" s="112">
        <f t="shared" si="42"/>
        <v>1362163.00620146</v>
      </c>
      <c r="AA156" s="112">
        <f t="shared" si="43"/>
        <v>1362163.00620146</v>
      </c>
      <c r="AB156" s="157">
        <f t="shared" si="44"/>
        <v>0</v>
      </c>
      <c r="AC156" s="157">
        <f t="shared" si="45"/>
        <v>289566287547134.87</v>
      </c>
      <c r="AD156" s="88">
        <f t="shared" si="34"/>
        <v>315397759690361.12</v>
      </c>
      <c r="AE156" s="156">
        <f t="shared" si="35"/>
        <v>1089.2074569938377</v>
      </c>
      <c r="AF156" s="131">
        <f t="shared" si="46"/>
        <v>2.6838154613624625E-3</v>
      </c>
      <c r="AG156" s="84">
        <f t="shared" si="47"/>
        <v>2.2197558268590455E-3</v>
      </c>
      <c r="AH156" s="84">
        <f t="shared" si="48"/>
        <v>1.9224081678903134E-3</v>
      </c>
      <c r="AI156" s="84">
        <f t="shared" si="49"/>
        <v>7.6372315035799524E-3</v>
      </c>
      <c r="AJ156" s="84">
        <f t="shared" si="50"/>
        <v>0</v>
      </c>
    </row>
    <row r="157" spans="1:36" ht="16.5">
      <c r="A157" s="84">
        <v>20180816</v>
      </c>
      <c r="B157" s="84" t="s">
        <v>99</v>
      </c>
      <c r="C157">
        <v>45150</v>
      </c>
      <c r="D157">
        <v>44250</v>
      </c>
      <c r="E157" s="112">
        <v>6419324700</v>
      </c>
      <c r="F157" s="112">
        <f t="shared" si="36"/>
        <v>0.17057656226522414</v>
      </c>
      <c r="G157" s="112">
        <f t="shared" si="37"/>
        <v>0.17057656226522414</v>
      </c>
      <c r="H157">
        <v>256421</v>
      </c>
      <c r="I157">
        <v>253964</v>
      </c>
      <c r="J157" s="88">
        <v>125395903</v>
      </c>
      <c r="K157" s="84">
        <f t="shared" si="38"/>
        <v>1.3661732391765899</v>
      </c>
      <c r="L157" s="84">
        <f t="shared" si="39"/>
        <v>1.3661732391765899</v>
      </c>
      <c r="M157">
        <v>194212</v>
      </c>
      <c r="N157">
        <v>190090</v>
      </c>
      <c r="O157" s="112">
        <v>15956260</v>
      </c>
      <c r="P157" s="112">
        <f t="shared" si="40"/>
        <v>27.692011621511142</v>
      </c>
      <c r="Q157" s="112">
        <f t="shared" si="41"/>
        <v>27.692011621511142</v>
      </c>
      <c r="R157" s="84">
        <v>0</v>
      </c>
      <c r="S157" s="84"/>
      <c r="T157" s="84">
        <v>0</v>
      </c>
      <c r="U157" s="84">
        <v>0</v>
      </c>
      <c r="V157" s="84"/>
      <c r="W157" s="112">
        <v>1</v>
      </c>
      <c r="X157" s="112">
        <v>1</v>
      </c>
      <c r="Y157" s="112">
        <v>100000000</v>
      </c>
      <c r="Z157" s="112">
        <f t="shared" si="42"/>
        <v>1362163.00620146</v>
      </c>
      <c r="AA157" s="112">
        <f t="shared" si="43"/>
        <v>1362163.00620146</v>
      </c>
      <c r="AB157" s="157">
        <f t="shared" si="44"/>
        <v>0</v>
      </c>
      <c r="AC157" s="157">
        <f t="shared" si="45"/>
        <v>289566287547134.87</v>
      </c>
      <c r="AD157" s="88">
        <f t="shared" si="34"/>
        <v>312170006322336.81</v>
      </c>
      <c r="AE157" s="156">
        <f t="shared" si="35"/>
        <v>1078.0606021739411</v>
      </c>
      <c r="AF157" s="131">
        <f t="shared" si="46"/>
        <v>-1.0233913427898662E-2</v>
      </c>
      <c r="AG157" s="84">
        <f t="shared" si="47"/>
        <v>-1.9933554817275746E-2</v>
      </c>
      <c r="AH157" s="84">
        <f t="shared" si="48"/>
        <v>-9.5818985184520766E-3</v>
      </c>
      <c r="AI157" s="84">
        <f t="shared" si="49"/>
        <v>-2.1224229192840813E-2</v>
      </c>
      <c r="AJ157" s="84">
        <f t="shared" si="50"/>
        <v>0</v>
      </c>
    </row>
    <row r="158" spans="1:36" ht="16.5">
      <c r="A158" s="84">
        <v>20180817</v>
      </c>
      <c r="B158" s="84" t="s">
        <v>99</v>
      </c>
      <c r="C158">
        <v>44250</v>
      </c>
      <c r="D158">
        <v>44100</v>
      </c>
      <c r="E158" s="112">
        <v>6419324700</v>
      </c>
      <c r="F158" s="112">
        <f t="shared" si="36"/>
        <v>0.17057656226522414</v>
      </c>
      <c r="G158" s="112">
        <f t="shared" si="37"/>
        <v>0.17057656226522414</v>
      </c>
      <c r="H158">
        <v>253964</v>
      </c>
      <c r="I158">
        <v>258385</v>
      </c>
      <c r="J158" s="88">
        <v>125395903</v>
      </c>
      <c r="K158" s="84">
        <f t="shared" si="38"/>
        <v>1.3661732391765899</v>
      </c>
      <c r="L158" s="84">
        <f t="shared" si="39"/>
        <v>1.3661732391765899</v>
      </c>
      <c r="M158">
        <v>190090</v>
      </c>
      <c r="N158">
        <v>197647</v>
      </c>
      <c r="O158" s="112">
        <v>15956260</v>
      </c>
      <c r="P158" s="112">
        <f t="shared" si="40"/>
        <v>27.692011621511142</v>
      </c>
      <c r="Q158" s="112">
        <f t="shared" si="41"/>
        <v>27.692011621511142</v>
      </c>
      <c r="R158" s="84">
        <v>0</v>
      </c>
      <c r="S158" s="84"/>
      <c r="T158" s="84">
        <v>0</v>
      </c>
      <c r="U158" s="84">
        <v>0</v>
      </c>
      <c r="V158" s="84"/>
      <c r="W158" s="112">
        <v>1</v>
      </c>
      <c r="X158" s="112">
        <v>1</v>
      </c>
      <c r="Y158" s="112">
        <v>100000000</v>
      </c>
      <c r="Z158" s="112">
        <f t="shared" si="42"/>
        <v>1362163.00620146</v>
      </c>
      <c r="AA158" s="112">
        <f t="shared" si="43"/>
        <v>1362163.00620146</v>
      </c>
      <c r="AB158" s="157">
        <f t="shared" si="44"/>
        <v>0</v>
      </c>
      <c r="AC158" s="157">
        <f t="shared" si="45"/>
        <v>289566287547134.87</v>
      </c>
      <c r="AD158" s="88">
        <f t="shared" si="34"/>
        <v>316102274156809.44</v>
      </c>
      <c r="AE158" s="156">
        <f t="shared" si="35"/>
        <v>1091.6404559192863</v>
      </c>
      <c r="AF158" s="131">
        <f t="shared" si="46"/>
        <v>1.2596558781538824E-2</v>
      </c>
      <c r="AG158" s="84">
        <f t="shared" si="47"/>
        <v>-3.3898305084745762E-3</v>
      </c>
      <c r="AH158" s="84">
        <f t="shared" si="48"/>
        <v>1.740797908364965E-2</v>
      </c>
      <c r="AI158" s="84">
        <f t="shared" si="49"/>
        <v>3.9754852964385294E-2</v>
      </c>
      <c r="AJ158" s="84">
        <f t="shared" si="50"/>
        <v>0</v>
      </c>
    </row>
    <row r="159" spans="1:36" ht="16.5">
      <c r="A159" s="84">
        <v>20180820</v>
      </c>
      <c r="B159" s="84" t="s">
        <v>99</v>
      </c>
      <c r="C159">
        <v>44100</v>
      </c>
      <c r="D159">
        <v>43850</v>
      </c>
      <c r="E159" s="112">
        <v>6419324700</v>
      </c>
      <c r="F159" s="112">
        <f t="shared" si="36"/>
        <v>0.17057656226522414</v>
      </c>
      <c r="G159" s="112">
        <f t="shared" si="37"/>
        <v>0.17057656226522414</v>
      </c>
      <c r="H159">
        <v>258385</v>
      </c>
      <c r="I159">
        <v>256421</v>
      </c>
      <c r="J159" s="88">
        <v>125395903</v>
      </c>
      <c r="K159" s="84">
        <f t="shared" si="38"/>
        <v>1.3661732391765899</v>
      </c>
      <c r="L159" s="84">
        <f t="shared" si="39"/>
        <v>1.3661732391765899</v>
      </c>
      <c r="M159">
        <v>197647</v>
      </c>
      <c r="N159">
        <v>197254</v>
      </c>
      <c r="O159" s="112">
        <v>15956260</v>
      </c>
      <c r="P159" s="112">
        <f t="shared" si="40"/>
        <v>27.692011621511142</v>
      </c>
      <c r="Q159" s="112">
        <f t="shared" si="41"/>
        <v>27.692011621511142</v>
      </c>
      <c r="R159" s="84">
        <v>0</v>
      </c>
      <c r="S159" s="84"/>
      <c r="T159" s="84">
        <v>0</v>
      </c>
      <c r="U159" s="84">
        <v>0</v>
      </c>
      <c r="V159" s="84"/>
      <c r="W159" s="112">
        <v>1</v>
      </c>
      <c r="X159" s="112">
        <v>1</v>
      </c>
      <c r="Y159" s="112">
        <v>100000000</v>
      </c>
      <c r="Z159" s="112">
        <f t="shared" si="42"/>
        <v>1362163.00620146</v>
      </c>
      <c r="AA159" s="112">
        <f t="shared" si="43"/>
        <v>1362163.00620146</v>
      </c>
      <c r="AB159" s="157">
        <f t="shared" si="44"/>
        <v>0</v>
      </c>
      <c r="AC159" s="157">
        <f t="shared" si="45"/>
        <v>289566287547134.87</v>
      </c>
      <c r="AD159" s="88">
        <f t="shared" si="34"/>
        <v>315318418420590.37</v>
      </c>
      <c r="AE159" s="156">
        <f t="shared" si="35"/>
        <v>1088.9334566243788</v>
      </c>
      <c r="AF159" s="131">
        <f t="shared" si="46"/>
        <v>-2.479753549100482E-3</v>
      </c>
      <c r="AG159" s="84">
        <f t="shared" si="47"/>
        <v>-5.6689342403628117E-3</v>
      </c>
      <c r="AH159" s="84">
        <f t="shared" si="48"/>
        <v>-7.6010604330746757E-3</v>
      </c>
      <c r="AI159" s="84">
        <f t="shared" si="49"/>
        <v>-1.9883934489266218E-3</v>
      </c>
      <c r="AJ159" s="84">
        <f t="shared" si="50"/>
        <v>0</v>
      </c>
    </row>
    <row r="160" spans="1:36" ht="16.5">
      <c r="A160" s="84">
        <v>20180821</v>
      </c>
      <c r="B160" s="84" t="s">
        <v>99</v>
      </c>
      <c r="C160">
        <v>43850</v>
      </c>
      <c r="D160">
        <v>44800</v>
      </c>
      <c r="E160" s="112">
        <v>6419324700</v>
      </c>
      <c r="F160" s="112">
        <f t="shared" si="36"/>
        <v>0.17057656226522414</v>
      </c>
      <c r="G160" s="112">
        <f t="shared" si="37"/>
        <v>0.17057656226522414</v>
      </c>
      <c r="H160">
        <v>256421</v>
      </c>
      <c r="I160">
        <v>263789</v>
      </c>
      <c r="J160" s="88">
        <v>125395903</v>
      </c>
      <c r="K160" s="84">
        <f t="shared" si="38"/>
        <v>1.3661732391765899</v>
      </c>
      <c r="L160" s="84">
        <f t="shared" si="39"/>
        <v>1.3661732391765899</v>
      </c>
      <c r="M160">
        <v>197254</v>
      </c>
      <c r="N160">
        <v>213152</v>
      </c>
      <c r="O160" s="112">
        <v>15956260</v>
      </c>
      <c r="P160" s="112">
        <f t="shared" si="40"/>
        <v>27.692011621511142</v>
      </c>
      <c r="Q160" s="112">
        <f t="shared" si="41"/>
        <v>27.692011621511142</v>
      </c>
      <c r="R160" s="84">
        <v>0</v>
      </c>
      <c r="S160" s="84"/>
      <c r="T160" s="84">
        <v>0</v>
      </c>
      <c r="U160" s="84">
        <v>0</v>
      </c>
      <c r="V160" s="84"/>
      <c r="W160" s="112">
        <v>1</v>
      </c>
      <c r="X160" s="112">
        <v>1</v>
      </c>
      <c r="Y160" s="112">
        <v>100000000</v>
      </c>
      <c r="Z160" s="112">
        <f t="shared" si="42"/>
        <v>1362163.00620146</v>
      </c>
      <c r="AA160" s="112">
        <f t="shared" si="43"/>
        <v>1362163.00620146</v>
      </c>
      <c r="AB160" s="157">
        <f t="shared" si="44"/>
        <v>0</v>
      </c>
      <c r="AC160" s="157">
        <f t="shared" si="45"/>
        <v>289566287547134.87</v>
      </c>
      <c r="AD160" s="88">
        <f t="shared" si="34"/>
        <v>324645591323890.31</v>
      </c>
      <c r="AE160" s="156">
        <f t="shared" si="35"/>
        <v>1121.1442950555677</v>
      </c>
      <c r="AF160" s="131">
        <f t="shared" si="46"/>
        <v>2.9580171529526109E-2</v>
      </c>
      <c r="AG160" s="84">
        <f t="shared" si="47"/>
        <v>2.1664766248574687E-2</v>
      </c>
      <c r="AH160" s="84">
        <f t="shared" si="48"/>
        <v>2.8733996045565691E-2</v>
      </c>
      <c r="AI160" s="84">
        <f t="shared" si="49"/>
        <v>8.0596591197136691E-2</v>
      </c>
      <c r="AJ160" s="84">
        <f t="shared" si="50"/>
        <v>0</v>
      </c>
    </row>
    <row r="161" spans="1:36" ht="16.5">
      <c r="A161" s="84">
        <v>20180822</v>
      </c>
      <c r="B161" s="84" t="s">
        <v>99</v>
      </c>
      <c r="C161">
        <v>44800</v>
      </c>
      <c r="D161">
        <v>46100</v>
      </c>
      <c r="E161" s="112">
        <v>6419324700</v>
      </c>
      <c r="F161" s="112">
        <f t="shared" si="36"/>
        <v>0.17057656226522414</v>
      </c>
      <c r="G161" s="112">
        <f t="shared" si="37"/>
        <v>0.17057656226522414</v>
      </c>
      <c r="H161">
        <v>263789</v>
      </c>
      <c r="I161">
        <v>263789</v>
      </c>
      <c r="J161" s="88">
        <v>125395903</v>
      </c>
      <c r="K161" s="84">
        <f t="shared" si="38"/>
        <v>1.3661732391765899</v>
      </c>
      <c r="L161" s="84">
        <f t="shared" si="39"/>
        <v>1.3661732391765899</v>
      </c>
      <c r="M161">
        <v>213152</v>
      </c>
      <c r="N161">
        <v>213054</v>
      </c>
      <c r="O161" s="112">
        <v>15956260</v>
      </c>
      <c r="P161" s="112">
        <f t="shared" si="40"/>
        <v>27.692011621511142</v>
      </c>
      <c r="Q161" s="112">
        <f t="shared" si="41"/>
        <v>27.692011621511142</v>
      </c>
      <c r="R161" s="84">
        <v>0</v>
      </c>
      <c r="S161" s="84"/>
      <c r="T161" s="84">
        <v>0</v>
      </c>
      <c r="U161" s="84">
        <v>0</v>
      </c>
      <c r="V161" s="84"/>
      <c r="W161" s="112">
        <v>1</v>
      </c>
      <c r="X161" s="112">
        <v>1</v>
      </c>
      <c r="Y161" s="112">
        <v>100000000</v>
      </c>
      <c r="Z161" s="112">
        <f t="shared" si="42"/>
        <v>1362163.00620146</v>
      </c>
      <c r="AA161" s="112">
        <f t="shared" si="43"/>
        <v>1362163.00620146</v>
      </c>
      <c r="AB161" s="157">
        <f t="shared" si="44"/>
        <v>0</v>
      </c>
      <c r="AC161" s="157">
        <f t="shared" si="45"/>
        <v>289566287547134.87</v>
      </c>
      <c r="AD161" s="88">
        <f t="shared" si="34"/>
        <v>326025771193236.75</v>
      </c>
      <c r="AE161" s="156">
        <f t="shared" si="35"/>
        <v>1125.910664376519</v>
      </c>
      <c r="AF161" s="131">
        <f t="shared" si="46"/>
        <v>4.2513433301777283E-3</v>
      </c>
      <c r="AG161" s="84">
        <f t="shared" si="47"/>
        <v>2.9017857142857144E-2</v>
      </c>
      <c r="AH161" s="84">
        <f t="shared" si="48"/>
        <v>0</v>
      </c>
      <c r="AI161" s="84">
        <f t="shared" si="49"/>
        <v>-4.597658009307912E-4</v>
      </c>
      <c r="AJ161" s="84">
        <f t="shared" si="50"/>
        <v>0</v>
      </c>
    </row>
    <row r="162" spans="1:36" ht="16.5">
      <c r="A162" s="84">
        <v>20180823</v>
      </c>
      <c r="B162" s="84" t="s">
        <v>99</v>
      </c>
      <c r="C162">
        <v>46100</v>
      </c>
      <c r="D162">
        <v>46200</v>
      </c>
      <c r="E162" s="112">
        <v>6419324700</v>
      </c>
      <c r="F162" s="112">
        <f t="shared" si="36"/>
        <v>0.17057656226522414</v>
      </c>
      <c r="G162" s="112">
        <f t="shared" si="37"/>
        <v>0.17057656226522414</v>
      </c>
      <c r="H162">
        <v>263789</v>
      </c>
      <c r="I162">
        <v>269192</v>
      </c>
      <c r="J162" s="88">
        <v>125395903</v>
      </c>
      <c r="K162" s="84">
        <f t="shared" si="38"/>
        <v>1.3661732391765899</v>
      </c>
      <c r="L162" s="84">
        <f t="shared" si="39"/>
        <v>1.3661732391765899</v>
      </c>
      <c r="M162">
        <v>213054</v>
      </c>
      <c r="N162">
        <v>213447</v>
      </c>
      <c r="O162" s="112">
        <v>15956260</v>
      </c>
      <c r="P162" s="112">
        <f t="shared" si="40"/>
        <v>27.692011621511142</v>
      </c>
      <c r="Q162" s="112">
        <f t="shared" si="41"/>
        <v>27.692011621511142</v>
      </c>
      <c r="R162" s="84">
        <v>0</v>
      </c>
      <c r="S162" s="84"/>
      <c r="T162" s="84">
        <v>0</v>
      </c>
      <c r="U162" s="84">
        <v>0</v>
      </c>
      <c r="V162" s="84"/>
      <c r="W162" s="112">
        <v>1</v>
      </c>
      <c r="X162" s="112">
        <v>1</v>
      </c>
      <c r="Y162" s="112">
        <v>100000000</v>
      </c>
      <c r="Z162" s="112">
        <f t="shared" si="42"/>
        <v>1362163.00620146</v>
      </c>
      <c r="AA162" s="112">
        <f t="shared" si="43"/>
        <v>1362163.00620146</v>
      </c>
      <c r="AB162" s="157">
        <f t="shared" si="44"/>
        <v>0</v>
      </c>
      <c r="AC162" s="157">
        <f t="shared" si="45"/>
        <v>289566287547134.87</v>
      </c>
      <c r="AD162" s="88">
        <f t="shared" si="34"/>
        <v>327234522758834.87</v>
      </c>
      <c r="AE162" s="156">
        <f t="shared" si="35"/>
        <v>1130.0850162178099</v>
      </c>
      <c r="AF162" s="131">
        <f t="shared" si="46"/>
        <v>3.7075337976325826E-3</v>
      </c>
      <c r="AG162" s="84">
        <f t="shared" si="47"/>
        <v>2.1691973969631237E-3</v>
      </c>
      <c r="AH162" s="84">
        <f t="shared" si="48"/>
        <v>2.0482279397548799E-2</v>
      </c>
      <c r="AI162" s="84">
        <f t="shared" si="49"/>
        <v>1.8446027767608211E-3</v>
      </c>
      <c r="AJ162" s="84">
        <f t="shared" si="50"/>
        <v>0</v>
      </c>
    </row>
    <row r="163" spans="1:36" ht="16.5">
      <c r="A163" s="84">
        <v>20180824</v>
      </c>
      <c r="B163" s="84" t="s">
        <v>99</v>
      </c>
      <c r="C163">
        <v>46200</v>
      </c>
      <c r="D163">
        <v>46150</v>
      </c>
      <c r="E163" s="112">
        <v>6419324700</v>
      </c>
      <c r="F163" s="112">
        <f t="shared" si="36"/>
        <v>0.17057656226522414</v>
      </c>
      <c r="G163" s="112">
        <f t="shared" si="37"/>
        <v>0.17057656226522414</v>
      </c>
      <c r="H163">
        <v>269192</v>
      </c>
      <c r="I163">
        <v>274596</v>
      </c>
      <c r="J163" s="88">
        <v>125395903</v>
      </c>
      <c r="K163" s="84">
        <f t="shared" si="38"/>
        <v>1.3661732391765899</v>
      </c>
      <c r="L163" s="84">
        <f t="shared" si="39"/>
        <v>1.3661732391765899</v>
      </c>
      <c r="M163">
        <v>213447</v>
      </c>
      <c r="N163">
        <v>216980</v>
      </c>
      <c r="O163" s="112">
        <v>15956260</v>
      </c>
      <c r="P163" s="112">
        <f t="shared" si="40"/>
        <v>27.692011621511142</v>
      </c>
      <c r="Q163" s="112">
        <f t="shared" si="41"/>
        <v>27.692011621511142</v>
      </c>
      <c r="R163" s="84">
        <v>0</v>
      </c>
      <c r="S163" s="84"/>
      <c r="T163" s="84">
        <v>0</v>
      </c>
      <c r="U163" s="84">
        <v>0</v>
      </c>
      <c r="V163" s="84"/>
      <c r="W163" s="112">
        <v>1</v>
      </c>
      <c r="X163" s="112">
        <v>1</v>
      </c>
      <c r="Y163" s="112">
        <v>100000000</v>
      </c>
      <c r="Z163" s="112">
        <f t="shared" si="42"/>
        <v>1362163.00620146</v>
      </c>
      <c r="AA163" s="112">
        <f t="shared" si="43"/>
        <v>1362163.00620146</v>
      </c>
      <c r="AB163" s="157">
        <f t="shared" si="44"/>
        <v>0</v>
      </c>
      <c r="AC163" s="157">
        <f t="shared" si="45"/>
        <v>289566287547134.87</v>
      </c>
      <c r="AD163" s="88">
        <f t="shared" si="34"/>
        <v>329666641029348.87</v>
      </c>
      <c r="AE163" s="156">
        <f t="shared" si="35"/>
        <v>1138.4841924172081</v>
      </c>
      <c r="AF163" s="131">
        <f t="shared" si="46"/>
        <v>7.4323401150018977E-3</v>
      </c>
      <c r="AG163" s="84">
        <f t="shared" si="47"/>
        <v>-1.0822510822510823E-3</v>
      </c>
      <c r="AH163" s="84">
        <f t="shared" si="48"/>
        <v>2.0074890784272936E-2</v>
      </c>
      <c r="AI163" s="84">
        <f t="shared" si="49"/>
        <v>1.6552118324455252E-2</v>
      </c>
      <c r="AJ163" s="84">
        <f t="shared" si="50"/>
        <v>0</v>
      </c>
    </row>
    <row r="164" spans="1:36" ht="16.5">
      <c r="A164" s="84">
        <v>20180827</v>
      </c>
      <c r="B164" s="84" t="s">
        <v>99</v>
      </c>
      <c r="C164">
        <v>46150</v>
      </c>
      <c r="D164">
        <v>46300</v>
      </c>
      <c r="E164" s="112">
        <v>6419324700</v>
      </c>
      <c r="F164" s="112">
        <f t="shared" si="36"/>
        <v>0.17057656226522414</v>
      </c>
      <c r="G164" s="112">
        <f t="shared" si="37"/>
        <v>0.17057656226522414</v>
      </c>
      <c r="H164">
        <v>274596</v>
      </c>
      <c r="I164">
        <v>273122</v>
      </c>
      <c r="J164" s="88">
        <v>125395903</v>
      </c>
      <c r="K164" s="84">
        <f t="shared" si="38"/>
        <v>1.3661732391765899</v>
      </c>
      <c r="L164" s="84">
        <f t="shared" si="39"/>
        <v>1.3661732391765899</v>
      </c>
      <c r="M164">
        <v>216980</v>
      </c>
      <c r="N164">
        <v>216685</v>
      </c>
      <c r="O164" s="112">
        <v>15956260</v>
      </c>
      <c r="P164" s="112">
        <f t="shared" si="40"/>
        <v>27.692011621511142</v>
      </c>
      <c r="Q164" s="112">
        <f t="shared" si="41"/>
        <v>27.692011621511142</v>
      </c>
      <c r="R164" s="84">
        <v>0</v>
      </c>
      <c r="S164" s="84"/>
      <c r="T164" s="84">
        <v>0</v>
      </c>
      <c r="U164" s="84">
        <v>0</v>
      </c>
      <c r="V164" s="84"/>
      <c r="W164" s="112">
        <v>1</v>
      </c>
      <c r="X164" s="112">
        <v>1</v>
      </c>
      <c r="Y164" s="112">
        <v>100000000</v>
      </c>
      <c r="Z164" s="112">
        <f t="shared" si="42"/>
        <v>1362163.00620146</v>
      </c>
      <c r="AA164" s="112">
        <f t="shared" si="43"/>
        <v>1362163.00620146</v>
      </c>
      <c r="AB164" s="157">
        <f t="shared" si="44"/>
        <v>0</v>
      </c>
      <c r="AC164" s="157">
        <f t="shared" si="45"/>
        <v>289566287547134.87</v>
      </c>
      <c r="AD164" s="88">
        <f t="shared" si="34"/>
        <v>329448025338967.44</v>
      </c>
      <c r="AE164" s="156">
        <f t="shared" si="35"/>
        <v>1137.7292160964723</v>
      </c>
      <c r="AF164" s="131">
        <f t="shared" si="46"/>
        <v>-6.6314168063484364E-4</v>
      </c>
      <c r="AG164" s="84">
        <f t="shared" si="47"/>
        <v>3.2502708559046588E-3</v>
      </c>
      <c r="AH164" s="84">
        <f t="shared" si="48"/>
        <v>-5.3678859123949367E-3</v>
      </c>
      <c r="AI164" s="84">
        <f t="shared" si="49"/>
        <v>-1.3595723108120565E-3</v>
      </c>
      <c r="AJ164" s="84">
        <f t="shared" si="50"/>
        <v>0</v>
      </c>
    </row>
    <row r="165" spans="1:36" ht="16.5">
      <c r="A165" s="84">
        <v>20180828</v>
      </c>
      <c r="B165" s="84" t="s">
        <v>99</v>
      </c>
      <c r="C165">
        <v>46300</v>
      </c>
      <c r="D165">
        <v>46550</v>
      </c>
      <c r="E165" s="112">
        <v>6419324700</v>
      </c>
      <c r="F165" s="112">
        <f t="shared" si="36"/>
        <v>0.17057656226522414</v>
      </c>
      <c r="G165" s="112">
        <f t="shared" si="37"/>
        <v>0.17057656226522414</v>
      </c>
      <c r="H165">
        <v>273122</v>
      </c>
      <c r="I165">
        <v>264280</v>
      </c>
      <c r="J165" s="88">
        <v>125395903</v>
      </c>
      <c r="K165" s="84">
        <f t="shared" si="38"/>
        <v>1.3661732391765899</v>
      </c>
      <c r="L165" s="84">
        <f t="shared" si="39"/>
        <v>1.3661732391765899</v>
      </c>
      <c r="M165">
        <v>216685</v>
      </c>
      <c r="N165">
        <v>216881</v>
      </c>
      <c r="O165" s="112">
        <v>15956260</v>
      </c>
      <c r="P165" s="112">
        <f t="shared" si="40"/>
        <v>27.692011621511142</v>
      </c>
      <c r="Q165" s="112">
        <f t="shared" si="41"/>
        <v>27.692011621511142</v>
      </c>
      <c r="R165" s="84">
        <v>0</v>
      </c>
      <c r="S165" s="84"/>
      <c r="T165" s="84">
        <v>0</v>
      </c>
      <c r="U165" s="84">
        <v>0</v>
      </c>
      <c r="V165" s="84"/>
      <c r="W165" s="112">
        <v>1</v>
      </c>
      <c r="X165" s="112">
        <v>1</v>
      </c>
      <c r="Y165" s="112">
        <v>100000000</v>
      </c>
      <c r="Z165" s="112">
        <f t="shared" si="42"/>
        <v>1362163.00620146</v>
      </c>
      <c r="AA165" s="112">
        <f t="shared" si="43"/>
        <v>1362163.00620146</v>
      </c>
      <c r="AB165" s="157">
        <f t="shared" si="44"/>
        <v>0</v>
      </c>
      <c r="AC165" s="157">
        <f t="shared" si="45"/>
        <v>289566287547134.87</v>
      </c>
      <c r="AD165" s="88">
        <f t="shared" si="34"/>
        <v>328293631303970.87</v>
      </c>
      <c r="AE165" s="156">
        <f t="shared" si="35"/>
        <v>1133.7425847631937</v>
      </c>
      <c r="AF165" s="131">
        <f t="shared" si="46"/>
        <v>-3.5040247511237297E-3</v>
      </c>
      <c r="AG165" s="84">
        <f t="shared" si="47"/>
        <v>5.3995680345572351E-3</v>
      </c>
      <c r="AH165" s="84">
        <f t="shared" si="48"/>
        <v>-3.2373810970921423E-2</v>
      </c>
      <c r="AI165" s="84">
        <f t="shared" si="49"/>
        <v>9.0453884671297044E-4</v>
      </c>
      <c r="AJ165" s="84">
        <f t="shared" si="50"/>
        <v>0</v>
      </c>
    </row>
    <row r="166" spans="1:36" ht="16.5">
      <c r="A166" s="84">
        <v>20180829</v>
      </c>
      <c r="B166" s="84" t="s">
        <v>99</v>
      </c>
      <c r="C166">
        <v>46550</v>
      </c>
      <c r="D166">
        <v>46800</v>
      </c>
      <c r="E166" s="112">
        <v>6419324700</v>
      </c>
      <c r="F166" s="112">
        <f t="shared" si="36"/>
        <v>0.17057656226522414</v>
      </c>
      <c r="G166" s="112">
        <f t="shared" si="37"/>
        <v>0.17057656226522414</v>
      </c>
      <c r="H166">
        <v>264280</v>
      </c>
      <c r="I166">
        <v>264771</v>
      </c>
      <c r="J166" s="88">
        <v>125395903</v>
      </c>
      <c r="K166" s="84">
        <f t="shared" si="38"/>
        <v>1.3661732391765899</v>
      </c>
      <c r="L166" s="84">
        <f t="shared" si="39"/>
        <v>1.3661732391765899</v>
      </c>
      <c r="M166">
        <v>216881</v>
      </c>
      <c r="N166">
        <v>219335</v>
      </c>
      <c r="O166" s="112">
        <v>15956260</v>
      </c>
      <c r="P166" s="112">
        <f t="shared" si="40"/>
        <v>27.692011621511142</v>
      </c>
      <c r="Q166" s="112">
        <f t="shared" si="41"/>
        <v>27.692011621511142</v>
      </c>
      <c r="R166" s="84">
        <v>0</v>
      </c>
      <c r="S166" s="84"/>
      <c r="T166" s="84">
        <v>0</v>
      </c>
      <c r="U166" s="84">
        <v>0</v>
      </c>
      <c r="V166" s="84"/>
      <c r="W166" s="112">
        <v>1</v>
      </c>
      <c r="X166" s="112">
        <v>1</v>
      </c>
      <c r="Y166" s="112">
        <v>100000000</v>
      </c>
      <c r="Z166" s="112">
        <f t="shared" si="42"/>
        <v>1362163.00620146</v>
      </c>
      <c r="AA166" s="112">
        <f t="shared" si="43"/>
        <v>1362163.00620146</v>
      </c>
      <c r="AB166" s="157">
        <f t="shared" si="44"/>
        <v>0</v>
      </c>
      <c r="AC166" s="157">
        <f t="shared" si="45"/>
        <v>289566287547134.87</v>
      </c>
      <c r="AD166" s="88">
        <f t="shared" si="34"/>
        <v>329735819079837.37</v>
      </c>
      <c r="AE166" s="156">
        <f t="shared" si="35"/>
        <v>1138.7230947116516</v>
      </c>
      <c r="AF166" s="131">
        <f t="shared" si="46"/>
        <v>4.3929812775782597E-3</v>
      </c>
      <c r="AG166" s="84">
        <f t="shared" si="47"/>
        <v>5.3705692803437165E-3</v>
      </c>
      <c r="AH166" s="84">
        <f t="shared" si="48"/>
        <v>1.8578780081731497E-3</v>
      </c>
      <c r="AI166" s="84">
        <f t="shared" si="49"/>
        <v>1.1314960738838349E-2</v>
      </c>
      <c r="AJ166" s="84">
        <f t="shared" si="50"/>
        <v>0</v>
      </c>
    </row>
    <row r="167" spans="1:36" ht="16.5">
      <c r="A167" s="84">
        <v>20180830</v>
      </c>
      <c r="B167" s="84" t="s">
        <v>99</v>
      </c>
      <c r="C167">
        <v>46800</v>
      </c>
      <c r="D167">
        <v>47650</v>
      </c>
      <c r="E167" s="112">
        <v>6419324700</v>
      </c>
      <c r="F167" s="112">
        <f t="shared" si="36"/>
        <v>0.17057656226522414</v>
      </c>
      <c r="G167" s="112">
        <f t="shared" si="37"/>
        <v>0.17057656226522414</v>
      </c>
      <c r="H167">
        <v>264771</v>
      </c>
      <c r="I167">
        <v>261824</v>
      </c>
      <c r="J167" s="88">
        <v>125395903</v>
      </c>
      <c r="K167" s="84">
        <f t="shared" si="38"/>
        <v>1.3661732391765899</v>
      </c>
      <c r="L167" s="84">
        <f t="shared" si="39"/>
        <v>1.3661732391765899</v>
      </c>
      <c r="M167">
        <v>219335</v>
      </c>
      <c r="N167">
        <v>220611</v>
      </c>
      <c r="O167" s="112">
        <v>15956260</v>
      </c>
      <c r="P167" s="112">
        <f t="shared" si="40"/>
        <v>27.692011621511142</v>
      </c>
      <c r="Q167" s="112">
        <f t="shared" si="41"/>
        <v>27.692011621511142</v>
      </c>
      <c r="R167" s="84">
        <v>0</v>
      </c>
      <c r="S167" s="84"/>
      <c r="T167" s="84">
        <v>0</v>
      </c>
      <c r="U167" s="84">
        <v>0</v>
      </c>
      <c r="V167" s="84"/>
      <c r="W167" s="112">
        <v>1</v>
      </c>
      <c r="X167" s="112">
        <v>1</v>
      </c>
      <c r="Y167" s="112">
        <v>100000000</v>
      </c>
      <c r="Z167" s="112">
        <f t="shared" si="42"/>
        <v>1362163.00620146</v>
      </c>
      <c r="AA167" s="112">
        <f t="shared" si="43"/>
        <v>1362163.00620146</v>
      </c>
      <c r="AB167" s="157">
        <f t="shared" si="44"/>
        <v>0</v>
      </c>
      <c r="AC167" s="157">
        <f t="shared" si="45"/>
        <v>289566287547134.87</v>
      </c>
      <c r="AD167" s="88">
        <f t="shared" si="34"/>
        <v>330725514007372.19</v>
      </c>
      <c r="AE167" s="156">
        <f t="shared" si="35"/>
        <v>1142.1409474455395</v>
      </c>
      <c r="AF167" s="131">
        <f t="shared" si="46"/>
        <v>3.001478366216313E-3</v>
      </c>
      <c r="AG167" s="84">
        <f t="shared" si="47"/>
        <v>1.8162393162393164E-2</v>
      </c>
      <c r="AH167" s="84">
        <f t="shared" si="48"/>
        <v>-1.1130373039343432E-2</v>
      </c>
      <c r="AI167" s="84">
        <f t="shared" si="49"/>
        <v>5.8175849727585653E-3</v>
      </c>
      <c r="AJ167" s="84">
        <f t="shared" si="50"/>
        <v>0</v>
      </c>
    </row>
    <row r="168" spans="1:36" ht="16.5">
      <c r="A168" s="84">
        <v>20180831</v>
      </c>
      <c r="B168" s="84" t="s">
        <v>99</v>
      </c>
      <c r="C168">
        <v>47650</v>
      </c>
      <c r="D168">
        <v>48450</v>
      </c>
      <c r="E168" s="112">
        <v>6419324700</v>
      </c>
      <c r="F168" s="112">
        <f t="shared" si="36"/>
        <v>0.17057656226522414</v>
      </c>
      <c r="G168" s="112">
        <f t="shared" si="37"/>
        <v>0.17057656226522414</v>
      </c>
      <c r="H168">
        <v>261824</v>
      </c>
      <c r="I168">
        <v>265263</v>
      </c>
      <c r="J168" s="88">
        <v>125395903</v>
      </c>
      <c r="K168" s="84">
        <f t="shared" si="38"/>
        <v>1.3661732391765899</v>
      </c>
      <c r="L168" s="84">
        <f t="shared" si="39"/>
        <v>1.3661732391765899</v>
      </c>
      <c r="M168">
        <v>220611</v>
      </c>
      <c r="N168">
        <v>232681</v>
      </c>
      <c r="O168" s="112">
        <v>15956260</v>
      </c>
      <c r="P168" s="112">
        <f t="shared" si="40"/>
        <v>27.692011621511142</v>
      </c>
      <c r="Q168" s="112">
        <f t="shared" si="41"/>
        <v>27.692011621511142</v>
      </c>
      <c r="R168" s="84">
        <v>0</v>
      </c>
      <c r="S168" s="84"/>
      <c r="T168" s="84">
        <v>0</v>
      </c>
      <c r="U168" s="84">
        <v>0</v>
      </c>
      <c r="V168" s="84"/>
      <c r="W168" s="112">
        <v>1</v>
      </c>
      <c r="X168" s="112">
        <v>1</v>
      </c>
      <c r="Y168" s="112">
        <v>100000000</v>
      </c>
      <c r="Z168" s="112">
        <f t="shared" si="42"/>
        <v>1362163.00620146</v>
      </c>
      <c r="AA168" s="112">
        <f t="shared" si="43"/>
        <v>1362163.00620146</v>
      </c>
      <c r="AB168" s="157">
        <f t="shared" si="44"/>
        <v>0</v>
      </c>
      <c r="AC168" s="157">
        <f t="shared" si="45"/>
        <v>289566287547134.87</v>
      </c>
      <c r="AD168" s="88">
        <f t="shared" si="34"/>
        <v>337523908373057.12</v>
      </c>
      <c r="AE168" s="156">
        <f t="shared" si="35"/>
        <v>1165.6187991777731</v>
      </c>
      <c r="AF168" s="131">
        <f t="shared" si="46"/>
        <v>2.0556002115801119E-2</v>
      </c>
      <c r="AG168" s="84">
        <f t="shared" si="47"/>
        <v>1.6789087093389297E-2</v>
      </c>
      <c r="AH168" s="84">
        <f t="shared" si="48"/>
        <v>1.3134777560498656E-2</v>
      </c>
      <c r="AI168" s="84">
        <f t="shared" si="49"/>
        <v>5.471168708722593E-2</v>
      </c>
      <c r="AJ168" s="84">
        <f t="shared" si="50"/>
        <v>0</v>
      </c>
    </row>
    <row r="169" spans="1:36" ht="16.5">
      <c r="A169" s="84">
        <v>20180903</v>
      </c>
      <c r="B169" s="84" t="s">
        <v>99</v>
      </c>
      <c r="C169">
        <v>48450</v>
      </c>
      <c r="D169">
        <v>47450</v>
      </c>
      <c r="E169" s="112">
        <v>6419324700</v>
      </c>
      <c r="F169" s="112">
        <f t="shared" si="36"/>
        <v>0.17057656226522414</v>
      </c>
      <c r="G169" s="112">
        <f t="shared" si="37"/>
        <v>0.17057656226522414</v>
      </c>
      <c r="H169">
        <v>265263</v>
      </c>
      <c r="I169">
        <v>262315</v>
      </c>
      <c r="J169" s="88">
        <v>125395903</v>
      </c>
      <c r="K169" s="84">
        <f t="shared" si="38"/>
        <v>1.3661732391765899</v>
      </c>
      <c r="L169" s="84">
        <f t="shared" si="39"/>
        <v>1.3661732391765899</v>
      </c>
      <c r="M169">
        <v>232681</v>
      </c>
      <c r="N169">
        <v>230621</v>
      </c>
      <c r="O169" s="112">
        <v>15956260</v>
      </c>
      <c r="P169" s="112">
        <f t="shared" si="40"/>
        <v>27.692011621511142</v>
      </c>
      <c r="Q169" s="112">
        <f t="shared" si="41"/>
        <v>27.692011621511142</v>
      </c>
      <c r="R169" s="84">
        <v>0</v>
      </c>
      <c r="S169" s="84"/>
      <c r="T169" s="84">
        <v>0</v>
      </c>
      <c r="U169" s="84">
        <v>0</v>
      </c>
      <c r="V169" s="84"/>
      <c r="W169" s="112">
        <v>1</v>
      </c>
      <c r="X169" s="112">
        <v>1</v>
      </c>
      <c r="Y169" s="112">
        <v>100000000</v>
      </c>
      <c r="Z169" s="112">
        <f t="shared" si="42"/>
        <v>1362163.00620146</v>
      </c>
      <c r="AA169" s="112">
        <f t="shared" si="43"/>
        <v>1362163.00620146</v>
      </c>
      <c r="AB169" s="157">
        <f t="shared" si="44"/>
        <v>0</v>
      </c>
      <c r="AC169" s="157">
        <f t="shared" si="45"/>
        <v>289566287547134.87</v>
      </c>
      <c r="AD169" s="88">
        <f t="shared" si="34"/>
        <v>335013659173173.87</v>
      </c>
      <c r="AE169" s="156">
        <f t="shared" si="35"/>
        <v>1156.949802447708</v>
      </c>
      <c r="AF169" s="131">
        <f t="shared" si="46"/>
        <v>-7.4372485551710832E-3</v>
      </c>
      <c r="AG169" s="84">
        <f t="shared" si="47"/>
        <v>-2.063983488132095E-2</v>
      </c>
      <c r="AH169" s="84">
        <f t="shared" si="48"/>
        <v>-1.1113498678669849E-2</v>
      </c>
      <c r="AI169" s="84">
        <f t="shared" si="49"/>
        <v>-8.8533227895702706E-3</v>
      </c>
      <c r="AJ169" s="84">
        <f t="shared" si="50"/>
        <v>0</v>
      </c>
    </row>
    <row r="170" spans="1:36" ht="16.5">
      <c r="A170" s="84">
        <v>20180904</v>
      </c>
      <c r="B170" s="84" t="s">
        <v>99</v>
      </c>
      <c r="C170">
        <v>47450</v>
      </c>
      <c r="D170">
        <v>47650</v>
      </c>
      <c r="E170" s="112">
        <v>6419324700</v>
      </c>
      <c r="F170" s="112">
        <f t="shared" si="36"/>
        <v>0.17057656226522414</v>
      </c>
      <c r="G170" s="112">
        <f t="shared" si="37"/>
        <v>0.17057656226522414</v>
      </c>
      <c r="H170">
        <v>262315</v>
      </c>
      <c r="I170">
        <v>275087</v>
      </c>
      <c r="J170" s="88">
        <v>125395903</v>
      </c>
      <c r="K170" s="84">
        <f t="shared" si="38"/>
        <v>1.3661732391765899</v>
      </c>
      <c r="L170" s="84">
        <f t="shared" si="39"/>
        <v>1.3661732391765899</v>
      </c>
      <c r="M170">
        <v>230621</v>
      </c>
      <c r="N170">
        <v>233565</v>
      </c>
      <c r="O170" s="112">
        <v>15956260</v>
      </c>
      <c r="P170" s="112">
        <f t="shared" si="40"/>
        <v>27.692011621511142</v>
      </c>
      <c r="Q170" s="112">
        <f t="shared" si="41"/>
        <v>27.692011621511142</v>
      </c>
      <c r="R170" s="84">
        <v>0</v>
      </c>
      <c r="S170" s="84"/>
      <c r="T170" s="84">
        <v>0</v>
      </c>
      <c r="U170" s="84">
        <v>0</v>
      </c>
      <c r="V170" s="84"/>
      <c r="W170" s="112">
        <v>1</v>
      </c>
      <c r="X170" s="112">
        <v>1</v>
      </c>
      <c r="Y170" s="112">
        <v>100000000</v>
      </c>
      <c r="Z170" s="112">
        <f t="shared" si="42"/>
        <v>1362163.00620146</v>
      </c>
      <c r="AA170" s="112">
        <f t="shared" si="43"/>
        <v>1362163.00620146</v>
      </c>
      <c r="AB170" s="157">
        <f t="shared" si="44"/>
        <v>0</v>
      </c>
      <c r="AC170" s="157">
        <f t="shared" si="45"/>
        <v>289566287547134.87</v>
      </c>
      <c r="AD170" s="88">
        <f t="shared" si="34"/>
        <v>338721498635228.69</v>
      </c>
      <c r="AE170" s="156">
        <f t="shared" si="35"/>
        <v>1169.7546061196522</v>
      </c>
      <c r="AF170" s="131">
        <f t="shared" si="46"/>
        <v>1.1067726227061595E-2</v>
      </c>
      <c r="AG170" s="84">
        <f t="shared" si="47"/>
        <v>4.2149631190727078E-3</v>
      </c>
      <c r="AH170" s="84">
        <f t="shared" si="48"/>
        <v>4.8689552637096623E-2</v>
      </c>
      <c r="AI170" s="84">
        <f t="shared" si="49"/>
        <v>1.2765533060736012E-2</v>
      </c>
      <c r="AJ170" s="84">
        <f t="shared" si="50"/>
        <v>0</v>
      </c>
    </row>
    <row r="171" spans="1:36" ht="16.5">
      <c r="A171" s="84">
        <v>20180905</v>
      </c>
      <c r="B171" s="84" t="s">
        <v>99</v>
      </c>
      <c r="C171">
        <v>47650</v>
      </c>
      <c r="D171">
        <v>46600</v>
      </c>
      <c r="E171" s="112">
        <v>6419324700</v>
      </c>
      <c r="F171" s="112">
        <f t="shared" si="36"/>
        <v>0.17057656226522414</v>
      </c>
      <c r="G171" s="112">
        <f t="shared" si="37"/>
        <v>0.17057656226522414</v>
      </c>
      <c r="H171">
        <v>275087</v>
      </c>
      <c r="I171">
        <v>269684</v>
      </c>
      <c r="J171" s="88">
        <v>125395903</v>
      </c>
      <c r="K171" s="84">
        <f t="shared" si="38"/>
        <v>1.3661732391765899</v>
      </c>
      <c r="L171" s="84">
        <f t="shared" si="39"/>
        <v>1.3661732391765899</v>
      </c>
      <c r="M171">
        <v>233565</v>
      </c>
      <c r="N171">
        <v>230032</v>
      </c>
      <c r="O171" s="112">
        <v>15956260</v>
      </c>
      <c r="P171" s="112">
        <f t="shared" si="40"/>
        <v>27.692011621511142</v>
      </c>
      <c r="Q171" s="112">
        <f t="shared" si="41"/>
        <v>27.692011621511142</v>
      </c>
      <c r="R171" s="84">
        <v>0</v>
      </c>
      <c r="S171" s="84"/>
      <c r="T171" s="84">
        <v>0</v>
      </c>
      <c r="U171" s="84">
        <v>0</v>
      </c>
      <c r="V171" s="84"/>
      <c r="W171" s="112">
        <v>1</v>
      </c>
      <c r="X171" s="112">
        <v>1</v>
      </c>
      <c r="Y171" s="112">
        <v>100000000</v>
      </c>
      <c r="Z171" s="112">
        <f t="shared" si="42"/>
        <v>1362163.00620146</v>
      </c>
      <c r="AA171" s="112">
        <f t="shared" si="43"/>
        <v>1362163.00620146</v>
      </c>
      <c r="AB171" s="157">
        <f t="shared" si="44"/>
        <v>0</v>
      </c>
      <c r="AC171" s="157">
        <f t="shared" si="45"/>
        <v>289566287547134.87</v>
      </c>
      <c r="AD171" s="88">
        <f t="shared" si="34"/>
        <v>335085066703912.44</v>
      </c>
      <c r="AE171" s="156">
        <f t="shared" si="35"/>
        <v>1157.1964041199656</v>
      </c>
      <c r="AF171" s="131">
        <f t="shared" si="46"/>
        <v>-1.0735757682840071E-2</v>
      </c>
      <c r="AG171" s="84">
        <f t="shared" si="47"/>
        <v>-2.2035676810073453E-2</v>
      </c>
      <c r="AH171" s="84">
        <f t="shared" si="48"/>
        <v>-1.9641059010422159E-2</v>
      </c>
      <c r="AI171" s="84">
        <f t="shared" si="49"/>
        <v>-1.5126410207008755E-2</v>
      </c>
      <c r="AJ171" s="84">
        <f t="shared" si="50"/>
        <v>0</v>
      </c>
    </row>
    <row r="172" spans="1:36" ht="16.5">
      <c r="A172" s="84">
        <v>20180906</v>
      </c>
      <c r="B172" s="84" t="s">
        <v>99</v>
      </c>
      <c r="C172">
        <v>46600</v>
      </c>
      <c r="D172">
        <v>46100</v>
      </c>
      <c r="E172" s="112">
        <v>6419324700</v>
      </c>
      <c r="F172" s="112">
        <f t="shared" si="36"/>
        <v>0.17057656226522414</v>
      </c>
      <c r="G172" s="112">
        <f t="shared" si="37"/>
        <v>0.17057656226522414</v>
      </c>
      <c r="H172">
        <v>269684</v>
      </c>
      <c r="I172">
        <v>272631</v>
      </c>
      <c r="J172" s="88">
        <v>125395903</v>
      </c>
      <c r="K172" s="84">
        <f t="shared" si="38"/>
        <v>1.3661732391765899</v>
      </c>
      <c r="L172" s="84">
        <f t="shared" si="39"/>
        <v>1.3661732391765899</v>
      </c>
      <c r="M172">
        <v>230032</v>
      </c>
      <c r="N172">
        <v>220316</v>
      </c>
      <c r="O172" s="112">
        <v>15956260</v>
      </c>
      <c r="P172" s="112">
        <f t="shared" si="40"/>
        <v>27.692011621511142</v>
      </c>
      <c r="Q172" s="112">
        <f t="shared" si="41"/>
        <v>27.692011621511142</v>
      </c>
      <c r="R172" s="84">
        <v>0</v>
      </c>
      <c r="S172" s="84"/>
      <c r="T172" s="84">
        <v>0</v>
      </c>
      <c r="U172" s="84">
        <v>0</v>
      </c>
      <c r="V172" s="84"/>
      <c r="W172" s="112">
        <v>1</v>
      </c>
      <c r="X172" s="112">
        <v>1</v>
      </c>
      <c r="Y172" s="112">
        <v>100000000</v>
      </c>
      <c r="Z172" s="112">
        <f t="shared" si="42"/>
        <v>1362163.00620146</v>
      </c>
      <c r="AA172" s="112">
        <f t="shared" si="43"/>
        <v>1362163.00620146</v>
      </c>
      <c r="AB172" s="157">
        <f t="shared" si="44"/>
        <v>0</v>
      </c>
      <c r="AC172" s="157">
        <f t="shared" si="45"/>
        <v>289566287547134.87</v>
      </c>
      <c r="AD172" s="88">
        <f t="shared" si="34"/>
        <v>330749310683880.81</v>
      </c>
      <c r="AE172" s="156">
        <f t="shared" si="35"/>
        <v>1142.2231278564923</v>
      </c>
      <c r="AF172" s="131">
        <f t="shared" si="46"/>
        <v>-1.2939269608999765E-2</v>
      </c>
      <c r="AG172" s="84">
        <f t="shared" si="47"/>
        <v>-1.0729613733905579E-2</v>
      </c>
      <c r="AH172" s="84">
        <f t="shared" si="48"/>
        <v>1.0927604158941576E-2</v>
      </c>
      <c r="AI172" s="84">
        <f t="shared" si="49"/>
        <v>-4.2237601724977397E-2</v>
      </c>
      <c r="AJ172" s="84">
        <f t="shared" si="50"/>
        <v>0</v>
      </c>
    </row>
    <row r="173" spans="1:36" ht="16.5">
      <c r="A173" s="84">
        <v>20180907</v>
      </c>
      <c r="B173" s="84" t="s">
        <v>99</v>
      </c>
      <c r="C173">
        <v>46100</v>
      </c>
      <c r="D173">
        <v>44900</v>
      </c>
      <c r="E173" s="112">
        <v>6419324700</v>
      </c>
      <c r="F173" s="112">
        <f t="shared" si="36"/>
        <v>0.17057656226522414</v>
      </c>
      <c r="G173" s="112">
        <f t="shared" si="37"/>
        <v>0.17057656226522414</v>
      </c>
      <c r="H173">
        <v>272631</v>
      </c>
      <c r="I173">
        <v>274596</v>
      </c>
      <c r="J173" s="88">
        <v>125395903</v>
      </c>
      <c r="K173" s="84">
        <f t="shared" si="38"/>
        <v>1.3661732391765899</v>
      </c>
      <c r="L173" s="84">
        <f t="shared" si="39"/>
        <v>1.3661732391765899</v>
      </c>
      <c r="M173">
        <v>220316</v>
      </c>
      <c r="N173">
        <v>220807</v>
      </c>
      <c r="O173" s="112">
        <v>15956260</v>
      </c>
      <c r="P173" s="112">
        <f t="shared" si="40"/>
        <v>27.692011621511142</v>
      </c>
      <c r="Q173" s="112">
        <f t="shared" si="41"/>
        <v>27.692011621511142</v>
      </c>
      <c r="R173" s="84">
        <v>0</v>
      </c>
      <c r="S173" s="84"/>
      <c r="T173" s="84">
        <v>0</v>
      </c>
      <c r="U173" s="84">
        <v>0</v>
      </c>
      <c r="V173" s="84"/>
      <c r="W173" s="112">
        <v>1</v>
      </c>
      <c r="X173" s="112">
        <v>1</v>
      </c>
      <c r="Y173" s="112">
        <v>100000000</v>
      </c>
      <c r="Z173" s="112">
        <f t="shared" si="42"/>
        <v>1362163.00620146</v>
      </c>
      <c r="AA173" s="112">
        <f t="shared" si="43"/>
        <v>1362163.00620146</v>
      </c>
      <c r="AB173" s="157">
        <f t="shared" si="44"/>
        <v>0</v>
      </c>
      <c r="AC173" s="157">
        <f t="shared" si="45"/>
        <v>289566287547134.87</v>
      </c>
      <c r="AD173" s="88">
        <f t="shared" si="34"/>
        <v>329988909912371.87</v>
      </c>
      <c r="AE173" s="156">
        <f t="shared" si="35"/>
        <v>1139.597128891108</v>
      </c>
      <c r="AF173" s="131">
        <f t="shared" si="46"/>
        <v>-2.2990245087334609E-3</v>
      </c>
      <c r="AG173" s="84">
        <f t="shared" si="47"/>
        <v>-2.6030368763557483E-2</v>
      </c>
      <c r="AH173" s="84">
        <f t="shared" si="48"/>
        <v>7.2075442631248827E-3</v>
      </c>
      <c r="AI173" s="84">
        <f t="shared" si="49"/>
        <v>2.2286170772889851E-3</v>
      </c>
      <c r="AJ173" s="84">
        <f t="shared" si="50"/>
        <v>0</v>
      </c>
    </row>
    <row r="174" spans="1:36" ht="16.5">
      <c r="A174" s="84">
        <v>20180910</v>
      </c>
      <c r="B174" s="84" t="s">
        <v>99</v>
      </c>
      <c r="C174">
        <v>44900</v>
      </c>
      <c r="D174">
        <v>45500</v>
      </c>
      <c r="E174" s="112">
        <v>6419324700</v>
      </c>
      <c r="F174" s="112">
        <f t="shared" si="36"/>
        <v>0.17057656226522414</v>
      </c>
      <c r="G174" s="112">
        <f t="shared" si="37"/>
        <v>0.17057656226522414</v>
      </c>
      <c r="H174">
        <v>274596</v>
      </c>
      <c r="I174">
        <v>269192</v>
      </c>
      <c r="J174" s="88">
        <v>125395903</v>
      </c>
      <c r="K174" s="84">
        <f t="shared" si="38"/>
        <v>1.3661732391765899</v>
      </c>
      <c r="L174" s="84">
        <f t="shared" si="39"/>
        <v>1.3661732391765899</v>
      </c>
      <c r="M174">
        <v>220807</v>
      </c>
      <c r="N174">
        <v>217667</v>
      </c>
      <c r="O174" s="112">
        <v>15956260</v>
      </c>
      <c r="P174" s="112">
        <f t="shared" si="40"/>
        <v>27.692011621511142</v>
      </c>
      <c r="Q174" s="112">
        <f t="shared" si="41"/>
        <v>27.692011621511142</v>
      </c>
      <c r="R174" s="84">
        <v>0</v>
      </c>
      <c r="S174" s="84"/>
      <c r="T174" s="84">
        <v>0</v>
      </c>
      <c r="U174" s="84">
        <v>0</v>
      </c>
      <c r="V174" s="84"/>
      <c r="W174" s="112">
        <v>1</v>
      </c>
      <c r="X174" s="112">
        <v>1</v>
      </c>
      <c r="Y174" s="112">
        <v>100000000</v>
      </c>
      <c r="Z174" s="112">
        <f t="shared" si="42"/>
        <v>1362163.00620146</v>
      </c>
      <c r="AA174" s="112">
        <f t="shared" si="43"/>
        <v>1362163.00620146</v>
      </c>
      <c r="AB174" s="157">
        <f t="shared" si="44"/>
        <v>0</v>
      </c>
      <c r="AC174" s="157">
        <f t="shared" si="45"/>
        <v>289566287547134.87</v>
      </c>
      <c r="AD174" s="88">
        <f t="shared" si="34"/>
        <v>328332685476903.37</v>
      </c>
      <c r="AE174" s="156">
        <f t="shared" si="35"/>
        <v>1133.8774560331308</v>
      </c>
      <c r="AF174" s="131">
        <f t="shared" si="46"/>
        <v>-5.0190305968415283E-3</v>
      </c>
      <c r="AG174" s="84">
        <f t="shared" si="47"/>
        <v>1.3363028953229399E-2</v>
      </c>
      <c r="AH174" s="84">
        <f t="shared" si="48"/>
        <v>-1.9679820536351585E-2</v>
      </c>
      <c r="AI174" s="84">
        <f t="shared" si="49"/>
        <v>-1.4220563659666587E-2</v>
      </c>
      <c r="AJ174" s="84">
        <f t="shared" si="50"/>
        <v>0</v>
      </c>
    </row>
    <row r="175" spans="1:36" ht="16.5">
      <c r="A175" s="84">
        <v>20180911</v>
      </c>
      <c r="B175" s="84" t="s">
        <v>99</v>
      </c>
      <c r="C175">
        <v>45500</v>
      </c>
      <c r="D175">
        <v>45050</v>
      </c>
      <c r="E175" s="112">
        <v>6419324700</v>
      </c>
      <c r="F175" s="112">
        <f t="shared" si="36"/>
        <v>0.17057656226522414</v>
      </c>
      <c r="G175" s="112">
        <f t="shared" si="37"/>
        <v>0.17057656226522414</v>
      </c>
      <c r="H175">
        <v>269192</v>
      </c>
      <c r="I175">
        <v>269684</v>
      </c>
      <c r="J175" s="88">
        <v>125395903</v>
      </c>
      <c r="K175" s="84">
        <f t="shared" si="38"/>
        <v>1.3661732391765899</v>
      </c>
      <c r="L175" s="84">
        <f t="shared" si="39"/>
        <v>1.3661732391765899</v>
      </c>
      <c r="M175">
        <v>217667</v>
      </c>
      <c r="N175">
        <v>218648</v>
      </c>
      <c r="O175" s="112">
        <v>15956260</v>
      </c>
      <c r="P175" s="112">
        <f t="shared" si="40"/>
        <v>27.692011621511142</v>
      </c>
      <c r="Q175" s="112">
        <f t="shared" si="41"/>
        <v>27.692011621511142</v>
      </c>
      <c r="R175" s="84">
        <v>0</v>
      </c>
      <c r="S175" s="84"/>
      <c r="T175" s="84">
        <v>0</v>
      </c>
      <c r="U175" s="84">
        <v>0</v>
      </c>
      <c r="V175" s="84"/>
      <c r="W175" s="112">
        <v>1</v>
      </c>
      <c r="X175" s="112">
        <v>1</v>
      </c>
      <c r="Y175" s="112">
        <v>100000000</v>
      </c>
      <c r="Z175" s="112">
        <f t="shared" si="42"/>
        <v>1362163.00620146</v>
      </c>
      <c r="AA175" s="112">
        <f t="shared" si="43"/>
        <v>1362163.00620146</v>
      </c>
      <c r="AB175" s="157">
        <f t="shared" si="44"/>
        <v>0</v>
      </c>
      <c r="AC175" s="157">
        <f t="shared" si="45"/>
        <v>289566287547134.87</v>
      </c>
      <c r="AD175" s="88">
        <f t="shared" si="34"/>
        <v>328357692966998.5</v>
      </c>
      <c r="AE175" s="156">
        <f t="shared" si="35"/>
        <v>1133.9638179169917</v>
      </c>
      <c r="AF175" s="131">
        <f t="shared" si="46"/>
        <v>7.6165094738793403E-5</v>
      </c>
      <c r="AG175" s="84">
        <f t="shared" si="47"/>
        <v>-9.8901098901098897E-3</v>
      </c>
      <c r="AH175" s="84">
        <f t="shared" si="48"/>
        <v>1.8276917590418734E-3</v>
      </c>
      <c r="AI175" s="84">
        <f t="shared" si="49"/>
        <v>4.5068843692429262E-3</v>
      </c>
      <c r="AJ175" s="84">
        <f t="shared" si="50"/>
        <v>0</v>
      </c>
    </row>
    <row r="176" spans="1:36" ht="16.5">
      <c r="A176" s="84">
        <v>20180912</v>
      </c>
      <c r="B176" s="84" t="s">
        <v>99</v>
      </c>
      <c r="C176">
        <v>45050</v>
      </c>
      <c r="D176">
        <v>44550</v>
      </c>
      <c r="E176" s="112">
        <v>6419324700</v>
      </c>
      <c r="F176" s="112">
        <f t="shared" si="36"/>
        <v>0.17057656226522414</v>
      </c>
      <c r="G176" s="112">
        <f t="shared" si="37"/>
        <v>0.17057656226522414</v>
      </c>
      <c r="H176">
        <v>269684</v>
      </c>
      <c r="I176">
        <v>280000</v>
      </c>
      <c r="J176" s="88">
        <v>125395903</v>
      </c>
      <c r="K176" s="84">
        <f t="shared" si="38"/>
        <v>1.3661732391765899</v>
      </c>
      <c r="L176" s="84">
        <f t="shared" si="39"/>
        <v>1.3661732391765899</v>
      </c>
      <c r="M176">
        <v>218648</v>
      </c>
      <c r="N176">
        <v>225812</v>
      </c>
      <c r="O176" s="112">
        <v>15956260</v>
      </c>
      <c r="P176" s="112">
        <f t="shared" si="40"/>
        <v>27.692011621511142</v>
      </c>
      <c r="Q176" s="112">
        <f t="shared" si="41"/>
        <v>27.692011621511142</v>
      </c>
      <c r="R176" s="84">
        <v>0</v>
      </c>
      <c r="S176" s="84"/>
      <c r="T176" s="84">
        <v>0</v>
      </c>
      <c r="U176" s="84">
        <v>0</v>
      </c>
      <c r="V176" s="84"/>
      <c r="W176" s="112">
        <v>1</v>
      </c>
      <c r="X176" s="112">
        <v>1</v>
      </c>
      <c r="Y176" s="112">
        <v>100000000</v>
      </c>
      <c r="Z176" s="112">
        <f t="shared" si="42"/>
        <v>1362163.00620146</v>
      </c>
      <c r="AA176" s="112">
        <f t="shared" si="43"/>
        <v>1362163.00620146</v>
      </c>
      <c r="AB176" s="157">
        <f t="shared" si="44"/>
        <v>0</v>
      </c>
      <c r="AC176" s="157">
        <f t="shared" si="45"/>
        <v>289566287547134.87</v>
      </c>
      <c r="AD176" s="88">
        <f t="shared" si="34"/>
        <v>332742951580856.62</v>
      </c>
      <c r="AE176" s="156">
        <f t="shared" si="35"/>
        <v>1149.1080484522686</v>
      </c>
      <c r="AF176" s="131">
        <f t="shared" si="46"/>
        <v>1.3355126765063534E-2</v>
      </c>
      <c r="AG176" s="84">
        <f t="shared" si="47"/>
        <v>-1.1098779134295227E-2</v>
      </c>
      <c r="AH176" s="84">
        <f t="shared" si="48"/>
        <v>3.8252176621527419E-2</v>
      </c>
      <c r="AI176" s="84">
        <f t="shared" si="49"/>
        <v>3.2764992133474807E-2</v>
      </c>
      <c r="AJ176" s="84">
        <f t="shared" si="50"/>
        <v>0</v>
      </c>
    </row>
    <row r="177" spans="1:36" ht="16.5">
      <c r="A177" s="84">
        <v>20180913</v>
      </c>
      <c r="B177" s="84" t="s">
        <v>99</v>
      </c>
      <c r="C177">
        <v>44550</v>
      </c>
      <c r="D177">
        <v>44050</v>
      </c>
      <c r="E177" s="112">
        <v>6419324700</v>
      </c>
      <c r="F177" s="112">
        <f t="shared" si="36"/>
        <v>0.17057656226522414</v>
      </c>
      <c r="G177" s="112">
        <f t="shared" si="37"/>
        <v>0.17057656226522414</v>
      </c>
      <c r="H177">
        <v>280000</v>
      </c>
      <c r="I177">
        <v>288350</v>
      </c>
      <c r="J177" s="88">
        <v>125395903</v>
      </c>
      <c r="K177" s="84">
        <f t="shared" si="38"/>
        <v>1.3661732391765899</v>
      </c>
      <c r="L177" s="84">
        <f t="shared" si="39"/>
        <v>1.3661732391765899</v>
      </c>
      <c r="M177">
        <v>225812</v>
      </c>
      <c r="N177">
        <v>227971</v>
      </c>
      <c r="O177" s="112">
        <v>15956260</v>
      </c>
      <c r="P177" s="112">
        <f t="shared" si="40"/>
        <v>27.692011621511142</v>
      </c>
      <c r="Q177" s="112">
        <f t="shared" si="41"/>
        <v>27.692011621511142</v>
      </c>
      <c r="R177" s="84">
        <v>0</v>
      </c>
      <c r="S177" s="84"/>
      <c r="T177" s="84">
        <v>0</v>
      </c>
      <c r="U177" s="84">
        <v>0</v>
      </c>
      <c r="V177" s="84"/>
      <c r="W177" s="112">
        <v>1</v>
      </c>
      <c r="X177" s="112">
        <v>1</v>
      </c>
      <c r="Y177" s="112">
        <v>100000000</v>
      </c>
      <c r="Z177" s="112">
        <f t="shared" si="42"/>
        <v>1362163.00620146</v>
      </c>
      <c r="AA177" s="112">
        <f t="shared" si="43"/>
        <v>1362163.00620146</v>
      </c>
      <c r="AB177" s="157">
        <f t="shared" si="44"/>
        <v>0</v>
      </c>
      <c r="AC177" s="157">
        <f t="shared" si="45"/>
        <v>289566287547134.87</v>
      </c>
      <c r="AD177" s="88">
        <f t="shared" si="34"/>
        <v>334579895775204</v>
      </c>
      <c r="AE177" s="156">
        <f t="shared" si="35"/>
        <v>1155.4518262791275</v>
      </c>
      <c r="AF177" s="131">
        <f t="shared" si="46"/>
        <v>5.5206103859453343E-3</v>
      </c>
      <c r="AG177" s="84">
        <f t="shared" si="47"/>
        <v>-1.1223344556677889E-2</v>
      </c>
      <c r="AH177" s="84">
        <f t="shared" si="48"/>
        <v>2.9821428571428572E-2</v>
      </c>
      <c r="AI177" s="84">
        <f t="shared" si="49"/>
        <v>9.5610507856092684E-3</v>
      </c>
      <c r="AJ177" s="84">
        <f t="shared" si="50"/>
        <v>0</v>
      </c>
    </row>
    <row r="178" spans="1:36" ht="16.5">
      <c r="A178" s="84">
        <v>20180914</v>
      </c>
      <c r="B178" s="84" t="s">
        <v>99</v>
      </c>
      <c r="C178">
        <v>44050</v>
      </c>
      <c r="D178">
        <v>45850</v>
      </c>
      <c r="E178" s="112">
        <v>6419324700</v>
      </c>
      <c r="F178" s="112">
        <f t="shared" si="36"/>
        <v>0.17057656226522414</v>
      </c>
      <c r="G178" s="112">
        <f t="shared" si="37"/>
        <v>0.17057656226522414</v>
      </c>
      <c r="H178">
        <v>288350</v>
      </c>
      <c r="I178">
        <v>285894</v>
      </c>
      <c r="J178" s="88">
        <v>125395903</v>
      </c>
      <c r="K178" s="84">
        <f t="shared" si="38"/>
        <v>1.3661732391765899</v>
      </c>
      <c r="L178" s="84">
        <f t="shared" si="39"/>
        <v>1.3661732391765899</v>
      </c>
      <c r="M178">
        <v>227971</v>
      </c>
      <c r="N178">
        <v>235822</v>
      </c>
      <c r="O178" s="112">
        <v>15956260</v>
      </c>
      <c r="P178" s="112">
        <f t="shared" si="40"/>
        <v>27.692011621511142</v>
      </c>
      <c r="Q178" s="112">
        <f t="shared" si="41"/>
        <v>27.692011621511142</v>
      </c>
      <c r="R178" s="84">
        <v>0</v>
      </c>
      <c r="S178" s="84"/>
      <c r="T178" s="84">
        <v>0</v>
      </c>
      <c r="U178" s="84">
        <v>0</v>
      </c>
      <c r="V178" s="84"/>
      <c r="W178" s="112">
        <v>1</v>
      </c>
      <c r="X178" s="112">
        <v>1</v>
      </c>
      <c r="Y178" s="112">
        <v>100000000</v>
      </c>
      <c r="Z178" s="112">
        <f t="shared" si="42"/>
        <v>1362163.00620146</v>
      </c>
      <c r="AA178" s="112">
        <f t="shared" si="43"/>
        <v>1362163.00620146</v>
      </c>
      <c r="AB178" s="157">
        <f t="shared" si="44"/>
        <v>0</v>
      </c>
      <c r="AC178" s="157">
        <f t="shared" si="45"/>
        <v>289566287547134.87</v>
      </c>
      <c r="AD178" s="88">
        <f t="shared" si="34"/>
        <v>339599177839021.87</v>
      </c>
      <c r="AE178" s="156">
        <f t="shared" si="35"/>
        <v>1172.7856191952001</v>
      </c>
      <c r="AF178" s="131">
        <f t="shared" si="46"/>
        <v>1.5001744358215351E-2</v>
      </c>
      <c r="AG178" s="84">
        <f t="shared" si="47"/>
        <v>4.0862656072644721E-2</v>
      </c>
      <c r="AH178" s="84">
        <f t="shared" si="48"/>
        <v>-8.5174267383388239E-3</v>
      </c>
      <c r="AI178" s="84">
        <f t="shared" si="49"/>
        <v>3.4438590873400565E-2</v>
      </c>
      <c r="AJ178" s="84">
        <f t="shared" si="50"/>
        <v>0</v>
      </c>
    </row>
    <row r="179" spans="1:36" ht="16.5">
      <c r="A179" s="84">
        <v>20180917</v>
      </c>
      <c r="B179" s="84" t="s">
        <v>99</v>
      </c>
      <c r="C179">
        <v>45850</v>
      </c>
      <c r="D179">
        <v>45150</v>
      </c>
      <c r="E179" s="112">
        <v>6419324700</v>
      </c>
      <c r="F179" s="112">
        <f t="shared" si="36"/>
        <v>0.17057656226522414</v>
      </c>
      <c r="G179" s="112">
        <f t="shared" si="37"/>
        <v>0.17057656226522414</v>
      </c>
      <c r="H179">
        <v>285894</v>
      </c>
      <c r="I179">
        <v>297192</v>
      </c>
      <c r="J179" s="88">
        <v>125395903</v>
      </c>
      <c r="K179" s="84">
        <f t="shared" si="38"/>
        <v>1.3661732391765899</v>
      </c>
      <c r="L179" s="84">
        <f t="shared" si="39"/>
        <v>1.3661732391765899</v>
      </c>
      <c r="M179">
        <v>235822</v>
      </c>
      <c r="N179">
        <v>236803</v>
      </c>
      <c r="O179" s="112">
        <v>15956260</v>
      </c>
      <c r="P179" s="112">
        <f t="shared" si="40"/>
        <v>27.692011621511142</v>
      </c>
      <c r="Q179" s="112">
        <f t="shared" si="41"/>
        <v>27.692011621511142</v>
      </c>
      <c r="R179" s="84">
        <v>0</v>
      </c>
      <c r="S179" s="84"/>
      <c r="T179" s="84">
        <v>0</v>
      </c>
      <c r="U179" s="84">
        <v>0</v>
      </c>
      <c r="V179" s="84"/>
      <c r="W179" s="112">
        <v>1</v>
      </c>
      <c r="X179" s="112">
        <v>1</v>
      </c>
      <c r="Y179" s="112">
        <v>100000000</v>
      </c>
      <c r="Z179" s="112">
        <f t="shared" si="42"/>
        <v>1362163.00620146</v>
      </c>
      <c r="AA179" s="112">
        <f t="shared" si="43"/>
        <v>1362163.00620146</v>
      </c>
      <c r="AB179" s="157">
        <f t="shared" si="44"/>
        <v>0</v>
      </c>
      <c r="AC179" s="157">
        <f t="shared" si="45"/>
        <v>289566287547134.87</v>
      </c>
      <c r="AD179" s="88">
        <f t="shared" si="34"/>
        <v>341201641910826</v>
      </c>
      <c r="AE179" s="156">
        <f t="shared" si="35"/>
        <v>1178.3196338257644</v>
      </c>
      <c r="AF179" s="131">
        <f t="shared" si="46"/>
        <v>4.7186924361862026E-3</v>
      </c>
      <c r="AG179" s="84">
        <f t="shared" si="47"/>
        <v>-1.5267175572519083E-2</v>
      </c>
      <c r="AH179" s="84">
        <f t="shared" si="48"/>
        <v>3.9518143087997649E-2</v>
      </c>
      <c r="AI179" s="84">
        <f t="shared" si="49"/>
        <v>4.1599172257041324E-3</v>
      </c>
      <c r="AJ179" s="84">
        <f t="shared" si="50"/>
        <v>0</v>
      </c>
    </row>
    <row r="180" spans="1:36" ht="16.5">
      <c r="A180" s="84">
        <v>20180918</v>
      </c>
      <c r="B180" s="84" t="s">
        <v>99</v>
      </c>
      <c r="C180">
        <v>45150</v>
      </c>
      <c r="D180">
        <v>45500</v>
      </c>
      <c r="E180" s="112">
        <v>6419324700</v>
      </c>
      <c r="F180" s="112">
        <f t="shared" si="36"/>
        <v>0.17057656226522414</v>
      </c>
      <c r="G180" s="112">
        <f t="shared" si="37"/>
        <v>0.17057656226522414</v>
      </c>
      <c r="H180">
        <v>297192</v>
      </c>
      <c r="I180">
        <v>295228</v>
      </c>
      <c r="J180" s="88">
        <v>125395903</v>
      </c>
      <c r="K180" s="84">
        <f t="shared" si="38"/>
        <v>1.3661732391765899</v>
      </c>
      <c r="L180" s="84">
        <f t="shared" si="39"/>
        <v>1.3661732391765899</v>
      </c>
      <c r="M180">
        <v>236803</v>
      </c>
      <c r="N180">
        <v>238472</v>
      </c>
      <c r="O180" s="112">
        <v>15956260</v>
      </c>
      <c r="P180" s="112">
        <f t="shared" si="40"/>
        <v>27.692011621511142</v>
      </c>
      <c r="Q180" s="112">
        <f t="shared" si="41"/>
        <v>27.692011621511142</v>
      </c>
      <c r="R180" s="84">
        <v>0</v>
      </c>
      <c r="S180" s="84"/>
      <c r="T180" s="84">
        <v>0</v>
      </c>
      <c r="U180" s="84">
        <v>0</v>
      </c>
      <c r="V180" s="84"/>
      <c r="W180" s="112">
        <v>1</v>
      </c>
      <c r="X180" s="112">
        <v>1</v>
      </c>
      <c r="Y180" s="112">
        <v>100000000</v>
      </c>
      <c r="Z180" s="112">
        <f t="shared" si="42"/>
        <v>1362163.00620146</v>
      </c>
      <c r="AA180" s="112">
        <f t="shared" si="43"/>
        <v>1362163.00620146</v>
      </c>
      <c r="AB180" s="157">
        <f t="shared" si="44"/>
        <v>0</v>
      </c>
      <c r="AC180" s="157">
        <f t="shared" si="45"/>
        <v>289566287547134.87</v>
      </c>
      <c r="AD180" s="88">
        <f t="shared" si="34"/>
        <v>341985895231068.81</v>
      </c>
      <c r="AE180" s="156">
        <f t="shared" si="35"/>
        <v>1181.0280061535175</v>
      </c>
      <c r="AF180" s="131">
        <f t="shared" si="46"/>
        <v>2.298503945792309E-3</v>
      </c>
      <c r="AG180" s="84">
        <f t="shared" si="47"/>
        <v>7.7519379844961239E-3</v>
      </c>
      <c r="AH180" s="84">
        <f t="shared" si="48"/>
        <v>-6.6085224366739343E-3</v>
      </c>
      <c r="AI180" s="84">
        <f t="shared" si="49"/>
        <v>7.0480526006849575E-3</v>
      </c>
      <c r="AJ180" s="84">
        <f t="shared" si="50"/>
        <v>0</v>
      </c>
    </row>
    <row r="181" spans="1:36" ht="16.5">
      <c r="A181" s="84">
        <v>20180919</v>
      </c>
      <c r="B181" s="84" t="s">
        <v>99</v>
      </c>
      <c r="C181">
        <v>45500</v>
      </c>
      <c r="D181">
        <v>46150</v>
      </c>
      <c r="E181" s="112">
        <v>6419324700</v>
      </c>
      <c r="F181" s="112">
        <f t="shared" si="36"/>
        <v>0.17057656226522414</v>
      </c>
      <c r="G181" s="112">
        <f t="shared" si="37"/>
        <v>0.17057656226522414</v>
      </c>
      <c r="H181">
        <v>295228</v>
      </c>
      <c r="I181">
        <v>300631</v>
      </c>
      <c r="J181" s="88">
        <v>125395903</v>
      </c>
      <c r="K181" s="84">
        <f t="shared" si="38"/>
        <v>1.3661732391765899</v>
      </c>
      <c r="L181" s="84">
        <f t="shared" si="39"/>
        <v>1.3661732391765899</v>
      </c>
      <c r="M181">
        <v>238472</v>
      </c>
      <c r="N181">
        <v>238472</v>
      </c>
      <c r="O181" s="112">
        <v>15956260</v>
      </c>
      <c r="P181" s="112">
        <f t="shared" si="40"/>
        <v>27.692011621511142</v>
      </c>
      <c r="Q181" s="112">
        <f t="shared" si="41"/>
        <v>27.692011621511142</v>
      </c>
      <c r="R181" s="84">
        <v>0</v>
      </c>
      <c r="S181" s="84"/>
      <c r="T181" s="84">
        <v>0</v>
      </c>
      <c r="U181" s="84">
        <v>0</v>
      </c>
      <c r="V181" s="84"/>
      <c r="W181" s="112">
        <v>1</v>
      </c>
      <c r="X181" s="112">
        <v>1</v>
      </c>
      <c r="Y181" s="112">
        <v>100000000</v>
      </c>
      <c r="Z181" s="112">
        <f t="shared" si="42"/>
        <v>1362163.00620146</v>
      </c>
      <c r="AA181" s="112">
        <f t="shared" si="43"/>
        <v>1362163.00620146</v>
      </c>
      <c r="AB181" s="157">
        <f t="shared" si="44"/>
        <v>0</v>
      </c>
      <c r="AC181" s="157">
        <f t="shared" si="45"/>
        <v>289566287547134.87</v>
      </c>
      <c r="AD181" s="88">
        <f t="shared" si="34"/>
        <v>343623237934950.75</v>
      </c>
      <c r="AE181" s="156">
        <f t="shared" si="35"/>
        <v>1186.6824720713271</v>
      </c>
      <c r="AF181" s="131">
        <f t="shared" si="46"/>
        <v>4.7877492221590889E-3</v>
      </c>
      <c r="AG181" s="84">
        <f t="shared" si="47"/>
        <v>1.4285714285714285E-2</v>
      </c>
      <c r="AH181" s="84">
        <f t="shared" si="48"/>
        <v>1.8301109650846126E-2</v>
      </c>
      <c r="AI181" s="84">
        <f t="shared" si="49"/>
        <v>0</v>
      </c>
      <c r="AJ181" s="84">
        <f t="shared" si="50"/>
        <v>0</v>
      </c>
    </row>
    <row r="182" spans="1:36" ht="16.5">
      <c r="A182" s="84">
        <v>20180920</v>
      </c>
      <c r="B182" s="84" t="s">
        <v>99</v>
      </c>
      <c r="C182">
        <v>46150</v>
      </c>
      <c r="D182">
        <v>47250</v>
      </c>
      <c r="E182" s="112">
        <v>6419324700</v>
      </c>
      <c r="F182" s="112">
        <f t="shared" si="36"/>
        <v>0.17057656226522414</v>
      </c>
      <c r="G182" s="112">
        <f t="shared" si="37"/>
        <v>0.17057656226522414</v>
      </c>
      <c r="H182">
        <v>300631</v>
      </c>
      <c r="I182">
        <v>291298</v>
      </c>
      <c r="J182" s="88">
        <v>125395903</v>
      </c>
      <c r="K182" s="84">
        <f t="shared" si="38"/>
        <v>1.3661732391765899</v>
      </c>
      <c r="L182" s="84">
        <f t="shared" si="39"/>
        <v>1.3661732391765899</v>
      </c>
      <c r="M182">
        <v>238472</v>
      </c>
      <c r="N182">
        <v>241514</v>
      </c>
      <c r="O182" s="112">
        <v>15956260</v>
      </c>
      <c r="P182" s="112">
        <f t="shared" si="40"/>
        <v>27.692011621511142</v>
      </c>
      <c r="Q182" s="112">
        <f t="shared" si="41"/>
        <v>27.692011621511142</v>
      </c>
      <c r="R182" s="84">
        <v>0</v>
      </c>
      <c r="S182" s="84"/>
      <c r="T182" s="84">
        <v>0</v>
      </c>
      <c r="U182" s="84">
        <v>0</v>
      </c>
      <c r="V182" s="84"/>
      <c r="W182" s="112">
        <v>1</v>
      </c>
      <c r="X182" s="112">
        <v>1</v>
      </c>
      <c r="Y182" s="112">
        <v>100000000</v>
      </c>
      <c r="Z182" s="112">
        <f t="shared" si="42"/>
        <v>1362163.00620146</v>
      </c>
      <c r="AA182" s="112">
        <f t="shared" si="43"/>
        <v>1362163.00620146</v>
      </c>
      <c r="AB182" s="157">
        <f t="shared" si="44"/>
        <v>0</v>
      </c>
      <c r="AC182" s="157">
        <f t="shared" si="45"/>
        <v>289566287547134.87</v>
      </c>
      <c r="AD182" s="88">
        <f t="shared" si="34"/>
        <v>344573004065403</v>
      </c>
      <c r="AE182" s="156">
        <f t="shared" si="35"/>
        <v>1189.9624330726492</v>
      </c>
      <c r="AF182" s="131">
        <f t="shared" si="46"/>
        <v>2.7639752659336398E-3</v>
      </c>
      <c r="AG182" s="84">
        <f t="shared" si="47"/>
        <v>2.3835319609967497E-2</v>
      </c>
      <c r="AH182" s="84">
        <f t="shared" si="48"/>
        <v>-3.1044702642109429E-2</v>
      </c>
      <c r="AI182" s="84">
        <f t="shared" si="49"/>
        <v>1.2756214566070651E-2</v>
      </c>
      <c r="AJ182" s="84">
        <f t="shared" si="50"/>
        <v>0</v>
      </c>
    </row>
    <row r="183" spans="1:36" ht="16.5">
      <c r="A183" s="84">
        <v>20180921</v>
      </c>
      <c r="B183" s="84" t="s">
        <v>99</v>
      </c>
      <c r="C183">
        <v>47250</v>
      </c>
      <c r="D183">
        <v>47400</v>
      </c>
      <c r="E183" s="112">
        <v>6419324700</v>
      </c>
      <c r="F183" s="112">
        <f t="shared" si="36"/>
        <v>0.17057656226522414</v>
      </c>
      <c r="G183" s="112">
        <f t="shared" si="37"/>
        <v>0.17057656226522414</v>
      </c>
      <c r="H183">
        <v>291298</v>
      </c>
      <c r="I183">
        <v>297192</v>
      </c>
      <c r="J183" s="88">
        <v>125395903</v>
      </c>
      <c r="K183" s="84">
        <f t="shared" si="38"/>
        <v>1.3661732391765899</v>
      </c>
      <c r="L183" s="84">
        <f t="shared" si="39"/>
        <v>1.3661732391765899</v>
      </c>
      <c r="M183">
        <v>241514</v>
      </c>
      <c r="N183">
        <v>240434</v>
      </c>
      <c r="O183" s="112">
        <v>15956260</v>
      </c>
      <c r="P183" s="112">
        <f t="shared" si="40"/>
        <v>27.692011621511142</v>
      </c>
      <c r="Q183" s="112">
        <f t="shared" si="41"/>
        <v>27.692011621511142</v>
      </c>
      <c r="R183" s="84">
        <v>0</v>
      </c>
      <c r="S183" s="84"/>
      <c r="T183" s="84">
        <v>0</v>
      </c>
      <c r="U183" s="84">
        <v>0</v>
      </c>
      <c r="V183" s="84"/>
      <c r="W183" s="112">
        <v>1</v>
      </c>
      <c r="X183" s="112">
        <v>1</v>
      </c>
      <c r="Y183" s="112">
        <v>100000000</v>
      </c>
      <c r="Z183" s="112">
        <f t="shared" si="42"/>
        <v>1362163.00620146</v>
      </c>
      <c r="AA183" s="112">
        <f t="shared" si="43"/>
        <v>1362163.00620146</v>
      </c>
      <c r="AB183" s="157">
        <f t="shared" si="44"/>
        <v>0</v>
      </c>
      <c r="AC183" s="157">
        <f t="shared" si="45"/>
        <v>289566287547134.87</v>
      </c>
      <c r="AD183" s="88">
        <f t="shared" si="34"/>
        <v>345269758237993.12</v>
      </c>
      <c r="AE183" s="156">
        <f t="shared" si="35"/>
        <v>1192.3686322835181</v>
      </c>
      <c r="AF183" s="131">
        <f t="shared" si="46"/>
        <v>2.0220799783197529E-3</v>
      </c>
      <c r="AG183" s="84">
        <f t="shared" si="47"/>
        <v>3.1746031746031746E-3</v>
      </c>
      <c r="AH183" s="84">
        <f t="shared" si="48"/>
        <v>2.0233575239102224E-2</v>
      </c>
      <c r="AI183" s="84">
        <f t="shared" si="49"/>
        <v>-4.4717904552117058E-3</v>
      </c>
      <c r="AJ183" s="84">
        <f t="shared" si="50"/>
        <v>0</v>
      </c>
    </row>
    <row r="184" spans="1:36" ht="16.5">
      <c r="A184" s="84">
        <v>20180927</v>
      </c>
      <c r="B184" s="84" t="s">
        <v>99</v>
      </c>
      <c r="C184">
        <v>47400</v>
      </c>
      <c r="D184">
        <v>47500</v>
      </c>
      <c r="E184" s="112">
        <v>6419324700</v>
      </c>
      <c r="F184" s="112">
        <f t="shared" si="36"/>
        <v>0.17057656226522414</v>
      </c>
      <c r="G184" s="112">
        <f t="shared" si="37"/>
        <v>0.17057656226522414</v>
      </c>
      <c r="H184">
        <v>297192</v>
      </c>
      <c r="I184">
        <v>295719</v>
      </c>
      <c r="J184" s="88">
        <v>125395903</v>
      </c>
      <c r="K184" s="84">
        <f t="shared" si="38"/>
        <v>1.3661732391765899</v>
      </c>
      <c r="L184" s="84">
        <f t="shared" si="39"/>
        <v>1.3661732391765899</v>
      </c>
      <c r="M184">
        <v>240434</v>
      </c>
      <c r="N184">
        <v>243967</v>
      </c>
      <c r="O184" s="112">
        <v>15956260</v>
      </c>
      <c r="P184" s="112">
        <f t="shared" si="40"/>
        <v>27.692011621511142</v>
      </c>
      <c r="Q184" s="112">
        <f t="shared" si="41"/>
        <v>27.692011621511142</v>
      </c>
      <c r="R184" s="84">
        <v>0</v>
      </c>
      <c r="S184" s="84"/>
      <c r="T184" s="84">
        <v>0</v>
      </c>
      <c r="U184" s="84">
        <v>0</v>
      </c>
      <c r="V184" s="84"/>
      <c r="W184" s="112">
        <v>1</v>
      </c>
      <c r="X184" s="112">
        <v>1</v>
      </c>
      <c r="Y184" s="112">
        <v>100000000</v>
      </c>
      <c r="Z184" s="112">
        <f t="shared" si="42"/>
        <v>1362163.00620146</v>
      </c>
      <c r="AA184" s="112">
        <f t="shared" si="43"/>
        <v>1362163.00620146</v>
      </c>
      <c r="AB184" s="157">
        <f t="shared" si="44"/>
        <v>0</v>
      </c>
      <c r="AC184" s="157">
        <f t="shared" si="45"/>
        <v>289566287547134.87</v>
      </c>
      <c r="AD184" s="88">
        <f t="shared" si="34"/>
        <v>346688008211367.37</v>
      </c>
      <c r="AE184" s="156">
        <f t="shared" si="35"/>
        <v>1197.266474450809</v>
      </c>
      <c r="AF184" s="131">
        <f t="shared" si="46"/>
        <v>4.1076576779037165E-3</v>
      </c>
      <c r="AG184" s="84">
        <f t="shared" si="47"/>
        <v>2.1097046413502108E-3</v>
      </c>
      <c r="AH184" s="84">
        <f t="shared" si="48"/>
        <v>-4.9563918275054514E-3</v>
      </c>
      <c r="AI184" s="84">
        <f t="shared" si="49"/>
        <v>1.4694261210976818E-2</v>
      </c>
      <c r="AJ184" s="84">
        <f t="shared" si="50"/>
        <v>0</v>
      </c>
    </row>
    <row r="185" spans="1:36" ht="16.5">
      <c r="A185" s="84">
        <v>20180928</v>
      </c>
      <c r="B185" s="84" t="s">
        <v>99</v>
      </c>
      <c r="C185">
        <v>47500</v>
      </c>
      <c r="D185">
        <v>46450</v>
      </c>
      <c r="E185" s="112">
        <v>6419324700</v>
      </c>
      <c r="F185" s="112">
        <f t="shared" si="36"/>
        <v>0.17057656226522414</v>
      </c>
      <c r="G185" s="112">
        <f t="shared" si="37"/>
        <v>0.17057656226522414</v>
      </c>
      <c r="H185">
        <v>295719</v>
      </c>
      <c r="I185">
        <v>291789</v>
      </c>
      <c r="J185" s="88">
        <v>125395903</v>
      </c>
      <c r="K185" s="84">
        <f t="shared" si="38"/>
        <v>1.3661732391765899</v>
      </c>
      <c r="L185" s="84">
        <f t="shared" si="39"/>
        <v>1.3661732391765899</v>
      </c>
      <c r="M185">
        <v>243967</v>
      </c>
      <c r="N185">
        <v>236313</v>
      </c>
      <c r="O185" s="112">
        <v>15956260</v>
      </c>
      <c r="P185" s="112">
        <f t="shared" si="40"/>
        <v>27.692011621511142</v>
      </c>
      <c r="Q185" s="112">
        <f t="shared" si="41"/>
        <v>27.692011621511142</v>
      </c>
      <c r="R185" s="84">
        <v>0</v>
      </c>
      <c r="S185" s="84"/>
      <c r="T185" s="84">
        <v>0</v>
      </c>
      <c r="U185" s="84">
        <v>0</v>
      </c>
      <c r="V185" s="84"/>
      <c r="W185" s="112">
        <v>1</v>
      </c>
      <c r="X185" s="112">
        <v>1</v>
      </c>
      <c r="Y185" s="112">
        <v>100000000</v>
      </c>
      <c r="Z185" s="112">
        <f t="shared" si="42"/>
        <v>1362163.00620146</v>
      </c>
      <c r="AA185" s="112">
        <f t="shared" si="43"/>
        <v>1362163.00620146</v>
      </c>
      <c r="AB185" s="157">
        <f t="shared" si="44"/>
        <v>0</v>
      </c>
      <c r="AC185" s="157">
        <f t="shared" si="45"/>
        <v>289566287547134.87</v>
      </c>
      <c r="AD185" s="88">
        <f t="shared" si="34"/>
        <v>341483010709450.69</v>
      </c>
      <c r="AE185" s="156">
        <f t="shared" si="35"/>
        <v>1179.2913242839602</v>
      </c>
      <c r="AF185" s="131">
        <f t="shared" si="46"/>
        <v>-1.5013491608118492E-2</v>
      </c>
      <c r="AG185" s="84">
        <f t="shared" si="47"/>
        <v>-2.2105263157894735E-2</v>
      </c>
      <c r="AH185" s="84">
        <f t="shared" si="48"/>
        <v>-1.328964320858653E-2</v>
      </c>
      <c r="AI185" s="84">
        <f t="shared" si="49"/>
        <v>-3.1373095541610135E-2</v>
      </c>
      <c r="AJ185" s="84">
        <f t="shared" si="50"/>
        <v>0</v>
      </c>
    </row>
    <row r="186" spans="1:36" ht="16.5">
      <c r="A186" s="84">
        <v>20181001</v>
      </c>
      <c r="B186" s="84" t="s">
        <v>99</v>
      </c>
      <c r="C186">
        <v>46450</v>
      </c>
      <c r="D186">
        <v>46350</v>
      </c>
      <c r="E186" s="112">
        <v>6419324700</v>
      </c>
      <c r="F186" s="112">
        <f t="shared" si="36"/>
        <v>0.17057656226522414</v>
      </c>
      <c r="G186" s="112">
        <f t="shared" si="37"/>
        <v>0.17057656226522414</v>
      </c>
      <c r="H186">
        <v>291789</v>
      </c>
      <c r="I186">
        <v>286877</v>
      </c>
      <c r="J186" s="88">
        <v>125395903</v>
      </c>
      <c r="K186" s="84">
        <f t="shared" si="38"/>
        <v>1.3661732391765899</v>
      </c>
      <c r="L186" s="84">
        <f t="shared" si="39"/>
        <v>1.3661732391765899</v>
      </c>
      <c r="M186">
        <v>236313</v>
      </c>
      <c r="N186">
        <v>237490</v>
      </c>
      <c r="O186" s="112">
        <v>15956260</v>
      </c>
      <c r="P186" s="112">
        <f t="shared" si="40"/>
        <v>27.692011621511142</v>
      </c>
      <c r="Q186" s="112">
        <f t="shared" si="41"/>
        <v>27.692011621511142</v>
      </c>
      <c r="R186" s="84">
        <v>0</v>
      </c>
      <c r="S186" s="84"/>
      <c r="T186" s="84">
        <v>0</v>
      </c>
      <c r="U186" s="84">
        <v>0</v>
      </c>
      <c r="V186" s="84"/>
      <c r="W186" s="112">
        <v>1</v>
      </c>
      <c r="X186" s="112">
        <v>1</v>
      </c>
      <c r="Y186" s="112">
        <v>100000000</v>
      </c>
      <c r="Z186" s="112">
        <f t="shared" si="42"/>
        <v>1362163.00620146</v>
      </c>
      <c r="AA186" s="112">
        <f t="shared" si="43"/>
        <v>1362163.00620146</v>
      </c>
      <c r="AB186" s="157">
        <f t="shared" si="44"/>
        <v>0</v>
      </c>
      <c r="AC186" s="157">
        <f t="shared" si="45"/>
        <v>289566287547134.87</v>
      </c>
      <c r="AD186" s="88">
        <f t="shared" si="34"/>
        <v>341052095266248.87</v>
      </c>
      <c r="AE186" s="156">
        <f t="shared" si="35"/>
        <v>1177.8031833582604</v>
      </c>
      <c r="AF186" s="131">
        <f t="shared" si="46"/>
        <v>-1.2618942368658125E-3</v>
      </c>
      <c r="AG186" s="84">
        <f t="shared" si="47"/>
        <v>-2.1528525296017221E-3</v>
      </c>
      <c r="AH186" s="84">
        <f t="shared" si="48"/>
        <v>-1.6834082162110291E-2</v>
      </c>
      <c r="AI186" s="84">
        <f t="shared" si="49"/>
        <v>4.9806824000372387E-3</v>
      </c>
      <c r="AJ186" s="84">
        <f t="shared" si="50"/>
        <v>0</v>
      </c>
    </row>
    <row r="187" spans="1:36" ht="16.5">
      <c r="A187" s="84">
        <v>20181002</v>
      </c>
      <c r="B187" s="84" t="s">
        <v>99</v>
      </c>
      <c r="C187">
        <v>46350</v>
      </c>
      <c r="D187">
        <v>45700</v>
      </c>
      <c r="E187" s="112">
        <v>6419324700</v>
      </c>
      <c r="F187" s="112">
        <f t="shared" si="36"/>
        <v>0.17057656226522414</v>
      </c>
      <c r="G187" s="112">
        <f t="shared" si="37"/>
        <v>0.17057656226522414</v>
      </c>
      <c r="H187">
        <v>286877</v>
      </c>
      <c r="I187">
        <v>283438</v>
      </c>
      <c r="J187" s="88">
        <v>125395903</v>
      </c>
      <c r="K187" s="84">
        <f t="shared" si="38"/>
        <v>1.3661732391765899</v>
      </c>
      <c r="L187" s="84">
        <f t="shared" si="39"/>
        <v>1.3661732391765899</v>
      </c>
      <c r="M187">
        <v>237490</v>
      </c>
      <c r="N187">
        <v>230621</v>
      </c>
      <c r="O187" s="112">
        <v>15956260</v>
      </c>
      <c r="P187" s="112">
        <f t="shared" si="40"/>
        <v>27.692011621511142</v>
      </c>
      <c r="Q187" s="112">
        <f t="shared" si="41"/>
        <v>27.692011621511142</v>
      </c>
      <c r="R187" s="84">
        <v>0</v>
      </c>
      <c r="S187" s="84"/>
      <c r="T187" s="84">
        <v>0</v>
      </c>
      <c r="U187" s="84">
        <v>0</v>
      </c>
      <c r="V187" s="84"/>
      <c r="W187" s="112">
        <v>1</v>
      </c>
      <c r="X187" s="112">
        <v>1</v>
      </c>
      <c r="Y187" s="112">
        <v>100000000</v>
      </c>
      <c r="Z187" s="112">
        <f t="shared" si="42"/>
        <v>1362163.00620146</v>
      </c>
      <c r="AA187" s="112">
        <f t="shared" si="43"/>
        <v>1362163.00620146</v>
      </c>
      <c r="AB187" s="157">
        <f t="shared" si="44"/>
        <v>0</v>
      </c>
      <c r="AC187" s="157">
        <f t="shared" si="45"/>
        <v>289566287547134.87</v>
      </c>
      <c r="AD187" s="88">
        <f t="shared" si="34"/>
        <v>336716067586660.25</v>
      </c>
      <c r="AE187" s="156">
        <f t="shared" si="35"/>
        <v>1162.8289689346188</v>
      </c>
      <c r="AF187" s="131">
        <f t="shared" si="46"/>
        <v>-1.271368139874246E-2</v>
      </c>
      <c r="AG187" s="84">
        <f t="shared" si="47"/>
        <v>-1.4023732470334413E-2</v>
      </c>
      <c r="AH187" s="84">
        <f t="shared" si="48"/>
        <v>-1.1987715989779591E-2</v>
      </c>
      <c r="AI187" s="84">
        <f t="shared" si="49"/>
        <v>-2.8923323087287886E-2</v>
      </c>
      <c r="AJ187" s="84">
        <f t="shared" si="50"/>
        <v>0</v>
      </c>
    </row>
    <row r="188" spans="1:36" ht="16.5">
      <c r="A188" s="84">
        <v>20181004</v>
      </c>
      <c r="B188" s="84" t="s">
        <v>99</v>
      </c>
      <c r="C188">
        <v>45700</v>
      </c>
      <c r="D188">
        <v>44700</v>
      </c>
      <c r="E188" s="112">
        <v>6419324700</v>
      </c>
      <c r="F188" s="112">
        <f t="shared" si="36"/>
        <v>0.17057656226522414</v>
      </c>
      <c r="G188" s="112">
        <f t="shared" si="37"/>
        <v>0.17057656226522414</v>
      </c>
      <c r="H188">
        <v>283438</v>
      </c>
      <c r="I188">
        <v>285403</v>
      </c>
      <c r="J188" s="88">
        <v>125395903</v>
      </c>
      <c r="K188" s="84">
        <f t="shared" si="38"/>
        <v>1.3661732391765899</v>
      </c>
      <c r="L188" s="84">
        <f t="shared" si="39"/>
        <v>1.3661732391765899</v>
      </c>
      <c r="M188">
        <v>230621</v>
      </c>
      <c r="N188">
        <v>227382</v>
      </c>
      <c r="O188" s="112">
        <v>15956260</v>
      </c>
      <c r="P188" s="112">
        <f t="shared" si="40"/>
        <v>27.692011621511142</v>
      </c>
      <c r="Q188" s="112">
        <f t="shared" si="41"/>
        <v>27.692011621511142</v>
      </c>
      <c r="R188" s="84">
        <v>0</v>
      </c>
      <c r="S188" s="84"/>
      <c r="T188" s="84">
        <v>0</v>
      </c>
      <c r="U188" s="84">
        <v>0</v>
      </c>
      <c r="V188" s="84"/>
      <c r="W188" s="112">
        <v>1</v>
      </c>
      <c r="X188" s="112">
        <v>1</v>
      </c>
      <c r="Y188" s="112">
        <v>100000000</v>
      </c>
      <c r="Z188" s="112">
        <f t="shared" si="42"/>
        <v>1362163.00620146</v>
      </c>
      <c r="AA188" s="112">
        <f t="shared" si="43"/>
        <v>1362163.00620146</v>
      </c>
      <c r="AB188" s="157">
        <f t="shared" si="44"/>
        <v>0</v>
      </c>
      <c r="AC188" s="157">
        <f t="shared" si="45"/>
        <v>289566287547134.87</v>
      </c>
      <c r="AD188" s="88">
        <f t="shared" si="34"/>
        <v>334526522786692.06</v>
      </c>
      <c r="AE188" s="156">
        <f t="shared" si="35"/>
        <v>1155.2675058288291</v>
      </c>
      <c r="AF188" s="131">
        <f t="shared" si="46"/>
        <v>-6.5026442476037501E-3</v>
      </c>
      <c r="AG188" s="84">
        <f t="shared" si="47"/>
        <v>-2.1881838074398249E-2</v>
      </c>
      <c r="AH188" s="84">
        <f t="shared" si="48"/>
        <v>6.9327330844840846E-3</v>
      </c>
      <c r="AI188" s="84">
        <f t="shared" si="49"/>
        <v>-1.4044688037949709E-2</v>
      </c>
      <c r="AJ188" s="84">
        <f t="shared" si="50"/>
        <v>0</v>
      </c>
    </row>
    <row r="189" spans="1:36" ht="16.5">
      <c r="A189" s="84">
        <v>20181005</v>
      </c>
      <c r="B189" s="84" t="s">
        <v>99</v>
      </c>
      <c r="C189">
        <v>44700</v>
      </c>
      <c r="D189">
        <v>44700</v>
      </c>
      <c r="E189" s="112">
        <v>6419324700</v>
      </c>
      <c r="F189" s="112">
        <f t="shared" si="36"/>
        <v>0.17057656226522414</v>
      </c>
      <c r="G189" s="112">
        <f t="shared" si="37"/>
        <v>0.17057656226522414</v>
      </c>
      <c r="H189">
        <v>285403</v>
      </c>
      <c r="I189">
        <v>283929</v>
      </c>
      <c r="J189" s="88">
        <v>125395903</v>
      </c>
      <c r="K189" s="84">
        <f t="shared" si="38"/>
        <v>1.3661732391765899</v>
      </c>
      <c r="L189" s="84">
        <f t="shared" si="39"/>
        <v>1.3661732391765899</v>
      </c>
      <c r="M189">
        <v>227382</v>
      </c>
      <c r="N189">
        <v>216685</v>
      </c>
      <c r="O189" s="112">
        <v>15956260</v>
      </c>
      <c r="P189" s="112">
        <f t="shared" si="40"/>
        <v>27.692011621511142</v>
      </c>
      <c r="Q189" s="112">
        <f t="shared" si="41"/>
        <v>27.692011621511142</v>
      </c>
      <c r="R189" s="84">
        <v>0</v>
      </c>
      <c r="S189" s="84"/>
      <c r="T189" s="84">
        <v>0</v>
      </c>
      <c r="U189" s="84">
        <v>0</v>
      </c>
      <c r="V189" s="84"/>
      <c r="W189" s="112">
        <v>1</v>
      </c>
      <c r="X189" s="112">
        <v>1</v>
      </c>
      <c r="Y189" s="112">
        <v>100000000</v>
      </c>
      <c r="Z189" s="112">
        <f t="shared" si="42"/>
        <v>1362163.00620146</v>
      </c>
      <c r="AA189" s="112">
        <f t="shared" si="43"/>
        <v>1362163.00620146</v>
      </c>
      <c r="AB189" s="157">
        <f t="shared" si="44"/>
        <v>0</v>
      </c>
      <c r="AC189" s="157">
        <f t="shared" si="45"/>
        <v>289566287547134.87</v>
      </c>
      <c r="AD189" s="88">
        <f t="shared" si="34"/>
        <v>329547421675026.5</v>
      </c>
      <c r="AE189" s="156">
        <f t="shared" si="35"/>
        <v>1138.0724754479011</v>
      </c>
      <c r="AF189" s="131">
        <f t="shared" si="46"/>
        <v>-1.4884024950214245E-2</v>
      </c>
      <c r="AG189" s="84">
        <f t="shared" si="47"/>
        <v>0</v>
      </c>
      <c r="AH189" s="84">
        <f t="shared" si="48"/>
        <v>-5.1646268609650218E-3</v>
      </c>
      <c r="AI189" s="84">
        <f t="shared" si="49"/>
        <v>-4.7044181157699379E-2</v>
      </c>
      <c r="AJ189" s="84">
        <f t="shared" si="50"/>
        <v>0</v>
      </c>
    </row>
    <row r="190" spans="1:36" ht="16.5">
      <c r="A190" s="84">
        <v>20181008</v>
      </c>
      <c r="B190" s="84" t="s">
        <v>99</v>
      </c>
      <c r="C190">
        <v>44700</v>
      </c>
      <c r="D190">
        <v>44950</v>
      </c>
      <c r="E190" s="112">
        <v>6419324700</v>
      </c>
      <c r="F190" s="112">
        <f t="shared" si="36"/>
        <v>0.17057656226522414</v>
      </c>
      <c r="G190" s="112">
        <f t="shared" si="37"/>
        <v>0.17057656226522414</v>
      </c>
      <c r="H190">
        <v>283929</v>
      </c>
      <c r="I190">
        <v>284912</v>
      </c>
      <c r="J190" s="88">
        <v>125395903</v>
      </c>
      <c r="K190" s="84">
        <f t="shared" si="38"/>
        <v>1.3661732391765899</v>
      </c>
      <c r="L190" s="84">
        <f t="shared" si="39"/>
        <v>1.3661732391765899</v>
      </c>
      <c r="M190">
        <v>216685</v>
      </c>
      <c r="N190">
        <v>213447</v>
      </c>
      <c r="O190" s="112">
        <v>15956260</v>
      </c>
      <c r="P190" s="112">
        <f t="shared" si="40"/>
        <v>27.692011621511142</v>
      </c>
      <c r="Q190" s="112">
        <f t="shared" si="41"/>
        <v>27.692011621511142</v>
      </c>
      <c r="R190" s="84">
        <v>0</v>
      </c>
      <c r="S190" s="84"/>
      <c r="T190" s="84">
        <v>0</v>
      </c>
      <c r="U190" s="84">
        <v>0</v>
      </c>
      <c r="V190" s="84"/>
      <c r="W190" s="112">
        <v>1</v>
      </c>
      <c r="X190" s="112">
        <v>1</v>
      </c>
      <c r="Y190" s="112">
        <v>100000000</v>
      </c>
      <c r="Z190" s="112">
        <f t="shared" si="42"/>
        <v>1362163.00620146</v>
      </c>
      <c r="AA190" s="112">
        <f t="shared" si="43"/>
        <v>1362163.00620146</v>
      </c>
      <c r="AB190" s="157">
        <f t="shared" si="44"/>
        <v>0</v>
      </c>
      <c r="AC190" s="157">
        <f t="shared" si="45"/>
        <v>289566287547134.87</v>
      </c>
      <c r="AD190" s="88">
        <f t="shared" si="34"/>
        <v>328558822758738.12</v>
      </c>
      <c r="AE190" s="156">
        <f t="shared" si="35"/>
        <v>1134.6584077238485</v>
      </c>
      <c r="AF190" s="131">
        <f t="shared" si="46"/>
        <v>-2.9998684597910912E-3</v>
      </c>
      <c r="AG190" s="84">
        <f t="shared" si="47"/>
        <v>5.5928411633109623E-3</v>
      </c>
      <c r="AH190" s="84">
        <f t="shared" si="48"/>
        <v>3.4621331389185325E-3</v>
      </c>
      <c r="AI190" s="84">
        <f t="shared" si="49"/>
        <v>-1.4943350947227542E-2</v>
      </c>
      <c r="AJ190" s="84">
        <f t="shared" si="50"/>
        <v>0</v>
      </c>
    </row>
    <row r="191" spans="1:36" ht="16.5">
      <c r="A191" s="84">
        <v>20181010</v>
      </c>
      <c r="B191" s="84" t="s">
        <v>99</v>
      </c>
      <c r="C191">
        <v>44950</v>
      </c>
      <c r="D191">
        <v>45300</v>
      </c>
      <c r="E191" s="112">
        <v>6419324700</v>
      </c>
      <c r="F191" s="112">
        <f t="shared" si="36"/>
        <v>0.17057656226522414</v>
      </c>
      <c r="G191" s="112">
        <f t="shared" si="37"/>
        <v>0.17057656226522414</v>
      </c>
      <c r="H191">
        <v>284912</v>
      </c>
      <c r="I191">
        <v>281473</v>
      </c>
      <c r="J191" s="88">
        <v>125395903</v>
      </c>
      <c r="K191" s="84">
        <f t="shared" si="38"/>
        <v>1.3661732391765899</v>
      </c>
      <c r="L191" s="84">
        <f t="shared" si="39"/>
        <v>1.3661732391765899</v>
      </c>
      <c r="M191">
        <v>213447</v>
      </c>
      <c r="N191">
        <v>215409</v>
      </c>
      <c r="O191" s="112">
        <v>15956260</v>
      </c>
      <c r="P191" s="112">
        <f t="shared" si="40"/>
        <v>27.692011621511142</v>
      </c>
      <c r="Q191" s="112">
        <f t="shared" si="41"/>
        <v>27.692011621511142</v>
      </c>
      <c r="R191" s="84">
        <v>0</v>
      </c>
      <c r="S191" s="84"/>
      <c r="T191" s="84">
        <v>0</v>
      </c>
      <c r="U191" s="84">
        <v>0</v>
      </c>
      <c r="V191" s="84"/>
      <c r="W191" s="112">
        <v>1</v>
      </c>
      <c r="X191" s="112">
        <v>1</v>
      </c>
      <c r="Y191" s="112">
        <v>100000000</v>
      </c>
      <c r="Z191" s="112">
        <f t="shared" si="42"/>
        <v>1362163.00620146</v>
      </c>
      <c r="AA191" s="112">
        <f t="shared" si="43"/>
        <v>1362163.00620146</v>
      </c>
      <c r="AB191" s="157">
        <f t="shared" si="44"/>
        <v>0</v>
      </c>
      <c r="AC191" s="157">
        <f t="shared" si="45"/>
        <v>289566287547134.87</v>
      </c>
      <c r="AD191" s="88">
        <f t="shared" si="34"/>
        <v>329219855356329.31</v>
      </c>
      <c r="AE191" s="156">
        <f t="shared" si="35"/>
        <v>1136.9412445940886</v>
      </c>
      <c r="AF191" s="131">
        <f t="shared" si="46"/>
        <v>2.0119155286739679E-3</v>
      </c>
      <c r="AG191" s="84">
        <f t="shared" si="47"/>
        <v>7.7864293659621799E-3</v>
      </c>
      <c r="AH191" s="84">
        <f t="shared" si="48"/>
        <v>-1.2070393665412479E-2</v>
      </c>
      <c r="AI191" s="84">
        <f t="shared" si="49"/>
        <v>9.1919773995418064E-3</v>
      </c>
      <c r="AJ191" s="84">
        <f t="shared" si="50"/>
        <v>0</v>
      </c>
    </row>
    <row r="192" spans="1:36" ht="16.5">
      <c r="A192" s="84">
        <v>20181011</v>
      </c>
      <c r="B192" s="84" t="s">
        <v>99</v>
      </c>
      <c r="C192">
        <v>45300</v>
      </c>
      <c r="D192">
        <v>43100</v>
      </c>
      <c r="E192" s="112">
        <v>6419324700</v>
      </c>
      <c r="F192" s="112">
        <f t="shared" si="36"/>
        <v>0.17057656226522414</v>
      </c>
      <c r="G192" s="112">
        <f t="shared" si="37"/>
        <v>0.17057656226522414</v>
      </c>
      <c r="H192">
        <v>281473</v>
      </c>
      <c r="I192">
        <v>266736</v>
      </c>
      <c r="J192" s="88">
        <v>125395903</v>
      </c>
      <c r="K192" s="84">
        <f t="shared" si="38"/>
        <v>1.3661732391765899</v>
      </c>
      <c r="L192" s="84">
        <f t="shared" si="39"/>
        <v>1.3661732391765899</v>
      </c>
      <c r="M192">
        <v>215409</v>
      </c>
      <c r="N192">
        <v>207166</v>
      </c>
      <c r="O192" s="112">
        <v>15956260</v>
      </c>
      <c r="P192" s="112">
        <f t="shared" si="40"/>
        <v>27.692011621511142</v>
      </c>
      <c r="Q192" s="112">
        <f t="shared" si="41"/>
        <v>27.692011621511142</v>
      </c>
      <c r="R192" s="84">
        <v>0</v>
      </c>
      <c r="S192" s="84"/>
      <c r="T192" s="84">
        <v>0</v>
      </c>
      <c r="U192" s="84">
        <v>0</v>
      </c>
      <c r="V192" s="84"/>
      <c r="W192" s="112">
        <v>1</v>
      </c>
      <c r="X192" s="112">
        <v>1</v>
      </c>
      <c r="Y192" s="112">
        <v>100000000</v>
      </c>
      <c r="Z192" s="112">
        <f t="shared" si="42"/>
        <v>1362163.00620146</v>
      </c>
      <c r="AA192" s="112">
        <f t="shared" si="43"/>
        <v>1362163.00620146</v>
      </c>
      <c r="AB192" s="157">
        <f t="shared" si="44"/>
        <v>0</v>
      </c>
      <c r="AC192" s="157">
        <f t="shared" si="45"/>
        <v>289566287547134.87</v>
      </c>
      <c r="AD192" s="88">
        <f t="shared" si="34"/>
        <v>320643992992927.75</v>
      </c>
      <c r="AE192" s="156">
        <f t="shared" si="35"/>
        <v>1107.3250125525547</v>
      </c>
      <c r="AF192" s="131">
        <f t="shared" si="46"/>
        <v>-2.6049043591612846E-2</v>
      </c>
      <c r="AG192" s="84">
        <f t="shared" si="47"/>
        <v>-4.856512141280353E-2</v>
      </c>
      <c r="AH192" s="84">
        <f t="shared" si="48"/>
        <v>-5.2356709169263126E-2</v>
      </c>
      <c r="AI192" s="84">
        <f t="shared" si="49"/>
        <v>-3.8266739087039071E-2</v>
      </c>
      <c r="AJ192" s="84">
        <f t="shared" si="50"/>
        <v>0</v>
      </c>
    </row>
    <row r="193" spans="1:36" ht="16.5">
      <c r="A193" s="84">
        <v>20181012</v>
      </c>
      <c r="B193" s="84" t="s">
        <v>99</v>
      </c>
      <c r="C193">
        <v>43100</v>
      </c>
      <c r="D193">
        <v>44000</v>
      </c>
      <c r="E193" s="112">
        <v>6419324700</v>
      </c>
      <c r="F193" s="112">
        <f t="shared" si="36"/>
        <v>0.17057656226522414</v>
      </c>
      <c r="G193" s="112">
        <f t="shared" si="37"/>
        <v>0.17057656226522414</v>
      </c>
      <c r="H193">
        <v>266736</v>
      </c>
      <c r="I193">
        <v>269684</v>
      </c>
      <c r="J193" s="88">
        <v>125395903</v>
      </c>
      <c r="K193" s="84">
        <f t="shared" si="38"/>
        <v>1.3661732391765899</v>
      </c>
      <c r="L193" s="84">
        <f t="shared" si="39"/>
        <v>1.3661732391765899</v>
      </c>
      <c r="M193">
        <v>207166</v>
      </c>
      <c r="N193">
        <v>218059</v>
      </c>
      <c r="O193" s="112">
        <v>15956260</v>
      </c>
      <c r="P193" s="112">
        <f t="shared" si="40"/>
        <v>27.692011621511142</v>
      </c>
      <c r="Q193" s="112">
        <f t="shared" si="41"/>
        <v>27.692011621511142</v>
      </c>
      <c r="R193" s="84">
        <v>0</v>
      </c>
      <c r="S193" s="84"/>
      <c r="T193" s="84">
        <v>0</v>
      </c>
      <c r="U193" s="84">
        <v>0</v>
      </c>
      <c r="V193" s="84"/>
      <c r="W193" s="112">
        <v>1</v>
      </c>
      <c r="X193" s="112">
        <v>1</v>
      </c>
      <c r="Y193" s="112">
        <v>100000000</v>
      </c>
      <c r="Z193" s="112">
        <f t="shared" si="42"/>
        <v>1362163.00620146</v>
      </c>
      <c r="AA193" s="112">
        <f t="shared" si="43"/>
        <v>1362163.00620146</v>
      </c>
      <c r="AB193" s="157">
        <f t="shared" si="44"/>
        <v>0</v>
      </c>
      <c r="AC193" s="157">
        <f t="shared" si="45"/>
        <v>289566287547134.87</v>
      </c>
      <c r="AD193" s="88">
        <f t="shared" si="34"/>
        <v>326947701218536.19</v>
      </c>
      <c r="AE193" s="156">
        <f t="shared" si="35"/>
        <v>1129.0944950396427</v>
      </c>
      <c r="AF193" s="131">
        <f t="shared" si="46"/>
        <v>1.9659523843777348E-2</v>
      </c>
      <c r="AG193" s="84">
        <f t="shared" si="47"/>
        <v>2.0881670533642691E-2</v>
      </c>
      <c r="AH193" s="84">
        <f t="shared" si="48"/>
        <v>1.1052126447123748E-2</v>
      </c>
      <c r="AI193" s="84">
        <f t="shared" si="49"/>
        <v>5.2581021982371627E-2</v>
      </c>
      <c r="AJ193" s="84">
        <f t="shared" si="50"/>
        <v>0</v>
      </c>
    </row>
    <row r="194" spans="1:36" ht="16.5">
      <c r="A194" s="84">
        <v>20181015</v>
      </c>
      <c r="B194" s="84" t="s">
        <v>99</v>
      </c>
      <c r="C194">
        <v>44000</v>
      </c>
      <c r="D194">
        <v>43800</v>
      </c>
      <c r="E194" s="112">
        <v>6419324700</v>
      </c>
      <c r="F194" s="112">
        <f t="shared" si="36"/>
        <v>0.17057656226522414</v>
      </c>
      <c r="G194" s="112">
        <f t="shared" si="37"/>
        <v>0.17057656226522414</v>
      </c>
      <c r="H194">
        <v>269684</v>
      </c>
      <c r="I194">
        <v>256912</v>
      </c>
      <c r="J194" s="88">
        <v>125395903</v>
      </c>
      <c r="K194" s="84">
        <f t="shared" si="38"/>
        <v>1.3661732391765899</v>
      </c>
      <c r="L194" s="84">
        <f t="shared" si="39"/>
        <v>1.3661732391765899</v>
      </c>
      <c r="M194">
        <v>218059</v>
      </c>
      <c r="N194">
        <v>206086</v>
      </c>
      <c r="O194" s="112">
        <v>15956260</v>
      </c>
      <c r="P194" s="112">
        <f t="shared" si="40"/>
        <v>27.692011621511142</v>
      </c>
      <c r="Q194" s="112">
        <f t="shared" si="41"/>
        <v>27.692011621511142</v>
      </c>
      <c r="R194" s="84">
        <v>0</v>
      </c>
      <c r="S194" s="84"/>
      <c r="T194" s="84">
        <v>0</v>
      </c>
      <c r="U194" s="84">
        <v>0</v>
      </c>
      <c r="V194" s="84"/>
      <c r="W194" s="112">
        <v>1</v>
      </c>
      <c r="X194" s="112">
        <v>1</v>
      </c>
      <c r="Y194" s="112">
        <v>100000000</v>
      </c>
      <c r="Z194" s="112">
        <f t="shared" si="42"/>
        <v>1362163.00620146</v>
      </c>
      <c r="AA194" s="112">
        <f t="shared" si="43"/>
        <v>1362163.00620146</v>
      </c>
      <c r="AB194" s="157">
        <f t="shared" si="44"/>
        <v>0</v>
      </c>
      <c r="AC194" s="157">
        <f t="shared" si="45"/>
        <v>289566287547134.87</v>
      </c>
      <c r="AD194" s="88">
        <f t="shared" si="34"/>
        <v>319250299353095.37</v>
      </c>
      <c r="AE194" s="156">
        <f t="shared" si="35"/>
        <v>1102.5119742267254</v>
      </c>
      <c r="AF194" s="131">
        <f t="shared" si="46"/>
        <v>-2.3543220633613925E-2</v>
      </c>
      <c r="AG194" s="84">
        <f t="shared" si="47"/>
        <v>-4.5454545454545452E-3</v>
      </c>
      <c r="AH194" s="84">
        <f t="shared" si="48"/>
        <v>-4.7359131427893386E-2</v>
      </c>
      <c r="AI194" s="84">
        <f t="shared" si="49"/>
        <v>-5.4907158154444441E-2</v>
      </c>
      <c r="AJ194" s="84">
        <f t="shared" si="50"/>
        <v>0</v>
      </c>
    </row>
    <row r="195" spans="1:36" ht="16.5">
      <c r="A195" s="84">
        <v>20181016</v>
      </c>
      <c r="B195" s="84" t="s">
        <v>99</v>
      </c>
      <c r="C195">
        <v>43800</v>
      </c>
      <c r="D195">
        <v>43600</v>
      </c>
      <c r="E195" s="112">
        <v>6419324700</v>
      </c>
      <c r="F195" s="112">
        <f t="shared" si="36"/>
        <v>0.17057656226522414</v>
      </c>
      <c r="G195" s="112">
        <f t="shared" si="37"/>
        <v>0.17057656226522414</v>
      </c>
      <c r="H195">
        <v>256912</v>
      </c>
      <c r="I195">
        <v>257403</v>
      </c>
      <c r="J195" s="88">
        <v>125395903</v>
      </c>
      <c r="K195" s="84">
        <f t="shared" si="38"/>
        <v>1.3661732391765899</v>
      </c>
      <c r="L195" s="84">
        <f t="shared" si="39"/>
        <v>1.3661732391765899</v>
      </c>
      <c r="M195">
        <v>206086</v>
      </c>
      <c r="N195">
        <v>211975</v>
      </c>
      <c r="O195" s="112">
        <v>15956260</v>
      </c>
      <c r="P195" s="112">
        <f t="shared" si="40"/>
        <v>27.692011621511142</v>
      </c>
      <c r="Q195" s="112">
        <f t="shared" si="41"/>
        <v>27.692011621511142</v>
      </c>
      <c r="R195" s="84">
        <v>0</v>
      </c>
      <c r="S195" s="84"/>
      <c r="T195" s="84">
        <v>0</v>
      </c>
      <c r="U195" s="84">
        <v>0</v>
      </c>
      <c r="V195" s="84"/>
      <c r="W195" s="112">
        <v>1</v>
      </c>
      <c r="X195" s="112">
        <v>1</v>
      </c>
      <c r="Y195" s="112">
        <v>100000000</v>
      </c>
      <c r="Z195" s="112">
        <f t="shared" si="42"/>
        <v>1362163.00620146</v>
      </c>
      <c r="AA195" s="112">
        <f t="shared" si="43"/>
        <v>1362163.00620146</v>
      </c>
      <c r="AB195" s="157">
        <f t="shared" si="44"/>
        <v>0</v>
      </c>
      <c r="AC195" s="157">
        <f t="shared" si="45"/>
        <v>289566287547134.87</v>
      </c>
      <c r="AD195" s="88">
        <f t="shared" si="34"/>
        <v>321717535596053.62</v>
      </c>
      <c r="AE195" s="156">
        <f t="shared" si="35"/>
        <v>1111.0324282611293</v>
      </c>
      <c r="AF195" s="131">
        <f t="shared" si="46"/>
        <v>7.7282190430447871E-3</v>
      </c>
      <c r="AG195" s="84">
        <f t="shared" si="47"/>
        <v>-4.5662100456621002E-3</v>
      </c>
      <c r="AH195" s="84">
        <f t="shared" si="48"/>
        <v>1.9111602416391606E-3</v>
      </c>
      <c r="AI195" s="84">
        <f t="shared" si="49"/>
        <v>2.8575449084362839E-2</v>
      </c>
      <c r="AJ195" s="84">
        <f t="shared" si="50"/>
        <v>0</v>
      </c>
    </row>
    <row r="196" spans="1:36" ht="16.5">
      <c r="A196" s="84">
        <v>20181017</v>
      </c>
      <c r="B196" s="84" t="s">
        <v>99</v>
      </c>
      <c r="C196">
        <v>43600</v>
      </c>
      <c r="D196">
        <v>44150</v>
      </c>
      <c r="E196" s="112">
        <v>6419324700</v>
      </c>
      <c r="F196" s="112">
        <f t="shared" si="36"/>
        <v>0.17057656226522414</v>
      </c>
      <c r="G196" s="112">
        <f t="shared" si="37"/>
        <v>0.17057656226522414</v>
      </c>
      <c r="H196">
        <v>257403</v>
      </c>
      <c r="I196">
        <v>260842</v>
      </c>
      <c r="J196" s="88">
        <v>125395903</v>
      </c>
      <c r="K196" s="84">
        <f t="shared" si="38"/>
        <v>1.3661732391765899</v>
      </c>
      <c r="L196" s="84">
        <f t="shared" si="39"/>
        <v>1.3661732391765899</v>
      </c>
      <c r="M196">
        <v>211975</v>
      </c>
      <c r="N196">
        <v>213447</v>
      </c>
      <c r="O196" s="112">
        <v>15956260</v>
      </c>
      <c r="P196" s="112">
        <f t="shared" si="40"/>
        <v>27.692011621511142</v>
      </c>
      <c r="Q196" s="112">
        <f t="shared" si="41"/>
        <v>27.692011621511142</v>
      </c>
      <c r="R196" s="84">
        <v>0</v>
      </c>
      <c r="S196" s="84"/>
      <c r="T196" s="84">
        <v>0</v>
      </c>
      <c r="U196" s="84">
        <v>0</v>
      </c>
      <c r="V196" s="84"/>
      <c r="W196" s="112">
        <v>1</v>
      </c>
      <c r="X196" s="112">
        <v>1</v>
      </c>
      <c r="Y196" s="112">
        <v>100000000</v>
      </c>
      <c r="Z196" s="112">
        <f t="shared" si="42"/>
        <v>1362163.00620146</v>
      </c>
      <c r="AA196" s="112">
        <f t="shared" si="43"/>
        <v>1362163.00620146</v>
      </c>
      <c r="AB196" s="157">
        <f t="shared" si="44"/>
        <v>0</v>
      </c>
      <c r="AC196" s="157">
        <f t="shared" si="45"/>
        <v>289566287547134.87</v>
      </c>
      <c r="AD196" s="88">
        <f t="shared" ref="AD196:AD247" si="51">D196*E196*G196+I196*J196*L196+N196*O196*Q196+X196*Y196*AA196</f>
        <v>323559341162793.69</v>
      </c>
      <c r="AE196" s="156">
        <f t="shared" ref="AE196:AE259" si="52">AD196/AC196*1000</f>
        <v>1117.3929945492205</v>
      </c>
      <c r="AF196" s="131">
        <f t="shared" si="46"/>
        <v>5.7249150666520473E-3</v>
      </c>
      <c r="AG196" s="84">
        <f t="shared" si="47"/>
        <v>1.261467889908257E-2</v>
      </c>
      <c r="AH196" s="84">
        <f t="shared" si="48"/>
        <v>1.3360372645229466E-2</v>
      </c>
      <c r="AI196" s="84">
        <f t="shared" si="49"/>
        <v>6.9442151197075131E-3</v>
      </c>
      <c r="AJ196" s="84">
        <f t="shared" si="50"/>
        <v>0</v>
      </c>
    </row>
    <row r="197" spans="1:36" ht="16.5">
      <c r="A197" s="84">
        <v>20181018</v>
      </c>
      <c r="B197" s="84" t="s">
        <v>99</v>
      </c>
      <c r="C197">
        <v>44150</v>
      </c>
      <c r="D197">
        <v>44050</v>
      </c>
      <c r="E197" s="112">
        <v>6419324700</v>
      </c>
      <c r="F197" s="112">
        <f t="shared" ref="F197:F260" si="53">G196</f>
        <v>0.17057656226522414</v>
      </c>
      <c r="G197" s="112">
        <f t="shared" ref="G197:G247" si="54">IF(B197="Y",0.15*(C197*E197+H197*J197+M197*O197+W197*Y197)/(C197*E197),IF(AB197=0,F197,D196*E196*G196/AD196*(C197*E197+H197*J197+M197*O197+W197*Y197)/(C197*E197)))</f>
        <v>0.17057656226522414</v>
      </c>
      <c r="H197">
        <v>260842</v>
      </c>
      <c r="I197">
        <v>255929</v>
      </c>
      <c r="J197" s="88">
        <v>125395903</v>
      </c>
      <c r="K197" s="84">
        <f t="shared" ref="K197:K260" si="55">L196</f>
        <v>1.3661732391765899</v>
      </c>
      <c r="L197" s="84">
        <f t="shared" ref="L197:L247" si="56">IF(B197="Y",0.15*(C197*E197+H197*J197+M197*O197+W197*Y197)/(H197*J197),IF(AB197=0,K197,I196*J196*L196/AD196*(C197*E197+H197*J197+M197*O197+W197*Y197)/(H197*J197)))</f>
        <v>1.3661732391765899</v>
      </c>
      <c r="M197">
        <v>213447</v>
      </c>
      <c r="N197">
        <v>209718</v>
      </c>
      <c r="O197" s="112">
        <v>15956260</v>
      </c>
      <c r="P197" s="112">
        <f t="shared" ref="P197:P260" si="57">Q196</f>
        <v>27.692011621511142</v>
      </c>
      <c r="Q197" s="112">
        <f t="shared" ref="Q197:Q247" si="58">IF(B197="Y",0.3*(C197*E197+H197*J197+M197*O197+W197*Y197)/(M197*O197),IF(AB197=0,P197,N196*O196*Q196/AD196*(C197*E197+H197*J197+M197*O197+W197*Y197)/(M197*O197)))</f>
        <v>27.692011621511142</v>
      </c>
      <c r="R197" s="84">
        <v>0</v>
      </c>
      <c r="S197" s="84"/>
      <c r="T197" s="84">
        <v>0</v>
      </c>
      <c r="U197" s="84">
        <v>0</v>
      </c>
      <c r="V197" s="84"/>
      <c r="W197" s="112">
        <v>1</v>
      </c>
      <c r="X197" s="112">
        <v>1</v>
      </c>
      <c r="Y197" s="112">
        <v>100000000</v>
      </c>
      <c r="Z197" s="112">
        <f t="shared" ref="Z197:Z260" si="59">AA196</f>
        <v>1362163.00620146</v>
      </c>
      <c r="AA197" s="112">
        <f t="shared" ref="AA197:AA247" si="60">IF(B197="Y",0.4*(C197*E197+H197*J197+M197*O197+W197*Y197)/(W197*Y197),IF(AB197=0,Z197,X196*Y196*AA196/AD196*(C197*E197+H197*J197+M197*O197+W197*Y197)/(W197*Y197)))</f>
        <v>1362163.00620146</v>
      </c>
      <c r="AB197" s="157">
        <f t="shared" ref="AB197:AB247" si="61">IF(AD196&lt;&gt;(C197*E197*F197+H197*J197*K197+M197*O197*P197+W197*Y197*Z197),1,0)</f>
        <v>0</v>
      </c>
      <c r="AC197" s="157">
        <f t="shared" ref="AC197:AC247" si="62">IF(AND(AB197=0,B197="N"),AC196,AC196*(C197*E197*G197+H197*J197*L197+M197*O197*Q197+W197*Y197*AA197)/AD196)</f>
        <v>289566287547134.87</v>
      </c>
      <c r="AD197" s="88">
        <f t="shared" si="51"/>
        <v>320960484648397.12</v>
      </c>
      <c r="AE197" s="156">
        <f t="shared" si="52"/>
        <v>1108.4179977137428</v>
      </c>
      <c r="AF197" s="131">
        <f t="shared" ref="AF197:AF260" si="63">(AE197-AE196)/AE196</f>
        <v>-8.0320861856650258E-3</v>
      </c>
      <c r="AG197" s="84">
        <f t="shared" ref="AG197:AG260" si="64">(D197-C197)/C197</f>
        <v>-2.2650056625141564E-3</v>
      </c>
      <c r="AH197" s="84">
        <f t="shared" ref="AH197:AH260" si="65">(I197-H197)/H197</f>
        <v>-1.8835156914914008E-2</v>
      </c>
      <c r="AI197" s="84">
        <f t="shared" ref="AI197:AI260" si="66">(N197-M197)/M197</f>
        <v>-1.7470379063655145E-2</v>
      </c>
      <c r="AJ197" s="84">
        <f t="shared" ref="AJ197:AJ260" si="67">(X197-W197)/X197</f>
        <v>0</v>
      </c>
    </row>
    <row r="198" spans="1:36" ht="16.5">
      <c r="A198" s="84">
        <v>20181019</v>
      </c>
      <c r="B198" s="84" t="s">
        <v>99</v>
      </c>
      <c r="C198">
        <v>44050</v>
      </c>
      <c r="D198">
        <v>43900</v>
      </c>
      <c r="E198" s="112">
        <v>6419324700</v>
      </c>
      <c r="F198" s="112">
        <f t="shared" si="53"/>
        <v>0.17057656226522414</v>
      </c>
      <c r="G198" s="112">
        <f t="shared" si="54"/>
        <v>0.17057656226522414</v>
      </c>
      <c r="H198">
        <v>255929</v>
      </c>
      <c r="I198">
        <v>268210</v>
      </c>
      <c r="J198" s="88">
        <v>125395903</v>
      </c>
      <c r="K198" s="84">
        <f t="shared" si="55"/>
        <v>1.3661732391765899</v>
      </c>
      <c r="L198" s="84">
        <f t="shared" si="56"/>
        <v>1.3661732391765899</v>
      </c>
      <c r="M198">
        <v>209718</v>
      </c>
      <c r="N198">
        <v>220022</v>
      </c>
      <c r="O198" s="112">
        <v>15956260</v>
      </c>
      <c r="P198" s="112">
        <f t="shared" si="57"/>
        <v>27.692011621511142</v>
      </c>
      <c r="Q198" s="112">
        <f t="shared" si="58"/>
        <v>27.692011621511142</v>
      </c>
      <c r="R198" s="84">
        <v>0</v>
      </c>
      <c r="S198" s="84"/>
      <c r="T198" s="84">
        <v>0</v>
      </c>
      <c r="U198" s="84">
        <v>0</v>
      </c>
      <c r="V198" s="84"/>
      <c r="W198" s="112">
        <v>1</v>
      </c>
      <c r="X198" s="112">
        <v>1</v>
      </c>
      <c r="Y198" s="112">
        <v>100000000</v>
      </c>
      <c r="Z198" s="112">
        <f t="shared" si="59"/>
        <v>1362163.00620146</v>
      </c>
      <c r="AA198" s="112">
        <f t="shared" si="60"/>
        <v>1362163.00620146</v>
      </c>
      <c r="AB198" s="157">
        <f t="shared" si="61"/>
        <v>0</v>
      </c>
      <c r="AC198" s="157">
        <f t="shared" si="62"/>
        <v>289566287547134.87</v>
      </c>
      <c r="AD198" s="88">
        <f t="shared" si="51"/>
        <v>327453060939856.75</v>
      </c>
      <c r="AE198" s="156">
        <f t="shared" si="52"/>
        <v>1130.8397248645692</v>
      </c>
      <c r="AF198" s="131">
        <f t="shared" si="63"/>
        <v>2.0228584520527611E-2</v>
      </c>
      <c r="AG198" s="84">
        <f t="shared" si="64"/>
        <v>-3.4052213393870601E-3</v>
      </c>
      <c r="AH198" s="84">
        <f t="shared" si="65"/>
        <v>4.798596485744093E-2</v>
      </c>
      <c r="AI198" s="84">
        <f t="shared" si="66"/>
        <v>4.9132644789669937E-2</v>
      </c>
      <c r="AJ198" s="84">
        <f t="shared" si="67"/>
        <v>0</v>
      </c>
    </row>
    <row r="199" spans="1:36" ht="16.5">
      <c r="A199" s="84">
        <v>20181022</v>
      </c>
      <c r="B199" s="84" t="s">
        <v>99</v>
      </c>
      <c r="C199">
        <v>43900</v>
      </c>
      <c r="D199">
        <v>43550</v>
      </c>
      <c r="E199" s="112">
        <v>6419324700</v>
      </c>
      <c r="F199" s="112">
        <f t="shared" si="53"/>
        <v>0.17057656226522414</v>
      </c>
      <c r="G199" s="112">
        <f t="shared" si="54"/>
        <v>0.17057656226522414</v>
      </c>
      <c r="H199">
        <v>268210</v>
      </c>
      <c r="I199">
        <v>263789</v>
      </c>
      <c r="J199" s="88">
        <v>125395903</v>
      </c>
      <c r="K199" s="84">
        <f t="shared" si="55"/>
        <v>1.3661732391765899</v>
      </c>
      <c r="L199" s="84">
        <f t="shared" si="56"/>
        <v>1.3661732391765899</v>
      </c>
      <c r="M199">
        <v>220022</v>
      </c>
      <c r="N199">
        <v>220316</v>
      </c>
      <c r="O199" s="112">
        <v>15956260</v>
      </c>
      <c r="P199" s="112">
        <f t="shared" si="57"/>
        <v>27.692011621511142</v>
      </c>
      <c r="Q199" s="112">
        <f t="shared" si="58"/>
        <v>27.692011621511142</v>
      </c>
      <c r="R199" s="84">
        <v>0</v>
      </c>
      <c r="S199" s="84"/>
      <c r="T199" s="84">
        <v>0</v>
      </c>
      <c r="U199" s="84">
        <v>0</v>
      </c>
      <c r="V199" s="84"/>
      <c r="W199" s="112">
        <v>1</v>
      </c>
      <c r="X199" s="112">
        <v>1</v>
      </c>
      <c r="Y199" s="112">
        <v>100000000</v>
      </c>
      <c r="Z199" s="112">
        <f t="shared" si="59"/>
        <v>1362163.00620146</v>
      </c>
      <c r="AA199" s="112">
        <f t="shared" si="60"/>
        <v>1362163.00620146</v>
      </c>
      <c r="AB199" s="157">
        <f t="shared" si="61"/>
        <v>0</v>
      </c>
      <c r="AC199" s="157">
        <f t="shared" si="62"/>
        <v>289566287547134.87</v>
      </c>
      <c r="AD199" s="88">
        <f t="shared" si="51"/>
        <v>326442350154869.87</v>
      </c>
      <c r="AE199" s="156">
        <f t="shared" si="52"/>
        <v>1127.3492951134115</v>
      </c>
      <c r="AF199" s="131">
        <f t="shared" si="63"/>
        <v>-3.0865821870343126E-3</v>
      </c>
      <c r="AG199" s="84">
        <f t="shared" si="64"/>
        <v>-7.972665148063782E-3</v>
      </c>
      <c r="AH199" s="84">
        <f t="shared" si="65"/>
        <v>-1.6483352596845757E-2</v>
      </c>
      <c r="AI199" s="84">
        <f t="shared" si="66"/>
        <v>1.3362300133623001E-3</v>
      </c>
      <c r="AJ199" s="84">
        <f t="shared" si="67"/>
        <v>0</v>
      </c>
    </row>
    <row r="200" spans="1:36" ht="16.5">
      <c r="A200" s="84">
        <v>20181023</v>
      </c>
      <c r="B200" s="84" t="s">
        <v>99</v>
      </c>
      <c r="C200">
        <v>43550</v>
      </c>
      <c r="D200">
        <v>43050</v>
      </c>
      <c r="E200" s="112">
        <v>6419324700</v>
      </c>
      <c r="F200" s="112">
        <f t="shared" si="53"/>
        <v>0.17057656226522414</v>
      </c>
      <c r="G200" s="112">
        <f t="shared" si="54"/>
        <v>0.17057656226522414</v>
      </c>
      <c r="H200">
        <v>263789</v>
      </c>
      <c r="I200">
        <v>242175</v>
      </c>
      <c r="J200" s="88">
        <v>125395903</v>
      </c>
      <c r="K200" s="84">
        <f t="shared" si="55"/>
        <v>1.3661732391765899</v>
      </c>
      <c r="L200" s="84">
        <f t="shared" si="56"/>
        <v>1.3661732391765899</v>
      </c>
      <c r="M200">
        <v>220316</v>
      </c>
      <c r="N200">
        <v>211877</v>
      </c>
      <c r="O200" s="112">
        <v>15956260</v>
      </c>
      <c r="P200" s="112">
        <f t="shared" si="57"/>
        <v>27.692011621511142</v>
      </c>
      <c r="Q200" s="112">
        <f t="shared" si="58"/>
        <v>27.692011621511142</v>
      </c>
      <c r="R200" s="84">
        <v>0</v>
      </c>
      <c r="S200" s="84"/>
      <c r="T200" s="84">
        <v>0</v>
      </c>
      <c r="U200" s="84">
        <v>0</v>
      </c>
      <c r="V200" s="84"/>
      <c r="W200" s="112">
        <v>1</v>
      </c>
      <c r="X200" s="112">
        <v>1</v>
      </c>
      <c r="Y200" s="112">
        <v>100000000</v>
      </c>
      <c r="Z200" s="112">
        <f t="shared" si="59"/>
        <v>1362163.00620146</v>
      </c>
      <c r="AA200" s="112">
        <f t="shared" si="60"/>
        <v>1362163.00620146</v>
      </c>
      <c r="AB200" s="157">
        <f t="shared" si="61"/>
        <v>0</v>
      </c>
      <c r="AC200" s="157">
        <f t="shared" si="62"/>
        <v>289566287547134.87</v>
      </c>
      <c r="AD200" s="88">
        <f t="shared" si="51"/>
        <v>318463243576661.69</v>
      </c>
      <c r="AE200" s="156">
        <f t="shared" si="52"/>
        <v>1099.79392378273</v>
      </c>
      <c r="AF200" s="131">
        <f t="shared" si="63"/>
        <v>-2.4442620800955429E-2</v>
      </c>
      <c r="AG200" s="84">
        <f t="shared" si="64"/>
        <v>-1.1481056257175661E-2</v>
      </c>
      <c r="AH200" s="84">
        <f t="shared" si="65"/>
        <v>-8.1936699407480981E-2</v>
      </c>
      <c r="AI200" s="84">
        <f t="shared" si="66"/>
        <v>-3.8304072332467909E-2</v>
      </c>
      <c r="AJ200" s="84">
        <f t="shared" si="67"/>
        <v>0</v>
      </c>
    </row>
    <row r="201" spans="1:36" ht="16.5">
      <c r="A201" s="84">
        <v>20181024</v>
      </c>
      <c r="B201" s="84" t="s">
        <v>99</v>
      </c>
      <c r="C201">
        <v>43050</v>
      </c>
      <c r="D201">
        <v>42550</v>
      </c>
      <c r="E201" s="112">
        <v>6419324700</v>
      </c>
      <c r="F201" s="112">
        <f t="shared" si="53"/>
        <v>0.17057656226522414</v>
      </c>
      <c r="G201" s="112">
        <f t="shared" si="54"/>
        <v>0.17057656226522414</v>
      </c>
      <c r="H201">
        <v>242175</v>
      </c>
      <c r="I201">
        <v>221543</v>
      </c>
      <c r="J201" s="88">
        <v>125395903</v>
      </c>
      <c r="K201" s="84">
        <f t="shared" si="55"/>
        <v>1.3661732391765899</v>
      </c>
      <c r="L201" s="84">
        <f t="shared" si="56"/>
        <v>1.3661732391765899</v>
      </c>
      <c r="M201">
        <v>211877</v>
      </c>
      <c r="N201">
        <v>212662</v>
      </c>
      <c r="O201" s="112">
        <v>15956260</v>
      </c>
      <c r="P201" s="112">
        <f t="shared" si="57"/>
        <v>27.692011621511142</v>
      </c>
      <c r="Q201" s="112">
        <f t="shared" si="58"/>
        <v>27.692011621511142</v>
      </c>
      <c r="R201" s="84">
        <v>0</v>
      </c>
      <c r="S201" s="84"/>
      <c r="T201" s="84">
        <v>0</v>
      </c>
      <c r="U201" s="84">
        <v>0</v>
      </c>
      <c r="V201" s="84"/>
      <c r="W201" s="112">
        <v>1</v>
      </c>
      <c r="X201" s="112">
        <v>1</v>
      </c>
      <c r="Y201" s="112">
        <v>100000000</v>
      </c>
      <c r="Z201" s="112">
        <f t="shared" si="59"/>
        <v>1362163.00620146</v>
      </c>
      <c r="AA201" s="112">
        <f t="shared" si="60"/>
        <v>1362163.00620146</v>
      </c>
      <c r="AB201" s="157">
        <f t="shared" si="61"/>
        <v>0</v>
      </c>
      <c r="AC201" s="157">
        <f t="shared" si="62"/>
        <v>289566287547134.87</v>
      </c>
      <c r="AD201" s="88">
        <f t="shared" si="51"/>
        <v>314728091186119.25</v>
      </c>
      <c r="AE201" s="156">
        <f t="shared" si="52"/>
        <v>1086.8947965321709</v>
      </c>
      <c r="AF201" s="131">
        <f t="shared" si="63"/>
        <v>-1.1728676592604447E-2</v>
      </c>
      <c r="AG201" s="84">
        <f t="shared" si="64"/>
        <v>-1.1614401858304297E-2</v>
      </c>
      <c r="AH201" s="84">
        <f t="shared" si="65"/>
        <v>-8.5194590688551661E-2</v>
      </c>
      <c r="AI201" s="84">
        <f t="shared" si="66"/>
        <v>3.7049797760021143E-3</v>
      </c>
      <c r="AJ201" s="84">
        <f t="shared" si="67"/>
        <v>0</v>
      </c>
    </row>
    <row r="202" spans="1:36" ht="16.5">
      <c r="A202" s="84">
        <v>20181025</v>
      </c>
      <c r="B202" s="84" t="s">
        <v>99</v>
      </c>
      <c r="C202">
        <v>42550</v>
      </c>
      <c r="D202">
        <v>41000</v>
      </c>
      <c r="E202" s="112">
        <v>6419324700</v>
      </c>
      <c r="F202" s="112">
        <f t="shared" si="53"/>
        <v>0.17057656226522414</v>
      </c>
      <c r="G202" s="112">
        <f t="shared" si="54"/>
        <v>0.17057656226522414</v>
      </c>
      <c r="H202">
        <v>221543</v>
      </c>
      <c r="I202">
        <v>232350</v>
      </c>
      <c r="J202" s="88">
        <v>125395903</v>
      </c>
      <c r="K202" s="84">
        <f t="shared" si="55"/>
        <v>1.3661732391765899</v>
      </c>
      <c r="L202" s="84">
        <f t="shared" si="56"/>
        <v>1.3661732391765899</v>
      </c>
      <c r="M202">
        <v>212662</v>
      </c>
      <c r="N202">
        <v>199217</v>
      </c>
      <c r="O202" s="112">
        <v>15956260</v>
      </c>
      <c r="P202" s="112">
        <f t="shared" si="57"/>
        <v>27.692011621511142</v>
      </c>
      <c r="Q202" s="112">
        <f t="shared" si="58"/>
        <v>27.692011621511142</v>
      </c>
      <c r="R202" s="84">
        <v>0</v>
      </c>
      <c r="S202" s="84"/>
      <c r="T202" s="84">
        <v>0</v>
      </c>
      <c r="U202" s="84">
        <v>0</v>
      </c>
      <c r="V202" s="84"/>
      <c r="W202" s="112">
        <v>1</v>
      </c>
      <c r="X202" s="112">
        <v>1</v>
      </c>
      <c r="Y202" s="112">
        <v>100000000</v>
      </c>
      <c r="Z202" s="112">
        <f t="shared" si="59"/>
        <v>1362163.00620146</v>
      </c>
      <c r="AA202" s="112">
        <f t="shared" si="60"/>
        <v>1362163.00620146</v>
      </c>
      <c r="AB202" s="157">
        <f t="shared" si="61"/>
        <v>0</v>
      </c>
      <c r="AC202" s="157">
        <f t="shared" si="62"/>
        <v>289566287547134.87</v>
      </c>
      <c r="AD202" s="88">
        <f t="shared" si="51"/>
        <v>308941416536398.44</v>
      </c>
      <c r="AE202" s="156">
        <f t="shared" si="52"/>
        <v>1066.9108588343861</v>
      </c>
      <c r="AF202" s="131">
        <f t="shared" si="63"/>
        <v>-1.8386266786394781E-2</v>
      </c>
      <c r="AG202" s="84">
        <f t="shared" si="64"/>
        <v>-3.6427732079905996E-2</v>
      </c>
      <c r="AH202" s="84">
        <f t="shared" si="65"/>
        <v>4.8780597897473625E-2</v>
      </c>
      <c r="AI202" s="84">
        <f t="shared" si="66"/>
        <v>-6.3222390459978739E-2</v>
      </c>
      <c r="AJ202" s="84">
        <f t="shared" si="67"/>
        <v>0</v>
      </c>
    </row>
    <row r="203" spans="1:36" ht="16.5">
      <c r="A203" s="84">
        <v>20181026</v>
      </c>
      <c r="B203" s="84" t="s">
        <v>99</v>
      </c>
      <c r="C203">
        <v>41000</v>
      </c>
      <c r="D203">
        <v>41000</v>
      </c>
      <c r="E203" s="112">
        <v>6419324700</v>
      </c>
      <c r="F203" s="112">
        <f t="shared" si="53"/>
        <v>0.17057656226522414</v>
      </c>
      <c r="G203" s="112">
        <f t="shared" si="54"/>
        <v>0.17057656226522414</v>
      </c>
      <c r="H203">
        <v>232350</v>
      </c>
      <c r="I203">
        <v>224000</v>
      </c>
      <c r="J203" s="88">
        <v>125395903</v>
      </c>
      <c r="K203" s="84">
        <f t="shared" si="55"/>
        <v>1.3661732391765899</v>
      </c>
      <c r="L203" s="84">
        <f t="shared" si="56"/>
        <v>1.3661732391765899</v>
      </c>
      <c r="M203">
        <v>199217</v>
      </c>
      <c r="N203">
        <v>191268</v>
      </c>
      <c r="O203" s="112">
        <v>15956260</v>
      </c>
      <c r="P203" s="112">
        <f t="shared" si="57"/>
        <v>27.692011621511142</v>
      </c>
      <c r="Q203" s="112">
        <f t="shared" si="58"/>
        <v>27.692011621511142</v>
      </c>
      <c r="R203" s="84">
        <v>0</v>
      </c>
      <c r="S203" s="84"/>
      <c r="T203" s="84">
        <v>0</v>
      </c>
      <c r="U203" s="84">
        <v>0</v>
      </c>
      <c r="V203" s="84"/>
      <c r="W203" s="112">
        <v>1</v>
      </c>
      <c r="X203" s="112">
        <v>1</v>
      </c>
      <c r="Y203" s="112">
        <v>100000000</v>
      </c>
      <c r="Z203" s="112">
        <f t="shared" si="59"/>
        <v>1362163.00620146</v>
      </c>
      <c r="AA203" s="112">
        <f t="shared" si="60"/>
        <v>1362163.00620146</v>
      </c>
      <c r="AB203" s="157">
        <f t="shared" si="61"/>
        <v>0</v>
      </c>
      <c r="AC203" s="157">
        <f t="shared" si="62"/>
        <v>289566287547134.87</v>
      </c>
      <c r="AD203" s="88">
        <f t="shared" si="51"/>
        <v>303998604345065.56</v>
      </c>
      <c r="AE203" s="156">
        <f t="shared" si="52"/>
        <v>1049.8411500875475</v>
      </c>
      <c r="AF203" s="131">
        <f t="shared" si="63"/>
        <v>-1.599918925324979E-2</v>
      </c>
      <c r="AG203" s="84">
        <f t="shared" si="64"/>
        <v>0</v>
      </c>
      <c r="AH203" s="84">
        <f t="shared" si="65"/>
        <v>-3.5937163761566603E-2</v>
      </c>
      <c r="AI203" s="84">
        <f t="shared" si="66"/>
        <v>-3.9901213249873252E-2</v>
      </c>
      <c r="AJ203" s="84">
        <f t="shared" si="67"/>
        <v>0</v>
      </c>
    </row>
    <row r="204" spans="1:36" ht="16.5">
      <c r="A204" s="84">
        <v>20181029</v>
      </c>
      <c r="B204" s="84" t="s">
        <v>99</v>
      </c>
      <c r="C204">
        <v>41000</v>
      </c>
      <c r="D204">
        <v>41400</v>
      </c>
      <c r="E204" s="112">
        <v>6419324700</v>
      </c>
      <c r="F204" s="112">
        <f t="shared" si="53"/>
        <v>0.17057656226522414</v>
      </c>
      <c r="G204" s="112">
        <f t="shared" si="54"/>
        <v>0.17057656226522414</v>
      </c>
      <c r="H204">
        <v>224000</v>
      </c>
      <c r="I204">
        <v>214175</v>
      </c>
      <c r="J204" s="88">
        <v>125395903</v>
      </c>
      <c r="K204" s="84">
        <f t="shared" si="55"/>
        <v>1.3661732391765899</v>
      </c>
      <c r="L204" s="84">
        <f t="shared" si="56"/>
        <v>1.3661732391765899</v>
      </c>
      <c r="M204">
        <v>191268</v>
      </c>
      <c r="N204">
        <v>178412</v>
      </c>
      <c r="O204" s="112">
        <v>15956260</v>
      </c>
      <c r="P204" s="112">
        <f t="shared" si="57"/>
        <v>27.692011621511142</v>
      </c>
      <c r="Q204" s="112">
        <f t="shared" si="58"/>
        <v>27.692011621511142</v>
      </c>
      <c r="R204" s="84">
        <v>0</v>
      </c>
      <c r="S204" s="84"/>
      <c r="T204" s="84">
        <v>0</v>
      </c>
      <c r="U204" s="84">
        <v>0</v>
      </c>
      <c r="V204" s="84"/>
      <c r="W204" s="112">
        <v>1</v>
      </c>
      <c r="X204" s="112">
        <v>1</v>
      </c>
      <c r="Y204" s="112">
        <v>100000000</v>
      </c>
      <c r="Z204" s="112">
        <f t="shared" si="59"/>
        <v>1362163.00620146</v>
      </c>
      <c r="AA204" s="112">
        <f t="shared" si="60"/>
        <v>1362163.00620146</v>
      </c>
      <c r="AB204" s="157">
        <f t="shared" si="61"/>
        <v>0</v>
      </c>
      <c r="AC204" s="157">
        <f t="shared" si="62"/>
        <v>289566287547134.87</v>
      </c>
      <c r="AD204" s="88">
        <f t="shared" si="51"/>
        <v>297072889092586.62</v>
      </c>
      <c r="AE204" s="156">
        <f t="shared" si="52"/>
        <v>1025.9236032241145</v>
      </c>
      <c r="AF204" s="131">
        <f t="shared" si="63"/>
        <v>-2.2782062659135151E-2</v>
      </c>
      <c r="AG204" s="84">
        <f t="shared" si="64"/>
        <v>9.7560975609756097E-3</v>
      </c>
      <c r="AH204" s="84">
        <f t="shared" si="65"/>
        <v>-4.386160714285714E-2</v>
      </c>
      <c r="AI204" s="84">
        <f t="shared" si="66"/>
        <v>-6.7214588953719387E-2</v>
      </c>
      <c r="AJ204" s="84">
        <f t="shared" si="67"/>
        <v>0</v>
      </c>
    </row>
    <row r="205" spans="1:36" ht="16.5">
      <c r="A205" s="84">
        <v>20181030</v>
      </c>
      <c r="B205" s="84" t="s">
        <v>99</v>
      </c>
      <c r="C205">
        <v>41400</v>
      </c>
      <c r="D205">
        <v>42350</v>
      </c>
      <c r="E205" s="112">
        <v>6419324700</v>
      </c>
      <c r="F205" s="112">
        <f t="shared" si="53"/>
        <v>0.17057656226522414</v>
      </c>
      <c r="G205" s="112">
        <f t="shared" si="54"/>
        <v>0.17057656226522414</v>
      </c>
      <c r="H205">
        <v>214175</v>
      </c>
      <c r="I205">
        <v>221543</v>
      </c>
      <c r="J205" s="88">
        <v>125395903</v>
      </c>
      <c r="K205" s="84">
        <f t="shared" si="55"/>
        <v>1.3661732391765899</v>
      </c>
      <c r="L205" s="84">
        <f t="shared" si="56"/>
        <v>1.3661732391765899</v>
      </c>
      <c r="M205">
        <v>178412</v>
      </c>
      <c r="N205">
        <v>186950</v>
      </c>
      <c r="O205" s="112">
        <v>15956260</v>
      </c>
      <c r="P205" s="112">
        <f t="shared" si="57"/>
        <v>27.692011621511142</v>
      </c>
      <c r="Q205" s="112">
        <f t="shared" si="58"/>
        <v>27.692011621511142</v>
      </c>
      <c r="R205" s="84">
        <v>0</v>
      </c>
      <c r="S205" s="84"/>
      <c r="T205" s="84">
        <v>0</v>
      </c>
      <c r="U205" s="84">
        <v>0</v>
      </c>
      <c r="V205" s="84"/>
      <c r="W205" s="112">
        <v>1</v>
      </c>
      <c r="X205" s="112">
        <v>1</v>
      </c>
      <c r="Y205" s="112">
        <v>100000000</v>
      </c>
      <c r="Z205" s="112">
        <f t="shared" si="59"/>
        <v>1362163.00620146</v>
      </c>
      <c r="AA205" s="112">
        <f t="shared" si="60"/>
        <v>1362163.00620146</v>
      </c>
      <c r="AB205" s="157">
        <f t="shared" si="61"/>
        <v>0</v>
      </c>
      <c r="AC205" s="157">
        <f t="shared" si="62"/>
        <v>289566287547134.87</v>
      </c>
      <c r="AD205" s="88">
        <f t="shared" si="51"/>
        <v>303147965496947.5</v>
      </c>
      <c r="AE205" s="156">
        <f t="shared" si="52"/>
        <v>1046.9035192765728</v>
      </c>
      <c r="AF205" s="131">
        <f t="shared" si="63"/>
        <v>2.0449783966881987E-2</v>
      </c>
      <c r="AG205" s="84">
        <f t="shared" si="64"/>
        <v>2.2946859903381644E-2</v>
      </c>
      <c r="AH205" s="84">
        <f t="shared" si="65"/>
        <v>3.4401774250029181E-2</v>
      </c>
      <c r="AI205" s="84">
        <f t="shared" si="66"/>
        <v>4.7855525413088809E-2</v>
      </c>
      <c r="AJ205" s="84">
        <f t="shared" si="67"/>
        <v>0</v>
      </c>
    </row>
    <row r="206" spans="1:36" ht="16.5">
      <c r="A206" s="84">
        <v>20181031</v>
      </c>
      <c r="B206" s="84" t="s">
        <v>99</v>
      </c>
      <c r="C206">
        <v>42350</v>
      </c>
      <c r="D206">
        <v>42400</v>
      </c>
      <c r="E206" s="112">
        <v>6419324700</v>
      </c>
      <c r="F206" s="112">
        <f t="shared" si="53"/>
        <v>0.17057656226522414</v>
      </c>
      <c r="G206" s="112">
        <f t="shared" si="54"/>
        <v>0.17057656226522414</v>
      </c>
      <c r="H206">
        <v>221543</v>
      </c>
      <c r="I206">
        <v>213684</v>
      </c>
      <c r="J206" s="88">
        <v>125395903</v>
      </c>
      <c r="K206" s="84">
        <f t="shared" si="55"/>
        <v>1.3661732391765899</v>
      </c>
      <c r="L206" s="84">
        <f t="shared" si="56"/>
        <v>1.3661732391765899</v>
      </c>
      <c r="M206">
        <v>186950</v>
      </c>
      <c r="N206">
        <v>182828</v>
      </c>
      <c r="O206" s="112">
        <v>15956260</v>
      </c>
      <c r="P206" s="112">
        <f t="shared" si="57"/>
        <v>27.692011621511142</v>
      </c>
      <c r="Q206" s="112">
        <f t="shared" si="58"/>
        <v>27.692011621511142</v>
      </c>
      <c r="R206" s="84">
        <v>0</v>
      </c>
      <c r="S206" s="84"/>
      <c r="T206" s="84">
        <v>0</v>
      </c>
      <c r="U206" s="84">
        <v>0</v>
      </c>
      <c r="V206" s="84"/>
      <c r="W206" s="112">
        <v>1</v>
      </c>
      <c r="X206" s="112">
        <v>1</v>
      </c>
      <c r="Y206" s="112">
        <v>100000000</v>
      </c>
      <c r="Z206" s="112">
        <f t="shared" si="59"/>
        <v>1362163.00620146</v>
      </c>
      <c r="AA206" s="112">
        <f t="shared" si="60"/>
        <v>1362163.00620146</v>
      </c>
      <c r="AB206" s="157">
        <f t="shared" si="61"/>
        <v>0</v>
      </c>
      <c r="AC206" s="157">
        <f t="shared" si="62"/>
        <v>289566287547134.87</v>
      </c>
      <c r="AD206" s="88">
        <f t="shared" si="51"/>
        <v>300035018880592.62</v>
      </c>
      <c r="AE206" s="156">
        <f t="shared" si="52"/>
        <v>1036.1531427644306</v>
      </c>
      <c r="AF206" s="131">
        <f t="shared" si="63"/>
        <v>-1.0268736625864812E-2</v>
      </c>
      <c r="AG206" s="84">
        <f t="shared" si="64"/>
        <v>1.1806375442739079E-3</v>
      </c>
      <c r="AH206" s="84">
        <f t="shared" si="65"/>
        <v>-3.5473926054987066E-2</v>
      </c>
      <c r="AI206" s="84">
        <f t="shared" si="66"/>
        <v>-2.2048676116608719E-2</v>
      </c>
      <c r="AJ206" s="84">
        <f t="shared" si="67"/>
        <v>0</v>
      </c>
    </row>
    <row r="207" spans="1:36" ht="16.5">
      <c r="A207" s="84">
        <v>20181101</v>
      </c>
      <c r="B207" s="84" t="s">
        <v>99</v>
      </c>
      <c r="C207">
        <v>42400</v>
      </c>
      <c r="D207">
        <v>42150</v>
      </c>
      <c r="E207" s="112">
        <v>6419324700</v>
      </c>
      <c r="F207" s="112">
        <f t="shared" si="53"/>
        <v>0.17057656226522414</v>
      </c>
      <c r="G207" s="112">
        <f t="shared" si="54"/>
        <v>0.17057656226522414</v>
      </c>
      <c r="H207">
        <v>213684</v>
      </c>
      <c r="I207">
        <v>223508</v>
      </c>
      <c r="J207" s="88">
        <v>125395903</v>
      </c>
      <c r="K207" s="84">
        <f t="shared" si="55"/>
        <v>1.3661732391765899</v>
      </c>
      <c r="L207" s="84">
        <f t="shared" si="56"/>
        <v>1.3661732391765899</v>
      </c>
      <c r="M207">
        <v>182828</v>
      </c>
      <c r="N207">
        <v>179590</v>
      </c>
      <c r="O207" s="112">
        <v>15956260</v>
      </c>
      <c r="P207" s="112">
        <f t="shared" si="57"/>
        <v>27.692011621511142</v>
      </c>
      <c r="Q207" s="112">
        <f t="shared" si="58"/>
        <v>27.692011621511142</v>
      </c>
      <c r="R207" s="84">
        <v>0</v>
      </c>
      <c r="S207" s="84"/>
      <c r="T207" s="84">
        <v>0</v>
      </c>
      <c r="U207" s="84">
        <v>0</v>
      </c>
      <c r="V207" s="84"/>
      <c r="W207" s="112">
        <v>1</v>
      </c>
      <c r="X207" s="112">
        <v>1</v>
      </c>
      <c r="Y207" s="112">
        <v>100000000</v>
      </c>
      <c r="Z207" s="112">
        <f t="shared" si="59"/>
        <v>1362163.00620146</v>
      </c>
      <c r="AA207" s="112">
        <f t="shared" si="60"/>
        <v>1362163.00620146</v>
      </c>
      <c r="AB207" s="157">
        <f t="shared" si="61"/>
        <v>0</v>
      </c>
      <c r="AC207" s="157">
        <f t="shared" si="62"/>
        <v>289566287547134.87</v>
      </c>
      <c r="AD207" s="88">
        <f t="shared" si="51"/>
        <v>300013500845648</v>
      </c>
      <c r="AE207" s="156">
        <f t="shared" si="52"/>
        <v>1036.0788315069742</v>
      </c>
      <c r="AF207" s="131">
        <f t="shared" si="63"/>
        <v>-7.1718411487098064E-5</v>
      </c>
      <c r="AG207" s="84">
        <f t="shared" si="64"/>
        <v>-5.89622641509434E-3</v>
      </c>
      <c r="AH207" s="84">
        <f t="shared" si="65"/>
        <v>4.5974429531457667E-2</v>
      </c>
      <c r="AI207" s="84">
        <f t="shared" si="66"/>
        <v>-1.7710635132474239E-2</v>
      </c>
      <c r="AJ207" s="84">
        <f t="shared" si="67"/>
        <v>0</v>
      </c>
    </row>
    <row r="208" spans="1:36" ht="16.5">
      <c r="A208" s="84">
        <v>20181102</v>
      </c>
      <c r="B208" s="84" t="s">
        <v>99</v>
      </c>
      <c r="C208">
        <v>42150</v>
      </c>
      <c r="D208">
        <v>44150</v>
      </c>
      <c r="E208" s="112">
        <v>6419324700</v>
      </c>
      <c r="F208" s="112">
        <f t="shared" si="53"/>
        <v>0.17057656226522414</v>
      </c>
      <c r="G208" s="112">
        <f t="shared" si="54"/>
        <v>0.17057656226522414</v>
      </c>
      <c r="H208">
        <v>223508</v>
      </c>
      <c r="I208">
        <v>232350</v>
      </c>
      <c r="J208" s="88">
        <v>125395903</v>
      </c>
      <c r="K208" s="84">
        <f t="shared" si="55"/>
        <v>1.3661732391765899</v>
      </c>
      <c r="L208" s="84">
        <f t="shared" si="56"/>
        <v>1.3661732391765899</v>
      </c>
      <c r="M208">
        <v>179590</v>
      </c>
      <c r="N208">
        <v>194212</v>
      </c>
      <c r="O208" s="112">
        <v>15956260</v>
      </c>
      <c r="P208" s="112">
        <f t="shared" si="57"/>
        <v>27.692011621511142</v>
      </c>
      <c r="Q208" s="112">
        <f t="shared" si="58"/>
        <v>27.692011621511142</v>
      </c>
      <c r="R208" s="84">
        <v>0</v>
      </c>
      <c r="S208" s="84"/>
      <c r="T208" s="84">
        <v>0</v>
      </c>
      <c r="U208" s="84">
        <v>0</v>
      </c>
      <c r="V208" s="84"/>
      <c r="W208" s="112">
        <v>1</v>
      </c>
      <c r="X208" s="112">
        <v>1</v>
      </c>
      <c r="Y208" s="112">
        <v>100000000</v>
      </c>
      <c r="Z208" s="112">
        <f t="shared" si="59"/>
        <v>1362163.00620146</v>
      </c>
      <c r="AA208" s="112">
        <f t="shared" si="60"/>
        <v>1362163.00620146</v>
      </c>
      <c r="AB208" s="157">
        <f t="shared" si="61"/>
        <v>0</v>
      </c>
      <c r="AC208" s="157">
        <f t="shared" si="62"/>
        <v>289566287547134.87</v>
      </c>
      <c r="AD208" s="88">
        <f t="shared" si="51"/>
        <v>310179109514011.62</v>
      </c>
      <c r="AE208" s="156">
        <f t="shared" si="52"/>
        <v>1071.1851581255689</v>
      </c>
      <c r="AF208" s="131">
        <f t="shared" si="63"/>
        <v>3.3883837359684928E-2</v>
      </c>
      <c r="AG208" s="84">
        <f t="shared" si="64"/>
        <v>4.7449584816132859E-2</v>
      </c>
      <c r="AH208" s="84">
        <f t="shared" si="65"/>
        <v>3.9560105231132667E-2</v>
      </c>
      <c r="AI208" s="84">
        <f t="shared" si="66"/>
        <v>8.1418787237596754E-2</v>
      </c>
      <c r="AJ208" s="84">
        <f t="shared" si="67"/>
        <v>0</v>
      </c>
    </row>
    <row r="209" spans="1:36" ht="16.5">
      <c r="A209" s="84">
        <v>20181105</v>
      </c>
      <c r="B209" s="84" t="s">
        <v>99</v>
      </c>
      <c r="C209">
        <v>44150</v>
      </c>
      <c r="D209">
        <v>43800</v>
      </c>
      <c r="E209" s="112">
        <v>6419324700</v>
      </c>
      <c r="F209" s="112">
        <f t="shared" si="53"/>
        <v>0.17057656226522414</v>
      </c>
      <c r="G209" s="112">
        <f t="shared" si="54"/>
        <v>0.17057656226522414</v>
      </c>
      <c r="H209">
        <v>232350</v>
      </c>
      <c r="I209">
        <v>235789</v>
      </c>
      <c r="J209" s="88">
        <v>125395903</v>
      </c>
      <c r="K209" s="84">
        <f t="shared" si="55"/>
        <v>1.3661732391765899</v>
      </c>
      <c r="L209" s="84">
        <f t="shared" si="56"/>
        <v>1.3661732391765899</v>
      </c>
      <c r="M209">
        <v>194212</v>
      </c>
      <c r="N209">
        <v>200198</v>
      </c>
      <c r="O209" s="112">
        <v>15956260</v>
      </c>
      <c r="P209" s="112">
        <f t="shared" si="57"/>
        <v>27.692011621511142</v>
      </c>
      <c r="Q209" s="112">
        <f t="shared" si="58"/>
        <v>27.692011621511142</v>
      </c>
      <c r="R209" s="84">
        <v>0</v>
      </c>
      <c r="S209" s="84"/>
      <c r="T209" s="84">
        <v>0</v>
      </c>
      <c r="U209" s="84">
        <v>0</v>
      </c>
      <c r="V209" s="84"/>
      <c r="W209" s="112">
        <v>1</v>
      </c>
      <c r="X209" s="112">
        <v>1</v>
      </c>
      <c r="Y209" s="112">
        <v>100000000</v>
      </c>
      <c r="Z209" s="112">
        <f t="shared" si="59"/>
        <v>1362163.00620146</v>
      </c>
      <c r="AA209" s="112">
        <f t="shared" si="60"/>
        <v>1362163.00620146</v>
      </c>
      <c r="AB209" s="157">
        <f t="shared" si="61"/>
        <v>0</v>
      </c>
      <c r="AC209" s="157">
        <f t="shared" si="62"/>
        <v>289566287547134.87</v>
      </c>
      <c r="AD209" s="88">
        <f t="shared" si="51"/>
        <v>313029987646524.81</v>
      </c>
      <c r="AE209" s="156">
        <f t="shared" si="52"/>
        <v>1081.0304966719254</v>
      </c>
      <c r="AF209" s="131">
        <f t="shared" si="63"/>
        <v>9.1910707235568351E-3</v>
      </c>
      <c r="AG209" s="84">
        <f t="shared" si="64"/>
        <v>-7.9275198187995465E-3</v>
      </c>
      <c r="AH209" s="84">
        <f t="shared" si="65"/>
        <v>1.4800946847428449E-2</v>
      </c>
      <c r="AI209" s="84">
        <f t="shared" si="66"/>
        <v>3.0821988342635883E-2</v>
      </c>
      <c r="AJ209" s="84">
        <f t="shared" si="67"/>
        <v>0</v>
      </c>
    </row>
    <row r="210" spans="1:36" ht="16.5">
      <c r="A210" s="84">
        <v>20181106</v>
      </c>
      <c r="B210" s="84" t="s">
        <v>99</v>
      </c>
      <c r="C210">
        <v>43800</v>
      </c>
      <c r="D210">
        <v>43750</v>
      </c>
      <c r="E210" s="112">
        <v>6419324700</v>
      </c>
      <c r="F210" s="112">
        <f t="shared" si="53"/>
        <v>0.17057656226522414</v>
      </c>
      <c r="G210" s="112">
        <f t="shared" si="54"/>
        <v>0.17057656226522414</v>
      </c>
      <c r="H210">
        <v>235789</v>
      </c>
      <c r="I210">
        <v>236771</v>
      </c>
      <c r="J210" s="88">
        <v>125395903</v>
      </c>
      <c r="K210" s="84">
        <f t="shared" si="55"/>
        <v>1.3661732391765899</v>
      </c>
      <c r="L210" s="84">
        <f t="shared" si="56"/>
        <v>1.3661732391765899</v>
      </c>
      <c r="M210">
        <v>200198</v>
      </c>
      <c r="N210">
        <v>199413</v>
      </c>
      <c r="O210" s="112">
        <v>15956260</v>
      </c>
      <c r="P210" s="112">
        <f t="shared" si="57"/>
        <v>27.692011621511142</v>
      </c>
      <c r="Q210" s="112">
        <f t="shared" si="58"/>
        <v>27.692011621511142</v>
      </c>
      <c r="R210" s="84">
        <v>0</v>
      </c>
      <c r="S210" s="84"/>
      <c r="T210" s="84">
        <v>0</v>
      </c>
      <c r="U210" s="84">
        <v>0</v>
      </c>
      <c r="V210" s="84"/>
      <c r="W210" s="112">
        <v>1</v>
      </c>
      <c r="X210" s="112">
        <v>1</v>
      </c>
      <c r="Y210" s="112">
        <v>100000000</v>
      </c>
      <c r="Z210" s="112">
        <f t="shared" si="59"/>
        <v>1362163.00620146</v>
      </c>
      <c r="AA210" s="112">
        <f t="shared" si="60"/>
        <v>1362163.00620146</v>
      </c>
      <c r="AB210" s="157">
        <f t="shared" si="61"/>
        <v>0</v>
      </c>
      <c r="AC210" s="157">
        <f t="shared" si="62"/>
        <v>289566287547134.87</v>
      </c>
      <c r="AD210" s="88">
        <f t="shared" si="51"/>
        <v>312796606395226.31</v>
      </c>
      <c r="AE210" s="156">
        <f t="shared" si="52"/>
        <v>1080.2245283623013</v>
      </c>
      <c r="AF210" s="131">
        <f t="shared" si="63"/>
        <v>-7.455555713788293E-4</v>
      </c>
      <c r="AG210" s="84">
        <f t="shared" si="64"/>
        <v>-1.1415525114155251E-3</v>
      </c>
      <c r="AH210" s="84">
        <f t="shared" si="65"/>
        <v>4.1647405095233446E-3</v>
      </c>
      <c r="AI210" s="84">
        <f t="shared" si="66"/>
        <v>-3.9211180930878433E-3</v>
      </c>
      <c r="AJ210" s="84">
        <f t="shared" si="67"/>
        <v>0</v>
      </c>
    </row>
    <row r="211" spans="1:36" ht="16.5">
      <c r="A211" s="84">
        <v>20181107</v>
      </c>
      <c r="B211" s="84" t="s">
        <v>99</v>
      </c>
      <c r="C211">
        <v>43750</v>
      </c>
      <c r="D211">
        <v>44000</v>
      </c>
      <c r="E211" s="112">
        <v>6419324700</v>
      </c>
      <c r="F211" s="112">
        <f t="shared" si="53"/>
        <v>0.17057656226522414</v>
      </c>
      <c r="G211" s="112">
        <f t="shared" si="54"/>
        <v>0.17057656226522414</v>
      </c>
      <c r="H211">
        <v>236771</v>
      </c>
      <c r="I211">
        <v>229403</v>
      </c>
      <c r="J211" s="88">
        <v>125395903</v>
      </c>
      <c r="K211" s="84">
        <f t="shared" si="55"/>
        <v>1.3661732391765899</v>
      </c>
      <c r="L211" s="84">
        <f t="shared" si="56"/>
        <v>1.3661732391765899</v>
      </c>
      <c r="M211">
        <v>199413</v>
      </c>
      <c r="N211">
        <v>197254</v>
      </c>
      <c r="O211" s="112">
        <v>15956260</v>
      </c>
      <c r="P211" s="112">
        <f t="shared" si="57"/>
        <v>27.692011621511142</v>
      </c>
      <c r="Q211" s="112">
        <f t="shared" si="58"/>
        <v>27.692011621511142</v>
      </c>
      <c r="R211" s="84">
        <v>0</v>
      </c>
      <c r="S211" s="84"/>
      <c r="T211" s="84">
        <v>0</v>
      </c>
      <c r="U211" s="84">
        <v>0</v>
      </c>
      <c r="V211" s="84"/>
      <c r="W211" s="112">
        <v>1</v>
      </c>
      <c r="X211" s="112">
        <v>1</v>
      </c>
      <c r="Y211" s="112">
        <v>100000000</v>
      </c>
      <c r="Z211" s="112">
        <f t="shared" si="59"/>
        <v>1362163.00620146</v>
      </c>
      <c r="AA211" s="112">
        <f t="shared" si="60"/>
        <v>1362163.00620146</v>
      </c>
      <c r="AB211" s="157">
        <f t="shared" si="61"/>
        <v>0</v>
      </c>
      <c r="AC211" s="157">
        <f t="shared" si="62"/>
        <v>289566287547134.87</v>
      </c>
      <c r="AD211" s="88">
        <f t="shared" si="51"/>
        <v>310854144517526.69</v>
      </c>
      <c r="AE211" s="156">
        <f t="shared" si="52"/>
        <v>1073.516351474191</v>
      </c>
      <c r="AF211" s="131">
        <f t="shared" si="63"/>
        <v>-6.2099838616702999E-3</v>
      </c>
      <c r="AG211" s="84">
        <f t="shared" si="64"/>
        <v>5.7142857142857143E-3</v>
      </c>
      <c r="AH211" s="84">
        <f t="shared" si="65"/>
        <v>-3.1118675851350037E-2</v>
      </c>
      <c r="AI211" s="84">
        <f t="shared" si="66"/>
        <v>-1.0826776589289565E-2</v>
      </c>
      <c r="AJ211" s="84">
        <f t="shared" si="67"/>
        <v>0</v>
      </c>
    </row>
    <row r="212" spans="1:36" ht="16.5">
      <c r="A212" s="84">
        <v>20181108</v>
      </c>
      <c r="B212" s="84" t="s">
        <v>99</v>
      </c>
      <c r="C212">
        <v>44000</v>
      </c>
      <c r="D212">
        <v>44050</v>
      </c>
      <c r="E212" s="112">
        <v>6419324700</v>
      </c>
      <c r="F212" s="112">
        <f t="shared" si="53"/>
        <v>0.17057656226522414</v>
      </c>
      <c r="G212" s="112">
        <f t="shared" si="54"/>
        <v>0.17057656226522414</v>
      </c>
      <c r="H212">
        <v>229403</v>
      </c>
      <c r="I212">
        <v>234315</v>
      </c>
      <c r="J212" s="88">
        <v>125395903</v>
      </c>
      <c r="K212" s="84">
        <f t="shared" si="55"/>
        <v>1.3661732391765899</v>
      </c>
      <c r="L212" s="84">
        <f t="shared" si="56"/>
        <v>1.3661732391765899</v>
      </c>
      <c r="M212">
        <v>197254</v>
      </c>
      <c r="N212">
        <v>198922</v>
      </c>
      <c r="O212" s="112">
        <v>15956260</v>
      </c>
      <c r="P212" s="112">
        <f t="shared" si="57"/>
        <v>27.692011621511142</v>
      </c>
      <c r="Q212" s="112">
        <f t="shared" si="58"/>
        <v>27.692011621511142</v>
      </c>
      <c r="R212" s="84">
        <v>0</v>
      </c>
      <c r="S212" s="84"/>
      <c r="T212" s="84">
        <v>0</v>
      </c>
      <c r="U212" s="84">
        <v>0</v>
      </c>
      <c r="V212" s="84"/>
      <c r="W212" s="112">
        <v>1</v>
      </c>
      <c r="X212" s="112">
        <v>1</v>
      </c>
      <c r="Y212" s="112">
        <v>100000000</v>
      </c>
      <c r="Z212" s="112">
        <f t="shared" si="59"/>
        <v>1362163.00620146</v>
      </c>
      <c r="AA212" s="112">
        <f t="shared" si="60"/>
        <v>1362163.00620146</v>
      </c>
      <c r="AB212" s="157">
        <f t="shared" si="61"/>
        <v>0</v>
      </c>
      <c r="AC212" s="157">
        <f t="shared" si="62"/>
        <v>289566287547134.87</v>
      </c>
      <c r="AD212" s="88">
        <f t="shared" si="51"/>
        <v>312487405010536.31</v>
      </c>
      <c r="AE212" s="156">
        <f t="shared" si="52"/>
        <v>1079.1567197188672</v>
      </c>
      <c r="AF212" s="131">
        <f t="shared" si="63"/>
        <v>5.2541055727103325E-3</v>
      </c>
      <c r="AG212" s="84">
        <f t="shared" si="64"/>
        <v>1.1363636363636363E-3</v>
      </c>
      <c r="AH212" s="84">
        <f t="shared" si="65"/>
        <v>2.141210010331164E-2</v>
      </c>
      <c r="AI212" s="84">
        <f t="shared" si="66"/>
        <v>8.4561022843643221E-3</v>
      </c>
      <c r="AJ212" s="84">
        <f t="shared" si="67"/>
        <v>0</v>
      </c>
    </row>
    <row r="213" spans="1:36" ht="16.5">
      <c r="A213" s="84">
        <v>20181109</v>
      </c>
      <c r="B213" s="84" t="s">
        <v>99</v>
      </c>
      <c r="C213">
        <v>44050</v>
      </c>
      <c r="D213">
        <v>44300</v>
      </c>
      <c r="E213" s="112">
        <v>6419324700</v>
      </c>
      <c r="F213" s="112">
        <f t="shared" si="53"/>
        <v>0.17057656226522414</v>
      </c>
      <c r="G213" s="112">
        <f t="shared" si="54"/>
        <v>0.17057656226522414</v>
      </c>
      <c r="H213">
        <v>234315</v>
      </c>
      <c r="I213">
        <v>225473</v>
      </c>
      <c r="J213" s="88">
        <v>125395903</v>
      </c>
      <c r="K213" s="84">
        <f t="shared" si="55"/>
        <v>1.3661732391765899</v>
      </c>
      <c r="L213" s="84">
        <f t="shared" si="56"/>
        <v>1.3661732391765899</v>
      </c>
      <c r="M213">
        <v>198922</v>
      </c>
      <c r="N213">
        <v>189992</v>
      </c>
      <c r="O213" s="112">
        <v>15956260</v>
      </c>
      <c r="P213" s="112">
        <f t="shared" si="57"/>
        <v>27.692011621511142</v>
      </c>
      <c r="Q213" s="112">
        <f t="shared" si="58"/>
        <v>27.692011621511142</v>
      </c>
      <c r="R213" s="84">
        <v>0</v>
      </c>
      <c r="S213" s="84"/>
      <c r="T213" s="84">
        <v>0</v>
      </c>
      <c r="U213" s="84">
        <v>0</v>
      </c>
      <c r="V213" s="84"/>
      <c r="W213" s="112">
        <v>1</v>
      </c>
      <c r="X213" s="112">
        <v>1</v>
      </c>
      <c r="Y213" s="112">
        <v>100000000</v>
      </c>
      <c r="Z213" s="112">
        <f t="shared" si="59"/>
        <v>1362163.00620146</v>
      </c>
      <c r="AA213" s="112">
        <f t="shared" si="60"/>
        <v>1362163.00620146</v>
      </c>
      <c r="AB213" s="157">
        <f t="shared" si="61"/>
        <v>0</v>
      </c>
      <c r="AC213" s="157">
        <f t="shared" si="62"/>
        <v>289566287547134.87</v>
      </c>
      <c r="AD213" s="88">
        <f t="shared" si="51"/>
        <v>307300588061230.25</v>
      </c>
      <c r="AE213" s="156">
        <f t="shared" si="52"/>
        <v>1061.2443550121789</v>
      </c>
      <c r="AF213" s="131">
        <f t="shared" si="63"/>
        <v>-1.6598483222487557E-2</v>
      </c>
      <c r="AG213" s="84">
        <f t="shared" si="64"/>
        <v>5.6753688989784334E-3</v>
      </c>
      <c r="AH213" s="84">
        <f t="shared" si="65"/>
        <v>-3.773552696156883E-2</v>
      </c>
      <c r="AI213" s="84">
        <f t="shared" si="66"/>
        <v>-4.4891967705934989E-2</v>
      </c>
      <c r="AJ213" s="84">
        <f t="shared" si="67"/>
        <v>0</v>
      </c>
    </row>
    <row r="214" spans="1:36" ht="16.5">
      <c r="A214" s="84">
        <v>20181112</v>
      </c>
      <c r="B214" s="84" t="s">
        <v>99</v>
      </c>
      <c r="C214">
        <v>44300</v>
      </c>
      <c r="D214">
        <v>45200</v>
      </c>
      <c r="E214" s="112">
        <v>6419324700</v>
      </c>
      <c r="F214" s="112">
        <f t="shared" si="53"/>
        <v>0.17057656226522414</v>
      </c>
      <c r="G214" s="112">
        <f t="shared" si="54"/>
        <v>0.17057656226522414</v>
      </c>
      <c r="H214">
        <v>225473</v>
      </c>
      <c r="I214">
        <v>198456</v>
      </c>
      <c r="J214" s="88">
        <v>125395903</v>
      </c>
      <c r="K214" s="84">
        <f t="shared" si="55"/>
        <v>1.3661732391765899</v>
      </c>
      <c r="L214" s="84">
        <f t="shared" si="56"/>
        <v>1.3661732391765899</v>
      </c>
      <c r="M214">
        <v>189992</v>
      </c>
      <c r="N214">
        <v>177627</v>
      </c>
      <c r="O214" s="112">
        <v>15956260</v>
      </c>
      <c r="P214" s="112">
        <f t="shared" si="57"/>
        <v>27.692011621511142</v>
      </c>
      <c r="Q214" s="112">
        <f t="shared" si="58"/>
        <v>27.692011621511142</v>
      </c>
      <c r="R214" s="84">
        <v>0</v>
      </c>
      <c r="S214" s="84"/>
      <c r="T214" s="84">
        <v>0</v>
      </c>
      <c r="U214" s="84">
        <v>0</v>
      </c>
      <c r="V214" s="84"/>
      <c r="W214" s="112">
        <v>1</v>
      </c>
      <c r="X214" s="112">
        <v>1</v>
      </c>
      <c r="Y214" s="112">
        <v>100000000</v>
      </c>
      <c r="Z214" s="112">
        <f t="shared" si="59"/>
        <v>1362163.00620146</v>
      </c>
      <c r="AA214" s="112">
        <f t="shared" si="60"/>
        <v>1362163.00620146</v>
      </c>
      <c r="AB214" s="157">
        <f t="shared" si="61"/>
        <v>0</v>
      </c>
      <c r="AC214" s="157">
        <f t="shared" si="62"/>
        <v>289566287547134.87</v>
      </c>
      <c r="AD214" s="88">
        <f t="shared" si="51"/>
        <v>298194114734831.12</v>
      </c>
      <c r="AE214" s="156">
        <f t="shared" si="52"/>
        <v>1029.795689480226</v>
      </c>
      <c r="AF214" s="131">
        <f t="shared" si="63"/>
        <v>-2.9633764724799859E-2</v>
      </c>
      <c r="AG214" s="84">
        <f t="shared" si="64"/>
        <v>2.0316027088036117E-2</v>
      </c>
      <c r="AH214" s="84">
        <f t="shared" si="65"/>
        <v>-0.11982365959560569</v>
      </c>
      <c r="AI214" s="84">
        <f t="shared" si="66"/>
        <v>-6.5081687650006312E-2</v>
      </c>
      <c r="AJ214" s="84">
        <f t="shared" si="67"/>
        <v>0</v>
      </c>
    </row>
    <row r="215" spans="1:36" ht="16.5">
      <c r="A215" s="84">
        <v>20181113</v>
      </c>
      <c r="B215" s="84" t="s">
        <v>99</v>
      </c>
      <c r="C215">
        <v>45200</v>
      </c>
      <c r="D215">
        <v>44500</v>
      </c>
      <c r="E215" s="112">
        <v>6419324700</v>
      </c>
      <c r="F215" s="112">
        <f t="shared" si="53"/>
        <v>0.17057656226522414</v>
      </c>
      <c r="G215" s="112">
        <f t="shared" si="54"/>
        <v>0.17057656226522414</v>
      </c>
      <c r="H215">
        <v>198456</v>
      </c>
      <c r="I215">
        <v>196982</v>
      </c>
      <c r="J215" s="88">
        <v>125395903</v>
      </c>
      <c r="K215" s="84">
        <f t="shared" si="55"/>
        <v>1.3661732391765899</v>
      </c>
      <c r="L215" s="84">
        <f t="shared" si="56"/>
        <v>1.3661732391765899</v>
      </c>
      <c r="M215">
        <v>177627</v>
      </c>
      <c r="N215">
        <v>182141</v>
      </c>
      <c r="O215" s="112">
        <v>15956260</v>
      </c>
      <c r="P215" s="112">
        <f t="shared" si="57"/>
        <v>27.692011621511142</v>
      </c>
      <c r="Q215" s="112">
        <f t="shared" si="58"/>
        <v>27.692011621511142</v>
      </c>
      <c r="R215" s="84">
        <v>0</v>
      </c>
      <c r="S215" s="84"/>
      <c r="T215" s="84">
        <v>0</v>
      </c>
      <c r="U215" s="84">
        <v>0</v>
      </c>
      <c r="V215" s="84"/>
      <c r="W215" s="112">
        <v>1</v>
      </c>
      <c r="X215" s="112">
        <v>1</v>
      </c>
      <c r="Y215" s="112">
        <v>100000000</v>
      </c>
      <c r="Z215" s="112">
        <f t="shared" si="59"/>
        <v>1362163.00620146</v>
      </c>
      <c r="AA215" s="112">
        <f t="shared" si="60"/>
        <v>1362163.00620146</v>
      </c>
      <c r="AB215" s="157">
        <f t="shared" si="61"/>
        <v>0</v>
      </c>
      <c r="AC215" s="157">
        <f t="shared" si="62"/>
        <v>289566287547134.87</v>
      </c>
      <c r="AD215" s="88">
        <f t="shared" si="51"/>
        <v>299169669903712.31</v>
      </c>
      <c r="AE215" s="156">
        <f t="shared" si="52"/>
        <v>1033.1647113962263</v>
      </c>
      <c r="AF215" s="131">
        <f t="shared" si="63"/>
        <v>3.2715440066570451E-3</v>
      </c>
      <c r="AG215" s="84">
        <f t="shared" si="64"/>
        <v>-1.5486725663716814E-2</v>
      </c>
      <c r="AH215" s="84">
        <f t="shared" si="65"/>
        <v>-7.427339057524086E-3</v>
      </c>
      <c r="AI215" s="84">
        <f t="shared" si="66"/>
        <v>2.5412803233742617E-2</v>
      </c>
      <c r="AJ215" s="84">
        <f t="shared" si="67"/>
        <v>0</v>
      </c>
    </row>
    <row r="216" spans="1:36" ht="16.5">
      <c r="A216" s="84">
        <v>20181114</v>
      </c>
      <c r="B216" s="84" t="s">
        <v>99</v>
      </c>
      <c r="C216">
        <v>44500</v>
      </c>
      <c r="D216">
        <v>44100</v>
      </c>
      <c r="E216" s="112">
        <v>6419324700</v>
      </c>
      <c r="F216" s="112">
        <f t="shared" si="53"/>
        <v>0.17057656226522414</v>
      </c>
      <c r="G216" s="112">
        <f t="shared" si="54"/>
        <v>0.17057656226522414</v>
      </c>
      <c r="H216">
        <v>196982</v>
      </c>
      <c r="I216">
        <v>204350</v>
      </c>
      <c r="J216" s="88">
        <v>125395903</v>
      </c>
      <c r="K216" s="84">
        <f t="shared" si="55"/>
        <v>1.3661732391765899</v>
      </c>
      <c r="L216" s="84">
        <f t="shared" si="56"/>
        <v>1.3661732391765899</v>
      </c>
      <c r="M216">
        <v>182141</v>
      </c>
      <c r="N216">
        <v>181945</v>
      </c>
      <c r="O216" s="112">
        <v>15956260</v>
      </c>
      <c r="P216" s="112">
        <f t="shared" si="57"/>
        <v>27.692011621511142</v>
      </c>
      <c r="Q216" s="112">
        <f t="shared" si="58"/>
        <v>27.692011621511142</v>
      </c>
      <c r="R216" s="84">
        <v>0</v>
      </c>
      <c r="S216" s="84"/>
      <c r="T216" s="84">
        <v>0</v>
      </c>
      <c r="U216" s="84">
        <v>0</v>
      </c>
      <c r="V216" s="84"/>
      <c r="W216" s="112">
        <v>1</v>
      </c>
      <c r="X216" s="112">
        <v>1</v>
      </c>
      <c r="Y216" s="112">
        <v>100000000</v>
      </c>
      <c r="Z216" s="112">
        <f t="shared" si="59"/>
        <v>1362163.00620146</v>
      </c>
      <c r="AA216" s="112">
        <f t="shared" si="60"/>
        <v>1362163.00620146</v>
      </c>
      <c r="AB216" s="157">
        <f t="shared" si="61"/>
        <v>0</v>
      </c>
      <c r="AC216" s="157">
        <f t="shared" si="62"/>
        <v>289566287547134.87</v>
      </c>
      <c r="AD216" s="88">
        <f t="shared" si="51"/>
        <v>299907301323030.37</v>
      </c>
      <c r="AE216" s="156">
        <f t="shared" si="52"/>
        <v>1035.7120777542596</v>
      </c>
      <c r="AF216" s="131">
        <f t="shared" si="63"/>
        <v>2.4655955918110651E-3</v>
      </c>
      <c r="AG216" s="84">
        <f t="shared" si="64"/>
        <v>-8.988764044943821E-3</v>
      </c>
      <c r="AH216" s="84">
        <f t="shared" si="65"/>
        <v>3.7404432892345491E-2</v>
      </c>
      <c r="AI216" s="84">
        <f t="shared" si="66"/>
        <v>-1.0760894032645039E-3</v>
      </c>
      <c r="AJ216" s="84">
        <f t="shared" si="67"/>
        <v>0</v>
      </c>
    </row>
    <row r="217" spans="1:36" ht="16.5">
      <c r="A217" s="84">
        <v>20181115</v>
      </c>
      <c r="B217" s="84" t="s">
        <v>99</v>
      </c>
      <c r="C217">
        <v>44100</v>
      </c>
      <c r="D217">
        <v>44250</v>
      </c>
      <c r="E217" s="112">
        <v>6419324700</v>
      </c>
      <c r="F217" s="112">
        <f t="shared" si="53"/>
        <v>0.17057656226522414</v>
      </c>
      <c r="G217" s="112">
        <f t="shared" si="54"/>
        <v>0.17724540340854705</v>
      </c>
      <c r="H217">
        <v>204350</v>
      </c>
      <c r="I217" s="8">
        <v>214666</v>
      </c>
      <c r="J217" s="88">
        <v>125456133</v>
      </c>
      <c r="K217" s="84">
        <f t="shared" si="55"/>
        <v>1.3661732391765899</v>
      </c>
      <c r="L217" s="84">
        <f t="shared" si="56"/>
        <v>1.4189034609727673</v>
      </c>
      <c r="M217">
        <v>181945</v>
      </c>
      <c r="N217">
        <v>183613</v>
      </c>
      <c r="O217" s="112">
        <v>15956260</v>
      </c>
      <c r="P217" s="112">
        <f t="shared" si="57"/>
        <v>27.692011621511142</v>
      </c>
      <c r="Q217" s="112">
        <f t="shared" si="58"/>
        <v>28.774655239077823</v>
      </c>
      <c r="R217" s="84">
        <v>0</v>
      </c>
      <c r="S217" s="84"/>
      <c r="T217" s="84">
        <v>0</v>
      </c>
      <c r="U217" s="84">
        <v>0</v>
      </c>
      <c r="V217" s="84"/>
      <c r="W217" s="112">
        <v>1</v>
      </c>
      <c r="X217" s="112">
        <v>1</v>
      </c>
      <c r="Y217" s="112">
        <v>100000000</v>
      </c>
      <c r="Z217" s="112">
        <f t="shared" si="59"/>
        <v>1362163.00620146</v>
      </c>
      <c r="AA217" s="112">
        <f t="shared" si="60"/>
        <v>1415417.9703010658</v>
      </c>
      <c r="AB217" s="157">
        <f t="shared" si="61"/>
        <v>1</v>
      </c>
      <c r="AC217" s="157">
        <f t="shared" si="62"/>
        <v>300887136944433.87</v>
      </c>
      <c r="AD217" s="88">
        <f t="shared" si="51"/>
        <v>314405302409969.75</v>
      </c>
      <c r="AE217" s="156">
        <f t="shared" si="52"/>
        <v>1044.9276948254267</v>
      </c>
      <c r="AF217" s="131">
        <f t="shared" si="63"/>
        <v>8.8978561408199399E-3</v>
      </c>
      <c r="AG217" s="84">
        <f t="shared" si="64"/>
        <v>3.4013605442176869E-3</v>
      </c>
      <c r="AH217" s="84">
        <f t="shared" si="65"/>
        <v>5.0482016148764373E-2</v>
      </c>
      <c r="AI217" s="84">
        <f t="shared" si="66"/>
        <v>9.1676055950974198E-3</v>
      </c>
      <c r="AJ217" s="84">
        <f t="shared" si="67"/>
        <v>0</v>
      </c>
    </row>
    <row r="218" spans="1:36" ht="16.5">
      <c r="A218" s="84">
        <v>20181116</v>
      </c>
      <c r="B218" s="84" t="s">
        <v>99</v>
      </c>
      <c r="C218">
        <v>44250</v>
      </c>
      <c r="D218">
        <v>44000</v>
      </c>
      <c r="E218" s="112">
        <v>6419324700</v>
      </c>
      <c r="F218" s="112">
        <f t="shared" si="53"/>
        <v>0.17724540340854705</v>
      </c>
      <c r="G218" s="112">
        <f t="shared" si="54"/>
        <v>0.17724540340854705</v>
      </c>
      <c r="H218" s="8">
        <v>214666</v>
      </c>
      <c r="I218">
        <v>220070</v>
      </c>
      <c r="J218" s="88">
        <v>125456133</v>
      </c>
      <c r="K218" s="84">
        <f t="shared" si="55"/>
        <v>1.4189034609727673</v>
      </c>
      <c r="L218" s="84">
        <f t="shared" si="56"/>
        <v>1.4189034609727673</v>
      </c>
      <c r="M218">
        <v>183613</v>
      </c>
      <c r="N218">
        <v>186852</v>
      </c>
      <c r="O218" s="112">
        <v>15956260</v>
      </c>
      <c r="P218" s="112">
        <f t="shared" si="57"/>
        <v>28.774655239077823</v>
      </c>
      <c r="Q218" s="112">
        <f t="shared" si="58"/>
        <v>28.774655239077823</v>
      </c>
      <c r="R218" s="84">
        <v>0</v>
      </c>
      <c r="S218" s="84"/>
      <c r="T218" s="84">
        <v>0</v>
      </c>
      <c r="U218" s="84">
        <v>0</v>
      </c>
      <c r="V218" s="84"/>
      <c r="W218" s="112">
        <v>1</v>
      </c>
      <c r="X218" s="112">
        <v>1</v>
      </c>
      <c r="Y218" s="112">
        <v>100000000</v>
      </c>
      <c r="Z218" s="112">
        <f t="shared" si="59"/>
        <v>1415417.9703010658</v>
      </c>
      <c r="AA218" s="112">
        <f t="shared" si="60"/>
        <v>1415417.9703010658</v>
      </c>
      <c r="AB218" s="157">
        <f t="shared" si="61"/>
        <v>0</v>
      </c>
      <c r="AC218" s="157">
        <f t="shared" si="62"/>
        <v>300887136944433.87</v>
      </c>
      <c r="AD218" s="88">
        <f t="shared" si="51"/>
        <v>316569961381247</v>
      </c>
      <c r="AE218" s="156">
        <f t="shared" si="52"/>
        <v>1052.1219504299027</v>
      </c>
      <c r="AF218" s="131">
        <f t="shared" si="63"/>
        <v>6.8849315030145792E-3</v>
      </c>
      <c r="AG218" s="84">
        <f t="shared" si="64"/>
        <v>-5.6497175141242938E-3</v>
      </c>
      <c r="AH218" s="84">
        <f t="shared" si="65"/>
        <v>2.5173991223575228E-2</v>
      </c>
      <c r="AI218" s="84">
        <f t="shared" si="66"/>
        <v>1.7640363155114289E-2</v>
      </c>
      <c r="AJ218" s="84">
        <f t="shared" si="67"/>
        <v>0</v>
      </c>
    </row>
    <row r="219" spans="1:36" ht="16.5">
      <c r="A219" s="84">
        <v>20181119</v>
      </c>
      <c r="B219" s="84" t="s">
        <v>99</v>
      </c>
      <c r="C219">
        <v>44000</v>
      </c>
      <c r="D219">
        <v>43650</v>
      </c>
      <c r="E219" s="112">
        <v>6419324700</v>
      </c>
      <c r="F219" s="112">
        <f t="shared" si="53"/>
        <v>0.17724540340854705</v>
      </c>
      <c r="G219" s="112">
        <f t="shared" si="54"/>
        <v>0.17724540340854705</v>
      </c>
      <c r="H219">
        <v>220070</v>
      </c>
      <c r="I219">
        <v>224982</v>
      </c>
      <c r="J219" s="88">
        <v>125456133</v>
      </c>
      <c r="K219" s="84">
        <f t="shared" si="55"/>
        <v>1.4189034609727673</v>
      </c>
      <c r="L219" s="84">
        <f t="shared" si="56"/>
        <v>1.4189034609727673</v>
      </c>
      <c r="M219">
        <v>186852</v>
      </c>
      <c r="N219">
        <v>197941</v>
      </c>
      <c r="O219" s="112">
        <v>15956260</v>
      </c>
      <c r="P219" s="112">
        <f t="shared" si="57"/>
        <v>28.774655239077823</v>
      </c>
      <c r="Q219" s="112">
        <f t="shared" si="58"/>
        <v>28.774655239077823</v>
      </c>
      <c r="R219" s="84">
        <v>0</v>
      </c>
      <c r="S219" s="84"/>
      <c r="T219" s="84">
        <v>0</v>
      </c>
      <c r="U219" s="84">
        <v>0</v>
      </c>
      <c r="V219" s="84"/>
      <c r="W219" s="112">
        <v>1</v>
      </c>
      <c r="X219" s="112">
        <v>1</v>
      </c>
      <c r="Y219" s="112">
        <v>100000000</v>
      </c>
      <c r="Z219" s="112">
        <f t="shared" si="59"/>
        <v>1415417.9703010658</v>
      </c>
      <c r="AA219" s="112">
        <f t="shared" si="60"/>
        <v>1415417.9703010658</v>
      </c>
      <c r="AB219" s="157">
        <f t="shared" si="61"/>
        <v>0</v>
      </c>
      <c r="AC219" s="157">
        <f t="shared" si="62"/>
        <v>300887136944433.87</v>
      </c>
      <c r="AD219" s="88">
        <f t="shared" si="51"/>
        <v>322137476444571.5</v>
      </c>
      <c r="AE219" s="156">
        <f t="shared" si="52"/>
        <v>1070.6256163554842</v>
      </c>
      <c r="AF219" s="131">
        <f t="shared" si="63"/>
        <v>1.7586997322906223E-2</v>
      </c>
      <c r="AG219" s="84">
        <f t="shared" si="64"/>
        <v>-7.9545454545454537E-3</v>
      </c>
      <c r="AH219" s="84">
        <f t="shared" si="65"/>
        <v>2.2320170854728042E-2</v>
      </c>
      <c r="AI219" s="84">
        <f t="shared" si="66"/>
        <v>5.9346434611350161E-2</v>
      </c>
      <c r="AJ219" s="84">
        <f t="shared" si="67"/>
        <v>0</v>
      </c>
    </row>
    <row r="220" spans="1:36" ht="16.5">
      <c r="A220" s="84">
        <v>20181120</v>
      </c>
      <c r="B220" s="84" t="s">
        <v>99</v>
      </c>
      <c r="C220">
        <v>43650</v>
      </c>
      <c r="D220">
        <v>42800</v>
      </c>
      <c r="E220" s="112">
        <v>6419324700</v>
      </c>
      <c r="F220" s="112">
        <f t="shared" si="53"/>
        <v>0.17724540340854705</v>
      </c>
      <c r="G220" s="112">
        <f t="shared" si="54"/>
        <v>0.17724540340854705</v>
      </c>
      <c r="H220">
        <v>224982</v>
      </c>
      <c r="I220">
        <v>223508</v>
      </c>
      <c r="J220" s="88">
        <v>125456133</v>
      </c>
      <c r="K220" s="84">
        <f t="shared" si="55"/>
        <v>1.4189034609727673</v>
      </c>
      <c r="L220" s="84">
        <f t="shared" si="56"/>
        <v>1.4189034609727673</v>
      </c>
      <c r="M220">
        <v>197941</v>
      </c>
      <c r="N220">
        <v>190581</v>
      </c>
      <c r="O220" s="112">
        <v>15956260</v>
      </c>
      <c r="P220" s="112">
        <f t="shared" si="57"/>
        <v>28.774655239077823</v>
      </c>
      <c r="Q220" s="112">
        <f t="shared" si="58"/>
        <v>28.774655239077823</v>
      </c>
      <c r="R220" s="84">
        <v>0</v>
      </c>
      <c r="S220" s="84"/>
      <c r="T220" s="84">
        <v>0</v>
      </c>
      <c r="U220" s="84">
        <v>0</v>
      </c>
      <c r="V220" s="84"/>
      <c r="W220" s="112">
        <v>1</v>
      </c>
      <c r="X220" s="112">
        <v>1</v>
      </c>
      <c r="Y220" s="112">
        <v>100000000</v>
      </c>
      <c r="Z220" s="112">
        <f t="shared" si="59"/>
        <v>1415417.9703010658</v>
      </c>
      <c r="AA220" s="112">
        <f t="shared" si="60"/>
        <v>1415417.9703010658</v>
      </c>
      <c r="AB220" s="157">
        <f t="shared" si="61"/>
        <v>0</v>
      </c>
      <c r="AC220" s="157">
        <f t="shared" si="62"/>
        <v>300887136944433.87</v>
      </c>
      <c r="AD220" s="88">
        <f t="shared" si="51"/>
        <v>317528722989840.62</v>
      </c>
      <c r="AE220" s="156">
        <f t="shared" si="52"/>
        <v>1055.3083997355461</v>
      </c>
      <c r="AF220" s="131">
        <f t="shared" si="63"/>
        <v>-1.4306790708108995E-2</v>
      </c>
      <c r="AG220" s="84">
        <f t="shared" si="64"/>
        <v>-1.9473081328751432E-2</v>
      </c>
      <c r="AH220" s="84">
        <f t="shared" si="65"/>
        <v>-6.5516352419304653E-3</v>
      </c>
      <c r="AI220" s="84">
        <f t="shared" si="66"/>
        <v>-3.7182796894023977E-2</v>
      </c>
      <c r="AJ220" s="84">
        <f t="shared" si="67"/>
        <v>0</v>
      </c>
    </row>
    <row r="221" spans="1:36" ht="16.5">
      <c r="A221" s="84">
        <v>20181121</v>
      </c>
      <c r="B221" s="84" t="s">
        <v>99</v>
      </c>
      <c r="C221">
        <v>42800</v>
      </c>
      <c r="D221">
        <v>42100</v>
      </c>
      <c r="E221" s="112">
        <v>6419324700</v>
      </c>
      <c r="F221" s="112">
        <f t="shared" si="53"/>
        <v>0.17724540340854705</v>
      </c>
      <c r="G221" s="112">
        <f t="shared" si="54"/>
        <v>0.17724540340854705</v>
      </c>
      <c r="H221">
        <v>223508</v>
      </c>
      <c r="I221">
        <v>221052</v>
      </c>
      <c r="J221" s="88">
        <v>125456133</v>
      </c>
      <c r="K221" s="84">
        <f t="shared" si="55"/>
        <v>1.4189034609727673</v>
      </c>
      <c r="L221" s="84">
        <f t="shared" si="56"/>
        <v>1.4189034609727673</v>
      </c>
      <c r="M221">
        <v>190581</v>
      </c>
      <c r="N221">
        <v>187539</v>
      </c>
      <c r="O221" s="112">
        <v>15956260</v>
      </c>
      <c r="P221" s="112">
        <f t="shared" si="57"/>
        <v>28.774655239077823</v>
      </c>
      <c r="Q221" s="112">
        <f t="shared" si="58"/>
        <v>28.774655239077823</v>
      </c>
      <c r="R221" s="84">
        <v>0</v>
      </c>
      <c r="S221" s="84"/>
      <c r="T221" s="84">
        <v>0</v>
      </c>
      <c r="U221" s="84">
        <v>0</v>
      </c>
      <c r="V221" s="84"/>
      <c r="W221" s="112">
        <v>1</v>
      </c>
      <c r="X221" s="112">
        <v>1</v>
      </c>
      <c r="Y221" s="112">
        <v>100000000</v>
      </c>
      <c r="Z221" s="112">
        <f t="shared" si="59"/>
        <v>1415417.9703010658</v>
      </c>
      <c r="AA221" s="112">
        <f t="shared" si="60"/>
        <v>1415417.9703010658</v>
      </c>
      <c r="AB221" s="157">
        <f t="shared" si="61"/>
        <v>0</v>
      </c>
      <c r="AC221" s="157">
        <f t="shared" si="62"/>
        <v>300887136944433.87</v>
      </c>
      <c r="AD221" s="88">
        <f t="shared" si="51"/>
        <v>314898381677337.94</v>
      </c>
      <c r="AE221" s="156">
        <f t="shared" si="52"/>
        <v>1046.5664463931257</v>
      </c>
      <c r="AF221" s="131">
        <f t="shared" si="63"/>
        <v>-8.2837901646675826E-3</v>
      </c>
      <c r="AG221" s="84">
        <f t="shared" si="64"/>
        <v>-1.6355140186915886E-2</v>
      </c>
      <c r="AH221" s="84">
        <f t="shared" si="65"/>
        <v>-1.0988420996116469E-2</v>
      </c>
      <c r="AI221" s="84">
        <f t="shared" si="66"/>
        <v>-1.5961717065184882E-2</v>
      </c>
      <c r="AJ221" s="84">
        <f t="shared" si="67"/>
        <v>0</v>
      </c>
    </row>
    <row r="222" spans="1:36" ht="16.5">
      <c r="A222" s="84">
        <v>20181122</v>
      </c>
      <c r="B222" s="84" t="s">
        <v>99</v>
      </c>
      <c r="C222">
        <v>42100</v>
      </c>
      <c r="D222">
        <v>42450</v>
      </c>
      <c r="E222" s="112">
        <v>6419324700</v>
      </c>
      <c r="F222" s="112">
        <f t="shared" si="53"/>
        <v>0.17724540340854705</v>
      </c>
      <c r="G222" s="112">
        <f t="shared" si="54"/>
        <v>0.17724540340854705</v>
      </c>
      <c r="H222">
        <v>221052</v>
      </c>
      <c r="I222">
        <v>219087</v>
      </c>
      <c r="J222" s="88">
        <v>125456133</v>
      </c>
      <c r="K222" s="84">
        <f t="shared" si="55"/>
        <v>1.4189034609727673</v>
      </c>
      <c r="L222" s="84">
        <f t="shared" si="56"/>
        <v>1.4189034609727673</v>
      </c>
      <c r="M222">
        <v>187539</v>
      </c>
      <c r="N222">
        <v>191268</v>
      </c>
      <c r="O222" s="112">
        <v>15956260</v>
      </c>
      <c r="P222" s="112">
        <f t="shared" si="57"/>
        <v>28.774655239077823</v>
      </c>
      <c r="Q222" s="112">
        <f t="shared" si="58"/>
        <v>28.774655239077823</v>
      </c>
      <c r="R222" s="84">
        <v>0</v>
      </c>
      <c r="S222" s="84"/>
      <c r="T222" s="84">
        <v>0</v>
      </c>
      <c r="U222" s="84">
        <v>0</v>
      </c>
      <c r="V222" s="84"/>
      <c r="W222" s="112">
        <v>1</v>
      </c>
      <c r="X222" s="112">
        <v>1</v>
      </c>
      <c r="Y222" s="112">
        <v>100000000</v>
      </c>
      <c r="Z222" s="112">
        <f t="shared" si="59"/>
        <v>1415417.9703010658</v>
      </c>
      <c r="AA222" s="112">
        <f t="shared" si="60"/>
        <v>1415417.9703010658</v>
      </c>
      <c r="AB222" s="157">
        <f t="shared" si="61"/>
        <v>0</v>
      </c>
      <c r="AC222" s="157">
        <f t="shared" si="62"/>
        <v>300887136944433.87</v>
      </c>
      <c r="AD222" s="88">
        <f t="shared" si="51"/>
        <v>316658937976308.25</v>
      </c>
      <c r="AE222" s="156">
        <f t="shared" si="52"/>
        <v>1052.4176646168396</v>
      </c>
      <c r="AF222" s="131">
        <f t="shared" si="63"/>
        <v>5.5908712188121983E-3</v>
      </c>
      <c r="AG222" s="84">
        <f t="shared" si="64"/>
        <v>8.3135391923990498E-3</v>
      </c>
      <c r="AH222" s="84">
        <f t="shared" si="65"/>
        <v>-8.8893111123174631E-3</v>
      </c>
      <c r="AI222" s="84">
        <f t="shared" si="66"/>
        <v>1.9883864156255499E-2</v>
      </c>
      <c r="AJ222" s="84">
        <f t="shared" si="67"/>
        <v>0</v>
      </c>
    </row>
    <row r="223" spans="1:36" ht="16.5">
      <c r="A223" s="84">
        <v>20181123</v>
      </c>
      <c r="B223" s="84" t="s">
        <v>99</v>
      </c>
      <c r="C223">
        <v>42450</v>
      </c>
      <c r="D223">
        <v>42400</v>
      </c>
      <c r="E223" s="112">
        <v>6419324700</v>
      </c>
      <c r="F223" s="112">
        <f t="shared" si="53"/>
        <v>0.17724540340854705</v>
      </c>
      <c r="G223" s="112">
        <f t="shared" si="54"/>
        <v>0.17724540340854705</v>
      </c>
      <c r="H223">
        <v>219087</v>
      </c>
      <c r="I223">
        <v>217122</v>
      </c>
      <c r="J223" s="88">
        <v>125456133</v>
      </c>
      <c r="K223" s="84">
        <f t="shared" si="55"/>
        <v>1.4189034609727673</v>
      </c>
      <c r="L223" s="84">
        <f t="shared" si="56"/>
        <v>1.4189034609727673</v>
      </c>
      <c r="M223">
        <v>191268</v>
      </c>
      <c r="N223">
        <v>185674</v>
      </c>
      <c r="O223" s="112">
        <v>15956260</v>
      </c>
      <c r="P223" s="112">
        <f t="shared" si="57"/>
        <v>28.774655239077823</v>
      </c>
      <c r="Q223" s="112">
        <f t="shared" si="58"/>
        <v>28.774655239077823</v>
      </c>
      <c r="R223" s="84">
        <v>0</v>
      </c>
      <c r="S223" s="84"/>
      <c r="T223" s="84">
        <v>0</v>
      </c>
      <c r="U223" s="84">
        <v>0</v>
      </c>
      <c r="V223" s="84"/>
      <c r="W223" s="112">
        <v>1</v>
      </c>
      <c r="X223" s="112">
        <v>1</v>
      </c>
      <c r="Y223" s="112">
        <v>100000000</v>
      </c>
      <c r="Z223" s="112">
        <f t="shared" si="59"/>
        <v>1415417.9703010658</v>
      </c>
      <c r="AA223" s="112">
        <f t="shared" si="60"/>
        <v>1415417.9703010658</v>
      </c>
      <c r="AB223" s="157">
        <f t="shared" si="61"/>
        <v>0</v>
      </c>
      <c r="AC223" s="157">
        <f t="shared" si="62"/>
        <v>300887136944433.87</v>
      </c>
      <c r="AD223" s="88">
        <f t="shared" si="51"/>
        <v>313683852143837.12</v>
      </c>
      <c r="AE223" s="156">
        <f t="shared" si="52"/>
        <v>1042.5299510286691</v>
      </c>
      <c r="AF223" s="131">
        <f t="shared" si="63"/>
        <v>-9.3952371958431636E-3</v>
      </c>
      <c r="AG223" s="84">
        <f t="shared" si="64"/>
        <v>-1.1778563015312131E-3</v>
      </c>
      <c r="AH223" s="84">
        <f t="shared" si="65"/>
        <v>-8.9690396965589007E-3</v>
      </c>
      <c r="AI223" s="84">
        <f t="shared" si="66"/>
        <v>-2.9246920551268377E-2</v>
      </c>
      <c r="AJ223" s="84">
        <f t="shared" si="67"/>
        <v>0</v>
      </c>
    </row>
    <row r="224" spans="1:36" ht="16.5">
      <c r="A224" s="84">
        <v>20181126</v>
      </c>
      <c r="B224" s="84" t="s">
        <v>99</v>
      </c>
      <c r="C224">
        <v>42400</v>
      </c>
      <c r="D224">
        <v>42600</v>
      </c>
      <c r="E224" s="112">
        <v>6419324700</v>
      </c>
      <c r="F224" s="112">
        <f t="shared" si="53"/>
        <v>0.17724540340854705</v>
      </c>
      <c r="G224" s="112">
        <f t="shared" si="54"/>
        <v>0.17724540340854705</v>
      </c>
      <c r="H224">
        <v>217122</v>
      </c>
      <c r="I224">
        <v>236280</v>
      </c>
      <c r="J224" s="88">
        <v>125456133</v>
      </c>
      <c r="K224" s="84">
        <f t="shared" si="55"/>
        <v>1.4189034609727673</v>
      </c>
      <c r="L224" s="84">
        <f t="shared" si="56"/>
        <v>1.4189034609727673</v>
      </c>
      <c r="M224">
        <v>185674</v>
      </c>
      <c r="N224">
        <v>191072</v>
      </c>
      <c r="O224" s="112">
        <v>15956260</v>
      </c>
      <c r="P224" s="112">
        <f t="shared" si="57"/>
        <v>28.774655239077823</v>
      </c>
      <c r="Q224" s="112">
        <f t="shared" si="58"/>
        <v>28.774655239077823</v>
      </c>
      <c r="R224" s="84">
        <v>0</v>
      </c>
      <c r="S224" s="84"/>
      <c r="T224" s="84">
        <v>0</v>
      </c>
      <c r="U224" s="84">
        <v>0</v>
      </c>
      <c r="V224" s="84"/>
      <c r="W224" s="112">
        <v>1</v>
      </c>
      <c r="X224" s="112">
        <v>1</v>
      </c>
      <c r="Y224" s="112">
        <v>100000000</v>
      </c>
      <c r="Z224" s="112">
        <f t="shared" si="59"/>
        <v>1415417.9703010658</v>
      </c>
      <c r="AA224" s="112">
        <f t="shared" si="60"/>
        <v>1415417.9703010658</v>
      </c>
      <c r="AB224" s="157">
        <f t="shared" si="61"/>
        <v>0</v>
      </c>
      <c r="AC224" s="157">
        <f t="shared" si="62"/>
        <v>300887136944433.87</v>
      </c>
      <c r="AD224" s="88">
        <f t="shared" si="51"/>
        <v>319800145072769</v>
      </c>
      <c r="AE224" s="156">
        <f t="shared" si="52"/>
        <v>1062.8574831094486</v>
      </c>
      <c r="AF224" s="131">
        <f t="shared" si="63"/>
        <v>1.9498271546752446E-2</v>
      </c>
      <c r="AG224" s="84">
        <f t="shared" si="64"/>
        <v>4.7169811320754715E-3</v>
      </c>
      <c r="AH224" s="84">
        <f t="shared" si="65"/>
        <v>8.8236106889214364E-2</v>
      </c>
      <c r="AI224" s="84">
        <f t="shared" si="66"/>
        <v>2.9072460333703157E-2</v>
      </c>
      <c r="AJ224" s="84">
        <f t="shared" si="67"/>
        <v>0</v>
      </c>
    </row>
    <row r="225" spans="1:36" ht="16.5">
      <c r="A225" s="84">
        <v>20181127</v>
      </c>
      <c r="B225" s="84" t="s">
        <v>99</v>
      </c>
      <c r="C225">
        <v>42600</v>
      </c>
      <c r="D225">
        <v>43050</v>
      </c>
      <c r="E225" s="112">
        <v>6419324700</v>
      </c>
      <c r="F225" s="112">
        <f t="shared" si="53"/>
        <v>0.17724540340854705</v>
      </c>
      <c r="G225" s="112">
        <f t="shared" si="54"/>
        <v>0.17724540340854705</v>
      </c>
      <c r="H225">
        <v>236280</v>
      </c>
      <c r="I225">
        <v>233824</v>
      </c>
      <c r="J225" s="88">
        <v>125456133</v>
      </c>
      <c r="K225" s="84">
        <f t="shared" si="55"/>
        <v>1.4189034609727673</v>
      </c>
      <c r="L225" s="84">
        <f t="shared" si="56"/>
        <v>1.4189034609727673</v>
      </c>
      <c r="M225">
        <v>191072</v>
      </c>
      <c r="N225">
        <v>199021</v>
      </c>
      <c r="O225" s="112">
        <v>15956260</v>
      </c>
      <c r="P225" s="112">
        <f t="shared" si="57"/>
        <v>28.774655239077823</v>
      </c>
      <c r="Q225" s="112">
        <f t="shared" si="58"/>
        <v>28.774655239077823</v>
      </c>
      <c r="R225" s="84">
        <v>0</v>
      </c>
      <c r="S225" s="84"/>
      <c r="T225" s="84">
        <v>0</v>
      </c>
      <c r="U225" s="84">
        <v>0</v>
      </c>
      <c r="V225" s="84"/>
      <c r="W225" s="112">
        <v>1</v>
      </c>
      <c r="X225" s="112">
        <v>1</v>
      </c>
      <c r="Y225" s="112">
        <v>100000000</v>
      </c>
      <c r="Z225" s="112">
        <f t="shared" si="59"/>
        <v>1415417.9703010658</v>
      </c>
      <c r="AA225" s="112">
        <f t="shared" si="60"/>
        <v>1415417.9703010658</v>
      </c>
      <c r="AB225" s="157">
        <f t="shared" si="61"/>
        <v>0</v>
      </c>
      <c r="AC225" s="157">
        <f t="shared" si="62"/>
        <v>300887136944433.87</v>
      </c>
      <c r="AD225" s="88">
        <f t="shared" si="51"/>
        <v>323524631387269.87</v>
      </c>
      <c r="AE225" s="156">
        <f t="shared" si="52"/>
        <v>1075.2358331855728</v>
      </c>
      <c r="AF225" s="131">
        <f t="shared" si="63"/>
        <v>1.1646293386306747E-2</v>
      </c>
      <c r="AG225" s="84">
        <f t="shared" si="64"/>
        <v>1.0563380281690141E-2</v>
      </c>
      <c r="AH225" s="84">
        <f t="shared" si="65"/>
        <v>-1.0394447265955646E-2</v>
      </c>
      <c r="AI225" s="84">
        <f t="shared" si="66"/>
        <v>4.1602118573103336E-2</v>
      </c>
      <c r="AJ225" s="84">
        <f t="shared" si="67"/>
        <v>0</v>
      </c>
    </row>
    <row r="226" spans="1:36" ht="16.5">
      <c r="A226" s="84">
        <v>20181128</v>
      </c>
      <c r="B226" s="84" t="s">
        <v>99</v>
      </c>
      <c r="C226">
        <v>43050</v>
      </c>
      <c r="D226">
        <v>43150</v>
      </c>
      <c r="E226" s="112">
        <v>6419324700</v>
      </c>
      <c r="F226" s="112">
        <f t="shared" si="53"/>
        <v>0.17724540340854705</v>
      </c>
      <c r="G226" s="112">
        <f t="shared" si="54"/>
        <v>0.17724540340854705</v>
      </c>
      <c r="H226">
        <v>233824</v>
      </c>
      <c r="I226">
        <v>231859</v>
      </c>
      <c r="J226" s="88">
        <v>125456133</v>
      </c>
      <c r="K226" s="84">
        <f t="shared" si="55"/>
        <v>1.4189034609727673</v>
      </c>
      <c r="L226" s="84">
        <f t="shared" si="56"/>
        <v>1.4189034609727673</v>
      </c>
      <c r="M226">
        <v>199021</v>
      </c>
      <c r="N226">
        <v>195291</v>
      </c>
      <c r="O226" s="112">
        <v>15956260</v>
      </c>
      <c r="P226" s="112">
        <f t="shared" si="57"/>
        <v>28.774655239077823</v>
      </c>
      <c r="Q226" s="112">
        <f t="shared" si="58"/>
        <v>28.774655239077823</v>
      </c>
      <c r="R226" s="84">
        <v>0</v>
      </c>
      <c r="S226" s="84"/>
      <c r="T226" s="84">
        <v>0</v>
      </c>
      <c r="U226" s="84">
        <v>0</v>
      </c>
      <c r="V226" s="84"/>
      <c r="W226" s="112">
        <v>1</v>
      </c>
      <c r="X226" s="112">
        <v>1</v>
      </c>
      <c r="Y226" s="112">
        <v>100000000</v>
      </c>
      <c r="Z226" s="112">
        <f t="shared" si="59"/>
        <v>1415417.9703010658</v>
      </c>
      <c r="AA226" s="112">
        <f t="shared" si="60"/>
        <v>1415417.9703010658</v>
      </c>
      <c r="AB226" s="157">
        <f t="shared" si="61"/>
        <v>0</v>
      </c>
      <c r="AC226" s="157">
        <f t="shared" si="62"/>
        <v>300887136944433.87</v>
      </c>
      <c r="AD226" s="88">
        <f t="shared" si="51"/>
        <v>321576044205283.12</v>
      </c>
      <c r="AE226" s="156">
        <f t="shared" si="52"/>
        <v>1068.7596933220511</v>
      </c>
      <c r="AF226" s="131">
        <f t="shared" si="63"/>
        <v>-6.0229948292692013E-3</v>
      </c>
      <c r="AG226" s="84">
        <f t="shared" si="64"/>
        <v>2.3228803716608595E-3</v>
      </c>
      <c r="AH226" s="84">
        <f t="shared" si="65"/>
        <v>-8.4037566716846854E-3</v>
      </c>
      <c r="AI226" s="84">
        <f t="shared" si="66"/>
        <v>-1.8741740821320362E-2</v>
      </c>
      <c r="AJ226" s="84">
        <f t="shared" si="67"/>
        <v>0</v>
      </c>
    </row>
    <row r="227" spans="1:36" ht="16.5">
      <c r="A227" s="84">
        <v>20181129</v>
      </c>
      <c r="B227" s="84" t="s">
        <v>99</v>
      </c>
      <c r="C227">
        <v>43150</v>
      </c>
      <c r="D227">
        <v>43150</v>
      </c>
      <c r="E227" s="112">
        <v>6419324700</v>
      </c>
      <c r="F227" s="112">
        <f t="shared" si="53"/>
        <v>0.17724540340854705</v>
      </c>
      <c r="G227" s="112">
        <f t="shared" si="54"/>
        <v>0.17724540340854705</v>
      </c>
      <c r="H227">
        <v>231859</v>
      </c>
      <c r="I227">
        <v>232842</v>
      </c>
      <c r="J227" s="88">
        <v>125456133</v>
      </c>
      <c r="K227" s="84">
        <f t="shared" si="55"/>
        <v>1.4189034609727673</v>
      </c>
      <c r="L227" s="84">
        <f t="shared" si="56"/>
        <v>1.4189034609727673</v>
      </c>
      <c r="M227">
        <v>195291</v>
      </c>
      <c r="N227">
        <v>192544</v>
      </c>
      <c r="O227" s="112">
        <v>15956260</v>
      </c>
      <c r="P227" s="112">
        <f t="shared" si="57"/>
        <v>28.774655239077823</v>
      </c>
      <c r="Q227" s="112">
        <f t="shared" si="58"/>
        <v>28.774655239077823</v>
      </c>
      <c r="R227" s="84">
        <v>0</v>
      </c>
      <c r="S227" s="84"/>
      <c r="T227" s="84">
        <v>0</v>
      </c>
      <c r="U227" s="84">
        <v>0</v>
      </c>
      <c r="V227" s="84"/>
      <c r="W227" s="112">
        <v>1</v>
      </c>
      <c r="X227" s="112">
        <v>1</v>
      </c>
      <c r="Y227" s="112">
        <v>100000000</v>
      </c>
      <c r="Z227" s="112">
        <f t="shared" si="59"/>
        <v>1415417.9703010658</v>
      </c>
      <c r="AA227" s="112">
        <f t="shared" si="60"/>
        <v>1415417.9703010658</v>
      </c>
      <c r="AB227" s="157">
        <f t="shared" si="61"/>
        <v>0</v>
      </c>
      <c r="AC227" s="157">
        <f t="shared" si="62"/>
        <v>300887136944433.87</v>
      </c>
      <c r="AD227" s="88">
        <f t="shared" si="51"/>
        <v>320489781910722</v>
      </c>
      <c r="AE227" s="156">
        <f t="shared" si="52"/>
        <v>1065.1494948084412</v>
      </c>
      <c r="AF227" s="131">
        <f t="shared" si="63"/>
        <v>-3.3779328844150778E-3</v>
      </c>
      <c r="AG227" s="84">
        <f t="shared" si="64"/>
        <v>0</v>
      </c>
      <c r="AH227" s="84">
        <f t="shared" si="65"/>
        <v>4.2396456467076972E-3</v>
      </c>
      <c r="AI227" s="84">
        <f t="shared" si="66"/>
        <v>-1.4066188406019735E-2</v>
      </c>
      <c r="AJ227" s="84">
        <f t="shared" si="67"/>
        <v>0</v>
      </c>
    </row>
    <row r="228" spans="1:36" ht="16.5">
      <c r="A228" s="84">
        <v>20181130</v>
      </c>
      <c r="B228" s="84" t="s">
        <v>99</v>
      </c>
      <c r="C228">
        <v>43150</v>
      </c>
      <c r="D228">
        <v>41850</v>
      </c>
      <c r="E228" s="112">
        <v>6419324700</v>
      </c>
      <c r="F228" s="112">
        <f t="shared" si="53"/>
        <v>0.17724540340854705</v>
      </c>
      <c r="G228" s="112">
        <f t="shared" si="54"/>
        <v>0.17724540340854705</v>
      </c>
      <c r="H228">
        <v>232842</v>
      </c>
      <c r="I228">
        <v>235298</v>
      </c>
      <c r="J228" s="88">
        <v>125456133</v>
      </c>
      <c r="K228" s="84">
        <f t="shared" si="55"/>
        <v>1.4189034609727673</v>
      </c>
      <c r="L228" s="84">
        <f t="shared" si="56"/>
        <v>1.4189034609727673</v>
      </c>
      <c r="M228">
        <v>192544</v>
      </c>
      <c r="N228">
        <v>193623</v>
      </c>
      <c r="O228" s="112">
        <v>15956260</v>
      </c>
      <c r="P228" s="112">
        <f t="shared" si="57"/>
        <v>28.774655239077823</v>
      </c>
      <c r="Q228" s="112">
        <f t="shared" si="58"/>
        <v>28.774655239077823</v>
      </c>
      <c r="R228" s="84">
        <v>0</v>
      </c>
      <c r="S228" s="84"/>
      <c r="T228" s="84">
        <v>0</v>
      </c>
      <c r="U228" s="84">
        <v>0</v>
      </c>
      <c r="V228" s="84"/>
      <c r="W228" s="112">
        <v>1</v>
      </c>
      <c r="X228" s="112">
        <v>1</v>
      </c>
      <c r="Y228" s="112">
        <v>100000000</v>
      </c>
      <c r="Z228" s="112">
        <f t="shared" si="59"/>
        <v>1415417.9703010658</v>
      </c>
      <c r="AA228" s="112">
        <f t="shared" si="60"/>
        <v>1415417.9703010658</v>
      </c>
      <c r="AB228" s="157">
        <f t="shared" si="61"/>
        <v>0</v>
      </c>
      <c r="AC228" s="157">
        <f t="shared" si="62"/>
        <v>300887136944433.87</v>
      </c>
      <c r="AD228" s="88">
        <f t="shared" si="51"/>
        <v>319943247897865.62</v>
      </c>
      <c r="AE228" s="156">
        <f t="shared" si="52"/>
        <v>1063.3330861097959</v>
      </c>
      <c r="AF228" s="131">
        <f t="shared" si="63"/>
        <v>-1.7053086984489302E-3</v>
      </c>
      <c r="AG228" s="84">
        <f t="shared" si="64"/>
        <v>-3.0127462340672075E-2</v>
      </c>
      <c r="AH228" s="84">
        <f t="shared" si="65"/>
        <v>1.0547925202497831E-2</v>
      </c>
      <c r="AI228" s="84">
        <f t="shared" si="66"/>
        <v>5.6039139105866715E-3</v>
      </c>
      <c r="AJ228" s="84">
        <f t="shared" si="67"/>
        <v>0</v>
      </c>
    </row>
    <row r="229" spans="1:36" ht="16.5">
      <c r="A229" s="84">
        <v>20181203</v>
      </c>
      <c r="B229" s="84" t="s">
        <v>99</v>
      </c>
      <c r="C229">
        <v>41850</v>
      </c>
      <c r="D229">
        <v>43250</v>
      </c>
      <c r="E229" s="112">
        <v>6419324700</v>
      </c>
      <c r="F229" s="112">
        <f t="shared" si="53"/>
        <v>0.17724540340854705</v>
      </c>
      <c r="G229" s="112">
        <f t="shared" si="54"/>
        <v>0.17724540340854705</v>
      </c>
      <c r="H229">
        <v>235298</v>
      </c>
      <c r="I229">
        <v>236280</v>
      </c>
      <c r="J229" s="88">
        <v>125456133</v>
      </c>
      <c r="K229" s="84">
        <f t="shared" si="55"/>
        <v>1.4189034609727673</v>
      </c>
      <c r="L229" s="84">
        <f t="shared" si="56"/>
        <v>1.4189034609727673</v>
      </c>
      <c r="M229">
        <v>193623</v>
      </c>
      <c r="N229">
        <v>202357</v>
      </c>
      <c r="O229" s="112">
        <v>15956260</v>
      </c>
      <c r="P229" s="112">
        <f t="shared" si="57"/>
        <v>28.774655239077823</v>
      </c>
      <c r="Q229" s="112">
        <f t="shared" si="58"/>
        <v>28.774655239077823</v>
      </c>
      <c r="R229" s="84">
        <v>0</v>
      </c>
      <c r="S229" s="84"/>
      <c r="T229" s="84">
        <v>0</v>
      </c>
      <c r="U229" s="84">
        <v>0</v>
      </c>
      <c r="V229" s="84"/>
      <c r="W229" s="112">
        <v>1</v>
      </c>
      <c r="X229" s="112">
        <v>1</v>
      </c>
      <c r="Y229" s="112">
        <v>100000000</v>
      </c>
      <c r="Z229" s="112">
        <f t="shared" si="59"/>
        <v>1415417.9703010658</v>
      </c>
      <c r="AA229" s="112">
        <f t="shared" si="60"/>
        <v>1415417.9703010658</v>
      </c>
      <c r="AB229" s="157">
        <f t="shared" si="61"/>
        <v>0</v>
      </c>
      <c r="AC229" s="157">
        <f t="shared" si="62"/>
        <v>300887136944433.87</v>
      </c>
      <c r="AD229" s="88">
        <f t="shared" si="51"/>
        <v>325721060750580.75</v>
      </c>
      <c r="AE229" s="156">
        <f t="shared" si="52"/>
        <v>1082.5356778569537</v>
      </c>
      <c r="AF229" s="131">
        <f t="shared" si="63"/>
        <v>1.8058867910722615E-2</v>
      </c>
      <c r="AG229" s="84">
        <f t="shared" si="64"/>
        <v>3.3452807646356032E-2</v>
      </c>
      <c r="AH229" s="84">
        <f t="shared" si="65"/>
        <v>4.1734311383862166E-3</v>
      </c>
      <c r="AI229" s="84">
        <f t="shared" si="66"/>
        <v>4.5108277425719052E-2</v>
      </c>
      <c r="AJ229" s="84">
        <f t="shared" si="67"/>
        <v>0</v>
      </c>
    </row>
    <row r="230" spans="1:36" ht="16.5">
      <c r="A230" s="84">
        <v>20181204</v>
      </c>
      <c r="B230" s="84" t="s">
        <v>99</v>
      </c>
      <c r="C230">
        <v>43250</v>
      </c>
      <c r="D230">
        <v>42150</v>
      </c>
      <c r="E230" s="112">
        <v>6419324700</v>
      </c>
      <c r="F230" s="112">
        <f t="shared" si="53"/>
        <v>0.17724540340854705</v>
      </c>
      <c r="G230" s="112">
        <f t="shared" si="54"/>
        <v>0.17724540340854705</v>
      </c>
      <c r="H230">
        <v>236280</v>
      </c>
      <c r="I230">
        <v>239228</v>
      </c>
      <c r="J230" s="88">
        <v>125456133</v>
      </c>
      <c r="K230" s="84">
        <f t="shared" si="55"/>
        <v>1.4189034609727673</v>
      </c>
      <c r="L230" s="84">
        <f t="shared" si="56"/>
        <v>1.4189034609727673</v>
      </c>
      <c r="M230">
        <v>202357</v>
      </c>
      <c r="N230">
        <v>201965</v>
      </c>
      <c r="O230" s="112">
        <v>15956260</v>
      </c>
      <c r="P230" s="112">
        <f t="shared" si="57"/>
        <v>28.774655239077823</v>
      </c>
      <c r="Q230" s="112">
        <f t="shared" si="58"/>
        <v>28.774655239077823</v>
      </c>
      <c r="R230" s="84">
        <v>0</v>
      </c>
      <c r="S230" s="84"/>
      <c r="T230" s="84">
        <v>0</v>
      </c>
      <c r="U230" s="84">
        <v>0</v>
      </c>
      <c r="V230" s="84"/>
      <c r="W230" s="112">
        <v>1</v>
      </c>
      <c r="X230" s="112">
        <v>1</v>
      </c>
      <c r="Y230" s="112">
        <v>100000000</v>
      </c>
      <c r="Z230" s="112">
        <f t="shared" si="59"/>
        <v>1415417.9703010658</v>
      </c>
      <c r="AA230" s="112">
        <f t="shared" si="60"/>
        <v>1415417.9703010658</v>
      </c>
      <c r="AB230" s="157">
        <f t="shared" si="61"/>
        <v>0</v>
      </c>
      <c r="AC230" s="157">
        <f t="shared" si="62"/>
        <v>300887136944433.87</v>
      </c>
      <c r="AD230" s="88">
        <f t="shared" si="51"/>
        <v>324814278006387.37</v>
      </c>
      <c r="AE230" s="156">
        <f t="shared" si="52"/>
        <v>1079.5219805836107</v>
      </c>
      <c r="AF230" s="131">
        <f t="shared" si="63"/>
        <v>-2.7839242022111637E-3</v>
      </c>
      <c r="AG230" s="84">
        <f t="shared" si="64"/>
        <v>-2.5433526011560695E-2</v>
      </c>
      <c r="AH230" s="84">
        <f t="shared" si="65"/>
        <v>1.2476722532588455E-2</v>
      </c>
      <c r="AI230" s="84">
        <f t="shared" si="66"/>
        <v>-1.9371704462904668E-3</v>
      </c>
      <c r="AJ230" s="84">
        <f t="shared" si="67"/>
        <v>0</v>
      </c>
    </row>
    <row r="231" spans="1:36" ht="16.5">
      <c r="A231" s="84">
        <v>20181205</v>
      </c>
      <c r="B231" s="84" t="s">
        <v>99</v>
      </c>
      <c r="C231">
        <v>42150</v>
      </c>
      <c r="D231">
        <v>41450</v>
      </c>
      <c r="E231" s="112">
        <v>6419324700</v>
      </c>
      <c r="F231" s="112">
        <f t="shared" si="53"/>
        <v>0.17724540340854705</v>
      </c>
      <c r="G231" s="112">
        <f t="shared" si="54"/>
        <v>0.17724540340854705</v>
      </c>
      <c r="H231">
        <v>239228</v>
      </c>
      <c r="I231">
        <v>237754</v>
      </c>
      <c r="J231" s="88">
        <v>125456133</v>
      </c>
      <c r="K231" s="84">
        <f t="shared" si="55"/>
        <v>1.4189034609727673</v>
      </c>
      <c r="L231" s="84">
        <f t="shared" si="56"/>
        <v>1.4189034609727673</v>
      </c>
      <c r="M231">
        <v>201965</v>
      </c>
      <c r="N231">
        <v>197745</v>
      </c>
      <c r="O231" s="112">
        <v>15956260</v>
      </c>
      <c r="P231" s="112">
        <f t="shared" si="57"/>
        <v>28.774655239077823</v>
      </c>
      <c r="Q231" s="112">
        <f t="shared" si="58"/>
        <v>28.774655239077823</v>
      </c>
      <c r="R231" s="84">
        <v>0</v>
      </c>
      <c r="S231" s="84"/>
      <c r="T231" s="84">
        <v>0</v>
      </c>
      <c r="U231" s="84">
        <v>0</v>
      </c>
      <c r="V231" s="84"/>
      <c r="W231" s="112">
        <v>1</v>
      </c>
      <c r="X231" s="112">
        <v>1</v>
      </c>
      <c r="Y231" s="112">
        <v>100000000</v>
      </c>
      <c r="Z231" s="112">
        <f t="shared" si="59"/>
        <v>1415417.9703010658</v>
      </c>
      <c r="AA231" s="112">
        <f t="shared" si="60"/>
        <v>1415417.9703010658</v>
      </c>
      <c r="AB231" s="157">
        <f t="shared" si="61"/>
        <v>0</v>
      </c>
      <c r="AC231" s="157">
        <f t="shared" si="62"/>
        <v>300887136944433.87</v>
      </c>
      <c r="AD231" s="88">
        <f t="shared" si="51"/>
        <v>321817880585537.75</v>
      </c>
      <c r="AE231" s="156">
        <f t="shared" si="52"/>
        <v>1069.5634378181121</v>
      </c>
      <c r="AF231" s="131">
        <f t="shared" si="63"/>
        <v>-9.2249559940546979E-3</v>
      </c>
      <c r="AG231" s="84">
        <f t="shared" si="64"/>
        <v>-1.6607354685646499E-2</v>
      </c>
      <c r="AH231" s="84">
        <f t="shared" si="65"/>
        <v>-6.1614861136656245E-3</v>
      </c>
      <c r="AI231" s="84">
        <f t="shared" si="66"/>
        <v>-2.0894709479365236E-2</v>
      </c>
      <c r="AJ231" s="84">
        <f t="shared" si="67"/>
        <v>0</v>
      </c>
    </row>
    <row r="232" spans="1:36" ht="16.5">
      <c r="A232" s="84">
        <v>20181206</v>
      </c>
      <c r="B232" s="84" t="s">
        <v>99</v>
      </c>
      <c r="C232">
        <v>41450</v>
      </c>
      <c r="D232">
        <v>40500</v>
      </c>
      <c r="E232" s="112">
        <v>6419324700</v>
      </c>
      <c r="F232" s="112">
        <f t="shared" si="53"/>
        <v>0.17724540340854705</v>
      </c>
      <c r="G232" s="112">
        <f t="shared" si="54"/>
        <v>0.17724540340854705</v>
      </c>
      <c r="H232">
        <v>237754</v>
      </c>
      <c r="I232">
        <v>231368</v>
      </c>
      <c r="J232" s="88">
        <v>125456133</v>
      </c>
      <c r="K232" s="84">
        <f t="shared" si="55"/>
        <v>1.4189034609727673</v>
      </c>
      <c r="L232" s="84">
        <f t="shared" si="56"/>
        <v>1.4189034609727673</v>
      </c>
      <c r="M232">
        <v>197745</v>
      </c>
      <c r="N232">
        <v>190875</v>
      </c>
      <c r="O232" s="112">
        <v>15956260</v>
      </c>
      <c r="P232" s="112">
        <f t="shared" si="57"/>
        <v>28.774655239077823</v>
      </c>
      <c r="Q232" s="112">
        <f t="shared" si="58"/>
        <v>28.774655239077823</v>
      </c>
      <c r="R232" s="84">
        <v>0</v>
      </c>
      <c r="S232" s="84"/>
      <c r="T232" s="84">
        <v>0</v>
      </c>
      <c r="U232" s="84">
        <v>0</v>
      </c>
      <c r="V232" s="84"/>
      <c r="W232" s="112">
        <v>1</v>
      </c>
      <c r="X232" s="112">
        <v>1</v>
      </c>
      <c r="Y232" s="112">
        <v>100000000</v>
      </c>
      <c r="Z232" s="112">
        <f t="shared" si="59"/>
        <v>1415417.9703010658</v>
      </c>
      <c r="AA232" s="112">
        <f t="shared" si="60"/>
        <v>1415417.9703010658</v>
      </c>
      <c r="AB232" s="157">
        <f t="shared" si="61"/>
        <v>0</v>
      </c>
      <c r="AC232" s="157">
        <f t="shared" si="62"/>
        <v>300887136944433.87</v>
      </c>
      <c r="AD232" s="88">
        <f t="shared" si="51"/>
        <v>316445938318465</v>
      </c>
      <c r="AE232" s="156">
        <f t="shared" si="52"/>
        <v>1051.70975912109</v>
      </c>
      <c r="AF232" s="131">
        <f t="shared" si="63"/>
        <v>-1.6692491595863897E-2</v>
      </c>
      <c r="AG232" s="84">
        <f t="shared" si="64"/>
        <v>-2.2919179734620022E-2</v>
      </c>
      <c r="AH232" s="84">
        <f t="shared" si="65"/>
        <v>-2.6859695315325924E-2</v>
      </c>
      <c r="AI232" s="84">
        <f t="shared" si="66"/>
        <v>-3.4741712811954789E-2</v>
      </c>
      <c r="AJ232" s="84">
        <f t="shared" si="67"/>
        <v>0</v>
      </c>
    </row>
    <row r="233" spans="1:36" ht="16.5">
      <c r="A233" s="84">
        <v>20181207</v>
      </c>
      <c r="B233" s="84" t="s">
        <v>99</v>
      </c>
      <c r="C233">
        <v>40500</v>
      </c>
      <c r="D233">
        <v>40950</v>
      </c>
      <c r="E233" s="112">
        <v>6419324700</v>
      </c>
      <c r="F233" s="112">
        <f t="shared" si="53"/>
        <v>0.17724540340854705</v>
      </c>
      <c r="G233" s="112">
        <f t="shared" si="54"/>
        <v>0.17724540340854705</v>
      </c>
      <c r="H233">
        <v>231368</v>
      </c>
      <c r="I233">
        <v>241192</v>
      </c>
      <c r="J233" s="88">
        <v>125456133</v>
      </c>
      <c r="K233" s="84">
        <f t="shared" si="55"/>
        <v>1.4189034609727673</v>
      </c>
      <c r="L233" s="84">
        <f t="shared" si="56"/>
        <v>1.4189034609727673</v>
      </c>
      <c r="M233">
        <v>190875</v>
      </c>
      <c r="N233">
        <v>194604</v>
      </c>
      <c r="O233" s="112">
        <v>15956260</v>
      </c>
      <c r="P233" s="112">
        <f t="shared" si="57"/>
        <v>28.774655239077823</v>
      </c>
      <c r="Q233" s="112">
        <f t="shared" si="58"/>
        <v>28.774655239077823</v>
      </c>
      <c r="R233" s="84">
        <v>0</v>
      </c>
      <c r="S233" s="84"/>
      <c r="T233" s="84">
        <v>0</v>
      </c>
      <c r="U233" s="84">
        <v>0</v>
      </c>
      <c r="V233" s="84"/>
      <c r="W233" s="112">
        <v>1</v>
      </c>
      <c r="X233" s="112">
        <v>1</v>
      </c>
      <c r="Y233" s="112">
        <v>100000000</v>
      </c>
      <c r="Z233" s="112">
        <f t="shared" si="59"/>
        <v>1415417.9703010658</v>
      </c>
      <c r="AA233" s="112">
        <f t="shared" si="60"/>
        <v>1415417.9703010658</v>
      </c>
      <c r="AB233" s="157">
        <f t="shared" si="61"/>
        <v>0</v>
      </c>
      <c r="AC233" s="157">
        <f t="shared" si="62"/>
        <v>300887136944433.87</v>
      </c>
      <c r="AD233" s="88">
        <f t="shared" si="51"/>
        <v>320418835752991.75</v>
      </c>
      <c r="AE233" s="156">
        <f t="shared" si="52"/>
        <v>1064.9137048758748</v>
      </c>
      <c r="AF233" s="131">
        <f t="shared" si="63"/>
        <v>1.2554743017521625E-2</v>
      </c>
      <c r="AG233" s="84">
        <f t="shared" si="64"/>
        <v>1.1111111111111112E-2</v>
      </c>
      <c r="AH233" s="84">
        <f t="shared" si="65"/>
        <v>4.2460495833477406E-2</v>
      </c>
      <c r="AI233" s="84">
        <f t="shared" si="66"/>
        <v>1.9536345776031434E-2</v>
      </c>
      <c r="AJ233" s="84">
        <f t="shared" si="67"/>
        <v>0</v>
      </c>
    </row>
    <row r="234" spans="1:36" ht="16.5">
      <c r="A234" s="84">
        <v>20181210</v>
      </c>
      <c r="B234" s="84" t="s">
        <v>99</v>
      </c>
      <c r="C234">
        <v>40950</v>
      </c>
      <c r="D234">
        <v>40200</v>
      </c>
      <c r="E234" s="112">
        <v>6419324700</v>
      </c>
      <c r="F234" s="112">
        <f t="shared" si="53"/>
        <v>0.17724540340854705</v>
      </c>
      <c r="G234" s="112">
        <f t="shared" si="54"/>
        <v>0.17724540340854705</v>
      </c>
      <c r="H234">
        <v>241192</v>
      </c>
      <c r="I234">
        <v>240210</v>
      </c>
      <c r="J234" s="88">
        <v>125456133</v>
      </c>
      <c r="K234" s="84">
        <f t="shared" si="55"/>
        <v>1.4189034609727673</v>
      </c>
      <c r="L234" s="84">
        <f t="shared" si="56"/>
        <v>1.4189034609727673</v>
      </c>
      <c r="M234">
        <v>194604</v>
      </c>
      <c r="N234">
        <v>191660</v>
      </c>
      <c r="O234" s="112">
        <v>15956260</v>
      </c>
      <c r="P234" s="112">
        <f t="shared" si="57"/>
        <v>28.774655239077823</v>
      </c>
      <c r="Q234" s="112">
        <f t="shared" si="58"/>
        <v>28.774655239077823</v>
      </c>
      <c r="R234" s="84">
        <v>0</v>
      </c>
      <c r="S234" s="84"/>
      <c r="T234" s="84">
        <v>0</v>
      </c>
      <c r="U234" s="84">
        <v>0</v>
      </c>
      <c r="V234" s="84"/>
      <c r="W234" s="112">
        <v>1</v>
      </c>
      <c r="X234" s="112">
        <v>1</v>
      </c>
      <c r="Y234" s="112">
        <v>100000000</v>
      </c>
      <c r="Z234" s="112">
        <f t="shared" si="59"/>
        <v>1415417.9703010658</v>
      </c>
      <c r="AA234" s="112">
        <f t="shared" si="60"/>
        <v>1415417.9703010658</v>
      </c>
      <c r="AB234" s="157">
        <f t="shared" si="61"/>
        <v>0</v>
      </c>
      <c r="AC234" s="157">
        <f t="shared" si="62"/>
        <v>300887136944433.87</v>
      </c>
      <c r="AD234" s="88">
        <f t="shared" si="51"/>
        <v>318038986915262.44</v>
      </c>
      <c r="AE234" s="156">
        <f t="shared" si="52"/>
        <v>1057.0042646056886</v>
      </c>
      <c r="AF234" s="131">
        <f t="shared" si="63"/>
        <v>-7.4273063009440178E-3</v>
      </c>
      <c r="AG234" s="84">
        <f t="shared" si="64"/>
        <v>-1.8315018315018316E-2</v>
      </c>
      <c r="AH234" s="84">
        <f t="shared" si="65"/>
        <v>-4.0714451557265583E-3</v>
      </c>
      <c r="AI234" s="84">
        <f t="shared" si="66"/>
        <v>-1.5128157694600316E-2</v>
      </c>
      <c r="AJ234" s="84">
        <f t="shared" si="67"/>
        <v>0</v>
      </c>
    </row>
    <row r="235" spans="1:36" ht="16.5">
      <c r="A235" s="84">
        <v>20181211</v>
      </c>
      <c r="B235" s="84" t="s">
        <v>99</v>
      </c>
      <c r="C235">
        <v>40200</v>
      </c>
      <c r="D235">
        <v>40250</v>
      </c>
      <c r="E235" s="112">
        <v>6419324700</v>
      </c>
      <c r="F235" s="112">
        <f t="shared" si="53"/>
        <v>0.17724540340854705</v>
      </c>
      <c r="G235" s="112">
        <f t="shared" si="54"/>
        <v>0.17724540340854705</v>
      </c>
      <c r="H235">
        <v>240210</v>
      </c>
      <c r="I235">
        <v>216140</v>
      </c>
      <c r="J235" s="88">
        <v>125456133</v>
      </c>
      <c r="K235" s="84">
        <f t="shared" si="55"/>
        <v>1.4189034609727673</v>
      </c>
      <c r="L235" s="84">
        <f t="shared" si="56"/>
        <v>1.4189034609727673</v>
      </c>
      <c r="M235">
        <v>191660</v>
      </c>
      <c r="N235">
        <v>191759</v>
      </c>
      <c r="O235" s="112">
        <v>15956260</v>
      </c>
      <c r="P235" s="112">
        <f t="shared" si="57"/>
        <v>28.774655239077823</v>
      </c>
      <c r="Q235" s="112">
        <f t="shared" si="58"/>
        <v>28.774655239077823</v>
      </c>
      <c r="R235" s="84">
        <v>0</v>
      </c>
      <c r="S235" s="84"/>
      <c r="T235" s="84">
        <v>0</v>
      </c>
      <c r="U235" s="84">
        <v>0</v>
      </c>
      <c r="V235" s="84"/>
      <c r="W235" s="112">
        <v>1</v>
      </c>
      <c r="X235" s="112">
        <v>1</v>
      </c>
      <c r="Y235" s="112">
        <v>100000000</v>
      </c>
      <c r="Z235" s="112">
        <f t="shared" si="59"/>
        <v>1415417.9703010658</v>
      </c>
      <c r="AA235" s="112">
        <f t="shared" si="60"/>
        <v>1415417.9703010658</v>
      </c>
      <c r="AB235" s="157">
        <f t="shared" si="61"/>
        <v>0</v>
      </c>
      <c r="AC235" s="157">
        <f t="shared" si="62"/>
        <v>300887136944433.87</v>
      </c>
      <c r="AD235" s="88">
        <f t="shared" si="51"/>
        <v>313856627055798.62</v>
      </c>
      <c r="AE235" s="156">
        <f t="shared" si="52"/>
        <v>1043.1041693675322</v>
      </c>
      <c r="AF235" s="131">
        <f t="shared" si="63"/>
        <v>-1.3150462778257342E-2</v>
      </c>
      <c r="AG235" s="84">
        <f t="shared" si="64"/>
        <v>1.2437810945273632E-3</v>
      </c>
      <c r="AH235" s="84">
        <f t="shared" si="65"/>
        <v>-0.10020398817701179</v>
      </c>
      <c r="AI235" s="84">
        <f t="shared" si="66"/>
        <v>5.1653970572889491E-4</v>
      </c>
      <c r="AJ235" s="84">
        <f t="shared" si="67"/>
        <v>0</v>
      </c>
    </row>
    <row r="236" spans="1:36" ht="16.5">
      <c r="A236" s="130">
        <v>20181212</v>
      </c>
      <c r="B236" s="84" t="s">
        <v>99</v>
      </c>
      <c r="C236">
        <v>40250</v>
      </c>
      <c r="D236" s="5">
        <v>40450</v>
      </c>
      <c r="E236" s="112">
        <v>5969782550</v>
      </c>
      <c r="F236" s="112">
        <f t="shared" si="53"/>
        <v>0.17724540340854705</v>
      </c>
      <c r="G236" s="112">
        <f t="shared" si="54"/>
        <v>0.16423929027546566</v>
      </c>
      <c r="H236">
        <v>216140</v>
      </c>
      <c r="I236">
        <v>222526</v>
      </c>
      <c r="J236" s="88">
        <v>125456133</v>
      </c>
      <c r="K236" s="84">
        <f t="shared" si="55"/>
        <v>1.4189034609727673</v>
      </c>
      <c r="L236" s="84">
        <f t="shared" si="56"/>
        <v>1.2227117764086741</v>
      </c>
      <c r="M236">
        <v>191759</v>
      </c>
      <c r="N236">
        <v>199217</v>
      </c>
      <c r="O236" s="112">
        <v>15956260</v>
      </c>
      <c r="P236" s="112">
        <f t="shared" si="57"/>
        <v>28.774655239077823</v>
      </c>
      <c r="Q236" s="112">
        <f t="shared" si="58"/>
        <v>24.795985625970125</v>
      </c>
      <c r="R236" s="84">
        <v>0</v>
      </c>
      <c r="S236" s="84"/>
      <c r="T236" s="84">
        <v>0</v>
      </c>
      <c r="U236" s="84">
        <v>0</v>
      </c>
      <c r="V236" s="84"/>
      <c r="W236" s="112">
        <v>1</v>
      </c>
      <c r="X236" s="112">
        <v>1</v>
      </c>
      <c r="Y236" s="112">
        <v>100000000</v>
      </c>
      <c r="Z236" s="112">
        <f t="shared" si="59"/>
        <v>1415417.9703010658</v>
      </c>
      <c r="AA236" s="112">
        <f t="shared" si="60"/>
        <v>1219708.2242939093</v>
      </c>
      <c r="AB236" s="157">
        <f t="shared" si="61"/>
        <v>1</v>
      </c>
      <c r="AC236" s="157">
        <f t="shared" si="62"/>
        <v>259283493085305.62</v>
      </c>
      <c r="AD236" s="88">
        <f t="shared" si="51"/>
        <v>274586145127452.69</v>
      </c>
      <c r="AE236" s="156">
        <f t="shared" si="52"/>
        <v>1059.018998317461</v>
      </c>
      <c r="AF236" s="131">
        <f t="shared" si="63"/>
        <v>1.5257180842809217E-2</v>
      </c>
      <c r="AG236" s="84">
        <f t="shared" si="64"/>
        <v>4.9689440993788822E-3</v>
      </c>
      <c r="AH236" s="84">
        <f t="shared" si="65"/>
        <v>2.9545664846858517E-2</v>
      </c>
      <c r="AI236" s="84">
        <f t="shared" si="66"/>
        <v>3.8892568275804527E-2</v>
      </c>
      <c r="AJ236" s="84">
        <f t="shared" si="67"/>
        <v>0</v>
      </c>
    </row>
    <row r="237" spans="1:36" ht="16.5">
      <c r="A237" s="84">
        <v>20181213</v>
      </c>
      <c r="B237" s="84" t="s">
        <v>99</v>
      </c>
      <c r="C237" s="5">
        <v>40450</v>
      </c>
      <c r="D237">
        <v>40000</v>
      </c>
      <c r="E237" s="112">
        <v>5969782550</v>
      </c>
      <c r="F237" s="112">
        <f t="shared" si="53"/>
        <v>0.16423929027546566</v>
      </c>
      <c r="G237" s="112">
        <f t="shared" si="54"/>
        <v>0.16423929027546566</v>
      </c>
      <c r="H237">
        <v>222526</v>
      </c>
      <c r="I237">
        <v>213684</v>
      </c>
      <c r="J237" s="88">
        <v>125456133</v>
      </c>
      <c r="K237" s="84">
        <f t="shared" si="55"/>
        <v>1.2227117764086741</v>
      </c>
      <c r="L237" s="84">
        <f t="shared" si="56"/>
        <v>1.2227117764086741</v>
      </c>
      <c r="M237">
        <v>199217</v>
      </c>
      <c r="N237">
        <v>201867</v>
      </c>
      <c r="O237" s="112">
        <v>15956260</v>
      </c>
      <c r="P237" s="112">
        <f t="shared" si="57"/>
        <v>24.795985625970125</v>
      </c>
      <c r="Q237" s="112">
        <f t="shared" si="58"/>
        <v>24.795985625970125</v>
      </c>
      <c r="R237" s="84">
        <v>0</v>
      </c>
      <c r="S237" s="84"/>
      <c r="T237" s="84">
        <v>0</v>
      </c>
      <c r="U237" s="84">
        <v>0</v>
      </c>
      <c r="V237" s="84"/>
      <c r="W237" s="112">
        <v>1</v>
      </c>
      <c r="X237" s="112">
        <v>1</v>
      </c>
      <c r="Y237" s="112">
        <v>100000000</v>
      </c>
      <c r="Z237" s="112">
        <f t="shared" si="59"/>
        <v>1219708.2242939093</v>
      </c>
      <c r="AA237" s="112">
        <f t="shared" si="60"/>
        <v>1219708.2242939093</v>
      </c>
      <c r="AB237" s="157">
        <f t="shared" si="61"/>
        <v>0</v>
      </c>
      <c r="AC237" s="157">
        <f t="shared" si="62"/>
        <v>259283493085305.62</v>
      </c>
      <c r="AD237" s="88">
        <f t="shared" si="51"/>
        <v>273837074464444.12</v>
      </c>
      <c r="AE237" s="156">
        <f t="shared" si="52"/>
        <v>1056.1299958048246</v>
      </c>
      <c r="AF237" s="131">
        <f t="shared" si="63"/>
        <v>-2.7279987584984942E-3</v>
      </c>
      <c r="AG237" s="84">
        <f t="shared" si="64"/>
        <v>-1.1124845488257108E-2</v>
      </c>
      <c r="AH237" s="84">
        <f t="shared" si="65"/>
        <v>-3.9734682688764456E-2</v>
      </c>
      <c r="AI237" s="84">
        <f t="shared" si="66"/>
        <v>1.3302077633936862E-2</v>
      </c>
      <c r="AJ237" s="84">
        <f t="shared" si="67"/>
        <v>0</v>
      </c>
    </row>
    <row r="238" spans="1:36" ht="16.5">
      <c r="A238" s="84">
        <v>20181214</v>
      </c>
      <c r="B238" s="84" t="s">
        <v>99</v>
      </c>
      <c r="C238">
        <v>40000</v>
      </c>
      <c r="D238">
        <v>38950</v>
      </c>
      <c r="E238" s="112">
        <v>5969782550</v>
      </c>
      <c r="F238" s="112">
        <f t="shared" si="53"/>
        <v>0.16423929027546566</v>
      </c>
      <c r="G238" s="112">
        <f t="shared" si="54"/>
        <v>0.16423929027546566</v>
      </c>
      <c r="H238">
        <v>213684</v>
      </c>
      <c r="I238">
        <v>204350</v>
      </c>
      <c r="J238" s="88">
        <v>125456133</v>
      </c>
      <c r="K238" s="84">
        <f t="shared" si="55"/>
        <v>1.2227117764086741</v>
      </c>
      <c r="L238" s="84">
        <f t="shared" si="56"/>
        <v>1.2227117764086741</v>
      </c>
      <c r="M238">
        <v>201867</v>
      </c>
      <c r="N238">
        <v>195880</v>
      </c>
      <c r="O238" s="112">
        <v>15956260</v>
      </c>
      <c r="P238" s="112">
        <f t="shared" si="57"/>
        <v>24.795985625970125</v>
      </c>
      <c r="Q238" s="112">
        <f t="shared" si="58"/>
        <v>24.795985625970125</v>
      </c>
      <c r="R238" s="84">
        <v>0</v>
      </c>
      <c r="S238" s="84"/>
      <c r="T238" s="84">
        <v>0</v>
      </c>
      <c r="U238" s="84">
        <v>0</v>
      </c>
      <c r="V238" s="84"/>
      <c r="W238" s="112">
        <v>1</v>
      </c>
      <c r="X238" s="112">
        <v>1</v>
      </c>
      <c r="Y238" s="112">
        <v>100000000</v>
      </c>
      <c r="Z238" s="112">
        <f t="shared" si="59"/>
        <v>1219708.2242939093</v>
      </c>
      <c r="AA238" s="112">
        <f t="shared" si="60"/>
        <v>1219708.2242939093</v>
      </c>
      <c r="AB238" s="157">
        <f t="shared" si="61"/>
        <v>0</v>
      </c>
      <c r="AC238" s="157">
        <f t="shared" si="62"/>
        <v>259283493085305.62</v>
      </c>
      <c r="AD238" s="88">
        <f t="shared" si="51"/>
        <v>269007009560718.25</v>
      </c>
      <c r="AE238" s="156">
        <f t="shared" si="52"/>
        <v>1037.5014867306402</v>
      </c>
      <c r="AF238" s="131">
        <f t="shared" si="63"/>
        <v>-1.7638462261445907E-2</v>
      </c>
      <c r="AG238" s="84">
        <f t="shared" si="64"/>
        <v>-2.6249999999999999E-2</v>
      </c>
      <c r="AH238" s="84">
        <f t="shared" si="65"/>
        <v>-4.3681323823964356E-2</v>
      </c>
      <c r="AI238" s="84">
        <f t="shared" si="66"/>
        <v>-2.9658141251418014E-2</v>
      </c>
      <c r="AJ238" s="84">
        <f t="shared" si="67"/>
        <v>0</v>
      </c>
    </row>
    <row r="239" spans="1:36" ht="16.5">
      <c r="A239" s="84">
        <v>20181217</v>
      </c>
      <c r="B239" s="84" t="s">
        <v>99</v>
      </c>
      <c r="C239">
        <v>38950</v>
      </c>
      <c r="D239">
        <v>39150</v>
      </c>
      <c r="E239" s="112">
        <v>5969782550</v>
      </c>
      <c r="F239" s="112">
        <f t="shared" si="53"/>
        <v>0.16423929027546566</v>
      </c>
      <c r="G239" s="112">
        <f t="shared" si="54"/>
        <v>0.16423929027546566</v>
      </c>
      <c r="H239">
        <v>204350</v>
      </c>
      <c r="I239">
        <v>210736</v>
      </c>
      <c r="J239" s="88">
        <v>125456133</v>
      </c>
      <c r="K239" s="84">
        <f t="shared" si="55"/>
        <v>1.2227117764086741</v>
      </c>
      <c r="L239" s="84">
        <f t="shared" si="56"/>
        <v>1.2227117764086741</v>
      </c>
      <c r="M239">
        <v>195880</v>
      </c>
      <c r="N239">
        <v>198236</v>
      </c>
      <c r="O239" s="112">
        <v>15956260</v>
      </c>
      <c r="P239" s="112">
        <f t="shared" si="57"/>
        <v>24.795985625970125</v>
      </c>
      <c r="Q239" s="112">
        <f t="shared" si="58"/>
        <v>24.795985625970125</v>
      </c>
      <c r="R239" s="84">
        <v>0</v>
      </c>
      <c r="S239" s="84"/>
      <c r="T239" s="84">
        <v>0</v>
      </c>
      <c r="U239" s="84">
        <v>0</v>
      </c>
      <c r="V239" s="84"/>
      <c r="W239" s="112">
        <v>1</v>
      </c>
      <c r="X239" s="112">
        <v>1</v>
      </c>
      <c r="Y239" s="112">
        <v>100000000</v>
      </c>
      <c r="Z239" s="112">
        <f t="shared" si="59"/>
        <v>1219708.2242939093</v>
      </c>
      <c r="AA239" s="112">
        <f t="shared" si="60"/>
        <v>1219708.2242939093</v>
      </c>
      <c r="AB239" s="157">
        <f t="shared" si="61"/>
        <v>0</v>
      </c>
      <c r="AC239" s="157">
        <f t="shared" si="62"/>
        <v>259283493085305.62</v>
      </c>
      <c r="AD239" s="88">
        <f t="shared" si="51"/>
        <v>271114849612942.06</v>
      </c>
      <c r="AE239" s="156">
        <f t="shared" si="52"/>
        <v>1045.6309670424869</v>
      </c>
      <c r="AF239" s="131">
        <f t="shared" si="63"/>
        <v>7.8356324456596137E-3</v>
      </c>
      <c r="AG239" s="84">
        <f t="shared" si="64"/>
        <v>5.1347881899871627E-3</v>
      </c>
      <c r="AH239" s="84">
        <f t="shared" si="65"/>
        <v>3.1250305847810127E-2</v>
      </c>
      <c r="AI239" s="84">
        <f t="shared" si="66"/>
        <v>1.2027772105370635E-2</v>
      </c>
      <c r="AJ239" s="84">
        <f t="shared" si="67"/>
        <v>0</v>
      </c>
    </row>
    <row r="240" spans="1:36" ht="16.5">
      <c r="A240" s="84">
        <v>20181218</v>
      </c>
      <c r="B240" s="84" t="s">
        <v>99</v>
      </c>
      <c r="C240">
        <v>39150</v>
      </c>
      <c r="D240">
        <v>38900</v>
      </c>
      <c r="E240" s="112">
        <v>5969782550</v>
      </c>
      <c r="F240" s="112">
        <f t="shared" si="53"/>
        <v>0.16423929027546566</v>
      </c>
      <c r="G240" s="112">
        <f t="shared" si="54"/>
        <v>0.16423929027546566</v>
      </c>
      <c r="H240">
        <v>210736</v>
      </c>
      <c r="I240">
        <v>214666</v>
      </c>
      <c r="J240" s="88">
        <v>125456133</v>
      </c>
      <c r="K240" s="84">
        <f t="shared" si="55"/>
        <v>1.2227117764086741</v>
      </c>
      <c r="L240" s="84">
        <f t="shared" si="56"/>
        <v>1.2227117764086741</v>
      </c>
      <c r="M240">
        <v>198236</v>
      </c>
      <c r="N240">
        <v>210993</v>
      </c>
      <c r="O240" s="112">
        <v>15956260</v>
      </c>
      <c r="P240" s="112">
        <f t="shared" si="57"/>
        <v>24.795985625970125</v>
      </c>
      <c r="Q240" s="112">
        <f t="shared" si="58"/>
        <v>24.795985625970125</v>
      </c>
      <c r="R240" s="84">
        <v>0</v>
      </c>
      <c r="S240" s="84"/>
      <c r="T240" s="84">
        <v>0</v>
      </c>
      <c r="U240" s="84">
        <v>0</v>
      </c>
      <c r="V240" s="84"/>
      <c r="W240" s="112">
        <v>1</v>
      </c>
      <c r="X240" s="112">
        <v>1</v>
      </c>
      <c r="Y240" s="112">
        <v>100000000</v>
      </c>
      <c r="Z240" s="112">
        <f t="shared" si="59"/>
        <v>1219708.2242939093</v>
      </c>
      <c r="AA240" s="112">
        <f t="shared" si="60"/>
        <v>1219708.2242939093</v>
      </c>
      <c r="AB240" s="157">
        <f t="shared" si="61"/>
        <v>0</v>
      </c>
      <c r="AC240" s="157">
        <f t="shared" si="62"/>
        <v>259283493085305.62</v>
      </c>
      <c r="AD240" s="88">
        <f t="shared" si="51"/>
        <v>276519902674053.94</v>
      </c>
      <c r="AE240" s="156">
        <f t="shared" si="52"/>
        <v>1066.4770802940295</v>
      </c>
      <c r="AF240" s="131">
        <f t="shared" si="63"/>
        <v>1.9936396213001226E-2</v>
      </c>
      <c r="AG240" s="84">
        <f t="shared" si="64"/>
        <v>-6.3856960408684551E-3</v>
      </c>
      <c r="AH240" s="84">
        <f t="shared" si="65"/>
        <v>1.8648925670032648E-2</v>
      </c>
      <c r="AI240" s="84">
        <f t="shared" si="66"/>
        <v>6.435258984241006E-2</v>
      </c>
      <c r="AJ240" s="84">
        <f t="shared" si="67"/>
        <v>0</v>
      </c>
    </row>
    <row r="241" spans="1:36" ht="16.5">
      <c r="A241" s="84">
        <v>20181219</v>
      </c>
      <c r="B241" s="84" t="s">
        <v>99</v>
      </c>
      <c r="C241">
        <v>38900</v>
      </c>
      <c r="D241">
        <v>39100</v>
      </c>
      <c r="E241" s="112">
        <v>5969782550</v>
      </c>
      <c r="F241" s="112">
        <f t="shared" si="53"/>
        <v>0.16423929027546566</v>
      </c>
      <c r="G241" s="112">
        <f t="shared" si="54"/>
        <v>0.16423929027546566</v>
      </c>
      <c r="H241">
        <v>214666</v>
      </c>
      <c r="I241">
        <v>221543</v>
      </c>
      <c r="J241" s="88">
        <v>125456133</v>
      </c>
      <c r="K241" s="84">
        <f t="shared" si="55"/>
        <v>1.2227117764086741</v>
      </c>
      <c r="L241" s="84">
        <f t="shared" si="56"/>
        <v>1.2227117764086741</v>
      </c>
      <c r="M241">
        <v>210993</v>
      </c>
      <c r="N241">
        <v>212662</v>
      </c>
      <c r="O241" s="112">
        <v>15956260</v>
      </c>
      <c r="P241" s="112">
        <f t="shared" si="57"/>
        <v>24.795985625970125</v>
      </c>
      <c r="Q241" s="112">
        <f t="shared" si="58"/>
        <v>24.795985625970125</v>
      </c>
      <c r="R241" s="84">
        <v>0</v>
      </c>
      <c r="S241" s="84"/>
      <c r="T241" s="84">
        <v>0</v>
      </c>
      <c r="U241" s="84">
        <v>0</v>
      </c>
      <c r="V241" s="84"/>
      <c r="W241" s="112">
        <v>1</v>
      </c>
      <c r="X241" s="112">
        <v>1</v>
      </c>
      <c r="Y241" s="112">
        <v>100000000</v>
      </c>
      <c r="Z241" s="112">
        <f t="shared" si="59"/>
        <v>1219708.2242939093</v>
      </c>
      <c r="AA241" s="112">
        <f t="shared" si="60"/>
        <v>1219708.2242939093</v>
      </c>
      <c r="AB241" s="157">
        <f t="shared" si="61"/>
        <v>0</v>
      </c>
      <c r="AC241" s="157">
        <f t="shared" si="62"/>
        <v>259283493085305.62</v>
      </c>
      <c r="AD241" s="88">
        <f t="shared" si="51"/>
        <v>278431248131671.37</v>
      </c>
      <c r="AE241" s="156">
        <f t="shared" si="52"/>
        <v>1073.8487237213594</v>
      </c>
      <c r="AF241" s="131">
        <f t="shared" si="63"/>
        <v>6.9121442584565681E-3</v>
      </c>
      <c r="AG241" s="84">
        <f t="shared" si="64"/>
        <v>5.1413881748071976E-3</v>
      </c>
      <c r="AH241" s="84">
        <f t="shared" si="65"/>
        <v>3.2035813775819183E-2</v>
      </c>
      <c r="AI241" s="84">
        <f t="shared" si="66"/>
        <v>7.9102150308304059E-3</v>
      </c>
      <c r="AJ241" s="84">
        <f t="shared" si="67"/>
        <v>0</v>
      </c>
    </row>
    <row r="242" spans="1:36" ht="16.5">
      <c r="A242" s="84">
        <v>20181220</v>
      </c>
      <c r="B242" s="84" t="s">
        <v>99</v>
      </c>
      <c r="C242">
        <v>39100</v>
      </c>
      <c r="D242">
        <v>38650</v>
      </c>
      <c r="E242" s="112">
        <v>5969782550</v>
      </c>
      <c r="F242" s="112">
        <f t="shared" si="53"/>
        <v>0.16423929027546566</v>
      </c>
      <c r="G242" s="112">
        <f t="shared" si="54"/>
        <v>0.16423929027546566</v>
      </c>
      <c r="H242">
        <v>221543</v>
      </c>
      <c r="I242">
        <v>220070</v>
      </c>
      <c r="J242" s="88">
        <v>125456133</v>
      </c>
      <c r="K242" s="84">
        <f t="shared" si="55"/>
        <v>1.2227117764086741</v>
      </c>
      <c r="L242" s="84">
        <f t="shared" si="56"/>
        <v>1.2227117764086741</v>
      </c>
      <c r="M242">
        <v>212662</v>
      </c>
      <c r="N242">
        <v>220316</v>
      </c>
      <c r="O242" s="112">
        <v>15956260</v>
      </c>
      <c r="P242" s="112">
        <f t="shared" si="57"/>
        <v>24.795985625970125</v>
      </c>
      <c r="Q242" s="112">
        <f t="shared" si="58"/>
        <v>24.795985625970125</v>
      </c>
      <c r="R242" s="84">
        <v>0</v>
      </c>
      <c r="S242" s="84"/>
      <c r="T242" s="84">
        <v>0</v>
      </c>
      <c r="U242" s="84">
        <v>0</v>
      </c>
      <c r="V242" s="84"/>
      <c r="W242" s="112">
        <v>1</v>
      </c>
      <c r="X242" s="112">
        <v>1</v>
      </c>
      <c r="Y242" s="112">
        <v>100000000</v>
      </c>
      <c r="Z242" s="112">
        <f t="shared" si="59"/>
        <v>1219708.2242939093</v>
      </c>
      <c r="AA242" s="112">
        <f t="shared" si="60"/>
        <v>1219708.2242939093</v>
      </c>
      <c r="AB242" s="157">
        <f t="shared" si="61"/>
        <v>0</v>
      </c>
      <c r="AC242" s="157">
        <f t="shared" si="62"/>
        <v>259283493085305.62</v>
      </c>
      <c r="AD242" s="88">
        <f t="shared" si="51"/>
        <v>280792396259219.25</v>
      </c>
      <c r="AE242" s="156">
        <f t="shared" si="52"/>
        <v>1082.9551581474454</v>
      </c>
      <c r="AF242" s="131">
        <f t="shared" si="63"/>
        <v>8.480183684093057E-3</v>
      </c>
      <c r="AG242" s="84">
        <f t="shared" si="64"/>
        <v>-1.1508951406649617E-2</v>
      </c>
      <c r="AH242" s="84">
        <f t="shared" si="65"/>
        <v>-6.6488221248245261E-3</v>
      </c>
      <c r="AI242" s="84">
        <f t="shared" si="66"/>
        <v>3.5991385390901992E-2</v>
      </c>
      <c r="AJ242" s="84">
        <f t="shared" si="67"/>
        <v>0</v>
      </c>
    </row>
    <row r="243" spans="1:36" ht="16.5">
      <c r="A243" s="84">
        <v>20181221</v>
      </c>
      <c r="B243" s="84" t="s">
        <v>99</v>
      </c>
      <c r="C243">
        <v>38650</v>
      </c>
      <c r="D243">
        <v>38650</v>
      </c>
      <c r="E243" s="112">
        <v>5969782550</v>
      </c>
      <c r="F243" s="112">
        <f t="shared" si="53"/>
        <v>0.16423929027546566</v>
      </c>
      <c r="G243" s="112">
        <f t="shared" si="54"/>
        <v>0.16423929027546566</v>
      </c>
      <c r="H243">
        <v>220070</v>
      </c>
      <c r="I243">
        <v>216140</v>
      </c>
      <c r="J243" s="88">
        <v>125456133</v>
      </c>
      <c r="K243" s="84">
        <f t="shared" si="55"/>
        <v>1.2227117764086741</v>
      </c>
      <c r="L243" s="84">
        <f t="shared" si="56"/>
        <v>1.2227117764086741</v>
      </c>
      <c r="M243">
        <v>220316</v>
      </c>
      <c r="N243">
        <v>224045</v>
      </c>
      <c r="O243" s="112">
        <v>15956260</v>
      </c>
      <c r="P243" s="112">
        <f t="shared" si="57"/>
        <v>24.795985625970125</v>
      </c>
      <c r="Q243" s="112">
        <f t="shared" si="58"/>
        <v>24.795985625970125</v>
      </c>
      <c r="R243" s="84">
        <v>0</v>
      </c>
      <c r="S243" s="84"/>
      <c r="T243" s="84">
        <v>0</v>
      </c>
      <c r="U243" s="84">
        <v>0</v>
      </c>
      <c r="V243" s="84"/>
      <c r="W243" s="112">
        <v>1</v>
      </c>
      <c r="X243" s="112">
        <v>1</v>
      </c>
      <c r="Y243" s="112">
        <v>100000000</v>
      </c>
      <c r="Z243" s="112">
        <f t="shared" si="59"/>
        <v>1219708.2242939093</v>
      </c>
      <c r="AA243" s="112">
        <f t="shared" si="60"/>
        <v>1219708.2242939093</v>
      </c>
      <c r="AB243" s="157">
        <f t="shared" si="61"/>
        <v>0</v>
      </c>
      <c r="AC243" s="157">
        <f t="shared" si="62"/>
        <v>259283493085305.62</v>
      </c>
      <c r="AD243" s="88">
        <f t="shared" si="51"/>
        <v>281664930563589.19</v>
      </c>
      <c r="AE243" s="156">
        <f t="shared" si="52"/>
        <v>1086.3203330530569</v>
      </c>
      <c r="AF243" s="131">
        <f t="shared" si="63"/>
        <v>3.1074000435697075E-3</v>
      </c>
      <c r="AG243" s="84">
        <f t="shared" si="64"/>
        <v>0</v>
      </c>
      <c r="AH243" s="84">
        <f t="shared" si="65"/>
        <v>-1.7857954287272233E-2</v>
      </c>
      <c r="AI243" s="84">
        <f t="shared" si="66"/>
        <v>1.6925688556437116E-2</v>
      </c>
      <c r="AJ243" s="84">
        <f t="shared" si="67"/>
        <v>0</v>
      </c>
    </row>
    <row r="244" spans="1:36" ht="16.5">
      <c r="A244" s="84">
        <v>20181224</v>
      </c>
      <c r="B244" s="84" t="s">
        <v>99</v>
      </c>
      <c r="C244">
        <v>38650</v>
      </c>
      <c r="D244">
        <v>38800</v>
      </c>
      <c r="E244" s="112">
        <v>5969782550</v>
      </c>
      <c r="F244" s="112">
        <f t="shared" si="53"/>
        <v>0.16423929027546566</v>
      </c>
      <c r="G244" s="112">
        <f t="shared" si="54"/>
        <v>0.16423929027546566</v>
      </c>
      <c r="H244">
        <v>216140</v>
      </c>
      <c r="I244">
        <v>206807</v>
      </c>
      <c r="J244" s="88">
        <v>125456133</v>
      </c>
      <c r="K244" s="84">
        <f t="shared" si="55"/>
        <v>1.2227117764086741</v>
      </c>
      <c r="L244" s="84">
        <f t="shared" si="56"/>
        <v>1.2227117764086741</v>
      </c>
      <c r="M244">
        <v>224045</v>
      </c>
      <c r="N244">
        <v>222672</v>
      </c>
      <c r="O244" s="112">
        <v>15956260</v>
      </c>
      <c r="P244" s="112">
        <f t="shared" si="57"/>
        <v>24.795985625970125</v>
      </c>
      <c r="Q244" s="112">
        <f t="shared" si="58"/>
        <v>24.795985625970125</v>
      </c>
      <c r="R244" s="84">
        <v>0</v>
      </c>
      <c r="S244" s="84"/>
      <c r="T244" s="84">
        <v>0</v>
      </c>
      <c r="U244" s="84">
        <v>0</v>
      </c>
      <c r="V244" s="84"/>
      <c r="W244" s="112">
        <v>1</v>
      </c>
      <c r="X244" s="112">
        <v>1</v>
      </c>
      <c r="Y244" s="112">
        <v>100000000</v>
      </c>
      <c r="Z244" s="112">
        <f t="shared" si="59"/>
        <v>1219708.2242939093</v>
      </c>
      <c r="AA244" s="112">
        <f t="shared" si="60"/>
        <v>1219708.2242939093</v>
      </c>
      <c r="AB244" s="157">
        <f t="shared" si="61"/>
        <v>0</v>
      </c>
      <c r="AC244" s="157">
        <f t="shared" si="62"/>
        <v>259283493085305.62</v>
      </c>
      <c r="AD244" s="88">
        <f t="shared" si="51"/>
        <v>279837121082777.56</v>
      </c>
      <c r="AE244" s="156">
        <f t="shared" si="52"/>
        <v>1079.2708697067333</v>
      </c>
      <c r="AF244" s="131">
        <f t="shared" si="63"/>
        <v>-6.4893044269100407E-3</v>
      </c>
      <c r="AG244" s="84">
        <f t="shared" si="64"/>
        <v>3.8809831824062097E-3</v>
      </c>
      <c r="AH244" s="84">
        <f t="shared" si="65"/>
        <v>-4.3180346071990373E-2</v>
      </c>
      <c r="AI244" s="84">
        <f t="shared" si="66"/>
        <v>-6.1282331674440398E-3</v>
      </c>
      <c r="AJ244" s="84">
        <f t="shared" si="67"/>
        <v>0</v>
      </c>
    </row>
    <row r="245" spans="1:36" ht="16.5">
      <c r="A245" s="84">
        <v>20181226</v>
      </c>
      <c r="B245" s="84" t="s">
        <v>99</v>
      </c>
      <c r="C245">
        <v>38800</v>
      </c>
      <c r="D245">
        <v>38350</v>
      </c>
      <c r="E245" s="112">
        <v>5969782550</v>
      </c>
      <c r="F245" s="112">
        <f t="shared" si="53"/>
        <v>0.16423929027546566</v>
      </c>
      <c r="G245" s="112">
        <f t="shared" si="54"/>
        <v>0.16423929027546566</v>
      </c>
      <c r="H245">
        <v>206807</v>
      </c>
      <c r="I245">
        <v>224000</v>
      </c>
      <c r="J245" s="88">
        <v>125456133</v>
      </c>
      <c r="K245" s="84">
        <f t="shared" si="55"/>
        <v>1.2227117764086741</v>
      </c>
      <c r="L245" s="84">
        <f t="shared" si="56"/>
        <v>1.2227117764086741</v>
      </c>
      <c r="M245">
        <v>222672</v>
      </c>
      <c r="N245">
        <v>228756</v>
      </c>
      <c r="O245" s="112">
        <v>15956260</v>
      </c>
      <c r="P245" s="112">
        <f t="shared" si="57"/>
        <v>24.795985625970125</v>
      </c>
      <c r="Q245" s="112">
        <f t="shared" si="58"/>
        <v>24.795985625970125</v>
      </c>
      <c r="R245" s="84">
        <v>0</v>
      </c>
      <c r="S245" s="84"/>
      <c r="T245" s="84">
        <v>0</v>
      </c>
      <c r="U245" s="84">
        <v>0</v>
      </c>
      <c r="V245" s="84"/>
      <c r="W245" s="112">
        <v>1</v>
      </c>
      <c r="X245" s="112">
        <v>1</v>
      </c>
      <c r="Y245" s="112">
        <v>100000000</v>
      </c>
      <c r="Z245" s="112">
        <f t="shared" si="59"/>
        <v>1219708.2242939093</v>
      </c>
      <c r="AA245" s="112">
        <f t="shared" si="60"/>
        <v>1219708.2242939093</v>
      </c>
      <c r="AB245" s="157">
        <f t="shared" si="61"/>
        <v>0</v>
      </c>
      <c r="AC245" s="157">
        <f t="shared" si="62"/>
        <v>259283493085305.62</v>
      </c>
      <c r="AD245" s="88">
        <f t="shared" si="51"/>
        <v>284440399475086</v>
      </c>
      <c r="AE245" s="156">
        <f t="shared" si="52"/>
        <v>1097.0247125662706</v>
      </c>
      <c r="AF245" s="131">
        <f t="shared" si="63"/>
        <v>1.6449849021091031E-2</v>
      </c>
      <c r="AG245" s="84">
        <f t="shared" si="64"/>
        <v>-1.1597938144329897E-2</v>
      </c>
      <c r="AH245" s="84">
        <f t="shared" si="65"/>
        <v>8.3135483808575147E-2</v>
      </c>
      <c r="AI245" s="84">
        <f t="shared" si="66"/>
        <v>2.7322698857512394E-2</v>
      </c>
      <c r="AJ245" s="84">
        <f t="shared" si="67"/>
        <v>0</v>
      </c>
    </row>
    <row r="246" spans="1:36" ht="16.5">
      <c r="A246" s="84">
        <v>20181227</v>
      </c>
      <c r="B246" s="84" t="s">
        <v>99</v>
      </c>
      <c r="C246">
        <v>38350</v>
      </c>
      <c r="D246">
        <v>38250</v>
      </c>
      <c r="E246" s="112">
        <v>5969782550</v>
      </c>
      <c r="F246" s="112">
        <f t="shared" si="53"/>
        <v>0.16423929027546566</v>
      </c>
      <c r="G246" s="112">
        <f t="shared" si="54"/>
        <v>0.16423929027546566</v>
      </c>
      <c r="H246">
        <v>224000</v>
      </c>
      <c r="I246" s="8">
        <v>223000</v>
      </c>
      <c r="J246" s="88">
        <v>125456133</v>
      </c>
      <c r="K246" s="84">
        <f t="shared" si="55"/>
        <v>1.2227117764086741</v>
      </c>
      <c r="L246" s="84">
        <f t="shared" si="56"/>
        <v>1.2227117764086741</v>
      </c>
      <c r="M246">
        <v>228756</v>
      </c>
      <c r="N246">
        <v>239060</v>
      </c>
      <c r="O246" s="112">
        <v>15956260</v>
      </c>
      <c r="P246" s="112">
        <f t="shared" si="57"/>
        <v>24.795985625970125</v>
      </c>
      <c r="Q246" s="112">
        <f t="shared" si="58"/>
        <v>24.795985625970125</v>
      </c>
      <c r="R246" s="84">
        <v>0</v>
      </c>
      <c r="S246" s="84"/>
      <c r="T246" s="84">
        <v>0</v>
      </c>
      <c r="U246" s="84">
        <v>0</v>
      </c>
      <c r="V246" s="84"/>
      <c r="W246" s="112">
        <v>1</v>
      </c>
      <c r="X246" s="112">
        <v>1</v>
      </c>
      <c r="Y246" s="112">
        <v>100000000</v>
      </c>
      <c r="Z246" s="112">
        <f t="shared" si="59"/>
        <v>1219708.2242939093</v>
      </c>
      <c r="AA246" s="112">
        <f t="shared" si="60"/>
        <v>1219708.2242939093</v>
      </c>
      <c r="AB246" s="157">
        <f t="shared" si="61"/>
        <v>0</v>
      </c>
      <c r="AC246" s="157">
        <f t="shared" si="62"/>
        <v>259283493085305.62</v>
      </c>
      <c r="AD246" s="88">
        <f t="shared" si="51"/>
        <v>288265745397831.25</v>
      </c>
      <c r="AE246" s="156">
        <f t="shared" si="52"/>
        <v>1111.7782392070378</v>
      </c>
      <c r="AF246" s="131">
        <f t="shared" si="63"/>
        <v>1.3448673007788715E-2</v>
      </c>
      <c r="AG246" s="84">
        <f t="shared" si="64"/>
        <v>-2.6075619295958278E-3</v>
      </c>
      <c r="AH246" s="84">
        <f t="shared" si="65"/>
        <v>-4.464285714285714E-3</v>
      </c>
      <c r="AI246" s="84">
        <f t="shared" si="66"/>
        <v>4.5043627270978687E-2</v>
      </c>
      <c r="AJ246" s="84">
        <f t="shared" si="67"/>
        <v>0</v>
      </c>
    </row>
    <row r="247" spans="1:36" ht="16.5">
      <c r="A247" s="84">
        <v>20181228</v>
      </c>
      <c r="B247" s="84" t="s">
        <v>99</v>
      </c>
      <c r="C247">
        <v>38250</v>
      </c>
      <c r="D247">
        <v>38700</v>
      </c>
      <c r="E247" s="112">
        <v>5969782550</v>
      </c>
      <c r="F247" s="112">
        <f t="shared" si="53"/>
        <v>0.16423929027546566</v>
      </c>
      <c r="G247" s="112">
        <f t="shared" si="54"/>
        <v>0.16423929027546566</v>
      </c>
      <c r="H247" s="8">
        <v>223000</v>
      </c>
      <c r="I247">
        <v>222500</v>
      </c>
      <c r="J247" s="88">
        <v>125456133</v>
      </c>
      <c r="K247" s="84">
        <f t="shared" si="55"/>
        <v>1.2227117764086741</v>
      </c>
      <c r="L247" s="84">
        <f t="shared" si="56"/>
        <v>1.2227117764086741</v>
      </c>
      <c r="M247">
        <v>239060</v>
      </c>
      <c r="N247">
        <v>249267</v>
      </c>
      <c r="O247" s="112">
        <v>15956260</v>
      </c>
      <c r="P247" s="112">
        <f t="shared" si="57"/>
        <v>24.795985625970125</v>
      </c>
      <c r="Q247" s="112">
        <f t="shared" si="58"/>
        <v>24.795985625970125</v>
      </c>
      <c r="R247" s="84">
        <v>0</v>
      </c>
      <c r="S247" s="84"/>
      <c r="T247" s="84">
        <v>0</v>
      </c>
      <c r="U247" s="84">
        <v>0</v>
      </c>
      <c r="V247" s="84"/>
      <c r="W247" s="112">
        <v>1</v>
      </c>
      <c r="X247" s="112">
        <v>1</v>
      </c>
      <c r="Y247" s="112">
        <v>100000000</v>
      </c>
      <c r="Z247" s="112">
        <f t="shared" si="59"/>
        <v>1219708.2242939093</v>
      </c>
      <c r="AA247" s="112">
        <f t="shared" si="60"/>
        <v>1219708.2242939093</v>
      </c>
      <c r="AB247" s="157">
        <f t="shared" si="61"/>
        <v>0</v>
      </c>
      <c r="AC247" s="157">
        <f t="shared" si="62"/>
        <v>259283493085305.62</v>
      </c>
      <c r="AD247" s="88">
        <f t="shared" si="51"/>
        <v>292668671567428.75</v>
      </c>
      <c r="AE247" s="156">
        <f t="shared" si="52"/>
        <v>1128.7593671500686</v>
      </c>
      <c r="AF247" s="131">
        <f t="shared" si="63"/>
        <v>1.5273844499009374E-2</v>
      </c>
      <c r="AG247" s="84">
        <f t="shared" si="64"/>
        <v>1.1764705882352941E-2</v>
      </c>
      <c r="AH247" s="84">
        <f t="shared" si="65"/>
        <v>-2.242152466367713E-3</v>
      </c>
      <c r="AI247" s="84">
        <f t="shared" si="66"/>
        <v>4.2696394210658413E-2</v>
      </c>
      <c r="AJ247" s="84">
        <f t="shared" si="67"/>
        <v>0</v>
      </c>
    </row>
    <row r="248" spans="1:36" s="162" customFormat="1" ht="16.5">
      <c r="A248" s="153">
        <v>20190102</v>
      </c>
      <c r="B248" s="153" t="s">
        <v>100</v>
      </c>
      <c r="C248">
        <v>38700</v>
      </c>
      <c r="D248">
        <v>38750</v>
      </c>
      <c r="E248" s="166">
        <v>5969782550</v>
      </c>
      <c r="F248" s="166">
        <f t="shared" si="53"/>
        <v>0.16423929027546566</v>
      </c>
      <c r="G248" s="166">
        <f>IF(B248="Y",0.15*(C248*E248+H248*J248+M248*O248+R248*T248)/(C248*E248),IF(AB248=0,F248,D247*E247*G247/AD247*(C248*E248+H248*J248+M248*O248+R248*T248)/(C248*E248)))</f>
        <v>0.17111073910295418</v>
      </c>
      <c r="H248">
        <v>222500</v>
      </c>
      <c r="I248">
        <v>214500</v>
      </c>
      <c r="J248" s="159">
        <v>125456133</v>
      </c>
      <c r="K248" s="153">
        <f t="shared" si="55"/>
        <v>1.2227117764086741</v>
      </c>
      <c r="L248" s="153">
        <f>IF(B248="Y",0.15*(C248*E248+H248*J248+M248*O248+R248*T248)/(H248*J248),IF(AB248=0,K248,I247*J247*L247/AD247*(C248*E248+H248*J248+M248*O248+R248*T248)/(H248*J248)))</f>
        <v>1.4162007895660857</v>
      </c>
      <c r="M248">
        <v>249267</v>
      </c>
      <c r="N248">
        <v>255155</v>
      </c>
      <c r="O248" s="166">
        <v>15956260</v>
      </c>
      <c r="P248" s="166">
        <f t="shared" si="57"/>
        <v>24.795985625970125</v>
      </c>
      <c r="Q248" s="166">
        <f>IF(B248="Y",0.3*(C248*E248+H248*J248+M248*O248+R248*T248)/(M248*O248),IF(AB248=0,P248,N247*O247*Q247/AD247*(C248*E248+H248*J248+M248*O248+R248*T248)/(M248*O248)))</f>
        <v>19.878373613498344</v>
      </c>
      <c r="R248" s="153">
        <v>10040</v>
      </c>
      <c r="S248">
        <v>9845</v>
      </c>
      <c r="T248" s="153">
        <v>62100000</v>
      </c>
      <c r="U248" s="153">
        <f>0.4*(C248*E248+H248*J248+M248*O248+R248*T248)/(R248*T248)</f>
        <v>169.07919198498757</v>
      </c>
      <c r="V248" s="153">
        <f>0.4*(C248*E248+H248*J248+M248*O248+R248*T248)/(R248*T248)</f>
        <v>169.07919198498757</v>
      </c>
      <c r="W248" s="166">
        <v>0</v>
      </c>
      <c r="X248" s="166">
        <v>0</v>
      </c>
      <c r="Y248" s="166">
        <v>0</v>
      </c>
      <c r="Z248" s="166">
        <v>0</v>
      </c>
      <c r="AA248" s="166">
        <v>0</v>
      </c>
      <c r="AB248" s="159">
        <f>IF(AD247&lt;&gt;(C248*E248*F248+H248*J248*K248+M248*O248*P248+R248*T248*U248),1,0)</f>
        <v>1</v>
      </c>
      <c r="AC248" s="159">
        <f>IF(AND(AB248=0,B248="N"),AC247,AC247*(C248*E248*G248+H248*J248*L248+M248*O248*Q248+R248*T248*V248)/AD247)</f>
        <v>233482383410317.81</v>
      </c>
      <c r="AD248" s="159">
        <f>D248*E248*G248+I248*J248*L248+N248*O248*Q248+S248*T248*V248</f>
        <v>261995251284690.69</v>
      </c>
      <c r="AE248" s="160">
        <f t="shared" si="52"/>
        <v>1122.1199966263187</v>
      </c>
      <c r="AF248" s="161">
        <f t="shared" si="63"/>
        <v>-5.8820070220220811E-3</v>
      </c>
      <c r="AG248" s="153">
        <f t="shared" si="64"/>
        <v>1.2919896640826874E-3</v>
      </c>
      <c r="AH248" s="153">
        <f t="shared" si="65"/>
        <v>-3.5955056179775284E-2</v>
      </c>
      <c r="AI248" s="153">
        <f t="shared" si="66"/>
        <v>2.3621257527069367E-2</v>
      </c>
      <c r="AJ248" s="153" t="e">
        <f t="shared" si="67"/>
        <v>#DIV/0!</v>
      </c>
    </row>
    <row r="249" spans="1:36" ht="16.5">
      <c r="A249" s="84">
        <v>20190103</v>
      </c>
      <c r="B249" s="84" t="s">
        <v>99</v>
      </c>
      <c r="C249">
        <v>38750</v>
      </c>
      <c r="D249">
        <v>37600</v>
      </c>
      <c r="E249" s="112">
        <v>5969782550</v>
      </c>
      <c r="F249" s="112">
        <f t="shared" si="53"/>
        <v>0.17111073910295418</v>
      </c>
      <c r="G249" s="137">
        <f t="shared" ref="G249:G312" si="68">IF(B249="Y",0.15*(C249*E249+H249*J249+M249*O249+R249*T249)/(C249*E249),IF(AB249=0,F249,D248*E248*G248/AD248*(C249*E249+H249*J249+M249*O249+R249*T249)/(C249*E249)))</f>
        <v>0.17111073910295418</v>
      </c>
      <c r="H249">
        <v>214500</v>
      </c>
      <c r="I249">
        <v>210500</v>
      </c>
      <c r="J249" s="88">
        <v>125456133</v>
      </c>
      <c r="K249" s="84">
        <f t="shared" si="55"/>
        <v>1.4162007895660857</v>
      </c>
      <c r="L249" s="130">
        <f t="shared" ref="L249:L312" si="69">IF(B249="Y",0.15*(C249*E249+H249*J249+M249*O249+R249*T249)/(H249*J249),IF(AB249=0,K249,I248*J248*L248/AD248*(C249*E249+H249*J249+M249*O249+R249*T249)/(H249*J249)))</f>
        <v>1.4162007895660857</v>
      </c>
      <c r="M249">
        <v>255155</v>
      </c>
      <c r="N249">
        <v>244752</v>
      </c>
      <c r="O249" s="112">
        <v>15956260</v>
      </c>
      <c r="P249" s="112">
        <f t="shared" si="57"/>
        <v>19.878373613498344</v>
      </c>
      <c r="Q249" s="137">
        <f t="shared" ref="Q249:Q312" si="70">IF(B249="Y",0.3*(C249*E249+H249*J249+M249*O249+R249*T249)/(M249*O249),IF(AB249=0,P249,N248*O248*Q248/AD248*(C249*E249+H249*J249+M249*O249+R249*T249)/(M249*O249)))</f>
        <v>19.878373613498344</v>
      </c>
      <c r="R249">
        <v>9845</v>
      </c>
      <c r="S249">
        <v>9750</v>
      </c>
      <c r="T249" s="84">
        <v>62100000</v>
      </c>
      <c r="U249" s="84">
        <f>V248</f>
        <v>169.07919198498757</v>
      </c>
      <c r="V249" s="84">
        <f>IF(B249="Y",0.4*(C249*E249+H249*J249+M249*O249+R249*T249)/(R249*T249),IF(AB249=0,U249,S248*T248*V248/AD248*(C249*E249+H249*J249+M249*O249+R249*T249)/(R249*T249)))</f>
        <v>169.07919198498757</v>
      </c>
      <c r="W249" s="112">
        <v>0</v>
      </c>
      <c r="X249" s="112">
        <v>0</v>
      </c>
      <c r="Y249" s="112">
        <v>0</v>
      </c>
      <c r="Z249" s="112">
        <f t="shared" si="59"/>
        <v>0</v>
      </c>
      <c r="AA249" s="112">
        <v>0</v>
      </c>
      <c r="AB249" s="157">
        <f t="shared" ref="AB249:AB312" si="71">IF(AD248&lt;&gt;(C249*E249*F249+H249*J249*K249+M249*O249*P249+R249*T249*U249),1,0)</f>
        <v>0</v>
      </c>
      <c r="AC249" s="157">
        <f t="shared" ref="AC249:AC312" si="72">IF(AND(AB249=0,B249="N"),AC248,AC248*(C249*E249*G249+H249*J249*L249+M249*O249*Q249+R249*T249*V249)/AD248)</f>
        <v>233482383410317.81</v>
      </c>
      <c r="AD249" s="88">
        <f t="shared" ref="AD249:AD312" si="73">D249*E249*G249+I249*J249*L249+N249*O249*Q249+S249*T249*V249</f>
        <v>255812695972920.53</v>
      </c>
      <c r="AE249" s="156">
        <f t="shared" si="52"/>
        <v>1095.6402458996652</v>
      </c>
      <c r="AF249" s="131">
        <f t="shared" si="63"/>
        <v>-2.3597967067929913E-2</v>
      </c>
      <c r="AG249" s="84">
        <f t="shared" si="64"/>
        <v>-2.9677419354838711E-2</v>
      </c>
      <c r="AH249" s="84">
        <f t="shared" si="65"/>
        <v>-1.8648018648018648E-2</v>
      </c>
      <c r="AI249" s="84">
        <f t="shared" si="66"/>
        <v>-4.0771295878975523E-2</v>
      </c>
      <c r="AJ249" s="84" t="e">
        <f t="shared" si="67"/>
        <v>#DIV/0!</v>
      </c>
    </row>
    <row r="250" spans="1:36" ht="16.5">
      <c r="A250" s="84">
        <v>20190104</v>
      </c>
      <c r="B250" s="84" t="s">
        <v>99</v>
      </c>
      <c r="C250">
        <v>37600</v>
      </c>
      <c r="D250">
        <v>37450</v>
      </c>
      <c r="E250" s="112">
        <v>5969782550</v>
      </c>
      <c r="F250" s="112">
        <f t="shared" si="53"/>
        <v>0.17111073910295418</v>
      </c>
      <c r="G250" s="137">
        <f t="shared" si="68"/>
        <v>0.17111073910295418</v>
      </c>
      <c r="H250">
        <v>210500</v>
      </c>
      <c r="I250">
        <v>220000</v>
      </c>
      <c r="J250" s="88">
        <v>125456133</v>
      </c>
      <c r="K250" s="84">
        <f t="shared" si="55"/>
        <v>1.4162007895660857</v>
      </c>
      <c r="L250" s="130">
        <f t="shared" si="69"/>
        <v>1.4162007895660857</v>
      </c>
      <c r="M250">
        <v>244752</v>
      </c>
      <c r="N250">
        <v>249463</v>
      </c>
      <c r="O250" s="112">
        <v>15956260</v>
      </c>
      <c r="P250" s="112">
        <f t="shared" si="57"/>
        <v>19.878373613498344</v>
      </c>
      <c r="Q250" s="137">
        <f t="shared" si="70"/>
        <v>19.878373613498344</v>
      </c>
      <c r="R250">
        <v>9750</v>
      </c>
      <c r="S250">
        <v>9810</v>
      </c>
      <c r="T250" s="84">
        <v>62100000</v>
      </c>
      <c r="U250" s="84">
        <f t="shared" ref="U250:U313" si="74">V249</f>
        <v>169.07919198498757</v>
      </c>
      <c r="V250" s="84">
        <f t="shared" ref="V250:V313" si="75">IF(B250="Y",0.4*(C250*E250+H250*J250+M250*O250+R250*T250)/(R250*T250),IF(AB250=0,U250,S249*T249*V249/AD249*(C250*E250+H250*J250+M250*O250+R250*T250)/(R250*T250)))</f>
        <v>169.07919198498757</v>
      </c>
      <c r="W250" s="112">
        <v>0</v>
      </c>
      <c r="X250" s="112">
        <v>0</v>
      </c>
      <c r="Y250" s="112">
        <v>0</v>
      </c>
      <c r="Z250" s="112">
        <f t="shared" si="59"/>
        <v>0</v>
      </c>
      <c r="AA250" s="112">
        <v>0</v>
      </c>
      <c r="AB250" s="157">
        <f t="shared" si="71"/>
        <v>0</v>
      </c>
      <c r="AC250" s="157">
        <f t="shared" si="72"/>
        <v>233482383410317.81</v>
      </c>
      <c r="AD250" s="88">
        <f t="shared" si="73"/>
        <v>259471592334313.94</v>
      </c>
      <c r="AE250" s="156">
        <f t="shared" si="52"/>
        <v>1111.3112199061422</v>
      </c>
      <c r="AF250" s="131">
        <f t="shared" si="63"/>
        <v>1.430302881363138E-2</v>
      </c>
      <c r="AG250" s="84">
        <f t="shared" si="64"/>
        <v>-3.9893617021276593E-3</v>
      </c>
      <c r="AH250" s="84">
        <f t="shared" si="65"/>
        <v>4.5130641330166268E-2</v>
      </c>
      <c r="AI250" s="84">
        <f t="shared" si="66"/>
        <v>1.9248055174217168E-2</v>
      </c>
      <c r="AJ250" s="84" t="e">
        <f t="shared" si="67"/>
        <v>#DIV/0!</v>
      </c>
    </row>
    <row r="251" spans="1:36" ht="16.5">
      <c r="A251" s="84">
        <v>20190107</v>
      </c>
      <c r="B251" s="84" t="s">
        <v>99</v>
      </c>
      <c r="C251">
        <v>37450</v>
      </c>
      <c r="D251">
        <v>38750</v>
      </c>
      <c r="E251" s="112">
        <v>5969782550</v>
      </c>
      <c r="F251" s="112">
        <f t="shared" si="53"/>
        <v>0.17111073910295418</v>
      </c>
      <c r="G251" s="137">
        <f t="shared" si="68"/>
        <v>0.17111073910295418</v>
      </c>
      <c r="H251">
        <v>220000</v>
      </c>
      <c r="I251">
        <v>216000</v>
      </c>
      <c r="J251" s="88">
        <v>125456133</v>
      </c>
      <c r="K251" s="84">
        <f t="shared" si="55"/>
        <v>1.4162007895660857</v>
      </c>
      <c r="L251" s="130">
        <f t="shared" si="69"/>
        <v>1.4162007895660857</v>
      </c>
      <c r="M251">
        <v>249463</v>
      </c>
      <c r="N251">
        <v>250640</v>
      </c>
      <c r="O251" s="112">
        <v>15956260</v>
      </c>
      <c r="P251" s="112">
        <f t="shared" si="57"/>
        <v>19.878373613498344</v>
      </c>
      <c r="Q251" s="137">
        <f t="shared" si="70"/>
        <v>19.878373613498344</v>
      </c>
      <c r="R251">
        <v>9810</v>
      </c>
      <c r="S251">
        <v>9975</v>
      </c>
      <c r="T251" s="84">
        <v>62100000</v>
      </c>
      <c r="U251" s="84">
        <f t="shared" si="74"/>
        <v>169.07919198498757</v>
      </c>
      <c r="V251" s="84">
        <f t="shared" si="75"/>
        <v>169.07919198498757</v>
      </c>
      <c r="W251" s="112">
        <v>0</v>
      </c>
      <c r="X251" s="112">
        <v>0</v>
      </c>
      <c r="Y251" s="112">
        <v>0</v>
      </c>
      <c r="Z251" s="112">
        <f t="shared" si="59"/>
        <v>0</v>
      </c>
      <c r="AA251" s="112">
        <v>0</v>
      </c>
      <c r="AB251" s="157">
        <f t="shared" si="71"/>
        <v>0</v>
      </c>
      <c r="AC251" s="157">
        <f t="shared" si="72"/>
        <v>233482383410317.81</v>
      </c>
      <c r="AD251" s="88">
        <f t="shared" si="73"/>
        <v>262194646206141.41</v>
      </c>
      <c r="AE251" s="156">
        <f t="shared" si="52"/>
        <v>1122.9740007637542</v>
      </c>
      <c r="AF251" s="131">
        <f t="shared" si="63"/>
        <v>1.0494612713976744E-2</v>
      </c>
      <c r="AG251" s="84">
        <f t="shared" si="64"/>
        <v>3.4712950600801068E-2</v>
      </c>
      <c r="AH251" s="84">
        <f t="shared" si="65"/>
        <v>-1.8181818181818181E-2</v>
      </c>
      <c r="AI251" s="84">
        <f t="shared" si="66"/>
        <v>4.7181345530198865E-3</v>
      </c>
      <c r="AJ251" s="84" t="e">
        <f t="shared" si="67"/>
        <v>#DIV/0!</v>
      </c>
    </row>
    <row r="252" spans="1:36" ht="16.5">
      <c r="A252" s="84">
        <v>20190108</v>
      </c>
      <c r="B252" s="84" t="s">
        <v>99</v>
      </c>
      <c r="C252">
        <v>38750</v>
      </c>
      <c r="D252">
        <v>38100</v>
      </c>
      <c r="E252" s="112">
        <v>5969782550</v>
      </c>
      <c r="F252" s="112">
        <f t="shared" si="53"/>
        <v>0.17111073910295418</v>
      </c>
      <c r="G252" s="137">
        <f t="shared" si="68"/>
        <v>0.17111073910295418</v>
      </c>
      <c r="H252">
        <v>216000</v>
      </c>
      <c r="I252">
        <v>213500</v>
      </c>
      <c r="J252" s="88">
        <v>125456133</v>
      </c>
      <c r="K252" s="84">
        <f t="shared" si="55"/>
        <v>1.4162007895660857</v>
      </c>
      <c r="L252" s="130">
        <f t="shared" si="69"/>
        <v>1.4162007895660857</v>
      </c>
      <c r="M252">
        <v>250640</v>
      </c>
      <c r="N252">
        <v>254959</v>
      </c>
      <c r="O252" s="112">
        <v>15956260</v>
      </c>
      <c r="P252" s="112">
        <f t="shared" si="57"/>
        <v>19.878373613498344</v>
      </c>
      <c r="Q252" s="137">
        <f t="shared" si="70"/>
        <v>19.878373613498344</v>
      </c>
      <c r="R252">
        <v>9975</v>
      </c>
      <c r="S252">
        <v>9920</v>
      </c>
      <c r="T252" s="84">
        <v>62100000</v>
      </c>
      <c r="U252" s="84">
        <f t="shared" si="74"/>
        <v>169.07919198498757</v>
      </c>
      <c r="V252" s="84">
        <f t="shared" si="75"/>
        <v>169.07919198498757</v>
      </c>
      <c r="W252" s="112">
        <v>0</v>
      </c>
      <c r="X252" s="112">
        <v>0</v>
      </c>
      <c r="Y252" s="112">
        <v>0</v>
      </c>
      <c r="Z252" s="112">
        <f t="shared" si="59"/>
        <v>0</v>
      </c>
      <c r="AA252" s="112">
        <v>0</v>
      </c>
      <c r="AB252" s="157">
        <f t="shared" si="71"/>
        <v>0</v>
      </c>
      <c r="AC252" s="157">
        <f t="shared" si="72"/>
        <v>233482383410317.81</v>
      </c>
      <c r="AD252" s="88">
        <f t="shared" si="73"/>
        <v>261878927347321.12</v>
      </c>
      <c r="AE252" s="156">
        <f t="shared" si="52"/>
        <v>1121.6217837176166</v>
      </c>
      <c r="AF252" s="131">
        <f t="shared" si="63"/>
        <v>-1.20413922781647E-3</v>
      </c>
      <c r="AG252" s="84">
        <f t="shared" si="64"/>
        <v>-1.6774193548387096E-2</v>
      </c>
      <c r="AH252" s="84">
        <f t="shared" si="65"/>
        <v>-1.1574074074074073E-2</v>
      </c>
      <c r="AI252" s="84">
        <f t="shared" si="66"/>
        <v>1.7231886370890521E-2</v>
      </c>
      <c r="AJ252" s="84" t="e">
        <f t="shared" si="67"/>
        <v>#DIV/0!</v>
      </c>
    </row>
    <row r="253" spans="1:36" ht="16.5">
      <c r="A253" s="84">
        <v>20190109</v>
      </c>
      <c r="B253" s="84" t="s">
        <v>99</v>
      </c>
      <c r="C253">
        <v>38100</v>
      </c>
      <c r="D253">
        <v>39600</v>
      </c>
      <c r="E253" s="112">
        <v>5969782550</v>
      </c>
      <c r="F253" s="112">
        <f t="shared" si="53"/>
        <v>0.17111073910295418</v>
      </c>
      <c r="G253" s="137">
        <f t="shared" si="68"/>
        <v>0.17111073910295418</v>
      </c>
      <c r="H253">
        <v>213500</v>
      </c>
      <c r="I253">
        <v>214000</v>
      </c>
      <c r="J253" s="88">
        <v>125456133</v>
      </c>
      <c r="K253" s="84">
        <f t="shared" si="55"/>
        <v>1.4162007895660857</v>
      </c>
      <c r="L253" s="130">
        <f t="shared" si="69"/>
        <v>1.4162007895660857</v>
      </c>
      <c r="M253">
        <v>254959</v>
      </c>
      <c r="N253">
        <v>239159</v>
      </c>
      <c r="O253" s="112">
        <v>15956260</v>
      </c>
      <c r="P253" s="112">
        <f t="shared" si="57"/>
        <v>19.878373613498344</v>
      </c>
      <c r="Q253" s="137">
        <f t="shared" si="70"/>
        <v>19.878373613498344</v>
      </c>
      <c r="R253">
        <v>9920</v>
      </c>
      <c r="S253">
        <v>10145</v>
      </c>
      <c r="T253" s="84">
        <v>62100000</v>
      </c>
      <c r="U253" s="84">
        <f t="shared" si="74"/>
        <v>169.07919198498757</v>
      </c>
      <c r="V253" s="84">
        <f t="shared" si="75"/>
        <v>169.07919198498757</v>
      </c>
      <c r="W253" s="112">
        <v>0</v>
      </c>
      <c r="X253" s="112">
        <v>0</v>
      </c>
      <c r="Y253" s="112">
        <v>0</v>
      </c>
      <c r="Z253" s="112">
        <f t="shared" si="59"/>
        <v>0</v>
      </c>
      <c r="AA253" s="112">
        <v>0</v>
      </c>
      <c r="AB253" s="157">
        <f t="shared" si="71"/>
        <v>0</v>
      </c>
      <c r="AC253" s="157">
        <f t="shared" si="72"/>
        <v>233482383410317.81</v>
      </c>
      <c r="AD253" s="88">
        <f t="shared" si="73"/>
        <v>260850947686743.12</v>
      </c>
      <c r="AE253" s="156">
        <f t="shared" si="52"/>
        <v>1117.2189690574139</v>
      </c>
      <c r="AF253" s="131">
        <f t="shared" si="63"/>
        <v>-3.9254004550531817E-3</v>
      </c>
      <c r="AG253" s="84">
        <f t="shared" si="64"/>
        <v>3.937007874015748E-2</v>
      </c>
      <c r="AH253" s="84">
        <f t="shared" si="65"/>
        <v>2.34192037470726E-3</v>
      </c>
      <c r="AI253" s="84">
        <f t="shared" si="66"/>
        <v>-6.1970748237951984E-2</v>
      </c>
      <c r="AJ253" s="84" t="e">
        <f t="shared" si="67"/>
        <v>#DIV/0!</v>
      </c>
    </row>
    <row r="254" spans="1:36" ht="16.5">
      <c r="A254" s="84">
        <v>20190110</v>
      </c>
      <c r="B254" s="84" t="s">
        <v>99</v>
      </c>
      <c r="C254">
        <v>39600</v>
      </c>
      <c r="D254">
        <v>39800</v>
      </c>
      <c r="E254" s="112">
        <v>5969782550</v>
      </c>
      <c r="F254" s="112">
        <f t="shared" si="53"/>
        <v>0.17111073910295418</v>
      </c>
      <c r="G254" s="137">
        <f t="shared" si="68"/>
        <v>0.17111073910295418</v>
      </c>
      <c r="H254">
        <v>214000</v>
      </c>
      <c r="I254">
        <v>216500</v>
      </c>
      <c r="J254" s="88">
        <v>125456133</v>
      </c>
      <c r="K254" s="84">
        <f t="shared" si="55"/>
        <v>1.4162007895660857</v>
      </c>
      <c r="L254" s="130">
        <f t="shared" si="69"/>
        <v>1.4162007895660857</v>
      </c>
      <c r="M254">
        <v>239159</v>
      </c>
      <c r="N254">
        <v>244654</v>
      </c>
      <c r="O254" s="112">
        <v>15956260</v>
      </c>
      <c r="P254" s="112">
        <f t="shared" si="57"/>
        <v>19.878373613498344</v>
      </c>
      <c r="Q254" s="137">
        <f t="shared" si="70"/>
        <v>19.878373613498344</v>
      </c>
      <c r="R254">
        <v>10145</v>
      </c>
      <c r="S254">
        <v>10125</v>
      </c>
      <c r="T254" s="84">
        <v>62100000</v>
      </c>
      <c r="U254" s="84">
        <f t="shared" si="74"/>
        <v>169.07919198498757</v>
      </c>
      <c r="V254" s="84">
        <f t="shared" si="75"/>
        <v>169.07919198498757</v>
      </c>
      <c r="W254" s="112">
        <v>0</v>
      </c>
      <c r="X254" s="112">
        <v>0</v>
      </c>
      <c r="Y254" s="112">
        <v>0</v>
      </c>
      <c r="Z254" s="112">
        <f t="shared" si="59"/>
        <v>0</v>
      </c>
      <c r="AA254" s="112">
        <v>0</v>
      </c>
      <c r="AB254" s="157">
        <f t="shared" si="71"/>
        <v>0</v>
      </c>
      <c r="AC254" s="157">
        <f t="shared" si="72"/>
        <v>233482383410317.81</v>
      </c>
      <c r="AD254" s="88">
        <f t="shared" si="73"/>
        <v>263032356612865.81</v>
      </c>
      <c r="AE254" s="156">
        <f t="shared" si="52"/>
        <v>1126.5618963235329</v>
      </c>
      <c r="AF254" s="131">
        <f t="shared" si="63"/>
        <v>8.3626643700845035E-3</v>
      </c>
      <c r="AG254" s="84">
        <f t="shared" si="64"/>
        <v>5.0505050505050509E-3</v>
      </c>
      <c r="AH254" s="84">
        <f t="shared" si="65"/>
        <v>1.1682242990654205E-2</v>
      </c>
      <c r="AI254" s="84">
        <f t="shared" si="66"/>
        <v>2.2976346280089814E-2</v>
      </c>
      <c r="AJ254" s="84" t="e">
        <f t="shared" si="67"/>
        <v>#DIV/0!</v>
      </c>
    </row>
    <row r="255" spans="1:36" ht="16.5">
      <c r="A255" s="84">
        <v>20190111</v>
      </c>
      <c r="B255" s="84" t="s">
        <v>99</v>
      </c>
      <c r="C255">
        <v>39800</v>
      </c>
      <c r="D255">
        <v>40500</v>
      </c>
      <c r="E255" s="112">
        <v>5969782550</v>
      </c>
      <c r="F255" s="112">
        <f t="shared" si="53"/>
        <v>0.17111073910295418</v>
      </c>
      <c r="G255" s="137">
        <f t="shared" si="68"/>
        <v>0.17111073910295418</v>
      </c>
      <c r="H255">
        <v>216500</v>
      </c>
      <c r="I255">
        <v>216500</v>
      </c>
      <c r="J255" s="88">
        <v>125456133</v>
      </c>
      <c r="K255" s="84">
        <f t="shared" si="55"/>
        <v>1.4162007895660857</v>
      </c>
      <c r="L255" s="130">
        <f t="shared" si="69"/>
        <v>1.4162007895660857</v>
      </c>
      <c r="M255">
        <v>244654</v>
      </c>
      <c r="N255">
        <v>244065</v>
      </c>
      <c r="O255" s="112">
        <v>15956260</v>
      </c>
      <c r="P255" s="112">
        <f t="shared" si="57"/>
        <v>19.878373613498344</v>
      </c>
      <c r="Q255" s="137">
        <f t="shared" si="70"/>
        <v>19.878373613498344</v>
      </c>
      <c r="R255">
        <v>10125</v>
      </c>
      <c r="S255">
        <v>10240</v>
      </c>
      <c r="T255" s="84">
        <v>62100000</v>
      </c>
      <c r="U255" s="84">
        <f t="shared" si="74"/>
        <v>169.07919198498757</v>
      </c>
      <c r="V255" s="84">
        <f t="shared" si="75"/>
        <v>169.07919198498757</v>
      </c>
      <c r="W255" s="112">
        <v>0</v>
      </c>
      <c r="X255" s="112">
        <v>0</v>
      </c>
      <c r="Y255" s="112">
        <v>0</v>
      </c>
      <c r="Z255" s="112">
        <f t="shared" si="59"/>
        <v>0</v>
      </c>
      <c r="AA255" s="112">
        <v>0</v>
      </c>
      <c r="AB255" s="157">
        <f t="shared" si="71"/>
        <v>0</v>
      </c>
      <c r="AC255" s="157">
        <f t="shared" si="72"/>
        <v>233482383410317.81</v>
      </c>
      <c r="AD255" s="88">
        <f t="shared" si="73"/>
        <v>264768059726339.53</v>
      </c>
      <c r="AE255" s="156">
        <f t="shared" si="52"/>
        <v>1133.9958752307271</v>
      </c>
      <c r="AF255" s="131">
        <f t="shared" si="63"/>
        <v>6.5988197643240942E-3</v>
      </c>
      <c r="AG255" s="84">
        <f t="shared" si="64"/>
        <v>1.7587939698492462E-2</v>
      </c>
      <c r="AH255" s="84">
        <f t="shared" si="65"/>
        <v>0</v>
      </c>
      <c r="AI255" s="84">
        <f t="shared" si="66"/>
        <v>-2.4074815862401597E-3</v>
      </c>
      <c r="AJ255" s="84" t="e">
        <f t="shared" si="67"/>
        <v>#DIV/0!</v>
      </c>
    </row>
    <row r="256" spans="1:36" ht="16.5">
      <c r="A256" s="84">
        <v>20190114</v>
      </c>
      <c r="B256" s="84" t="s">
        <v>99</v>
      </c>
      <c r="C256">
        <v>40500</v>
      </c>
      <c r="D256">
        <v>40050</v>
      </c>
      <c r="E256" s="112">
        <v>5969782550</v>
      </c>
      <c r="F256" s="112">
        <f t="shared" si="53"/>
        <v>0.17111073910295418</v>
      </c>
      <c r="G256" s="137">
        <f t="shared" si="68"/>
        <v>0.17111073910295418</v>
      </c>
      <c r="H256">
        <v>216500</v>
      </c>
      <c r="I256">
        <v>211000</v>
      </c>
      <c r="J256" s="88">
        <v>125456133</v>
      </c>
      <c r="K256" s="84">
        <f t="shared" si="55"/>
        <v>1.4162007895660857</v>
      </c>
      <c r="L256" s="130">
        <f t="shared" si="69"/>
        <v>1.4162007895660857</v>
      </c>
      <c r="M256">
        <v>244065</v>
      </c>
      <c r="N256">
        <v>239257</v>
      </c>
      <c r="O256" s="112">
        <v>15956260</v>
      </c>
      <c r="P256" s="112">
        <f t="shared" si="57"/>
        <v>19.878373613498344</v>
      </c>
      <c r="Q256" s="137">
        <f t="shared" si="70"/>
        <v>19.878373613498344</v>
      </c>
      <c r="R256">
        <v>10240</v>
      </c>
      <c r="S256">
        <v>10200</v>
      </c>
      <c r="T256" s="84">
        <v>62100000</v>
      </c>
      <c r="U256" s="84">
        <f t="shared" si="74"/>
        <v>169.07919198498757</v>
      </c>
      <c r="V256" s="84">
        <f t="shared" si="75"/>
        <v>169.07919198498757</v>
      </c>
      <c r="W256" s="112">
        <v>0</v>
      </c>
      <c r="X256" s="112">
        <v>0</v>
      </c>
      <c r="Y256" s="112">
        <v>0</v>
      </c>
      <c r="Z256" s="112">
        <f t="shared" si="59"/>
        <v>0</v>
      </c>
      <c r="AA256" s="112">
        <v>0</v>
      </c>
      <c r="AB256" s="157">
        <f t="shared" si="71"/>
        <v>0</v>
      </c>
      <c r="AC256" s="157">
        <f t="shared" si="72"/>
        <v>233482383410317.81</v>
      </c>
      <c r="AD256" s="88">
        <f t="shared" si="73"/>
        <v>261386180780902.69</v>
      </c>
      <c r="AE256" s="156">
        <f t="shared" si="52"/>
        <v>1119.51136082737</v>
      </c>
      <c r="AF256" s="131">
        <f t="shared" si="63"/>
        <v>-1.2772986850953008E-2</v>
      </c>
      <c r="AG256" s="84">
        <f t="shared" si="64"/>
        <v>-1.1111111111111112E-2</v>
      </c>
      <c r="AH256" s="84">
        <f t="shared" si="65"/>
        <v>-2.5404157043879907E-2</v>
      </c>
      <c r="AI256" s="84">
        <f t="shared" si="66"/>
        <v>-1.9699670169831807E-2</v>
      </c>
      <c r="AJ256" s="84" t="e">
        <f t="shared" si="67"/>
        <v>#DIV/0!</v>
      </c>
    </row>
    <row r="257" spans="1:36" ht="16.5">
      <c r="A257" s="84">
        <v>20190115</v>
      </c>
      <c r="B257" s="84" t="s">
        <v>99</v>
      </c>
      <c r="C257">
        <v>40050</v>
      </c>
      <c r="D257">
        <v>41100</v>
      </c>
      <c r="E257" s="112">
        <v>5969782550</v>
      </c>
      <c r="F257" s="112">
        <f t="shared" si="53"/>
        <v>0.17111073910295418</v>
      </c>
      <c r="G257" s="137">
        <f t="shared" si="68"/>
        <v>0.17111073910295418</v>
      </c>
      <c r="H257">
        <v>211000</v>
      </c>
      <c r="I257">
        <v>207500</v>
      </c>
      <c r="J257" s="88">
        <v>125456133</v>
      </c>
      <c r="K257" s="84">
        <f t="shared" si="55"/>
        <v>1.4162007895660857</v>
      </c>
      <c r="L257" s="130">
        <f t="shared" si="69"/>
        <v>1.4162007895660857</v>
      </c>
      <c r="M257">
        <v>239257</v>
      </c>
      <c r="N257">
        <v>242495</v>
      </c>
      <c r="O257" s="112">
        <v>15956260</v>
      </c>
      <c r="P257" s="112">
        <f t="shared" si="57"/>
        <v>19.878373613498344</v>
      </c>
      <c r="Q257" s="137">
        <f t="shared" si="70"/>
        <v>19.878373613498344</v>
      </c>
      <c r="R257">
        <v>10200</v>
      </c>
      <c r="S257">
        <v>10295</v>
      </c>
      <c r="T257" s="84">
        <v>62100000</v>
      </c>
      <c r="U257" s="84">
        <f t="shared" si="74"/>
        <v>169.07919198498757</v>
      </c>
      <c r="V257" s="84">
        <f t="shared" si="75"/>
        <v>169.07919198498757</v>
      </c>
      <c r="W257" s="112">
        <v>0</v>
      </c>
      <c r="X257" s="112">
        <v>0</v>
      </c>
      <c r="Y257" s="112">
        <v>0</v>
      </c>
      <c r="Z257" s="112">
        <f t="shared" si="59"/>
        <v>0</v>
      </c>
      <c r="AA257" s="112">
        <v>0</v>
      </c>
      <c r="AB257" s="157">
        <f t="shared" si="71"/>
        <v>0</v>
      </c>
      <c r="AC257" s="157">
        <f t="shared" si="72"/>
        <v>233482383410317.81</v>
      </c>
      <c r="AD257" s="88">
        <f t="shared" si="73"/>
        <v>263861426716244.37</v>
      </c>
      <c r="AE257" s="156">
        <f t="shared" si="52"/>
        <v>1130.1127856508942</v>
      </c>
      <c r="AF257" s="131">
        <f t="shared" si="63"/>
        <v>9.4696893613382144E-3</v>
      </c>
      <c r="AG257" s="84">
        <f t="shared" si="64"/>
        <v>2.6217228464419477E-2</v>
      </c>
      <c r="AH257" s="84">
        <f t="shared" si="65"/>
        <v>-1.6587677725118485E-2</v>
      </c>
      <c r="AI257" s="84">
        <f t="shared" si="66"/>
        <v>1.353356432622661E-2</v>
      </c>
      <c r="AJ257" s="84" t="e">
        <f t="shared" si="67"/>
        <v>#DIV/0!</v>
      </c>
    </row>
    <row r="258" spans="1:36" ht="16.5">
      <c r="A258" s="84">
        <v>20190116</v>
      </c>
      <c r="B258" s="84" t="s">
        <v>99</v>
      </c>
      <c r="C258">
        <v>41100</v>
      </c>
      <c r="D258">
        <v>41450</v>
      </c>
      <c r="E258" s="112">
        <v>5969782550</v>
      </c>
      <c r="F258" s="112">
        <f t="shared" si="53"/>
        <v>0.17111073910295418</v>
      </c>
      <c r="G258" s="137">
        <f t="shared" si="68"/>
        <v>0.17111073910295418</v>
      </c>
      <c r="H258">
        <v>207500</v>
      </c>
      <c r="I258">
        <v>202000</v>
      </c>
      <c r="J258" s="88">
        <v>125456133</v>
      </c>
      <c r="K258" s="84">
        <f t="shared" si="55"/>
        <v>1.4162007895660857</v>
      </c>
      <c r="L258" s="130">
        <f t="shared" si="69"/>
        <v>1.4162007895660857</v>
      </c>
      <c r="M258">
        <v>242495</v>
      </c>
      <c r="N258">
        <v>244556</v>
      </c>
      <c r="O258" s="112">
        <v>15956260</v>
      </c>
      <c r="P258" s="112">
        <f t="shared" si="57"/>
        <v>19.878373613498344</v>
      </c>
      <c r="Q258" s="137">
        <f t="shared" si="70"/>
        <v>19.878373613498344</v>
      </c>
      <c r="R258">
        <v>10295</v>
      </c>
      <c r="S258">
        <v>10400</v>
      </c>
      <c r="T258" s="84">
        <v>62100000</v>
      </c>
      <c r="U258" s="84">
        <f t="shared" si="74"/>
        <v>169.07919198498757</v>
      </c>
      <c r="V258" s="84">
        <f t="shared" si="75"/>
        <v>169.07919198498757</v>
      </c>
      <c r="W258" s="112">
        <v>0</v>
      </c>
      <c r="X258" s="112">
        <v>0</v>
      </c>
      <c r="Y258" s="112">
        <v>0</v>
      </c>
      <c r="Z258" s="112">
        <f t="shared" si="59"/>
        <v>0</v>
      </c>
      <c r="AA258" s="112">
        <v>0</v>
      </c>
      <c r="AB258" s="157">
        <f t="shared" si="71"/>
        <v>0</v>
      </c>
      <c r="AC258" s="157">
        <f t="shared" si="72"/>
        <v>233482383410317.81</v>
      </c>
      <c r="AD258" s="88">
        <f t="shared" si="73"/>
        <v>264997956793640.94</v>
      </c>
      <c r="AE258" s="156">
        <f t="shared" si="52"/>
        <v>1134.9805193993509</v>
      </c>
      <c r="AF258" s="131">
        <f t="shared" si="63"/>
        <v>4.3072990680775832E-3</v>
      </c>
      <c r="AG258" s="84">
        <f t="shared" si="64"/>
        <v>8.5158150851581509E-3</v>
      </c>
      <c r="AH258" s="84">
        <f t="shared" si="65"/>
        <v>-2.6506024096385541E-2</v>
      </c>
      <c r="AI258" s="84">
        <f t="shared" si="66"/>
        <v>8.4991443122538601E-3</v>
      </c>
      <c r="AJ258" s="84" t="e">
        <f t="shared" si="67"/>
        <v>#DIV/0!</v>
      </c>
    </row>
    <row r="259" spans="1:36" ht="16.5">
      <c r="A259" s="84">
        <v>20190117</v>
      </c>
      <c r="B259" s="84" t="s">
        <v>99</v>
      </c>
      <c r="C259">
        <v>41450</v>
      </c>
      <c r="D259">
        <v>41950</v>
      </c>
      <c r="E259" s="112">
        <v>5969782550</v>
      </c>
      <c r="F259" s="112">
        <f t="shared" si="53"/>
        <v>0.17111073910295418</v>
      </c>
      <c r="G259" s="137">
        <f t="shared" si="68"/>
        <v>0.17111073910295418</v>
      </c>
      <c r="H259">
        <v>202000</v>
      </c>
      <c r="I259">
        <v>195500</v>
      </c>
      <c r="J259" s="88">
        <v>125456133</v>
      </c>
      <c r="K259" s="84">
        <f t="shared" si="55"/>
        <v>1.4162007895660857</v>
      </c>
      <c r="L259" s="130">
        <f t="shared" si="69"/>
        <v>1.4162007895660857</v>
      </c>
      <c r="M259">
        <v>244556</v>
      </c>
      <c r="N259">
        <v>250346</v>
      </c>
      <c r="O259" s="112">
        <v>15956260</v>
      </c>
      <c r="P259" s="112">
        <f t="shared" si="57"/>
        <v>19.878373613498344</v>
      </c>
      <c r="Q259" s="137">
        <f t="shared" si="70"/>
        <v>19.878373613498344</v>
      </c>
      <c r="R259">
        <v>10400</v>
      </c>
      <c r="S259">
        <v>10410</v>
      </c>
      <c r="T259" s="84">
        <v>62100000</v>
      </c>
      <c r="U259" s="84">
        <f t="shared" si="74"/>
        <v>169.07919198498757</v>
      </c>
      <c r="V259" s="84">
        <f t="shared" si="75"/>
        <v>169.07919198498757</v>
      </c>
      <c r="W259" s="112">
        <v>0</v>
      </c>
      <c r="X259" s="112">
        <v>0</v>
      </c>
      <c r="Y259" s="112">
        <v>0</v>
      </c>
      <c r="Z259" s="112">
        <f t="shared" si="59"/>
        <v>0</v>
      </c>
      <c r="AA259" s="112">
        <v>0</v>
      </c>
      <c r="AB259" s="157">
        <f t="shared" si="71"/>
        <v>0</v>
      </c>
      <c r="AC259" s="157">
        <f t="shared" si="72"/>
        <v>233482383410317.81</v>
      </c>
      <c r="AD259" s="88">
        <f t="shared" si="73"/>
        <v>266295338181098.87</v>
      </c>
      <c r="AE259" s="156">
        <f t="shared" si="52"/>
        <v>1140.5371758310184</v>
      </c>
      <c r="AF259" s="131">
        <f t="shared" si="63"/>
        <v>4.8958165683832197E-3</v>
      </c>
      <c r="AG259" s="84">
        <f t="shared" si="64"/>
        <v>1.2062726176115802E-2</v>
      </c>
      <c r="AH259" s="84">
        <f t="shared" si="65"/>
        <v>-3.2178217821782179E-2</v>
      </c>
      <c r="AI259" s="84">
        <f t="shared" si="66"/>
        <v>2.367555897217815E-2</v>
      </c>
      <c r="AJ259" s="84" t="e">
        <f t="shared" si="67"/>
        <v>#DIV/0!</v>
      </c>
    </row>
    <row r="260" spans="1:36" ht="16.5">
      <c r="A260" s="84">
        <v>20190118</v>
      </c>
      <c r="B260" s="84" t="s">
        <v>99</v>
      </c>
      <c r="C260">
        <v>41950</v>
      </c>
      <c r="D260">
        <v>42300</v>
      </c>
      <c r="E260" s="112">
        <v>5969782550</v>
      </c>
      <c r="F260" s="112">
        <f t="shared" si="53"/>
        <v>0.17111073910295418</v>
      </c>
      <c r="G260" s="137">
        <f t="shared" si="68"/>
        <v>0.17111073910295418</v>
      </c>
      <c r="H260">
        <v>195500</v>
      </c>
      <c r="I260">
        <v>201000</v>
      </c>
      <c r="J260" s="88">
        <v>125456133</v>
      </c>
      <c r="K260" s="84">
        <f t="shared" si="55"/>
        <v>1.4162007895660857</v>
      </c>
      <c r="L260" s="130">
        <f t="shared" si="69"/>
        <v>1.4162007895660857</v>
      </c>
      <c r="M260">
        <v>250346</v>
      </c>
      <c r="N260">
        <v>256136</v>
      </c>
      <c r="O260" s="112">
        <v>15956260</v>
      </c>
      <c r="P260" s="112">
        <f t="shared" si="57"/>
        <v>19.878373613498344</v>
      </c>
      <c r="Q260" s="137">
        <f t="shared" si="70"/>
        <v>19.878373613498344</v>
      </c>
      <c r="R260">
        <v>10410</v>
      </c>
      <c r="S260">
        <v>10470</v>
      </c>
      <c r="T260" s="84">
        <v>62100000</v>
      </c>
      <c r="U260" s="84">
        <f t="shared" si="74"/>
        <v>169.07919198498757</v>
      </c>
      <c r="V260" s="84">
        <f t="shared" si="75"/>
        <v>169.07919198498757</v>
      </c>
      <c r="W260" s="112">
        <v>0</v>
      </c>
      <c r="X260" s="112">
        <v>0</v>
      </c>
      <c r="Y260" s="112">
        <v>0</v>
      </c>
      <c r="Z260" s="112">
        <f t="shared" si="59"/>
        <v>0</v>
      </c>
      <c r="AA260" s="112">
        <v>0</v>
      </c>
      <c r="AB260" s="157">
        <f t="shared" si="71"/>
        <v>0</v>
      </c>
      <c r="AC260" s="157">
        <f t="shared" si="72"/>
        <v>233482383410317.81</v>
      </c>
      <c r="AD260" s="88">
        <f t="shared" si="73"/>
        <v>270096539269334.12</v>
      </c>
      <c r="AE260" s="156">
        <f t="shared" ref="AE260:AE323" si="76">AD260/AC260*1000</f>
        <v>1156.8176379057741</v>
      </c>
      <c r="AF260" s="131">
        <f t="shared" si="63"/>
        <v>1.4274380896785201E-2</v>
      </c>
      <c r="AG260" s="84">
        <f t="shared" si="64"/>
        <v>8.3432657926102508E-3</v>
      </c>
      <c r="AH260" s="84">
        <f t="shared" si="65"/>
        <v>2.8132992327365727E-2</v>
      </c>
      <c r="AI260" s="84">
        <f t="shared" si="66"/>
        <v>2.3127990860648862E-2</v>
      </c>
      <c r="AJ260" s="84" t="e">
        <f t="shared" si="67"/>
        <v>#DIV/0!</v>
      </c>
    </row>
    <row r="261" spans="1:36" ht="16.5">
      <c r="A261" s="84">
        <v>20190121</v>
      </c>
      <c r="B261" s="84" t="s">
        <v>99</v>
      </c>
      <c r="C261">
        <v>42300</v>
      </c>
      <c r="D261">
        <v>42750</v>
      </c>
      <c r="E261" s="112">
        <v>5969782550</v>
      </c>
      <c r="F261" s="112">
        <f t="shared" ref="F261:F324" si="77">G260</f>
        <v>0.17111073910295418</v>
      </c>
      <c r="G261" s="137">
        <f t="shared" si="68"/>
        <v>0.17111073910295418</v>
      </c>
      <c r="H261">
        <v>201000</v>
      </c>
      <c r="I261">
        <v>198000</v>
      </c>
      <c r="J261" s="88">
        <v>125456133</v>
      </c>
      <c r="K261" s="84">
        <f t="shared" ref="K261:K324" si="78">L260</f>
        <v>1.4162007895660857</v>
      </c>
      <c r="L261" s="130">
        <f t="shared" si="69"/>
        <v>1.4162007895660857</v>
      </c>
      <c r="M261">
        <v>256136</v>
      </c>
      <c r="N261">
        <v>252211</v>
      </c>
      <c r="O261" s="112">
        <v>15956260</v>
      </c>
      <c r="P261" s="112">
        <f t="shared" ref="P261:P324" si="79">Q260</f>
        <v>19.878373613498344</v>
      </c>
      <c r="Q261" s="137">
        <f t="shared" si="70"/>
        <v>19.878373613498344</v>
      </c>
      <c r="R261">
        <v>10470</v>
      </c>
      <c r="S261">
        <v>10505</v>
      </c>
      <c r="T261" s="84">
        <v>62100000</v>
      </c>
      <c r="U261" s="84">
        <f t="shared" si="74"/>
        <v>169.07919198498757</v>
      </c>
      <c r="V261" s="84">
        <f t="shared" si="75"/>
        <v>169.07919198498757</v>
      </c>
      <c r="W261" s="112">
        <v>0</v>
      </c>
      <c r="X261" s="112">
        <v>0</v>
      </c>
      <c r="Y261" s="112">
        <v>0</v>
      </c>
      <c r="Z261" s="112">
        <f t="shared" ref="Z261:Z324" si="80">AA260</f>
        <v>0</v>
      </c>
      <c r="AA261" s="112">
        <v>0</v>
      </c>
      <c r="AB261" s="157">
        <f t="shared" si="71"/>
        <v>0</v>
      </c>
      <c r="AC261" s="157">
        <f t="shared" si="72"/>
        <v>233482383410317.81</v>
      </c>
      <c r="AD261" s="88">
        <f t="shared" si="73"/>
        <v>269145742772583.56</v>
      </c>
      <c r="AE261" s="156">
        <f t="shared" si="76"/>
        <v>1152.7453970674592</v>
      </c>
      <c r="AF261" s="131">
        <f t="shared" ref="AF261:AF324" si="81">(AE261-AE260)/AE260</f>
        <v>-3.5202098454229984E-3</v>
      </c>
      <c r="AG261" s="84">
        <f t="shared" ref="AG261:AG324" si="82">(D261-C261)/C261</f>
        <v>1.0638297872340425E-2</v>
      </c>
      <c r="AH261" s="84">
        <f t="shared" ref="AH261:AH324" si="83">(I261-H261)/H261</f>
        <v>-1.4925373134328358E-2</v>
      </c>
      <c r="AI261" s="84">
        <f t="shared" ref="AI261:AI324" si="84">(N261-M261)/M261</f>
        <v>-1.5323890433207359E-2</v>
      </c>
      <c r="AJ261" s="84" t="e">
        <f t="shared" ref="AJ261:AJ324" si="85">(X261-W261)/X261</f>
        <v>#DIV/0!</v>
      </c>
    </row>
    <row r="262" spans="1:36" ht="16.5">
      <c r="A262" s="84">
        <v>20190122</v>
      </c>
      <c r="B262" s="84" t="s">
        <v>99</v>
      </c>
      <c r="C262">
        <v>42750</v>
      </c>
      <c r="D262">
        <v>42150</v>
      </c>
      <c r="E262" s="112">
        <v>5969782550</v>
      </c>
      <c r="F262" s="112">
        <f t="shared" si="77"/>
        <v>0.17111073910295418</v>
      </c>
      <c r="G262" s="137">
        <f t="shared" si="68"/>
        <v>0.17111073910295418</v>
      </c>
      <c r="H262">
        <v>198000</v>
      </c>
      <c r="I262">
        <v>200000</v>
      </c>
      <c r="J262" s="88">
        <v>125456133</v>
      </c>
      <c r="K262" s="84">
        <f t="shared" si="78"/>
        <v>1.4162007895660857</v>
      </c>
      <c r="L262" s="130">
        <f t="shared" si="69"/>
        <v>1.4162007895660857</v>
      </c>
      <c r="M262">
        <v>252211</v>
      </c>
      <c r="N262">
        <v>252309</v>
      </c>
      <c r="O262" s="112">
        <v>15956260</v>
      </c>
      <c r="P262" s="112">
        <f t="shared" si="79"/>
        <v>19.878373613498344</v>
      </c>
      <c r="Q262" s="137">
        <f t="shared" si="70"/>
        <v>19.878373613498344</v>
      </c>
      <c r="R262">
        <v>10505</v>
      </c>
      <c r="S262">
        <v>10450</v>
      </c>
      <c r="T262" s="84">
        <v>62100000</v>
      </c>
      <c r="U262" s="84">
        <f t="shared" si="74"/>
        <v>169.07919198498757</v>
      </c>
      <c r="V262" s="84">
        <f t="shared" si="75"/>
        <v>169.07919198498757</v>
      </c>
      <c r="W262" s="112">
        <v>0</v>
      </c>
      <c r="X262" s="112">
        <v>0</v>
      </c>
      <c r="Y262" s="112">
        <v>0</v>
      </c>
      <c r="Z262" s="112">
        <f t="shared" si="80"/>
        <v>0</v>
      </c>
      <c r="AA262" s="112">
        <v>0</v>
      </c>
      <c r="AB262" s="157">
        <f t="shared" si="71"/>
        <v>0</v>
      </c>
      <c r="AC262" s="157">
        <f t="shared" si="72"/>
        <v>233482383410317.81</v>
      </c>
      <c r="AD262" s="88">
        <f t="shared" si="73"/>
        <v>268341782679711.12</v>
      </c>
      <c r="AE262" s="156">
        <f t="shared" si="76"/>
        <v>1149.3020533721897</v>
      </c>
      <c r="AF262" s="131">
        <f t="shared" si="81"/>
        <v>-2.9870808454574974E-3</v>
      </c>
      <c r="AG262" s="84">
        <f t="shared" si="82"/>
        <v>-1.4035087719298246E-2</v>
      </c>
      <c r="AH262" s="84">
        <f t="shared" si="83"/>
        <v>1.0101010101010102E-2</v>
      </c>
      <c r="AI262" s="84">
        <f t="shared" si="84"/>
        <v>3.8856354401671614E-4</v>
      </c>
      <c r="AJ262" s="84" t="e">
        <f t="shared" si="85"/>
        <v>#DIV/0!</v>
      </c>
    </row>
    <row r="263" spans="1:36" ht="16.5">
      <c r="A263" s="84">
        <v>20190123</v>
      </c>
      <c r="B263" s="84" t="s">
        <v>99</v>
      </c>
      <c r="C263">
        <v>42150</v>
      </c>
      <c r="D263">
        <v>42000</v>
      </c>
      <c r="E263" s="112">
        <v>5969782550</v>
      </c>
      <c r="F263" s="112">
        <f t="shared" si="77"/>
        <v>0.17111073910295418</v>
      </c>
      <c r="G263" s="137">
        <f t="shared" si="68"/>
        <v>0.17111073910295418</v>
      </c>
      <c r="H263">
        <v>200000</v>
      </c>
      <c r="I263">
        <v>200000</v>
      </c>
      <c r="J263" s="88">
        <v>125456133</v>
      </c>
      <c r="K263" s="84">
        <f t="shared" si="78"/>
        <v>1.4162007895660857</v>
      </c>
      <c r="L263" s="130">
        <f t="shared" si="69"/>
        <v>1.4162007895660857</v>
      </c>
      <c r="M263">
        <v>252309</v>
      </c>
      <c r="N263">
        <v>247206</v>
      </c>
      <c r="O263" s="112">
        <v>15956260</v>
      </c>
      <c r="P263" s="112">
        <f t="shared" si="79"/>
        <v>19.878373613498344</v>
      </c>
      <c r="Q263" s="137">
        <f t="shared" si="70"/>
        <v>19.878373613498344</v>
      </c>
      <c r="R263">
        <v>10450</v>
      </c>
      <c r="S263">
        <v>10485</v>
      </c>
      <c r="T263" s="84">
        <v>62100000</v>
      </c>
      <c r="U263" s="84">
        <f t="shared" si="74"/>
        <v>169.07919198498757</v>
      </c>
      <c r="V263" s="84">
        <f t="shared" si="75"/>
        <v>169.07919198498757</v>
      </c>
      <c r="W263" s="112">
        <v>0</v>
      </c>
      <c r="X263" s="112">
        <v>0</v>
      </c>
      <c r="Y263" s="112">
        <v>0</v>
      </c>
      <c r="Z263" s="112">
        <f t="shared" si="80"/>
        <v>0</v>
      </c>
      <c r="AA263" s="112">
        <v>0</v>
      </c>
      <c r="AB263" s="157">
        <f t="shared" si="71"/>
        <v>0</v>
      </c>
      <c r="AC263" s="157">
        <f t="shared" si="72"/>
        <v>233482383410317.81</v>
      </c>
      <c r="AD263" s="88">
        <f t="shared" si="73"/>
        <v>266937459725789.06</v>
      </c>
      <c r="AE263" s="156">
        <f t="shared" si="76"/>
        <v>1143.2873685235509</v>
      </c>
      <c r="AF263" s="131">
        <f t="shared" si="81"/>
        <v>-5.2333369030282363E-3</v>
      </c>
      <c r="AG263" s="84">
        <f t="shared" si="82"/>
        <v>-3.5587188612099642E-3</v>
      </c>
      <c r="AH263" s="84">
        <f t="shared" si="83"/>
        <v>0</v>
      </c>
      <c r="AI263" s="84">
        <f t="shared" si="84"/>
        <v>-2.0225200052316802E-2</v>
      </c>
      <c r="AJ263" s="84" t="e">
        <f t="shared" si="85"/>
        <v>#DIV/0!</v>
      </c>
    </row>
    <row r="264" spans="1:36" ht="16.5">
      <c r="A264" s="84">
        <v>20190124</v>
      </c>
      <c r="B264" s="84" t="s">
        <v>99</v>
      </c>
      <c r="C264">
        <v>42000</v>
      </c>
      <c r="D264">
        <v>43050</v>
      </c>
      <c r="E264" s="112">
        <v>5969782550</v>
      </c>
      <c r="F264" s="112">
        <f t="shared" si="77"/>
        <v>0.17111073910295418</v>
      </c>
      <c r="G264" s="137">
        <f t="shared" si="68"/>
        <v>0.17111073910295418</v>
      </c>
      <c r="H264">
        <v>200000</v>
      </c>
      <c r="I264">
        <v>208000</v>
      </c>
      <c r="J264" s="88">
        <v>125456133</v>
      </c>
      <c r="K264" s="84">
        <f t="shared" si="78"/>
        <v>1.4162007895660857</v>
      </c>
      <c r="L264" s="130">
        <f t="shared" si="69"/>
        <v>1.4162007895660857</v>
      </c>
      <c r="M264">
        <v>247206</v>
      </c>
      <c r="N264">
        <v>256823</v>
      </c>
      <c r="O264" s="112">
        <v>15956260</v>
      </c>
      <c r="P264" s="112">
        <f t="shared" si="79"/>
        <v>19.878373613498344</v>
      </c>
      <c r="Q264" s="137">
        <f t="shared" si="70"/>
        <v>19.878373613498344</v>
      </c>
      <c r="R264">
        <v>10485</v>
      </c>
      <c r="S264">
        <v>10605</v>
      </c>
      <c r="T264" s="84">
        <v>62100000</v>
      </c>
      <c r="U264" s="84">
        <f t="shared" si="74"/>
        <v>169.07919198498757</v>
      </c>
      <c r="V264" s="84">
        <f t="shared" si="75"/>
        <v>169.07919198498757</v>
      </c>
      <c r="W264" s="112">
        <v>0</v>
      </c>
      <c r="X264" s="112">
        <v>0</v>
      </c>
      <c r="Y264" s="112">
        <v>0</v>
      </c>
      <c r="Z264" s="112">
        <f t="shared" si="80"/>
        <v>0</v>
      </c>
      <c r="AA264" s="112">
        <v>0</v>
      </c>
      <c r="AB264" s="157">
        <f t="shared" si="71"/>
        <v>0</v>
      </c>
      <c r="AC264" s="157">
        <f t="shared" si="72"/>
        <v>233482383410317.81</v>
      </c>
      <c r="AD264" s="88">
        <f t="shared" si="73"/>
        <v>273741738375881.75</v>
      </c>
      <c r="AE264" s="156">
        <f t="shared" si="76"/>
        <v>1172.4299468658962</v>
      </c>
      <c r="AF264" s="131">
        <f t="shared" si="81"/>
        <v>2.5490160343484145E-2</v>
      </c>
      <c r="AG264" s="84">
        <f t="shared" si="82"/>
        <v>2.5000000000000001E-2</v>
      </c>
      <c r="AH264" s="84">
        <f t="shared" si="83"/>
        <v>0.04</v>
      </c>
      <c r="AI264" s="84">
        <f t="shared" si="84"/>
        <v>3.8902777440677008E-2</v>
      </c>
      <c r="AJ264" s="84" t="e">
        <f t="shared" si="85"/>
        <v>#DIV/0!</v>
      </c>
    </row>
    <row r="265" spans="1:36" ht="16.5">
      <c r="A265" s="84">
        <v>20190125</v>
      </c>
      <c r="B265" s="84" t="s">
        <v>99</v>
      </c>
      <c r="C265">
        <v>43050</v>
      </c>
      <c r="D265">
        <v>44750</v>
      </c>
      <c r="E265" s="112">
        <v>5969782550</v>
      </c>
      <c r="F265" s="112">
        <f t="shared" si="77"/>
        <v>0.17111073910295418</v>
      </c>
      <c r="G265" s="137">
        <f t="shared" si="68"/>
        <v>0.17111073910295418</v>
      </c>
      <c r="H265">
        <v>208000</v>
      </c>
      <c r="I265">
        <v>208500</v>
      </c>
      <c r="J265" s="88">
        <v>125456133</v>
      </c>
      <c r="K265" s="84">
        <f t="shared" si="78"/>
        <v>1.4162007895660857</v>
      </c>
      <c r="L265" s="130">
        <f t="shared" si="69"/>
        <v>1.4162007895660857</v>
      </c>
      <c r="M265">
        <v>256823</v>
      </c>
      <c r="N265">
        <v>255449</v>
      </c>
      <c r="O265" s="112">
        <v>15956260</v>
      </c>
      <c r="P265" s="112">
        <f t="shared" si="79"/>
        <v>19.878373613498344</v>
      </c>
      <c r="Q265" s="137">
        <f t="shared" si="70"/>
        <v>19.878373613498344</v>
      </c>
      <c r="R265">
        <v>10605</v>
      </c>
      <c r="S265">
        <v>10820</v>
      </c>
      <c r="T265" s="84">
        <v>62100000</v>
      </c>
      <c r="U265" s="84">
        <f t="shared" si="74"/>
        <v>169.07919198498757</v>
      </c>
      <c r="V265" s="84">
        <f t="shared" si="75"/>
        <v>169.07919198498757</v>
      </c>
      <c r="W265" s="112">
        <v>0</v>
      </c>
      <c r="X265" s="112">
        <v>0</v>
      </c>
      <c r="Y265" s="112">
        <v>0</v>
      </c>
      <c r="Z265" s="112">
        <f t="shared" si="80"/>
        <v>0</v>
      </c>
      <c r="AA265" s="112">
        <v>0</v>
      </c>
      <c r="AB265" s="157">
        <f t="shared" si="71"/>
        <v>0</v>
      </c>
      <c r="AC265" s="157">
        <f t="shared" si="72"/>
        <v>233482383410317.81</v>
      </c>
      <c r="AD265" s="88">
        <f t="shared" si="73"/>
        <v>277388762882564.94</v>
      </c>
      <c r="AE265" s="156">
        <f t="shared" si="76"/>
        <v>1188.0500739753322</v>
      </c>
      <c r="AF265" s="131">
        <f t="shared" si="81"/>
        <v>1.3322866028107899E-2</v>
      </c>
      <c r="AG265" s="84">
        <f t="shared" si="82"/>
        <v>3.9488966318234613E-2</v>
      </c>
      <c r="AH265" s="84">
        <f t="shared" si="83"/>
        <v>2.403846153846154E-3</v>
      </c>
      <c r="AI265" s="84">
        <f t="shared" si="84"/>
        <v>-5.3499881241166093E-3</v>
      </c>
      <c r="AJ265" s="84" t="e">
        <f t="shared" si="85"/>
        <v>#DIV/0!</v>
      </c>
    </row>
    <row r="266" spans="1:36" ht="16.5">
      <c r="A266" s="84">
        <v>20190128</v>
      </c>
      <c r="B266" s="84" t="s">
        <v>99</v>
      </c>
      <c r="C266">
        <v>44750</v>
      </c>
      <c r="D266">
        <v>45050</v>
      </c>
      <c r="E266" s="112">
        <v>5969782550</v>
      </c>
      <c r="F266" s="112">
        <f t="shared" si="77"/>
        <v>0.17111073910295418</v>
      </c>
      <c r="G266" s="137">
        <f t="shared" si="68"/>
        <v>0.17111073910295418</v>
      </c>
      <c r="H266">
        <v>208500</v>
      </c>
      <c r="I266">
        <v>211000</v>
      </c>
      <c r="J266" s="88">
        <v>125456133</v>
      </c>
      <c r="K266" s="84">
        <f t="shared" si="78"/>
        <v>1.4162007895660857</v>
      </c>
      <c r="L266" s="130">
        <f t="shared" si="69"/>
        <v>1.4162007895660857</v>
      </c>
      <c r="M266">
        <v>255449</v>
      </c>
      <c r="N266">
        <v>257804</v>
      </c>
      <c r="O266" s="112">
        <v>15956260</v>
      </c>
      <c r="P266" s="112">
        <f t="shared" si="79"/>
        <v>19.878373613498344</v>
      </c>
      <c r="Q266" s="137">
        <f t="shared" si="70"/>
        <v>19.878373613498344</v>
      </c>
      <c r="R266">
        <v>10820</v>
      </c>
      <c r="S266">
        <v>10875</v>
      </c>
      <c r="T266" s="84">
        <v>62100000</v>
      </c>
      <c r="U266" s="84">
        <f t="shared" si="74"/>
        <v>169.07919198498757</v>
      </c>
      <c r="V266" s="84">
        <f t="shared" si="75"/>
        <v>169.07919198498757</v>
      </c>
      <c r="W266" s="112">
        <v>0</v>
      </c>
      <c r="X266" s="112">
        <v>0</v>
      </c>
      <c r="Y266" s="112">
        <v>0</v>
      </c>
      <c r="Z266" s="112">
        <f t="shared" si="80"/>
        <v>0</v>
      </c>
      <c r="AA266" s="112">
        <v>0</v>
      </c>
      <c r="AB266" s="157">
        <f t="shared" si="71"/>
        <v>0</v>
      </c>
      <c r="AC266" s="157">
        <f t="shared" si="72"/>
        <v>233482383410317.81</v>
      </c>
      <c r="AD266" s="88">
        <f t="shared" si="73"/>
        <v>279463848212851.19</v>
      </c>
      <c r="AE266" s="156">
        <f t="shared" si="76"/>
        <v>1196.9376195793168</v>
      </c>
      <c r="AF266" s="131">
        <f t="shared" si="81"/>
        <v>7.480783679635626E-3</v>
      </c>
      <c r="AG266" s="84">
        <f t="shared" si="82"/>
        <v>6.7039106145251395E-3</v>
      </c>
      <c r="AH266" s="84">
        <f t="shared" si="83"/>
        <v>1.1990407673860911E-2</v>
      </c>
      <c r="AI266" s="84">
        <f t="shared" si="84"/>
        <v>9.21906133905398E-3</v>
      </c>
      <c r="AJ266" s="84" t="e">
        <f t="shared" si="85"/>
        <v>#DIV/0!</v>
      </c>
    </row>
    <row r="267" spans="1:36" ht="16.5">
      <c r="A267" s="84">
        <v>20190129</v>
      </c>
      <c r="B267" s="84" t="s">
        <v>99</v>
      </c>
      <c r="C267">
        <v>45050</v>
      </c>
      <c r="D267">
        <v>45500</v>
      </c>
      <c r="E267" s="112">
        <v>5969782550</v>
      </c>
      <c r="F267" s="112">
        <f t="shared" si="77"/>
        <v>0.17111073910295418</v>
      </c>
      <c r="G267" s="137">
        <f t="shared" si="68"/>
        <v>0.17111073910295418</v>
      </c>
      <c r="H267">
        <v>211000</v>
      </c>
      <c r="I267">
        <v>210500</v>
      </c>
      <c r="J267" s="88">
        <v>125456133</v>
      </c>
      <c r="K267" s="84">
        <f t="shared" si="78"/>
        <v>1.4162007895660857</v>
      </c>
      <c r="L267" s="130">
        <f t="shared" si="69"/>
        <v>1.4162007895660857</v>
      </c>
      <c r="M267">
        <v>257804</v>
      </c>
      <c r="N267">
        <v>264870</v>
      </c>
      <c r="O267" s="112">
        <v>15956260</v>
      </c>
      <c r="P267" s="112">
        <f t="shared" si="79"/>
        <v>19.878373613498344</v>
      </c>
      <c r="Q267" s="137">
        <f t="shared" si="70"/>
        <v>19.878373613498344</v>
      </c>
      <c r="R267">
        <v>10875</v>
      </c>
      <c r="S267">
        <v>10875</v>
      </c>
      <c r="T267" s="84">
        <v>62100000</v>
      </c>
      <c r="U267" s="84">
        <f t="shared" si="74"/>
        <v>169.07919198498757</v>
      </c>
      <c r="V267" s="84">
        <f t="shared" si="75"/>
        <v>169.07919198498757</v>
      </c>
      <c r="W267" s="112">
        <v>0</v>
      </c>
      <c r="X267" s="112">
        <v>0</v>
      </c>
      <c r="Y267" s="112">
        <v>0</v>
      </c>
      <c r="Z267" s="112">
        <f t="shared" si="80"/>
        <v>0</v>
      </c>
      <c r="AA267" s="112">
        <v>0</v>
      </c>
      <c r="AB267" s="157">
        <f t="shared" si="71"/>
        <v>0</v>
      </c>
      <c r="AC267" s="157">
        <f t="shared" si="72"/>
        <v>233482383410317.81</v>
      </c>
      <c r="AD267" s="88">
        <f t="shared" si="73"/>
        <v>282075910593663</v>
      </c>
      <c r="AE267" s="156">
        <f t="shared" si="76"/>
        <v>1208.125026280667</v>
      </c>
      <c r="AF267" s="131">
        <f t="shared" si="81"/>
        <v>9.3466915220546346E-3</v>
      </c>
      <c r="AG267" s="84">
        <f t="shared" si="82"/>
        <v>9.9889012208657056E-3</v>
      </c>
      <c r="AH267" s="84">
        <f t="shared" si="83"/>
        <v>-2.3696682464454978E-3</v>
      </c>
      <c r="AI267" s="84">
        <f t="shared" si="84"/>
        <v>2.7408418798777364E-2</v>
      </c>
      <c r="AJ267" s="84" t="e">
        <f t="shared" si="85"/>
        <v>#DIV/0!</v>
      </c>
    </row>
    <row r="268" spans="1:36" ht="16.5">
      <c r="A268" s="84">
        <v>20190130</v>
      </c>
      <c r="B268" s="84" t="s">
        <v>99</v>
      </c>
      <c r="C268">
        <v>45500</v>
      </c>
      <c r="D268">
        <v>46400</v>
      </c>
      <c r="E268" s="112">
        <v>5969782550</v>
      </c>
      <c r="F268" s="112">
        <f t="shared" si="77"/>
        <v>0.17111073910295418</v>
      </c>
      <c r="G268" s="137">
        <f t="shared" si="68"/>
        <v>0.17111073910295418</v>
      </c>
      <c r="H268">
        <v>210500</v>
      </c>
      <c r="I268">
        <v>215000</v>
      </c>
      <c r="J268" s="88">
        <v>125456133</v>
      </c>
      <c r="K268" s="84">
        <f t="shared" si="78"/>
        <v>1.4162007895660857</v>
      </c>
      <c r="L268" s="130">
        <f t="shared" si="69"/>
        <v>1.4162007895660857</v>
      </c>
      <c r="M268">
        <v>264870</v>
      </c>
      <c r="N268">
        <v>268403</v>
      </c>
      <c r="O268" s="112">
        <v>15956260</v>
      </c>
      <c r="P268" s="112">
        <f t="shared" si="79"/>
        <v>19.878373613498344</v>
      </c>
      <c r="Q268" s="137">
        <f t="shared" si="70"/>
        <v>19.878373613498344</v>
      </c>
      <c r="R268">
        <v>10875</v>
      </c>
      <c r="S268">
        <v>11020</v>
      </c>
      <c r="T268" s="84">
        <v>62100000</v>
      </c>
      <c r="U268" s="84">
        <f t="shared" si="74"/>
        <v>169.07919198498757</v>
      </c>
      <c r="V268" s="84">
        <f t="shared" si="75"/>
        <v>169.07919198498757</v>
      </c>
      <c r="W268" s="112">
        <v>0</v>
      </c>
      <c r="X268" s="112">
        <v>0</v>
      </c>
      <c r="Y268" s="112">
        <v>0</v>
      </c>
      <c r="Z268" s="112">
        <f t="shared" si="80"/>
        <v>0</v>
      </c>
      <c r="AA268" s="112">
        <v>0</v>
      </c>
      <c r="AB268" s="157">
        <f t="shared" si="71"/>
        <v>0</v>
      </c>
      <c r="AC268" s="157">
        <f t="shared" si="72"/>
        <v>233482383410317.81</v>
      </c>
      <c r="AD268" s="88">
        <f t="shared" si="73"/>
        <v>286437861358177.44</v>
      </c>
      <c r="AE268" s="156">
        <f t="shared" si="76"/>
        <v>1226.8071670949007</v>
      </c>
      <c r="AF268" s="131">
        <f t="shared" si="81"/>
        <v>1.5463747880257468E-2</v>
      </c>
      <c r="AG268" s="84">
        <f t="shared" si="82"/>
        <v>1.9780219780219779E-2</v>
      </c>
      <c r="AH268" s="84">
        <f t="shared" si="83"/>
        <v>2.1377672209026127E-2</v>
      </c>
      <c r="AI268" s="84">
        <f t="shared" si="84"/>
        <v>1.33386189451429E-2</v>
      </c>
      <c r="AJ268" s="84" t="e">
        <f t="shared" si="85"/>
        <v>#DIV/0!</v>
      </c>
    </row>
    <row r="269" spans="1:36" ht="16.5">
      <c r="A269" s="84">
        <v>20190131</v>
      </c>
      <c r="B269" s="84" t="s">
        <v>99</v>
      </c>
      <c r="C269">
        <v>46400</v>
      </c>
      <c r="D269">
        <v>46150</v>
      </c>
      <c r="E269" s="112">
        <v>5969782550</v>
      </c>
      <c r="F269" s="112">
        <f t="shared" si="77"/>
        <v>0.17111073910295418</v>
      </c>
      <c r="G269" s="137">
        <f t="shared" si="68"/>
        <v>0.17111073910295418</v>
      </c>
      <c r="H269">
        <v>215000</v>
      </c>
      <c r="I269">
        <v>219000</v>
      </c>
      <c r="J269" s="88">
        <v>125456133</v>
      </c>
      <c r="K269" s="84">
        <f t="shared" si="78"/>
        <v>1.4162007895660857</v>
      </c>
      <c r="L269" s="130">
        <f t="shared" si="69"/>
        <v>1.4162007895660857</v>
      </c>
      <c r="M269">
        <v>268403</v>
      </c>
      <c r="N269">
        <v>270857</v>
      </c>
      <c r="O269" s="112">
        <v>15956260</v>
      </c>
      <c r="P269" s="112">
        <f t="shared" si="79"/>
        <v>19.878373613498344</v>
      </c>
      <c r="Q269" s="137">
        <f t="shared" si="70"/>
        <v>19.878373613498344</v>
      </c>
      <c r="R269">
        <v>11020</v>
      </c>
      <c r="S269">
        <v>11045</v>
      </c>
      <c r="T269" s="84">
        <v>62100000</v>
      </c>
      <c r="U269" s="84">
        <f t="shared" si="74"/>
        <v>169.07919198498757</v>
      </c>
      <c r="V269" s="84">
        <f t="shared" si="75"/>
        <v>169.07919198498757</v>
      </c>
      <c r="W269" s="112">
        <v>0</v>
      </c>
      <c r="X269" s="112">
        <v>0</v>
      </c>
      <c r="Y269" s="112">
        <v>0</v>
      </c>
      <c r="Z269" s="112">
        <f t="shared" si="80"/>
        <v>0</v>
      </c>
      <c r="AA269" s="112">
        <v>0</v>
      </c>
      <c r="AB269" s="157">
        <f t="shared" si="71"/>
        <v>0</v>
      </c>
      <c r="AC269" s="157">
        <f t="shared" si="72"/>
        <v>233482383410317.81</v>
      </c>
      <c r="AD269" s="88">
        <f t="shared" si="73"/>
        <v>287934038383561.12</v>
      </c>
      <c r="AE269" s="156">
        <f t="shared" si="76"/>
        <v>1233.2152609456232</v>
      </c>
      <c r="AF269" s="131">
        <f t="shared" si="81"/>
        <v>5.2233912733791327E-3</v>
      </c>
      <c r="AG269" s="84">
        <f t="shared" si="82"/>
        <v>-5.387931034482759E-3</v>
      </c>
      <c r="AH269" s="84">
        <f t="shared" si="83"/>
        <v>1.8604651162790697E-2</v>
      </c>
      <c r="AI269" s="84">
        <f t="shared" si="84"/>
        <v>9.1429678505828924E-3</v>
      </c>
      <c r="AJ269" s="84" t="e">
        <f t="shared" si="85"/>
        <v>#DIV/0!</v>
      </c>
    </row>
    <row r="270" spans="1:36" ht="16.5">
      <c r="A270" s="84">
        <v>20190201</v>
      </c>
      <c r="B270" s="84" t="s">
        <v>99</v>
      </c>
      <c r="C270">
        <v>46150</v>
      </c>
      <c r="D270">
        <v>46350</v>
      </c>
      <c r="E270" s="112">
        <v>5969782550</v>
      </c>
      <c r="F270" s="112">
        <f t="shared" si="77"/>
        <v>0.17111073910295418</v>
      </c>
      <c r="G270" s="137">
        <f t="shared" si="68"/>
        <v>0.17111073910295418</v>
      </c>
      <c r="H270">
        <v>219000</v>
      </c>
      <c r="I270">
        <v>214500</v>
      </c>
      <c r="J270" s="88">
        <v>125456133</v>
      </c>
      <c r="K270" s="84">
        <f t="shared" si="78"/>
        <v>1.4162007895660857</v>
      </c>
      <c r="L270" s="130">
        <f t="shared" si="69"/>
        <v>1.4162007895660857</v>
      </c>
      <c r="M270">
        <v>270857</v>
      </c>
      <c r="N270">
        <v>273016</v>
      </c>
      <c r="O270" s="112">
        <v>15956260</v>
      </c>
      <c r="P270" s="112">
        <f t="shared" si="79"/>
        <v>19.878373613498344</v>
      </c>
      <c r="Q270" s="137">
        <f t="shared" si="70"/>
        <v>19.878373613498344</v>
      </c>
      <c r="R270">
        <v>11045</v>
      </c>
      <c r="S270">
        <v>11030</v>
      </c>
      <c r="T270" s="84">
        <v>62100000</v>
      </c>
      <c r="U270" s="84">
        <f t="shared" si="74"/>
        <v>169.07919198498757</v>
      </c>
      <c r="V270" s="84">
        <f t="shared" si="75"/>
        <v>169.07919198498757</v>
      </c>
      <c r="W270" s="112">
        <v>0</v>
      </c>
      <c r="X270" s="112">
        <v>0</v>
      </c>
      <c r="Y270" s="112">
        <v>0</v>
      </c>
      <c r="Z270" s="112">
        <f t="shared" si="80"/>
        <v>0</v>
      </c>
      <c r="AA270" s="112">
        <v>0</v>
      </c>
      <c r="AB270" s="157">
        <f t="shared" si="71"/>
        <v>0</v>
      </c>
      <c r="AC270" s="157">
        <f t="shared" si="72"/>
        <v>233482383410317.81</v>
      </c>
      <c r="AD270" s="88">
        <f t="shared" si="73"/>
        <v>287866121392013.87</v>
      </c>
      <c r="AE270" s="156">
        <f t="shared" si="76"/>
        <v>1232.9243739392666</v>
      </c>
      <c r="AF270" s="131">
        <f t="shared" si="81"/>
        <v>-2.3587691100539849E-4</v>
      </c>
      <c r="AG270" s="84">
        <f t="shared" si="82"/>
        <v>4.3336944745395447E-3</v>
      </c>
      <c r="AH270" s="84">
        <f t="shared" si="83"/>
        <v>-2.0547945205479451E-2</v>
      </c>
      <c r="AI270" s="84">
        <f t="shared" si="84"/>
        <v>7.9709957652931256E-3</v>
      </c>
      <c r="AJ270" s="84" t="e">
        <f t="shared" si="85"/>
        <v>#DIV/0!</v>
      </c>
    </row>
    <row r="271" spans="1:36" ht="16.5">
      <c r="A271" s="84">
        <v>20190207</v>
      </c>
      <c r="B271" s="84" t="s">
        <v>99</v>
      </c>
      <c r="C271">
        <v>46350</v>
      </c>
      <c r="D271">
        <v>46200</v>
      </c>
      <c r="E271" s="112">
        <v>5969782550</v>
      </c>
      <c r="F271" s="112">
        <f t="shared" si="77"/>
        <v>0.17111073910295418</v>
      </c>
      <c r="G271" s="137">
        <f t="shared" si="68"/>
        <v>0.17111073910295418</v>
      </c>
      <c r="H271">
        <v>214500</v>
      </c>
      <c r="I271">
        <v>214000</v>
      </c>
      <c r="J271" s="88">
        <v>125456133</v>
      </c>
      <c r="K271" s="84">
        <f t="shared" si="78"/>
        <v>1.4162007895660857</v>
      </c>
      <c r="L271" s="130">
        <f t="shared" si="69"/>
        <v>1.4162007895660857</v>
      </c>
      <c r="M271">
        <v>273016</v>
      </c>
      <c r="N271">
        <v>282731</v>
      </c>
      <c r="O271" s="112">
        <v>15956260</v>
      </c>
      <c r="P271" s="112">
        <f t="shared" si="79"/>
        <v>19.878373613498344</v>
      </c>
      <c r="Q271" s="137">
        <f t="shared" si="70"/>
        <v>19.878373613498344</v>
      </c>
      <c r="R271">
        <v>11030</v>
      </c>
      <c r="S271">
        <v>11020</v>
      </c>
      <c r="T271" s="84">
        <v>62100000</v>
      </c>
      <c r="U271" s="84">
        <f t="shared" si="74"/>
        <v>169.07919198498757</v>
      </c>
      <c r="V271" s="84">
        <f t="shared" si="75"/>
        <v>169.07919198498757</v>
      </c>
      <c r="W271" s="112">
        <v>0</v>
      </c>
      <c r="X271" s="112">
        <v>0</v>
      </c>
      <c r="Y271" s="112">
        <v>0</v>
      </c>
      <c r="Z271" s="112">
        <f t="shared" si="80"/>
        <v>0</v>
      </c>
      <c r="AA271" s="112">
        <v>0</v>
      </c>
      <c r="AB271" s="157">
        <f t="shared" si="71"/>
        <v>0</v>
      </c>
      <c r="AC271" s="157">
        <f t="shared" si="72"/>
        <v>233482383410317.81</v>
      </c>
      <c r="AD271" s="88">
        <f t="shared" si="73"/>
        <v>290600510986505</v>
      </c>
      <c r="AE271" s="156">
        <f t="shared" si="76"/>
        <v>1244.635705451956</v>
      </c>
      <c r="AF271" s="131">
        <f t="shared" si="81"/>
        <v>9.4988239021271126E-3</v>
      </c>
      <c r="AG271" s="84">
        <f t="shared" si="82"/>
        <v>-3.2362459546925568E-3</v>
      </c>
      <c r="AH271" s="84">
        <f t="shared" si="83"/>
        <v>-2.331002331002331E-3</v>
      </c>
      <c r="AI271" s="84">
        <f t="shared" si="84"/>
        <v>3.5583995077211591E-2</v>
      </c>
      <c r="AJ271" s="84" t="e">
        <f t="shared" si="85"/>
        <v>#DIV/0!</v>
      </c>
    </row>
    <row r="272" spans="1:36" ht="16.5">
      <c r="A272" s="84">
        <v>20190208</v>
      </c>
      <c r="B272" s="84" t="s">
        <v>99</v>
      </c>
      <c r="C272">
        <v>46200</v>
      </c>
      <c r="D272">
        <v>44800</v>
      </c>
      <c r="E272" s="112">
        <v>5969782550</v>
      </c>
      <c r="F272" s="112">
        <f t="shared" si="77"/>
        <v>0.17111073910295418</v>
      </c>
      <c r="G272" s="137">
        <f t="shared" si="68"/>
        <v>0.17111073910295418</v>
      </c>
      <c r="H272">
        <v>214000</v>
      </c>
      <c r="I272">
        <v>215000</v>
      </c>
      <c r="J272" s="88">
        <v>125456133</v>
      </c>
      <c r="K272" s="84">
        <f t="shared" si="78"/>
        <v>1.4162007895660857</v>
      </c>
      <c r="L272" s="130">
        <f t="shared" si="69"/>
        <v>1.4162007895660857</v>
      </c>
      <c r="M272">
        <v>282731</v>
      </c>
      <c r="N272">
        <v>283811</v>
      </c>
      <c r="O272" s="112">
        <v>15956260</v>
      </c>
      <c r="P272" s="112">
        <f t="shared" si="79"/>
        <v>19.878373613498344</v>
      </c>
      <c r="Q272" s="137">
        <f t="shared" si="70"/>
        <v>19.878373613498344</v>
      </c>
      <c r="R272">
        <v>11020</v>
      </c>
      <c r="S272">
        <v>10845</v>
      </c>
      <c r="T272" s="84">
        <v>62100000</v>
      </c>
      <c r="U272" s="84">
        <f t="shared" si="74"/>
        <v>169.07919198498757</v>
      </c>
      <c r="V272" s="84">
        <f t="shared" si="75"/>
        <v>169.07919198498757</v>
      </c>
      <c r="W272" s="112">
        <v>0</v>
      </c>
      <c r="X272" s="112">
        <v>0</v>
      </c>
      <c r="Y272" s="112">
        <v>0</v>
      </c>
      <c r="Z272" s="112">
        <f t="shared" si="80"/>
        <v>0</v>
      </c>
      <c r="AA272" s="112">
        <v>0</v>
      </c>
      <c r="AB272" s="157">
        <f t="shared" si="71"/>
        <v>0</v>
      </c>
      <c r="AC272" s="157">
        <f t="shared" si="72"/>
        <v>233482383410317.81</v>
      </c>
      <c r="AD272" s="88">
        <f t="shared" si="73"/>
        <v>287853181733612.94</v>
      </c>
      <c r="AE272" s="156">
        <f t="shared" si="76"/>
        <v>1232.868953662105</v>
      </c>
      <c r="AF272" s="131">
        <f t="shared" si="81"/>
        <v>-9.4539725465920439E-3</v>
      </c>
      <c r="AG272" s="84">
        <f t="shared" si="82"/>
        <v>-3.0303030303030304E-2</v>
      </c>
      <c r="AH272" s="84">
        <f t="shared" si="83"/>
        <v>4.6728971962616819E-3</v>
      </c>
      <c r="AI272" s="84">
        <f t="shared" si="84"/>
        <v>3.8198853327014019E-3</v>
      </c>
      <c r="AJ272" s="84" t="e">
        <f t="shared" si="85"/>
        <v>#DIV/0!</v>
      </c>
    </row>
    <row r="273" spans="1:36" ht="16.5">
      <c r="A273" s="84">
        <v>20190211</v>
      </c>
      <c r="B273" s="84" t="s">
        <v>99</v>
      </c>
      <c r="C273">
        <v>44800</v>
      </c>
      <c r="D273">
        <v>45000</v>
      </c>
      <c r="E273" s="112">
        <v>5969782550</v>
      </c>
      <c r="F273" s="112">
        <f t="shared" si="77"/>
        <v>0.17111073910295418</v>
      </c>
      <c r="G273" s="137">
        <f t="shared" si="68"/>
        <v>0.17111073910295418</v>
      </c>
      <c r="H273">
        <v>215000</v>
      </c>
      <c r="I273">
        <v>215500</v>
      </c>
      <c r="J273" s="88">
        <v>125456133</v>
      </c>
      <c r="K273" s="84">
        <f t="shared" si="78"/>
        <v>1.4162007895660857</v>
      </c>
      <c r="L273" s="130">
        <f t="shared" si="69"/>
        <v>1.4162007895660857</v>
      </c>
      <c r="M273">
        <v>283811</v>
      </c>
      <c r="N273">
        <v>284596</v>
      </c>
      <c r="O273" s="112">
        <v>15956260</v>
      </c>
      <c r="P273" s="112">
        <f t="shared" si="79"/>
        <v>19.878373613498344</v>
      </c>
      <c r="Q273" s="137">
        <f t="shared" si="70"/>
        <v>19.878373613498344</v>
      </c>
      <c r="R273">
        <v>10845</v>
      </c>
      <c r="S273">
        <v>10775</v>
      </c>
      <c r="T273" s="84">
        <v>62100000</v>
      </c>
      <c r="U273" s="84">
        <f t="shared" si="74"/>
        <v>169.07919198498757</v>
      </c>
      <c r="V273" s="84">
        <f t="shared" si="75"/>
        <v>169.07919198498757</v>
      </c>
      <c r="W273" s="112">
        <v>0</v>
      </c>
      <c r="X273" s="112">
        <v>0</v>
      </c>
      <c r="Y273" s="112">
        <v>0</v>
      </c>
      <c r="Z273" s="112">
        <f t="shared" si="80"/>
        <v>0</v>
      </c>
      <c r="AA273" s="112">
        <v>0</v>
      </c>
      <c r="AB273" s="157">
        <f t="shared" si="71"/>
        <v>0</v>
      </c>
      <c r="AC273" s="157">
        <f t="shared" si="72"/>
        <v>233482383410317.81</v>
      </c>
      <c r="AD273" s="88">
        <f t="shared" si="73"/>
        <v>287660318634979.31</v>
      </c>
      <c r="AE273" s="156">
        <f t="shared" si="76"/>
        <v>1232.0429251805697</v>
      </c>
      <c r="AF273" s="131">
        <f t="shared" si="81"/>
        <v>-6.7000509590390981E-4</v>
      </c>
      <c r="AG273" s="84">
        <f t="shared" si="82"/>
        <v>4.464285714285714E-3</v>
      </c>
      <c r="AH273" s="84">
        <f t="shared" si="83"/>
        <v>2.3255813953488372E-3</v>
      </c>
      <c r="AI273" s="84">
        <f t="shared" si="84"/>
        <v>2.765925210791689E-3</v>
      </c>
      <c r="AJ273" s="84" t="e">
        <f t="shared" si="85"/>
        <v>#DIV/0!</v>
      </c>
    </row>
    <row r="274" spans="1:36" ht="16.5">
      <c r="A274" s="84">
        <v>20190212</v>
      </c>
      <c r="B274" s="84" t="s">
        <v>99</v>
      </c>
      <c r="C274">
        <v>45000</v>
      </c>
      <c r="D274">
        <v>46050</v>
      </c>
      <c r="E274" s="112">
        <v>5969782550</v>
      </c>
      <c r="F274" s="112">
        <f t="shared" si="77"/>
        <v>0.17111073910295418</v>
      </c>
      <c r="G274" s="137">
        <f t="shared" si="68"/>
        <v>0.17111073910295418</v>
      </c>
      <c r="H274">
        <v>215500</v>
      </c>
      <c r="I274">
        <v>212500</v>
      </c>
      <c r="J274" s="88">
        <v>125456133</v>
      </c>
      <c r="K274" s="84">
        <f t="shared" si="78"/>
        <v>1.4162007895660857</v>
      </c>
      <c r="L274" s="130">
        <f t="shared" si="69"/>
        <v>1.4162007895660857</v>
      </c>
      <c r="M274">
        <v>284596</v>
      </c>
      <c r="N274">
        <v>274095</v>
      </c>
      <c r="O274" s="112">
        <v>15956260</v>
      </c>
      <c r="P274" s="112">
        <f t="shared" si="79"/>
        <v>19.878373613498344</v>
      </c>
      <c r="Q274" s="137">
        <f t="shared" si="70"/>
        <v>19.878373613498344</v>
      </c>
      <c r="R274">
        <v>10775</v>
      </c>
      <c r="S274">
        <v>10935</v>
      </c>
      <c r="T274" s="84">
        <v>62100000</v>
      </c>
      <c r="U274" s="84">
        <f t="shared" si="74"/>
        <v>169.07919198498757</v>
      </c>
      <c r="V274" s="84">
        <f t="shared" si="75"/>
        <v>169.07919198498757</v>
      </c>
      <c r="W274" s="112">
        <v>0</v>
      </c>
      <c r="X274" s="112">
        <v>0</v>
      </c>
      <c r="Y274" s="112">
        <v>0</v>
      </c>
      <c r="Z274" s="112">
        <f t="shared" si="80"/>
        <v>0</v>
      </c>
      <c r="AA274" s="112">
        <v>0</v>
      </c>
      <c r="AB274" s="157">
        <f t="shared" si="71"/>
        <v>0</v>
      </c>
      <c r="AC274" s="157">
        <f t="shared" si="72"/>
        <v>233482383410317.81</v>
      </c>
      <c r="AD274" s="88">
        <f t="shared" si="73"/>
        <v>286549090451429.81</v>
      </c>
      <c r="AE274" s="156">
        <f t="shared" si="76"/>
        <v>1227.2835588964051</v>
      </c>
      <c r="AF274" s="131">
        <f t="shared" si="81"/>
        <v>-3.862987390205607E-3</v>
      </c>
      <c r="AG274" s="84">
        <f t="shared" si="82"/>
        <v>2.3333333333333334E-2</v>
      </c>
      <c r="AH274" s="84">
        <f t="shared" si="83"/>
        <v>-1.3921113689095127E-2</v>
      </c>
      <c r="AI274" s="84">
        <f t="shared" si="84"/>
        <v>-3.6897918452824356E-2</v>
      </c>
      <c r="AJ274" s="84" t="e">
        <f t="shared" si="85"/>
        <v>#DIV/0!</v>
      </c>
    </row>
    <row r="275" spans="1:36" ht="16.5">
      <c r="A275" s="84">
        <v>20190213</v>
      </c>
      <c r="B275" s="84" t="s">
        <v>99</v>
      </c>
      <c r="C275">
        <v>46050</v>
      </c>
      <c r="D275">
        <v>46200</v>
      </c>
      <c r="E275" s="112">
        <v>5969782550</v>
      </c>
      <c r="F275" s="112">
        <f t="shared" si="77"/>
        <v>0.17111073910295418</v>
      </c>
      <c r="G275" s="137">
        <f t="shared" si="68"/>
        <v>0.17111073910295418</v>
      </c>
      <c r="H275">
        <v>212500</v>
      </c>
      <c r="I275">
        <v>212000</v>
      </c>
      <c r="J275" s="88">
        <v>125456133</v>
      </c>
      <c r="K275" s="84">
        <f t="shared" si="78"/>
        <v>1.4162007895660857</v>
      </c>
      <c r="L275" s="130">
        <f t="shared" si="69"/>
        <v>1.4162007895660857</v>
      </c>
      <c r="M275">
        <v>274095</v>
      </c>
      <c r="N275">
        <v>277334</v>
      </c>
      <c r="O275" s="112">
        <v>15956260</v>
      </c>
      <c r="P275" s="112">
        <f t="shared" si="79"/>
        <v>19.878373613498344</v>
      </c>
      <c r="Q275" s="137">
        <f t="shared" si="70"/>
        <v>19.878373613498344</v>
      </c>
      <c r="R275">
        <v>10935</v>
      </c>
      <c r="S275">
        <v>10990</v>
      </c>
      <c r="T275" s="84">
        <v>62100000</v>
      </c>
      <c r="U275" s="84">
        <f t="shared" si="74"/>
        <v>169.07919198498757</v>
      </c>
      <c r="V275" s="84">
        <f t="shared" si="75"/>
        <v>169.07919198498757</v>
      </c>
      <c r="W275" s="112">
        <v>0</v>
      </c>
      <c r="X275" s="112">
        <v>0</v>
      </c>
      <c r="Y275" s="112">
        <v>0</v>
      </c>
      <c r="Z275" s="112">
        <f t="shared" si="80"/>
        <v>0</v>
      </c>
      <c r="AA275" s="112">
        <v>0</v>
      </c>
      <c r="AB275" s="157">
        <f t="shared" si="71"/>
        <v>0</v>
      </c>
      <c r="AC275" s="157">
        <f t="shared" si="72"/>
        <v>233482383410317.81</v>
      </c>
      <c r="AD275" s="88">
        <f t="shared" si="73"/>
        <v>288218329568237</v>
      </c>
      <c r="AE275" s="156">
        <f t="shared" si="76"/>
        <v>1234.4328739429013</v>
      </c>
      <c r="AF275" s="131">
        <f t="shared" si="81"/>
        <v>5.8253164027757386E-3</v>
      </c>
      <c r="AG275" s="84">
        <f t="shared" si="82"/>
        <v>3.2573289902280132E-3</v>
      </c>
      <c r="AH275" s="84">
        <f t="shared" si="83"/>
        <v>-2.352941176470588E-3</v>
      </c>
      <c r="AI275" s="84">
        <f t="shared" si="84"/>
        <v>1.1817070723654207E-2</v>
      </c>
      <c r="AJ275" s="84" t="e">
        <f t="shared" si="85"/>
        <v>#DIV/0!</v>
      </c>
    </row>
    <row r="276" spans="1:36" ht="16.5">
      <c r="A276" s="84">
        <v>20190214</v>
      </c>
      <c r="B276" s="84" t="s">
        <v>99</v>
      </c>
      <c r="C276">
        <v>46200</v>
      </c>
      <c r="D276">
        <v>47500</v>
      </c>
      <c r="E276" s="112">
        <v>5969782550</v>
      </c>
      <c r="F276" s="112">
        <f t="shared" si="77"/>
        <v>0.17111073910295418</v>
      </c>
      <c r="G276" s="137">
        <f t="shared" si="68"/>
        <v>0.17111073910295418</v>
      </c>
      <c r="H276">
        <v>212000</v>
      </c>
      <c r="I276">
        <v>210000</v>
      </c>
      <c r="J276" s="88">
        <v>125456133</v>
      </c>
      <c r="K276" s="84">
        <f t="shared" si="78"/>
        <v>1.4162007895660857</v>
      </c>
      <c r="L276" s="130">
        <f t="shared" si="69"/>
        <v>1.4162007895660857</v>
      </c>
      <c r="M276">
        <v>277334</v>
      </c>
      <c r="N276">
        <v>274782</v>
      </c>
      <c r="O276" s="112">
        <v>15956260</v>
      </c>
      <c r="P276" s="112">
        <f t="shared" si="79"/>
        <v>19.878373613498344</v>
      </c>
      <c r="Q276" s="137">
        <f t="shared" si="70"/>
        <v>19.878373613498344</v>
      </c>
      <c r="R276">
        <v>10990</v>
      </c>
      <c r="S276">
        <v>11090</v>
      </c>
      <c r="T276" s="84">
        <v>62100000</v>
      </c>
      <c r="U276" s="84">
        <f t="shared" si="74"/>
        <v>169.07919198498757</v>
      </c>
      <c r="V276" s="84">
        <f t="shared" si="75"/>
        <v>169.07919198498757</v>
      </c>
      <c r="W276" s="112">
        <v>0</v>
      </c>
      <c r="X276" s="112">
        <v>0</v>
      </c>
      <c r="Y276" s="112">
        <v>0</v>
      </c>
      <c r="Z276" s="112">
        <f t="shared" si="80"/>
        <v>0</v>
      </c>
      <c r="AA276" s="112">
        <v>0</v>
      </c>
      <c r="AB276" s="157">
        <f t="shared" si="71"/>
        <v>0</v>
      </c>
      <c r="AC276" s="157">
        <f t="shared" si="72"/>
        <v>233482383410317.81</v>
      </c>
      <c r="AD276" s="88">
        <f t="shared" si="73"/>
        <v>289431456438713</v>
      </c>
      <c r="AE276" s="156">
        <f t="shared" si="76"/>
        <v>1239.6286701000104</v>
      </c>
      <c r="AF276" s="131">
        <f t="shared" si="81"/>
        <v>4.2090552404953005E-3</v>
      </c>
      <c r="AG276" s="84">
        <f t="shared" si="82"/>
        <v>2.813852813852814E-2</v>
      </c>
      <c r="AH276" s="84">
        <f t="shared" si="83"/>
        <v>-9.433962264150943E-3</v>
      </c>
      <c r="AI276" s="84">
        <f t="shared" si="84"/>
        <v>-9.2019009569688538E-3</v>
      </c>
      <c r="AJ276" s="84" t="e">
        <f t="shared" si="85"/>
        <v>#DIV/0!</v>
      </c>
    </row>
    <row r="277" spans="1:36" ht="16.5">
      <c r="A277" s="84">
        <v>20190215</v>
      </c>
      <c r="B277" s="84" t="s">
        <v>99</v>
      </c>
      <c r="C277">
        <v>47500</v>
      </c>
      <c r="D277">
        <v>46050</v>
      </c>
      <c r="E277" s="112">
        <v>5969782550</v>
      </c>
      <c r="F277" s="112">
        <f t="shared" si="77"/>
        <v>0.17111073910295418</v>
      </c>
      <c r="G277" s="137">
        <f t="shared" si="68"/>
        <v>0.17111073910295418</v>
      </c>
      <c r="H277">
        <v>210000</v>
      </c>
      <c r="I277">
        <v>209500</v>
      </c>
      <c r="J277" s="88">
        <v>125456133</v>
      </c>
      <c r="K277" s="84">
        <f t="shared" si="78"/>
        <v>1.4162007895660857</v>
      </c>
      <c r="L277" s="130">
        <f t="shared" si="69"/>
        <v>1.4162007895660857</v>
      </c>
      <c r="M277">
        <v>274782</v>
      </c>
      <c r="N277">
        <v>279395</v>
      </c>
      <c r="O277" s="112">
        <v>15956260</v>
      </c>
      <c r="P277" s="112">
        <f t="shared" si="79"/>
        <v>19.878373613498344</v>
      </c>
      <c r="Q277" s="137">
        <f t="shared" si="70"/>
        <v>19.878373613498344</v>
      </c>
      <c r="R277">
        <v>11090</v>
      </c>
      <c r="S277">
        <v>10945</v>
      </c>
      <c r="T277" s="84">
        <v>62100000</v>
      </c>
      <c r="U277" s="84">
        <f t="shared" si="74"/>
        <v>169.07919198498757</v>
      </c>
      <c r="V277" s="84">
        <f t="shared" si="75"/>
        <v>169.07919198498757</v>
      </c>
      <c r="W277" s="112">
        <v>0</v>
      </c>
      <c r="X277" s="112">
        <v>0</v>
      </c>
      <c r="Y277" s="112">
        <v>0</v>
      </c>
      <c r="Z277" s="112">
        <f t="shared" si="80"/>
        <v>0</v>
      </c>
      <c r="AA277" s="112">
        <v>0</v>
      </c>
      <c r="AB277" s="157">
        <f t="shared" si="71"/>
        <v>0</v>
      </c>
      <c r="AC277" s="157">
        <f t="shared" si="72"/>
        <v>233482383410317.81</v>
      </c>
      <c r="AD277" s="88">
        <f t="shared" si="73"/>
        <v>287802153243917.75</v>
      </c>
      <c r="AE277" s="156">
        <f t="shared" si="76"/>
        <v>1232.6503997440325</v>
      </c>
      <c r="AF277" s="131">
        <f t="shared" si="81"/>
        <v>-5.6293231386903087E-3</v>
      </c>
      <c r="AG277" s="84">
        <f t="shared" si="82"/>
        <v>-3.0526315789473683E-2</v>
      </c>
      <c r="AH277" s="84">
        <f t="shared" si="83"/>
        <v>-2.3809523809523812E-3</v>
      </c>
      <c r="AI277" s="84">
        <f t="shared" si="84"/>
        <v>1.678785364397959E-2</v>
      </c>
      <c r="AJ277" s="84" t="e">
        <f t="shared" si="85"/>
        <v>#DIV/0!</v>
      </c>
    </row>
    <row r="278" spans="1:36" ht="16.5">
      <c r="A278" s="84">
        <v>20190218</v>
      </c>
      <c r="B278" s="84" t="s">
        <v>99</v>
      </c>
      <c r="C278">
        <v>46050</v>
      </c>
      <c r="D278">
        <v>46200</v>
      </c>
      <c r="E278" s="112">
        <v>5969782550</v>
      </c>
      <c r="F278" s="112">
        <f t="shared" si="77"/>
        <v>0.17111073910295418</v>
      </c>
      <c r="G278" s="137">
        <f t="shared" si="68"/>
        <v>0.17111073910295418</v>
      </c>
      <c r="H278">
        <v>209500</v>
      </c>
      <c r="I278">
        <v>212000</v>
      </c>
      <c r="J278" s="88">
        <v>125456133</v>
      </c>
      <c r="K278" s="84">
        <f t="shared" si="78"/>
        <v>1.4162007895660857</v>
      </c>
      <c r="L278" s="130">
        <f t="shared" si="69"/>
        <v>1.4162007895660857</v>
      </c>
      <c r="M278">
        <v>279395</v>
      </c>
      <c r="N278">
        <v>273506</v>
      </c>
      <c r="O278" s="112">
        <v>15956260</v>
      </c>
      <c r="P278" s="112">
        <f t="shared" si="79"/>
        <v>19.878373613498344</v>
      </c>
      <c r="Q278" s="137">
        <f t="shared" si="70"/>
        <v>19.878373613498344</v>
      </c>
      <c r="R278">
        <v>10945</v>
      </c>
      <c r="S278">
        <v>11015</v>
      </c>
      <c r="T278" s="84">
        <v>62100000</v>
      </c>
      <c r="U278" s="84">
        <f t="shared" si="74"/>
        <v>169.07919198498757</v>
      </c>
      <c r="V278" s="84">
        <f t="shared" si="75"/>
        <v>169.07919198498757</v>
      </c>
      <c r="W278" s="112">
        <v>0</v>
      </c>
      <c r="X278" s="112">
        <v>0</v>
      </c>
      <c r="Y278" s="112">
        <v>0</v>
      </c>
      <c r="Z278" s="112">
        <f t="shared" si="80"/>
        <v>0</v>
      </c>
      <c r="AA278" s="112">
        <v>0</v>
      </c>
      <c r="AB278" s="157">
        <f t="shared" si="71"/>
        <v>0</v>
      </c>
      <c r="AC278" s="157">
        <f t="shared" si="72"/>
        <v>233482383410317.81</v>
      </c>
      <c r="AD278" s="88">
        <f t="shared" si="73"/>
        <v>287266642756390.94</v>
      </c>
      <c r="AE278" s="156">
        <f t="shared" si="76"/>
        <v>1230.356819904282</v>
      </c>
      <c r="AF278" s="131">
        <f t="shared" si="81"/>
        <v>-1.8606896490900747E-3</v>
      </c>
      <c r="AG278" s="84">
        <f t="shared" si="82"/>
        <v>3.2573289902280132E-3</v>
      </c>
      <c r="AH278" s="84">
        <f t="shared" si="83"/>
        <v>1.1933174224343675E-2</v>
      </c>
      <c r="AI278" s="84">
        <f t="shared" si="84"/>
        <v>-2.1077685713774406E-2</v>
      </c>
      <c r="AJ278" s="84" t="e">
        <f t="shared" si="85"/>
        <v>#DIV/0!</v>
      </c>
    </row>
    <row r="279" spans="1:36" ht="16.5">
      <c r="A279" s="84">
        <v>20190219</v>
      </c>
      <c r="B279" s="84" t="s">
        <v>99</v>
      </c>
      <c r="C279">
        <v>46200</v>
      </c>
      <c r="D279">
        <v>45950</v>
      </c>
      <c r="E279" s="112">
        <v>5969782550</v>
      </c>
      <c r="F279" s="112">
        <f t="shared" si="77"/>
        <v>0.17111073910295418</v>
      </c>
      <c r="G279" s="137">
        <f t="shared" si="68"/>
        <v>0.17111073910295418</v>
      </c>
      <c r="H279">
        <v>212000</v>
      </c>
      <c r="I279">
        <v>215000</v>
      </c>
      <c r="J279" s="88">
        <v>125456133</v>
      </c>
      <c r="K279" s="84">
        <f t="shared" si="78"/>
        <v>1.4162007895660857</v>
      </c>
      <c r="L279" s="130">
        <f t="shared" si="69"/>
        <v>1.4162007895660857</v>
      </c>
      <c r="M279">
        <v>273506</v>
      </c>
      <c r="N279">
        <v>282927</v>
      </c>
      <c r="O279" s="112">
        <v>15956260</v>
      </c>
      <c r="P279" s="112">
        <f t="shared" si="79"/>
        <v>19.878373613498344</v>
      </c>
      <c r="Q279" s="137">
        <f t="shared" si="70"/>
        <v>19.878373613498344</v>
      </c>
      <c r="R279">
        <v>11015</v>
      </c>
      <c r="S279">
        <v>10975</v>
      </c>
      <c r="T279" s="84">
        <v>62100000</v>
      </c>
      <c r="U279" s="84">
        <f t="shared" si="74"/>
        <v>169.07919198498757</v>
      </c>
      <c r="V279" s="84">
        <f t="shared" si="75"/>
        <v>169.07919198498757</v>
      </c>
      <c r="W279" s="112">
        <v>0</v>
      </c>
      <c r="X279" s="112">
        <v>0</v>
      </c>
      <c r="Y279" s="112">
        <v>0</v>
      </c>
      <c r="Z279" s="112">
        <f t="shared" si="80"/>
        <v>0</v>
      </c>
      <c r="AA279" s="112">
        <v>0</v>
      </c>
      <c r="AB279" s="157">
        <f t="shared" si="71"/>
        <v>0</v>
      </c>
      <c r="AC279" s="157">
        <f t="shared" si="72"/>
        <v>233482383410317.81</v>
      </c>
      <c r="AD279" s="88">
        <f t="shared" si="73"/>
        <v>290112484944569.69</v>
      </c>
      <c r="AE279" s="156">
        <f t="shared" si="76"/>
        <v>1242.545500466008</v>
      </c>
      <c r="AF279" s="131">
        <f t="shared" si="81"/>
        <v>9.9066225053917305E-3</v>
      </c>
      <c r="AG279" s="84">
        <f t="shared" si="82"/>
        <v>-5.411255411255411E-3</v>
      </c>
      <c r="AH279" s="84">
        <f t="shared" si="83"/>
        <v>1.4150943396226415E-2</v>
      </c>
      <c r="AI279" s="84">
        <f t="shared" si="84"/>
        <v>3.4445313813956546E-2</v>
      </c>
      <c r="AJ279" s="84" t="e">
        <f t="shared" si="85"/>
        <v>#DIV/0!</v>
      </c>
    </row>
    <row r="280" spans="1:36" ht="16.5">
      <c r="A280" s="84">
        <v>20190220</v>
      </c>
      <c r="B280" s="84" t="s">
        <v>99</v>
      </c>
      <c r="C280">
        <v>45950</v>
      </c>
      <c r="D280">
        <v>46900</v>
      </c>
      <c r="E280" s="112">
        <v>5969782550</v>
      </c>
      <c r="F280" s="112">
        <f t="shared" si="77"/>
        <v>0.17111073910295418</v>
      </c>
      <c r="G280" s="137">
        <f t="shared" si="68"/>
        <v>0.18076545005361408</v>
      </c>
      <c r="H280">
        <v>215000</v>
      </c>
      <c r="I280" s="8">
        <v>213500</v>
      </c>
      <c r="J280" s="88">
        <v>125461438</v>
      </c>
      <c r="K280" s="84">
        <f t="shared" si="78"/>
        <v>1.4162007895660857</v>
      </c>
      <c r="L280" s="130">
        <f t="shared" si="69"/>
        <v>1.496044899030013</v>
      </c>
      <c r="M280">
        <v>282927</v>
      </c>
      <c r="N280">
        <v>285185</v>
      </c>
      <c r="O280" s="112">
        <v>15956260</v>
      </c>
      <c r="P280" s="112">
        <f t="shared" si="79"/>
        <v>19.878373613498344</v>
      </c>
      <c r="Q280" s="137">
        <f t="shared" si="70"/>
        <v>20.99998615759516</v>
      </c>
      <c r="R280">
        <v>10975</v>
      </c>
      <c r="S280">
        <v>11090</v>
      </c>
      <c r="T280" s="84">
        <v>62100000</v>
      </c>
      <c r="U280" s="84">
        <f t="shared" si="74"/>
        <v>169.07919198498757</v>
      </c>
      <c r="V280" s="84">
        <f t="shared" si="75"/>
        <v>178.61927541250404</v>
      </c>
      <c r="W280" s="112">
        <v>0</v>
      </c>
      <c r="X280" s="112">
        <v>0</v>
      </c>
      <c r="Y280" s="112">
        <v>0</v>
      </c>
      <c r="Z280" s="112">
        <f t="shared" si="80"/>
        <v>0</v>
      </c>
      <c r="AA280" s="112">
        <v>0</v>
      </c>
      <c r="AB280" s="157">
        <f t="shared" si="71"/>
        <v>1</v>
      </c>
      <c r="AC280" s="157">
        <f t="shared" si="72"/>
        <v>246656336931384.97</v>
      </c>
      <c r="AD280" s="88">
        <f t="shared" si="73"/>
        <v>309257574600214.19</v>
      </c>
      <c r="AE280" s="156">
        <f t="shared" si="76"/>
        <v>1253.7994297962987</v>
      </c>
      <c r="AF280" s="131">
        <f t="shared" si="81"/>
        <v>9.0571567206754154E-3</v>
      </c>
      <c r="AG280" s="84">
        <f t="shared" si="82"/>
        <v>2.0674646354733407E-2</v>
      </c>
      <c r="AH280" s="84">
        <f t="shared" si="83"/>
        <v>-6.9767441860465115E-3</v>
      </c>
      <c r="AI280" s="84">
        <f t="shared" si="84"/>
        <v>7.9808572529309688E-3</v>
      </c>
      <c r="AJ280" s="84" t="e">
        <f t="shared" si="85"/>
        <v>#DIV/0!</v>
      </c>
    </row>
    <row r="281" spans="1:36" ht="16.5">
      <c r="A281" s="84">
        <v>20190221</v>
      </c>
      <c r="B281" s="84" t="s">
        <v>99</v>
      </c>
      <c r="C281">
        <v>46900</v>
      </c>
      <c r="D281">
        <v>46950</v>
      </c>
      <c r="E281" s="112">
        <v>5969782550</v>
      </c>
      <c r="F281" s="112">
        <f t="shared" si="77"/>
        <v>0.18076545005361408</v>
      </c>
      <c r="G281" s="137">
        <f t="shared" si="68"/>
        <v>0.18076545005361408</v>
      </c>
      <c r="H281" s="8">
        <v>213500</v>
      </c>
      <c r="I281">
        <v>207500</v>
      </c>
      <c r="J281" s="88">
        <v>125461438</v>
      </c>
      <c r="K281" s="84">
        <f t="shared" si="78"/>
        <v>1.496044899030013</v>
      </c>
      <c r="L281" s="130">
        <f t="shared" si="69"/>
        <v>1.496044899030013</v>
      </c>
      <c r="M281">
        <v>285185</v>
      </c>
      <c r="N281">
        <v>281848</v>
      </c>
      <c r="O281" s="112">
        <v>15956260</v>
      </c>
      <c r="P281" s="112">
        <f t="shared" si="79"/>
        <v>20.99998615759516</v>
      </c>
      <c r="Q281" s="137">
        <f t="shared" si="70"/>
        <v>20.99998615759516</v>
      </c>
      <c r="R281">
        <v>11090</v>
      </c>
      <c r="S281">
        <v>11095</v>
      </c>
      <c r="T281" s="84">
        <v>62100000</v>
      </c>
      <c r="U281" s="84">
        <f t="shared" si="74"/>
        <v>178.61927541250404</v>
      </c>
      <c r="V281" s="84">
        <f t="shared" si="75"/>
        <v>178.61927541250404</v>
      </c>
      <c r="W281" s="112">
        <v>0</v>
      </c>
      <c r="X281" s="112">
        <v>0</v>
      </c>
      <c r="Y281" s="112">
        <v>0</v>
      </c>
      <c r="Z281" s="112">
        <f t="shared" si="80"/>
        <v>0</v>
      </c>
      <c r="AA281" s="112">
        <v>0</v>
      </c>
      <c r="AB281" s="157">
        <f t="shared" si="71"/>
        <v>0</v>
      </c>
      <c r="AC281" s="157">
        <f t="shared" si="72"/>
        <v>246656336931384.97</v>
      </c>
      <c r="AD281" s="88">
        <f t="shared" si="73"/>
        <v>307122650645662.37</v>
      </c>
      <c r="AE281" s="156">
        <f t="shared" si="76"/>
        <v>1245.1439702159284</v>
      </c>
      <c r="AF281" s="131">
        <f t="shared" si="81"/>
        <v>-6.9033845244103062E-3</v>
      </c>
      <c r="AG281" s="84">
        <f t="shared" si="82"/>
        <v>1.0660980810234541E-3</v>
      </c>
      <c r="AH281" s="84">
        <f t="shared" si="83"/>
        <v>-2.8103044496487119E-2</v>
      </c>
      <c r="AI281" s="84">
        <f t="shared" si="84"/>
        <v>-1.1701176429335344E-2</v>
      </c>
      <c r="AJ281" s="84" t="e">
        <f t="shared" si="85"/>
        <v>#DIV/0!</v>
      </c>
    </row>
    <row r="282" spans="1:36" ht="16.5">
      <c r="A282" s="84">
        <v>20190222</v>
      </c>
      <c r="B282" s="84" t="s">
        <v>99</v>
      </c>
      <c r="C282">
        <v>46950</v>
      </c>
      <c r="D282">
        <v>47150</v>
      </c>
      <c r="E282" s="112">
        <v>5969782550</v>
      </c>
      <c r="F282" s="112">
        <f t="shared" si="77"/>
        <v>0.18076545005361408</v>
      </c>
      <c r="G282" s="137">
        <f t="shared" si="68"/>
        <v>0.18076545005361408</v>
      </c>
      <c r="H282">
        <v>207500</v>
      </c>
      <c r="I282">
        <v>207000</v>
      </c>
      <c r="J282" s="88">
        <v>125461438</v>
      </c>
      <c r="K282" s="84">
        <f t="shared" si="78"/>
        <v>1.496044899030013</v>
      </c>
      <c r="L282" s="130">
        <f t="shared" si="69"/>
        <v>1.496044899030013</v>
      </c>
      <c r="M282">
        <v>281848</v>
      </c>
      <c r="N282">
        <v>282142</v>
      </c>
      <c r="O282" s="112">
        <v>15956260</v>
      </c>
      <c r="P282" s="112">
        <f t="shared" si="79"/>
        <v>20.99998615759516</v>
      </c>
      <c r="Q282" s="137">
        <f t="shared" si="70"/>
        <v>20.99998615759516</v>
      </c>
      <c r="R282">
        <v>11095</v>
      </c>
      <c r="S282">
        <v>11075</v>
      </c>
      <c r="T282" s="84">
        <v>62100000</v>
      </c>
      <c r="U282" s="84">
        <f t="shared" si="74"/>
        <v>178.61927541250404</v>
      </c>
      <c r="V282" s="84">
        <f t="shared" si="75"/>
        <v>178.61927541250404</v>
      </c>
      <c r="W282" s="112">
        <v>0</v>
      </c>
      <c r="X282" s="112">
        <v>0</v>
      </c>
      <c r="Y282" s="112">
        <v>0</v>
      </c>
      <c r="Z282" s="112">
        <f t="shared" si="80"/>
        <v>0</v>
      </c>
      <c r="AA282" s="112">
        <v>0</v>
      </c>
      <c r="AB282" s="157">
        <f t="shared" si="71"/>
        <v>0</v>
      </c>
      <c r="AC282" s="157">
        <f t="shared" si="72"/>
        <v>246656336931384.97</v>
      </c>
      <c r="AD282" s="88">
        <f t="shared" si="73"/>
        <v>307121297503605.56</v>
      </c>
      <c r="AE282" s="156">
        <f t="shared" si="76"/>
        <v>1245.1384842751506</v>
      </c>
      <c r="AF282" s="131">
        <f t="shared" si="81"/>
        <v>-4.4058686457481462E-6</v>
      </c>
      <c r="AG282" s="84">
        <f t="shared" si="82"/>
        <v>4.2598509052183178E-3</v>
      </c>
      <c r="AH282" s="84">
        <f t="shared" si="83"/>
        <v>-2.4096385542168677E-3</v>
      </c>
      <c r="AI282" s="84">
        <f t="shared" si="84"/>
        <v>1.043115438108484E-3</v>
      </c>
      <c r="AJ282" s="84" t="e">
        <f t="shared" si="85"/>
        <v>#DIV/0!</v>
      </c>
    </row>
    <row r="283" spans="1:36" ht="16.5">
      <c r="A283" s="84">
        <v>20190225</v>
      </c>
      <c r="B283" s="84" t="s">
        <v>99</v>
      </c>
      <c r="C283">
        <v>47150</v>
      </c>
      <c r="D283">
        <v>47350</v>
      </c>
      <c r="E283" s="112">
        <v>5969782550</v>
      </c>
      <c r="F283" s="112">
        <f t="shared" si="77"/>
        <v>0.18076545005361408</v>
      </c>
      <c r="G283" s="137">
        <f t="shared" si="68"/>
        <v>0.18076545005361408</v>
      </c>
      <c r="H283">
        <v>207000</v>
      </c>
      <c r="I283">
        <v>204000</v>
      </c>
      <c r="J283" s="88">
        <v>125461438</v>
      </c>
      <c r="K283" s="84">
        <f t="shared" si="78"/>
        <v>1.496044899030013</v>
      </c>
      <c r="L283" s="130">
        <f t="shared" si="69"/>
        <v>1.496044899030013</v>
      </c>
      <c r="M283">
        <v>282142</v>
      </c>
      <c r="N283">
        <v>277726</v>
      </c>
      <c r="O283" s="112">
        <v>15956260</v>
      </c>
      <c r="P283" s="112">
        <f t="shared" si="79"/>
        <v>20.99998615759516</v>
      </c>
      <c r="Q283" s="137">
        <f t="shared" si="70"/>
        <v>20.99998615759516</v>
      </c>
      <c r="R283">
        <v>11075</v>
      </c>
      <c r="S283">
        <v>11130</v>
      </c>
      <c r="T283" s="84">
        <v>62100000</v>
      </c>
      <c r="U283" s="84">
        <f t="shared" si="74"/>
        <v>178.61927541250404</v>
      </c>
      <c r="V283" s="84">
        <f t="shared" si="75"/>
        <v>178.61927541250404</v>
      </c>
      <c r="W283" s="112">
        <v>0</v>
      </c>
      <c r="X283" s="112">
        <v>0</v>
      </c>
      <c r="Y283" s="112">
        <v>0</v>
      </c>
      <c r="Z283" s="112">
        <f t="shared" si="80"/>
        <v>0</v>
      </c>
      <c r="AA283" s="112">
        <v>0</v>
      </c>
      <c r="AB283" s="157">
        <f t="shared" si="71"/>
        <v>0</v>
      </c>
      <c r="AC283" s="157">
        <f t="shared" si="72"/>
        <v>246656336931384.97</v>
      </c>
      <c r="AD283" s="88">
        <f t="shared" si="73"/>
        <v>305904391139632.19</v>
      </c>
      <c r="AE283" s="156">
        <f t="shared" si="76"/>
        <v>1240.2048734905557</v>
      </c>
      <c r="AF283" s="131">
        <f t="shared" si="81"/>
        <v>-3.962298850209457E-3</v>
      </c>
      <c r="AG283" s="84">
        <f t="shared" si="82"/>
        <v>4.2417815482502655E-3</v>
      </c>
      <c r="AH283" s="84">
        <f t="shared" si="83"/>
        <v>-1.4492753623188406E-2</v>
      </c>
      <c r="AI283" s="84">
        <f t="shared" si="84"/>
        <v>-1.5651693119067705E-2</v>
      </c>
      <c r="AJ283" s="84" t="e">
        <f t="shared" si="85"/>
        <v>#DIV/0!</v>
      </c>
    </row>
    <row r="284" spans="1:36" ht="16.5">
      <c r="A284" s="84">
        <v>20190226</v>
      </c>
      <c r="B284" s="84" t="s">
        <v>99</v>
      </c>
      <c r="C284">
        <v>47350</v>
      </c>
      <c r="D284">
        <v>46750</v>
      </c>
      <c r="E284" s="112">
        <v>5969782550</v>
      </c>
      <c r="F284" s="112">
        <f t="shared" si="77"/>
        <v>0.18076545005361408</v>
      </c>
      <c r="G284" s="137">
        <f t="shared" si="68"/>
        <v>0.18076545005361408</v>
      </c>
      <c r="H284">
        <v>204000</v>
      </c>
      <c r="I284">
        <v>204500</v>
      </c>
      <c r="J284" s="88">
        <v>125461438</v>
      </c>
      <c r="K284" s="84">
        <f t="shared" si="78"/>
        <v>1.496044899030013</v>
      </c>
      <c r="L284" s="130">
        <f t="shared" si="69"/>
        <v>1.496044899030013</v>
      </c>
      <c r="M284">
        <v>277726</v>
      </c>
      <c r="N284">
        <v>276254</v>
      </c>
      <c r="O284" s="112">
        <v>15956260</v>
      </c>
      <c r="P284" s="112">
        <f t="shared" si="79"/>
        <v>20.99998615759516</v>
      </c>
      <c r="Q284" s="137">
        <f t="shared" si="70"/>
        <v>20.99998615759516</v>
      </c>
      <c r="R284">
        <v>11130</v>
      </c>
      <c r="S284">
        <v>11095</v>
      </c>
      <c r="T284" s="84">
        <v>62100000</v>
      </c>
      <c r="U284" s="84">
        <f t="shared" si="74"/>
        <v>178.61927541250404</v>
      </c>
      <c r="V284" s="84">
        <f t="shared" si="75"/>
        <v>178.61927541250404</v>
      </c>
      <c r="W284" s="112">
        <v>0</v>
      </c>
      <c r="X284" s="112">
        <v>0</v>
      </c>
      <c r="Y284" s="112">
        <v>0</v>
      </c>
      <c r="Z284" s="112">
        <f t="shared" si="80"/>
        <v>0</v>
      </c>
      <c r="AA284" s="112">
        <v>0</v>
      </c>
      <c r="AB284" s="157">
        <f t="shared" si="71"/>
        <v>0</v>
      </c>
      <c r="AC284" s="157">
        <f t="shared" si="72"/>
        <v>246656336931384.97</v>
      </c>
      <c r="AD284" s="88">
        <f t="shared" si="73"/>
        <v>304469292275076.81</v>
      </c>
      <c r="AE284" s="156">
        <f t="shared" si="76"/>
        <v>1234.386661469696</v>
      </c>
      <c r="AF284" s="131">
        <f t="shared" si="81"/>
        <v>-4.6913313640546059E-3</v>
      </c>
      <c r="AG284" s="84">
        <f t="shared" si="82"/>
        <v>-1.2671594508975714E-2</v>
      </c>
      <c r="AH284" s="84">
        <f t="shared" si="83"/>
        <v>2.4509803921568627E-3</v>
      </c>
      <c r="AI284" s="84">
        <f t="shared" si="84"/>
        <v>-5.3001879550348182E-3</v>
      </c>
      <c r="AJ284" s="84" t="e">
        <f t="shared" si="85"/>
        <v>#DIV/0!</v>
      </c>
    </row>
    <row r="285" spans="1:36" ht="16.5">
      <c r="A285" s="84">
        <v>20190227</v>
      </c>
      <c r="B285" s="84" t="s">
        <v>99</v>
      </c>
      <c r="C285">
        <v>46750</v>
      </c>
      <c r="D285">
        <v>46750</v>
      </c>
      <c r="E285" s="112">
        <v>5969782550</v>
      </c>
      <c r="F285" s="112">
        <f t="shared" si="77"/>
        <v>0.18076545005361408</v>
      </c>
      <c r="G285" s="137">
        <f t="shared" si="68"/>
        <v>0.18076545005361408</v>
      </c>
      <c r="H285">
        <v>204500</v>
      </c>
      <c r="I285">
        <v>202500</v>
      </c>
      <c r="J285" s="88">
        <v>125461438</v>
      </c>
      <c r="K285" s="84">
        <f t="shared" si="78"/>
        <v>1.496044899030013</v>
      </c>
      <c r="L285" s="130">
        <f t="shared" si="69"/>
        <v>1.496044899030013</v>
      </c>
      <c r="M285">
        <v>276254</v>
      </c>
      <c r="N285">
        <v>272132</v>
      </c>
      <c r="O285" s="112">
        <v>15956260</v>
      </c>
      <c r="P285" s="112">
        <f t="shared" si="79"/>
        <v>20.99998615759516</v>
      </c>
      <c r="Q285" s="137">
        <f t="shared" si="70"/>
        <v>20.99998615759516</v>
      </c>
      <c r="R285">
        <v>11095</v>
      </c>
      <c r="S285">
        <v>11095</v>
      </c>
      <c r="T285" s="84">
        <v>62100000</v>
      </c>
      <c r="U285" s="84">
        <f t="shared" si="74"/>
        <v>178.61927541250404</v>
      </c>
      <c r="V285" s="84">
        <f t="shared" si="75"/>
        <v>178.61927541250404</v>
      </c>
      <c r="W285" s="112">
        <v>0</v>
      </c>
      <c r="X285" s="112">
        <v>0</v>
      </c>
      <c r="Y285" s="112">
        <v>0</v>
      </c>
      <c r="Z285" s="112">
        <f t="shared" si="80"/>
        <v>0</v>
      </c>
      <c r="AA285" s="112">
        <v>0</v>
      </c>
      <c r="AB285" s="157">
        <f t="shared" si="71"/>
        <v>0</v>
      </c>
      <c r="AC285" s="157">
        <f t="shared" si="72"/>
        <v>246656336931384.97</v>
      </c>
      <c r="AD285" s="88">
        <f t="shared" si="73"/>
        <v>302712695518705.62</v>
      </c>
      <c r="AE285" s="156">
        <f t="shared" si="76"/>
        <v>1227.2650250332488</v>
      </c>
      <c r="AF285" s="131">
        <f t="shared" si="81"/>
        <v>-5.7693724816890333E-3</v>
      </c>
      <c r="AG285" s="84">
        <f t="shared" si="82"/>
        <v>0</v>
      </c>
      <c r="AH285" s="84">
        <f t="shared" si="83"/>
        <v>-9.7799511002444987E-3</v>
      </c>
      <c r="AI285" s="84">
        <f t="shared" si="84"/>
        <v>-1.49210509169098E-2</v>
      </c>
      <c r="AJ285" s="84" t="e">
        <f t="shared" si="85"/>
        <v>#DIV/0!</v>
      </c>
    </row>
    <row r="286" spans="1:36" ht="16.5">
      <c r="A286" s="84">
        <v>20190228</v>
      </c>
      <c r="B286" s="84" t="s">
        <v>99</v>
      </c>
      <c r="C286">
        <v>46750</v>
      </c>
      <c r="D286">
        <v>45100</v>
      </c>
      <c r="E286" s="112">
        <v>5969782550</v>
      </c>
      <c r="F286" s="112">
        <f t="shared" si="77"/>
        <v>0.18076545005361408</v>
      </c>
      <c r="G286" s="137">
        <f t="shared" si="68"/>
        <v>0.18076545005361408</v>
      </c>
      <c r="H286">
        <v>202500</v>
      </c>
      <c r="I286">
        <v>204500</v>
      </c>
      <c r="J286" s="88">
        <v>125461438</v>
      </c>
      <c r="K286" s="84">
        <f t="shared" si="78"/>
        <v>1.496044899030013</v>
      </c>
      <c r="L286" s="130">
        <f t="shared" si="69"/>
        <v>1.496044899030013</v>
      </c>
      <c r="M286">
        <v>272132</v>
      </c>
      <c r="N286">
        <v>272623</v>
      </c>
      <c r="O286" s="112">
        <v>15956260</v>
      </c>
      <c r="P286" s="112">
        <f t="shared" si="79"/>
        <v>20.99998615759516</v>
      </c>
      <c r="Q286" s="137">
        <f t="shared" si="70"/>
        <v>20.99998615759516</v>
      </c>
      <c r="R286">
        <v>11095</v>
      </c>
      <c r="S286">
        <v>10950</v>
      </c>
      <c r="T286" s="84">
        <v>62100000</v>
      </c>
      <c r="U286" s="84">
        <f t="shared" si="74"/>
        <v>178.61927541250404</v>
      </c>
      <c r="V286" s="84">
        <f t="shared" si="75"/>
        <v>178.61927541250404</v>
      </c>
      <c r="W286" s="112">
        <v>0</v>
      </c>
      <c r="X286" s="112">
        <v>0</v>
      </c>
      <c r="Y286" s="112">
        <v>0</v>
      </c>
      <c r="Z286" s="112">
        <f t="shared" si="80"/>
        <v>0</v>
      </c>
      <c r="AA286" s="112">
        <v>0</v>
      </c>
      <c r="AB286" s="157">
        <f t="shared" si="71"/>
        <v>0</v>
      </c>
      <c r="AC286" s="157">
        <f t="shared" si="72"/>
        <v>246656336931384.97</v>
      </c>
      <c r="AD286" s="88">
        <f t="shared" si="73"/>
        <v>299863669821889.44</v>
      </c>
      <c r="AE286" s="156">
        <f t="shared" si="76"/>
        <v>1215.714437149473</v>
      </c>
      <c r="AF286" s="131">
        <f t="shared" si="81"/>
        <v>-9.411649194079174E-3</v>
      </c>
      <c r="AG286" s="84">
        <f t="shared" si="82"/>
        <v>-3.5294117647058823E-2</v>
      </c>
      <c r="AH286" s="84">
        <f t="shared" si="83"/>
        <v>9.876543209876543E-3</v>
      </c>
      <c r="AI286" s="84">
        <f t="shared" si="84"/>
        <v>1.804271456499052E-3</v>
      </c>
      <c r="AJ286" s="84" t="e">
        <f t="shared" si="85"/>
        <v>#DIV/0!</v>
      </c>
    </row>
    <row r="287" spans="1:36" ht="16.5">
      <c r="A287" s="84">
        <v>20190304</v>
      </c>
      <c r="B287" s="84" t="s">
        <v>99</v>
      </c>
      <c r="C287">
        <v>45100</v>
      </c>
      <c r="D287">
        <v>44850</v>
      </c>
      <c r="E287" s="112">
        <v>5969782550</v>
      </c>
      <c r="F287" s="112">
        <f t="shared" si="77"/>
        <v>0.18076545005361408</v>
      </c>
      <c r="G287" s="137">
        <f t="shared" si="68"/>
        <v>0.18076545005361408</v>
      </c>
      <c r="H287">
        <v>204500</v>
      </c>
      <c r="I287">
        <v>207500</v>
      </c>
      <c r="J287" s="88">
        <v>125461438</v>
      </c>
      <c r="K287" s="84">
        <f t="shared" si="78"/>
        <v>1.496044899030013</v>
      </c>
      <c r="L287" s="130">
        <f t="shared" si="69"/>
        <v>1.496044899030013</v>
      </c>
      <c r="M287">
        <v>272623</v>
      </c>
      <c r="N287">
        <v>285381</v>
      </c>
      <c r="O287" s="112">
        <v>15956260</v>
      </c>
      <c r="P287" s="112">
        <f t="shared" si="79"/>
        <v>20.99998615759516</v>
      </c>
      <c r="Q287" s="137">
        <f t="shared" si="70"/>
        <v>20.99998615759516</v>
      </c>
      <c r="R287">
        <v>10950</v>
      </c>
      <c r="S287">
        <v>10895</v>
      </c>
      <c r="T287" s="84">
        <v>62100000</v>
      </c>
      <c r="U287" s="84">
        <f t="shared" si="74"/>
        <v>178.61927541250404</v>
      </c>
      <c r="V287" s="84">
        <f t="shared" si="75"/>
        <v>178.61927541250404</v>
      </c>
      <c r="W287" s="112">
        <v>0</v>
      </c>
      <c r="X287" s="112">
        <v>0</v>
      </c>
      <c r="Y287" s="112">
        <v>0</v>
      </c>
      <c r="Z287" s="112">
        <f t="shared" si="80"/>
        <v>0</v>
      </c>
      <c r="AA287" s="112">
        <v>0</v>
      </c>
      <c r="AB287" s="157">
        <f t="shared" si="71"/>
        <v>0</v>
      </c>
      <c r="AC287" s="157">
        <f t="shared" si="72"/>
        <v>246656336931384.97</v>
      </c>
      <c r="AD287" s="88">
        <f t="shared" si="73"/>
        <v>303821867361191.5</v>
      </c>
      <c r="AE287" s="156">
        <f t="shared" si="76"/>
        <v>1231.761855953082</v>
      </c>
      <c r="AF287" s="131">
        <f t="shared" si="81"/>
        <v>1.3199990321111809E-2</v>
      </c>
      <c r="AG287" s="84">
        <f t="shared" si="82"/>
        <v>-5.5432372505543242E-3</v>
      </c>
      <c r="AH287" s="84">
        <f t="shared" si="83"/>
        <v>1.4669926650366748E-2</v>
      </c>
      <c r="AI287" s="84">
        <f t="shared" si="84"/>
        <v>4.6797225472538999E-2</v>
      </c>
      <c r="AJ287" s="84" t="e">
        <f t="shared" si="85"/>
        <v>#DIV/0!</v>
      </c>
    </row>
    <row r="288" spans="1:36" ht="16.5">
      <c r="A288" s="84">
        <v>20190305</v>
      </c>
      <c r="B288" s="84" t="s">
        <v>99</v>
      </c>
      <c r="C288">
        <v>44850</v>
      </c>
      <c r="D288">
        <v>44250</v>
      </c>
      <c r="E288" s="112">
        <v>5969782550</v>
      </c>
      <c r="F288" s="112">
        <f t="shared" si="77"/>
        <v>0.18076545005361408</v>
      </c>
      <c r="G288" s="137">
        <f t="shared" si="68"/>
        <v>0.18076545005361408</v>
      </c>
      <c r="H288">
        <v>207500</v>
      </c>
      <c r="I288">
        <v>210000</v>
      </c>
      <c r="J288" s="88">
        <v>125461438</v>
      </c>
      <c r="K288" s="84">
        <f t="shared" si="78"/>
        <v>1.496044899030013</v>
      </c>
      <c r="L288" s="130">
        <f t="shared" si="69"/>
        <v>1.496044899030013</v>
      </c>
      <c r="M288">
        <v>285381</v>
      </c>
      <c r="N288">
        <v>292447</v>
      </c>
      <c r="O288" s="112">
        <v>15956260</v>
      </c>
      <c r="P288" s="112">
        <f t="shared" si="79"/>
        <v>20.99998615759516</v>
      </c>
      <c r="Q288" s="137">
        <f t="shared" si="70"/>
        <v>20.99998615759516</v>
      </c>
      <c r="R288">
        <v>10895</v>
      </c>
      <c r="S288">
        <v>10805</v>
      </c>
      <c r="T288" s="84">
        <v>62100000</v>
      </c>
      <c r="U288" s="84">
        <f t="shared" si="74"/>
        <v>178.61927541250404</v>
      </c>
      <c r="V288" s="84">
        <f t="shared" si="75"/>
        <v>178.61927541250404</v>
      </c>
      <c r="W288" s="112">
        <v>0</v>
      </c>
      <c r="X288" s="112">
        <v>0</v>
      </c>
      <c r="Y288" s="112">
        <v>0</v>
      </c>
      <c r="Z288" s="112">
        <f t="shared" si="80"/>
        <v>0</v>
      </c>
      <c r="AA288" s="112">
        <v>0</v>
      </c>
      <c r="AB288" s="157">
        <f t="shared" si="71"/>
        <v>0</v>
      </c>
      <c r="AC288" s="157">
        <f t="shared" si="72"/>
        <v>246656336931384.97</v>
      </c>
      <c r="AD288" s="88">
        <f t="shared" si="73"/>
        <v>305013009869820.75</v>
      </c>
      <c r="AE288" s="156">
        <f t="shared" si="76"/>
        <v>1236.5910143012845</v>
      </c>
      <c r="AF288" s="131">
        <f t="shared" si="81"/>
        <v>3.920529219883959E-3</v>
      </c>
      <c r="AG288" s="84">
        <f t="shared" si="82"/>
        <v>-1.3377926421404682E-2</v>
      </c>
      <c r="AH288" s="84">
        <f t="shared" si="83"/>
        <v>1.2048192771084338E-2</v>
      </c>
      <c r="AI288" s="84">
        <f t="shared" si="84"/>
        <v>2.4759882402822894E-2</v>
      </c>
      <c r="AJ288" s="84" t="e">
        <f t="shared" si="85"/>
        <v>#DIV/0!</v>
      </c>
    </row>
    <row r="289" spans="1:36" ht="16.5">
      <c r="A289" s="84">
        <v>20190306</v>
      </c>
      <c r="B289" s="84" t="s">
        <v>99</v>
      </c>
      <c r="C289">
        <v>44250</v>
      </c>
      <c r="D289">
        <v>44000</v>
      </c>
      <c r="E289" s="112">
        <v>5969782550</v>
      </c>
      <c r="F289" s="112">
        <f t="shared" si="77"/>
        <v>0.18076545005361408</v>
      </c>
      <c r="G289" s="137">
        <f t="shared" si="68"/>
        <v>0.18076545005361408</v>
      </c>
      <c r="H289">
        <v>210000</v>
      </c>
      <c r="I289">
        <v>211000</v>
      </c>
      <c r="J289" s="88">
        <v>125461438</v>
      </c>
      <c r="K289" s="84">
        <f t="shared" si="78"/>
        <v>1.496044899030013</v>
      </c>
      <c r="L289" s="130">
        <f t="shared" si="69"/>
        <v>1.496044899030013</v>
      </c>
      <c r="M289">
        <v>292447</v>
      </c>
      <c r="N289">
        <v>292054</v>
      </c>
      <c r="O289" s="112">
        <v>15956260</v>
      </c>
      <c r="P289" s="112">
        <f t="shared" si="79"/>
        <v>20.99998615759516</v>
      </c>
      <c r="Q289" s="137">
        <f t="shared" si="70"/>
        <v>20.99998615759516</v>
      </c>
      <c r="R289">
        <v>10805</v>
      </c>
      <c r="S289">
        <v>10780</v>
      </c>
      <c r="T289" s="84">
        <v>62100000</v>
      </c>
      <c r="U289" s="84">
        <f t="shared" si="74"/>
        <v>178.61927541250404</v>
      </c>
      <c r="V289" s="84">
        <f t="shared" si="75"/>
        <v>178.61927541250404</v>
      </c>
      <c r="W289" s="112">
        <v>0</v>
      </c>
      <c r="X289" s="112">
        <v>0</v>
      </c>
      <c r="Y289" s="112">
        <v>0</v>
      </c>
      <c r="Z289" s="112">
        <f t="shared" si="80"/>
        <v>0</v>
      </c>
      <c r="AA289" s="112">
        <v>0</v>
      </c>
      <c r="AB289" s="157">
        <f t="shared" si="71"/>
        <v>0</v>
      </c>
      <c r="AC289" s="157">
        <f t="shared" si="72"/>
        <v>246656336931384.97</v>
      </c>
      <c r="AD289" s="88">
        <f t="shared" si="73"/>
        <v>304521929854767.56</v>
      </c>
      <c r="AE289" s="156">
        <f t="shared" si="76"/>
        <v>1234.6000659998438</v>
      </c>
      <c r="AF289" s="131">
        <f t="shared" si="81"/>
        <v>-1.6100297336914741E-3</v>
      </c>
      <c r="AG289" s="84">
        <f t="shared" si="82"/>
        <v>-5.6497175141242938E-3</v>
      </c>
      <c r="AH289" s="84">
        <f t="shared" si="83"/>
        <v>4.7619047619047623E-3</v>
      </c>
      <c r="AI289" s="84">
        <f t="shared" si="84"/>
        <v>-1.343833241578816E-3</v>
      </c>
      <c r="AJ289" s="84" t="e">
        <f t="shared" si="85"/>
        <v>#DIV/0!</v>
      </c>
    </row>
    <row r="290" spans="1:36" ht="16.5">
      <c r="A290" s="84">
        <v>20190307</v>
      </c>
      <c r="B290" s="84" t="s">
        <v>99</v>
      </c>
      <c r="C290">
        <v>44000</v>
      </c>
      <c r="D290">
        <v>44450</v>
      </c>
      <c r="E290" s="112">
        <v>5969782550</v>
      </c>
      <c r="F290" s="112">
        <f t="shared" si="77"/>
        <v>0.18076545005361408</v>
      </c>
      <c r="G290" s="137">
        <f t="shared" si="68"/>
        <v>0.18076545005361408</v>
      </c>
      <c r="H290">
        <v>211000</v>
      </c>
      <c r="I290">
        <v>207000</v>
      </c>
      <c r="J290" s="88">
        <v>125461438</v>
      </c>
      <c r="K290" s="84">
        <f t="shared" si="78"/>
        <v>1.496044899030013</v>
      </c>
      <c r="L290" s="130">
        <f t="shared" si="69"/>
        <v>1.496044899030013</v>
      </c>
      <c r="M290">
        <v>292054</v>
      </c>
      <c r="N290">
        <v>278708</v>
      </c>
      <c r="O290" s="112">
        <v>15956260</v>
      </c>
      <c r="P290" s="112">
        <f t="shared" si="79"/>
        <v>20.99998615759516</v>
      </c>
      <c r="Q290" s="137">
        <f t="shared" si="70"/>
        <v>20.99998615759516</v>
      </c>
      <c r="R290">
        <v>10780</v>
      </c>
      <c r="S290">
        <v>10740</v>
      </c>
      <c r="T290" s="84">
        <v>62100000</v>
      </c>
      <c r="U290" s="84">
        <f t="shared" si="74"/>
        <v>178.61927541250404</v>
      </c>
      <c r="V290" s="84">
        <f t="shared" si="75"/>
        <v>178.61927541250404</v>
      </c>
      <c r="W290" s="112">
        <v>0</v>
      </c>
      <c r="X290" s="112">
        <v>0</v>
      </c>
      <c r="Y290" s="112">
        <v>0</v>
      </c>
      <c r="Z290" s="112">
        <f t="shared" si="80"/>
        <v>0</v>
      </c>
      <c r="AA290" s="112">
        <v>0</v>
      </c>
      <c r="AB290" s="157">
        <f t="shared" si="71"/>
        <v>0</v>
      </c>
      <c r="AC290" s="157">
        <f t="shared" si="72"/>
        <v>246656336931384.97</v>
      </c>
      <c r="AD290" s="88">
        <f t="shared" si="73"/>
        <v>299341070273092.5</v>
      </c>
      <c r="AE290" s="156">
        <f t="shared" si="76"/>
        <v>1213.5957016030907</v>
      </c>
      <c r="AF290" s="131">
        <f t="shared" si="81"/>
        <v>-1.7013091911462563E-2</v>
      </c>
      <c r="AG290" s="84">
        <f t="shared" si="82"/>
        <v>1.0227272727272727E-2</v>
      </c>
      <c r="AH290" s="84">
        <f t="shared" si="83"/>
        <v>-1.8957345971563982E-2</v>
      </c>
      <c r="AI290" s="84">
        <f t="shared" si="84"/>
        <v>-4.5697028631691401E-2</v>
      </c>
      <c r="AJ290" s="84" t="e">
        <f t="shared" si="85"/>
        <v>#DIV/0!</v>
      </c>
    </row>
    <row r="291" spans="1:36" ht="16.5">
      <c r="A291" s="84">
        <v>20190308</v>
      </c>
      <c r="B291" s="84" t="s">
        <v>99</v>
      </c>
      <c r="C291">
        <v>44450</v>
      </c>
      <c r="D291">
        <v>43800</v>
      </c>
      <c r="E291" s="112">
        <v>5969782550</v>
      </c>
      <c r="F291" s="112">
        <f t="shared" si="77"/>
        <v>0.18076545005361408</v>
      </c>
      <c r="G291" s="137">
        <f t="shared" si="68"/>
        <v>0.18076545005361408</v>
      </c>
      <c r="H291">
        <v>207000</v>
      </c>
      <c r="I291">
        <v>206000</v>
      </c>
      <c r="J291" s="88">
        <v>125461438</v>
      </c>
      <c r="K291" s="84">
        <f t="shared" si="78"/>
        <v>1.496044899030013</v>
      </c>
      <c r="L291" s="130">
        <f t="shared" si="69"/>
        <v>1.496044899030013</v>
      </c>
      <c r="M291">
        <v>278708</v>
      </c>
      <c r="N291">
        <v>276254</v>
      </c>
      <c r="O291" s="112">
        <v>15956260</v>
      </c>
      <c r="P291" s="112">
        <f t="shared" si="79"/>
        <v>20.99998615759516</v>
      </c>
      <c r="Q291" s="137">
        <f t="shared" si="70"/>
        <v>20.99998615759516</v>
      </c>
      <c r="R291">
        <v>10740</v>
      </c>
      <c r="S291">
        <v>10660</v>
      </c>
      <c r="T291" s="84">
        <v>62100000</v>
      </c>
      <c r="U291" s="84">
        <f t="shared" si="74"/>
        <v>178.61927541250404</v>
      </c>
      <c r="V291" s="84">
        <f t="shared" si="75"/>
        <v>178.61927541250404</v>
      </c>
      <c r="W291" s="112">
        <v>0</v>
      </c>
      <c r="X291" s="112">
        <v>0</v>
      </c>
      <c r="Y291" s="112">
        <v>0</v>
      </c>
      <c r="Z291" s="112">
        <f t="shared" si="80"/>
        <v>0</v>
      </c>
      <c r="AA291" s="112">
        <v>0</v>
      </c>
      <c r="AB291" s="157">
        <f t="shared" si="71"/>
        <v>0</v>
      </c>
      <c r="AC291" s="157">
        <f t="shared" si="72"/>
        <v>246656336931384.97</v>
      </c>
      <c r="AD291" s="88">
        <f t="shared" si="73"/>
        <v>296742269628588.19</v>
      </c>
      <c r="AE291" s="156">
        <f t="shared" si="76"/>
        <v>1203.0595820902674</v>
      </c>
      <c r="AF291" s="131">
        <f t="shared" si="81"/>
        <v>-8.6817376651100696E-3</v>
      </c>
      <c r="AG291" s="84">
        <f t="shared" si="82"/>
        <v>-1.4623172103487065E-2</v>
      </c>
      <c r="AH291" s="84">
        <f t="shared" si="83"/>
        <v>-4.830917874396135E-3</v>
      </c>
      <c r="AI291" s="84">
        <f t="shared" si="84"/>
        <v>-8.8049141036496987E-3</v>
      </c>
      <c r="AJ291" s="84" t="e">
        <f t="shared" si="85"/>
        <v>#DIV/0!</v>
      </c>
    </row>
    <row r="292" spans="1:36" ht="16.5">
      <c r="A292" s="84">
        <v>20190311</v>
      </c>
      <c r="B292" s="84" t="s">
        <v>99</v>
      </c>
      <c r="C292">
        <v>43800</v>
      </c>
      <c r="D292">
        <v>43650</v>
      </c>
      <c r="E292" s="112">
        <v>5969782550</v>
      </c>
      <c r="F292" s="112">
        <f t="shared" si="77"/>
        <v>0.18076545005361408</v>
      </c>
      <c r="G292" s="137">
        <f t="shared" si="68"/>
        <v>0.18076545005361408</v>
      </c>
      <c r="H292">
        <v>206000</v>
      </c>
      <c r="I292">
        <v>205000</v>
      </c>
      <c r="J292" s="88">
        <v>125461438</v>
      </c>
      <c r="K292" s="84">
        <f t="shared" si="78"/>
        <v>1.496044899030013</v>
      </c>
      <c r="L292" s="130">
        <f t="shared" si="69"/>
        <v>1.496044899030013</v>
      </c>
      <c r="M292">
        <v>276254</v>
      </c>
      <c r="N292">
        <v>282731</v>
      </c>
      <c r="O292" s="112">
        <v>15956260</v>
      </c>
      <c r="P292" s="112">
        <f t="shared" si="79"/>
        <v>20.99998615759516</v>
      </c>
      <c r="Q292" s="137">
        <f t="shared" si="70"/>
        <v>20.99998615759516</v>
      </c>
      <c r="R292">
        <v>10660</v>
      </c>
      <c r="S292">
        <v>10610</v>
      </c>
      <c r="T292" s="84">
        <v>62100000</v>
      </c>
      <c r="U292" s="84">
        <f t="shared" si="74"/>
        <v>178.61927541250404</v>
      </c>
      <c r="V292" s="84">
        <f t="shared" si="75"/>
        <v>178.61927541250404</v>
      </c>
      <c r="W292" s="112">
        <v>0</v>
      </c>
      <c r="X292" s="112">
        <v>0</v>
      </c>
      <c r="Y292" s="112">
        <v>0</v>
      </c>
      <c r="Z292" s="112">
        <f t="shared" si="80"/>
        <v>0</v>
      </c>
      <c r="AA292" s="112">
        <v>0</v>
      </c>
      <c r="AB292" s="157">
        <f t="shared" si="71"/>
        <v>0</v>
      </c>
      <c r="AC292" s="157">
        <f t="shared" si="72"/>
        <v>246656336931384.97</v>
      </c>
      <c r="AD292" s="88">
        <f t="shared" si="73"/>
        <v>298008412455507.06</v>
      </c>
      <c r="AE292" s="156">
        <f t="shared" si="76"/>
        <v>1208.1928085164391</v>
      </c>
      <c r="AF292" s="131">
        <f t="shared" si="81"/>
        <v>4.2668098094134771E-3</v>
      </c>
      <c r="AG292" s="84">
        <f t="shared" si="82"/>
        <v>-3.4246575342465752E-3</v>
      </c>
      <c r="AH292" s="84">
        <f t="shared" si="83"/>
        <v>-4.8543689320388345E-3</v>
      </c>
      <c r="AI292" s="84">
        <f t="shared" si="84"/>
        <v>2.3445814359249098E-2</v>
      </c>
      <c r="AJ292" s="84" t="e">
        <f t="shared" si="85"/>
        <v>#DIV/0!</v>
      </c>
    </row>
    <row r="293" spans="1:36" ht="16.5">
      <c r="A293" s="84">
        <v>20190312</v>
      </c>
      <c r="B293" s="84" t="s">
        <v>99</v>
      </c>
      <c r="C293">
        <v>43650</v>
      </c>
      <c r="D293">
        <v>44650</v>
      </c>
      <c r="E293" s="112">
        <v>5969782550</v>
      </c>
      <c r="F293" s="112">
        <f t="shared" si="77"/>
        <v>0.18076545005361408</v>
      </c>
      <c r="G293" s="137">
        <f t="shared" si="68"/>
        <v>0.18076545005361408</v>
      </c>
      <c r="H293">
        <v>205000</v>
      </c>
      <c r="I293">
        <v>209000</v>
      </c>
      <c r="J293" s="88">
        <v>125461438</v>
      </c>
      <c r="K293" s="84">
        <f t="shared" si="78"/>
        <v>1.496044899030013</v>
      </c>
      <c r="L293" s="130">
        <f t="shared" si="69"/>
        <v>1.496044899030013</v>
      </c>
      <c r="M293">
        <v>282731</v>
      </c>
      <c r="N293">
        <v>295881</v>
      </c>
      <c r="O293" s="112">
        <v>15956260</v>
      </c>
      <c r="P293" s="112">
        <f t="shared" si="79"/>
        <v>20.99998615759516</v>
      </c>
      <c r="Q293" s="137">
        <f t="shared" si="70"/>
        <v>20.99998615759516</v>
      </c>
      <c r="R293">
        <v>10610</v>
      </c>
      <c r="S293">
        <v>10725</v>
      </c>
      <c r="T293" s="84">
        <v>62100000</v>
      </c>
      <c r="U293" s="84">
        <f t="shared" si="74"/>
        <v>178.61927541250404</v>
      </c>
      <c r="V293" s="84">
        <f t="shared" si="75"/>
        <v>178.61927541250404</v>
      </c>
      <c r="W293" s="112">
        <v>0</v>
      </c>
      <c r="X293" s="112">
        <v>0</v>
      </c>
      <c r="Y293" s="112">
        <v>0</v>
      </c>
      <c r="Z293" s="112">
        <f t="shared" si="80"/>
        <v>0</v>
      </c>
      <c r="AA293" s="112">
        <v>0</v>
      </c>
      <c r="AB293" s="157">
        <f t="shared" si="71"/>
        <v>0</v>
      </c>
      <c r="AC293" s="157">
        <f t="shared" si="72"/>
        <v>246656336931384.97</v>
      </c>
      <c r="AD293" s="88">
        <f t="shared" si="73"/>
        <v>305520254512137.87</v>
      </c>
      <c r="AE293" s="156">
        <f t="shared" si="76"/>
        <v>1238.6474976198472</v>
      </c>
      <c r="AF293" s="131">
        <f t="shared" si="81"/>
        <v>2.5206812098810569E-2</v>
      </c>
      <c r="AG293" s="84">
        <f t="shared" si="82"/>
        <v>2.2909507445589918E-2</v>
      </c>
      <c r="AH293" s="84">
        <f t="shared" si="83"/>
        <v>1.9512195121951219E-2</v>
      </c>
      <c r="AI293" s="84">
        <f t="shared" si="84"/>
        <v>4.651064085650318E-2</v>
      </c>
      <c r="AJ293" s="84" t="e">
        <f t="shared" si="85"/>
        <v>#DIV/0!</v>
      </c>
    </row>
    <row r="294" spans="1:36" ht="16.5">
      <c r="A294" s="84">
        <v>20190313</v>
      </c>
      <c r="B294" s="84" t="s">
        <v>99</v>
      </c>
      <c r="C294">
        <v>44650</v>
      </c>
      <c r="D294">
        <v>43850</v>
      </c>
      <c r="E294" s="112">
        <v>5969782550</v>
      </c>
      <c r="F294" s="112">
        <f t="shared" si="77"/>
        <v>0.18076545005361408</v>
      </c>
      <c r="G294" s="137">
        <f t="shared" si="68"/>
        <v>0.18076545005361408</v>
      </c>
      <c r="H294">
        <v>209000</v>
      </c>
      <c r="I294">
        <v>207500</v>
      </c>
      <c r="J294" s="88">
        <v>125461438</v>
      </c>
      <c r="K294" s="84">
        <f t="shared" si="78"/>
        <v>1.496044899030013</v>
      </c>
      <c r="L294" s="130">
        <f t="shared" si="69"/>
        <v>1.496044899030013</v>
      </c>
      <c r="M294">
        <v>295881</v>
      </c>
      <c r="N294">
        <v>306382</v>
      </c>
      <c r="O294" s="112">
        <v>15956260</v>
      </c>
      <c r="P294" s="112">
        <f t="shared" si="79"/>
        <v>20.99998615759516</v>
      </c>
      <c r="Q294" s="137">
        <f t="shared" si="70"/>
        <v>20.99998615759516</v>
      </c>
      <c r="R294">
        <v>10725</v>
      </c>
      <c r="S294">
        <v>10630</v>
      </c>
      <c r="T294" s="84">
        <v>62100000</v>
      </c>
      <c r="U294" s="84">
        <f t="shared" si="74"/>
        <v>178.61927541250404</v>
      </c>
      <c r="V294" s="84">
        <f t="shared" si="75"/>
        <v>178.61927541250404</v>
      </c>
      <c r="W294" s="112">
        <v>0</v>
      </c>
      <c r="X294" s="112">
        <v>0</v>
      </c>
      <c r="Y294" s="112">
        <v>0</v>
      </c>
      <c r="Z294" s="112">
        <f t="shared" si="80"/>
        <v>0</v>
      </c>
      <c r="AA294" s="112">
        <v>0</v>
      </c>
      <c r="AB294" s="157">
        <f t="shared" si="71"/>
        <v>0</v>
      </c>
      <c r="AC294" s="157">
        <f t="shared" si="72"/>
        <v>246656336931384.97</v>
      </c>
      <c r="AD294" s="88">
        <f t="shared" si="73"/>
        <v>306840329928898.62</v>
      </c>
      <c r="AE294" s="156">
        <f t="shared" si="76"/>
        <v>1243.9993788371864</v>
      </c>
      <c r="AF294" s="131">
        <f t="shared" si="81"/>
        <v>4.3207459972456289E-3</v>
      </c>
      <c r="AG294" s="84">
        <f t="shared" si="82"/>
        <v>-1.7917133258678612E-2</v>
      </c>
      <c r="AH294" s="84">
        <f t="shared" si="83"/>
        <v>-7.1770334928229667E-3</v>
      </c>
      <c r="AI294" s="84">
        <f t="shared" si="84"/>
        <v>3.549061953961221E-2</v>
      </c>
      <c r="AJ294" s="84" t="e">
        <f t="shared" si="85"/>
        <v>#DIV/0!</v>
      </c>
    </row>
    <row r="295" spans="1:36" ht="16.5">
      <c r="A295" s="84">
        <v>20190314</v>
      </c>
      <c r="B295" s="84" t="s">
        <v>99</v>
      </c>
      <c r="C295">
        <v>43850</v>
      </c>
      <c r="D295">
        <v>43850</v>
      </c>
      <c r="E295" s="112">
        <v>5969782550</v>
      </c>
      <c r="F295" s="112">
        <f t="shared" si="77"/>
        <v>0.18076545005361408</v>
      </c>
      <c r="G295" s="137">
        <f t="shared" si="68"/>
        <v>0.18076545005361408</v>
      </c>
      <c r="H295">
        <v>207500</v>
      </c>
      <c r="I295">
        <v>206000</v>
      </c>
      <c r="J295" s="88">
        <v>125461438</v>
      </c>
      <c r="K295" s="84">
        <f t="shared" si="78"/>
        <v>1.496044899030013</v>
      </c>
      <c r="L295" s="130">
        <f t="shared" si="69"/>
        <v>1.496044899030013</v>
      </c>
      <c r="M295">
        <v>306382</v>
      </c>
      <c r="N295">
        <v>301083</v>
      </c>
      <c r="O295" s="112">
        <v>15956260</v>
      </c>
      <c r="P295" s="112">
        <f t="shared" si="79"/>
        <v>20.99998615759516</v>
      </c>
      <c r="Q295" s="137">
        <f t="shared" si="70"/>
        <v>20.99998615759516</v>
      </c>
      <c r="R295">
        <v>10630</v>
      </c>
      <c r="S295">
        <v>10620</v>
      </c>
      <c r="T295" s="84">
        <v>62100000</v>
      </c>
      <c r="U295" s="84">
        <f t="shared" si="74"/>
        <v>178.61927541250404</v>
      </c>
      <c r="V295" s="84">
        <f t="shared" si="75"/>
        <v>178.61927541250404</v>
      </c>
      <c r="W295" s="112">
        <v>0</v>
      </c>
      <c r="X295" s="112">
        <v>0</v>
      </c>
      <c r="Y295" s="112">
        <v>0</v>
      </c>
      <c r="Z295" s="112">
        <f t="shared" si="80"/>
        <v>0</v>
      </c>
      <c r="AA295" s="112">
        <v>0</v>
      </c>
      <c r="AB295" s="157">
        <f t="shared" si="71"/>
        <v>0</v>
      </c>
      <c r="AC295" s="157">
        <f t="shared" si="72"/>
        <v>246656336931384.97</v>
      </c>
      <c r="AD295" s="88">
        <f t="shared" si="73"/>
        <v>304672267956216.25</v>
      </c>
      <c r="AE295" s="156">
        <f t="shared" si="76"/>
        <v>1235.2095703138987</v>
      </c>
      <c r="AF295" s="131">
        <f t="shared" si="81"/>
        <v>-7.0657660066550379E-3</v>
      </c>
      <c r="AG295" s="84">
        <f t="shared" si="82"/>
        <v>0</v>
      </c>
      <c r="AH295" s="84">
        <f t="shared" si="83"/>
        <v>-7.2289156626506026E-3</v>
      </c>
      <c r="AI295" s="84">
        <f t="shared" si="84"/>
        <v>-1.729540247142456E-2</v>
      </c>
      <c r="AJ295" s="84" t="e">
        <f t="shared" si="85"/>
        <v>#DIV/0!</v>
      </c>
    </row>
    <row r="296" spans="1:36" ht="16.5">
      <c r="A296" s="84">
        <v>20190315</v>
      </c>
      <c r="B296" s="84" t="s">
        <v>99</v>
      </c>
      <c r="C296">
        <v>43850</v>
      </c>
      <c r="D296">
        <v>44200</v>
      </c>
      <c r="E296" s="112">
        <v>5969782550</v>
      </c>
      <c r="F296" s="112">
        <f t="shared" si="77"/>
        <v>0.18076545005361408</v>
      </c>
      <c r="G296" s="137">
        <f t="shared" si="68"/>
        <v>0.18076545005361408</v>
      </c>
      <c r="H296">
        <v>206000</v>
      </c>
      <c r="I296">
        <v>203000</v>
      </c>
      <c r="J296" s="88">
        <v>125461438</v>
      </c>
      <c r="K296" s="84">
        <f t="shared" si="78"/>
        <v>1.496044899030013</v>
      </c>
      <c r="L296" s="130">
        <f t="shared" si="69"/>
        <v>1.496044899030013</v>
      </c>
      <c r="M296">
        <v>301083</v>
      </c>
      <c r="N296">
        <v>299807</v>
      </c>
      <c r="O296" s="112">
        <v>15956260</v>
      </c>
      <c r="P296" s="112">
        <f t="shared" si="79"/>
        <v>20.99998615759516</v>
      </c>
      <c r="Q296" s="137">
        <f t="shared" si="70"/>
        <v>20.99998615759516</v>
      </c>
      <c r="R296">
        <v>10620</v>
      </c>
      <c r="S296">
        <v>10775</v>
      </c>
      <c r="T296" s="84">
        <v>62100000</v>
      </c>
      <c r="U296" s="84">
        <f t="shared" si="74"/>
        <v>178.61927541250404</v>
      </c>
      <c r="V296" s="84">
        <f t="shared" si="75"/>
        <v>178.61927541250404</v>
      </c>
      <c r="W296" s="112">
        <v>0</v>
      </c>
      <c r="X296" s="112">
        <v>0</v>
      </c>
      <c r="Y296" s="112">
        <v>0</v>
      </c>
      <c r="Z296" s="112">
        <f t="shared" si="80"/>
        <v>0</v>
      </c>
      <c r="AA296" s="112">
        <v>0</v>
      </c>
      <c r="AB296" s="157">
        <f t="shared" si="71"/>
        <v>0</v>
      </c>
      <c r="AC296" s="157">
        <f t="shared" si="72"/>
        <v>246656336931384.97</v>
      </c>
      <c r="AD296" s="88">
        <f t="shared" si="73"/>
        <v>305778611947819.19</v>
      </c>
      <c r="AE296" s="156">
        <f t="shared" si="76"/>
        <v>1239.6949364932834</v>
      </c>
      <c r="AF296" s="131">
        <f t="shared" si="81"/>
        <v>3.6312592512094182E-3</v>
      </c>
      <c r="AG296" s="84">
        <f t="shared" si="82"/>
        <v>7.98175598631699E-3</v>
      </c>
      <c r="AH296" s="84">
        <f t="shared" si="83"/>
        <v>-1.4563106796116505E-2</v>
      </c>
      <c r="AI296" s="84">
        <f t="shared" si="84"/>
        <v>-4.2380340304832885E-3</v>
      </c>
      <c r="AJ296" s="84" t="e">
        <f t="shared" si="85"/>
        <v>#DIV/0!</v>
      </c>
    </row>
    <row r="297" spans="1:36" ht="16.5">
      <c r="A297" s="84">
        <v>20190318</v>
      </c>
      <c r="B297" s="84" t="s">
        <v>99</v>
      </c>
      <c r="C297">
        <v>44200</v>
      </c>
      <c r="D297">
        <v>43700</v>
      </c>
      <c r="E297" s="112">
        <v>5969782550</v>
      </c>
      <c r="F297" s="112">
        <f t="shared" si="77"/>
        <v>0.18076545005361408</v>
      </c>
      <c r="G297" s="137">
        <f t="shared" si="68"/>
        <v>0.18076545005361408</v>
      </c>
      <c r="H297">
        <v>203000</v>
      </c>
      <c r="I297">
        <v>201000</v>
      </c>
      <c r="J297" s="88">
        <v>125461438</v>
      </c>
      <c r="K297" s="84">
        <f t="shared" si="78"/>
        <v>1.496044899030013</v>
      </c>
      <c r="L297" s="130">
        <f t="shared" si="69"/>
        <v>1.496044899030013</v>
      </c>
      <c r="M297">
        <v>299807</v>
      </c>
      <c r="N297">
        <v>293821</v>
      </c>
      <c r="O297" s="112">
        <v>15956260</v>
      </c>
      <c r="P297" s="112">
        <f t="shared" si="79"/>
        <v>20.99998615759516</v>
      </c>
      <c r="Q297" s="137">
        <f t="shared" si="70"/>
        <v>20.99998615759516</v>
      </c>
      <c r="R297">
        <v>10775</v>
      </c>
      <c r="S297">
        <v>10755</v>
      </c>
      <c r="T297" s="84">
        <v>62100000</v>
      </c>
      <c r="U297" s="84">
        <f t="shared" si="74"/>
        <v>178.61927541250404</v>
      </c>
      <c r="V297" s="84">
        <f t="shared" si="75"/>
        <v>178.61927541250404</v>
      </c>
      <c r="W297" s="112">
        <v>0</v>
      </c>
      <c r="X297" s="112">
        <v>0</v>
      </c>
      <c r="Y297" s="112">
        <v>0</v>
      </c>
      <c r="Z297" s="112">
        <f t="shared" si="80"/>
        <v>0</v>
      </c>
      <c r="AA297" s="112">
        <v>0</v>
      </c>
      <c r="AB297" s="157">
        <f t="shared" si="71"/>
        <v>0</v>
      </c>
      <c r="AC297" s="157">
        <f t="shared" si="72"/>
        <v>246656336931384.97</v>
      </c>
      <c r="AD297" s="88">
        <f t="shared" si="73"/>
        <v>302636013406966.5</v>
      </c>
      <c r="AE297" s="156">
        <f t="shared" si="76"/>
        <v>1226.9541385881928</v>
      </c>
      <c r="AF297" s="131">
        <f t="shared" si="81"/>
        <v>-1.0277365446962653E-2</v>
      </c>
      <c r="AG297" s="84">
        <f t="shared" si="82"/>
        <v>-1.1312217194570135E-2</v>
      </c>
      <c r="AH297" s="84">
        <f t="shared" si="83"/>
        <v>-9.852216748768473E-3</v>
      </c>
      <c r="AI297" s="84">
        <f t="shared" si="84"/>
        <v>-1.9966178241335258E-2</v>
      </c>
      <c r="AJ297" s="84" t="e">
        <f t="shared" si="85"/>
        <v>#DIV/0!</v>
      </c>
    </row>
    <row r="298" spans="1:36" ht="16.5">
      <c r="A298" s="84">
        <v>20190319</v>
      </c>
      <c r="B298" s="84" t="s">
        <v>99</v>
      </c>
      <c r="C298">
        <v>43700</v>
      </c>
      <c r="D298">
        <v>43900</v>
      </c>
      <c r="E298" s="112">
        <v>5969782550</v>
      </c>
      <c r="F298" s="112">
        <f t="shared" si="77"/>
        <v>0.18076545005361408</v>
      </c>
      <c r="G298" s="137">
        <f t="shared" si="68"/>
        <v>0.18076545005361408</v>
      </c>
      <c r="H298">
        <v>201000</v>
      </c>
      <c r="I298">
        <v>203000</v>
      </c>
      <c r="J298" s="88">
        <v>125461438</v>
      </c>
      <c r="K298" s="84">
        <f t="shared" si="78"/>
        <v>1.496044899030013</v>
      </c>
      <c r="L298" s="130">
        <f t="shared" si="69"/>
        <v>1.496044899030013</v>
      </c>
      <c r="M298">
        <v>293821</v>
      </c>
      <c r="N298">
        <v>284400</v>
      </c>
      <c r="O298" s="112">
        <v>15956260</v>
      </c>
      <c r="P298" s="112">
        <f t="shared" si="79"/>
        <v>20.99998615759516</v>
      </c>
      <c r="Q298" s="137">
        <f t="shared" si="70"/>
        <v>20.99998615759516</v>
      </c>
      <c r="R298">
        <v>10755</v>
      </c>
      <c r="S298">
        <v>10775</v>
      </c>
      <c r="T298" s="84">
        <v>62100000</v>
      </c>
      <c r="U298" s="84">
        <f t="shared" si="74"/>
        <v>178.61927541250404</v>
      </c>
      <c r="V298" s="84">
        <f t="shared" si="75"/>
        <v>178.61927541250404</v>
      </c>
      <c r="W298" s="112">
        <v>0</v>
      </c>
      <c r="X298" s="112">
        <v>0</v>
      </c>
      <c r="Y298" s="112">
        <v>0</v>
      </c>
      <c r="Z298" s="112">
        <f t="shared" si="80"/>
        <v>0</v>
      </c>
      <c r="AA298" s="112">
        <v>0</v>
      </c>
      <c r="AB298" s="157">
        <f t="shared" si="71"/>
        <v>0</v>
      </c>
      <c r="AC298" s="157">
        <f t="shared" si="72"/>
        <v>246656336931384.97</v>
      </c>
      <c r="AD298" s="88">
        <f t="shared" si="73"/>
        <v>300292276167777.75</v>
      </c>
      <c r="AE298" s="156">
        <f t="shared" si="76"/>
        <v>1217.4521032123869</v>
      </c>
      <c r="AF298" s="131">
        <f t="shared" si="81"/>
        <v>-7.7444095724225935E-3</v>
      </c>
      <c r="AG298" s="84">
        <f t="shared" si="82"/>
        <v>4.5766590389016018E-3</v>
      </c>
      <c r="AH298" s="84">
        <f t="shared" si="83"/>
        <v>9.9502487562189053E-3</v>
      </c>
      <c r="AI298" s="84">
        <f t="shared" si="84"/>
        <v>-3.2063739487647243E-2</v>
      </c>
      <c r="AJ298" s="84" t="e">
        <f t="shared" si="85"/>
        <v>#DIV/0!</v>
      </c>
    </row>
    <row r="299" spans="1:36" ht="16.5">
      <c r="A299" s="84">
        <v>20190320</v>
      </c>
      <c r="B299" s="84" t="s">
        <v>99</v>
      </c>
      <c r="C299">
        <v>43900</v>
      </c>
      <c r="D299">
        <v>44050</v>
      </c>
      <c r="E299" s="112">
        <v>5969782550</v>
      </c>
      <c r="F299" s="112">
        <f t="shared" si="77"/>
        <v>0.18076545005361408</v>
      </c>
      <c r="G299" s="137">
        <f t="shared" si="68"/>
        <v>0.18076545005361408</v>
      </c>
      <c r="H299">
        <v>203000</v>
      </c>
      <c r="I299">
        <v>201000</v>
      </c>
      <c r="J299" s="88">
        <v>125461438</v>
      </c>
      <c r="K299" s="84">
        <f t="shared" si="78"/>
        <v>1.496044899030013</v>
      </c>
      <c r="L299" s="130">
        <f t="shared" si="69"/>
        <v>1.496044899030013</v>
      </c>
      <c r="M299">
        <v>284400</v>
      </c>
      <c r="N299">
        <v>289208</v>
      </c>
      <c r="O299" s="112">
        <v>15956260</v>
      </c>
      <c r="P299" s="112">
        <f t="shared" si="79"/>
        <v>20.99998615759516</v>
      </c>
      <c r="Q299" s="137">
        <f t="shared" si="70"/>
        <v>20.99998615759516</v>
      </c>
      <c r="R299">
        <v>10775</v>
      </c>
      <c r="S299">
        <v>10790</v>
      </c>
      <c r="T299" s="84">
        <v>62100000</v>
      </c>
      <c r="U299" s="84">
        <f t="shared" si="74"/>
        <v>178.61927541250404</v>
      </c>
      <c r="V299" s="84">
        <f t="shared" si="75"/>
        <v>178.61927541250404</v>
      </c>
      <c r="W299" s="112">
        <v>0</v>
      </c>
      <c r="X299" s="112">
        <v>0</v>
      </c>
      <c r="Y299" s="112">
        <v>0</v>
      </c>
      <c r="Z299" s="112">
        <f t="shared" si="80"/>
        <v>0</v>
      </c>
      <c r="AA299" s="112">
        <v>0</v>
      </c>
      <c r="AB299" s="157">
        <f t="shared" si="71"/>
        <v>0</v>
      </c>
      <c r="AC299" s="157">
        <f t="shared" si="72"/>
        <v>246656336931384.97</v>
      </c>
      <c r="AD299" s="88">
        <f t="shared" si="73"/>
        <v>301856208296263.25</v>
      </c>
      <c r="AE299" s="156">
        <f t="shared" si="76"/>
        <v>1223.792634122487</v>
      </c>
      <c r="AF299" s="131">
        <f t="shared" si="81"/>
        <v>5.2080331483841747E-3</v>
      </c>
      <c r="AG299" s="84">
        <f t="shared" si="82"/>
        <v>3.4168564920273349E-3</v>
      </c>
      <c r="AH299" s="84">
        <f t="shared" si="83"/>
        <v>-9.852216748768473E-3</v>
      </c>
      <c r="AI299" s="84">
        <f t="shared" si="84"/>
        <v>1.6905766526019692E-2</v>
      </c>
      <c r="AJ299" s="84" t="e">
        <f t="shared" si="85"/>
        <v>#DIV/0!</v>
      </c>
    </row>
    <row r="300" spans="1:36" ht="16.5">
      <c r="A300" s="84">
        <v>20190321</v>
      </c>
      <c r="B300" s="84" t="s">
        <v>99</v>
      </c>
      <c r="C300">
        <v>44050</v>
      </c>
      <c r="D300">
        <v>45850</v>
      </c>
      <c r="E300" s="112">
        <v>5969782550</v>
      </c>
      <c r="F300" s="112">
        <f t="shared" si="77"/>
        <v>0.18076545005361408</v>
      </c>
      <c r="G300" s="137">
        <f t="shared" si="68"/>
        <v>0.18076545005361408</v>
      </c>
      <c r="H300">
        <v>201000</v>
      </c>
      <c r="I300">
        <v>200500</v>
      </c>
      <c r="J300" s="88">
        <v>125461438</v>
      </c>
      <c r="K300" s="84">
        <f t="shared" si="78"/>
        <v>1.496044899030013</v>
      </c>
      <c r="L300" s="130">
        <f t="shared" si="69"/>
        <v>1.496044899030013</v>
      </c>
      <c r="M300">
        <v>289208</v>
      </c>
      <c r="N300">
        <v>277530</v>
      </c>
      <c r="O300" s="112">
        <v>15956260</v>
      </c>
      <c r="P300" s="112">
        <f t="shared" si="79"/>
        <v>20.99998615759516</v>
      </c>
      <c r="Q300" s="137">
        <f t="shared" si="70"/>
        <v>20.99998615759516</v>
      </c>
      <c r="R300">
        <v>10790</v>
      </c>
      <c r="S300">
        <v>10900</v>
      </c>
      <c r="T300" s="84">
        <v>62100000</v>
      </c>
      <c r="U300" s="84">
        <f t="shared" si="74"/>
        <v>178.61927541250404</v>
      </c>
      <c r="V300" s="84">
        <f t="shared" si="75"/>
        <v>178.61927541250404</v>
      </c>
      <c r="W300" s="112">
        <v>0</v>
      </c>
      <c r="X300" s="112">
        <v>0</v>
      </c>
      <c r="Y300" s="112">
        <v>0</v>
      </c>
      <c r="Z300" s="112">
        <f t="shared" si="80"/>
        <v>0</v>
      </c>
      <c r="AA300" s="112">
        <v>0</v>
      </c>
      <c r="AB300" s="157">
        <f t="shared" si="71"/>
        <v>0</v>
      </c>
      <c r="AC300" s="157">
        <f t="shared" si="72"/>
        <v>246656336931384.97</v>
      </c>
      <c r="AD300" s="88">
        <f t="shared" si="73"/>
        <v>301011864656780</v>
      </c>
      <c r="AE300" s="156">
        <f t="shared" si="76"/>
        <v>1220.3694760151882</v>
      </c>
      <c r="AF300" s="131">
        <f t="shared" si="81"/>
        <v>-2.7971716873041864E-3</v>
      </c>
      <c r="AG300" s="84">
        <f t="shared" si="82"/>
        <v>4.0862656072644721E-2</v>
      </c>
      <c r="AH300" s="84">
        <f t="shared" si="83"/>
        <v>-2.4875621890547263E-3</v>
      </c>
      <c r="AI300" s="84">
        <f t="shared" si="84"/>
        <v>-4.0379242621227628E-2</v>
      </c>
      <c r="AJ300" s="84" t="e">
        <f t="shared" si="85"/>
        <v>#DIV/0!</v>
      </c>
    </row>
    <row r="301" spans="1:36" ht="16.5">
      <c r="A301" s="84">
        <v>20190322</v>
      </c>
      <c r="B301" s="84" t="s">
        <v>99</v>
      </c>
      <c r="C301">
        <v>45850</v>
      </c>
      <c r="D301">
        <v>46550</v>
      </c>
      <c r="E301" s="112">
        <v>5969782550</v>
      </c>
      <c r="F301" s="112">
        <f t="shared" si="77"/>
        <v>0.18076545005361408</v>
      </c>
      <c r="G301" s="137">
        <f t="shared" si="68"/>
        <v>0.18076545005361408</v>
      </c>
      <c r="H301">
        <v>200500</v>
      </c>
      <c r="I301">
        <v>199500</v>
      </c>
      <c r="J301" s="88">
        <v>125461438</v>
      </c>
      <c r="K301" s="84">
        <f t="shared" si="78"/>
        <v>1.496044899030013</v>
      </c>
      <c r="L301" s="130">
        <f t="shared" si="69"/>
        <v>1.496044899030013</v>
      </c>
      <c r="M301">
        <v>277530</v>
      </c>
      <c r="N301">
        <v>276058</v>
      </c>
      <c r="O301" s="112">
        <v>15956260</v>
      </c>
      <c r="P301" s="112">
        <f t="shared" si="79"/>
        <v>20.99998615759516</v>
      </c>
      <c r="Q301" s="137">
        <f t="shared" si="70"/>
        <v>20.99998615759516</v>
      </c>
      <c r="R301">
        <v>10900</v>
      </c>
      <c r="S301">
        <v>10925</v>
      </c>
      <c r="T301" s="84">
        <v>62100000</v>
      </c>
      <c r="U301" s="84">
        <f t="shared" si="74"/>
        <v>178.61927541250404</v>
      </c>
      <c r="V301" s="84">
        <f t="shared" si="75"/>
        <v>178.61927541250404</v>
      </c>
      <c r="W301" s="112">
        <v>0</v>
      </c>
      <c r="X301" s="112">
        <v>0</v>
      </c>
      <c r="Y301" s="112">
        <v>0</v>
      </c>
      <c r="Z301" s="112">
        <f t="shared" si="80"/>
        <v>0</v>
      </c>
      <c r="AA301" s="112">
        <v>0</v>
      </c>
      <c r="AB301" s="157">
        <f t="shared" si="71"/>
        <v>0</v>
      </c>
      <c r="AC301" s="157">
        <f t="shared" si="72"/>
        <v>246656336931384.97</v>
      </c>
      <c r="AD301" s="88">
        <f t="shared" si="73"/>
        <v>301363626854079.19</v>
      </c>
      <c r="AE301" s="156">
        <f t="shared" si="76"/>
        <v>1221.795598699387</v>
      </c>
      <c r="AF301" s="131">
        <f t="shared" si="81"/>
        <v>1.168599110537812E-3</v>
      </c>
      <c r="AG301" s="84">
        <f t="shared" si="82"/>
        <v>1.5267175572519083E-2</v>
      </c>
      <c r="AH301" s="84">
        <f t="shared" si="83"/>
        <v>-4.9875311720698253E-3</v>
      </c>
      <c r="AI301" s="84">
        <f t="shared" si="84"/>
        <v>-5.3039311065470399E-3</v>
      </c>
      <c r="AJ301" s="84" t="e">
        <f t="shared" si="85"/>
        <v>#DIV/0!</v>
      </c>
    </row>
    <row r="302" spans="1:36" ht="16.5">
      <c r="A302" s="84">
        <v>20190325</v>
      </c>
      <c r="B302" s="84" t="s">
        <v>99</v>
      </c>
      <c r="C302">
        <v>46550</v>
      </c>
      <c r="D302">
        <v>45500</v>
      </c>
      <c r="E302" s="112">
        <v>5969782550</v>
      </c>
      <c r="F302" s="112">
        <f t="shared" si="77"/>
        <v>0.18076545005361408</v>
      </c>
      <c r="G302" s="137">
        <f t="shared" si="68"/>
        <v>0.18076545005361408</v>
      </c>
      <c r="H302">
        <v>199500</v>
      </c>
      <c r="I302">
        <v>198000</v>
      </c>
      <c r="J302" s="88">
        <v>125461438</v>
      </c>
      <c r="K302" s="84">
        <f t="shared" si="78"/>
        <v>1.496044899030013</v>
      </c>
      <c r="L302" s="130">
        <f t="shared" si="69"/>
        <v>1.496044899030013</v>
      </c>
      <c r="M302">
        <v>276058</v>
      </c>
      <c r="N302">
        <v>266440</v>
      </c>
      <c r="O302" s="112">
        <v>15956260</v>
      </c>
      <c r="P302" s="112">
        <f t="shared" si="79"/>
        <v>20.99998615759516</v>
      </c>
      <c r="Q302" s="137">
        <f t="shared" si="70"/>
        <v>20.99998615759516</v>
      </c>
      <c r="R302">
        <v>10925</v>
      </c>
      <c r="S302">
        <v>10720</v>
      </c>
      <c r="T302" s="84">
        <v>62100000</v>
      </c>
      <c r="U302" s="84">
        <f t="shared" si="74"/>
        <v>178.61927541250404</v>
      </c>
      <c r="V302" s="84">
        <f t="shared" si="75"/>
        <v>178.61927541250404</v>
      </c>
      <c r="W302" s="112">
        <v>0</v>
      </c>
      <c r="X302" s="112">
        <v>0</v>
      </c>
      <c r="Y302" s="112">
        <v>0</v>
      </c>
      <c r="Z302" s="112">
        <f t="shared" si="80"/>
        <v>0</v>
      </c>
      <c r="AA302" s="112">
        <v>0</v>
      </c>
      <c r="AB302" s="157">
        <f t="shared" si="71"/>
        <v>0</v>
      </c>
      <c r="AC302" s="157">
        <f t="shared" si="72"/>
        <v>246656336931384.97</v>
      </c>
      <c r="AD302" s="88">
        <f t="shared" si="73"/>
        <v>294452271943158</v>
      </c>
      <c r="AE302" s="156">
        <f t="shared" si="76"/>
        <v>1193.7754188941392</v>
      </c>
      <c r="AF302" s="131">
        <f t="shared" si="81"/>
        <v>-2.2933606762927924E-2</v>
      </c>
      <c r="AG302" s="84">
        <f t="shared" si="82"/>
        <v>-2.2556390977443608E-2</v>
      </c>
      <c r="AH302" s="84">
        <f t="shared" si="83"/>
        <v>-7.5187969924812026E-3</v>
      </c>
      <c r="AI302" s="84">
        <f t="shared" si="84"/>
        <v>-3.4840504531656394E-2</v>
      </c>
      <c r="AJ302" s="84" t="e">
        <f t="shared" si="85"/>
        <v>#DIV/0!</v>
      </c>
    </row>
    <row r="303" spans="1:36" ht="16.5">
      <c r="A303" s="84">
        <v>20190326</v>
      </c>
      <c r="B303" s="84" t="s">
        <v>99</v>
      </c>
      <c r="C303">
        <v>45500</v>
      </c>
      <c r="D303">
        <v>45250</v>
      </c>
      <c r="E303" s="112">
        <v>5969782550</v>
      </c>
      <c r="F303" s="112">
        <f t="shared" si="77"/>
        <v>0.18076545005361408</v>
      </c>
      <c r="G303" s="137">
        <f t="shared" si="68"/>
        <v>0.18076545005361408</v>
      </c>
      <c r="H303">
        <v>198000</v>
      </c>
      <c r="I303">
        <v>192500</v>
      </c>
      <c r="J303" s="88">
        <v>125461438</v>
      </c>
      <c r="K303" s="84">
        <f t="shared" si="78"/>
        <v>1.496044899030013</v>
      </c>
      <c r="L303" s="130">
        <f t="shared" si="69"/>
        <v>1.496044899030013</v>
      </c>
      <c r="M303">
        <v>266440</v>
      </c>
      <c r="N303">
        <v>280965</v>
      </c>
      <c r="O303" s="112">
        <v>15956260</v>
      </c>
      <c r="P303" s="112">
        <f t="shared" si="79"/>
        <v>20.99998615759516</v>
      </c>
      <c r="Q303" s="137">
        <f t="shared" si="70"/>
        <v>20.99998615759516</v>
      </c>
      <c r="R303">
        <v>10720</v>
      </c>
      <c r="S303">
        <v>10740</v>
      </c>
      <c r="T303" s="84">
        <v>62100000</v>
      </c>
      <c r="U303" s="84">
        <f t="shared" si="74"/>
        <v>178.61927541250404</v>
      </c>
      <c r="V303" s="84">
        <f t="shared" si="75"/>
        <v>178.61927541250404</v>
      </c>
      <c r="W303" s="112">
        <v>0</v>
      </c>
      <c r="X303" s="112">
        <v>0</v>
      </c>
      <c r="Y303" s="112">
        <v>0</v>
      </c>
      <c r="Z303" s="112">
        <f t="shared" si="80"/>
        <v>0</v>
      </c>
      <c r="AA303" s="112">
        <v>0</v>
      </c>
      <c r="AB303" s="157">
        <f t="shared" si="71"/>
        <v>0</v>
      </c>
      <c r="AC303" s="157">
        <f t="shared" si="72"/>
        <v>246656336931384.97</v>
      </c>
      <c r="AD303" s="88">
        <f t="shared" si="73"/>
        <v>298239061780299.87</v>
      </c>
      <c r="AE303" s="156">
        <f t="shared" si="76"/>
        <v>1209.1279125063152</v>
      </c>
      <c r="AF303" s="131">
        <f t="shared" si="81"/>
        <v>1.286045379154971E-2</v>
      </c>
      <c r="AG303" s="84">
        <f t="shared" si="82"/>
        <v>-5.4945054945054949E-3</v>
      </c>
      <c r="AH303" s="84">
        <f t="shared" si="83"/>
        <v>-2.7777777777777776E-2</v>
      </c>
      <c r="AI303" s="84">
        <f t="shared" si="84"/>
        <v>5.4515087824650955E-2</v>
      </c>
      <c r="AJ303" s="84" t="e">
        <f t="shared" si="85"/>
        <v>#DIV/0!</v>
      </c>
    </row>
    <row r="304" spans="1:36" ht="16.5">
      <c r="A304" s="84">
        <v>20190327</v>
      </c>
      <c r="B304" s="84" t="s">
        <v>99</v>
      </c>
      <c r="C304">
        <v>45250</v>
      </c>
      <c r="D304">
        <v>45350</v>
      </c>
      <c r="E304" s="112">
        <v>5969782550</v>
      </c>
      <c r="F304" s="112">
        <f t="shared" si="77"/>
        <v>0.18076545005361408</v>
      </c>
      <c r="G304" s="137">
        <f t="shared" si="68"/>
        <v>0.18076545005361408</v>
      </c>
      <c r="H304">
        <v>192500</v>
      </c>
      <c r="I304">
        <v>183000</v>
      </c>
      <c r="J304" s="88">
        <v>125461438</v>
      </c>
      <c r="K304" s="84">
        <f t="shared" si="78"/>
        <v>1.496044899030013</v>
      </c>
      <c r="L304" s="130">
        <f t="shared" si="69"/>
        <v>1.496044899030013</v>
      </c>
      <c r="M304">
        <v>280965</v>
      </c>
      <c r="N304">
        <v>264576</v>
      </c>
      <c r="O304" s="112">
        <v>15956260</v>
      </c>
      <c r="P304" s="112">
        <f t="shared" si="79"/>
        <v>20.99998615759516</v>
      </c>
      <c r="Q304" s="137">
        <f t="shared" si="70"/>
        <v>20.99998615759516</v>
      </c>
      <c r="R304">
        <v>10740</v>
      </c>
      <c r="S304">
        <v>10670</v>
      </c>
      <c r="T304" s="84">
        <v>62100000</v>
      </c>
      <c r="U304" s="84">
        <f t="shared" si="74"/>
        <v>178.61927541250404</v>
      </c>
      <c r="V304" s="84">
        <f t="shared" si="75"/>
        <v>178.61927541250404</v>
      </c>
      <c r="W304" s="112">
        <v>0</v>
      </c>
      <c r="X304" s="112">
        <v>0</v>
      </c>
      <c r="Y304" s="112">
        <v>0</v>
      </c>
      <c r="Z304" s="112">
        <f t="shared" si="80"/>
        <v>0</v>
      </c>
      <c r="AA304" s="112">
        <v>0</v>
      </c>
      <c r="AB304" s="157">
        <f t="shared" si="71"/>
        <v>0</v>
      </c>
      <c r="AC304" s="157">
        <f t="shared" si="72"/>
        <v>246656336931384.97</v>
      </c>
      <c r="AD304" s="88">
        <f t="shared" si="73"/>
        <v>290295758933690.5</v>
      </c>
      <c r="AE304" s="156">
        <f t="shared" si="76"/>
        <v>1176.9239847847298</v>
      </c>
      <c r="AF304" s="131">
        <f t="shared" si="81"/>
        <v>-2.663401232284197E-2</v>
      </c>
      <c r="AG304" s="84">
        <f t="shared" si="82"/>
        <v>2.2099447513812156E-3</v>
      </c>
      <c r="AH304" s="84">
        <f t="shared" si="83"/>
        <v>-4.9350649350649353E-2</v>
      </c>
      <c r="AI304" s="84">
        <f t="shared" si="84"/>
        <v>-5.8331108856975067E-2</v>
      </c>
      <c r="AJ304" s="84" t="e">
        <f t="shared" si="85"/>
        <v>#DIV/0!</v>
      </c>
    </row>
    <row r="305" spans="1:36" ht="16.5">
      <c r="A305" s="84">
        <v>20190328</v>
      </c>
      <c r="B305" s="84" t="s">
        <v>99</v>
      </c>
      <c r="C305">
        <v>45350</v>
      </c>
      <c r="D305">
        <v>44850</v>
      </c>
      <c r="E305" s="112">
        <v>5969782550</v>
      </c>
      <c r="F305" s="112">
        <f t="shared" si="77"/>
        <v>0.18076545005361408</v>
      </c>
      <c r="G305" s="137">
        <f t="shared" si="68"/>
        <v>0.18076545005361408</v>
      </c>
      <c r="H305">
        <v>183000</v>
      </c>
      <c r="I305">
        <v>180500</v>
      </c>
      <c r="J305" s="88">
        <v>125461438</v>
      </c>
      <c r="K305" s="84">
        <f t="shared" si="78"/>
        <v>1.496044899030013</v>
      </c>
      <c r="L305" s="130">
        <f t="shared" si="69"/>
        <v>1.496044899030013</v>
      </c>
      <c r="M305">
        <v>264576</v>
      </c>
      <c r="N305">
        <v>265263</v>
      </c>
      <c r="O305" s="112">
        <v>15956260</v>
      </c>
      <c r="P305" s="112">
        <f t="shared" si="79"/>
        <v>20.99998615759516</v>
      </c>
      <c r="Q305" s="137">
        <f t="shared" si="70"/>
        <v>20.99998615759516</v>
      </c>
      <c r="R305">
        <v>10670</v>
      </c>
      <c r="S305">
        <v>10630</v>
      </c>
      <c r="T305" s="84">
        <v>62100000</v>
      </c>
      <c r="U305" s="84">
        <f t="shared" si="74"/>
        <v>178.61927541250404</v>
      </c>
      <c r="V305" s="84">
        <f t="shared" si="75"/>
        <v>178.61927541250404</v>
      </c>
      <c r="W305" s="112">
        <v>0</v>
      </c>
      <c r="X305" s="112">
        <v>0</v>
      </c>
      <c r="Y305" s="112">
        <v>0</v>
      </c>
      <c r="Z305" s="112">
        <f t="shared" si="80"/>
        <v>0</v>
      </c>
      <c r="AA305" s="112">
        <v>0</v>
      </c>
      <c r="AB305" s="157">
        <f t="shared" si="71"/>
        <v>0</v>
      </c>
      <c r="AC305" s="157">
        <f t="shared" si="72"/>
        <v>246656336931384.97</v>
      </c>
      <c r="AD305" s="88">
        <f t="shared" si="73"/>
        <v>289073464389297.37</v>
      </c>
      <c r="AE305" s="156">
        <f t="shared" si="76"/>
        <v>1171.968529110655</v>
      </c>
      <c r="AF305" s="131">
        <f t="shared" si="81"/>
        <v>-4.2105146450738314E-3</v>
      </c>
      <c r="AG305" s="84">
        <f t="shared" si="82"/>
        <v>-1.1025358324145534E-2</v>
      </c>
      <c r="AH305" s="84">
        <f t="shared" si="83"/>
        <v>-1.3661202185792349E-2</v>
      </c>
      <c r="AI305" s="84">
        <f t="shared" si="84"/>
        <v>2.5966074020319302E-3</v>
      </c>
      <c r="AJ305" s="84" t="e">
        <f t="shared" si="85"/>
        <v>#DIV/0!</v>
      </c>
    </row>
    <row r="306" spans="1:36" ht="16.5">
      <c r="A306" s="84">
        <v>20190329</v>
      </c>
      <c r="B306" s="84" t="s">
        <v>99</v>
      </c>
      <c r="C306">
        <v>44850</v>
      </c>
      <c r="D306">
        <v>44650</v>
      </c>
      <c r="E306" s="112">
        <v>5969782550</v>
      </c>
      <c r="F306" s="112">
        <f t="shared" si="77"/>
        <v>0.18076545005361408</v>
      </c>
      <c r="G306" s="137">
        <f t="shared" si="68"/>
        <v>0.18076545005361408</v>
      </c>
      <c r="H306">
        <v>180500</v>
      </c>
      <c r="I306">
        <v>181000</v>
      </c>
      <c r="J306" s="88">
        <v>125461438</v>
      </c>
      <c r="K306" s="84">
        <f t="shared" si="78"/>
        <v>1.496044899030013</v>
      </c>
      <c r="L306" s="130">
        <f t="shared" si="69"/>
        <v>1.496044899030013</v>
      </c>
      <c r="M306">
        <v>265263</v>
      </c>
      <c r="N306">
        <v>274586</v>
      </c>
      <c r="O306" s="112">
        <v>15956260</v>
      </c>
      <c r="P306" s="112">
        <f t="shared" si="79"/>
        <v>20.99998615759516</v>
      </c>
      <c r="Q306" s="137">
        <f t="shared" si="70"/>
        <v>20.99998615759516</v>
      </c>
      <c r="R306">
        <v>10630</v>
      </c>
      <c r="S306">
        <v>10715</v>
      </c>
      <c r="T306" s="84">
        <v>62100000</v>
      </c>
      <c r="U306" s="84">
        <f t="shared" si="74"/>
        <v>178.61927541250404</v>
      </c>
      <c r="V306" s="84">
        <f t="shared" si="75"/>
        <v>178.61927541250404</v>
      </c>
      <c r="W306" s="112">
        <v>0</v>
      </c>
      <c r="X306" s="112">
        <v>0</v>
      </c>
      <c r="Y306" s="112">
        <v>0</v>
      </c>
      <c r="Z306" s="112">
        <f t="shared" si="80"/>
        <v>0</v>
      </c>
      <c r="AA306" s="112">
        <v>0</v>
      </c>
      <c r="AB306" s="157">
        <f t="shared" si="71"/>
        <v>0</v>
      </c>
      <c r="AC306" s="157">
        <f t="shared" si="72"/>
        <v>246656336931384.97</v>
      </c>
      <c r="AD306" s="88">
        <f t="shared" si="73"/>
        <v>293018290513241.06</v>
      </c>
      <c r="AE306" s="156">
        <f t="shared" si="76"/>
        <v>1187.9617372034236</v>
      </c>
      <c r="AF306" s="131">
        <f t="shared" si="81"/>
        <v>1.364644842887117E-2</v>
      </c>
      <c r="AG306" s="84">
        <f t="shared" si="82"/>
        <v>-4.459308807134894E-3</v>
      </c>
      <c r="AH306" s="84">
        <f t="shared" si="83"/>
        <v>2.7700831024930748E-3</v>
      </c>
      <c r="AI306" s="84">
        <f t="shared" si="84"/>
        <v>3.5146251079117709E-2</v>
      </c>
      <c r="AJ306" s="84" t="e">
        <f t="shared" si="85"/>
        <v>#DIV/0!</v>
      </c>
    </row>
    <row r="307" spans="1:36" ht="16.5">
      <c r="A307" s="84">
        <v>20190401</v>
      </c>
      <c r="B307" s="84" t="s">
        <v>99</v>
      </c>
      <c r="C307">
        <v>44650</v>
      </c>
      <c r="D307">
        <v>45050</v>
      </c>
      <c r="E307" s="112">
        <v>5969782550</v>
      </c>
      <c r="F307" s="112">
        <f t="shared" si="77"/>
        <v>0.18076545005361408</v>
      </c>
      <c r="G307" s="137">
        <f t="shared" si="68"/>
        <v>0.18076545005361408</v>
      </c>
      <c r="H307">
        <v>181000</v>
      </c>
      <c r="I307">
        <v>182000</v>
      </c>
      <c r="J307" s="88">
        <v>125461438</v>
      </c>
      <c r="K307" s="84">
        <f t="shared" si="78"/>
        <v>1.496044899030013</v>
      </c>
      <c r="L307" s="130">
        <f t="shared" si="69"/>
        <v>1.496044899030013</v>
      </c>
      <c r="M307">
        <v>274586</v>
      </c>
      <c r="N307">
        <v>269777</v>
      </c>
      <c r="O307" s="112">
        <v>15956260</v>
      </c>
      <c r="P307" s="112">
        <f t="shared" si="79"/>
        <v>20.99998615759516</v>
      </c>
      <c r="Q307" s="137">
        <f t="shared" si="70"/>
        <v>20.99998615759516</v>
      </c>
      <c r="R307">
        <v>10715</v>
      </c>
      <c r="S307">
        <v>10850</v>
      </c>
      <c r="T307" s="84">
        <v>62100000</v>
      </c>
      <c r="U307" s="84">
        <f t="shared" si="74"/>
        <v>178.61927541250404</v>
      </c>
      <c r="V307" s="84">
        <f t="shared" si="75"/>
        <v>178.61927541250404</v>
      </c>
      <c r="W307" s="112">
        <v>0</v>
      </c>
      <c r="X307" s="112">
        <v>0</v>
      </c>
      <c r="Y307" s="112">
        <v>0</v>
      </c>
      <c r="Z307" s="112">
        <f t="shared" si="80"/>
        <v>0</v>
      </c>
      <c r="AA307" s="112">
        <v>0</v>
      </c>
      <c r="AB307" s="157">
        <f t="shared" si="71"/>
        <v>0</v>
      </c>
      <c r="AC307" s="157">
        <f t="shared" si="72"/>
        <v>246656336931384.97</v>
      </c>
      <c r="AD307" s="88">
        <f t="shared" si="73"/>
        <v>293523687645794.12</v>
      </c>
      <c r="AE307" s="156">
        <f t="shared" si="76"/>
        <v>1190.0107303038671</v>
      </c>
      <c r="AF307" s="131">
        <f t="shared" si="81"/>
        <v>1.7247972188625324E-3</v>
      </c>
      <c r="AG307" s="84">
        <f t="shared" si="82"/>
        <v>8.9585666293393058E-3</v>
      </c>
      <c r="AH307" s="84">
        <f t="shared" si="83"/>
        <v>5.5248618784530384E-3</v>
      </c>
      <c r="AI307" s="84">
        <f t="shared" si="84"/>
        <v>-1.7513638714282593E-2</v>
      </c>
      <c r="AJ307" s="84" t="e">
        <f t="shared" si="85"/>
        <v>#DIV/0!</v>
      </c>
    </row>
    <row r="308" spans="1:36" ht="16.5">
      <c r="A308" s="84">
        <v>20190402</v>
      </c>
      <c r="B308" s="84" t="s">
        <v>99</v>
      </c>
      <c r="C308">
        <v>45050</v>
      </c>
      <c r="D308">
        <v>45750</v>
      </c>
      <c r="E308" s="112">
        <v>5969782550</v>
      </c>
      <c r="F308" s="112">
        <f t="shared" si="77"/>
        <v>0.18076545005361408</v>
      </c>
      <c r="G308" s="137">
        <f t="shared" si="68"/>
        <v>0.18076545005361408</v>
      </c>
      <c r="H308">
        <v>182000</v>
      </c>
      <c r="I308">
        <v>190000</v>
      </c>
      <c r="J308" s="88">
        <v>125461438</v>
      </c>
      <c r="K308" s="84">
        <f t="shared" si="78"/>
        <v>1.496044899030013</v>
      </c>
      <c r="L308" s="130">
        <f t="shared" si="69"/>
        <v>1.496044899030013</v>
      </c>
      <c r="M308">
        <v>269777</v>
      </c>
      <c r="N308">
        <v>271838</v>
      </c>
      <c r="O308" s="112">
        <v>15956260</v>
      </c>
      <c r="P308" s="112">
        <f t="shared" si="79"/>
        <v>20.99998615759516</v>
      </c>
      <c r="Q308" s="137">
        <f t="shared" si="70"/>
        <v>20.99998615759516</v>
      </c>
      <c r="R308">
        <v>10850</v>
      </c>
      <c r="S308">
        <v>10915</v>
      </c>
      <c r="T308" s="84">
        <v>62100000</v>
      </c>
      <c r="U308" s="84">
        <f t="shared" si="74"/>
        <v>178.61927541250404</v>
      </c>
      <c r="V308" s="84">
        <f t="shared" si="75"/>
        <v>178.61927541250404</v>
      </c>
      <c r="W308" s="112">
        <v>0</v>
      </c>
      <c r="X308" s="112">
        <v>0</v>
      </c>
      <c r="Y308" s="112">
        <v>0</v>
      </c>
      <c r="Z308" s="112">
        <f t="shared" si="80"/>
        <v>0</v>
      </c>
      <c r="AA308" s="112">
        <v>0</v>
      </c>
      <c r="AB308" s="157">
        <f t="shared" si="71"/>
        <v>0</v>
      </c>
      <c r="AC308" s="157">
        <f t="shared" si="72"/>
        <v>246656336931384.97</v>
      </c>
      <c r="AD308" s="88">
        <f t="shared" si="73"/>
        <v>297192245640157.5</v>
      </c>
      <c r="AE308" s="156">
        <f t="shared" si="76"/>
        <v>1204.8838855611102</v>
      </c>
      <c r="AF308" s="131">
        <f t="shared" si="81"/>
        <v>1.2498337097721158E-2</v>
      </c>
      <c r="AG308" s="84">
        <f t="shared" si="82"/>
        <v>1.5538290788013319E-2</v>
      </c>
      <c r="AH308" s="84">
        <f t="shared" si="83"/>
        <v>4.3956043956043959E-2</v>
      </c>
      <c r="AI308" s="84">
        <f t="shared" si="84"/>
        <v>7.639643112644888E-3</v>
      </c>
      <c r="AJ308" s="84" t="e">
        <f t="shared" si="85"/>
        <v>#DIV/0!</v>
      </c>
    </row>
    <row r="309" spans="1:36" ht="16.5">
      <c r="A309" s="84">
        <v>20190403</v>
      </c>
      <c r="B309" s="84" t="s">
        <v>99</v>
      </c>
      <c r="C309">
        <v>45750</v>
      </c>
      <c r="D309">
        <v>46600</v>
      </c>
      <c r="E309" s="112">
        <v>5969782550</v>
      </c>
      <c r="F309" s="112">
        <f t="shared" si="77"/>
        <v>0.18076545005361408</v>
      </c>
      <c r="G309" s="137">
        <f t="shared" si="68"/>
        <v>0.18076545005361408</v>
      </c>
      <c r="H309">
        <v>190000</v>
      </c>
      <c r="I309">
        <v>193500</v>
      </c>
      <c r="J309" s="88">
        <v>125461438</v>
      </c>
      <c r="K309" s="84">
        <f t="shared" si="78"/>
        <v>1.496044899030013</v>
      </c>
      <c r="L309" s="130">
        <f t="shared" si="69"/>
        <v>1.496044899030013</v>
      </c>
      <c r="M309">
        <v>271838</v>
      </c>
      <c r="N309">
        <v>274291</v>
      </c>
      <c r="O309" s="112">
        <v>15956260</v>
      </c>
      <c r="P309" s="112">
        <f t="shared" si="79"/>
        <v>20.99998615759516</v>
      </c>
      <c r="Q309" s="137">
        <f t="shared" si="70"/>
        <v>20.99998615759516</v>
      </c>
      <c r="R309">
        <v>10915</v>
      </c>
      <c r="S309">
        <v>11080</v>
      </c>
      <c r="T309" s="84">
        <v>62100000</v>
      </c>
      <c r="U309" s="84">
        <f t="shared" si="74"/>
        <v>178.61927541250404</v>
      </c>
      <c r="V309" s="84">
        <f t="shared" si="75"/>
        <v>178.61927541250404</v>
      </c>
      <c r="W309" s="112">
        <v>0</v>
      </c>
      <c r="X309" s="112">
        <v>0</v>
      </c>
      <c r="Y309" s="112">
        <v>0</v>
      </c>
      <c r="Z309" s="112">
        <f t="shared" si="80"/>
        <v>0</v>
      </c>
      <c r="AA309" s="112">
        <v>0</v>
      </c>
      <c r="AB309" s="157">
        <f t="shared" si="71"/>
        <v>0</v>
      </c>
      <c r="AC309" s="157">
        <f t="shared" si="72"/>
        <v>246656336931384.97</v>
      </c>
      <c r="AD309" s="88">
        <f t="shared" si="73"/>
        <v>301418618995424.25</v>
      </c>
      <c r="AE309" s="156">
        <f t="shared" si="76"/>
        <v>1222.018549149512</v>
      </c>
      <c r="AF309" s="131">
        <f t="shared" si="81"/>
        <v>1.4221008176586397E-2</v>
      </c>
      <c r="AG309" s="84">
        <f t="shared" si="82"/>
        <v>1.8579234972677595E-2</v>
      </c>
      <c r="AH309" s="84">
        <f t="shared" si="83"/>
        <v>1.8421052631578946E-2</v>
      </c>
      <c r="AI309" s="84">
        <f t="shared" si="84"/>
        <v>9.0237567963272237E-3</v>
      </c>
      <c r="AJ309" s="84" t="e">
        <f t="shared" si="85"/>
        <v>#DIV/0!</v>
      </c>
    </row>
    <row r="310" spans="1:36" ht="16.5">
      <c r="A310" s="84">
        <v>20190404</v>
      </c>
      <c r="B310" s="84" t="s">
        <v>99</v>
      </c>
      <c r="C310">
        <v>46600</v>
      </c>
      <c r="D310">
        <v>46950</v>
      </c>
      <c r="E310" s="112">
        <v>5969782550</v>
      </c>
      <c r="F310" s="112">
        <f t="shared" si="77"/>
        <v>0.18076545005361408</v>
      </c>
      <c r="G310" s="137">
        <f t="shared" si="68"/>
        <v>0.18076545005361408</v>
      </c>
      <c r="H310">
        <v>193500</v>
      </c>
      <c r="I310">
        <v>192500</v>
      </c>
      <c r="J310" s="88">
        <v>125461438</v>
      </c>
      <c r="K310" s="84">
        <f t="shared" si="78"/>
        <v>1.496044899030013</v>
      </c>
      <c r="L310" s="130">
        <f t="shared" si="69"/>
        <v>1.496044899030013</v>
      </c>
      <c r="M310">
        <v>274291</v>
      </c>
      <c r="N310">
        <v>267814</v>
      </c>
      <c r="O310" s="112">
        <v>15956260</v>
      </c>
      <c r="P310" s="112">
        <f t="shared" si="79"/>
        <v>20.99998615759516</v>
      </c>
      <c r="Q310" s="137">
        <f t="shared" si="70"/>
        <v>20.99998615759516</v>
      </c>
      <c r="R310">
        <v>11080</v>
      </c>
      <c r="S310">
        <v>11120</v>
      </c>
      <c r="T310" s="84">
        <v>62100000</v>
      </c>
      <c r="U310" s="84">
        <f t="shared" si="74"/>
        <v>178.61927541250404</v>
      </c>
      <c r="V310" s="84">
        <f t="shared" si="75"/>
        <v>178.61927541250404</v>
      </c>
      <c r="W310" s="112">
        <v>0</v>
      </c>
      <c r="X310" s="112">
        <v>0</v>
      </c>
      <c r="Y310" s="112">
        <v>0</v>
      </c>
      <c r="Z310" s="112">
        <f t="shared" si="80"/>
        <v>0</v>
      </c>
      <c r="AA310" s="112">
        <v>0</v>
      </c>
      <c r="AB310" s="157">
        <f t="shared" si="71"/>
        <v>0</v>
      </c>
      <c r="AC310" s="157">
        <f t="shared" si="72"/>
        <v>246656336931384.97</v>
      </c>
      <c r="AD310" s="88">
        <f t="shared" si="73"/>
        <v>299881987795659.12</v>
      </c>
      <c r="AE310" s="156">
        <f t="shared" si="76"/>
        <v>1215.7887023153212</v>
      </c>
      <c r="AF310" s="131">
        <f t="shared" si="81"/>
        <v>-5.0979969481858949E-3</v>
      </c>
      <c r="AG310" s="84">
        <f t="shared" si="82"/>
        <v>7.5107296137339056E-3</v>
      </c>
      <c r="AH310" s="84">
        <f t="shared" si="83"/>
        <v>-5.1679586563307496E-3</v>
      </c>
      <c r="AI310" s="84">
        <f t="shared" si="84"/>
        <v>-2.3613607446106508E-2</v>
      </c>
      <c r="AJ310" s="84" t="e">
        <f t="shared" si="85"/>
        <v>#DIV/0!</v>
      </c>
    </row>
    <row r="311" spans="1:36" ht="16.5">
      <c r="A311" s="84">
        <v>20190405</v>
      </c>
      <c r="B311" s="84" t="s">
        <v>99</v>
      </c>
      <c r="C311">
        <v>46950</v>
      </c>
      <c r="D311">
        <v>46850</v>
      </c>
      <c r="E311" s="112">
        <v>5969782550</v>
      </c>
      <c r="F311" s="112">
        <f t="shared" si="77"/>
        <v>0.18076545005361408</v>
      </c>
      <c r="G311" s="137">
        <f t="shared" si="68"/>
        <v>0.18076545005361408</v>
      </c>
      <c r="H311">
        <v>192500</v>
      </c>
      <c r="I311">
        <v>192000</v>
      </c>
      <c r="J311" s="88">
        <v>125461438</v>
      </c>
      <c r="K311" s="84">
        <f t="shared" si="78"/>
        <v>1.496044899030013</v>
      </c>
      <c r="L311" s="130">
        <f t="shared" si="69"/>
        <v>1.496044899030013</v>
      </c>
      <c r="M311">
        <v>267814</v>
      </c>
      <c r="N311">
        <v>260160</v>
      </c>
      <c r="O311" s="112">
        <v>15956260</v>
      </c>
      <c r="P311" s="112">
        <f t="shared" si="79"/>
        <v>20.99998615759516</v>
      </c>
      <c r="Q311" s="137">
        <f t="shared" si="70"/>
        <v>20.99998615759516</v>
      </c>
      <c r="R311">
        <v>11120</v>
      </c>
      <c r="S311">
        <v>11120</v>
      </c>
      <c r="T311" s="84">
        <v>62100000</v>
      </c>
      <c r="U311" s="84">
        <f t="shared" si="74"/>
        <v>178.61927541250404</v>
      </c>
      <c r="V311" s="84">
        <f t="shared" si="75"/>
        <v>178.61927541250404</v>
      </c>
      <c r="W311" s="112">
        <v>0</v>
      </c>
      <c r="X311" s="112">
        <v>0</v>
      </c>
      <c r="Y311" s="112">
        <v>0</v>
      </c>
      <c r="Z311" s="112">
        <f t="shared" si="80"/>
        <v>0</v>
      </c>
      <c r="AA311" s="112">
        <v>0</v>
      </c>
      <c r="AB311" s="157">
        <f t="shared" si="71"/>
        <v>0</v>
      </c>
      <c r="AC311" s="157">
        <f t="shared" si="72"/>
        <v>246656336931384.97</v>
      </c>
      <c r="AD311" s="88">
        <f t="shared" si="73"/>
        <v>297115514976271.37</v>
      </c>
      <c r="AE311" s="156">
        <f t="shared" si="76"/>
        <v>1204.5728022747828</v>
      </c>
      <c r="AF311" s="131">
        <f t="shared" si="81"/>
        <v>-9.225205020559131E-3</v>
      </c>
      <c r="AG311" s="84">
        <f t="shared" si="82"/>
        <v>-2.1299254526091589E-3</v>
      </c>
      <c r="AH311" s="84">
        <f t="shared" si="83"/>
        <v>-2.5974025974025974E-3</v>
      </c>
      <c r="AI311" s="84">
        <f t="shared" si="84"/>
        <v>-2.8579536544019356E-2</v>
      </c>
      <c r="AJ311" s="84" t="e">
        <f t="shared" si="85"/>
        <v>#DIV/0!</v>
      </c>
    </row>
    <row r="312" spans="1:36" ht="16.5">
      <c r="A312" s="84">
        <v>20190408</v>
      </c>
      <c r="B312" s="84" t="s">
        <v>99</v>
      </c>
      <c r="C312">
        <v>46850</v>
      </c>
      <c r="D312">
        <v>46650</v>
      </c>
      <c r="E312" s="112">
        <v>5969782550</v>
      </c>
      <c r="F312" s="112">
        <f t="shared" si="77"/>
        <v>0.18076545005361408</v>
      </c>
      <c r="G312" s="137">
        <f t="shared" si="68"/>
        <v>0.18076545005361408</v>
      </c>
      <c r="H312">
        <v>192000</v>
      </c>
      <c r="I312">
        <v>195500</v>
      </c>
      <c r="J312" s="88">
        <v>125461438</v>
      </c>
      <c r="K312" s="84">
        <f t="shared" si="78"/>
        <v>1.496044899030013</v>
      </c>
      <c r="L312" s="130">
        <f t="shared" si="69"/>
        <v>1.496044899030013</v>
      </c>
      <c r="M312">
        <v>260160</v>
      </c>
      <c r="N312">
        <v>266146</v>
      </c>
      <c r="O312" s="112">
        <v>15956260</v>
      </c>
      <c r="P312" s="112">
        <f t="shared" si="79"/>
        <v>20.99998615759516</v>
      </c>
      <c r="Q312" s="137">
        <f t="shared" si="70"/>
        <v>20.99998615759516</v>
      </c>
      <c r="R312">
        <v>11120</v>
      </c>
      <c r="S312">
        <v>11105</v>
      </c>
      <c r="T312" s="84">
        <v>62100000</v>
      </c>
      <c r="U312" s="84">
        <f t="shared" si="74"/>
        <v>178.61927541250404</v>
      </c>
      <c r="V312" s="84">
        <f t="shared" si="75"/>
        <v>178.61927541250404</v>
      </c>
      <c r="W312" s="112">
        <v>0</v>
      </c>
      <c r="X312" s="112">
        <v>0</v>
      </c>
      <c r="Y312" s="112">
        <v>0</v>
      </c>
      <c r="Z312" s="112">
        <f t="shared" si="80"/>
        <v>0</v>
      </c>
      <c r="AA312" s="112">
        <v>0</v>
      </c>
      <c r="AB312" s="157">
        <f t="shared" si="71"/>
        <v>0</v>
      </c>
      <c r="AC312" s="157">
        <f t="shared" si="72"/>
        <v>246656336931384.97</v>
      </c>
      <c r="AD312" s="88">
        <f t="shared" si="73"/>
        <v>299396037137971.25</v>
      </c>
      <c r="AE312" s="156">
        <f t="shared" si="76"/>
        <v>1213.8185495767636</v>
      </c>
      <c r="AF312" s="131">
        <f t="shared" si="81"/>
        <v>7.6755404775208603E-3</v>
      </c>
      <c r="AG312" s="84">
        <f t="shared" si="82"/>
        <v>-4.2689434364994666E-3</v>
      </c>
      <c r="AH312" s="84">
        <f t="shared" si="83"/>
        <v>1.8229166666666668E-2</v>
      </c>
      <c r="AI312" s="84">
        <f t="shared" si="84"/>
        <v>2.3008917589175892E-2</v>
      </c>
      <c r="AJ312" s="84" t="e">
        <f t="shared" si="85"/>
        <v>#DIV/0!</v>
      </c>
    </row>
    <row r="313" spans="1:36" ht="16.5">
      <c r="A313" s="84">
        <v>20190409</v>
      </c>
      <c r="B313" s="84" t="s">
        <v>99</v>
      </c>
      <c r="C313">
        <v>46650</v>
      </c>
      <c r="D313">
        <v>46650</v>
      </c>
      <c r="E313" s="112">
        <v>5969782550</v>
      </c>
      <c r="F313" s="112">
        <f t="shared" si="77"/>
        <v>0.18076545005361408</v>
      </c>
      <c r="G313" s="137">
        <f t="shared" ref="G313:G376" si="86">IF(B313="Y",0.15*(C313*E313+H313*J313+M313*O313+R313*T313)/(C313*E313),IF(AB313=0,F313,D312*E312*G312/AD312*(C313*E313+H313*J313+M313*O313+R313*T313)/(C313*E313)))</f>
        <v>0.18076545005361408</v>
      </c>
      <c r="H313">
        <v>195500</v>
      </c>
      <c r="I313">
        <v>204500</v>
      </c>
      <c r="J313" s="88">
        <v>125461438</v>
      </c>
      <c r="K313" s="84">
        <f t="shared" si="78"/>
        <v>1.496044899030013</v>
      </c>
      <c r="L313" s="130">
        <f t="shared" ref="L313:L376" si="87">IF(B313="Y",0.15*(C313*E313+H313*J313+M313*O313+R313*T313)/(H313*J313),IF(AB313=0,K313,I312*J312*L312/AD312*(C313*E313+H313*J313+M313*O313+R313*T313)/(H313*J313)))</f>
        <v>1.496044899030013</v>
      </c>
      <c r="M313">
        <v>266146</v>
      </c>
      <c r="N313">
        <v>265852</v>
      </c>
      <c r="O313" s="112">
        <v>15956260</v>
      </c>
      <c r="P313" s="112">
        <f t="shared" si="79"/>
        <v>20.99998615759516</v>
      </c>
      <c r="Q313" s="137">
        <f t="shared" ref="Q313:Q376" si="88">IF(B313="Y",0.3*(C313*E313+H313*J313+M313*O313+R313*T313)/(M313*O313),IF(AB313=0,P313,N312*O312*Q312/AD312*(C313*E313+H313*J313+M313*O313+R313*T313)/(M313*O313)))</f>
        <v>20.99998615759516</v>
      </c>
      <c r="R313">
        <v>11105</v>
      </c>
      <c r="S313">
        <v>11175</v>
      </c>
      <c r="T313" s="84">
        <v>62100000</v>
      </c>
      <c r="U313" s="84">
        <f t="shared" si="74"/>
        <v>178.61927541250404</v>
      </c>
      <c r="V313" s="84">
        <f t="shared" si="75"/>
        <v>178.61927541250404</v>
      </c>
      <c r="W313" s="112">
        <v>0</v>
      </c>
      <c r="X313" s="112">
        <v>0</v>
      </c>
      <c r="Y313" s="112">
        <v>0</v>
      </c>
      <c r="Z313" s="112">
        <f t="shared" si="80"/>
        <v>0</v>
      </c>
      <c r="AA313" s="112">
        <v>0</v>
      </c>
      <c r="AB313" s="157">
        <f t="shared" ref="AB313:AB376" si="89">IF(AD312&lt;&gt;(C313*E313*F313+H313*J313*K313+M313*O313*P313+R313*T313*U313),1,0)</f>
        <v>0</v>
      </c>
      <c r="AC313" s="157">
        <f t="shared" ref="AC313:AC376" si="90">IF(AND(AB313=0,B313="N"),AC312,AC312*(C313*E313*G313+H313*J313*L313+M313*O313*Q313+R313*T313*V313)/AD312)</f>
        <v>246656336931384.97</v>
      </c>
      <c r="AD313" s="88">
        <f t="shared" ref="AD313:AD376" si="91">D313*E313*G313+I313*J313*L313+N313*O313*Q313+S313*T313*V313</f>
        <v>301763244742989.87</v>
      </c>
      <c r="AE313" s="156">
        <f t="shared" si="76"/>
        <v>1223.4157390691105</v>
      </c>
      <c r="AF313" s="131">
        <f t="shared" si="81"/>
        <v>7.9066096787639359E-3</v>
      </c>
      <c r="AG313" s="84">
        <f t="shared" si="82"/>
        <v>0</v>
      </c>
      <c r="AH313" s="84">
        <f t="shared" si="83"/>
        <v>4.6035805626598467E-2</v>
      </c>
      <c r="AI313" s="84">
        <f t="shared" si="84"/>
        <v>-1.1046568424849519E-3</v>
      </c>
      <c r="AJ313" s="84" t="e">
        <f t="shared" si="85"/>
        <v>#DIV/0!</v>
      </c>
    </row>
    <row r="314" spans="1:36" ht="16.5">
      <c r="A314" s="84">
        <v>20190410</v>
      </c>
      <c r="B314" s="84" t="s">
        <v>99</v>
      </c>
      <c r="C314">
        <v>46650</v>
      </c>
      <c r="D314">
        <v>46700</v>
      </c>
      <c r="E314" s="112">
        <v>5969782550</v>
      </c>
      <c r="F314" s="112">
        <f t="shared" si="77"/>
        <v>0.18076545005361408</v>
      </c>
      <c r="G314" s="137">
        <f t="shared" si="86"/>
        <v>0.18076545005361408</v>
      </c>
      <c r="H314">
        <v>204500</v>
      </c>
      <c r="I314">
        <v>205500</v>
      </c>
      <c r="J314" s="88">
        <v>125461438</v>
      </c>
      <c r="K314" s="84">
        <f t="shared" si="78"/>
        <v>1.496044899030013</v>
      </c>
      <c r="L314" s="130">
        <f t="shared" si="87"/>
        <v>1.496044899030013</v>
      </c>
      <c r="M314">
        <v>265852</v>
      </c>
      <c r="N314">
        <v>272819</v>
      </c>
      <c r="O314" s="112">
        <v>15956260</v>
      </c>
      <c r="P314" s="112">
        <f t="shared" si="79"/>
        <v>20.99998615759516</v>
      </c>
      <c r="Q314" s="137">
        <f t="shared" si="88"/>
        <v>20.99998615759516</v>
      </c>
      <c r="R314">
        <v>11175</v>
      </c>
      <c r="S314">
        <v>11090</v>
      </c>
      <c r="T314" s="84">
        <v>62100000</v>
      </c>
      <c r="U314" s="84">
        <f t="shared" ref="U314:U377" si="92">V313</f>
        <v>178.61927541250404</v>
      </c>
      <c r="V314" s="84">
        <f t="shared" ref="V314:V377" si="93">IF(B314="Y",0.4*(C314*E314+H314*J314+M314*O314+R314*T314)/(R314*T314),IF(AB314=0,U314,S313*T313*V313/AD313*(C314*E314+H314*J314+M314*O314+R314*T314)/(R314*T314)))</f>
        <v>178.61927541250404</v>
      </c>
      <c r="W314" s="112">
        <v>0</v>
      </c>
      <c r="X314" s="112">
        <v>0</v>
      </c>
      <c r="Y314" s="112">
        <v>0</v>
      </c>
      <c r="Z314" s="112">
        <f t="shared" si="80"/>
        <v>0</v>
      </c>
      <c r="AA314" s="112">
        <v>0</v>
      </c>
      <c r="AB314" s="157">
        <f t="shared" si="89"/>
        <v>0</v>
      </c>
      <c r="AC314" s="157">
        <f t="shared" si="90"/>
        <v>246656336931384.97</v>
      </c>
      <c r="AD314" s="88">
        <f t="shared" si="91"/>
        <v>303396566356536.25</v>
      </c>
      <c r="AE314" s="156">
        <f t="shared" si="76"/>
        <v>1230.037590483375</v>
      </c>
      <c r="AF314" s="131">
        <f t="shared" si="81"/>
        <v>5.4125929582228604E-3</v>
      </c>
      <c r="AG314" s="84">
        <f t="shared" si="82"/>
        <v>1.0718113612004287E-3</v>
      </c>
      <c r="AH314" s="84">
        <f t="shared" si="83"/>
        <v>4.8899755501222494E-3</v>
      </c>
      <c r="AI314" s="84">
        <f t="shared" si="84"/>
        <v>2.6206310277898982E-2</v>
      </c>
      <c r="AJ314" s="84" t="e">
        <f t="shared" si="85"/>
        <v>#DIV/0!</v>
      </c>
    </row>
    <row r="315" spans="1:36" ht="16.5">
      <c r="A315" s="84">
        <v>20190411</v>
      </c>
      <c r="B315" s="84" t="s">
        <v>99</v>
      </c>
      <c r="C315">
        <v>46700</v>
      </c>
      <c r="D315">
        <v>46250</v>
      </c>
      <c r="E315" s="112">
        <v>5969782550</v>
      </c>
      <c r="F315" s="112">
        <f t="shared" si="77"/>
        <v>0.18076545005361408</v>
      </c>
      <c r="G315" s="137">
        <f t="shared" si="86"/>
        <v>0.18076545005361408</v>
      </c>
      <c r="H315">
        <v>205500</v>
      </c>
      <c r="I315">
        <v>210500</v>
      </c>
      <c r="J315" s="88">
        <v>125461438</v>
      </c>
      <c r="K315" s="84">
        <f t="shared" si="78"/>
        <v>1.496044899030013</v>
      </c>
      <c r="L315" s="130">
        <f t="shared" si="87"/>
        <v>1.496044899030013</v>
      </c>
      <c r="M315">
        <v>272819</v>
      </c>
      <c r="N315">
        <v>273310</v>
      </c>
      <c r="O315" s="112">
        <v>15956260</v>
      </c>
      <c r="P315" s="112">
        <f t="shared" si="79"/>
        <v>20.99998615759516</v>
      </c>
      <c r="Q315" s="137">
        <f t="shared" si="88"/>
        <v>20.99998615759516</v>
      </c>
      <c r="R315">
        <v>11090</v>
      </c>
      <c r="S315">
        <v>11140</v>
      </c>
      <c r="T315" s="84">
        <v>62100000</v>
      </c>
      <c r="U315" s="84">
        <f t="shared" si="92"/>
        <v>178.61927541250404</v>
      </c>
      <c r="V315" s="84">
        <f t="shared" si="93"/>
        <v>178.61927541250404</v>
      </c>
      <c r="W315" s="112">
        <v>0</v>
      </c>
      <c r="X315" s="112">
        <v>0</v>
      </c>
      <c r="Y315" s="112">
        <v>0</v>
      </c>
      <c r="Z315" s="112">
        <f t="shared" si="80"/>
        <v>0</v>
      </c>
      <c r="AA315" s="112">
        <v>0</v>
      </c>
      <c r="AB315" s="157">
        <f t="shared" si="89"/>
        <v>0</v>
      </c>
      <c r="AC315" s="157">
        <f t="shared" si="90"/>
        <v>246656336931384.97</v>
      </c>
      <c r="AD315" s="88">
        <f t="shared" si="91"/>
        <v>304568575123609.94</v>
      </c>
      <c r="AE315" s="156">
        <f t="shared" si="76"/>
        <v>1234.7891763605287</v>
      </c>
      <c r="AF315" s="131">
        <f t="shared" si="81"/>
        <v>3.8629598915643475E-3</v>
      </c>
      <c r="AG315" s="84">
        <f t="shared" si="82"/>
        <v>-9.6359743040685224E-3</v>
      </c>
      <c r="AH315" s="84">
        <f t="shared" si="83"/>
        <v>2.4330900243309004E-2</v>
      </c>
      <c r="AI315" s="84">
        <f t="shared" si="84"/>
        <v>1.7997280248076564E-3</v>
      </c>
      <c r="AJ315" s="84" t="e">
        <f t="shared" si="85"/>
        <v>#DIV/0!</v>
      </c>
    </row>
    <row r="316" spans="1:36" ht="16.5">
      <c r="A316" s="84">
        <v>20190412</v>
      </c>
      <c r="B316" s="84" t="s">
        <v>99</v>
      </c>
      <c r="C316">
        <v>46250</v>
      </c>
      <c r="D316">
        <v>46850</v>
      </c>
      <c r="E316" s="112">
        <v>5969782550</v>
      </c>
      <c r="F316" s="112">
        <f t="shared" si="77"/>
        <v>0.18076545005361408</v>
      </c>
      <c r="G316" s="137">
        <f t="shared" si="86"/>
        <v>0.18076545005361408</v>
      </c>
      <c r="H316">
        <v>210500</v>
      </c>
      <c r="I316">
        <v>209000</v>
      </c>
      <c r="J316" s="88">
        <v>125461438</v>
      </c>
      <c r="K316" s="84">
        <f t="shared" si="78"/>
        <v>1.496044899030013</v>
      </c>
      <c r="L316" s="130">
        <f t="shared" si="87"/>
        <v>1.496044899030013</v>
      </c>
      <c r="M316">
        <v>273310</v>
      </c>
      <c r="N316">
        <v>268992</v>
      </c>
      <c r="O316" s="112">
        <v>15956260</v>
      </c>
      <c r="P316" s="112">
        <f t="shared" si="79"/>
        <v>20.99998615759516</v>
      </c>
      <c r="Q316" s="137">
        <f t="shared" si="88"/>
        <v>20.99998615759516</v>
      </c>
      <c r="R316">
        <v>11140</v>
      </c>
      <c r="S316">
        <v>11150</v>
      </c>
      <c r="T316" s="84">
        <v>62100000</v>
      </c>
      <c r="U316" s="84">
        <f t="shared" si="92"/>
        <v>178.61927541250404</v>
      </c>
      <c r="V316" s="84">
        <f t="shared" si="93"/>
        <v>178.61927541250404</v>
      </c>
      <c r="W316" s="112">
        <v>0</v>
      </c>
      <c r="X316" s="112">
        <v>0</v>
      </c>
      <c r="Y316" s="112">
        <v>0</v>
      </c>
      <c r="Z316" s="112">
        <f t="shared" si="80"/>
        <v>0</v>
      </c>
      <c r="AA316" s="112">
        <v>0</v>
      </c>
      <c r="AB316" s="157">
        <f t="shared" si="89"/>
        <v>0</v>
      </c>
      <c r="AC316" s="157">
        <f t="shared" si="90"/>
        <v>246656336931384.97</v>
      </c>
      <c r="AD316" s="88">
        <f t="shared" si="91"/>
        <v>303598551244197.25</v>
      </c>
      <c r="AE316" s="156">
        <f t="shared" si="76"/>
        <v>1230.8564824290427</v>
      </c>
      <c r="AF316" s="131">
        <f t="shared" si="81"/>
        <v>-3.1849112437780038E-3</v>
      </c>
      <c r="AG316" s="84">
        <f t="shared" si="82"/>
        <v>1.2972972972972972E-2</v>
      </c>
      <c r="AH316" s="84">
        <f t="shared" si="83"/>
        <v>-7.1258907363420431E-3</v>
      </c>
      <c r="AI316" s="84">
        <f t="shared" si="84"/>
        <v>-1.5798909663020014E-2</v>
      </c>
      <c r="AJ316" s="84" t="e">
        <f t="shared" si="85"/>
        <v>#DIV/0!</v>
      </c>
    </row>
    <row r="317" spans="1:36" ht="16.5">
      <c r="A317" s="84">
        <v>20190415</v>
      </c>
      <c r="B317" s="84" t="s">
        <v>99</v>
      </c>
      <c r="C317">
        <v>46850</v>
      </c>
      <c r="D317">
        <v>47050</v>
      </c>
      <c r="E317" s="112">
        <v>5969782550</v>
      </c>
      <c r="F317" s="112">
        <f t="shared" si="77"/>
        <v>0.18076545005361408</v>
      </c>
      <c r="G317" s="137">
        <f t="shared" si="86"/>
        <v>0.18076545005361408</v>
      </c>
      <c r="H317">
        <v>209000</v>
      </c>
      <c r="I317">
        <v>203500</v>
      </c>
      <c r="J317" s="88">
        <v>125461438</v>
      </c>
      <c r="K317" s="84">
        <f t="shared" si="78"/>
        <v>1.496044899030013</v>
      </c>
      <c r="L317" s="130">
        <f t="shared" si="87"/>
        <v>1.496044899030013</v>
      </c>
      <c r="M317">
        <v>268992</v>
      </c>
      <c r="N317">
        <v>263398</v>
      </c>
      <c r="O317" s="112">
        <v>15956260</v>
      </c>
      <c r="P317" s="112">
        <f t="shared" si="79"/>
        <v>20.99998615759516</v>
      </c>
      <c r="Q317" s="137">
        <f t="shared" si="88"/>
        <v>20.99998615759516</v>
      </c>
      <c r="R317">
        <v>11150</v>
      </c>
      <c r="S317">
        <v>11190</v>
      </c>
      <c r="T317" s="84">
        <v>62100000</v>
      </c>
      <c r="U317" s="84">
        <f t="shared" si="92"/>
        <v>178.61927541250404</v>
      </c>
      <c r="V317" s="84">
        <f t="shared" si="93"/>
        <v>178.61927541250404</v>
      </c>
      <c r="W317" s="112">
        <v>0</v>
      </c>
      <c r="X317" s="112">
        <v>0</v>
      </c>
      <c r="Y317" s="112">
        <v>0</v>
      </c>
      <c r="Z317" s="112">
        <f t="shared" si="80"/>
        <v>0</v>
      </c>
      <c r="AA317" s="112">
        <v>0</v>
      </c>
      <c r="AB317" s="157">
        <f t="shared" si="89"/>
        <v>0</v>
      </c>
      <c r="AC317" s="157">
        <f t="shared" si="90"/>
        <v>246656336931384.97</v>
      </c>
      <c r="AD317" s="88">
        <f t="shared" si="91"/>
        <v>301351295464623.31</v>
      </c>
      <c r="AE317" s="156">
        <f t="shared" si="76"/>
        <v>1221.7456044863482</v>
      </c>
      <c r="AF317" s="131">
        <f t="shared" si="81"/>
        <v>-7.4020635815433061E-3</v>
      </c>
      <c r="AG317" s="84">
        <f t="shared" si="82"/>
        <v>4.2689434364994666E-3</v>
      </c>
      <c r="AH317" s="84">
        <f t="shared" si="83"/>
        <v>-2.6315789473684209E-2</v>
      </c>
      <c r="AI317" s="84">
        <f t="shared" si="84"/>
        <v>-2.0796157506542946E-2</v>
      </c>
      <c r="AJ317" s="84" t="e">
        <f t="shared" si="85"/>
        <v>#DIV/0!</v>
      </c>
    </row>
    <row r="318" spans="1:36" ht="16.5">
      <c r="A318" s="84">
        <v>20190416</v>
      </c>
      <c r="B318" s="84" t="s">
        <v>99</v>
      </c>
      <c r="C318">
        <v>47050</v>
      </c>
      <c r="D318">
        <v>47250</v>
      </c>
      <c r="E318" s="112">
        <v>5969782550</v>
      </c>
      <c r="F318" s="112">
        <f t="shared" si="77"/>
        <v>0.18076545005361408</v>
      </c>
      <c r="G318" s="137">
        <f t="shared" si="86"/>
        <v>0.18076545005361408</v>
      </c>
      <c r="H318">
        <v>203500</v>
      </c>
      <c r="I318">
        <v>208000</v>
      </c>
      <c r="J318" s="88">
        <v>125461438</v>
      </c>
      <c r="K318" s="84">
        <f t="shared" si="78"/>
        <v>1.496044899030013</v>
      </c>
      <c r="L318" s="130">
        <f t="shared" si="87"/>
        <v>1.496044899030013</v>
      </c>
      <c r="M318">
        <v>263398</v>
      </c>
      <c r="N318">
        <v>265165</v>
      </c>
      <c r="O318" s="112">
        <v>15956260</v>
      </c>
      <c r="P318" s="112">
        <f t="shared" si="79"/>
        <v>20.99998615759516</v>
      </c>
      <c r="Q318" s="137">
        <f t="shared" si="88"/>
        <v>20.99998615759516</v>
      </c>
      <c r="R318">
        <v>11190</v>
      </c>
      <c r="S318">
        <v>11260</v>
      </c>
      <c r="T318" s="84">
        <v>62100000</v>
      </c>
      <c r="U318" s="84">
        <f t="shared" si="92"/>
        <v>178.61927541250404</v>
      </c>
      <c r="V318" s="84">
        <f t="shared" si="93"/>
        <v>178.61927541250404</v>
      </c>
      <c r="W318" s="112">
        <v>0</v>
      </c>
      <c r="X318" s="112">
        <v>0</v>
      </c>
      <c r="Y318" s="112">
        <v>0</v>
      </c>
      <c r="Z318" s="112">
        <f t="shared" si="80"/>
        <v>0</v>
      </c>
      <c r="AA318" s="112">
        <v>0</v>
      </c>
      <c r="AB318" s="157">
        <f t="shared" si="89"/>
        <v>0</v>
      </c>
      <c r="AC318" s="157">
        <f t="shared" si="90"/>
        <v>246656336931384.97</v>
      </c>
      <c r="AD318" s="88">
        <f t="shared" si="91"/>
        <v>303780299839805.37</v>
      </c>
      <c r="AE318" s="156">
        <f t="shared" si="76"/>
        <v>1231.5933319171572</v>
      </c>
      <c r="AF318" s="131">
        <f t="shared" si="81"/>
        <v>8.0603747577625198E-3</v>
      </c>
      <c r="AG318" s="84">
        <f t="shared" si="82"/>
        <v>4.2507970244420826E-3</v>
      </c>
      <c r="AH318" s="84">
        <f t="shared" si="83"/>
        <v>2.2113022113022112E-2</v>
      </c>
      <c r="AI318" s="84">
        <f t="shared" si="84"/>
        <v>6.7084791835928899E-3</v>
      </c>
      <c r="AJ318" s="84" t="e">
        <f t="shared" si="85"/>
        <v>#DIV/0!</v>
      </c>
    </row>
    <row r="319" spans="1:36" ht="16.5">
      <c r="A319" s="84">
        <v>20190417</v>
      </c>
      <c r="B319" s="84" t="s">
        <v>99</v>
      </c>
      <c r="C319">
        <v>47250</v>
      </c>
      <c r="D319">
        <v>47050</v>
      </c>
      <c r="E319" s="112">
        <v>5969782550</v>
      </c>
      <c r="F319" s="112">
        <f t="shared" si="77"/>
        <v>0.18076545005361408</v>
      </c>
      <c r="G319" s="137">
        <f t="shared" si="86"/>
        <v>0.18076545005361408</v>
      </c>
      <c r="H319">
        <v>208000</v>
      </c>
      <c r="I319">
        <v>208500</v>
      </c>
      <c r="J319" s="88">
        <v>125461438</v>
      </c>
      <c r="K319" s="84">
        <f t="shared" si="78"/>
        <v>1.496044899030013</v>
      </c>
      <c r="L319" s="130">
        <f t="shared" si="87"/>
        <v>1.496044899030013</v>
      </c>
      <c r="M319">
        <v>265165</v>
      </c>
      <c r="N319">
        <v>261534</v>
      </c>
      <c r="O319" s="112">
        <v>15956260</v>
      </c>
      <c r="P319" s="112">
        <f t="shared" si="79"/>
        <v>20.99998615759516</v>
      </c>
      <c r="Q319" s="137">
        <f t="shared" si="88"/>
        <v>20.99998615759516</v>
      </c>
      <c r="R319">
        <v>11260</v>
      </c>
      <c r="S319">
        <v>11260</v>
      </c>
      <c r="T319" s="84">
        <v>62100000</v>
      </c>
      <c r="U319" s="84">
        <f t="shared" si="92"/>
        <v>178.61927541250404</v>
      </c>
      <c r="V319" s="84">
        <f t="shared" si="93"/>
        <v>178.61927541250404</v>
      </c>
      <c r="W319" s="112">
        <v>0</v>
      </c>
      <c r="X319" s="112">
        <v>0</v>
      </c>
      <c r="Y319" s="112">
        <v>0</v>
      </c>
      <c r="Z319" s="112">
        <f t="shared" si="80"/>
        <v>0</v>
      </c>
      <c r="AA319" s="112">
        <v>0</v>
      </c>
      <c r="AB319" s="157">
        <f t="shared" si="89"/>
        <v>0</v>
      </c>
      <c r="AC319" s="157">
        <f t="shared" si="90"/>
        <v>246656336931384.97</v>
      </c>
      <c r="AD319" s="88">
        <f t="shared" si="91"/>
        <v>302441641746833.12</v>
      </c>
      <c r="AE319" s="156">
        <f t="shared" si="76"/>
        <v>1226.1661123710214</v>
      </c>
      <c r="AF319" s="131">
        <f t="shared" si="81"/>
        <v>-4.4066652566943764E-3</v>
      </c>
      <c r="AG319" s="84">
        <f t="shared" si="82"/>
        <v>-4.2328042328042331E-3</v>
      </c>
      <c r="AH319" s="84">
        <f t="shared" si="83"/>
        <v>2.403846153846154E-3</v>
      </c>
      <c r="AI319" s="84">
        <f t="shared" si="84"/>
        <v>-1.3693360737653914E-2</v>
      </c>
      <c r="AJ319" s="84" t="e">
        <f t="shared" si="85"/>
        <v>#DIV/0!</v>
      </c>
    </row>
    <row r="320" spans="1:36" ht="16.5">
      <c r="A320" s="84">
        <v>20190418</v>
      </c>
      <c r="B320" s="84" t="s">
        <v>99</v>
      </c>
      <c r="C320">
        <v>47050</v>
      </c>
      <c r="D320">
        <v>45600</v>
      </c>
      <c r="E320" s="112">
        <v>5969782550</v>
      </c>
      <c r="F320" s="112">
        <f t="shared" si="77"/>
        <v>0.18076545005361408</v>
      </c>
      <c r="G320" s="137">
        <f t="shared" si="86"/>
        <v>0.18076545005361408</v>
      </c>
      <c r="H320">
        <v>208500</v>
      </c>
      <c r="I320">
        <v>203500</v>
      </c>
      <c r="J320" s="88">
        <v>125461438</v>
      </c>
      <c r="K320" s="84">
        <f t="shared" si="78"/>
        <v>1.496044899030013</v>
      </c>
      <c r="L320" s="130">
        <f t="shared" si="87"/>
        <v>1.496044899030013</v>
      </c>
      <c r="M320">
        <v>261534</v>
      </c>
      <c r="N320">
        <v>252701</v>
      </c>
      <c r="O320" s="112">
        <v>15956260</v>
      </c>
      <c r="P320" s="112">
        <f t="shared" si="79"/>
        <v>20.99998615759516</v>
      </c>
      <c r="Q320" s="137">
        <f t="shared" si="88"/>
        <v>20.99998615759516</v>
      </c>
      <c r="R320">
        <v>11260</v>
      </c>
      <c r="S320">
        <v>11085</v>
      </c>
      <c r="T320" s="84">
        <v>62100000</v>
      </c>
      <c r="U320" s="84">
        <f t="shared" si="92"/>
        <v>178.61927541250404</v>
      </c>
      <c r="V320" s="84">
        <f t="shared" si="93"/>
        <v>178.61927541250404</v>
      </c>
      <c r="W320" s="112">
        <v>0</v>
      </c>
      <c r="X320" s="112">
        <v>0</v>
      </c>
      <c r="Y320" s="112">
        <v>0</v>
      </c>
      <c r="Z320" s="112">
        <f t="shared" si="80"/>
        <v>0</v>
      </c>
      <c r="AA320" s="112">
        <v>0</v>
      </c>
      <c r="AB320" s="157">
        <f t="shared" si="89"/>
        <v>0</v>
      </c>
      <c r="AC320" s="157">
        <f t="shared" si="90"/>
        <v>246656336931384.97</v>
      </c>
      <c r="AD320" s="88">
        <f t="shared" si="91"/>
        <v>295037505341763.87</v>
      </c>
      <c r="AE320" s="156">
        <f t="shared" si="76"/>
        <v>1196.1480860872334</v>
      </c>
      <c r="AF320" s="131">
        <f t="shared" si="81"/>
        <v>-2.4481206894343653E-2</v>
      </c>
      <c r="AG320" s="84">
        <f t="shared" si="82"/>
        <v>-3.0818278427205102E-2</v>
      </c>
      <c r="AH320" s="84">
        <f t="shared" si="83"/>
        <v>-2.3980815347721823E-2</v>
      </c>
      <c r="AI320" s="84">
        <f t="shared" si="84"/>
        <v>-3.3773811435606843E-2</v>
      </c>
      <c r="AJ320" s="84" t="e">
        <f t="shared" si="85"/>
        <v>#DIV/0!</v>
      </c>
    </row>
    <row r="321" spans="1:36" ht="16.5">
      <c r="A321" s="84">
        <v>20190419</v>
      </c>
      <c r="B321" s="84" t="s">
        <v>99</v>
      </c>
      <c r="C321">
        <v>45600</v>
      </c>
      <c r="D321">
        <v>45300</v>
      </c>
      <c r="E321" s="112">
        <v>5969782550</v>
      </c>
      <c r="F321" s="112">
        <f t="shared" si="77"/>
        <v>0.18076545005361408</v>
      </c>
      <c r="G321" s="137">
        <f t="shared" si="86"/>
        <v>0.18076545005361408</v>
      </c>
      <c r="H321">
        <v>203500</v>
      </c>
      <c r="I321">
        <v>218000</v>
      </c>
      <c r="J321" s="88">
        <v>125461438</v>
      </c>
      <c r="K321" s="84">
        <f t="shared" si="78"/>
        <v>1.496044899030013</v>
      </c>
      <c r="L321" s="130">
        <f t="shared" si="87"/>
        <v>1.496044899030013</v>
      </c>
      <c r="M321">
        <v>252701</v>
      </c>
      <c r="N321">
        <v>256627</v>
      </c>
      <c r="O321" s="112">
        <v>15956260</v>
      </c>
      <c r="P321" s="112">
        <f t="shared" si="79"/>
        <v>20.99998615759516</v>
      </c>
      <c r="Q321" s="137">
        <f t="shared" si="88"/>
        <v>20.99998615759516</v>
      </c>
      <c r="R321">
        <v>11085</v>
      </c>
      <c r="S321">
        <v>11085</v>
      </c>
      <c r="T321" s="84">
        <v>62100000</v>
      </c>
      <c r="U321" s="84">
        <f t="shared" si="92"/>
        <v>178.61927541250404</v>
      </c>
      <c r="V321" s="84">
        <f t="shared" si="93"/>
        <v>178.61927541250404</v>
      </c>
      <c r="W321" s="112">
        <v>0</v>
      </c>
      <c r="X321" s="112">
        <v>0</v>
      </c>
      <c r="Y321" s="112">
        <v>0</v>
      </c>
      <c r="Z321" s="112">
        <f t="shared" si="80"/>
        <v>0</v>
      </c>
      <c r="AA321" s="112">
        <v>0</v>
      </c>
      <c r="AB321" s="157">
        <f t="shared" si="89"/>
        <v>0</v>
      </c>
      <c r="AC321" s="157">
        <f t="shared" si="90"/>
        <v>246656336931384.97</v>
      </c>
      <c r="AD321" s="88">
        <f t="shared" si="91"/>
        <v>298750886350765.12</v>
      </c>
      <c r="AE321" s="156">
        <f t="shared" si="76"/>
        <v>1211.202963878734</v>
      </c>
      <c r="AF321" s="131">
        <f t="shared" si="81"/>
        <v>1.2586132073953425E-2</v>
      </c>
      <c r="AG321" s="84">
        <f t="shared" si="82"/>
        <v>-6.5789473684210523E-3</v>
      </c>
      <c r="AH321" s="84">
        <f t="shared" si="83"/>
        <v>7.125307125307126E-2</v>
      </c>
      <c r="AI321" s="84">
        <f t="shared" si="84"/>
        <v>1.5536147462811782E-2</v>
      </c>
      <c r="AJ321" s="84" t="e">
        <f t="shared" si="85"/>
        <v>#DIV/0!</v>
      </c>
    </row>
    <row r="322" spans="1:36" ht="16.5">
      <c r="A322" s="84">
        <v>20190422</v>
      </c>
      <c r="B322" s="84" t="s">
        <v>99</v>
      </c>
      <c r="C322">
        <v>45300</v>
      </c>
      <c r="D322">
        <v>45350</v>
      </c>
      <c r="E322" s="112">
        <v>5969782550</v>
      </c>
      <c r="F322" s="112">
        <f t="shared" si="77"/>
        <v>0.18076545005361408</v>
      </c>
      <c r="G322" s="137">
        <f t="shared" si="86"/>
        <v>0.18076545005361408</v>
      </c>
      <c r="H322">
        <v>218000</v>
      </c>
      <c r="I322">
        <v>220500</v>
      </c>
      <c r="J322" s="88">
        <v>125461438</v>
      </c>
      <c r="K322" s="84">
        <f t="shared" si="78"/>
        <v>1.496044899030013</v>
      </c>
      <c r="L322" s="130">
        <f t="shared" si="87"/>
        <v>1.496044899030013</v>
      </c>
      <c r="M322">
        <v>256627</v>
      </c>
      <c r="N322">
        <v>254468</v>
      </c>
      <c r="O322" s="112">
        <v>15956260</v>
      </c>
      <c r="P322" s="112">
        <f t="shared" si="79"/>
        <v>20.99998615759516</v>
      </c>
      <c r="Q322" s="137">
        <f t="shared" si="88"/>
        <v>20.99998615759516</v>
      </c>
      <c r="R322">
        <v>11085</v>
      </c>
      <c r="S322">
        <v>11085</v>
      </c>
      <c r="T322" s="84">
        <v>62100000</v>
      </c>
      <c r="U322" s="84">
        <f t="shared" si="92"/>
        <v>178.61927541250404</v>
      </c>
      <c r="V322" s="84">
        <f t="shared" si="93"/>
        <v>178.61927541250404</v>
      </c>
      <c r="W322" s="112">
        <v>0</v>
      </c>
      <c r="X322" s="112">
        <v>0</v>
      </c>
      <c r="Y322" s="112">
        <v>0</v>
      </c>
      <c r="Z322" s="112">
        <f t="shared" si="80"/>
        <v>0</v>
      </c>
      <c r="AA322" s="112">
        <v>0</v>
      </c>
      <c r="AB322" s="157">
        <f t="shared" si="89"/>
        <v>0</v>
      </c>
      <c r="AC322" s="157">
        <f t="shared" si="90"/>
        <v>246656336931384.97</v>
      </c>
      <c r="AD322" s="88">
        <f t="shared" si="91"/>
        <v>298550642337820.87</v>
      </c>
      <c r="AE322" s="156">
        <f t="shared" si="76"/>
        <v>1210.3911298288351</v>
      </c>
      <c r="AF322" s="131">
        <f t="shared" si="81"/>
        <v>-6.7027085807240116E-4</v>
      </c>
      <c r="AG322" s="84">
        <f t="shared" si="82"/>
        <v>1.1037527593818985E-3</v>
      </c>
      <c r="AH322" s="84">
        <f t="shared" si="83"/>
        <v>1.1467889908256881E-2</v>
      </c>
      <c r="AI322" s="84">
        <f t="shared" si="84"/>
        <v>-8.4129885008202565E-3</v>
      </c>
      <c r="AJ322" s="84" t="e">
        <f t="shared" si="85"/>
        <v>#DIV/0!</v>
      </c>
    </row>
    <row r="323" spans="1:36" ht="16.5">
      <c r="A323" s="84">
        <v>20190423</v>
      </c>
      <c r="B323" s="84" t="s">
        <v>99</v>
      </c>
      <c r="C323">
        <v>45350</v>
      </c>
      <c r="D323">
        <v>45200</v>
      </c>
      <c r="E323" s="112">
        <v>5969782550</v>
      </c>
      <c r="F323" s="112">
        <f t="shared" si="77"/>
        <v>0.18076545005361408</v>
      </c>
      <c r="G323" s="137">
        <f t="shared" si="86"/>
        <v>0.18076545005361408</v>
      </c>
      <c r="H323">
        <v>220500</v>
      </c>
      <c r="I323">
        <v>221500</v>
      </c>
      <c r="J323" s="88">
        <v>125461438</v>
      </c>
      <c r="K323" s="84">
        <f t="shared" si="78"/>
        <v>1.496044899030013</v>
      </c>
      <c r="L323" s="130">
        <f t="shared" si="87"/>
        <v>1.496044899030013</v>
      </c>
      <c r="M323">
        <v>254468</v>
      </c>
      <c r="N323">
        <v>254468</v>
      </c>
      <c r="O323" s="112">
        <v>15956260</v>
      </c>
      <c r="P323" s="112">
        <f t="shared" si="79"/>
        <v>20.99998615759516</v>
      </c>
      <c r="Q323" s="137">
        <f t="shared" si="88"/>
        <v>20.99998615759516</v>
      </c>
      <c r="R323">
        <v>11085</v>
      </c>
      <c r="S323">
        <v>11085</v>
      </c>
      <c r="T323" s="84">
        <v>62100000</v>
      </c>
      <c r="U323" s="84">
        <f t="shared" si="92"/>
        <v>178.61927541250404</v>
      </c>
      <c r="V323" s="84">
        <f t="shared" si="93"/>
        <v>178.61927541250404</v>
      </c>
      <c r="W323" s="112">
        <v>0</v>
      </c>
      <c r="X323" s="112">
        <v>0</v>
      </c>
      <c r="Y323" s="112">
        <v>0</v>
      </c>
      <c r="Z323" s="112">
        <f t="shared" si="80"/>
        <v>0</v>
      </c>
      <c r="AA323" s="112">
        <v>0</v>
      </c>
      <c r="AB323" s="157">
        <f t="shared" si="89"/>
        <v>0</v>
      </c>
      <c r="AC323" s="157">
        <f t="shared" si="90"/>
        <v>246656336931384.97</v>
      </c>
      <c r="AD323" s="88">
        <f t="shared" si="91"/>
        <v>298576468717759.75</v>
      </c>
      <c r="AE323" s="156">
        <f t="shared" si="76"/>
        <v>1210.4958357539297</v>
      </c>
      <c r="AF323" s="131">
        <f t="shared" si="81"/>
        <v>8.6505859564053669E-5</v>
      </c>
      <c r="AG323" s="84">
        <f t="shared" si="82"/>
        <v>-3.3076074972436605E-3</v>
      </c>
      <c r="AH323" s="84">
        <f t="shared" si="83"/>
        <v>4.5351473922902496E-3</v>
      </c>
      <c r="AI323" s="84">
        <f t="shared" si="84"/>
        <v>0</v>
      </c>
      <c r="AJ323" s="84" t="e">
        <f t="shared" si="85"/>
        <v>#DIV/0!</v>
      </c>
    </row>
    <row r="324" spans="1:36" ht="16.5">
      <c r="A324" s="84">
        <v>20190424</v>
      </c>
      <c r="B324" s="84" t="s">
        <v>99</v>
      </c>
      <c r="C324">
        <v>45200</v>
      </c>
      <c r="D324">
        <v>44750</v>
      </c>
      <c r="E324" s="112">
        <v>5969782550</v>
      </c>
      <c r="F324" s="112">
        <f t="shared" si="77"/>
        <v>0.18076545005361408</v>
      </c>
      <c r="G324" s="137">
        <f t="shared" si="86"/>
        <v>0.18339791751232259</v>
      </c>
      <c r="H324">
        <v>221500</v>
      </c>
      <c r="I324" s="8">
        <v>218000</v>
      </c>
      <c r="J324" s="88">
        <v>127953489</v>
      </c>
      <c r="K324" s="84">
        <f t="shared" si="78"/>
        <v>1.496044899030013</v>
      </c>
      <c r="L324" s="130">
        <f t="shared" si="87"/>
        <v>1.4882700059330416</v>
      </c>
      <c r="M324">
        <v>254468</v>
      </c>
      <c r="N324">
        <v>254075</v>
      </c>
      <c r="O324" s="112">
        <v>15956260</v>
      </c>
      <c r="P324" s="112">
        <f t="shared" si="79"/>
        <v>20.99998615759516</v>
      </c>
      <c r="Q324" s="137">
        <f t="shared" si="88"/>
        <v>21.305806656904078</v>
      </c>
      <c r="R324">
        <v>11085</v>
      </c>
      <c r="S324">
        <v>10965</v>
      </c>
      <c r="T324" s="84">
        <v>62100000</v>
      </c>
      <c r="U324" s="84">
        <f t="shared" si="92"/>
        <v>178.61927541250404</v>
      </c>
      <c r="V324" s="84">
        <f t="shared" si="93"/>
        <v>181.22048836487988</v>
      </c>
      <c r="W324" s="112">
        <v>0</v>
      </c>
      <c r="X324" s="112">
        <v>0</v>
      </c>
      <c r="Y324" s="112">
        <v>0</v>
      </c>
      <c r="Z324" s="112">
        <f t="shared" si="80"/>
        <v>0</v>
      </c>
      <c r="AA324" s="112">
        <v>0</v>
      </c>
      <c r="AB324" s="157">
        <f t="shared" si="89"/>
        <v>1</v>
      </c>
      <c r="AC324" s="157">
        <f t="shared" si="90"/>
        <v>250248366161879.69</v>
      </c>
      <c r="AD324" s="88">
        <f t="shared" si="91"/>
        <v>300281362145739.37</v>
      </c>
      <c r="AE324" s="156">
        <f t="shared" ref="AE324:AE381" si="94">AD324/AC324*1000</f>
        <v>1199.9333572131877</v>
      </c>
      <c r="AF324" s="131">
        <f t="shared" si="81"/>
        <v>-8.7257454579869349E-3</v>
      </c>
      <c r="AG324" s="84">
        <f t="shared" si="82"/>
        <v>-9.9557522123893804E-3</v>
      </c>
      <c r="AH324" s="84">
        <f t="shared" si="83"/>
        <v>-1.580135440180587E-2</v>
      </c>
      <c r="AI324" s="84">
        <f t="shared" si="84"/>
        <v>-1.5443985098322775E-3</v>
      </c>
      <c r="AJ324" s="84" t="e">
        <f t="shared" si="85"/>
        <v>#DIV/0!</v>
      </c>
    </row>
    <row r="325" spans="1:36" ht="16.5">
      <c r="A325" s="84">
        <v>20190425</v>
      </c>
      <c r="B325" s="84" t="s">
        <v>99</v>
      </c>
      <c r="C325">
        <v>44750</v>
      </c>
      <c r="D325">
        <v>44650</v>
      </c>
      <c r="E325" s="112">
        <v>5969782550</v>
      </c>
      <c r="F325" s="112">
        <f t="shared" ref="F325:F381" si="95">G324</f>
        <v>0.18339791751232259</v>
      </c>
      <c r="G325" s="137">
        <f t="shared" si="86"/>
        <v>0.18339791751232259</v>
      </c>
      <c r="H325" s="8">
        <v>218000</v>
      </c>
      <c r="I325">
        <v>211500</v>
      </c>
      <c r="J325" s="88">
        <v>127953489</v>
      </c>
      <c r="K325" s="84">
        <f t="shared" ref="K325:K381" si="96">L324</f>
        <v>1.4882700059330416</v>
      </c>
      <c r="L325" s="130">
        <f t="shared" si="87"/>
        <v>1.4882700059330416</v>
      </c>
      <c r="M325">
        <v>254075</v>
      </c>
      <c r="N325">
        <v>249463</v>
      </c>
      <c r="O325" s="112">
        <v>15956260</v>
      </c>
      <c r="P325" s="112">
        <f t="shared" ref="P325:P381" si="97">Q324</f>
        <v>21.305806656904078</v>
      </c>
      <c r="Q325" s="137">
        <f t="shared" si="88"/>
        <v>21.305806656904078</v>
      </c>
      <c r="R325">
        <v>10965</v>
      </c>
      <c r="S325">
        <v>10965</v>
      </c>
      <c r="T325" s="84">
        <v>62100000</v>
      </c>
      <c r="U325" s="84">
        <f t="shared" si="92"/>
        <v>181.22048836487988</v>
      </c>
      <c r="V325" s="84">
        <f t="shared" si="93"/>
        <v>181.22048836487988</v>
      </c>
      <c r="W325" s="112">
        <v>0</v>
      </c>
      <c r="X325" s="112">
        <v>0</v>
      </c>
      <c r="Y325" s="112">
        <v>0</v>
      </c>
      <c r="Z325" s="112">
        <f t="shared" ref="Z325:Z381" si="98">AA324</f>
        <v>0</v>
      </c>
      <c r="AA325" s="112">
        <v>0</v>
      </c>
      <c r="AB325" s="157">
        <f t="shared" si="89"/>
        <v>0</v>
      </c>
      <c r="AC325" s="157">
        <f t="shared" si="90"/>
        <v>250248366161879.69</v>
      </c>
      <c r="AD325" s="88">
        <f t="shared" si="91"/>
        <v>297366186779744.69</v>
      </c>
      <c r="AE325" s="156">
        <f t="shared" si="94"/>
        <v>1188.2842287465151</v>
      </c>
      <c r="AF325" s="131">
        <f t="shared" ref="AF325:AF381" si="99">(AE325-AE324)/AE324</f>
        <v>-9.7081462038253897E-3</v>
      </c>
      <c r="AG325" s="84">
        <f t="shared" ref="AG325:AG381" si="100">(D325-C325)/C325</f>
        <v>-2.2346368715083797E-3</v>
      </c>
      <c r="AH325" s="84">
        <f t="shared" ref="AH325:AH381" si="101">(I325-H325)/H325</f>
        <v>-2.9816513761467892E-2</v>
      </c>
      <c r="AI325" s="84">
        <f t="shared" ref="AI325:AI381" si="102">(N325-M325)/M325</f>
        <v>-1.8152120436878874E-2</v>
      </c>
      <c r="AJ325" s="84" t="e">
        <f t="shared" ref="AJ325:AJ381" si="103">(X325-W325)/X325</f>
        <v>#DIV/0!</v>
      </c>
    </row>
    <row r="326" spans="1:36" ht="16.5">
      <c r="A326" s="84">
        <v>20190426</v>
      </c>
      <c r="B326" s="84" t="s">
        <v>99</v>
      </c>
      <c r="C326">
        <v>44650</v>
      </c>
      <c r="D326">
        <v>44850</v>
      </c>
      <c r="E326" s="112">
        <v>5969782550</v>
      </c>
      <c r="F326" s="112">
        <f t="shared" si="95"/>
        <v>0.18339791751232259</v>
      </c>
      <c r="G326" s="137">
        <f t="shared" si="86"/>
        <v>0.18339791751232259</v>
      </c>
      <c r="H326">
        <v>211500</v>
      </c>
      <c r="I326">
        <v>212000</v>
      </c>
      <c r="J326" s="88">
        <v>127953489</v>
      </c>
      <c r="K326" s="84">
        <f t="shared" si="96"/>
        <v>1.4882700059330416</v>
      </c>
      <c r="L326" s="130">
        <f t="shared" si="87"/>
        <v>1.4882700059330416</v>
      </c>
      <c r="M326">
        <v>249463</v>
      </c>
      <c r="N326">
        <v>249463</v>
      </c>
      <c r="O326" s="112">
        <v>15956260</v>
      </c>
      <c r="P326" s="112">
        <f t="shared" si="97"/>
        <v>21.305806656904078</v>
      </c>
      <c r="Q326" s="137">
        <f t="shared" si="88"/>
        <v>21.305806656904078</v>
      </c>
      <c r="R326">
        <v>10965</v>
      </c>
      <c r="S326">
        <v>10910</v>
      </c>
      <c r="T326" s="84">
        <v>62100000</v>
      </c>
      <c r="U326" s="84">
        <f t="shared" si="92"/>
        <v>181.22048836487988</v>
      </c>
      <c r="V326" s="84">
        <f t="shared" si="93"/>
        <v>181.22048836487988</v>
      </c>
      <c r="W326" s="112">
        <v>0</v>
      </c>
      <c r="X326" s="112">
        <v>0</v>
      </c>
      <c r="Y326" s="112">
        <v>0</v>
      </c>
      <c r="Z326" s="112">
        <f t="shared" si="98"/>
        <v>0</v>
      </c>
      <c r="AA326" s="112">
        <v>0</v>
      </c>
      <c r="AB326" s="157">
        <f t="shared" si="89"/>
        <v>0</v>
      </c>
      <c r="AC326" s="157">
        <f t="shared" si="90"/>
        <v>250248366161879.69</v>
      </c>
      <c r="AD326" s="88">
        <f t="shared" si="91"/>
        <v>297061412009185.31</v>
      </c>
      <c r="AE326" s="156">
        <f t="shared" si="94"/>
        <v>1187.0663395940951</v>
      </c>
      <c r="AF326" s="131">
        <f t="shared" si="99"/>
        <v>-1.0249140087508115E-3</v>
      </c>
      <c r="AG326" s="84">
        <f t="shared" si="100"/>
        <v>4.4792833146696529E-3</v>
      </c>
      <c r="AH326" s="84">
        <f t="shared" si="101"/>
        <v>2.3640661938534278E-3</v>
      </c>
      <c r="AI326" s="84">
        <f t="shared" si="102"/>
        <v>0</v>
      </c>
      <c r="AJ326" s="84" t="e">
        <f t="shared" si="103"/>
        <v>#DIV/0!</v>
      </c>
    </row>
    <row r="327" spans="1:36" ht="16.5">
      <c r="A327" s="84">
        <v>20190429</v>
      </c>
      <c r="B327" s="84" t="s">
        <v>99</v>
      </c>
      <c r="C327">
        <v>44850</v>
      </c>
      <c r="D327">
        <v>46150</v>
      </c>
      <c r="E327" s="112">
        <v>5969782550</v>
      </c>
      <c r="F327" s="112">
        <f t="shared" si="95"/>
        <v>0.18339791751232259</v>
      </c>
      <c r="G327" s="137">
        <f t="shared" si="86"/>
        <v>0.18339791751232259</v>
      </c>
      <c r="H327">
        <v>212000</v>
      </c>
      <c r="I327">
        <v>216000</v>
      </c>
      <c r="J327" s="88">
        <v>127953489</v>
      </c>
      <c r="K327" s="84">
        <f t="shared" si="96"/>
        <v>1.4882700059330416</v>
      </c>
      <c r="L327" s="130">
        <f t="shared" si="87"/>
        <v>1.4882700059330416</v>
      </c>
      <c r="M327">
        <v>249463</v>
      </c>
      <c r="N327">
        <v>253585</v>
      </c>
      <c r="O327" s="112">
        <v>15956260</v>
      </c>
      <c r="P327" s="112">
        <f t="shared" si="97"/>
        <v>21.305806656904078</v>
      </c>
      <c r="Q327" s="137">
        <f t="shared" si="88"/>
        <v>21.305806656904078</v>
      </c>
      <c r="R327">
        <v>10910</v>
      </c>
      <c r="S327">
        <v>11075</v>
      </c>
      <c r="T327" s="84">
        <v>62100000</v>
      </c>
      <c r="U327" s="84">
        <f t="shared" si="92"/>
        <v>181.22048836487988</v>
      </c>
      <c r="V327" s="84">
        <f t="shared" si="93"/>
        <v>181.22048836487988</v>
      </c>
      <c r="W327" s="112">
        <v>0</v>
      </c>
      <c r="X327" s="112">
        <v>0</v>
      </c>
      <c r="Y327" s="112">
        <v>0</v>
      </c>
      <c r="Z327" s="112">
        <f t="shared" si="98"/>
        <v>0</v>
      </c>
      <c r="AA327" s="112">
        <v>0</v>
      </c>
      <c r="AB327" s="157">
        <f t="shared" si="89"/>
        <v>0</v>
      </c>
      <c r="AC327" s="157">
        <f t="shared" si="90"/>
        <v>250248366161879.69</v>
      </c>
      <c r="AD327" s="88">
        <f t="shared" si="91"/>
        <v>302504623699475.12</v>
      </c>
      <c r="AE327" s="156">
        <f t="shared" si="94"/>
        <v>1208.817577269584</v>
      </c>
      <c r="AF327" s="131">
        <f t="shared" si="99"/>
        <v>1.8323523252227459E-2</v>
      </c>
      <c r="AG327" s="84">
        <f t="shared" si="100"/>
        <v>2.8985507246376812E-2</v>
      </c>
      <c r="AH327" s="84">
        <f t="shared" si="101"/>
        <v>1.8867924528301886E-2</v>
      </c>
      <c r="AI327" s="84">
        <f t="shared" si="102"/>
        <v>1.6523492461807964E-2</v>
      </c>
      <c r="AJ327" s="84" t="e">
        <f t="shared" si="103"/>
        <v>#DIV/0!</v>
      </c>
    </row>
    <row r="328" spans="1:36" ht="16.5">
      <c r="A328" s="84">
        <v>20190430</v>
      </c>
      <c r="B328" s="84" t="s">
        <v>99</v>
      </c>
      <c r="C328">
        <v>46150</v>
      </c>
      <c r="D328">
        <v>45850</v>
      </c>
      <c r="E328" s="112">
        <v>5969782550</v>
      </c>
      <c r="F328" s="112">
        <f t="shared" si="95"/>
        <v>0.18339791751232259</v>
      </c>
      <c r="G328" s="137">
        <f t="shared" si="86"/>
        <v>0.18339791751232259</v>
      </c>
      <c r="H328">
        <v>216000</v>
      </c>
      <c r="I328">
        <v>212000</v>
      </c>
      <c r="J328" s="88">
        <v>127953489</v>
      </c>
      <c r="K328" s="84">
        <f t="shared" si="96"/>
        <v>1.4882700059330416</v>
      </c>
      <c r="L328" s="130">
        <f t="shared" si="87"/>
        <v>1.4882700059330416</v>
      </c>
      <c r="M328">
        <v>253585</v>
      </c>
      <c r="N328">
        <v>255449</v>
      </c>
      <c r="O328" s="112">
        <v>15956260</v>
      </c>
      <c r="P328" s="112">
        <f t="shared" si="97"/>
        <v>21.305806656904078</v>
      </c>
      <c r="Q328" s="137">
        <f t="shared" si="88"/>
        <v>21.305806656904078</v>
      </c>
      <c r="R328">
        <v>11075</v>
      </c>
      <c r="S328">
        <v>11070</v>
      </c>
      <c r="T328" s="84">
        <v>62100000</v>
      </c>
      <c r="U328" s="84">
        <f t="shared" si="92"/>
        <v>181.22048836487988</v>
      </c>
      <c r="V328" s="84">
        <f t="shared" si="93"/>
        <v>181.22048836487988</v>
      </c>
      <c r="W328" s="112">
        <v>0</v>
      </c>
      <c r="X328" s="112">
        <v>0</v>
      </c>
      <c r="Y328" s="112">
        <v>0</v>
      </c>
      <c r="Z328" s="112">
        <f t="shared" si="98"/>
        <v>0</v>
      </c>
      <c r="AA328" s="112">
        <v>0</v>
      </c>
      <c r="AB328" s="157">
        <f t="shared" si="89"/>
        <v>0</v>
      </c>
      <c r="AC328" s="157">
        <f t="shared" si="90"/>
        <v>250248366161879.69</v>
      </c>
      <c r="AD328" s="88">
        <f t="shared" si="91"/>
        <v>301991870958546.56</v>
      </c>
      <c r="AE328" s="156">
        <f t="shared" si="94"/>
        <v>1206.7686018904724</v>
      </c>
      <c r="AF328" s="131">
        <f t="shared" si="99"/>
        <v>-1.6950244748589565E-3</v>
      </c>
      <c r="AG328" s="84">
        <f t="shared" si="100"/>
        <v>-6.5005417118093175E-3</v>
      </c>
      <c r="AH328" s="84">
        <f t="shared" si="101"/>
        <v>-1.8518518518518517E-2</v>
      </c>
      <c r="AI328" s="84">
        <f t="shared" si="102"/>
        <v>7.3505925034998126E-3</v>
      </c>
      <c r="AJ328" s="84" t="e">
        <f t="shared" si="103"/>
        <v>#DIV/0!</v>
      </c>
    </row>
    <row r="329" spans="1:36" ht="16.5">
      <c r="A329" s="84">
        <v>20190502</v>
      </c>
      <c r="B329" s="84" t="s">
        <v>99</v>
      </c>
      <c r="C329">
        <v>45850</v>
      </c>
      <c r="D329">
        <v>45900</v>
      </c>
      <c r="E329" s="112">
        <v>5969782550</v>
      </c>
      <c r="F329" s="112">
        <f t="shared" si="95"/>
        <v>0.18339791751232259</v>
      </c>
      <c r="G329" s="137">
        <f t="shared" si="86"/>
        <v>0.18339791751232259</v>
      </c>
      <c r="H329">
        <v>212000</v>
      </c>
      <c r="I329">
        <v>207000</v>
      </c>
      <c r="J329" s="88">
        <v>127953489</v>
      </c>
      <c r="K329" s="84">
        <f t="shared" si="96"/>
        <v>1.4882700059330416</v>
      </c>
      <c r="L329" s="130">
        <f t="shared" si="87"/>
        <v>1.4882700059330416</v>
      </c>
      <c r="M329">
        <v>255449</v>
      </c>
      <c r="N329">
        <v>245145</v>
      </c>
      <c r="O329" s="112">
        <v>15956260</v>
      </c>
      <c r="P329" s="112">
        <f t="shared" si="97"/>
        <v>21.305806656904078</v>
      </c>
      <c r="Q329" s="137">
        <f t="shared" si="88"/>
        <v>21.305806656904078</v>
      </c>
      <c r="R329">
        <v>11070</v>
      </c>
      <c r="S329">
        <v>11055</v>
      </c>
      <c r="T329" s="84">
        <v>62100000</v>
      </c>
      <c r="U329" s="84">
        <f t="shared" si="92"/>
        <v>181.22048836487988</v>
      </c>
      <c r="V329" s="84">
        <f t="shared" si="93"/>
        <v>181.22048836487988</v>
      </c>
      <c r="W329" s="112">
        <v>0</v>
      </c>
      <c r="X329" s="112">
        <v>0</v>
      </c>
      <c r="Y329" s="112">
        <v>0</v>
      </c>
      <c r="Z329" s="112">
        <f t="shared" si="98"/>
        <v>0</v>
      </c>
      <c r="AA329" s="112">
        <v>0</v>
      </c>
      <c r="AB329" s="157">
        <f t="shared" si="89"/>
        <v>0</v>
      </c>
      <c r="AC329" s="157">
        <f t="shared" si="90"/>
        <v>250248366161879.69</v>
      </c>
      <c r="AD329" s="88">
        <f t="shared" si="91"/>
        <v>297422701612459.12</v>
      </c>
      <c r="AE329" s="156">
        <f t="shared" si="94"/>
        <v>1188.510063718312</v>
      </c>
      <c r="AF329" s="131">
        <f t="shared" si="99"/>
        <v>-1.513010708395735E-2</v>
      </c>
      <c r="AG329" s="84">
        <f t="shared" si="100"/>
        <v>1.0905125408942203E-3</v>
      </c>
      <c r="AH329" s="84">
        <f t="shared" si="101"/>
        <v>-2.358490566037736E-2</v>
      </c>
      <c r="AI329" s="84">
        <f t="shared" si="102"/>
        <v>-4.0336818699623016E-2</v>
      </c>
      <c r="AJ329" s="84" t="e">
        <f t="shared" si="103"/>
        <v>#DIV/0!</v>
      </c>
    </row>
    <row r="330" spans="1:36" ht="16.5">
      <c r="A330" s="84">
        <v>20190503</v>
      </c>
      <c r="B330" s="84" t="s">
        <v>99</v>
      </c>
      <c r="C330">
        <v>45900</v>
      </c>
      <c r="D330">
        <v>45300</v>
      </c>
      <c r="E330" s="112">
        <v>5969782550</v>
      </c>
      <c r="F330" s="112">
        <f t="shared" si="95"/>
        <v>0.18339791751232259</v>
      </c>
      <c r="G330" s="137">
        <f t="shared" si="86"/>
        <v>0.18339791751232259</v>
      </c>
      <c r="H330">
        <v>207000</v>
      </c>
      <c r="I330">
        <v>204500</v>
      </c>
      <c r="J330" s="88">
        <v>127953489</v>
      </c>
      <c r="K330" s="84">
        <f t="shared" si="96"/>
        <v>1.4882700059330416</v>
      </c>
      <c r="L330" s="130">
        <f t="shared" si="87"/>
        <v>1.4882700059330416</v>
      </c>
      <c r="M330">
        <v>245145</v>
      </c>
      <c r="N330">
        <v>243378</v>
      </c>
      <c r="O330" s="112">
        <v>15956260</v>
      </c>
      <c r="P330" s="112">
        <f t="shared" si="97"/>
        <v>21.305806656904078</v>
      </c>
      <c r="Q330" s="137">
        <f t="shared" si="88"/>
        <v>21.305806656904078</v>
      </c>
      <c r="R330">
        <v>11055</v>
      </c>
      <c r="S330">
        <v>11065</v>
      </c>
      <c r="T330" s="84">
        <v>62100000</v>
      </c>
      <c r="U330" s="84">
        <f t="shared" si="92"/>
        <v>181.22048836487988</v>
      </c>
      <c r="V330" s="84">
        <f t="shared" si="93"/>
        <v>181.22048836487988</v>
      </c>
      <c r="W330" s="112">
        <v>0</v>
      </c>
      <c r="X330" s="112">
        <v>0</v>
      </c>
      <c r="Y330" s="112">
        <v>0</v>
      </c>
      <c r="Z330" s="112">
        <f t="shared" si="98"/>
        <v>0</v>
      </c>
      <c r="AA330" s="112">
        <v>0</v>
      </c>
      <c r="AB330" s="157">
        <f t="shared" si="89"/>
        <v>0</v>
      </c>
      <c r="AC330" s="157">
        <f t="shared" si="90"/>
        <v>250248366161879.69</v>
      </c>
      <c r="AD330" s="88">
        <f t="shared" si="91"/>
        <v>295801547703286.12</v>
      </c>
      <c r="AE330" s="156">
        <f t="shared" si="94"/>
        <v>1182.0318839242259</v>
      </c>
      <c r="AF330" s="131">
        <f t="shared" si="99"/>
        <v>-5.4506730669312484E-3</v>
      </c>
      <c r="AG330" s="84">
        <f t="shared" si="100"/>
        <v>-1.3071895424836602E-2</v>
      </c>
      <c r="AH330" s="84">
        <f t="shared" si="101"/>
        <v>-1.2077294685990338E-2</v>
      </c>
      <c r="AI330" s="84">
        <f t="shared" si="102"/>
        <v>-7.2079789512329434E-3</v>
      </c>
      <c r="AJ330" s="84" t="e">
        <f t="shared" si="103"/>
        <v>#DIV/0!</v>
      </c>
    </row>
    <row r="331" spans="1:36" ht="16.5">
      <c r="A331" s="84">
        <v>20190507</v>
      </c>
      <c r="B331" s="84" t="s">
        <v>99</v>
      </c>
      <c r="C331">
        <v>45300</v>
      </c>
      <c r="D331">
        <v>44850</v>
      </c>
      <c r="E331" s="112">
        <v>5969782550</v>
      </c>
      <c r="F331" s="112">
        <f t="shared" si="95"/>
        <v>0.18339791751232259</v>
      </c>
      <c r="G331" s="137">
        <f t="shared" si="86"/>
        <v>0.18339791751232259</v>
      </c>
      <c r="H331">
        <v>204500</v>
      </c>
      <c r="I331">
        <v>205500</v>
      </c>
      <c r="J331" s="88">
        <v>127953489</v>
      </c>
      <c r="K331" s="84">
        <f t="shared" si="96"/>
        <v>1.4882700059330416</v>
      </c>
      <c r="L331" s="130">
        <f t="shared" si="87"/>
        <v>1.4882700059330416</v>
      </c>
      <c r="M331">
        <v>243378</v>
      </c>
      <c r="N331">
        <v>235037</v>
      </c>
      <c r="O331" s="112">
        <v>15956260</v>
      </c>
      <c r="P331" s="112">
        <f t="shared" si="97"/>
        <v>21.305806656904078</v>
      </c>
      <c r="Q331" s="137">
        <f t="shared" si="88"/>
        <v>21.305806656904078</v>
      </c>
      <c r="R331">
        <v>11065</v>
      </c>
      <c r="S331">
        <v>10885</v>
      </c>
      <c r="T331" s="84">
        <v>62100000</v>
      </c>
      <c r="U331" s="84">
        <f t="shared" si="92"/>
        <v>181.22048836487988</v>
      </c>
      <c r="V331" s="84">
        <f t="shared" si="93"/>
        <v>181.22048836487988</v>
      </c>
      <c r="W331" s="112">
        <v>0</v>
      </c>
      <c r="X331" s="112">
        <v>0</v>
      </c>
      <c r="Y331" s="112">
        <v>0</v>
      </c>
      <c r="Z331" s="112">
        <f t="shared" si="98"/>
        <v>0</v>
      </c>
      <c r="AA331" s="112">
        <v>0</v>
      </c>
      <c r="AB331" s="157">
        <f t="shared" si="89"/>
        <v>0</v>
      </c>
      <c r="AC331" s="157">
        <f t="shared" si="90"/>
        <v>250248366161879.69</v>
      </c>
      <c r="AD331" s="88">
        <f t="shared" si="91"/>
        <v>290637999242736.44</v>
      </c>
      <c r="AE331" s="156">
        <f t="shared" si="94"/>
        <v>1161.3981889285531</v>
      </c>
      <c r="AF331" s="131">
        <f t="shared" si="99"/>
        <v>-1.7456123879815381E-2</v>
      </c>
      <c r="AG331" s="84">
        <f t="shared" si="100"/>
        <v>-9.9337748344370865E-3</v>
      </c>
      <c r="AH331" s="84">
        <f t="shared" si="101"/>
        <v>4.8899755501222494E-3</v>
      </c>
      <c r="AI331" s="84">
        <f t="shared" si="102"/>
        <v>-3.4271791205449958E-2</v>
      </c>
      <c r="AJ331" s="84" t="e">
        <f t="shared" si="103"/>
        <v>#DIV/0!</v>
      </c>
    </row>
    <row r="332" spans="1:36" ht="16.5">
      <c r="A332" s="84">
        <v>20190508</v>
      </c>
      <c r="B332" s="84" t="s">
        <v>99</v>
      </c>
      <c r="C332">
        <v>44850</v>
      </c>
      <c r="D332">
        <v>44250</v>
      </c>
      <c r="E332" s="112">
        <v>5969782550</v>
      </c>
      <c r="F332" s="112">
        <f t="shared" si="95"/>
        <v>0.18339791751232259</v>
      </c>
      <c r="G332" s="137">
        <f t="shared" si="86"/>
        <v>0.18339791751232259</v>
      </c>
      <c r="H332">
        <v>205500</v>
      </c>
      <c r="I332">
        <v>205500</v>
      </c>
      <c r="J332" s="88">
        <v>127953489</v>
      </c>
      <c r="K332" s="84">
        <f t="shared" si="96"/>
        <v>1.4882700059330416</v>
      </c>
      <c r="L332" s="130">
        <f t="shared" si="87"/>
        <v>1.4882700059330416</v>
      </c>
      <c r="M332">
        <v>235037</v>
      </c>
      <c r="N332">
        <v>226990</v>
      </c>
      <c r="O332" s="112">
        <v>15956260</v>
      </c>
      <c r="P332" s="112">
        <f t="shared" si="97"/>
        <v>21.305806656904078</v>
      </c>
      <c r="Q332" s="137">
        <f t="shared" si="88"/>
        <v>21.305806656904078</v>
      </c>
      <c r="R332">
        <v>10885</v>
      </c>
      <c r="S332">
        <v>10855</v>
      </c>
      <c r="T332" s="84">
        <v>62100000</v>
      </c>
      <c r="U332" s="84">
        <f t="shared" si="92"/>
        <v>181.22048836487988</v>
      </c>
      <c r="V332" s="84">
        <f t="shared" si="93"/>
        <v>181.22048836487988</v>
      </c>
      <c r="W332" s="112">
        <v>0</v>
      </c>
      <c r="X332" s="112">
        <v>0</v>
      </c>
      <c r="Y332" s="112">
        <v>0</v>
      </c>
      <c r="Z332" s="112">
        <f t="shared" si="98"/>
        <v>0</v>
      </c>
      <c r="AA332" s="112">
        <v>0</v>
      </c>
      <c r="AB332" s="157">
        <f t="shared" si="89"/>
        <v>0</v>
      </c>
      <c r="AC332" s="157">
        <f t="shared" si="90"/>
        <v>250248366161879.69</v>
      </c>
      <c r="AD332" s="88">
        <f t="shared" si="91"/>
        <v>286907811969536.69</v>
      </c>
      <c r="AE332" s="156">
        <f t="shared" si="94"/>
        <v>1146.4922483607461</v>
      </c>
      <c r="AF332" s="131">
        <f t="shared" si="99"/>
        <v>-1.2834478915072554E-2</v>
      </c>
      <c r="AG332" s="84">
        <f t="shared" si="100"/>
        <v>-1.3377926421404682E-2</v>
      </c>
      <c r="AH332" s="84">
        <f t="shared" si="101"/>
        <v>0</v>
      </c>
      <c r="AI332" s="84">
        <f t="shared" si="102"/>
        <v>-3.4237162659496168E-2</v>
      </c>
      <c r="AJ332" s="84" t="e">
        <f t="shared" si="103"/>
        <v>#DIV/0!</v>
      </c>
    </row>
    <row r="333" spans="1:36" ht="16.5">
      <c r="A333" s="84">
        <v>20190509</v>
      </c>
      <c r="B333" s="84" t="s">
        <v>99</v>
      </c>
      <c r="C333">
        <v>44250</v>
      </c>
      <c r="D333">
        <v>42450</v>
      </c>
      <c r="E333" s="112">
        <v>5969782550</v>
      </c>
      <c r="F333" s="112">
        <f t="shared" si="95"/>
        <v>0.18339791751232259</v>
      </c>
      <c r="G333" s="137">
        <f t="shared" si="86"/>
        <v>0.18339791751232259</v>
      </c>
      <c r="H333">
        <v>205500</v>
      </c>
      <c r="I333">
        <v>210000</v>
      </c>
      <c r="J333" s="88">
        <v>127953489</v>
      </c>
      <c r="K333" s="84">
        <f t="shared" si="96"/>
        <v>1.4882700059330416</v>
      </c>
      <c r="L333" s="130">
        <f t="shared" si="87"/>
        <v>1.4882700059330416</v>
      </c>
      <c r="M333">
        <v>226990</v>
      </c>
      <c r="N333">
        <v>223849</v>
      </c>
      <c r="O333" s="112">
        <v>15956260</v>
      </c>
      <c r="P333" s="112">
        <f t="shared" si="97"/>
        <v>21.305806656904078</v>
      </c>
      <c r="Q333" s="137">
        <f t="shared" si="88"/>
        <v>21.305806656904078</v>
      </c>
      <c r="R333">
        <v>10855</v>
      </c>
      <c r="S333">
        <v>10490</v>
      </c>
      <c r="T333" s="84">
        <v>62100000</v>
      </c>
      <c r="U333" s="84">
        <f t="shared" si="92"/>
        <v>181.22048836487988</v>
      </c>
      <c r="V333" s="84">
        <f t="shared" si="93"/>
        <v>181.22048836487988</v>
      </c>
      <c r="W333" s="112">
        <v>0</v>
      </c>
      <c r="X333" s="112">
        <v>0</v>
      </c>
      <c r="Y333" s="112">
        <v>0</v>
      </c>
      <c r="Z333" s="112">
        <f t="shared" si="98"/>
        <v>0</v>
      </c>
      <c r="AA333" s="112">
        <v>0</v>
      </c>
      <c r="AB333" s="157">
        <f t="shared" si="89"/>
        <v>0</v>
      </c>
      <c r="AC333" s="157">
        <f t="shared" si="90"/>
        <v>250248366161879.69</v>
      </c>
      <c r="AD333" s="88">
        <f t="shared" si="91"/>
        <v>280618570090208.75</v>
      </c>
      <c r="AE333" s="156">
        <f t="shared" si="94"/>
        <v>1121.3602485967212</v>
      </c>
      <c r="AF333" s="131">
        <f t="shared" si="99"/>
        <v>-2.1920776001720516E-2</v>
      </c>
      <c r="AG333" s="84">
        <f t="shared" si="100"/>
        <v>-4.0677966101694912E-2</v>
      </c>
      <c r="AH333" s="84">
        <f t="shared" si="101"/>
        <v>2.1897810218978103E-2</v>
      </c>
      <c r="AI333" s="84">
        <f t="shared" si="102"/>
        <v>-1.3837613991805806E-2</v>
      </c>
      <c r="AJ333" s="84" t="e">
        <f t="shared" si="103"/>
        <v>#DIV/0!</v>
      </c>
    </row>
    <row r="334" spans="1:36" ht="16.5">
      <c r="A334" s="84">
        <v>20190510</v>
      </c>
      <c r="B334" s="84" t="s">
        <v>99</v>
      </c>
      <c r="C334">
        <v>42450</v>
      </c>
      <c r="D334">
        <v>42900</v>
      </c>
      <c r="E334" s="112">
        <v>5969782550</v>
      </c>
      <c r="F334" s="112">
        <f t="shared" si="95"/>
        <v>0.18339791751232259</v>
      </c>
      <c r="G334" s="137">
        <f t="shared" si="86"/>
        <v>0.18339791751232259</v>
      </c>
      <c r="H334">
        <v>210000</v>
      </c>
      <c r="I334">
        <v>201500</v>
      </c>
      <c r="J334" s="88">
        <v>127953489</v>
      </c>
      <c r="K334" s="84">
        <f t="shared" si="96"/>
        <v>1.4882700059330416</v>
      </c>
      <c r="L334" s="130">
        <f t="shared" si="87"/>
        <v>1.4882700059330416</v>
      </c>
      <c r="M334">
        <v>223849</v>
      </c>
      <c r="N334">
        <v>221298</v>
      </c>
      <c r="O334" s="112">
        <v>15956260</v>
      </c>
      <c r="P334" s="112">
        <f t="shared" si="97"/>
        <v>21.305806656904078</v>
      </c>
      <c r="Q334" s="137">
        <f t="shared" si="88"/>
        <v>21.305806656904078</v>
      </c>
      <c r="R334">
        <v>10490</v>
      </c>
      <c r="S334">
        <v>10530</v>
      </c>
      <c r="T334" s="84">
        <v>62100000</v>
      </c>
      <c r="U334" s="84">
        <f t="shared" si="92"/>
        <v>181.22048836487988</v>
      </c>
      <c r="V334" s="84">
        <f t="shared" si="93"/>
        <v>181.22048836487988</v>
      </c>
      <c r="W334" s="112">
        <v>0</v>
      </c>
      <c r="X334" s="112">
        <v>0</v>
      </c>
      <c r="Y334" s="112">
        <v>0</v>
      </c>
      <c r="Z334" s="112">
        <f t="shared" si="98"/>
        <v>0</v>
      </c>
      <c r="AA334" s="112">
        <v>0</v>
      </c>
      <c r="AB334" s="157">
        <f t="shared" si="89"/>
        <v>0</v>
      </c>
      <c r="AC334" s="157">
        <f t="shared" si="90"/>
        <v>250248366161879.69</v>
      </c>
      <c r="AD334" s="88">
        <f t="shared" si="91"/>
        <v>279075512467342.06</v>
      </c>
      <c r="AE334" s="156">
        <f t="shared" si="94"/>
        <v>1115.1941439122716</v>
      </c>
      <c r="AF334" s="131">
        <f t="shared" si="99"/>
        <v>-5.4987723099387577E-3</v>
      </c>
      <c r="AG334" s="84">
        <f t="shared" si="100"/>
        <v>1.0600706713780919E-2</v>
      </c>
      <c r="AH334" s="84">
        <f t="shared" si="101"/>
        <v>-4.0476190476190478E-2</v>
      </c>
      <c r="AI334" s="84">
        <f t="shared" si="102"/>
        <v>-1.1396075032722951E-2</v>
      </c>
      <c r="AJ334" s="84" t="e">
        <f t="shared" si="103"/>
        <v>#DIV/0!</v>
      </c>
    </row>
    <row r="335" spans="1:36" ht="16.5">
      <c r="A335" s="84">
        <v>20190513</v>
      </c>
      <c r="B335" s="84" t="s">
        <v>99</v>
      </c>
      <c r="C335">
        <v>42900</v>
      </c>
      <c r="D335">
        <v>42650</v>
      </c>
      <c r="E335" s="112">
        <v>5969782550</v>
      </c>
      <c r="F335" s="112">
        <f t="shared" si="95"/>
        <v>0.18339791751232259</v>
      </c>
      <c r="G335" s="137">
        <f t="shared" si="86"/>
        <v>0.18339791751232259</v>
      </c>
      <c r="H335">
        <v>201500</v>
      </c>
      <c r="I335">
        <v>194500</v>
      </c>
      <c r="J335" s="88">
        <v>127953489</v>
      </c>
      <c r="K335" s="84">
        <f t="shared" si="96"/>
        <v>1.4882700059330416</v>
      </c>
      <c r="L335" s="130">
        <f t="shared" si="87"/>
        <v>1.4882700059330416</v>
      </c>
      <c r="M335">
        <v>221298</v>
      </c>
      <c r="N335">
        <v>219531</v>
      </c>
      <c r="O335" s="112">
        <v>15956260</v>
      </c>
      <c r="P335" s="112">
        <f t="shared" si="97"/>
        <v>21.305806656904078</v>
      </c>
      <c r="Q335" s="137">
        <f t="shared" si="88"/>
        <v>21.305806656904078</v>
      </c>
      <c r="R335">
        <v>10530</v>
      </c>
      <c r="S335">
        <v>10425</v>
      </c>
      <c r="T335" s="84">
        <v>62100000</v>
      </c>
      <c r="U335" s="84">
        <f t="shared" si="92"/>
        <v>181.22048836487988</v>
      </c>
      <c r="V335" s="84">
        <f t="shared" si="93"/>
        <v>181.22048836487988</v>
      </c>
      <c r="W335" s="112">
        <v>0</v>
      </c>
      <c r="X335" s="112">
        <v>0</v>
      </c>
      <c r="Y335" s="112">
        <v>0</v>
      </c>
      <c r="Z335" s="112">
        <f t="shared" si="98"/>
        <v>0</v>
      </c>
      <c r="AA335" s="112">
        <v>0</v>
      </c>
      <c r="AB335" s="157">
        <f t="shared" si="89"/>
        <v>0</v>
      </c>
      <c r="AC335" s="157">
        <f t="shared" si="90"/>
        <v>250248366161879.69</v>
      </c>
      <c r="AD335" s="88">
        <f t="shared" si="91"/>
        <v>275686436401947</v>
      </c>
      <c r="AE335" s="156">
        <f t="shared" si="94"/>
        <v>1101.6512939933123</v>
      </c>
      <c r="AF335" s="131">
        <f t="shared" si="99"/>
        <v>-1.2143939235054538E-2</v>
      </c>
      <c r="AG335" s="84">
        <f t="shared" si="100"/>
        <v>-5.8275058275058279E-3</v>
      </c>
      <c r="AH335" s="84">
        <f t="shared" si="101"/>
        <v>-3.4739454094292806E-2</v>
      </c>
      <c r="AI335" s="84">
        <f t="shared" si="102"/>
        <v>-7.9847084022449371E-3</v>
      </c>
      <c r="AJ335" s="84" t="e">
        <f t="shared" si="103"/>
        <v>#DIV/0!</v>
      </c>
    </row>
    <row r="336" spans="1:36" ht="16.5">
      <c r="A336" s="84">
        <v>20190514</v>
      </c>
      <c r="B336" s="84" t="s">
        <v>99</v>
      </c>
      <c r="C336">
        <v>42650</v>
      </c>
      <c r="D336">
        <v>42650</v>
      </c>
      <c r="E336" s="112">
        <v>5969782550</v>
      </c>
      <c r="F336" s="112">
        <f t="shared" si="95"/>
        <v>0.18339791751232259</v>
      </c>
      <c r="G336" s="137">
        <f t="shared" si="86"/>
        <v>0.18339791751232259</v>
      </c>
      <c r="H336">
        <v>194500</v>
      </c>
      <c r="I336">
        <v>195500</v>
      </c>
      <c r="J336" s="88">
        <v>127953489</v>
      </c>
      <c r="K336" s="84">
        <f t="shared" si="96"/>
        <v>1.4882700059330416</v>
      </c>
      <c r="L336" s="130">
        <f t="shared" si="87"/>
        <v>1.4882700059330416</v>
      </c>
      <c r="M336">
        <v>219531</v>
      </c>
      <c r="N336">
        <v>221298</v>
      </c>
      <c r="O336" s="112">
        <v>15956260</v>
      </c>
      <c r="P336" s="112">
        <f t="shared" si="97"/>
        <v>21.305806656904078</v>
      </c>
      <c r="Q336" s="137">
        <f t="shared" si="88"/>
        <v>21.305806656904078</v>
      </c>
      <c r="R336">
        <v>10425</v>
      </c>
      <c r="S336">
        <v>10415</v>
      </c>
      <c r="T336" s="84">
        <v>62100000</v>
      </c>
      <c r="U336" s="84">
        <f t="shared" si="92"/>
        <v>181.22048836487988</v>
      </c>
      <c r="V336" s="84">
        <f t="shared" si="93"/>
        <v>181.22048836487988</v>
      </c>
      <c r="W336" s="112">
        <v>0</v>
      </c>
      <c r="X336" s="112">
        <v>0</v>
      </c>
      <c r="Y336" s="112">
        <v>0</v>
      </c>
      <c r="Z336" s="112">
        <f t="shared" si="98"/>
        <v>0</v>
      </c>
      <c r="AA336" s="112">
        <v>0</v>
      </c>
      <c r="AB336" s="157">
        <f t="shared" si="89"/>
        <v>0</v>
      </c>
      <c r="AC336" s="157">
        <f t="shared" si="90"/>
        <v>250248366161879.69</v>
      </c>
      <c r="AD336" s="88">
        <f t="shared" si="91"/>
        <v>276365038888767.31</v>
      </c>
      <c r="AE336" s="156">
        <f t="shared" si="94"/>
        <v>1104.36300994666</v>
      </c>
      <c r="AF336" s="131">
        <f t="shared" si="99"/>
        <v>2.4615011738589056E-3</v>
      </c>
      <c r="AG336" s="84">
        <f t="shared" si="100"/>
        <v>0</v>
      </c>
      <c r="AH336" s="84">
        <f t="shared" si="101"/>
        <v>5.1413881748071976E-3</v>
      </c>
      <c r="AI336" s="84">
        <f t="shared" si="102"/>
        <v>8.0489771376252104E-3</v>
      </c>
      <c r="AJ336" s="84" t="e">
        <f t="shared" si="103"/>
        <v>#DIV/0!</v>
      </c>
    </row>
    <row r="337" spans="1:36" ht="16.5">
      <c r="A337" s="84">
        <v>20190515</v>
      </c>
      <c r="B337" s="84" t="s">
        <v>99</v>
      </c>
      <c r="C337">
        <v>42650</v>
      </c>
      <c r="D337">
        <v>42550</v>
      </c>
      <c r="E337" s="112">
        <v>5969782550</v>
      </c>
      <c r="F337" s="112">
        <f t="shared" si="95"/>
        <v>0.18339791751232259</v>
      </c>
      <c r="G337" s="137">
        <f t="shared" si="86"/>
        <v>0.18339791751232259</v>
      </c>
      <c r="H337">
        <v>195500</v>
      </c>
      <c r="I337">
        <v>196000</v>
      </c>
      <c r="J337" s="88">
        <v>127953489</v>
      </c>
      <c r="K337" s="84">
        <f t="shared" si="96"/>
        <v>1.4882700059330416</v>
      </c>
      <c r="L337" s="130">
        <f t="shared" si="87"/>
        <v>1.4882700059330416</v>
      </c>
      <c r="M337">
        <v>221298</v>
      </c>
      <c r="N337">
        <v>234939</v>
      </c>
      <c r="O337" s="112">
        <v>15956260</v>
      </c>
      <c r="P337" s="112">
        <f t="shared" si="97"/>
        <v>21.305806656904078</v>
      </c>
      <c r="Q337" s="137">
        <f t="shared" si="88"/>
        <v>21.305806656904078</v>
      </c>
      <c r="R337">
        <v>10415</v>
      </c>
      <c r="S337">
        <v>10440</v>
      </c>
      <c r="T337" s="84">
        <v>62100000</v>
      </c>
      <c r="U337" s="84">
        <f t="shared" si="92"/>
        <v>181.22048836487988</v>
      </c>
      <c r="V337" s="84">
        <f t="shared" si="93"/>
        <v>181.22048836487988</v>
      </c>
      <c r="W337" s="112">
        <v>0</v>
      </c>
      <c r="X337" s="112">
        <v>0</v>
      </c>
      <c r="Y337" s="112">
        <v>0</v>
      </c>
      <c r="Z337" s="112">
        <f t="shared" si="98"/>
        <v>0</v>
      </c>
      <c r="AA337" s="112">
        <v>0</v>
      </c>
      <c r="AB337" s="157">
        <f t="shared" si="89"/>
        <v>0</v>
      </c>
      <c r="AC337" s="157">
        <f t="shared" si="90"/>
        <v>250248366161879.69</v>
      </c>
      <c r="AD337" s="88">
        <f t="shared" si="91"/>
        <v>281269521669886</v>
      </c>
      <c r="AE337" s="156">
        <f t="shared" si="94"/>
        <v>1123.9614706932371</v>
      </c>
      <c r="AF337" s="131">
        <f t="shared" si="99"/>
        <v>1.7746393685825885E-2</v>
      </c>
      <c r="AG337" s="84">
        <f t="shared" si="100"/>
        <v>-2.3446658851113715E-3</v>
      </c>
      <c r="AH337" s="84">
        <f t="shared" si="101"/>
        <v>2.5575447570332483E-3</v>
      </c>
      <c r="AI337" s="84">
        <f t="shared" si="102"/>
        <v>6.1640864354851832E-2</v>
      </c>
      <c r="AJ337" s="84" t="e">
        <f t="shared" si="103"/>
        <v>#DIV/0!</v>
      </c>
    </row>
    <row r="338" spans="1:36" ht="16.5">
      <c r="A338" s="84">
        <v>20190516</v>
      </c>
      <c r="B338" s="84" t="s">
        <v>99</v>
      </c>
      <c r="C338">
        <v>42550</v>
      </c>
      <c r="D338">
        <v>41550</v>
      </c>
      <c r="E338" s="112">
        <v>5969782550</v>
      </c>
      <c r="F338" s="112">
        <f t="shared" si="95"/>
        <v>0.18339791751232259</v>
      </c>
      <c r="G338" s="137">
        <f t="shared" si="86"/>
        <v>0.18339791751232259</v>
      </c>
      <c r="H338">
        <v>196000</v>
      </c>
      <c r="I338">
        <v>196500</v>
      </c>
      <c r="J338" s="88">
        <v>127953489</v>
      </c>
      <c r="K338" s="84">
        <f t="shared" si="96"/>
        <v>1.4882700059330416</v>
      </c>
      <c r="L338" s="130">
        <f t="shared" si="87"/>
        <v>1.4882700059330416</v>
      </c>
      <c r="M338">
        <v>234939</v>
      </c>
      <c r="N338">
        <v>220120</v>
      </c>
      <c r="O338" s="112">
        <v>15956260</v>
      </c>
      <c r="P338" s="112">
        <f t="shared" si="97"/>
        <v>21.305806656904078</v>
      </c>
      <c r="Q338" s="137">
        <f t="shared" si="88"/>
        <v>21.305806656904078</v>
      </c>
      <c r="R338">
        <v>10440</v>
      </c>
      <c r="S338">
        <v>10280</v>
      </c>
      <c r="T338" s="84">
        <v>62100000</v>
      </c>
      <c r="U338" s="84">
        <f t="shared" si="92"/>
        <v>181.22048836487988</v>
      </c>
      <c r="V338" s="84">
        <f t="shared" si="93"/>
        <v>181.22048836487988</v>
      </c>
      <c r="W338" s="112">
        <v>0</v>
      </c>
      <c r="X338" s="112">
        <v>0</v>
      </c>
      <c r="Y338" s="112">
        <v>0</v>
      </c>
      <c r="Z338" s="112">
        <f t="shared" si="98"/>
        <v>0</v>
      </c>
      <c r="AA338" s="112">
        <v>0</v>
      </c>
      <c r="AB338" s="157">
        <f t="shared" si="89"/>
        <v>0</v>
      </c>
      <c r="AC338" s="157">
        <f t="shared" si="90"/>
        <v>250248366161879.69</v>
      </c>
      <c r="AD338" s="88">
        <f t="shared" si="91"/>
        <v>273431401961113.81</v>
      </c>
      <c r="AE338" s="156">
        <f t="shared" si="94"/>
        <v>1092.6401085241755</v>
      </c>
      <c r="AF338" s="131">
        <f t="shared" si="99"/>
        <v>-2.7866935820978957E-2</v>
      </c>
      <c r="AG338" s="84">
        <f t="shared" si="100"/>
        <v>-2.3501762632197415E-2</v>
      </c>
      <c r="AH338" s="84">
        <f t="shared" si="101"/>
        <v>2.5510204081632651E-3</v>
      </c>
      <c r="AI338" s="84">
        <f t="shared" si="102"/>
        <v>-6.3075947373573568E-2</v>
      </c>
      <c r="AJ338" s="84" t="e">
        <f t="shared" si="103"/>
        <v>#DIV/0!</v>
      </c>
    </row>
    <row r="339" spans="1:36" ht="16.5">
      <c r="A339" s="84">
        <v>20190517</v>
      </c>
      <c r="B339" s="84" t="s">
        <v>99</v>
      </c>
      <c r="C339">
        <v>41550</v>
      </c>
      <c r="D339">
        <v>41200</v>
      </c>
      <c r="E339" s="112">
        <v>5969782550</v>
      </c>
      <c r="F339" s="112">
        <f t="shared" si="95"/>
        <v>0.18339791751232259</v>
      </c>
      <c r="G339" s="137">
        <f t="shared" si="86"/>
        <v>0.18606768411139213</v>
      </c>
      <c r="H339">
        <v>196500</v>
      </c>
      <c r="I339" s="8">
        <v>195500</v>
      </c>
      <c r="J339" s="88">
        <v>128329070</v>
      </c>
      <c r="K339" s="84">
        <f t="shared" si="96"/>
        <v>1.4882700059330416</v>
      </c>
      <c r="L339" s="130">
        <f t="shared" si="87"/>
        <v>1.5055159715561699</v>
      </c>
      <c r="M339">
        <v>220120</v>
      </c>
      <c r="N339">
        <v>218354</v>
      </c>
      <c r="O339" s="112">
        <v>15956260</v>
      </c>
      <c r="P339" s="112">
        <f t="shared" si="97"/>
        <v>21.305806656904078</v>
      </c>
      <c r="Q339" s="137">
        <f t="shared" si="88"/>
        <v>21.615960293054357</v>
      </c>
      <c r="R339">
        <v>10280</v>
      </c>
      <c r="S339">
        <v>10225</v>
      </c>
      <c r="T339" s="84">
        <v>62100000</v>
      </c>
      <c r="U339" s="84">
        <f t="shared" si="92"/>
        <v>181.22048836487988</v>
      </c>
      <c r="V339" s="84">
        <f t="shared" si="93"/>
        <v>183.85855761597219</v>
      </c>
      <c r="W339" s="112">
        <v>0</v>
      </c>
      <c r="X339" s="112">
        <v>0</v>
      </c>
      <c r="Y339" s="112">
        <v>0</v>
      </c>
      <c r="Z339" s="112">
        <f t="shared" si="98"/>
        <v>0</v>
      </c>
      <c r="AA339" s="112">
        <v>0</v>
      </c>
      <c r="AB339" s="157">
        <f t="shared" si="89"/>
        <v>1</v>
      </c>
      <c r="AC339" s="157">
        <f t="shared" si="90"/>
        <v>253891290457384.94</v>
      </c>
      <c r="AD339" s="88">
        <f t="shared" si="91"/>
        <v>275592751673211.97</v>
      </c>
      <c r="AE339" s="156">
        <f t="shared" si="94"/>
        <v>1085.4754063313155</v>
      </c>
      <c r="AF339" s="131">
        <f t="shared" si="99"/>
        <v>-6.5572388721271734E-3</v>
      </c>
      <c r="AG339" s="84">
        <f t="shared" si="100"/>
        <v>-8.4235860409145602E-3</v>
      </c>
      <c r="AH339" s="84">
        <f t="shared" si="101"/>
        <v>-5.0890585241730284E-3</v>
      </c>
      <c r="AI339" s="84">
        <f t="shared" si="102"/>
        <v>-8.0228966018535339E-3</v>
      </c>
      <c r="AJ339" s="84" t="e">
        <f t="shared" si="103"/>
        <v>#DIV/0!</v>
      </c>
    </row>
    <row r="340" spans="1:36" ht="16.5">
      <c r="A340" s="84">
        <v>20190520</v>
      </c>
      <c r="B340" s="84" t="s">
        <v>99</v>
      </c>
      <c r="C340">
        <v>41200</v>
      </c>
      <c r="D340">
        <v>42000</v>
      </c>
      <c r="E340" s="112">
        <v>5969782550</v>
      </c>
      <c r="F340" s="112">
        <f t="shared" si="95"/>
        <v>0.18606768411139213</v>
      </c>
      <c r="G340" s="137">
        <f t="shared" si="86"/>
        <v>0.18606768411139213</v>
      </c>
      <c r="H340" s="8">
        <v>195500</v>
      </c>
      <c r="I340">
        <v>188000</v>
      </c>
      <c r="J340" s="88">
        <v>128329070</v>
      </c>
      <c r="K340" s="84">
        <f t="shared" si="96"/>
        <v>1.5055159715561699</v>
      </c>
      <c r="L340" s="130">
        <f t="shared" si="87"/>
        <v>1.5055159715561699</v>
      </c>
      <c r="M340">
        <v>218354</v>
      </c>
      <c r="N340">
        <v>207951</v>
      </c>
      <c r="O340" s="112">
        <v>15956260</v>
      </c>
      <c r="P340" s="112">
        <f t="shared" si="97"/>
        <v>21.615960293054357</v>
      </c>
      <c r="Q340" s="137">
        <f t="shared" si="88"/>
        <v>21.615960293054357</v>
      </c>
      <c r="R340">
        <v>10225</v>
      </c>
      <c r="S340">
        <v>10315</v>
      </c>
      <c r="T340" s="84">
        <v>62100000</v>
      </c>
      <c r="U340" s="84">
        <f t="shared" si="92"/>
        <v>183.85855761597219</v>
      </c>
      <c r="V340" s="84">
        <f t="shared" si="93"/>
        <v>183.85855761597219</v>
      </c>
      <c r="W340" s="112">
        <v>0</v>
      </c>
      <c r="X340" s="112">
        <v>0</v>
      </c>
      <c r="Y340" s="112">
        <v>0</v>
      </c>
      <c r="Z340" s="112">
        <f t="shared" si="98"/>
        <v>0</v>
      </c>
      <c r="AA340" s="112">
        <v>0</v>
      </c>
      <c r="AB340" s="157">
        <f t="shared" si="89"/>
        <v>0</v>
      </c>
      <c r="AC340" s="157">
        <f t="shared" si="90"/>
        <v>253891290457384.94</v>
      </c>
      <c r="AD340" s="88">
        <f t="shared" si="91"/>
        <v>272471855550421.16</v>
      </c>
      <c r="AE340" s="156">
        <f t="shared" si="94"/>
        <v>1073.1831527562972</v>
      </c>
      <c r="AF340" s="131">
        <f t="shared" si="99"/>
        <v>-1.1324304082175034E-2</v>
      </c>
      <c r="AG340" s="84">
        <f t="shared" si="100"/>
        <v>1.9417475728155338E-2</v>
      </c>
      <c r="AH340" s="84">
        <f t="shared" si="101"/>
        <v>-3.8363171355498722E-2</v>
      </c>
      <c r="AI340" s="84">
        <f t="shared" si="102"/>
        <v>-4.7642818542366981E-2</v>
      </c>
      <c r="AJ340" s="84" t="e">
        <f t="shared" si="103"/>
        <v>#DIV/0!</v>
      </c>
    </row>
    <row r="341" spans="1:36" ht="16.5">
      <c r="A341" s="84">
        <v>20190521</v>
      </c>
      <c r="B341" s="84" t="s">
        <v>99</v>
      </c>
      <c r="C341">
        <v>42000</v>
      </c>
      <c r="D341">
        <v>43150</v>
      </c>
      <c r="E341" s="112">
        <v>5969782550</v>
      </c>
      <c r="F341" s="112">
        <f t="shared" si="95"/>
        <v>0.18606768411139213</v>
      </c>
      <c r="G341" s="137">
        <f t="shared" si="86"/>
        <v>0.18606768411139213</v>
      </c>
      <c r="H341">
        <v>188000</v>
      </c>
      <c r="I341">
        <v>181000</v>
      </c>
      <c r="J341" s="88">
        <v>128329070</v>
      </c>
      <c r="K341" s="84">
        <f t="shared" si="96"/>
        <v>1.5055159715561699</v>
      </c>
      <c r="L341" s="130">
        <f t="shared" si="87"/>
        <v>1.5055159715561699</v>
      </c>
      <c r="M341">
        <v>207951</v>
      </c>
      <c r="N341">
        <v>210208</v>
      </c>
      <c r="O341" s="112">
        <v>15956260</v>
      </c>
      <c r="P341" s="112">
        <f t="shared" si="97"/>
        <v>21.615960293054357</v>
      </c>
      <c r="Q341" s="137">
        <f t="shared" si="88"/>
        <v>21.615960293054357</v>
      </c>
      <c r="R341">
        <v>10315</v>
      </c>
      <c r="S341">
        <v>10370</v>
      </c>
      <c r="T341" s="84">
        <v>62100000</v>
      </c>
      <c r="U341" s="84">
        <f t="shared" si="92"/>
        <v>183.85855761597219</v>
      </c>
      <c r="V341" s="84">
        <f t="shared" si="93"/>
        <v>183.85855761597219</v>
      </c>
      <c r="W341" s="112">
        <v>0</v>
      </c>
      <c r="X341" s="112">
        <v>0</v>
      </c>
      <c r="Y341" s="112">
        <v>0</v>
      </c>
      <c r="Z341" s="112">
        <f t="shared" si="98"/>
        <v>0</v>
      </c>
      <c r="AA341" s="112">
        <v>0</v>
      </c>
      <c r="AB341" s="157">
        <f t="shared" si="89"/>
        <v>0</v>
      </c>
      <c r="AC341" s="157">
        <f t="shared" si="90"/>
        <v>253891290457384.94</v>
      </c>
      <c r="AD341" s="88">
        <f t="shared" si="91"/>
        <v>273803276963240.87</v>
      </c>
      <c r="AE341" s="156">
        <f t="shared" si="94"/>
        <v>1078.4272137495718</v>
      </c>
      <c r="AF341" s="131">
        <f t="shared" si="99"/>
        <v>4.8864548234903741E-3</v>
      </c>
      <c r="AG341" s="84">
        <f t="shared" si="100"/>
        <v>2.7380952380952381E-2</v>
      </c>
      <c r="AH341" s="84">
        <f t="shared" si="101"/>
        <v>-3.7234042553191488E-2</v>
      </c>
      <c r="AI341" s="84">
        <f t="shared" si="102"/>
        <v>1.0853518376925334E-2</v>
      </c>
      <c r="AJ341" s="84" t="e">
        <f t="shared" si="103"/>
        <v>#DIV/0!</v>
      </c>
    </row>
    <row r="342" spans="1:36" ht="16.5">
      <c r="A342" s="84">
        <v>20190522</v>
      </c>
      <c r="B342" s="84" t="s">
        <v>99</v>
      </c>
      <c r="C342">
        <v>43150</v>
      </c>
      <c r="D342">
        <v>43500</v>
      </c>
      <c r="E342" s="112">
        <v>5969782550</v>
      </c>
      <c r="F342" s="112">
        <f t="shared" si="95"/>
        <v>0.18606768411139213</v>
      </c>
      <c r="G342" s="137">
        <f t="shared" si="86"/>
        <v>0.18606768411139213</v>
      </c>
      <c r="H342">
        <v>181000</v>
      </c>
      <c r="I342">
        <v>184500</v>
      </c>
      <c r="J342" s="88">
        <v>128329070</v>
      </c>
      <c r="K342" s="84">
        <f t="shared" si="96"/>
        <v>1.5055159715561699</v>
      </c>
      <c r="L342" s="130">
        <f t="shared" si="87"/>
        <v>1.5055159715561699</v>
      </c>
      <c r="M342">
        <v>210208</v>
      </c>
      <c r="N342">
        <v>210503</v>
      </c>
      <c r="O342" s="112">
        <v>15956260</v>
      </c>
      <c r="P342" s="112">
        <f t="shared" si="97"/>
        <v>21.615960293054357</v>
      </c>
      <c r="Q342" s="137">
        <f t="shared" si="88"/>
        <v>21.615960293054357</v>
      </c>
      <c r="R342">
        <v>10370</v>
      </c>
      <c r="S342">
        <v>10315</v>
      </c>
      <c r="T342" s="84">
        <v>62100000</v>
      </c>
      <c r="U342" s="84">
        <f t="shared" si="92"/>
        <v>183.85855761597219</v>
      </c>
      <c r="V342" s="84">
        <f t="shared" si="93"/>
        <v>183.85855761597219</v>
      </c>
      <c r="W342" s="112">
        <v>0</v>
      </c>
      <c r="X342" s="112">
        <v>0</v>
      </c>
      <c r="Y342" s="112">
        <v>0</v>
      </c>
      <c r="Z342" s="112">
        <f t="shared" si="98"/>
        <v>0</v>
      </c>
      <c r="AA342" s="112">
        <v>0</v>
      </c>
      <c r="AB342" s="157">
        <f t="shared" si="89"/>
        <v>0</v>
      </c>
      <c r="AC342" s="157">
        <f t="shared" si="90"/>
        <v>253891290457384.94</v>
      </c>
      <c r="AD342" s="88">
        <f t="shared" si="91"/>
        <v>274342035865620.59</v>
      </c>
      <c r="AE342" s="156">
        <f t="shared" si="94"/>
        <v>1080.5492199885771</v>
      </c>
      <c r="AF342" s="131">
        <f t="shared" si="99"/>
        <v>1.9676861006013365E-3</v>
      </c>
      <c r="AG342" s="84">
        <f t="shared" si="100"/>
        <v>8.1112398609501733E-3</v>
      </c>
      <c r="AH342" s="84">
        <f t="shared" si="101"/>
        <v>1.9337016574585635E-2</v>
      </c>
      <c r="AI342" s="84">
        <f t="shared" si="102"/>
        <v>1.403371898310245E-3</v>
      </c>
      <c r="AJ342" s="84" t="e">
        <f t="shared" si="103"/>
        <v>#DIV/0!</v>
      </c>
    </row>
    <row r="343" spans="1:36" ht="16.5">
      <c r="A343" s="84">
        <v>20190523</v>
      </c>
      <c r="B343" s="84" t="s">
        <v>99</v>
      </c>
      <c r="C343">
        <v>43500</v>
      </c>
      <c r="D343">
        <v>43850</v>
      </c>
      <c r="E343" s="112">
        <v>5969782550</v>
      </c>
      <c r="F343" s="112">
        <f t="shared" si="95"/>
        <v>0.18606768411139213</v>
      </c>
      <c r="G343" s="137">
        <f t="shared" si="86"/>
        <v>0.18606768411139213</v>
      </c>
      <c r="H343">
        <v>184500</v>
      </c>
      <c r="I343">
        <v>180500</v>
      </c>
      <c r="J343" s="88">
        <v>128329070</v>
      </c>
      <c r="K343" s="84">
        <f t="shared" si="96"/>
        <v>1.5055159715561699</v>
      </c>
      <c r="L343" s="130">
        <f t="shared" si="87"/>
        <v>1.5055159715561699</v>
      </c>
      <c r="M343">
        <v>210503</v>
      </c>
      <c r="N343">
        <v>199708</v>
      </c>
      <c r="O343" s="112">
        <v>15956260</v>
      </c>
      <c r="P343" s="112">
        <f t="shared" si="97"/>
        <v>21.615960293054357</v>
      </c>
      <c r="Q343" s="137">
        <f t="shared" si="88"/>
        <v>21.615960293054357</v>
      </c>
      <c r="R343">
        <v>10315</v>
      </c>
      <c r="S343">
        <v>10315</v>
      </c>
      <c r="T343" s="84">
        <v>62100000</v>
      </c>
      <c r="U343" s="84">
        <f t="shared" si="92"/>
        <v>183.85855761597219</v>
      </c>
      <c r="V343" s="84">
        <f t="shared" si="93"/>
        <v>183.85855761597219</v>
      </c>
      <c r="W343" s="112">
        <v>0</v>
      </c>
      <c r="X343" s="112">
        <v>0</v>
      </c>
      <c r="Y343" s="112">
        <v>0</v>
      </c>
      <c r="Z343" s="112">
        <f t="shared" si="98"/>
        <v>0</v>
      </c>
      <c r="AA343" s="112">
        <v>0</v>
      </c>
      <c r="AB343" s="157">
        <f t="shared" si="89"/>
        <v>0</v>
      </c>
      <c r="AC343" s="157">
        <f t="shared" si="90"/>
        <v>253891290457384.94</v>
      </c>
      <c r="AD343" s="88">
        <f t="shared" si="91"/>
        <v>270234702089913.16</v>
      </c>
      <c r="AE343" s="156">
        <f t="shared" si="94"/>
        <v>1064.3716907464041</v>
      </c>
      <c r="AF343" s="131">
        <f t="shared" si="99"/>
        <v>-1.4971580139907039E-2</v>
      </c>
      <c r="AG343" s="84">
        <f t="shared" si="100"/>
        <v>8.0459770114942528E-3</v>
      </c>
      <c r="AH343" s="84">
        <f t="shared" si="101"/>
        <v>-2.1680216802168022E-2</v>
      </c>
      <c r="AI343" s="84">
        <f t="shared" si="102"/>
        <v>-5.128192947368921E-2</v>
      </c>
      <c r="AJ343" s="84" t="e">
        <f t="shared" si="103"/>
        <v>#DIV/0!</v>
      </c>
    </row>
    <row r="344" spans="1:36" ht="16.5">
      <c r="A344" s="84">
        <v>20190524</v>
      </c>
      <c r="B344" s="84" t="s">
        <v>99</v>
      </c>
      <c r="C344">
        <v>43850</v>
      </c>
      <c r="D344">
        <v>42700</v>
      </c>
      <c r="E344" s="112">
        <v>5969782550</v>
      </c>
      <c r="F344" s="112">
        <f t="shared" si="95"/>
        <v>0.18606768411139213</v>
      </c>
      <c r="G344" s="137">
        <f t="shared" si="86"/>
        <v>0.18606768411139213</v>
      </c>
      <c r="H344">
        <v>180500</v>
      </c>
      <c r="I344">
        <v>181000</v>
      </c>
      <c r="J344" s="88">
        <v>128329070</v>
      </c>
      <c r="K344" s="84">
        <f t="shared" si="96"/>
        <v>1.5055159715561699</v>
      </c>
      <c r="L344" s="130">
        <f t="shared" si="87"/>
        <v>1.5055159715561699</v>
      </c>
      <c r="M344">
        <v>199708</v>
      </c>
      <c r="N344">
        <v>207559</v>
      </c>
      <c r="O344" s="112">
        <v>15956260</v>
      </c>
      <c r="P344" s="112">
        <f t="shared" si="97"/>
        <v>21.615960293054357</v>
      </c>
      <c r="Q344" s="137">
        <f t="shared" si="88"/>
        <v>21.615960293054357</v>
      </c>
      <c r="R344">
        <v>10315</v>
      </c>
      <c r="S344">
        <v>10260</v>
      </c>
      <c r="T344" s="84">
        <v>62100000</v>
      </c>
      <c r="U344" s="84">
        <f t="shared" si="92"/>
        <v>183.85855761597219</v>
      </c>
      <c r="V344" s="84">
        <f t="shared" si="93"/>
        <v>183.85855761597219</v>
      </c>
      <c r="W344" s="112">
        <v>0</v>
      </c>
      <c r="X344" s="112">
        <v>0</v>
      </c>
      <c r="Y344" s="112">
        <v>0</v>
      </c>
      <c r="Z344" s="112">
        <f t="shared" si="98"/>
        <v>0</v>
      </c>
      <c r="AA344" s="112">
        <v>0</v>
      </c>
      <c r="AB344" s="157">
        <f t="shared" si="89"/>
        <v>0</v>
      </c>
      <c r="AC344" s="157">
        <f t="shared" si="90"/>
        <v>253891290457384.94</v>
      </c>
      <c r="AD344" s="88">
        <f t="shared" si="91"/>
        <v>271133820251019.59</v>
      </c>
      <c r="AE344" s="156">
        <f t="shared" si="94"/>
        <v>1067.9130416902929</v>
      </c>
      <c r="AF344" s="131">
        <f t="shared" si="99"/>
        <v>3.3271750598753563E-3</v>
      </c>
      <c r="AG344" s="84">
        <f t="shared" si="100"/>
        <v>-2.6225769669327253E-2</v>
      </c>
      <c r="AH344" s="84">
        <f t="shared" si="101"/>
        <v>2.7700831024930748E-3</v>
      </c>
      <c r="AI344" s="84">
        <f t="shared" si="102"/>
        <v>3.9312396098303524E-2</v>
      </c>
      <c r="AJ344" s="84" t="e">
        <f t="shared" si="103"/>
        <v>#DIV/0!</v>
      </c>
    </row>
    <row r="345" spans="1:36" ht="16.5">
      <c r="A345" s="84">
        <v>20190527</v>
      </c>
      <c r="B345" s="84" t="s">
        <v>99</v>
      </c>
      <c r="C345">
        <v>42700</v>
      </c>
      <c r="D345">
        <v>42650</v>
      </c>
      <c r="E345" s="112">
        <v>5969782550</v>
      </c>
      <c r="F345" s="112">
        <f t="shared" si="95"/>
        <v>0.18606768411139213</v>
      </c>
      <c r="G345" s="137">
        <f t="shared" si="86"/>
        <v>0.18606768411139213</v>
      </c>
      <c r="H345">
        <v>181000</v>
      </c>
      <c r="I345">
        <v>174000</v>
      </c>
      <c r="J345" s="88">
        <v>128329070</v>
      </c>
      <c r="K345" s="84">
        <f t="shared" si="96"/>
        <v>1.5055159715561699</v>
      </c>
      <c r="L345" s="130">
        <f t="shared" si="87"/>
        <v>1.5055159715561699</v>
      </c>
      <c r="M345">
        <v>207559</v>
      </c>
      <c r="N345">
        <v>207559</v>
      </c>
      <c r="O345" s="112">
        <v>15956260</v>
      </c>
      <c r="P345" s="112">
        <f t="shared" si="97"/>
        <v>21.615960293054357</v>
      </c>
      <c r="Q345" s="137">
        <f t="shared" si="88"/>
        <v>21.615960293054357</v>
      </c>
      <c r="R345">
        <v>10260</v>
      </c>
      <c r="S345">
        <v>10220</v>
      </c>
      <c r="T345" s="84">
        <v>62100000</v>
      </c>
      <c r="U345" s="84">
        <f t="shared" si="92"/>
        <v>183.85855761597219</v>
      </c>
      <c r="V345" s="84">
        <f t="shared" si="93"/>
        <v>183.85855761597219</v>
      </c>
      <c r="W345" s="112">
        <v>0</v>
      </c>
      <c r="X345" s="112">
        <v>0</v>
      </c>
      <c r="Y345" s="112">
        <v>0</v>
      </c>
      <c r="Z345" s="112">
        <f t="shared" si="98"/>
        <v>0</v>
      </c>
      <c r="AA345" s="112">
        <v>0</v>
      </c>
      <c r="AB345" s="157">
        <f t="shared" si="89"/>
        <v>0</v>
      </c>
      <c r="AC345" s="157">
        <f t="shared" si="90"/>
        <v>253891290457384.94</v>
      </c>
      <c r="AD345" s="88">
        <f t="shared" si="91"/>
        <v>269269166161715.5</v>
      </c>
      <c r="AE345" s="156">
        <f t="shared" si="94"/>
        <v>1060.568740568561</v>
      </c>
      <c r="AF345" s="131">
        <f t="shared" si="99"/>
        <v>-6.8772464002380754E-3</v>
      </c>
      <c r="AG345" s="84">
        <f t="shared" si="100"/>
        <v>-1.17096018735363E-3</v>
      </c>
      <c r="AH345" s="84">
        <f t="shared" si="101"/>
        <v>-3.8674033149171269E-2</v>
      </c>
      <c r="AI345" s="84">
        <f t="shared" si="102"/>
        <v>0</v>
      </c>
      <c r="AJ345" s="84" t="e">
        <f t="shared" si="103"/>
        <v>#DIV/0!</v>
      </c>
    </row>
    <row r="346" spans="1:36" ht="16.5">
      <c r="A346" s="84">
        <v>20190528</v>
      </c>
      <c r="B346" s="84" t="s">
        <v>99</v>
      </c>
      <c r="C346">
        <v>42650</v>
      </c>
      <c r="D346">
        <v>42550</v>
      </c>
      <c r="E346" s="112">
        <v>5969782550</v>
      </c>
      <c r="F346" s="112">
        <f t="shared" si="95"/>
        <v>0.18606768411139213</v>
      </c>
      <c r="G346" s="137">
        <f t="shared" si="86"/>
        <v>0.18606768411139213</v>
      </c>
      <c r="H346">
        <v>174000</v>
      </c>
      <c r="I346">
        <v>186000</v>
      </c>
      <c r="J346" s="88">
        <v>128329070</v>
      </c>
      <c r="K346" s="84">
        <f t="shared" si="96"/>
        <v>1.5055159715561699</v>
      </c>
      <c r="L346" s="130">
        <f t="shared" si="87"/>
        <v>1.5055159715561699</v>
      </c>
      <c r="M346">
        <v>207559</v>
      </c>
      <c r="N346">
        <v>214134</v>
      </c>
      <c r="O346" s="112">
        <v>15956260</v>
      </c>
      <c r="P346" s="112">
        <f t="shared" si="97"/>
        <v>21.615960293054357</v>
      </c>
      <c r="Q346" s="137">
        <f t="shared" si="88"/>
        <v>21.615960293054357</v>
      </c>
      <c r="R346">
        <v>10220</v>
      </c>
      <c r="S346">
        <v>10260</v>
      </c>
      <c r="T346" s="84">
        <v>62100000</v>
      </c>
      <c r="U346" s="84">
        <f t="shared" si="92"/>
        <v>183.85855761597219</v>
      </c>
      <c r="V346" s="84">
        <f t="shared" si="93"/>
        <v>183.85855761597219</v>
      </c>
      <c r="W346" s="112">
        <v>0</v>
      </c>
      <c r="X346" s="112">
        <v>0</v>
      </c>
      <c r="Y346" s="112">
        <v>0</v>
      </c>
      <c r="Z346" s="112">
        <f t="shared" si="98"/>
        <v>0</v>
      </c>
      <c r="AA346" s="112">
        <v>0</v>
      </c>
      <c r="AB346" s="157">
        <f t="shared" si="89"/>
        <v>0</v>
      </c>
      <c r="AC346" s="157">
        <f t="shared" si="90"/>
        <v>253891290457384.94</v>
      </c>
      <c r="AD346" s="88">
        <f t="shared" si="91"/>
        <v>274200992509460.91</v>
      </c>
      <c r="AE346" s="156">
        <f t="shared" si="94"/>
        <v>1079.9936934248042</v>
      </c>
      <c r="AF346" s="131">
        <f t="shared" si="99"/>
        <v>1.8315600029687511E-2</v>
      </c>
      <c r="AG346" s="84">
        <f t="shared" si="100"/>
        <v>-2.3446658851113715E-3</v>
      </c>
      <c r="AH346" s="84">
        <f t="shared" si="101"/>
        <v>6.8965517241379309E-2</v>
      </c>
      <c r="AI346" s="84">
        <f t="shared" si="102"/>
        <v>3.1677739823375524E-2</v>
      </c>
      <c r="AJ346" s="84" t="e">
        <f t="shared" si="103"/>
        <v>#DIV/0!</v>
      </c>
    </row>
    <row r="347" spans="1:36" ht="16.5">
      <c r="A347" s="84">
        <v>20190529</v>
      </c>
      <c r="B347" s="84" t="s">
        <v>99</v>
      </c>
      <c r="C347">
        <v>42550</v>
      </c>
      <c r="D347">
        <v>41800</v>
      </c>
      <c r="E347" s="112">
        <v>5969782550</v>
      </c>
      <c r="F347" s="112">
        <f t="shared" si="95"/>
        <v>0.18606768411139213</v>
      </c>
      <c r="G347" s="137">
        <f t="shared" si="86"/>
        <v>0.18606768411139213</v>
      </c>
      <c r="H347">
        <v>186000</v>
      </c>
      <c r="I347">
        <v>185500</v>
      </c>
      <c r="J347" s="88">
        <v>128329070</v>
      </c>
      <c r="K347" s="84">
        <f t="shared" si="96"/>
        <v>1.5055159715561699</v>
      </c>
      <c r="L347" s="130">
        <f t="shared" si="87"/>
        <v>1.5055159715561699</v>
      </c>
      <c r="M347">
        <v>214134</v>
      </c>
      <c r="N347">
        <v>184398</v>
      </c>
      <c r="O347" s="112">
        <v>15956260</v>
      </c>
      <c r="P347" s="112">
        <f t="shared" si="97"/>
        <v>21.615960293054357</v>
      </c>
      <c r="Q347" s="137">
        <f t="shared" si="88"/>
        <v>21.615960293054357</v>
      </c>
      <c r="R347">
        <v>10260</v>
      </c>
      <c r="S347">
        <v>10075</v>
      </c>
      <c r="T347" s="84">
        <v>62100000</v>
      </c>
      <c r="U347" s="84">
        <f t="shared" si="92"/>
        <v>183.85855761597219</v>
      </c>
      <c r="V347" s="84">
        <f t="shared" si="93"/>
        <v>183.85855761597219</v>
      </c>
      <c r="W347" s="112">
        <v>0</v>
      </c>
      <c r="X347" s="112">
        <v>0</v>
      </c>
      <c r="Y347" s="112">
        <v>0</v>
      </c>
      <c r="Z347" s="112">
        <f t="shared" si="98"/>
        <v>0</v>
      </c>
      <c r="AA347" s="112">
        <v>0</v>
      </c>
      <c r="AB347" s="157">
        <f t="shared" si="89"/>
        <v>0</v>
      </c>
      <c r="AC347" s="157">
        <f t="shared" si="90"/>
        <v>253891290457384.94</v>
      </c>
      <c r="AD347" s="88">
        <f t="shared" si="91"/>
        <v>260902804759177.59</v>
      </c>
      <c r="AE347" s="156">
        <f t="shared" si="94"/>
        <v>1027.6162064841271</v>
      </c>
      <c r="AF347" s="131">
        <f t="shared" si="99"/>
        <v>-4.8497956293227083E-2</v>
      </c>
      <c r="AG347" s="84">
        <f t="shared" si="100"/>
        <v>-1.7626321974148061E-2</v>
      </c>
      <c r="AH347" s="84">
        <f t="shared" si="101"/>
        <v>-2.6881720430107529E-3</v>
      </c>
      <c r="AI347" s="84">
        <f t="shared" si="102"/>
        <v>-0.1388663173526857</v>
      </c>
      <c r="AJ347" s="84" t="e">
        <f t="shared" si="103"/>
        <v>#DIV/0!</v>
      </c>
    </row>
    <row r="348" spans="1:36" ht="16.5">
      <c r="A348" s="84">
        <v>20190530</v>
      </c>
      <c r="B348" s="84" t="s">
        <v>99</v>
      </c>
      <c r="C348">
        <v>41800</v>
      </c>
      <c r="D348">
        <v>42550</v>
      </c>
      <c r="E348" s="112">
        <v>5969782550</v>
      </c>
      <c r="F348" s="112">
        <f t="shared" si="95"/>
        <v>0.18606768411139213</v>
      </c>
      <c r="G348" s="137">
        <f t="shared" si="86"/>
        <v>0.18606768411139213</v>
      </c>
      <c r="H348">
        <v>185500</v>
      </c>
      <c r="I348">
        <v>186000</v>
      </c>
      <c r="J348" s="88">
        <v>128329070</v>
      </c>
      <c r="K348" s="84">
        <f t="shared" si="96"/>
        <v>1.5055159715561699</v>
      </c>
      <c r="L348" s="130">
        <f t="shared" si="87"/>
        <v>1.5055159715561699</v>
      </c>
      <c r="M348">
        <v>184398</v>
      </c>
      <c r="N348">
        <v>180277</v>
      </c>
      <c r="O348" s="112">
        <v>15956260</v>
      </c>
      <c r="P348" s="112">
        <f t="shared" si="97"/>
        <v>21.615960293054357</v>
      </c>
      <c r="Q348" s="137">
        <f t="shared" si="88"/>
        <v>21.615960293054357</v>
      </c>
      <c r="R348">
        <v>10075</v>
      </c>
      <c r="S348">
        <v>10185</v>
      </c>
      <c r="T348" s="84">
        <v>62100000</v>
      </c>
      <c r="U348" s="84">
        <f t="shared" si="92"/>
        <v>183.85855761597219</v>
      </c>
      <c r="V348" s="84">
        <f t="shared" si="93"/>
        <v>183.85855761597219</v>
      </c>
      <c r="W348" s="112">
        <v>0</v>
      </c>
      <c r="X348" s="112">
        <v>0</v>
      </c>
      <c r="Y348" s="112">
        <v>0</v>
      </c>
      <c r="Z348" s="112">
        <f t="shared" si="98"/>
        <v>0</v>
      </c>
      <c r="AA348" s="112">
        <v>0</v>
      </c>
      <c r="AB348" s="157">
        <f t="shared" si="89"/>
        <v>0</v>
      </c>
      <c r="AC348" s="157">
        <f t="shared" si="90"/>
        <v>253891290457384.94</v>
      </c>
      <c r="AD348" s="88">
        <f t="shared" si="91"/>
        <v>261667057382662.12</v>
      </c>
      <c r="AE348" s="156">
        <f t="shared" si="94"/>
        <v>1030.62636339856</v>
      </c>
      <c r="AF348" s="131">
        <f t="shared" si="99"/>
        <v>2.9292618152955831E-3</v>
      </c>
      <c r="AG348" s="84">
        <f t="shared" si="100"/>
        <v>1.7942583732057416E-2</v>
      </c>
      <c r="AH348" s="84">
        <f t="shared" si="101"/>
        <v>2.6954177897574125E-3</v>
      </c>
      <c r="AI348" s="84">
        <f t="shared" si="102"/>
        <v>-2.2348398572652632E-2</v>
      </c>
      <c r="AJ348" s="84" t="e">
        <f t="shared" si="103"/>
        <v>#DIV/0!</v>
      </c>
    </row>
    <row r="349" spans="1:36" ht="16.5">
      <c r="A349" s="84">
        <v>20190531</v>
      </c>
      <c r="B349" s="84" t="s">
        <v>99</v>
      </c>
      <c r="C349">
        <v>42550</v>
      </c>
      <c r="D349">
        <v>42500</v>
      </c>
      <c r="E349" s="112">
        <v>5969782550</v>
      </c>
      <c r="F349" s="112">
        <f t="shared" si="95"/>
        <v>0.18606768411139213</v>
      </c>
      <c r="G349" s="137">
        <f t="shared" si="86"/>
        <v>0.18606768411139213</v>
      </c>
      <c r="H349">
        <v>186000</v>
      </c>
      <c r="I349">
        <v>190000</v>
      </c>
      <c r="J349" s="88">
        <v>128329070</v>
      </c>
      <c r="K349" s="84">
        <f t="shared" si="96"/>
        <v>1.5055159715561699</v>
      </c>
      <c r="L349" s="130">
        <f t="shared" si="87"/>
        <v>1.5055159715561699</v>
      </c>
      <c r="M349">
        <v>180277</v>
      </c>
      <c r="N349">
        <v>191170</v>
      </c>
      <c r="O349" s="112">
        <v>15956260</v>
      </c>
      <c r="P349" s="112">
        <f t="shared" si="97"/>
        <v>21.615960293054357</v>
      </c>
      <c r="Q349" s="137">
        <f t="shared" si="88"/>
        <v>21.615960293054357</v>
      </c>
      <c r="R349">
        <v>10185</v>
      </c>
      <c r="S349">
        <v>10245</v>
      </c>
      <c r="T349" s="84">
        <v>62100000</v>
      </c>
      <c r="U349" s="84">
        <f t="shared" si="92"/>
        <v>183.85855761597219</v>
      </c>
      <c r="V349" s="84">
        <f t="shared" si="93"/>
        <v>183.85855761597219</v>
      </c>
      <c r="W349" s="112">
        <v>0</v>
      </c>
      <c r="X349" s="112">
        <v>0</v>
      </c>
      <c r="Y349" s="112">
        <v>0</v>
      </c>
      <c r="Z349" s="112">
        <f t="shared" si="98"/>
        <v>0</v>
      </c>
      <c r="AA349" s="112">
        <v>0</v>
      </c>
      <c r="AB349" s="157">
        <f t="shared" si="89"/>
        <v>0</v>
      </c>
      <c r="AC349" s="157">
        <f t="shared" si="90"/>
        <v>253891290457384.94</v>
      </c>
      <c r="AD349" s="88">
        <f t="shared" si="91"/>
        <v>266826484396658.19</v>
      </c>
      <c r="AE349" s="156">
        <f t="shared" si="94"/>
        <v>1050.9477655415849</v>
      </c>
      <c r="AF349" s="131">
        <f t="shared" si="99"/>
        <v>1.971752602564299E-2</v>
      </c>
      <c r="AG349" s="84">
        <f t="shared" si="100"/>
        <v>-1.1750881316098707E-3</v>
      </c>
      <c r="AH349" s="84">
        <f t="shared" si="101"/>
        <v>2.1505376344086023E-2</v>
      </c>
      <c r="AI349" s="84">
        <f t="shared" si="102"/>
        <v>6.0423681334834729E-2</v>
      </c>
      <c r="AJ349" s="84" t="e">
        <f t="shared" si="103"/>
        <v>#DIV/0!</v>
      </c>
    </row>
    <row r="350" spans="1:36" ht="16.5">
      <c r="A350" s="84">
        <v>20190603</v>
      </c>
      <c r="B350" s="84" t="s">
        <v>99</v>
      </c>
      <c r="C350">
        <v>42500</v>
      </c>
      <c r="D350">
        <v>43800</v>
      </c>
      <c r="E350" s="112">
        <v>5969782550</v>
      </c>
      <c r="F350" s="112">
        <f t="shared" si="95"/>
        <v>0.18606768411139213</v>
      </c>
      <c r="G350" s="137">
        <f t="shared" si="86"/>
        <v>0.18606768411139213</v>
      </c>
      <c r="H350">
        <v>190000</v>
      </c>
      <c r="I350">
        <v>193000</v>
      </c>
      <c r="J350" s="88">
        <v>128329070</v>
      </c>
      <c r="K350" s="84">
        <f t="shared" si="96"/>
        <v>1.5055159715561699</v>
      </c>
      <c r="L350" s="130">
        <f t="shared" si="87"/>
        <v>1.5055159715561699</v>
      </c>
      <c r="M350">
        <v>191170</v>
      </c>
      <c r="N350">
        <v>186655</v>
      </c>
      <c r="O350" s="112">
        <v>15956260</v>
      </c>
      <c r="P350" s="112">
        <f t="shared" si="97"/>
        <v>21.615960293054357</v>
      </c>
      <c r="Q350" s="137">
        <f t="shared" si="88"/>
        <v>21.615960293054357</v>
      </c>
      <c r="R350">
        <v>10245</v>
      </c>
      <c r="S350">
        <v>10410</v>
      </c>
      <c r="T350" s="84">
        <v>62100000</v>
      </c>
      <c r="U350" s="84">
        <f t="shared" si="92"/>
        <v>183.85855761597219</v>
      </c>
      <c r="V350" s="84">
        <f t="shared" si="93"/>
        <v>183.85855761597219</v>
      </c>
      <c r="W350" s="112">
        <v>0</v>
      </c>
      <c r="X350" s="112">
        <v>0</v>
      </c>
      <c r="Y350" s="112">
        <v>0</v>
      </c>
      <c r="Z350" s="112">
        <f t="shared" si="98"/>
        <v>0</v>
      </c>
      <c r="AA350" s="112">
        <v>0</v>
      </c>
      <c r="AB350" s="157">
        <f t="shared" si="89"/>
        <v>0</v>
      </c>
      <c r="AC350" s="157">
        <f t="shared" si="90"/>
        <v>253891290457384.94</v>
      </c>
      <c r="AD350" s="88">
        <f t="shared" si="91"/>
        <v>269176746078741.09</v>
      </c>
      <c r="AE350" s="156">
        <f t="shared" si="94"/>
        <v>1060.2047261795371</v>
      </c>
      <c r="AF350" s="131">
        <f t="shared" si="99"/>
        <v>8.8082024068835349E-3</v>
      </c>
      <c r="AG350" s="84">
        <f t="shared" si="100"/>
        <v>3.0588235294117649E-2</v>
      </c>
      <c r="AH350" s="84">
        <f t="shared" si="101"/>
        <v>1.5789473684210527E-2</v>
      </c>
      <c r="AI350" s="84">
        <f t="shared" si="102"/>
        <v>-2.3617722445990481E-2</v>
      </c>
      <c r="AJ350" s="84" t="e">
        <f t="shared" si="103"/>
        <v>#DIV/0!</v>
      </c>
    </row>
    <row r="351" spans="1:36" ht="16.5">
      <c r="A351" s="84">
        <v>20190604</v>
      </c>
      <c r="B351" s="84" t="s">
        <v>99</v>
      </c>
      <c r="C351">
        <v>43800</v>
      </c>
      <c r="D351">
        <v>43450</v>
      </c>
      <c r="E351" s="112">
        <v>5969782550</v>
      </c>
      <c r="F351" s="112">
        <f t="shared" si="95"/>
        <v>0.18606768411139213</v>
      </c>
      <c r="G351" s="137">
        <f t="shared" si="86"/>
        <v>0.18606768411139213</v>
      </c>
      <c r="H351">
        <v>193000</v>
      </c>
      <c r="I351">
        <v>195500</v>
      </c>
      <c r="J351" s="88">
        <v>128329070</v>
      </c>
      <c r="K351" s="84">
        <f t="shared" si="96"/>
        <v>1.5055159715561699</v>
      </c>
      <c r="L351" s="130">
        <f t="shared" si="87"/>
        <v>1.5055159715561699</v>
      </c>
      <c r="M351">
        <v>186655</v>
      </c>
      <c r="N351">
        <v>183613</v>
      </c>
      <c r="O351" s="112">
        <v>15956260</v>
      </c>
      <c r="P351" s="112">
        <f t="shared" si="97"/>
        <v>21.615960293054357</v>
      </c>
      <c r="Q351" s="137">
        <f t="shared" si="88"/>
        <v>21.615960293054357</v>
      </c>
      <c r="R351">
        <v>10410</v>
      </c>
      <c r="S351">
        <v>10380</v>
      </c>
      <c r="T351" s="84">
        <v>62100000</v>
      </c>
      <c r="U351" s="84">
        <f t="shared" si="92"/>
        <v>183.85855761597219</v>
      </c>
      <c r="V351" s="84">
        <f t="shared" si="93"/>
        <v>183.85855761597219</v>
      </c>
      <c r="W351" s="112">
        <v>0</v>
      </c>
      <c r="X351" s="112">
        <v>0</v>
      </c>
      <c r="Y351" s="112">
        <v>0</v>
      </c>
      <c r="Z351" s="112">
        <f t="shared" si="98"/>
        <v>0</v>
      </c>
      <c r="AA351" s="112">
        <v>0</v>
      </c>
      <c r="AB351" s="157">
        <f t="shared" si="89"/>
        <v>0</v>
      </c>
      <c r="AC351" s="157">
        <f t="shared" si="90"/>
        <v>253891290457384.94</v>
      </c>
      <c r="AD351" s="88">
        <f t="shared" si="91"/>
        <v>267879231119522.37</v>
      </c>
      <c r="AE351" s="156">
        <f t="shared" si="94"/>
        <v>1055.0942123179498</v>
      </c>
      <c r="AF351" s="131">
        <f t="shared" si="99"/>
        <v>-4.8203085077758411E-3</v>
      </c>
      <c r="AG351" s="84">
        <f t="shared" si="100"/>
        <v>-7.9908675799086754E-3</v>
      </c>
      <c r="AH351" s="84">
        <f t="shared" si="101"/>
        <v>1.2953367875647668E-2</v>
      </c>
      <c r="AI351" s="84">
        <f t="shared" si="102"/>
        <v>-1.6297447161876189E-2</v>
      </c>
      <c r="AJ351" s="84" t="e">
        <f t="shared" si="103"/>
        <v>#DIV/0!</v>
      </c>
    </row>
    <row r="352" spans="1:36" ht="16.5">
      <c r="A352" s="84">
        <v>20190605</v>
      </c>
      <c r="B352" s="84" t="s">
        <v>99</v>
      </c>
      <c r="C352">
        <v>43450</v>
      </c>
      <c r="D352">
        <v>43900</v>
      </c>
      <c r="E352" s="112">
        <v>5969782550</v>
      </c>
      <c r="F352" s="112">
        <f t="shared" si="95"/>
        <v>0.18606768411139213</v>
      </c>
      <c r="G352" s="137">
        <f t="shared" si="86"/>
        <v>0.18606768411139213</v>
      </c>
      <c r="H352">
        <v>195500</v>
      </c>
      <c r="I352">
        <v>196000</v>
      </c>
      <c r="J352" s="88">
        <v>128329070</v>
      </c>
      <c r="K352" s="84">
        <f t="shared" si="96"/>
        <v>1.5055159715561699</v>
      </c>
      <c r="L352" s="130">
        <f t="shared" si="87"/>
        <v>1.5055159715561699</v>
      </c>
      <c r="M352">
        <v>183613</v>
      </c>
      <c r="N352">
        <v>184398</v>
      </c>
      <c r="O352" s="112">
        <v>15956260</v>
      </c>
      <c r="P352" s="112">
        <f t="shared" si="97"/>
        <v>21.615960293054357</v>
      </c>
      <c r="Q352" s="137">
        <f t="shared" si="88"/>
        <v>21.615960293054357</v>
      </c>
      <c r="R352">
        <v>10380</v>
      </c>
      <c r="S352">
        <v>10380</v>
      </c>
      <c r="T352" s="84">
        <v>62100000</v>
      </c>
      <c r="U352" s="84">
        <f t="shared" si="92"/>
        <v>183.85855761597219</v>
      </c>
      <c r="V352" s="84">
        <f t="shared" si="93"/>
        <v>183.85855761597219</v>
      </c>
      <c r="W352" s="112">
        <v>0</v>
      </c>
      <c r="X352" s="112">
        <v>0</v>
      </c>
      <c r="Y352" s="112">
        <v>0</v>
      </c>
      <c r="Z352" s="112">
        <f t="shared" si="98"/>
        <v>0</v>
      </c>
      <c r="AA352" s="112">
        <v>0</v>
      </c>
      <c r="AB352" s="157">
        <f t="shared" si="89"/>
        <v>0</v>
      </c>
      <c r="AC352" s="157">
        <f t="shared" si="90"/>
        <v>253891290457384.94</v>
      </c>
      <c r="AD352" s="88">
        <f t="shared" si="91"/>
        <v>268746438735779.28</v>
      </c>
      <c r="AE352" s="156">
        <f t="shared" si="94"/>
        <v>1058.5098774031705</v>
      </c>
      <c r="AF352" s="131">
        <f t="shared" si="99"/>
        <v>3.2373081430490105E-3</v>
      </c>
      <c r="AG352" s="84">
        <f t="shared" si="100"/>
        <v>1.0356731875719217E-2</v>
      </c>
      <c r="AH352" s="84">
        <f t="shared" si="101"/>
        <v>2.5575447570332483E-3</v>
      </c>
      <c r="AI352" s="84">
        <f t="shared" si="102"/>
        <v>4.275296411474133E-3</v>
      </c>
      <c r="AJ352" s="84" t="e">
        <f t="shared" si="103"/>
        <v>#DIV/0!</v>
      </c>
    </row>
    <row r="353" spans="1:36" ht="16.5">
      <c r="A353" s="84">
        <v>20190607</v>
      </c>
      <c r="B353" s="84" t="s">
        <v>99</v>
      </c>
      <c r="C353">
        <v>43900</v>
      </c>
      <c r="D353">
        <v>44200</v>
      </c>
      <c r="E353" s="112">
        <v>5969782550</v>
      </c>
      <c r="F353" s="112">
        <f t="shared" si="95"/>
        <v>0.18606768411139213</v>
      </c>
      <c r="G353" s="137">
        <f t="shared" si="86"/>
        <v>0.18606768411139213</v>
      </c>
      <c r="H353">
        <v>196000</v>
      </c>
      <c r="I353">
        <v>196500</v>
      </c>
      <c r="J353" s="88">
        <v>128329070</v>
      </c>
      <c r="K353" s="84">
        <f t="shared" si="96"/>
        <v>1.5055159715561699</v>
      </c>
      <c r="L353" s="130">
        <f t="shared" si="87"/>
        <v>1.5055159715561699</v>
      </c>
      <c r="M353">
        <v>184398</v>
      </c>
      <c r="N353">
        <v>187146</v>
      </c>
      <c r="O353" s="112">
        <v>15956260</v>
      </c>
      <c r="P353" s="112">
        <f t="shared" si="97"/>
        <v>21.615960293054357</v>
      </c>
      <c r="Q353" s="137">
        <f t="shared" si="88"/>
        <v>21.615960293054357</v>
      </c>
      <c r="R353">
        <v>10380</v>
      </c>
      <c r="S353">
        <v>10405</v>
      </c>
      <c r="T353" s="84">
        <v>62100000</v>
      </c>
      <c r="U353" s="84">
        <f t="shared" si="92"/>
        <v>183.85855761597219</v>
      </c>
      <c r="V353" s="84">
        <f t="shared" si="93"/>
        <v>183.85855761597219</v>
      </c>
      <c r="W353" s="112">
        <v>0</v>
      </c>
      <c r="X353" s="112">
        <v>0</v>
      </c>
      <c r="Y353" s="112">
        <v>0</v>
      </c>
      <c r="Z353" s="112">
        <f t="shared" si="98"/>
        <v>0</v>
      </c>
      <c r="AA353" s="112">
        <v>0</v>
      </c>
      <c r="AB353" s="157">
        <f t="shared" si="89"/>
        <v>0</v>
      </c>
      <c r="AC353" s="157">
        <f t="shared" si="90"/>
        <v>253891290457384.94</v>
      </c>
      <c r="AD353" s="88">
        <f t="shared" si="91"/>
        <v>270409527320191.56</v>
      </c>
      <c r="AE353" s="156">
        <f t="shared" si="94"/>
        <v>1065.0602737614554</v>
      </c>
      <c r="AF353" s="131">
        <f t="shared" si="99"/>
        <v>6.1883185959065879E-3</v>
      </c>
      <c r="AG353" s="84">
        <f t="shared" si="100"/>
        <v>6.8337129840546698E-3</v>
      </c>
      <c r="AH353" s="84">
        <f t="shared" si="101"/>
        <v>2.5510204081632651E-3</v>
      </c>
      <c r="AI353" s="84">
        <f t="shared" si="102"/>
        <v>1.4902547749975596E-2</v>
      </c>
      <c r="AJ353" s="84" t="e">
        <f t="shared" si="103"/>
        <v>#DIV/0!</v>
      </c>
    </row>
    <row r="354" spans="1:36" ht="16.5">
      <c r="A354" s="84">
        <v>20190610</v>
      </c>
      <c r="B354" s="84" t="s">
        <v>99</v>
      </c>
      <c r="C354">
        <v>44200</v>
      </c>
      <c r="D354">
        <v>44800</v>
      </c>
      <c r="E354" s="112">
        <v>5969782550</v>
      </c>
      <c r="F354" s="112">
        <f t="shared" si="95"/>
        <v>0.18606768411139213</v>
      </c>
      <c r="G354" s="137">
        <f t="shared" si="86"/>
        <v>0.18606768411139213</v>
      </c>
      <c r="H354">
        <v>196500</v>
      </c>
      <c r="I354">
        <v>198500</v>
      </c>
      <c r="J354" s="88">
        <v>128329070</v>
      </c>
      <c r="K354" s="84">
        <f t="shared" si="96"/>
        <v>1.5055159715561699</v>
      </c>
      <c r="L354" s="130">
        <f t="shared" si="87"/>
        <v>1.5055159715561699</v>
      </c>
      <c r="M354">
        <v>187146</v>
      </c>
      <c r="N354">
        <v>187440</v>
      </c>
      <c r="O354" s="112">
        <v>15956260</v>
      </c>
      <c r="P354" s="112">
        <f t="shared" si="97"/>
        <v>21.615960293054357</v>
      </c>
      <c r="Q354" s="137">
        <f t="shared" si="88"/>
        <v>21.615960293054357</v>
      </c>
      <c r="R354">
        <v>10405</v>
      </c>
      <c r="S354">
        <v>10525</v>
      </c>
      <c r="T354" s="84">
        <v>62100000</v>
      </c>
      <c r="U354" s="84">
        <f t="shared" si="92"/>
        <v>183.85855761597219</v>
      </c>
      <c r="V354" s="84">
        <f t="shared" si="93"/>
        <v>183.85855761597219</v>
      </c>
      <c r="W354" s="112">
        <v>0</v>
      </c>
      <c r="X354" s="112">
        <v>0</v>
      </c>
      <c r="Y354" s="112">
        <v>0</v>
      </c>
      <c r="Z354" s="112">
        <f t="shared" si="98"/>
        <v>0</v>
      </c>
      <c r="AA354" s="112">
        <v>0</v>
      </c>
      <c r="AB354" s="157">
        <f t="shared" si="89"/>
        <v>0</v>
      </c>
      <c r="AC354" s="157">
        <f t="shared" si="90"/>
        <v>253891290457384.94</v>
      </c>
      <c r="AD354" s="88">
        <f t="shared" si="91"/>
        <v>272933917894262.16</v>
      </c>
      <c r="AE354" s="156">
        <f t="shared" si="94"/>
        <v>1075.0030747512919</v>
      </c>
      <c r="AF354" s="131">
        <f t="shared" si="99"/>
        <v>9.3354350310351168E-3</v>
      </c>
      <c r="AG354" s="84">
        <f t="shared" si="100"/>
        <v>1.3574660633484163E-2</v>
      </c>
      <c r="AH354" s="84">
        <f t="shared" si="101"/>
        <v>1.0178117048346057E-2</v>
      </c>
      <c r="AI354" s="84">
        <f t="shared" si="102"/>
        <v>1.5709659837773718E-3</v>
      </c>
      <c r="AJ354" s="84" t="e">
        <f t="shared" si="103"/>
        <v>#DIV/0!</v>
      </c>
    </row>
    <row r="355" spans="1:36" ht="16.5">
      <c r="A355" s="84">
        <v>20190611</v>
      </c>
      <c r="B355" s="84" t="s">
        <v>99</v>
      </c>
      <c r="C355">
        <v>44800</v>
      </c>
      <c r="D355">
        <v>44850</v>
      </c>
      <c r="E355" s="112">
        <v>5969782550</v>
      </c>
      <c r="F355" s="112">
        <f t="shared" si="95"/>
        <v>0.18606768411139213</v>
      </c>
      <c r="G355" s="137">
        <f t="shared" si="86"/>
        <v>0.18606768411139213</v>
      </c>
      <c r="H355">
        <v>198500</v>
      </c>
      <c r="I355">
        <v>202000</v>
      </c>
      <c r="J355" s="88">
        <v>128329070</v>
      </c>
      <c r="K355" s="84">
        <f t="shared" si="96"/>
        <v>1.5055159715561699</v>
      </c>
      <c r="L355" s="130">
        <f t="shared" si="87"/>
        <v>1.5055159715561699</v>
      </c>
      <c r="M355">
        <v>187440</v>
      </c>
      <c r="N355">
        <v>193721</v>
      </c>
      <c r="O355" s="112">
        <v>15956260</v>
      </c>
      <c r="P355" s="112">
        <f t="shared" si="97"/>
        <v>21.615960293054357</v>
      </c>
      <c r="Q355" s="137">
        <f t="shared" si="88"/>
        <v>21.615960293054357</v>
      </c>
      <c r="R355">
        <v>10525</v>
      </c>
      <c r="S355">
        <v>10570</v>
      </c>
      <c r="T355" s="84">
        <v>62100000</v>
      </c>
      <c r="U355" s="84">
        <f t="shared" si="92"/>
        <v>183.85855761597219</v>
      </c>
      <c r="V355" s="84">
        <f t="shared" si="93"/>
        <v>183.85855761597219</v>
      </c>
      <c r="W355" s="112">
        <v>0</v>
      </c>
      <c r="X355" s="112">
        <v>0</v>
      </c>
      <c r="Y355" s="112">
        <v>0</v>
      </c>
      <c r="Z355" s="112">
        <f t="shared" si="98"/>
        <v>0</v>
      </c>
      <c r="AA355" s="112">
        <v>0</v>
      </c>
      <c r="AB355" s="157">
        <f t="shared" si="89"/>
        <v>0</v>
      </c>
      <c r="AC355" s="157">
        <f t="shared" si="90"/>
        <v>253891290457384.94</v>
      </c>
      <c r="AD355" s="88">
        <f t="shared" si="91"/>
        <v>276345833912476.62</v>
      </c>
      <c r="AE355" s="156">
        <f t="shared" si="94"/>
        <v>1088.4415665249478</v>
      </c>
      <c r="AF355" s="131">
        <f t="shared" si="99"/>
        <v>1.2500886824686469E-2</v>
      </c>
      <c r="AG355" s="84">
        <f t="shared" si="100"/>
        <v>1.1160714285714285E-3</v>
      </c>
      <c r="AH355" s="84">
        <f t="shared" si="101"/>
        <v>1.7632241813602016E-2</v>
      </c>
      <c r="AI355" s="84">
        <f t="shared" si="102"/>
        <v>3.3509389671361502E-2</v>
      </c>
      <c r="AJ355" s="84" t="e">
        <f t="shared" si="103"/>
        <v>#DIV/0!</v>
      </c>
    </row>
    <row r="356" spans="1:36" ht="16.5">
      <c r="A356" s="84">
        <v>20190612</v>
      </c>
      <c r="B356" s="84" t="s">
        <v>99</v>
      </c>
      <c r="C356">
        <v>44850</v>
      </c>
      <c r="D356">
        <v>44600</v>
      </c>
      <c r="E356" s="112">
        <v>5969782550</v>
      </c>
      <c r="F356" s="112">
        <f t="shared" si="95"/>
        <v>0.18606768411139213</v>
      </c>
      <c r="G356" s="137">
        <f t="shared" si="86"/>
        <v>0.18606768411139213</v>
      </c>
      <c r="H356">
        <v>202000</v>
      </c>
      <c r="I356">
        <v>204000</v>
      </c>
      <c r="J356" s="88">
        <v>128329070</v>
      </c>
      <c r="K356" s="84">
        <f t="shared" si="96"/>
        <v>1.5055159715561699</v>
      </c>
      <c r="L356" s="130">
        <f t="shared" si="87"/>
        <v>1.5055159715561699</v>
      </c>
      <c r="M356">
        <v>193721</v>
      </c>
      <c r="N356">
        <v>188422</v>
      </c>
      <c r="O356" s="112">
        <v>15956260</v>
      </c>
      <c r="P356" s="112">
        <f t="shared" si="97"/>
        <v>21.615960293054357</v>
      </c>
      <c r="Q356" s="137">
        <f t="shared" si="88"/>
        <v>21.615960293054357</v>
      </c>
      <c r="R356">
        <v>10570</v>
      </c>
      <c r="S356">
        <v>10530</v>
      </c>
      <c r="T356" s="84">
        <v>62100000</v>
      </c>
      <c r="U356" s="84">
        <f t="shared" si="92"/>
        <v>183.85855761597219</v>
      </c>
      <c r="V356" s="84">
        <f t="shared" si="93"/>
        <v>183.85855761597219</v>
      </c>
      <c r="W356" s="112">
        <v>0</v>
      </c>
      <c r="X356" s="112">
        <v>0</v>
      </c>
      <c r="Y356" s="112">
        <v>0</v>
      </c>
      <c r="Z356" s="112">
        <f t="shared" si="98"/>
        <v>0</v>
      </c>
      <c r="AA356" s="112">
        <v>0</v>
      </c>
      <c r="AB356" s="157">
        <f t="shared" si="89"/>
        <v>0</v>
      </c>
      <c r="AC356" s="157">
        <f t="shared" si="90"/>
        <v>253891290457384.94</v>
      </c>
      <c r="AD356" s="88">
        <f t="shared" si="91"/>
        <v>274170158813105.28</v>
      </c>
      <c r="AE356" s="156">
        <f t="shared" si="94"/>
        <v>1079.8722489424035</v>
      </c>
      <c r="AF356" s="131">
        <f t="shared" si="99"/>
        <v>-7.8730157374487381E-3</v>
      </c>
      <c r="AG356" s="84">
        <f t="shared" si="100"/>
        <v>-5.5741360089186179E-3</v>
      </c>
      <c r="AH356" s="84">
        <f t="shared" si="101"/>
        <v>9.9009900990099011E-3</v>
      </c>
      <c r="AI356" s="84">
        <f t="shared" si="102"/>
        <v>-2.7353771661306724E-2</v>
      </c>
      <c r="AJ356" s="84" t="e">
        <f t="shared" si="103"/>
        <v>#DIV/0!</v>
      </c>
    </row>
    <row r="357" spans="1:36" ht="16.5">
      <c r="A357" s="84">
        <v>20190613</v>
      </c>
      <c r="B357" s="84" t="s">
        <v>99</v>
      </c>
      <c r="C357">
        <v>44600</v>
      </c>
      <c r="D357">
        <v>43750</v>
      </c>
      <c r="E357" s="112">
        <v>5969782550</v>
      </c>
      <c r="F357" s="112">
        <f t="shared" si="95"/>
        <v>0.18606768411139213</v>
      </c>
      <c r="G357" s="137">
        <f t="shared" si="86"/>
        <v>0.18606768411139213</v>
      </c>
      <c r="H357">
        <v>204000</v>
      </c>
      <c r="I357">
        <v>207000</v>
      </c>
      <c r="J357" s="88">
        <v>128329070</v>
      </c>
      <c r="K357" s="84">
        <f t="shared" si="96"/>
        <v>1.5055159715561699</v>
      </c>
      <c r="L357" s="130">
        <f t="shared" si="87"/>
        <v>1.5055159715561699</v>
      </c>
      <c r="M357">
        <v>188422</v>
      </c>
      <c r="N357">
        <v>187244</v>
      </c>
      <c r="O357" s="112">
        <v>15956260</v>
      </c>
      <c r="P357" s="112">
        <f t="shared" si="97"/>
        <v>21.615960293054357</v>
      </c>
      <c r="Q357" s="137">
        <f t="shared" si="88"/>
        <v>21.615960293054357</v>
      </c>
      <c r="R357">
        <v>10530</v>
      </c>
      <c r="S357">
        <v>10495</v>
      </c>
      <c r="T357" s="84">
        <v>62100000</v>
      </c>
      <c r="U357" s="84">
        <f t="shared" si="92"/>
        <v>183.85855761597219</v>
      </c>
      <c r="V357" s="84">
        <f t="shared" si="93"/>
        <v>183.85855761597219</v>
      </c>
      <c r="W357" s="112">
        <v>0</v>
      </c>
      <c r="X357" s="112">
        <v>0</v>
      </c>
      <c r="Y357" s="112">
        <v>0</v>
      </c>
      <c r="Z357" s="112">
        <f t="shared" si="98"/>
        <v>0</v>
      </c>
      <c r="AA357" s="112">
        <v>0</v>
      </c>
      <c r="AB357" s="157">
        <f t="shared" si="89"/>
        <v>0</v>
      </c>
      <c r="AC357" s="157">
        <f t="shared" si="90"/>
        <v>253891290457384.94</v>
      </c>
      <c r="AD357" s="88">
        <f t="shared" si="91"/>
        <v>272999676718272.91</v>
      </c>
      <c r="AE357" s="156">
        <f t="shared" si="94"/>
        <v>1075.2620786103541</v>
      </c>
      <c r="AF357" s="131">
        <f t="shared" si="99"/>
        <v>-4.2691812263575286E-3</v>
      </c>
      <c r="AG357" s="84">
        <f t="shared" si="100"/>
        <v>-1.905829596412556E-2</v>
      </c>
      <c r="AH357" s="84">
        <f t="shared" si="101"/>
        <v>1.4705882352941176E-2</v>
      </c>
      <c r="AI357" s="84">
        <f t="shared" si="102"/>
        <v>-6.2519238730084593E-3</v>
      </c>
      <c r="AJ357" s="84" t="e">
        <f t="shared" si="103"/>
        <v>#DIV/0!</v>
      </c>
    </row>
    <row r="358" spans="1:36" ht="16.5">
      <c r="A358" s="84">
        <v>20190614</v>
      </c>
      <c r="B358" s="84" t="s">
        <v>99</v>
      </c>
      <c r="C358">
        <v>43750</v>
      </c>
      <c r="D358">
        <v>44000</v>
      </c>
      <c r="E358" s="112">
        <v>5969782550</v>
      </c>
      <c r="F358" s="112">
        <f t="shared" si="95"/>
        <v>0.18606768411139213</v>
      </c>
      <c r="G358" s="137">
        <f t="shared" si="86"/>
        <v>0.18606768411139213</v>
      </c>
      <c r="H358">
        <v>207000</v>
      </c>
      <c r="I358">
        <v>201000</v>
      </c>
      <c r="J358" s="88">
        <v>128329070</v>
      </c>
      <c r="K358" s="84">
        <f t="shared" si="96"/>
        <v>1.5055159715561699</v>
      </c>
      <c r="L358" s="130">
        <f t="shared" si="87"/>
        <v>1.5055159715561699</v>
      </c>
      <c r="M358">
        <v>187244</v>
      </c>
      <c r="N358">
        <v>187146</v>
      </c>
      <c r="O358" s="112">
        <v>15956260</v>
      </c>
      <c r="P358" s="112">
        <f t="shared" si="97"/>
        <v>21.615960293054357</v>
      </c>
      <c r="Q358" s="137">
        <f t="shared" si="88"/>
        <v>21.615960293054357</v>
      </c>
      <c r="R358">
        <v>10495</v>
      </c>
      <c r="S358">
        <v>10435</v>
      </c>
      <c r="T358" s="84">
        <v>62100000</v>
      </c>
      <c r="U358" s="84">
        <f t="shared" si="92"/>
        <v>183.85855761597219</v>
      </c>
      <c r="V358" s="84">
        <f t="shared" si="93"/>
        <v>183.85855761597219</v>
      </c>
      <c r="W358" s="112">
        <v>0</v>
      </c>
      <c r="X358" s="112">
        <v>0</v>
      </c>
      <c r="Y358" s="112">
        <v>0</v>
      </c>
      <c r="Z358" s="112">
        <f t="shared" si="98"/>
        <v>0</v>
      </c>
      <c r="AA358" s="112">
        <v>0</v>
      </c>
      <c r="AB358" s="157">
        <f t="shared" si="89"/>
        <v>0</v>
      </c>
      <c r="AC358" s="157">
        <f t="shared" si="90"/>
        <v>253891290457384.94</v>
      </c>
      <c r="AD358" s="88">
        <f t="shared" si="91"/>
        <v>271399305680534.5</v>
      </c>
      <c r="AE358" s="156">
        <f t="shared" si="94"/>
        <v>1068.9587074515587</v>
      </c>
      <c r="AF358" s="131">
        <f t="shared" si="99"/>
        <v>-5.8621719152802398E-3</v>
      </c>
      <c r="AG358" s="84">
        <f t="shared" si="100"/>
        <v>5.7142857142857143E-3</v>
      </c>
      <c r="AH358" s="84">
        <f t="shared" si="101"/>
        <v>-2.8985507246376812E-2</v>
      </c>
      <c r="AI358" s="84">
        <f t="shared" si="102"/>
        <v>-5.2338125654226568E-4</v>
      </c>
      <c r="AJ358" s="84" t="e">
        <f t="shared" si="103"/>
        <v>#DIV/0!</v>
      </c>
    </row>
    <row r="359" spans="1:36" ht="16.5">
      <c r="A359" s="84">
        <v>20190617</v>
      </c>
      <c r="B359" s="84" t="s">
        <v>99</v>
      </c>
      <c r="C359">
        <v>44000</v>
      </c>
      <c r="D359">
        <v>43900</v>
      </c>
      <c r="E359" s="112">
        <v>5969782550</v>
      </c>
      <c r="F359" s="112">
        <f t="shared" si="95"/>
        <v>0.18606768411139213</v>
      </c>
      <c r="G359" s="137">
        <f t="shared" si="86"/>
        <v>0.18606768411139213</v>
      </c>
      <c r="H359">
        <v>201000</v>
      </c>
      <c r="I359">
        <v>205000</v>
      </c>
      <c r="J359" s="88">
        <v>128329070</v>
      </c>
      <c r="K359" s="84">
        <f t="shared" si="96"/>
        <v>1.5055159715561699</v>
      </c>
      <c r="L359" s="130">
        <f t="shared" si="87"/>
        <v>1.5055159715561699</v>
      </c>
      <c r="M359">
        <v>187146</v>
      </c>
      <c r="N359">
        <v>186754</v>
      </c>
      <c r="O359" s="112">
        <v>15956260</v>
      </c>
      <c r="P359" s="112">
        <f t="shared" si="97"/>
        <v>21.615960293054357</v>
      </c>
      <c r="Q359" s="137">
        <f t="shared" si="88"/>
        <v>21.615960293054357</v>
      </c>
      <c r="R359">
        <v>10435</v>
      </c>
      <c r="S359">
        <v>10415</v>
      </c>
      <c r="T359" s="84">
        <v>62100000</v>
      </c>
      <c r="U359" s="84">
        <f t="shared" si="92"/>
        <v>183.85855761597219</v>
      </c>
      <c r="V359" s="84">
        <f t="shared" si="93"/>
        <v>183.85855761597219</v>
      </c>
      <c r="W359" s="112">
        <v>0</v>
      </c>
      <c r="X359" s="112">
        <v>0</v>
      </c>
      <c r="Y359" s="112">
        <v>0</v>
      </c>
      <c r="Z359" s="112">
        <f t="shared" si="98"/>
        <v>0</v>
      </c>
      <c r="AA359" s="112">
        <v>0</v>
      </c>
      <c r="AB359" s="157">
        <f t="shared" si="89"/>
        <v>0</v>
      </c>
      <c r="AC359" s="157">
        <f t="shared" si="90"/>
        <v>253891290457384.94</v>
      </c>
      <c r="AD359" s="88">
        <f t="shared" si="91"/>
        <v>271697476174628.94</v>
      </c>
      <c r="AE359" s="156">
        <f t="shared" si="94"/>
        <v>1070.1331096673941</v>
      </c>
      <c r="AF359" s="131">
        <f t="shared" si="99"/>
        <v>1.0986413297809172E-3</v>
      </c>
      <c r="AG359" s="84">
        <f t="shared" si="100"/>
        <v>-2.2727272727272726E-3</v>
      </c>
      <c r="AH359" s="84">
        <f t="shared" si="101"/>
        <v>1.9900497512437811E-2</v>
      </c>
      <c r="AI359" s="84">
        <f t="shared" si="102"/>
        <v>-2.094621311703162E-3</v>
      </c>
      <c r="AJ359" s="84" t="e">
        <f t="shared" si="103"/>
        <v>#DIV/0!</v>
      </c>
    </row>
    <row r="360" spans="1:36" ht="16.5">
      <c r="A360" s="84">
        <v>20190618</v>
      </c>
      <c r="B360" s="84" t="s">
        <v>99</v>
      </c>
      <c r="C360">
        <v>43900</v>
      </c>
      <c r="D360">
        <v>44350</v>
      </c>
      <c r="E360" s="112">
        <v>5969782550</v>
      </c>
      <c r="F360" s="112">
        <f t="shared" si="95"/>
        <v>0.18606768411139213</v>
      </c>
      <c r="G360" s="137">
        <f t="shared" si="86"/>
        <v>0.18606768411139213</v>
      </c>
      <c r="H360">
        <v>205000</v>
      </c>
      <c r="I360">
        <v>208000</v>
      </c>
      <c r="J360" s="88">
        <v>128329070</v>
      </c>
      <c r="K360" s="84">
        <f t="shared" si="96"/>
        <v>1.5055159715561699</v>
      </c>
      <c r="L360" s="130">
        <f t="shared" si="87"/>
        <v>1.5055159715561699</v>
      </c>
      <c r="M360">
        <v>186754</v>
      </c>
      <c r="N360">
        <v>181847</v>
      </c>
      <c r="O360" s="112">
        <v>15956260</v>
      </c>
      <c r="P360" s="112">
        <f t="shared" si="97"/>
        <v>21.615960293054357</v>
      </c>
      <c r="Q360" s="137">
        <f t="shared" si="88"/>
        <v>21.615960293054357</v>
      </c>
      <c r="R360">
        <v>10415</v>
      </c>
      <c r="S360">
        <v>10455</v>
      </c>
      <c r="T360" s="84">
        <v>62100000</v>
      </c>
      <c r="U360" s="84">
        <f t="shared" si="92"/>
        <v>183.85855761597219</v>
      </c>
      <c r="V360" s="84">
        <f t="shared" si="93"/>
        <v>183.85855761597219</v>
      </c>
      <c r="W360" s="112">
        <v>0</v>
      </c>
      <c r="X360" s="112">
        <v>0</v>
      </c>
      <c r="Y360" s="112">
        <v>0</v>
      </c>
      <c r="Z360" s="112">
        <f t="shared" si="98"/>
        <v>0</v>
      </c>
      <c r="AA360" s="112">
        <v>0</v>
      </c>
      <c r="AB360" s="157">
        <f t="shared" si="89"/>
        <v>0</v>
      </c>
      <c r="AC360" s="157">
        <f t="shared" si="90"/>
        <v>253891290457384.94</v>
      </c>
      <c r="AD360" s="88">
        <f t="shared" si="91"/>
        <v>271541165057576.25</v>
      </c>
      <c r="AE360" s="156">
        <f t="shared" si="94"/>
        <v>1069.5174480715548</v>
      </c>
      <c r="AF360" s="131">
        <f t="shared" si="99"/>
        <v>-5.7531309916269047E-4</v>
      </c>
      <c r="AG360" s="84">
        <f t="shared" si="100"/>
        <v>1.0250569476082005E-2</v>
      </c>
      <c r="AH360" s="84">
        <f t="shared" si="101"/>
        <v>1.4634146341463415E-2</v>
      </c>
      <c r="AI360" s="84">
        <f t="shared" si="102"/>
        <v>-2.6275206956745237E-2</v>
      </c>
      <c r="AJ360" s="84" t="e">
        <f t="shared" si="103"/>
        <v>#DIV/0!</v>
      </c>
    </row>
    <row r="361" spans="1:36" ht="16.5">
      <c r="A361" s="84">
        <v>20190619</v>
      </c>
      <c r="B361" s="84" t="s">
        <v>99</v>
      </c>
      <c r="C361">
        <v>44350</v>
      </c>
      <c r="D361">
        <v>45350</v>
      </c>
      <c r="E361" s="112">
        <v>5969782550</v>
      </c>
      <c r="F361" s="112">
        <f t="shared" si="95"/>
        <v>0.18606768411139213</v>
      </c>
      <c r="G361" s="137">
        <f t="shared" si="86"/>
        <v>0.18606768411139213</v>
      </c>
      <c r="H361">
        <v>208000</v>
      </c>
      <c r="I361">
        <v>211500</v>
      </c>
      <c r="J361" s="88">
        <v>128329070</v>
      </c>
      <c r="K361" s="84">
        <f t="shared" si="96"/>
        <v>1.5055159715561699</v>
      </c>
      <c r="L361" s="130">
        <f t="shared" si="87"/>
        <v>1.5055159715561699</v>
      </c>
      <c r="M361">
        <v>181847</v>
      </c>
      <c r="N361">
        <v>187931</v>
      </c>
      <c r="O361" s="112">
        <v>15956260</v>
      </c>
      <c r="P361" s="112">
        <f t="shared" si="97"/>
        <v>21.615960293054357</v>
      </c>
      <c r="Q361" s="137">
        <f t="shared" si="88"/>
        <v>21.615960293054357</v>
      </c>
      <c r="R361">
        <v>10455</v>
      </c>
      <c r="S361">
        <v>10620</v>
      </c>
      <c r="T361" s="84">
        <v>62100000</v>
      </c>
      <c r="U361" s="84">
        <f t="shared" si="92"/>
        <v>183.85855761597219</v>
      </c>
      <c r="V361" s="84">
        <f t="shared" si="93"/>
        <v>183.85855761597219</v>
      </c>
      <c r="W361" s="112">
        <v>0</v>
      </c>
      <c r="X361" s="112">
        <v>0</v>
      </c>
      <c r="Y361" s="112">
        <v>0</v>
      </c>
      <c r="Z361" s="112">
        <f t="shared" si="98"/>
        <v>0</v>
      </c>
      <c r="AA361" s="112">
        <v>0</v>
      </c>
      <c r="AB361" s="157">
        <f t="shared" si="89"/>
        <v>0</v>
      </c>
      <c r="AC361" s="157">
        <f t="shared" si="90"/>
        <v>253891290457384.94</v>
      </c>
      <c r="AD361" s="88">
        <f t="shared" si="91"/>
        <v>277310492233316.37</v>
      </c>
      <c r="AE361" s="156">
        <f t="shared" si="94"/>
        <v>1092.2410600763096</v>
      </c>
      <c r="AF361" s="131">
        <f t="shared" si="99"/>
        <v>2.1246602424044365E-2</v>
      </c>
      <c r="AG361" s="84">
        <f t="shared" si="100"/>
        <v>2.2547914317925591E-2</v>
      </c>
      <c r="AH361" s="84">
        <f t="shared" si="101"/>
        <v>1.6826923076923076E-2</v>
      </c>
      <c r="AI361" s="84">
        <f t="shared" si="102"/>
        <v>3.3456697113507509E-2</v>
      </c>
      <c r="AJ361" s="84" t="e">
        <f t="shared" si="103"/>
        <v>#DIV/0!</v>
      </c>
    </row>
    <row r="362" spans="1:36" ht="16.5">
      <c r="A362" s="84">
        <v>20190620</v>
      </c>
      <c r="B362" s="84" t="s">
        <v>99</v>
      </c>
      <c r="C362">
        <v>45350</v>
      </c>
      <c r="D362">
        <v>45500</v>
      </c>
      <c r="E362" s="112">
        <v>5969782550</v>
      </c>
      <c r="F362" s="112">
        <f t="shared" si="95"/>
        <v>0.18606768411139213</v>
      </c>
      <c r="G362" s="137">
        <f t="shared" si="86"/>
        <v>0.18606768411139213</v>
      </c>
      <c r="H362">
        <v>211500</v>
      </c>
      <c r="I362">
        <v>214000</v>
      </c>
      <c r="J362" s="88">
        <v>128329070</v>
      </c>
      <c r="K362" s="84">
        <f t="shared" si="96"/>
        <v>1.5055159715561699</v>
      </c>
      <c r="L362" s="130">
        <f t="shared" si="87"/>
        <v>1.5055159715561699</v>
      </c>
      <c r="M362">
        <v>187931</v>
      </c>
      <c r="N362">
        <v>191660</v>
      </c>
      <c r="O362" s="112">
        <v>15956260</v>
      </c>
      <c r="P362" s="112">
        <f t="shared" si="97"/>
        <v>21.615960293054357</v>
      </c>
      <c r="Q362" s="137">
        <f t="shared" si="88"/>
        <v>21.615960293054357</v>
      </c>
      <c r="R362">
        <v>10620</v>
      </c>
      <c r="S362">
        <v>10640</v>
      </c>
      <c r="T362" s="84">
        <v>62100000</v>
      </c>
      <c r="U362" s="84">
        <f t="shared" si="92"/>
        <v>183.85855761597219</v>
      </c>
      <c r="V362" s="84">
        <f t="shared" si="93"/>
        <v>183.85855761597219</v>
      </c>
      <c r="W362" s="112">
        <v>0</v>
      </c>
      <c r="X362" s="112">
        <v>0</v>
      </c>
      <c r="Y362" s="112">
        <v>0</v>
      </c>
      <c r="Z362" s="112">
        <f t="shared" si="98"/>
        <v>0</v>
      </c>
      <c r="AA362" s="112">
        <v>0</v>
      </c>
      <c r="AB362" s="157">
        <f t="shared" si="89"/>
        <v>0</v>
      </c>
      <c r="AC362" s="157">
        <f t="shared" si="90"/>
        <v>253891290457384.94</v>
      </c>
      <c r="AD362" s="88">
        <f t="shared" si="91"/>
        <v>279474634717346.25</v>
      </c>
      <c r="AE362" s="156">
        <f t="shared" si="94"/>
        <v>1100.7649542206545</v>
      </c>
      <c r="AF362" s="131">
        <f t="shared" si="99"/>
        <v>7.8040411186788734E-3</v>
      </c>
      <c r="AG362" s="84">
        <f t="shared" si="100"/>
        <v>3.3076074972436605E-3</v>
      </c>
      <c r="AH362" s="84">
        <f t="shared" si="101"/>
        <v>1.1820330969267139E-2</v>
      </c>
      <c r="AI362" s="84">
        <f t="shared" si="102"/>
        <v>1.9842388961906231E-2</v>
      </c>
      <c r="AJ362" s="84" t="e">
        <f t="shared" si="103"/>
        <v>#DIV/0!</v>
      </c>
    </row>
    <row r="363" spans="1:36" ht="16.5">
      <c r="A363" s="84">
        <v>20190621</v>
      </c>
      <c r="B363" s="84" t="s">
        <v>99</v>
      </c>
      <c r="C363">
        <v>45500</v>
      </c>
      <c r="D363">
        <v>45700</v>
      </c>
      <c r="E363" s="112">
        <v>5969782550</v>
      </c>
      <c r="F363" s="112">
        <f t="shared" si="95"/>
        <v>0.18606768411139213</v>
      </c>
      <c r="G363" s="137">
        <f t="shared" si="86"/>
        <v>0.18606768411139213</v>
      </c>
      <c r="H363">
        <v>214000</v>
      </c>
      <c r="I363">
        <v>212500</v>
      </c>
      <c r="J363" s="88">
        <v>128329070</v>
      </c>
      <c r="K363" s="84">
        <f t="shared" si="96"/>
        <v>1.5055159715561699</v>
      </c>
      <c r="L363" s="130">
        <f t="shared" si="87"/>
        <v>1.5055159715561699</v>
      </c>
      <c r="M363">
        <v>191660</v>
      </c>
      <c r="N363">
        <v>188226</v>
      </c>
      <c r="O363" s="112">
        <v>15956260</v>
      </c>
      <c r="P363" s="112">
        <f t="shared" si="97"/>
        <v>21.615960293054357</v>
      </c>
      <c r="Q363" s="137">
        <f t="shared" si="88"/>
        <v>21.615960293054357</v>
      </c>
      <c r="R363">
        <v>10640</v>
      </c>
      <c r="S363">
        <v>10650</v>
      </c>
      <c r="T363" s="84">
        <v>62100000</v>
      </c>
      <c r="U363" s="84">
        <f t="shared" si="92"/>
        <v>183.85855761597219</v>
      </c>
      <c r="V363" s="84">
        <f t="shared" si="93"/>
        <v>183.85855761597219</v>
      </c>
      <c r="W363" s="112">
        <v>0</v>
      </c>
      <c r="X363" s="112">
        <v>0</v>
      </c>
      <c r="Y363" s="112">
        <v>0</v>
      </c>
      <c r="Z363" s="112">
        <f t="shared" si="98"/>
        <v>0</v>
      </c>
      <c r="AA363" s="112">
        <v>0</v>
      </c>
      <c r="AB363" s="157">
        <f t="shared" si="89"/>
        <v>0</v>
      </c>
      <c r="AC363" s="157">
        <f t="shared" si="90"/>
        <v>253891290457384.94</v>
      </c>
      <c r="AD363" s="88">
        <f t="shared" si="91"/>
        <v>278336744870822.12</v>
      </c>
      <c r="AE363" s="156">
        <f t="shared" si="94"/>
        <v>1096.2831547683211</v>
      </c>
      <c r="AF363" s="131">
        <f t="shared" si="99"/>
        <v>-4.0715317426748849E-3</v>
      </c>
      <c r="AG363" s="84">
        <f t="shared" si="100"/>
        <v>4.3956043956043956E-3</v>
      </c>
      <c r="AH363" s="84">
        <f t="shared" si="101"/>
        <v>-7.0093457943925233E-3</v>
      </c>
      <c r="AI363" s="84">
        <f t="shared" si="102"/>
        <v>-1.7917144944171973E-2</v>
      </c>
      <c r="AJ363" s="84" t="e">
        <f t="shared" si="103"/>
        <v>#DIV/0!</v>
      </c>
    </row>
    <row r="364" spans="1:36" ht="16.5">
      <c r="A364" s="84">
        <v>20190624</v>
      </c>
      <c r="B364" s="84" t="s">
        <v>99</v>
      </c>
      <c r="C364">
        <v>45700</v>
      </c>
      <c r="D364">
        <v>45500</v>
      </c>
      <c r="E364" s="112">
        <v>5969782550</v>
      </c>
      <c r="F364" s="112">
        <f t="shared" si="95"/>
        <v>0.18606768411139213</v>
      </c>
      <c r="G364" s="137">
        <f t="shared" si="86"/>
        <v>0.18606768411139213</v>
      </c>
      <c r="H364">
        <v>212500</v>
      </c>
      <c r="I364">
        <v>208500</v>
      </c>
      <c r="J364" s="88">
        <v>128329070</v>
      </c>
      <c r="K364" s="84">
        <f t="shared" si="96"/>
        <v>1.5055159715561699</v>
      </c>
      <c r="L364" s="130">
        <f t="shared" si="87"/>
        <v>1.5055159715561699</v>
      </c>
      <c r="M364">
        <v>188226</v>
      </c>
      <c r="N364">
        <v>190286</v>
      </c>
      <c r="O364" s="112">
        <v>15956260</v>
      </c>
      <c r="P364" s="112">
        <f t="shared" si="97"/>
        <v>21.615960293054357</v>
      </c>
      <c r="Q364" s="137">
        <f t="shared" si="88"/>
        <v>21.615960293054357</v>
      </c>
      <c r="R364">
        <v>10650</v>
      </c>
      <c r="S364">
        <v>10650</v>
      </c>
      <c r="T364" s="84">
        <v>62100000</v>
      </c>
      <c r="U364" s="84">
        <f t="shared" si="92"/>
        <v>183.85855761597219</v>
      </c>
      <c r="V364" s="84">
        <f t="shared" si="93"/>
        <v>183.85855761597219</v>
      </c>
      <c r="W364" s="112">
        <v>0</v>
      </c>
      <c r="X364" s="112">
        <v>0</v>
      </c>
      <c r="Y364" s="112">
        <v>0</v>
      </c>
      <c r="Z364" s="112">
        <f t="shared" si="98"/>
        <v>0</v>
      </c>
      <c r="AA364" s="112">
        <v>0</v>
      </c>
      <c r="AB364" s="157">
        <f t="shared" si="89"/>
        <v>0</v>
      </c>
      <c r="AC364" s="157">
        <f t="shared" si="90"/>
        <v>253891290457384.94</v>
      </c>
      <c r="AD364" s="88">
        <f t="shared" si="91"/>
        <v>278052296648203.37</v>
      </c>
      <c r="AE364" s="156">
        <f t="shared" si="94"/>
        <v>1095.1628003752803</v>
      </c>
      <c r="AF364" s="131">
        <f t="shared" si="99"/>
        <v>-1.0219571359531986E-3</v>
      </c>
      <c r="AG364" s="84">
        <f t="shared" si="100"/>
        <v>-4.3763676148796497E-3</v>
      </c>
      <c r="AH364" s="84">
        <f t="shared" si="101"/>
        <v>-1.8823529411764704E-2</v>
      </c>
      <c r="AI364" s="84">
        <f t="shared" si="102"/>
        <v>1.0944290374337234E-2</v>
      </c>
      <c r="AJ364" s="84" t="e">
        <f t="shared" si="103"/>
        <v>#DIV/0!</v>
      </c>
    </row>
    <row r="365" spans="1:36" ht="16.5">
      <c r="A365" s="84">
        <v>20190625</v>
      </c>
      <c r="B365" s="84" t="s">
        <v>99</v>
      </c>
      <c r="C365">
        <v>45500</v>
      </c>
      <c r="D365">
        <v>45600</v>
      </c>
      <c r="E365" s="112">
        <v>5969782550</v>
      </c>
      <c r="F365" s="112">
        <f t="shared" si="95"/>
        <v>0.18606768411139213</v>
      </c>
      <c r="G365" s="137">
        <f t="shared" si="86"/>
        <v>0.18606768411139213</v>
      </c>
      <c r="H365">
        <v>208500</v>
      </c>
      <c r="I365">
        <v>208000</v>
      </c>
      <c r="J365" s="88">
        <v>128329070</v>
      </c>
      <c r="K365" s="84">
        <f t="shared" si="96"/>
        <v>1.5055159715561699</v>
      </c>
      <c r="L365" s="130">
        <f t="shared" si="87"/>
        <v>1.5055159715561699</v>
      </c>
      <c r="M365">
        <v>190286</v>
      </c>
      <c r="N365">
        <v>191366</v>
      </c>
      <c r="O365" s="112">
        <v>15956260</v>
      </c>
      <c r="P365" s="112">
        <f t="shared" si="97"/>
        <v>21.615960293054357</v>
      </c>
      <c r="Q365" s="137">
        <f t="shared" si="88"/>
        <v>21.615960293054357</v>
      </c>
      <c r="R365">
        <v>10650</v>
      </c>
      <c r="S365">
        <v>10650</v>
      </c>
      <c r="T365" s="84">
        <v>62100000</v>
      </c>
      <c r="U365" s="84">
        <f t="shared" si="92"/>
        <v>183.85855761597219</v>
      </c>
      <c r="V365" s="84">
        <f t="shared" si="93"/>
        <v>183.85855761597219</v>
      </c>
      <c r="W365" s="112">
        <v>0</v>
      </c>
      <c r="X365" s="112">
        <v>0</v>
      </c>
      <c r="Y365" s="112">
        <v>0</v>
      </c>
      <c r="Z365" s="112">
        <f t="shared" si="98"/>
        <v>0</v>
      </c>
      <c r="AA365" s="112">
        <v>0</v>
      </c>
      <c r="AB365" s="157">
        <f t="shared" si="89"/>
        <v>0</v>
      </c>
      <c r="AC365" s="157">
        <f t="shared" si="90"/>
        <v>253891290457384.94</v>
      </c>
      <c r="AD365" s="88">
        <f t="shared" si="91"/>
        <v>278439276950518.56</v>
      </c>
      <c r="AE365" s="156">
        <f t="shared" si="94"/>
        <v>1096.6869972140848</v>
      </c>
      <c r="AF365" s="131">
        <f t="shared" si="99"/>
        <v>1.3917536628181948E-3</v>
      </c>
      <c r="AG365" s="84">
        <f t="shared" si="100"/>
        <v>2.1978021978021978E-3</v>
      </c>
      <c r="AH365" s="84">
        <f t="shared" si="101"/>
        <v>-2.3980815347721821E-3</v>
      </c>
      <c r="AI365" s="84">
        <f t="shared" si="102"/>
        <v>5.6756671536529225E-3</v>
      </c>
      <c r="AJ365" s="84" t="e">
        <f t="shared" si="103"/>
        <v>#DIV/0!</v>
      </c>
    </row>
    <row r="366" spans="1:36" ht="16.5">
      <c r="A366" s="84">
        <v>20190626</v>
      </c>
      <c r="B366" s="84" t="s">
        <v>99</v>
      </c>
      <c r="C366">
        <v>45600</v>
      </c>
      <c r="D366">
        <v>45700</v>
      </c>
      <c r="E366" s="112">
        <v>5969782550</v>
      </c>
      <c r="F366" s="112">
        <f t="shared" si="95"/>
        <v>0.18606768411139213</v>
      </c>
      <c r="G366" s="137">
        <f t="shared" si="86"/>
        <v>0.18606768411139213</v>
      </c>
      <c r="H366">
        <v>208000</v>
      </c>
      <c r="I366">
        <v>210500</v>
      </c>
      <c r="J366" s="88">
        <v>128329070</v>
      </c>
      <c r="K366" s="84">
        <f t="shared" si="96"/>
        <v>1.5055159715561699</v>
      </c>
      <c r="L366" s="130">
        <f t="shared" si="87"/>
        <v>1.5055159715561699</v>
      </c>
      <c r="M366">
        <v>191366</v>
      </c>
      <c r="N366">
        <v>199609</v>
      </c>
      <c r="O366" s="112">
        <v>15956260</v>
      </c>
      <c r="P366" s="112">
        <f t="shared" si="97"/>
        <v>21.615960293054357</v>
      </c>
      <c r="Q366" s="137">
        <f t="shared" si="88"/>
        <v>21.615960293054357</v>
      </c>
      <c r="R366">
        <v>10650</v>
      </c>
      <c r="S366">
        <v>10655</v>
      </c>
      <c r="T366" s="84">
        <v>62100000</v>
      </c>
      <c r="U366" s="84">
        <f t="shared" si="92"/>
        <v>183.85855761597219</v>
      </c>
      <c r="V366" s="84">
        <f t="shared" si="93"/>
        <v>183.85855761597219</v>
      </c>
      <c r="W366" s="112">
        <v>0</v>
      </c>
      <c r="X366" s="112">
        <v>0</v>
      </c>
      <c r="Y366" s="112">
        <v>0</v>
      </c>
      <c r="Z366" s="112">
        <f t="shared" si="98"/>
        <v>0</v>
      </c>
      <c r="AA366" s="112">
        <v>0</v>
      </c>
      <c r="AB366" s="157">
        <f t="shared" si="89"/>
        <v>0</v>
      </c>
      <c r="AC366" s="157">
        <f t="shared" si="90"/>
        <v>253891290457384.94</v>
      </c>
      <c r="AD366" s="88">
        <f t="shared" si="91"/>
        <v>281933539217434.44</v>
      </c>
      <c r="AE366" s="156">
        <f t="shared" si="94"/>
        <v>1110.449825630219</v>
      </c>
      <c r="AF366" s="131">
        <f t="shared" si="99"/>
        <v>1.2549458916806642E-2</v>
      </c>
      <c r="AG366" s="84">
        <f t="shared" si="100"/>
        <v>2.1929824561403508E-3</v>
      </c>
      <c r="AH366" s="84">
        <f t="shared" si="101"/>
        <v>1.201923076923077E-2</v>
      </c>
      <c r="AI366" s="84">
        <f t="shared" si="102"/>
        <v>4.3074527345505473E-2</v>
      </c>
      <c r="AJ366" s="84" t="e">
        <f t="shared" si="103"/>
        <v>#DIV/0!</v>
      </c>
    </row>
    <row r="367" spans="1:36" ht="16.5">
      <c r="A367" s="84">
        <v>20190627</v>
      </c>
      <c r="B367" s="84" t="s">
        <v>99</v>
      </c>
      <c r="C367">
        <v>45700</v>
      </c>
      <c r="D367">
        <v>46500</v>
      </c>
      <c r="E367" s="112">
        <v>5969782550</v>
      </c>
      <c r="F367" s="112">
        <f t="shared" si="95"/>
        <v>0.18606768411139213</v>
      </c>
      <c r="G367" s="137">
        <f t="shared" si="86"/>
        <v>0.18606768411139213</v>
      </c>
      <c r="H367">
        <v>210500</v>
      </c>
      <c r="I367">
        <v>204000</v>
      </c>
      <c r="J367" s="88">
        <v>128329070</v>
      </c>
      <c r="K367" s="84">
        <f t="shared" si="96"/>
        <v>1.5055159715561699</v>
      </c>
      <c r="L367" s="130">
        <f t="shared" si="87"/>
        <v>1.5055159715561699</v>
      </c>
      <c r="M367">
        <v>199609</v>
      </c>
      <c r="N367">
        <v>189600</v>
      </c>
      <c r="O367" s="112">
        <v>15956260</v>
      </c>
      <c r="P367" s="112">
        <f t="shared" si="97"/>
        <v>21.615960293054357</v>
      </c>
      <c r="Q367" s="137">
        <f t="shared" si="88"/>
        <v>21.615960293054357</v>
      </c>
      <c r="R367">
        <v>10655</v>
      </c>
      <c r="S367">
        <v>10775</v>
      </c>
      <c r="T367" s="84">
        <v>62100000</v>
      </c>
      <c r="U367" s="84">
        <f t="shared" si="92"/>
        <v>183.85855761597219</v>
      </c>
      <c r="V367" s="84">
        <f t="shared" si="93"/>
        <v>183.85855761597219</v>
      </c>
      <c r="W367" s="112">
        <v>0</v>
      </c>
      <c r="X367" s="112">
        <v>0</v>
      </c>
      <c r="Y367" s="112">
        <v>0</v>
      </c>
      <c r="Z367" s="112">
        <f t="shared" si="98"/>
        <v>0</v>
      </c>
      <c r="AA367" s="112">
        <v>0</v>
      </c>
      <c r="AB367" s="157">
        <f t="shared" si="89"/>
        <v>0</v>
      </c>
      <c r="AC367" s="157">
        <f t="shared" si="90"/>
        <v>253891290457384.94</v>
      </c>
      <c r="AD367" s="88">
        <f t="shared" si="91"/>
        <v>279484267545720.91</v>
      </c>
      <c r="AE367" s="156">
        <f t="shared" si="94"/>
        <v>1100.8028949800926</v>
      </c>
      <c r="AF367" s="131">
        <f t="shared" si="99"/>
        <v>-8.6874079561870422E-3</v>
      </c>
      <c r="AG367" s="84">
        <f t="shared" si="100"/>
        <v>1.7505470459518599E-2</v>
      </c>
      <c r="AH367" s="84">
        <f t="shared" si="101"/>
        <v>-3.0878859857482184E-2</v>
      </c>
      <c r="AI367" s="84">
        <f t="shared" si="102"/>
        <v>-5.0143029622912796E-2</v>
      </c>
      <c r="AJ367" s="84" t="e">
        <f t="shared" si="103"/>
        <v>#DIV/0!</v>
      </c>
    </row>
    <row r="368" spans="1:36" ht="16.5">
      <c r="A368" s="84">
        <v>20190628</v>
      </c>
      <c r="B368" s="84" t="s">
        <v>99</v>
      </c>
      <c r="C368">
        <v>46500</v>
      </c>
      <c r="D368">
        <v>47000</v>
      </c>
      <c r="E368" s="112">
        <v>5969782550</v>
      </c>
      <c r="F368" s="112">
        <f t="shared" si="95"/>
        <v>0.18606768411139213</v>
      </c>
      <c r="G368" s="137">
        <f t="shared" si="86"/>
        <v>0.18606768411139213</v>
      </c>
      <c r="H368">
        <v>204000</v>
      </c>
      <c r="I368">
        <v>205500</v>
      </c>
      <c r="J368" s="88">
        <v>128329070</v>
      </c>
      <c r="K368" s="84">
        <f t="shared" si="96"/>
        <v>1.5055159715561699</v>
      </c>
      <c r="L368" s="130">
        <f t="shared" si="87"/>
        <v>1.5055159715561699</v>
      </c>
      <c r="M368">
        <v>189600</v>
      </c>
      <c r="N368" s="8">
        <v>168600</v>
      </c>
      <c r="O368" s="112">
        <v>15956260</v>
      </c>
      <c r="P368" s="112">
        <f t="shared" si="97"/>
        <v>21.615960293054357</v>
      </c>
      <c r="Q368" s="137">
        <f t="shared" si="88"/>
        <v>21.615960293054357</v>
      </c>
      <c r="R368">
        <v>10775</v>
      </c>
      <c r="S368">
        <v>10805</v>
      </c>
      <c r="T368" s="84">
        <v>62100000</v>
      </c>
      <c r="U368" s="84">
        <f t="shared" si="92"/>
        <v>183.85855761597219</v>
      </c>
      <c r="V368" s="84">
        <f t="shared" si="93"/>
        <v>183.85855761597219</v>
      </c>
      <c r="W368" s="112">
        <v>0</v>
      </c>
      <c r="X368" s="112">
        <v>0</v>
      </c>
      <c r="Y368" s="112">
        <v>0</v>
      </c>
      <c r="Z368" s="112">
        <f t="shared" si="98"/>
        <v>0</v>
      </c>
      <c r="AA368" s="112">
        <v>0</v>
      </c>
      <c r="AB368" s="157">
        <f t="shared" si="89"/>
        <v>0</v>
      </c>
      <c r="AC368" s="157">
        <f t="shared" si="90"/>
        <v>253891290457384.94</v>
      </c>
      <c r="AD368" s="88">
        <f t="shared" si="91"/>
        <v>273428882507874.25</v>
      </c>
      <c r="AE368" s="156">
        <f t="shared" si="94"/>
        <v>1076.9525887055534</v>
      </c>
      <c r="AF368" s="131">
        <f t="shared" si="99"/>
        <v>-2.1666282295678851E-2</v>
      </c>
      <c r="AG368" s="84">
        <f t="shared" si="100"/>
        <v>1.0752688172043012E-2</v>
      </c>
      <c r="AH368" s="84">
        <f t="shared" si="101"/>
        <v>7.3529411764705881E-3</v>
      </c>
      <c r="AI368" s="84">
        <f t="shared" si="102"/>
        <v>-0.11075949367088607</v>
      </c>
      <c r="AJ368" s="84" t="e">
        <f t="shared" si="103"/>
        <v>#DIV/0!</v>
      </c>
    </row>
    <row r="369" spans="1:36" s="162" customFormat="1" ht="16.5">
      <c r="A369" s="153">
        <v>20190701</v>
      </c>
      <c r="B369" s="153" t="s">
        <v>100</v>
      </c>
      <c r="C369">
        <v>47000</v>
      </c>
      <c r="D369">
        <v>46600</v>
      </c>
      <c r="E369" s="166">
        <v>5969782550</v>
      </c>
      <c r="F369" s="166">
        <f t="shared" si="95"/>
        <v>0.18606768411139213</v>
      </c>
      <c r="G369" s="166">
        <f t="shared" si="86"/>
        <v>0.1659288966779407</v>
      </c>
      <c r="H369">
        <v>205500</v>
      </c>
      <c r="I369">
        <v>208000</v>
      </c>
      <c r="J369" s="159">
        <v>128329070</v>
      </c>
      <c r="K369" s="153">
        <f t="shared" si="96"/>
        <v>1.5055159715561699</v>
      </c>
      <c r="L369" s="153">
        <f t="shared" si="87"/>
        <v>1.7653934965730684</v>
      </c>
      <c r="M369" s="8">
        <v>168600</v>
      </c>
      <c r="N369">
        <v>181000</v>
      </c>
      <c r="O369" s="166">
        <v>15956260</v>
      </c>
      <c r="P369" s="166">
        <f t="shared" si="97"/>
        <v>21.615960293054357</v>
      </c>
      <c r="Q369" s="166">
        <f t="shared" si="88"/>
        <v>34.611443842321918</v>
      </c>
      <c r="R369">
        <v>10805</v>
      </c>
      <c r="S369">
        <v>10805</v>
      </c>
      <c r="T369" s="153">
        <v>67900000</v>
      </c>
      <c r="U369" s="153">
        <f t="shared" si="92"/>
        <v>183.85855761597219</v>
      </c>
      <c r="V369" s="84">
        <f t="shared" si="93"/>
        <v>169.22034740693741</v>
      </c>
      <c r="W369" s="166">
        <v>0</v>
      </c>
      <c r="X369" s="166">
        <v>0</v>
      </c>
      <c r="Y369" s="166">
        <v>0</v>
      </c>
      <c r="Z369" s="166">
        <f t="shared" si="98"/>
        <v>0</v>
      </c>
      <c r="AA369" s="166">
        <v>0</v>
      </c>
      <c r="AB369" s="159">
        <f t="shared" si="89"/>
        <v>1</v>
      </c>
      <c r="AC369" s="159">
        <f>IF(AND(AB369=0,B369="N"),AC368,AC368*(C369*E369*G369+H369*J369*L369+M369*O369*Q369+R369*T369*V369)/AD368)</f>
        <v>288197727482188.06</v>
      </c>
      <c r="AD369" s="159">
        <f t="shared" si="91"/>
        <v>317393581204077.94</v>
      </c>
      <c r="AE369" s="160">
        <f t="shared" si="94"/>
        <v>1101.3049408021245</v>
      </c>
      <c r="AF369" s="161">
        <f t="shared" si="99"/>
        <v>2.2612278713069027E-2</v>
      </c>
      <c r="AG369" s="153">
        <f t="shared" si="100"/>
        <v>-8.5106382978723406E-3</v>
      </c>
      <c r="AH369" s="153">
        <f t="shared" si="101"/>
        <v>1.2165450121654502E-2</v>
      </c>
      <c r="AI369" s="153">
        <f t="shared" si="102"/>
        <v>7.354685646500593E-2</v>
      </c>
      <c r="AJ369" s="153" t="e">
        <f t="shared" si="103"/>
        <v>#DIV/0!</v>
      </c>
    </row>
    <row r="370" spans="1:36" ht="16.5">
      <c r="A370" s="84">
        <v>20190702</v>
      </c>
      <c r="B370" s="84" t="s">
        <v>99</v>
      </c>
      <c r="C370">
        <v>46600</v>
      </c>
      <c r="D370">
        <v>46250</v>
      </c>
      <c r="E370" s="112">
        <v>5969782550</v>
      </c>
      <c r="F370" s="112">
        <f t="shared" si="95"/>
        <v>0.1659288966779407</v>
      </c>
      <c r="G370" s="137">
        <f t="shared" si="86"/>
        <v>0.1659288966779407</v>
      </c>
      <c r="H370">
        <v>208000</v>
      </c>
      <c r="I370">
        <v>205000</v>
      </c>
      <c r="J370" s="88">
        <v>128329070</v>
      </c>
      <c r="K370" s="84">
        <f t="shared" si="96"/>
        <v>1.7653934965730684</v>
      </c>
      <c r="L370" s="130">
        <f t="shared" si="87"/>
        <v>1.7653934965730684</v>
      </c>
      <c r="M370">
        <v>181000</v>
      </c>
      <c r="N370">
        <v>178300</v>
      </c>
      <c r="O370" s="112">
        <v>15956260</v>
      </c>
      <c r="P370" s="112">
        <f t="shared" si="97"/>
        <v>34.611443842321918</v>
      </c>
      <c r="Q370" s="137">
        <f t="shared" si="88"/>
        <v>34.611443842321918</v>
      </c>
      <c r="R370">
        <v>10805</v>
      </c>
      <c r="S370">
        <v>10740</v>
      </c>
      <c r="T370" s="84">
        <v>67900000</v>
      </c>
      <c r="U370" s="84">
        <f t="shared" si="92"/>
        <v>169.22034740693741</v>
      </c>
      <c r="V370" s="84">
        <f t="shared" si="93"/>
        <v>169.22034740693741</v>
      </c>
      <c r="W370" s="112">
        <v>0</v>
      </c>
      <c r="X370" s="112">
        <v>0</v>
      </c>
      <c r="Y370" s="112">
        <v>0</v>
      </c>
      <c r="Z370" s="112">
        <f t="shared" si="98"/>
        <v>0</v>
      </c>
      <c r="AA370" s="112">
        <v>0</v>
      </c>
      <c r="AB370" s="157">
        <f t="shared" si="89"/>
        <v>0</v>
      </c>
      <c r="AC370" s="157">
        <f t="shared" si="90"/>
        <v>288197727482188.06</v>
      </c>
      <c r="AD370" s="88">
        <f t="shared" si="91"/>
        <v>314129250651131.12</v>
      </c>
      <c r="AE370" s="156">
        <f t="shared" si="94"/>
        <v>1089.9782361071732</v>
      </c>
      <c r="AF370" s="131">
        <f t="shared" si="99"/>
        <v>-1.0284803304978945E-2</v>
      </c>
      <c r="AG370" s="84">
        <f t="shared" si="100"/>
        <v>-7.5107296137339056E-3</v>
      </c>
      <c r="AH370" s="84">
        <f t="shared" si="101"/>
        <v>-1.4423076923076924E-2</v>
      </c>
      <c r="AI370" s="84">
        <f t="shared" si="102"/>
        <v>-1.4917127071823204E-2</v>
      </c>
      <c r="AJ370" s="84" t="e">
        <f t="shared" si="103"/>
        <v>#DIV/0!</v>
      </c>
    </row>
    <row r="371" spans="1:36" ht="16.5">
      <c r="A371" s="84">
        <v>20190703</v>
      </c>
      <c r="B371" s="84" t="s">
        <v>99</v>
      </c>
      <c r="C371">
        <v>46250</v>
      </c>
      <c r="D371">
        <v>45400</v>
      </c>
      <c r="E371" s="112">
        <v>5969782550</v>
      </c>
      <c r="F371" s="112">
        <f t="shared" si="95"/>
        <v>0.1659288966779407</v>
      </c>
      <c r="G371" s="137">
        <f t="shared" si="86"/>
        <v>0.1659288966779407</v>
      </c>
      <c r="H371">
        <v>205000</v>
      </c>
      <c r="I371">
        <v>206000</v>
      </c>
      <c r="J371" s="88">
        <v>128329070</v>
      </c>
      <c r="K371" s="84">
        <f t="shared" si="96"/>
        <v>1.7653934965730684</v>
      </c>
      <c r="L371" s="130">
        <f t="shared" si="87"/>
        <v>1.7653934965730684</v>
      </c>
      <c r="M371">
        <v>178300</v>
      </c>
      <c r="N371">
        <v>184900</v>
      </c>
      <c r="O371" s="112">
        <v>15956260</v>
      </c>
      <c r="P371" s="112">
        <f t="shared" si="97"/>
        <v>34.611443842321918</v>
      </c>
      <c r="Q371" s="137">
        <f t="shared" si="88"/>
        <v>34.611443842321918</v>
      </c>
      <c r="R371">
        <v>10740</v>
      </c>
      <c r="S371">
        <v>10625</v>
      </c>
      <c r="T371" s="84">
        <v>67900000</v>
      </c>
      <c r="U371" s="84">
        <f t="shared" si="92"/>
        <v>169.22034740693741</v>
      </c>
      <c r="V371" s="84">
        <f t="shared" si="93"/>
        <v>169.22034740693741</v>
      </c>
      <c r="W371" s="112">
        <v>0</v>
      </c>
      <c r="X371" s="112">
        <v>0</v>
      </c>
      <c r="Y371" s="112">
        <v>0</v>
      </c>
      <c r="Z371" s="112">
        <f t="shared" si="98"/>
        <v>0</v>
      </c>
      <c r="AA371" s="112">
        <v>0</v>
      </c>
      <c r="AB371" s="157">
        <f t="shared" si="89"/>
        <v>0</v>
      </c>
      <c r="AC371" s="157">
        <f t="shared" si="90"/>
        <v>288197727482188.06</v>
      </c>
      <c r="AD371" s="88">
        <f t="shared" si="91"/>
        <v>315837446056558.87</v>
      </c>
      <c r="AE371" s="156">
        <f t="shared" si="94"/>
        <v>1095.9054008365806</v>
      </c>
      <c r="AF371" s="131">
        <f t="shared" si="99"/>
        <v>5.4378743841492893E-3</v>
      </c>
      <c r="AG371" s="84">
        <f t="shared" si="100"/>
        <v>-1.8378378378378378E-2</v>
      </c>
      <c r="AH371" s="84">
        <f t="shared" si="101"/>
        <v>4.8780487804878049E-3</v>
      </c>
      <c r="AI371" s="84">
        <f t="shared" si="102"/>
        <v>3.7016264722378012E-2</v>
      </c>
      <c r="AJ371" s="84" t="e">
        <f t="shared" si="103"/>
        <v>#DIV/0!</v>
      </c>
    </row>
    <row r="372" spans="1:36" ht="16.5">
      <c r="A372" s="84">
        <v>20190704</v>
      </c>
      <c r="B372" s="84" t="s">
        <v>99</v>
      </c>
      <c r="C372">
        <v>45400</v>
      </c>
      <c r="D372">
        <v>46000</v>
      </c>
      <c r="E372" s="112">
        <v>5969782550</v>
      </c>
      <c r="F372" s="112">
        <f t="shared" si="95"/>
        <v>0.1659288966779407</v>
      </c>
      <c r="G372" s="137">
        <f t="shared" si="86"/>
        <v>0.1659288966779407</v>
      </c>
      <c r="H372">
        <v>206000</v>
      </c>
      <c r="I372">
        <v>203500</v>
      </c>
      <c r="J372" s="88">
        <v>128329070</v>
      </c>
      <c r="K372" s="84">
        <f t="shared" si="96"/>
        <v>1.7653934965730684</v>
      </c>
      <c r="L372" s="130">
        <f t="shared" si="87"/>
        <v>1.7653934965730684</v>
      </c>
      <c r="M372">
        <v>184900</v>
      </c>
      <c r="N372">
        <v>182600</v>
      </c>
      <c r="O372" s="112">
        <v>15956260</v>
      </c>
      <c r="P372" s="112">
        <f t="shared" si="97"/>
        <v>34.611443842321918</v>
      </c>
      <c r="Q372" s="137">
        <f t="shared" si="88"/>
        <v>34.611443842321918</v>
      </c>
      <c r="R372">
        <v>10625</v>
      </c>
      <c r="S372">
        <v>10625</v>
      </c>
      <c r="T372" s="84">
        <v>67900000</v>
      </c>
      <c r="U372" s="84">
        <f t="shared" si="92"/>
        <v>169.22034740693741</v>
      </c>
      <c r="V372" s="84">
        <f t="shared" si="93"/>
        <v>169.22034740693741</v>
      </c>
      <c r="W372" s="112">
        <v>0</v>
      </c>
      <c r="X372" s="112">
        <v>0</v>
      </c>
      <c r="Y372" s="112">
        <v>0</v>
      </c>
      <c r="Z372" s="112">
        <f t="shared" si="98"/>
        <v>0</v>
      </c>
      <c r="AA372" s="112">
        <v>0</v>
      </c>
      <c r="AB372" s="157">
        <f t="shared" si="89"/>
        <v>0</v>
      </c>
      <c r="AC372" s="157">
        <f t="shared" si="90"/>
        <v>288197727482188.06</v>
      </c>
      <c r="AD372" s="88">
        <f t="shared" si="91"/>
        <v>314595184298794</v>
      </c>
      <c r="AE372" s="156">
        <f t="shared" si="94"/>
        <v>1091.5949513107712</v>
      </c>
      <c r="AF372" s="131">
        <f t="shared" si="99"/>
        <v>-3.9332313925261727E-3</v>
      </c>
      <c r="AG372" s="84">
        <f t="shared" si="100"/>
        <v>1.3215859030837005E-2</v>
      </c>
      <c r="AH372" s="84">
        <f t="shared" si="101"/>
        <v>-1.2135922330097087E-2</v>
      </c>
      <c r="AI372" s="84">
        <f t="shared" si="102"/>
        <v>-1.2439156300703082E-2</v>
      </c>
      <c r="AJ372" s="84" t="e">
        <f t="shared" si="103"/>
        <v>#DIV/0!</v>
      </c>
    </row>
    <row r="373" spans="1:36" ht="16.5">
      <c r="A373" s="84">
        <v>20190705</v>
      </c>
      <c r="B373" s="84" t="s">
        <v>99</v>
      </c>
      <c r="C373">
        <v>46000</v>
      </c>
      <c r="D373">
        <v>45650</v>
      </c>
      <c r="E373" s="112">
        <v>5969782550</v>
      </c>
      <c r="F373" s="112">
        <f t="shared" si="95"/>
        <v>0.1659288966779407</v>
      </c>
      <c r="G373" s="137">
        <f t="shared" si="86"/>
        <v>0.1659288966779407</v>
      </c>
      <c r="H373">
        <v>203500</v>
      </c>
      <c r="I373">
        <v>208000</v>
      </c>
      <c r="J373" s="88">
        <v>128329070</v>
      </c>
      <c r="K373" s="84">
        <f t="shared" si="96"/>
        <v>1.7653934965730684</v>
      </c>
      <c r="L373" s="130">
        <f t="shared" si="87"/>
        <v>1.7653934965730684</v>
      </c>
      <c r="M373">
        <v>182600</v>
      </c>
      <c r="N373">
        <v>186500</v>
      </c>
      <c r="O373" s="112">
        <v>15956260</v>
      </c>
      <c r="P373" s="112">
        <f t="shared" si="97"/>
        <v>34.611443842321918</v>
      </c>
      <c r="Q373" s="137">
        <f t="shared" si="88"/>
        <v>34.611443842321918</v>
      </c>
      <c r="R373">
        <v>10625</v>
      </c>
      <c r="S373">
        <v>10615</v>
      </c>
      <c r="T373" s="84">
        <v>67900000</v>
      </c>
      <c r="U373" s="84">
        <f t="shared" si="92"/>
        <v>169.22034740693741</v>
      </c>
      <c r="V373" s="84">
        <f t="shared" si="93"/>
        <v>169.22034740693741</v>
      </c>
      <c r="W373" s="112">
        <v>0</v>
      </c>
      <c r="X373" s="112">
        <v>0</v>
      </c>
      <c r="Y373" s="112">
        <v>0</v>
      </c>
      <c r="Z373" s="112">
        <f t="shared" si="98"/>
        <v>0</v>
      </c>
      <c r="AA373" s="112">
        <v>0</v>
      </c>
      <c r="AB373" s="157">
        <f t="shared" si="89"/>
        <v>0</v>
      </c>
      <c r="AC373" s="157">
        <f t="shared" si="90"/>
        <v>288197727482188.06</v>
      </c>
      <c r="AD373" s="88">
        <f t="shared" si="91"/>
        <v>317306918624927.87</v>
      </c>
      <c r="AE373" s="156">
        <f t="shared" si="94"/>
        <v>1101.0042355193063</v>
      </c>
      <c r="AF373" s="131">
        <f t="shared" si="99"/>
        <v>8.6197579030909081E-3</v>
      </c>
      <c r="AG373" s="84">
        <f t="shared" si="100"/>
        <v>-7.6086956521739134E-3</v>
      </c>
      <c r="AH373" s="84">
        <f t="shared" si="101"/>
        <v>2.2113022113022112E-2</v>
      </c>
      <c r="AI373" s="84">
        <f t="shared" si="102"/>
        <v>2.135815991237678E-2</v>
      </c>
      <c r="AJ373" s="84" t="e">
        <f t="shared" si="103"/>
        <v>#DIV/0!</v>
      </c>
    </row>
    <row r="374" spans="1:36" ht="16.5">
      <c r="A374" s="84">
        <v>20190708</v>
      </c>
      <c r="B374" s="84" t="s">
        <v>99</v>
      </c>
      <c r="C374">
        <v>45650</v>
      </c>
      <c r="D374">
        <v>44400</v>
      </c>
      <c r="E374" s="112">
        <v>5969782550</v>
      </c>
      <c r="F374" s="112">
        <f t="shared" si="95"/>
        <v>0.1659288966779407</v>
      </c>
      <c r="G374" s="137">
        <f t="shared" si="86"/>
        <v>0.1659288966779407</v>
      </c>
      <c r="H374">
        <v>208000</v>
      </c>
      <c r="I374">
        <v>206000</v>
      </c>
      <c r="J374" s="88">
        <v>128329070</v>
      </c>
      <c r="K374" s="84">
        <f t="shared" si="96"/>
        <v>1.7653934965730684</v>
      </c>
      <c r="L374" s="130">
        <f t="shared" si="87"/>
        <v>1.7653934965730684</v>
      </c>
      <c r="M374">
        <v>186500</v>
      </c>
      <c r="N374">
        <v>178300</v>
      </c>
      <c r="O374" s="112">
        <v>15956260</v>
      </c>
      <c r="P374" s="112">
        <f t="shared" si="97"/>
        <v>34.611443842321918</v>
      </c>
      <c r="Q374" s="137">
        <f t="shared" si="88"/>
        <v>34.611443842321918</v>
      </c>
      <c r="R374">
        <v>10615</v>
      </c>
      <c r="S374">
        <v>10445</v>
      </c>
      <c r="T374" s="84">
        <v>67900000</v>
      </c>
      <c r="U374" s="84">
        <f t="shared" si="92"/>
        <v>169.22034740693741</v>
      </c>
      <c r="V374" s="84">
        <f t="shared" si="93"/>
        <v>169.22034740693741</v>
      </c>
      <c r="W374" s="112">
        <v>0</v>
      </c>
      <c r="X374" s="112">
        <v>0</v>
      </c>
      <c r="Y374" s="112">
        <v>0</v>
      </c>
      <c r="Z374" s="112">
        <f t="shared" si="98"/>
        <v>0</v>
      </c>
      <c r="AA374" s="112">
        <v>0</v>
      </c>
      <c r="AB374" s="157">
        <f t="shared" si="89"/>
        <v>0</v>
      </c>
      <c r="AC374" s="157">
        <f t="shared" si="90"/>
        <v>288197727482188.06</v>
      </c>
      <c r="AD374" s="88">
        <f t="shared" si="91"/>
        <v>309133698838927.56</v>
      </c>
      <c r="AE374" s="156">
        <f t="shared" si="94"/>
        <v>1072.6444706543823</v>
      </c>
      <c r="AF374" s="131">
        <f t="shared" si="99"/>
        <v>-2.5758088797494687E-2</v>
      </c>
      <c r="AG374" s="84">
        <f t="shared" si="100"/>
        <v>-2.7382256297918947E-2</v>
      </c>
      <c r="AH374" s="84">
        <f t="shared" si="101"/>
        <v>-9.6153846153846159E-3</v>
      </c>
      <c r="AI374" s="84">
        <f t="shared" si="102"/>
        <v>-4.3967828418230562E-2</v>
      </c>
      <c r="AJ374" s="84" t="e">
        <f t="shared" si="103"/>
        <v>#DIV/0!</v>
      </c>
    </row>
    <row r="375" spans="1:36" ht="16.5">
      <c r="A375" s="84">
        <v>20190709</v>
      </c>
      <c r="B375" s="84" t="s">
        <v>99</v>
      </c>
      <c r="C375">
        <v>44400</v>
      </c>
      <c r="D375">
        <v>45100</v>
      </c>
      <c r="E375" s="112">
        <v>5969782550</v>
      </c>
      <c r="F375" s="112">
        <f t="shared" si="95"/>
        <v>0.1659288966779407</v>
      </c>
      <c r="G375" s="137">
        <f t="shared" si="86"/>
        <v>0.1659288966779407</v>
      </c>
      <c r="H375">
        <v>206000</v>
      </c>
      <c r="I375">
        <v>192500</v>
      </c>
      <c r="J375" s="88">
        <v>128329070</v>
      </c>
      <c r="K375" s="84">
        <f t="shared" si="96"/>
        <v>1.7653934965730684</v>
      </c>
      <c r="L375" s="130">
        <f t="shared" si="87"/>
        <v>1.7653934965730684</v>
      </c>
      <c r="M375">
        <v>178300</v>
      </c>
      <c r="N375">
        <v>172000</v>
      </c>
      <c r="O375" s="112">
        <v>15956260</v>
      </c>
      <c r="P375" s="112">
        <f t="shared" si="97"/>
        <v>34.611443842321918</v>
      </c>
      <c r="Q375" s="137">
        <f t="shared" si="88"/>
        <v>34.611443842321918</v>
      </c>
      <c r="R375">
        <v>10445</v>
      </c>
      <c r="S375">
        <v>10420</v>
      </c>
      <c r="T375" s="84">
        <v>67900000</v>
      </c>
      <c r="U375" s="84">
        <f t="shared" si="92"/>
        <v>169.22034740693741</v>
      </c>
      <c r="V375" s="84">
        <f t="shared" si="93"/>
        <v>169.22034740693741</v>
      </c>
      <c r="W375" s="112">
        <v>0</v>
      </c>
      <c r="X375" s="112">
        <v>0</v>
      </c>
      <c r="Y375" s="112">
        <v>0</v>
      </c>
      <c r="Z375" s="112">
        <f t="shared" si="98"/>
        <v>0</v>
      </c>
      <c r="AA375" s="112">
        <v>0</v>
      </c>
      <c r="AB375" s="157">
        <f t="shared" si="89"/>
        <v>0</v>
      </c>
      <c r="AC375" s="157">
        <f t="shared" si="90"/>
        <v>288197727482188.06</v>
      </c>
      <c r="AD375" s="88">
        <f t="shared" si="91"/>
        <v>303002100335346.31</v>
      </c>
      <c r="AE375" s="156">
        <f t="shared" si="94"/>
        <v>1051.3688049607304</v>
      </c>
      <c r="AF375" s="131">
        <f t="shared" si="99"/>
        <v>-1.9834778694819932E-2</v>
      </c>
      <c r="AG375" s="84">
        <f t="shared" si="100"/>
        <v>1.5765765765765764E-2</v>
      </c>
      <c r="AH375" s="84">
        <f t="shared" si="101"/>
        <v>-6.553398058252427E-2</v>
      </c>
      <c r="AI375" s="84">
        <f t="shared" si="102"/>
        <v>-3.5333707234997194E-2</v>
      </c>
      <c r="AJ375" s="84" t="e">
        <f t="shared" si="103"/>
        <v>#DIV/0!</v>
      </c>
    </row>
    <row r="376" spans="1:36" ht="16.5">
      <c r="A376" s="84">
        <v>20190710</v>
      </c>
      <c r="B376" s="84" t="s">
        <v>99</v>
      </c>
      <c r="C376">
        <v>45100</v>
      </c>
      <c r="D376">
        <v>45550</v>
      </c>
      <c r="E376" s="112">
        <v>5969782550</v>
      </c>
      <c r="F376" s="112">
        <f t="shared" si="95"/>
        <v>0.1659288966779407</v>
      </c>
      <c r="G376" s="137">
        <f t="shared" si="86"/>
        <v>0.1659288966779407</v>
      </c>
      <c r="H376">
        <v>192500</v>
      </c>
      <c r="I376">
        <v>189000</v>
      </c>
      <c r="J376" s="88">
        <v>128329070</v>
      </c>
      <c r="K376" s="84">
        <f t="shared" si="96"/>
        <v>1.7653934965730684</v>
      </c>
      <c r="L376" s="130">
        <f t="shared" si="87"/>
        <v>1.7653934965730684</v>
      </c>
      <c r="M376">
        <v>172000</v>
      </c>
      <c r="N376">
        <v>173700</v>
      </c>
      <c r="O376" s="112">
        <v>15956260</v>
      </c>
      <c r="P376" s="112">
        <f t="shared" si="97"/>
        <v>34.611443842321918</v>
      </c>
      <c r="Q376" s="137">
        <f t="shared" si="88"/>
        <v>34.611443842321918</v>
      </c>
      <c r="R376">
        <v>10420</v>
      </c>
      <c r="S376">
        <v>10460</v>
      </c>
      <c r="T376" s="84">
        <v>67900000</v>
      </c>
      <c r="U376" s="84">
        <f t="shared" si="92"/>
        <v>169.22034740693741</v>
      </c>
      <c r="V376" s="84">
        <f t="shared" si="93"/>
        <v>169.22034740693741</v>
      </c>
      <c r="W376" s="112">
        <v>0</v>
      </c>
      <c r="X376" s="112">
        <v>0</v>
      </c>
      <c r="Y376" s="112">
        <v>0</v>
      </c>
      <c r="Z376" s="112">
        <f t="shared" si="98"/>
        <v>0</v>
      </c>
      <c r="AA376" s="112">
        <v>0</v>
      </c>
      <c r="AB376" s="157">
        <f t="shared" si="89"/>
        <v>0</v>
      </c>
      <c r="AC376" s="157">
        <f t="shared" si="90"/>
        <v>288197727482188.06</v>
      </c>
      <c r="AD376" s="88">
        <f t="shared" si="91"/>
        <v>304053382608444</v>
      </c>
      <c r="AE376" s="156">
        <f t="shared" si="94"/>
        <v>1055.016586233269</v>
      </c>
      <c r="AF376" s="131">
        <f t="shared" si="99"/>
        <v>3.4695544088117311E-3</v>
      </c>
      <c r="AG376" s="84">
        <f t="shared" si="100"/>
        <v>9.9778270509977823E-3</v>
      </c>
      <c r="AH376" s="84">
        <f t="shared" si="101"/>
        <v>-1.8181818181818181E-2</v>
      </c>
      <c r="AI376" s="84">
        <f t="shared" si="102"/>
        <v>9.883720930232558E-3</v>
      </c>
      <c r="AJ376" s="84" t="e">
        <f t="shared" si="103"/>
        <v>#DIV/0!</v>
      </c>
    </row>
    <row r="377" spans="1:36" ht="16.5">
      <c r="A377" s="84">
        <v>20190711</v>
      </c>
      <c r="B377" s="84" t="s">
        <v>99</v>
      </c>
      <c r="C377">
        <v>45550</v>
      </c>
      <c r="D377">
        <v>46200</v>
      </c>
      <c r="E377" s="112">
        <v>5969782550</v>
      </c>
      <c r="F377" s="112">
        <f t="shared" si="95"/>
        <v>0.1659288966779407</v>
      </c>
      <c r="G377" s="137">
        <f t="shared" ref="G377:G381" si="104">IF(B377="Y",0.15*(C377*E377+H377*J377+M377*O377+R377*T377)/(C377*E377),IF(AB377=0,F377,D376*E376*G376/AD376*(C377*E377+H377*J377+M377*O377+R377*T377)/(C377*E377)))</f>
        <v>0.1659288966779407</v>
      </c>
      <c r="H377">
        <v>189000</v>
      </c>
      <c r="I377">
        <v>191500</v>
      </c>
      <c r="J377" s="88">
        <v>128329070</v>
      </c>
      <c r="K377" s="84">
        <f t="shared" si="96"/>
        <v>1.7653934965730684</v>
      </c>
      <c r="L377" s="130">
        <f t="shared" ref="L377:L381" si="105">IF(B377="Y",0.15*(C377*E377+H377*J377+M377*O377+R377*T377)/(H377*J377),IF(AB377=0,K377,I376*J376*L376/AD376*(C377*E377+H377*J377+M377*O377+R377*T377)/(H377*J377)))</f>
        <v>1.7653934965730684</v>
      </c>
      <c r="M377">
        <v>173700</v>
      </c>
      <c r="N377">
        <v>172700</v>
      </c>
      <c r="O377" s="112">
        <v>15956260</v>
      </c>
      <c r="P377" s="112">
        <f t="shared" si="97"/>
        <v>34.611443842321918</v>
      </c>
      <c r="Q377" s="137">
        <f t="shared" ref="Q377:Q381" si="106">IF(B377="Y",0.3*(C377*E377+H377*J377+M377*O377+R377*T377)/(M377*O377),IF(AB377=0,P377,N376*O376*Q376/AD376*(C377*E377+H377*J377+M377*O377+R377*T377)/(M377*O377)))</f>
        <v>34.611443842321918</v>
      </c>
      <c r="R377">
        <v>10460</v>
      </c>
      <c r="S377">
        <v>10565</v>
      </c>
      <c r="T377" s="84">
        <v>67900000</v>
      </c>
      <c r="U377" s="84">
        <f t="shared" si="92"/>
        <v>169.22034740693741</v>
      </c>
      <c r="V377" s="84">
        <f t="shared" si="93"/>
        <v>169.22034740693741</v>
      </c>
      <c r="W377" s="112">
        <v>0</v>
      </c>
      <c r="X377" s="112">
        <v>0</v>
      </c>
      <c r="Y377" s="112">
        <v>0</v>
      </c>
      <c r="Z377" s="112">
        <f t="shared" si="98"/>
        <v>0</v>
      </c>
      <c r="AA377" s="112">
        <v>0</v>
      </c>
      <c r="AB377" s="157">
        <f t="shared" ref="AB377:AB381" si="107">IF(AD376&lt;&gt;(C377*E377*F377+H377*J377*K377+M377*O377*P377+R377*T377*U377),1,0)</f>
        <v>0</v>
      </c>
      <c r="AC377" s="157">
        <f t="shared" ref="AC377:AC381" si="108">IF(AND(AB377=0,B377="N"),AC376,AC376*(C377*E377*G377+H377*J377*L377+M377*O377*Q377+R377*T377*V377)/AD376)</f>
        <v>288197727482188.06</v>
      </c>
      <c r="AD377" s="88">
        <f t="shared" ref="AD377:AD381" si="109">D377*E377*G377+I377*J377*L377+N377*O377*Q377+S377*T377*V377</f>
        <v>305917811773110.06</v>
      </c>
      <c r="AE377" s="156">
        <f t="shared" si="94"/>
        <v>1061.4858571083535</v>
      </c>
      <c r="AF377" s="131">
        <f t="shared" si="99"/>
        <v>6.131913904957406E-3</v>
      </c>
      <c r="AG377" s="84">
        <f t="shared" si="100"/>
        <v>1.4270032930845226E-2</v>
      </c>
      <c r="AH377" s="84">
        <f t="shared" si="101"/>
        <v>1.3227513227513227E-2</v>
      </c>
      <c r="AI377" s="84">
        <f t="shared" si="102"/>
        <v>-5.7570523891767415E-3</v>
      </c>
      <c r="AJ377" s="84" t="e">
        <f t="shared" si="103"/>
        <v>#DIV/0!</v>
      </c>
    </row>
    <row r="378" spans="1:36" ht="16.5">
      <c r="A378" s="84">
        <v>20190712</v>
      </c>
      <c r="B378" s="84" t="s">
        <v>99</v>
      </c>
      <c r="C378">
        <v>46200</v>
      </c>
      <c r="D378">
        <v>46300</v>
      </c>
      <c r="E378" s="112">
        <v>5969782550</v>
      </c>
      <c r="F378" s="112">
        <f t="shared" si="95"/>
        <v>0.1659288966779407</v>
      </c>
      <c r="G378" s="137">
        <f t="shared" si="104"/>
        <v>0.1659288966779407</v>
      </c>
      <c r="H378">
        <v>191500</v>
      </c>
      <c r="I378">
        <v>188500</v>
      </c>
      <c r="J378" s="88">
        <v>128329070</v>
      </c>
      <c r="K378" s="84">
        <f t="shared" si="96"/>
        <v>1.7653934965730684</v>
      </c>
      <c r="L378" s="130">
        <f t="shared" si="105"/>
        <v>1.7653934965730684</v>
      </c>
      <c r="M378">
        <v>172700</v>
      </c>
      <c r="N378">
        <v>169800</v>
      </c>
      <c r="O378" s="112">
        <v>15956260</v>
      </c>
      <c r="P378" s="112">
        <f t="shared" si="97"/>
        <v>34.611443842321918</v>
      </c>
      <c r="Q378" s="137">
        <f t="shared" si="106"/>
        <v>34.611443842321918</v>
      </c>
      <c r="R378">
        <v>10565</v>
      </c>
      <c r="S378">
        <v>10580</v>
      </c>
      <c r="T378" s="84">
        <v>67900000</v>
      </c>
      <c r="U378" s="84">
        <f t="shared" ref="U378:U381" si="110">V377</f>
        <v>169.22034740693741</v>
      </c>
      <c r="V378" s="84">
        <f t="shared" ref="V378:V381" si="111">IF(B378="Y",0.4*(C378*E378+H378*J378+M378*O378+R378*T378)/(R378*T378),IF(AB378=0,U378,S377*T377*V377/AD377*(C378*E378+H378*J378+M378*O378+R378*T378)/(R378*T378)))</f>
        <v>169.22034740693741</v>
      </c>
      <c r="W378" s="112">
        <v>0</v>
      </c>
      <c r="X378" s="112">
        <v>0</v>
      </c>
      <c r="Y378" s="112">
        <v>0</v>
      </c>
      <c r="Z378" s="112">
        <f t="shared" si="98"/>
        <v>0</v>
      </c>
      <c r="AA378" s="112">
        <v>0</v>
      </c>
      <c r="AB378" s="157">
        <f t="shared" si="107"/>
        <v>0</v>
      </c>
      <c r="AC378" s="157">
        <f t="shared" si="108"/>
        <v>288197727482188.06</v>
      </c>
      <c r="AD378" s="88">
        <f t="shared" si="109"/>
        <v>303907984052261</v>
      </c>
      <c r="AE378" s="156">
        <f t="shared" si="94"/>
        <v>1054.5120765084587</v>
      </c>
      <c r="AF378" s="131">
        <f t="shared" si="99"/>
        <v>-6.5698290308760249E-3</v>
      </c>
      <c r="AG378" s="84">
        <f t="shared" si="100"/>
        <v>2.1645021645021645E-3</v>
      </c>
      <c r="AH378" s="84">
        <f t="shared" si="101"/>
        <v>-1.5665796344647518E-2</v>
      </c>
      <c r="AI378" s="84">
        <f t="shared" si="102"/>
        <v>-1.679212507237985E-2</v>
      </c>
      <c r="AJ378" s="84" t="e">
        <f t="shared" si="103"/>
        <v>#DIV/0!</v>
      </c>
    </row>
    <row r="379" spans="1:36" ht="16.5">
      <c r="A379" s="84">
        <v>20190715</v>
      </c>
      <c r="B379" s="84" t="s">
        <v>99</v>
      </c>
      <c r="C379">
        <v>46300</v>
      </c>
      <c r="D379">
        <v>46450</v>
      </c>
      <c r="E379" s="112">
        <v>5969782550</v>
      </c>
      <c r="F379" s="112">
        <f t="shared" si="95"/>
        <v>0.1659288966779407</v>
      </c>
      <c r="G379" s="137">
        <f t="shared" si="104"/>
        <v>0.1659288966779407</v>
      </c>
      <c r="H379">
        <v>188500</v>
      </c>
      <c r="I379">
        <v>183500</v>
      </c>
      <c r="J379" s="88">
        <v>128329070</v>
      </c>
      <c r="K379" s="84">
        <f t="shared" si="96"/>
        <v>1.7653934965730684</v>
      </c>
      <c r="L379" s="130">
        <f t="shared" si="105"/>
        <v>1.7653934965730684</v>
      </c>
      <c r="M379">
        <v>169800</v>
      </c>
      <c r="N379">
        <v>171600</v>
      </c>
      <c r="O379" s="112">
        <v>15956260</v>
      </c>
      <c r="P379" s="112">
        <f t="shared" si="97"/>
        <v>34.611443842321918</v>
      </c>
      <c r="Q379" s="137">
        <f t="shared" si="106"/>
        <v>34.611443842321918</v>
      </c>
      <c r="R379">
        <v>10580</v>
      </c>
      <c r="S379">
        <v>10590</v>
      </c>
      <c r="T379" s="84">
        <v>67900000</v>
      </c>
      <c r="U379" s="84">
        <f t="shared" si="110"/>
        <v>169.22034740693741</v>
      </c>
      <c r="V379" s="84">
        <f t="shared" si="111"/>
        <v>169.22034740693741</v>
      </c>
      <c r="W379" s="112">
        <v>0</v>
      </c>
      <c r="X379" s="112">
        <v>0</v>
      </c>
      <c r="Y379" s="112">
        <v>0</v>
      </c>
      <c r="Z379" s="112">
        <f t="shared" si="98"/>
        <v>0</v>
      </c>
      <c r="AA379" s="112">
        <v>0</v>
      </c>
      <c r="AB379" s="157">
        <f t="shared" si="107"/>
        <v>0</v>
      </c>
      <c r="AC379" s="157">
        <f t="shared" si="108"/>
        <v>288197727482188.06</v>
      </c>
      <c r="AD379" s="88">
        <f t="shared" si="109"/>
        <v>304032796609405.5</v>
      </c>
      <c r="AE379" s="156">
        <f t="shared" si="94"/>
        <v>1054.94515611056</v>
      </c>
      <c r="AF379" s="131">
        <f t="shared" si="99"/>
        <v>4.1069193207844858E-4</v>
      </c>
      <c r="AG379" s="84">
        <f t="shared" si="100"/>
        <v>3.2397408207343412E-3</v>
      </c>
      <c r="AH379" s="84">
        <f t="shared" si="101"/>
        <v>-2.6525198938992044E-2</v>
      </c>
      <c r="AI379" s="84">
        <f t="shared" si="102"/>
        <v>1.0600706713780919E-2</v>
      </c>
      <c r="AJ379" s="84" t="e">
        <f t="shared" si="103"/>
        <v>#DIV/0!</v>
      </c>
    </row>
    <row r="380" spans="1:36" ht="16.5">
      <c r="A380" s="84">
        <v>20190716</v>
      </c>
      <c r="B380" s="84" t="s">
        <v>99</v>
      </c>
      <c r="C380">
        <v>46450</v>
      </c>
      <c r="D380">
        <v>46850</v>
      </c>
      <c r="E380" s="112">
        <v>5969782550</v>
      </c>
      <c r="F380" s="112">
        <f t="shared" si="95"/>
        <v>0.1659288966779407</v>
      </c>
      <c r="G380" s="137">
        <f t="shared" si="104"/>
        <v>0.1659288966779407</v>
      </c>
      <c r="H380">
        <v>183500</v>
      </c>
      <c r="I380">
        <v>188500</v>
      </c>
      <c r="J380" s="88">
        <v>128329070</v>
      </c>
      <c r="K380" s="84">
        <f t="shared" si="96"/>
        <v>1.7653934965730684</v>
      </c>
      <c r="L380" s="130">
        <f t="shared" si="105"/>
        <v>1.7653934965730684</v>
      </c>
      <c r="M380">
        <v>171600</v>
      </c>
      <c r="N380">
        <v>176000</v>
      </c>
      <c r="O380" s="112">
        <v>15956260</v>
      </c>
      <c r="P380" s="112">
        <f t="shared" si="97"/>
        <v>34.611443842321918</v>
      </c>
      <c r="Q380" s="137">
        <f t="shared" si="106"/>
        <v>34.611443842321918</v>
      </c>
      <c r="R380">
        <v>10590</v>
      </c>
      <c r="S380">
        <v>10635</v>
      </c>
      <c r="T380" s="84">
        <v>67900000</v>
      </c>
      <c r="U380" s="84">
        <f t="shared" si="110"/>
        <v>169.22034740693741</v>
      </c>
      <c r="V380" s="84">
        <f t="shared" si="111"/>
        <v>169.22034740693741</v>
      </c>
      <c r="W380" s="112">
        <v>0</v>
      </c>
      <c r="X380" s="112">
        <v>0</v>
      </c>
      <c r="Y380" s="112">
        <v>0</v>
      </c>
      <c r="Z380" s="112">
        <f t="shared" si="98"/>
        <v>0</v>
      </c>
      <c r="AA380" s="112">
        <v>0</v>
      </c>
      <c r="AB380" s="157">
        <f t="shared" si="107"/>
        <v>0</v>
      </c>
      <c r="AC380" s="157">
        <f t="shared" si="108"/>
        <v>288197727482188.06</v>
      </c>
      <c r="AD380" s="88">
        <f t="shared" si="109"/>
        <v>308508814148138.62</v>
      </c>
      <c r="AE380" s="156">
        <f t="shared" si="94"/>
        <v>1070.4762207648077</v>
      </c>
      <c r="AF380" s="131">
        <f t="shared" si="99"/>
        <v>1.4722153625036481E-2</v>
      </c>
      <c r="AG380" s="84">
        <f t="shared" si="100"/>
        <v>8.6114101184068884E-3</v>
      </c>
      <c r="AH380" s="84">
        <f t="shared" si="101"/>
        <v>2.7247956403269755E-2</v>
      </c>
      <c r="AI380" s="84">
        <f t="shared" si="102"/>
        <v>2.564102564102564E-2</v>
      </c>
      <c r="AJ380" s="84" t="e">
        <f t="shared" si="103"/>
        <v>#DIV/0!</v>
      </c>
    </row>
    <row r="381" spans="1:36" ht="16.5">
      <c r="A381" s="84">
        <v>20190717</v>
      </c>
      <c r="B381" s="84" t="s">
        <v>99</v>
      </c>
      <c r="C381">
        <v>46850</v>
      </c>
      <c r="D381">
        <v>46050</v>
      </c>
      <c r="E381" s="112">
        <v>5969782550</v>
      </c>
      <c r="F381" s="112">
        <f t="shared" si="95"/>
        <v>0.1659288966779407</v>
      </c>
      <c r="G381" s="137">
        <f t="shared" si="104"/>
        <v>0.1659288966779407</v>
      </c>
      <c r="H381">
        <v>188500</v>
      </c>
      <c r="I381">
        <v>184500</v>
      </c>
      <c r="J381" s="88">
        <v>128329070</v>
      </c>
      <c r="K381" s="84">
        <f t="shared" si="96"/>
        <v>1.7653934965730684</v>
      </c>
      <c r="L381" s="130">
        <f t="shared" si="105"/>
        <v>1.7653934965730684</v>
      </c>
      <c r="M381">
        <v>176000</v>
      </c>
      <c r="N381">
        <v>178400</v>
      </c>
      <c r="O381" s="112">
        <v>15956260</v>
      </c>
      <c r="P381" s="112">
        <f t="shared" si="97"/>
        <v>34.611443842321918</v>
      </c>
      <c r="Q381" s="137">
        <f t="shared" si="106"/>
        <v>34.611443842321918</v>
      </c>
      <c r="R381">
        <v>10635</v>
      </c>
      <c r="S381">
        <v>10575</v>
      </c>
      <c r="T381" s="84">
        <v>67900000</v>
      </c>
      <c r="U381" s="84">
        <f t="shared" si="110"/>
        <v>169.22034740693741</v>
      </c>
      <c r="V381" s="84">
        <f t="shared" si="111"/>
        <v>169.22034740693741</v>
      </c>
      <c r="W381" s="112">
        <v>0</v>
      </c>
      <c r="X381" s="112">
        <v>0</v>
      </c>
      <c r="Y381" s="112">
        <v>0</v>
      </c>
      <c r="Z381" s="112">
        <f t="shared" si="98"/>
        <v>0</v>
      </c>
      <c r="AA381" s="112">
        <v>0</v>
      </c>
      <c r="AB381" s="157">
        <f t="shared" si="107"/>
        <v>0</v>
      </c>
      <c r="AC381" s="157">
        <f t="shared" si="108"/>
        <v>288197727482188.06</v>
      </c>
      <c r="AD381" s="88">
        <f t="shared" si="109"/>
        <v>307446203757479.06</v>
      </c>
      <c r="AE381" s="156">
        <f t="shared" si="94"/>
        <v>1066.7891327369355</v>
      </c>
      <c r="AF381" s="131">
        <f t="shared" si="99"/>
        <v>-3.444343700823188E-3</v>
      </c>
      <c r="AG381" s="84">
        <f t="shared" si="100"/>
        <v>-1.7075773745997867E-2</v>
      </c>
      <c r="AH381" s="84">
        <f t="shared" si="101"/>
        <v>-2.1220159151193633E-2</v>
      </c>
      <c r="AI381" s="84">
        <f t="shared" si="102"/>
        <v>1.3636363636363636E-2</v>
      </c>
      <c r="AJ381" s="84" t="e">
        <f t="shared" si="103"/>
        <v>#DIV/0!</v>
      </c>
    </row>
    <row r="382" spans="1:36" ht="16.5">
      <c r="C382">
        <v>46050</v>
      </c>
      <c r="H382">
        <v>184500</v>
      </c>
      <c r="M382">
        <v>178400</v>
      </c>
      <c r="R382">
        <v>10575</v>
      </c>
      <c r="S382" s="163"/>
      <c r="T382" s="163"/>
      <c r="W382" s="163"/>
      <c r="X382" s="163"/>
      <c r="Y382" s="163"/>
    </row>
    <row r="383" spans="1:36" ht="16.5">
      <c r="R383" s="163"/>
      <c r="S383" s="163"/>
      <c r="T383" s="163"/>
      <c r="W383" s="163"/>
      <c r="X383" s="163"/>
      <c r="Y383" s="163"/>
    </row>
  </sheetData>
  <mergeCells count="7">
    <mergeCell ref="AG1:AJ1"/>
    <mergeCell ref="M1:Q1"/>
    <mergeCell ref="R1:V1"/>
    <mergeCell ref="W1:AA1"/>
    <mergeCell ref="C1:G1"/>
    <mergeCell ref="H1:L1"/>
    <mergeCell ref="AB1:AF1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topLeftCell="M337" zoomScale="85" zoomScaleNormal="85" workbookViewId="0">
      <selection activeCell="T248" sqref="T248:T381"/>
    </sheetView>
  </sheetViews>
  <sheetFormatPr defaultColWidth="8.875" defaultRowHeight="13.5"/>
  <cols>
    <col min="1" max="1" width="9" style="16" bestFit="1" customWidth="1"/>
    <col min="2" max="2" width="8.875" style="16"/>
    <col min="3" max="4" width="9" style="16" bestFit="1" customWidth="1"/>
    <col min="5" max="5" width="11.125" style="16" bestFit="1" customWidth="1"/>
    <col min="6" max="6" width="13.125" style="16" bestFit="1" customWidth="1"/>
    <col min="7" max="7" width="13" style="16" customWidth="1"/>
    <col min="8" max="9" width="9" style="16" bestFit="1" customWidth="1"/>
    <col min="10" max="10" width="11.125" style="16" bestFit="1" customWidth="1"/>
    <col min="11" max="11" width="13.125" style="16" bestFit="1" customWidth="1"/>
    <col min="12" max="12" width="13" style="16" customWidth="1"/>
    <col min="13" max="14" width="9" style="16" bestFit="1" customWidth="1"/>
    <col min="15" max="15" width="11.125" style="16" bestFit="1" customWidth="1"/>
    <col min="16" max="17" width="13.75" style="16" bestFit="1" customWidth="1"/>
    <col min="18" max="18" width="9" style="16" bestFit="1" customWidth="1"/>
    <col min="19" max="19" width="8.875" style="16"/>
    <col min="20" max="20" width="11.125" style="16" bestFit="1" customWidth="1"/>
    <col min="21" max="21" width="13.125" style="16" bestFit="1" customWidth="1"/>
    <col min="22" max="22" width="16.125" style="16" bestFit="1" customWidth="1"/>
    <col min="23" max="24" width="9" style="16" bestFit="1" customWidth="1"/>
    <col min="25" max="25" width="11.125" style="16" bestFit="1" customWidth="1"/>
    <col min="26" max="26" width="13.125" style="16" bestFit="1" customWidth="1"/>
    <col min="27" max="27" width="13" style="16" customWidth="1"/>
    <col min="28" max="28" width="14" style="76" customWidth="1"/>
    <col min="29" max="29" width="23.5" style="76" customWidth="1"/>
    <col min="30" max="30" width="16.125" style="76" bestFit="1" customWidth="1"/>
    <col min="31" max="31" width="15" style="76" customWidth="1"/>
    <col min="32" max="32" width="9.375" style="76" bestFit="1" customWidth="1"/>
    <col min="33" max="35" width="9" style="102" bestFit="1" customWidth="1"/>
    <col min="36" max="36" width="12.375" style="102" customWidth="1"/>
    <col min="37" max="16384" width="8.875" style="16"/>
  </cols>
  <sheetData>
    <row r="1" spans="1:36">
      <c r="A1" s="84"/>
      <c r="B1" s="84"/>
      <c r="C1" s="277" t="s">
        <v>205</v>
      </c>
      <c r="D1" s="278"/>
      <c r="E1" s="278"/>
      <c r="F1" s="278"/>
      <c r="G1" s="279"/>
      <c r="H1" s="274" t="s">
        <v>206</v>
      </c>
      <c r="I1" s="275"/>
      <c r="J1" s="275"/>
      <c r="K1" s="275"/>
      <c r="L1" s="276"/>
      <c r="M1" s="277" t="s">
        <v>207</v>
      </c>
      <c r="N1" s="278"/>
      <c r="O1" s="278"/>
      <c r="P1" s="278"/>
      <c r="Q1" s="279"/>
      <c r="R1" s="274" t="s">
        <v>208</v>
      </c>
      <c r="S1" s="275"/>
      <c r="T1" s="275"/>
      <c r="U1" s="275"/>
      <c r="V1" s="276"/>
      <c r="W1" s="277" t="s">
        <v>209</v>
      </c>
      <c r="X1" s="278"/>
      <c r="Y1" s="278"/>
      <c r="Z1" s="278"/>
      <c r="AA1" s="279"/>
      <c r="AB1" s="268" t="s">
        <v>105</v>
      </c>
      <c r="AC1" s="268"/>
      <c r="AD1" s="268"/>
      <c r="AE1" s="268"/>
      <c r="AF1" s="268"/>
      <c r="AG1" s="271" t="s">
        <v>165</v>
      </c>
      <c r="AH1" s="271"/>
      <c r="AI1" s="271"/>
      <c r="AJ1" s="271"/>
    </row>
    <row r="2" spans="1:36">
      <c r="A2" s="84" t="s">
        <v>91</v>
      </c>
      <c r="B2" s="84" t="s">
        <v>98</v>
      </c>
      <c r="C2" s="85" t="s">
        <v>158</v>
      </c>
      <c r="D2" s="85" t="s">
        <v>159</v>
      </c>
      <c r="E2" s="85" t="s">
        <v>17</v>
      </c>
      <c r="F2" s="216" t="s">
        <v>210</v>
      </c>
      <c r="G2" s="217" t="s">
        <v>189</v>
      </c>
      <c r="H2" s="84" t="s">
        <v>14</v>
      </c>
      <c r="I2" s="84" t="s">
        <v>132</v>
      </c>
      <c r="J2" s="84" t="s">
        <v>17</v>
      </c>
      <c r="K2" s="147" t="s">
        <v>190</v>
      </c>
      <c r="L2" s="148" t="s">
        <v>211</v>
      </c>
      <c r="M2" s="85" t="s">
        <v>160</v>
      </c>
      <c r="N2" s="85" t="s">
        <v>161</v>
      </c>
      <c r="O2" s="85" t="s">
        <v>17</v>
      </c>
      <c r="P2" s="216" t="s">
        <v>212</v>
      </c>
      <c r="Q2" s="217" t="s">
        <v>211</v>
      </c>
      <c r="R2" s="84" t="s">
        <v>14</v>
      </c>
      <c r="S2" s="84" t="s">
        <v>163</v>
      </c>
      <c r="T2" s="84" t="s">
        <v>17</v>
      </c>
      <c r="U2" s="147" t="s">
        <v>212</v>
      </c>
      <c r="V2" s="148" t="s">
        <v>213</v>
      </c>
      <c r="W2" s="85" t="s">
        <v>14</v>
      </c>
      <c r="X2" s="85" t="s">
        <v>163</v>
      </c>
      <c r="Y2" s="85" t="s">
        <v>17</v>
      </c>
      <c r="Z2" s="216" t="s">
        <v>214</v>
      </c>
      <c r="AA2" s="217" t="s">
        <v>189</v>
      </c>
      <c r="AB2" s="87" t="s">
        <v>164</v>
      </c>
      <c r="AC2" s="87" t="s">
        <v>103</v>
      </c>
      <c r="AD2" s="87" t="s">
        <v>104</v>
      </c>
      <c r="AE2" s="219" t="s">
        <v>105</v>
      </c>
      <c r="AF2" s="87" t="s">
        <v>106</v>
      </c>
      <c r="AG2" s="84" t="s">
        <v>166</v>
      </c>
      <c r="AH2" s="84" t="s">
        <v>110</v>
      </c>
      <c r="AI2" s="84" t="s">
        <v>111</v>
      </c>
      <c r="AJ2" s="84" t="s">
        <v>167</v>
      </c>
    </row>
    <row r="3" spans="1:36">
      <c r="A3" s="84">
        <v>20171228</v>
      </c>
      <c r="B3" s="84" t="s">
        <v>99</v>
      </c>
      <c r="C3" s="85">
        <v>2468000</v>
      </c>
      <c r="D3" s="85">
        <v>2548000</v>
      </c>
      <c r="E3" s="85">
        <v>129098494</v>
      </c>
      <c r="F3" s="85">
        <f>0.15*(D3*E3+I3*J3+N3*O3+X3*Y3)/(D3*E3)</f>
        <v>0.16355583200168378</v>
      </c>
      <c r="G3" s="85">
        <f>0.15*(D3*E3+I3*J3+N3*O3+X3*Y3)/(D3*E3)</f>
        <v>0.16355583200168378</v>
      </c>
      <c r="H3" s="84">
        <v>220000</v>
      </c>
      <c r="I3" s="84">
        <v>221100</v>
      </c>
      <c r="J3" s="88">
        <v>122666424</v>
      </c>
      <c r="K3" s="84">
        <f>0.15*(D3*E3+I3*J3+N3*O3+X3*Y3)/(I3*J3)</f>
        <v>1.9836826138271153</v>
      </c>
      <c r="L3" s="84">
        <f>0.15*(D3*E3+I3*J3+N3*O3+X3*Y3)/(I3*J3)</f>
        <v>1.9836826138271153</v>
      </c>
      <c r="M3" s="85">
        <v>160000</v>
      </c>
      <c r="N3" s="85">
        <v>163300</v>
      </c>
      <c r="O3" s="85">
        <v>15956260</v>
      </c>
      <c r="P3" s="85">
        <f>0.3*(D3*E3+I3*J3+N3*O3+X3*Y3)/(N3*O3)</f>
        <v>41.295177853709873</v>
      </c>
      <c r="Q3" s="85">
        <f>0.3*(D3*E3+I3*J3+N3*O3+X3*Y3)/(N3*O3)</f>
        <v>41.295177853709873</v>
      </c>
      <c r="R3" s="84">
        <v>0</v>
      </c>
      <c r="S3" s="84"/>
      <c r="T3" s="84">
        <v>0</v>
      </c>
      <c r="U3" s="84">
        <v>0</v>
      </c>
      <c r="V3" s="84"/>
      <c r="W3" s="85">
        <v>1</v>
      </c>
      <c r="X3" s="85">
        <v>1</v>
      </c>
      <c r="Y3" s="85">
        <v>100000000</v>
      </c>
      <c r="Z3" s="85">
        <f>0.4*(D3*E3+I3*J3+N3*O3+X3*Y3)/(X3*Y3)</f>
        <v>1434681.0652656001</v>
      </c>
      <c r="AA3" s="85">
        <f>0.4*(D3*E3+I3*J3+N3*O3+X3*Y3)/(X3*Y3)</f>
        <v>1434681.0652656001</v>
      </c>
      <c r="AB3" s="220" t="e">
        <f>C3*E3*F3+H3*J3*K3+M3*O3*P3+#REF!*#REF!*#REF!</f>
        <v>#REF!</v>
      </c>
      <c r="AC3" s="220">
        <f>D3*E3*G3+I3*J3*L3+N3*O3*Q3+X3*Y3*AA3</f>
        <v>358670266316400</v>
      </c>
      <c r="AD3" s="220">
        <f>D3*E3*G3+I3*J3*L3+N3*O3*Q3+X3*Y3*AA3</f>
        <v>358670266316400</v>
      </c>
      <c r="AE3" s="219">
        <f>AD3/AC3*1000</f>
        <v>1000</v>
      </c>
      <c r="AF3" s="87"/>
      <c r="AG3" s="84"/>
      <c r="AH3" s="84"/>
      <c r="AI3" s="84"/>
      <c r="AJ3" s="84"/>
    </row>
    <row r="4" spans="1:36" s="17" customFormat="1">
      <c r="A4" s="130">
        <v>20180102</v>
      </c>
      <c r="B4" s="130" t="s">
        <v>100</v>
      </c>
      <c r="C4" s="85">
        <v>2548000</v>
      </c>
      <c r="D4" s="85">
        <v>2551000</v>
      </c>
      <c r="E4" s="85">
        <v>129098494</v>
      </c>
      <c r="F4" s="85">
        <f>G3</f>
        <v>0.16355583200168378</v>
      </c>
      <c r="G4" s="85">
        <f>IF(B4="Y",0.15*(C4*E4+H4*J4+M4*O4+W4*Y4)/(C4*E4),IF(AB4=0,F4,D3*E3*G3/AD3*(C4*E4+H4*J4+M4*O4+W4*Y4)/(C4*E4)))</f>
        <v>0.16355583200168378</v>
      </c>
      <c r="H4" s="84">
        <v>221100</v>
      </c>
      <c r="I4" s="84">
        <v>225900</v>
      </c>
      <c r="J4" s="88">
        <v>122666424</v>
      </c>
      <c r="K4" s="84">
        <f>L3</f>
        <v>1.9836826138271153</v>
      </c>
      <c r="L4" s="84">
        <f>IF(B4="Y",0.15*(C4*E4+H4*J4+M4*O4+W4*Y4)/(H4*J4),IF(AB4=0,K4,I3*J3*L3/AD3*(C4*E4+H4*J4+M4*O4+W4*Y4)/(H4*J4)))</f>
        <v>1.9836826138271153</v>
      </c>
      <c r="M4" s="85">
        <v>163300</v>
      </c>
      <c r="N4" s="85">
        <v>166300</v>
      </c>
      <c r="O4" s="85">
        <v>15956260</v>
      </c>
      <c r="P4" s="85">
        <f>Q3</f>
        <v>41.295177853709873</v>
      </c>
      <c r="Q4" s="85">
        <f>IF(B4="Y",0.3*(C4*E4+H4*J4+M4*O4+W4*Y4)/(M4*O4),IF(AB4=0,P4,N3*O3*Q3/AD3*(C4*E4+H4*J4+M4*O4+W4*Y4)/(M4*O4)))</f>
        <v>41.295177853709873</v>
      </c>
      <c r="R4" s="84">
        <v>0</v>
      </c>
      <c r="S4" s="84"/>
      <c r="T4" s="84">
        <v>0</v>
      </c>
      <c r="U4" s="84">
        <v>0</v>
      </c>
      <c r="V4" s="84"/>
      <c r="W4" s="85">
        <v>1</v>
      </c>
      <c r="X4" s="85">
        <v>1</v>
      </c>
      <c r="Y4" s="85">
        <v>100000000</v>
      </c>
      <c r="Z4" s="85">
        <f>AA3</f>
        <v>1434681.0652656001</v>
      </c>
      <c r="AA4" s="85">
        <f>IF(B4="Y",0.4*(C4*E4+H4*J4+M4*O4+W4*Y4)/(W4*Y4),IF(AB4=0,Z4,X3*Y3*AA3/AD3*(C4*E4+H4*J4+M4*O4+W4*Y4)/(W4*Y4)))</f>
        <v>1434681.0652656001</v>
      </c>
      <c r="AB4" s="221">
        <f>IF(AD3&lt;&gt;(C4*E4*F4+H4*J4*K4+M4*O4*P4+W4*Y4*Z4),1,0)</f>
        <v>0</v>
      </c>
      <c r="AC4" s="221">
        <f>IF(AND(AB4=0,B4="N"),AC3,AC3*(C4*E4*G4+H4*J4*L4+M4*O4*Q4+W4*Y4*AA4)/AD3)</f>
        <v>358670266316400</v>
      </c>
      <c r="AD4" s="220">
        <f t="shared" ref="AD4:AD67" si="0">D4*E4*G4+I4*J4*L4+N4*O4*Q4+X4*Y4*AA4</f>
        <v>361878350547357</v>
      </c>
      <c r="AE4" s="219">
        <f t="shared" ref="AE4:AE67" si="1">AD4/AC4*1000</f>
        <v>1008.9443829952913</v>
      </c>
      <c r="AF4" s="98">
        <f>(AE4-AE3)/AE3</f>
        <v>8.9443829952913344E-3</v>
      </c>
      <c r="AG4" s="84">
        <f>(D4-C4)/C4</f>
        <v>1.1773940345368916E-3</v>
      </c>
      <c r="AH4" s="84">
        <f>(I4-H4)/H4</f>
        <v>2.1709633649932156E-2</v>
      </c>
      <c r="AI4" s="84">
        <f>(N4-M4)/M4</f>
        <v>1.8371096142069811E-2</v>
      </c>
      <c r="AJ4" s="84">
        <f>(X4-W4)/X4</f>
        <v>0</v>
      </c>
    </row>
    <row r="5" spans="1:36">
      <c r="A5" s="84">
        <v>20180103</v>
      </c>
      <c r="B5" s="84" t="s">
        <v>99</v>
      </c>
      <c r="C5" s="85">
        <v>2551000</v>
      </c>
      <c r="D5" s="85">
        <v>2581000</v>
      </c>
      <c r="E5" s="85">
        <v>129098494</v>
      </c>
      <c r="F5" s="85">
        <f t="shared" ref="F5:F68" si="2">G4</f>
        <v>0.16355583200168378</v>
      </c>
      <c r="G5" s="85">
        <f t="shared" ref="G5:G68" si="3">IF(B5="Y",0.15*(C5*E5+H5*J5+M5*O5+W5*Y5)/(C5*E5),IF(AB5=0,F5,D4*E4*G4/AD4*(C5*E5+H5*J5+M5*O5+W5*Y5)/(C5*E5)))</f>
        <v>0.16355583200168378</v>
      </c>
      <c r="H5" s="84">
        <v>225900</v>
      </c>
      <c r="I5" s="84">
        <v>246700</v>
      </c>
      <c r="J5" s="88">
        <v>122666424</v>
      </c>
      <c r="K5" s="84">
        <f t="shared" ref="K5:K68" si="4">L4</f>
        <v>1.9836826138271153</v>
      </c>
      <c r="L5" s="84">
        <f t="shared" ref="L5:L68" si="5">IF(B5="Y",0.15*(C5*E5+H5*J5+M5*O5+W5*Y5)/(H5*J5),IF(AB5=0,K5,I4*J4*L4/AD4*(C5*E5+H5*J5+M5*O5+W5*Y5)/(H5*J5)))</f>
        <v>1.9836826138271153</v>
      </c>
      <c r="M5" s="85">
        <v>166300</v>
      </c>
      <c r="N5" s="85">
        <v>164200</v>
      </c>
      <c r="O5" s="85">
        <v>15956260</v>
      </c>
      <c r="P5" s="85">
        <f t="shared" ref="P5:P68" si="6">Q4</f>
        <v>41.295177853709873</v>
      </c>
      <c r="Q5" s="85">
        <f t="shared" ref="Q5:Q68" si="7">IF(B5="Y",0.3*(C5*E5+H5*J5+M5*O5+W5*Y5)/(M5*O5),IF(AB5=0,P5,N4*O4*Q4/AD4*(C5*E5+H5*J5+M5*O5+W5*Y5)/(M5*O5)))</f>
        <v>41.295177853709873</v>
      </c>
      <c r="R5" s="84">
        <v>0</v>
      </c>
      <c r="S5" s="84"/>
      <c r="T5" s="84">
        <v>0</v>
      </c>
      <c r="U5" s="84">
        <v>0</v>
      </c>
      <c r="V5" s="84"/>
      <c r="W5" s="85">
        <v>1</v>
      </c>
      <c r="X5" s="85">
        <v>1</v>
      </c>
      <c r="Y5" s="85">
        <v>100000000</v>
      </c>
      <c r="Z5" s="85">
        <f t="shared" ref="Z5:Z68" si="8">AA4</f>
        <v>1434681.0652656001</v>
      </c>
      <c r="AA5" s="85">
        <f t="shared" ref="AA5:AA68" si="9">IF(B5="Y",0.4*(C5*E5+H5*J5+M5*O5+W5*Y5)/(W5*Y5),IF(AB5=0,Z5,X4*Y4*AA4/AD4*(C5*E5+H5*J5+M5*O5+W5*Y5)/(W5*Y5)))</f>
        <v>1434681.0652656001</v>
      </c>
      <c r="AB5" s="221">
        <f t="shared" ref="AB5:AB68" si="10">IF(AD4&lt;&gt;(C5*E5*F5+H5*J5*K5+M5*O5*P5+W5*Y5*Z5),1,0)</f>
        <v>0</v>
      </c>
      <c r="AC5" s="221">
        <f t="shared" ref="AC5:AC68" si="11">IF(AND(AB5=0,B5="N"),AC4,AC4*(C5*E5*G5+H5*J5*L5+M5*O5*Q5+W5*Y5*AA5)/AD4)</f>
        <v>358670266316400</v>
      </c>
      <c r="AD5" s="220">
        <f t="shared" si="0"/>
        <v>366189360100483.19</v>
      </c>
      <c r="AE5" s="219">
        <f t="shared" si="1"/>
        <v>1020.9638057297179</v>
      </c>
      <c r="AF5" s="98">
        <f t="shared" ref="AF5:AF68" si="12">(AE5-AE4)/AE4</f>
        <v>1.1912869467337817E-2</v>
      </c>
      <c r="AG5" s="84">
        <f t="shared" ref="AG5:AG68" si="13">(D5-C5)/C5</f>
        <v>1.1760094080752646E-2</v>
      </c>
      <c r="AH5" s="84">
        <f t="shared" ref="AH5:AH68" si="14">(I5-H5)/H5</f>
        <v>9.2076139884904831E-2</v>
      </c>
      <c r="AI5" s="84">
        <f t="shared" ref="AI5:AI68" si="15">(N5-M5)/M5</f>
        <v>-1.2627781118460614E-2</v>
      </c>
      <c r="AJ5" s="84">
        <f t="shared" ref="AJ5:AJ68" si="16">(X5-W5)/X5</f>
        <v>0</v>
      </c>
    </row>
    <row r="6" spans="1:36">
      <c r="A6" s="84">
        <v>20180104</v>
      </c>
      <c r="B6" s="84" t="s">
        <v>99</v>
      </c>
      <c r="C6" s="85">
        <v>2581000</v>
      </c>
      <c r="D6" s="85">
        <v>2554000</v>
      </c>
      <c r="E6" s="85">
        <v>129098494</v>
      </c>
      <c r="F6" s="85">
        <f t="shared" si="2"/>
        <v>0.16355583200168378</v>
      </c>
      <c r="G6" s="85">
        <f t="shared" si="3"/>
        <v>0.16355583200168378</v>
      </c>
      <c r="H6" s="84">
        <v>246700</v>
      </c>
      <c r="I6" s="84">
        <v>250000</v>
      </c>
      <c r="J6" s="88">
        <v>122666424</v>
      </c>
      <c r="K6" s="84">
        <f t="shared" si="4"/>
        <v>1.9836826138271153</v>
      </c>
      <c r="L6" s="84">
        <f t="shared" si="5"/>
        <v>1.9836826138271153</v>
      </c>
      <c r="M6" s="85">
        <v>164200</v>
      </c>
      <c r="N6" s="85">
        <v>164400</v>
      </c>
      <c r="O6" s="85">
        <v>15956260</v>
      </c>
      <c r="P6" s="85">
        <f t="shared" si="6"/>
        <v>41.295177853709873</v>
      </c>
      <c r="Q6" s="85">
        <f t="shared" si="7"/>
        <v>41.295177853709873</v>
      </c>
      <c r="R6" s="84">
        <v>0</v>
      </c>
      <c r="S6" s="84"/>
      <c r="T6" s="84">
        <v>0</v>
      </c>
      <c r="U6" s="84">
        <v>0</v>
      </c>
      <c r="V6" s="84"/>
      <c r="W6" s="85">
        <v>1</v>
      </c>
      <c r="X6" s="85">
        <v>1</v>
      </c>
      <c r="Y6" s="85">
        <v>100000000</v>
      </c>
      <c r="Z6" s="85">
        <f t="shared" si="8"/>
        <v>1434681.0652656001</v>
      </c>
      <c r="AA6" s="85">
        <f t="shared" si="9"/>
        <v>1434681.0652656001</v>
      </c>
      <c r="AB6" s="221">
        <f t="shared" si="10"/>
        <v>0</v>
      </c>
      <c r="AC6" s="221">
        <f t="shared" si="11"/>
        <v>358670266316400</v>
      </c>
      <c r="AD6" s="220">
        <f t="shared" si="0"/>
        <v>366554036639842.37</v>
      </c>
      <c r="AE6" s="219">
        <f t="shared" si="1"/>
        <v>1021.9805516760838</v>
      </c>
      <c r="AF6" s="98">
        <f t="shared" si="12"/>
        <v>9.9586874741279942E-4</v>
      </c>
      <c r="AG6" s="84">
        <f t="shared" si="13"/>
        <v>-1.0461061604029445E-2</v>
      </c>
      <c r="AH6" s="84">
        <f t="shared" si="14"/>
        <v>1.3376570733684636E-2</v>
      </c>
      <c r="AI6" s="84">
        <f t="shared" si="15"/>
        <v>1.2180267965895249E-3</v>
      </c>
      <c r="AJ6" s="84">
        <f t="shared" si="16"/>
        <v>0</v>
      </c>
    </row>
    <row r="7" spans="1:36">
      <c r="A7" s="84">
        <v>20180105</v>
      </c>
      <c r="B7" s="84" t="s">
        <v>99</v>
      </c>
      <c r="C7" s="85">
        <v>2554000</v>
      </c>
      <c r="D7" s="85">
        <v>2606000</v>
      </c>
      <c r="E7" s="85">
        <v>129098494</v>
      </c>
      <c r="F7" s="85">
        <f t="shared" si="2"/>
        <v>0.16355583200168378</v>
      </c>
      <c r="G7" s="85">
        <f t="shared" si="3"/>
        <v>0.16355583200168378</v>
      </c>
      <c r="H7" s="84">
        <v>250000</v>
      </c>
      <c r="I7" s="84">
        <v>266900</v>
      </c>
      <c r="J7" s="88">
        <v>122666424</v>
      </c>
      <c r="K7" s="84">
        <f t="shared" si="4"/>
        <v>1.9836826138271153</v>
      </c>
      <c r="L7" s="84">
        <f t="shared" si="5"/>
        <v>1.9836826138271153</v>
      </c>
      <c r="M7" s="85">
        <v>164400</v>
      </c>
      <c r="N7" s="85">
        <v>170500</v>
      </c>
      <c r="O7" s="85">
        <v>15956260</v>
      </c>
      <c r="P7" s="85">
        <f t="shared" si="6"/>
        <v>41.295177853709873</v>
      </c>
      <c r="Q7" s="85">
        <f t="shared" si="7"/>
        <v>41.295177853709873</v>
      </c>
      <c r="R7" s="84">
        <v>0</v>
      </c>
      <c r="S7" s="84"/>
      <c r="T7" s="84">
        <v>0</v>
      </c>
      <c r="U7" s="84">
        <v>0</v>
      </c>
      <c r="V7" s="84"/>
      <c r="W7" s="85">
        <v>1</v>
      </c>
      <c r="X7" s="85">
        <v>1</v>
      </c>
      <c r="Y7" s="85">
        <v>100000000</v>
      </c>
      <c r="Z7" s="85">
        <f t="shared" si="8"/>
        <v>1434681.0652656001</v>
      </c>
      <c r="AA7" s="85">
        <f t="shared" si="9"/>
        <v>1434681.0652656001</v>
      </c>
      <c r="AB7" s="221">
        <f t="shared" si="10"/>
        <v>0</v>
      </c>
      <c r="AC7" s="221">
        <f t="shared" si="11"/>
        <v>358670266316400</v>
      </c>
      <c r="AD7" s="220">
        <f t="shared" si="0"/>
        <v>375783696238546.5</v>
      </c>
      <c r="AE7" s="219">
        <f t="shared" si="1"/>
        <v>1047.7135450839125</v>
      </c>
      <c r="AF7" s="98">
        <f t="shared" si="12"/>
        <v>2.5179533373336459E-2</v>
      </c>
      <c r="AG7" s="84">
        <f t="shared" si="13"/>
        <v>2.0360219263899765E-2</v>
      </c>
      <c r="AH7" s="84">
        <f t="shared" si="14"/>
        <v>6.7599999999999993E-2</v>
      </c>
      <c r="AI7" s="84">
        <f t="shared" si="15"/>
        <v>3.7104622871046232E-2</v>
      </c>
      <c r="AJ7" s="84">
        <f t="shared" si="16"/>
        <v>0</v>
      </c>
    </row>
    <row r="8" spans="1:36">
      <c r="A8" s="84">
        <v>20180108</v>
      </c>
      <c r="B8" s="84" t="s">
        <v>99</v>
      </c>
      <c r="C8" s="85">
        <v>2606000</v>
      </c>
      <c r="D8" s="85">
        <v>2601000</v>
      </c>
      <c r="E8" s="85">
        <v>129098494</v>
      </c>
      <c r="F8" s="85">
        <f t="shared" si="2"/>
        <v>0.16355583200168378</v>
      </c>
      <c r="G8" s="85">
        <f t="shared" si="3"/>
        <v>0.16355583200168378</v>
      </c>
      <c r="H8" s="84">
        <v>266900</v>
      </c>
      <c r="I8" s="84">
        <v>302500</v>
      </c>
      <c r="J8" s="88">
        <v>122666424</v>
      </c>
      <c r="K8" s="84">
        <f t="shared" si="4"/>
        <v>1.9836826138271153</v>
      </c>
      <c r="L8" s="84">
        <f t="shared" si="5"/>
        <v>1.9836826138271153</v>
      </c>
      <c r="M8" s="85">
        <v>170500</v>
      </c>
      <c r="N8" s="85">
        <v>170200</v>
      </c>
      <c r="O8" s="85">
        <v>15956260</v>
      </c>
      <c r="P8" s="85">
        <f t="shared" si="6"/>
        <v>41.295177853709873</v>
      </c>
      <c r="Q8" s="85">
        <f t="shared" si="7"/>
        <v>41.295177853709873</v>
      </c>
      <c r="R8" s="84">
        <v>0</v>
      </c>
      <c r="S8" s="84"/>
      <c r="T8" s="84">
        <v>0</v>
      </c>
      <c r="U8" s="84">
        <v>0</v>
      </c>
      <c r="V8" s="84"/>
      <c r="W8" s="85">
        <v>1</v>
      </c>
      <c r="X8" s="85">
        <v>1</v>
      </c>
      <c r="Y8" s="85">
        <v>100000000</v>
      </c>
      <c r="Z8" s="85">
        <f t="shared" si="8"/>
        <v>1434681.0652656001</v>
      </c>
      <c r="AA8" s="85">
        <f t="shared" si="9"/>
        <v>1434681.0652656001</v>
      </c>
      <c r="AB8" s="221">
        <f t="shared" si="10"/>
        <v>0</v>
      </c>
      <c r="AC8" s="221">
        <f t="shared" si="11"/>
        <v>358670266316400</v>
      </c>
      <c r="AD8" s="220">
        <f t="shared" si="0"/>
        <v>384143039794364.37</v>
      </c>
      <c r="AE8" s="219">
        <f t="shared" si="1"/>
        <v>1071.0200311265658</v>
      </c>
      <c r="AF8" s="98">
        <f t="shared" si="12"/>
        <v>2.2245093758701536E-2</v>
      </c>
      <c r="AG8" s="84">
        <f t="shared" si="13"/>
        <v>-1.918649270913277E-3</v>
      </c>
      <c r="AH8" s="84">
        <f t="shared" si="14"/>
        <v>0.13338328962158111</v>
      </c>
      <c r="AI8" s="84">
        <f t="shared" si="15"/>
        <v>-1.7595307917888563E-3</v>
      </c>
      <c r="AJ8" s="84">
        <f t="shared" si="16"/>
        <v>0</v>
      </c>
    </row>
    <row r="9" spans="1:36">
      <c r="A9" s="84">
        <v>20180109</v>
      </c>
      <c r="B9" s="84" t="s">
        <v>99</v>
      </c>
      <c r="C9" s="85">
        <v>2601000</v>
      </c>
      <c r="D9" s="85">
        <v>2520000</v>
      </c>
      <c r="E9" s="85">
        <v>129098494</v>
      </c>
      <c r="F9" s="85">
        <f t="shared" si="2"/>
        <v>0.16355583200168378</v>
      </c>
      <c r="G9" s="85">
        <f t="shared" si="3"/>
        <v>0.16355583200168378</v>
      </c>
      <c r="H9" s="84">
        <v>302500</v>
      </c>
      <c r="I9" s="84">
        <v>292500</v>
      </c>
      <c r="J9" s="88">
        <v>122666424</v>
      </c>
      <c r="K9" s="84">
        <f t="shared" si="4"/>
        <v>1.9836826138271153</v>
      </c>
      <c r="L9" s="84">
        <f t="shared" si="5"/>
        <v>1.9836826138271153</v>
      </c>
      <c r="M9" s="85">
        <v>170200</v>
      </c>
      <c r="N9" s="85">
        <v>164000</v>
      </c>
      <c r="O9" s="85">
        <v>15956260</v>
      </c>
      <c r="P9" s="85">
        <f t="shared" si="6"/>
        <v>41.295177853709873</v>
      </c>
      <c r="Q9" s="85">
        <f t="shared" si="7"/>
        <v>41.295177853709873</v>
      </c>
      <c r="R9" s="84">
        <v>0</v>
      </c>
      <c r="S9" s="84"/>
      <c r="T9" s="84">
        <v>0</v>
      </c>
      <c r="U9" s="84">
        <v>0</v>
      </c>
      <c r="V9" s="84"/>
      <c r="W9" s="85">
        <v>1</v>
      </c>
      <c r="X9" s="85">
        <v>1</v>
      </c>
      <c r="Y9" s="85">
        <v>100000000</v>
      </c>
      <c r="Z9" s="85">
        <f t="shared" si="8"/>
        <v>1434681.0652656001</v>
      </c>
      <c r="AA9" s="85">
        <f t="shared" si="9"/>
        <v>1434681.0652656001</v>
      </c>
      <c r="AB9" s="221">
        <f t="shared" si="10"/>
        <v>0</v>
      </c>
      <c r="AC9" s="221">
        <f t="shared" si="11"/>
        <v>358670266316400</v>
      </c>
      <c r="AD9" s="220">
        <f t="shared" si="0"/>
        <v>375914144642773.62</v>
      </c>
      <c r="AE9" s="219">
        <f t="shared" si="1"/>
        <v>1048.0772451630044</v>
      </c>
      <c r="AF9" s="98">
        <f t="shared" si="12"/>
        <v>-2.1421434984207285E-2</v>
      </c>
      <c r="AG9" s="84">
        <f t="shared" si="13"/>
        <v>-3.1141868512110725E-2</v>
      </c>
      <c r="AH9" s="84">
        <f t="shared" si="14"/>
        <v>-3.3057851239669422E-2</v>
      </c>
      <c r="AI9" s="84">
        <f t="shared" si="15"/>
        <v>-3.6427732079905996E-2</v>
      </c>
      <c r="AJ9" s="84">
        <f t="shared" si="16"/>
        <v>0</v>
      </c>
    </row>
    <row r="10" spans="1:36">
      <c r="A10" s="84">
        <v>20180110</v>
      </c>
      <c r="B10" s="84" t="s">
        <v>99</v>
      </c>
      <c r="C10" s="85">
        <v>2520000</v>
      </c>
      <c r="D10" s="85">
        <v>2442000</v>
      </c>
      <c r="E10" s="85">
        <v>129098494</v>
      </c>
      <c r="F10" s="85">
        <f t="shared" si="2"/>
        <v>0.16355583200168378</v>
      </c>
      <c r="G10" s="85">
        <f t="shared" si="3"/>
        <v>0.16355583200168378</v>
      </c>
      <c r="H10" s="84">
        <v>292500</v>
      </c>
      <c r="I10" s="84">
        <v>296000</v>
      </c>
      <c r="J10" s="88">
        <v>122666424</v>
      </c>
      <c r="K10" s="84">
        <f t="shared" si="4"/>
        <v>1.9836826138271153</v>
      </c>
      <c r="L10" s="84">
        <f t="shared" si="5"/>
        <v>1.9836826138271153</v>
      </c>
      <c r="M10" s="85">
        <v>164000</v>
      </c>
      <c r="N10" s="85">
        <v>164000</v>
      </c>
      <c r="O10" s="85">
        <v>15956260</v>
      </c>
      <c r="P10" s="85">
        <f t="shared" si="6"/>
        <v>41.295177853709873</v>
      </c>
      <c r="Q10" s="85">
        <f t="shared" si="7"/>
        <v>41.295177853709873</v>
      </c>
      <c r="R10" s="84">
        <v>0</v>
      </c>
      <c r="S10" s="84"/>
      <c r="T10" s="84">
        <v>0</v>
      </c>
      <c r="U10" s="84">
        <v>0</v>
      </c>
      <c r="V10" s="84"/>
      <c r="W10" s="85">
        <v>1</v>
      </c>
      <c r="X10" s="85">
        <v>1</v>
      </c>
      <c r="Y10" s="85">
        <v>100000000</v>
      </c>
      <c r="Z10" s="85">
        <f t="shared" si="8"/>
        <v>1434681.0652656001</v>
      </c>
      <c r="AA10" s="85">
        <f t="shared" si="9"/>
        <v>1434681.0652656001</v>
      </c>
      <c r="AB10" s="221">
        <f t="shared" si="10"/>
        <v>0</v>
      </c>
      <c r="AC10" s="221">
        <f t="shared" si="11"/>
        <v>358670266316400</v>
      </c>
      <c r="AD10" s="220">
        <f t="shared" si="0"/>
        <v>375118848722321.56</v>
      </c>
      <c r="AE10" s="219">
        <f t="shared" si="1"/>
        <v>1045.8598996087717</v>
      </c>
      <c r="AF10" s="98">
        <f t="shared" si="12"/>
        <v>-2.1156318052567031E-3</v>
      </c>
      <c r="AG10" s="84">
        <f t="shared" si="13"/>
        <v>-3.0952380952380953E-2</v>
      </c>
      <c r="AH10" s="84">
        <f t="shared" si="14"/>
        <v>1.1965811965811967E-2</v>
      </c>
      <c r="AI10" s="84">
        <f t="shared" si="15"/>
        <v>0</v>
      </c>
      <c r="AJ10" s="84">
        <f t="shared" si="16"/>
        <v>0</v>
      </c>
    </row>
    <row r="11" spans="1:36">
      <c r="A11" s="84">
        <v>20180111</v>
      </c>
      <c r="B11" s="84" t="s">
        <v>99</v>
      </c>
      <c r="C11" s="85">
        <v>2442000</v>
      </c>
      <c r="D11" s="85">
        <v>2412000</v>
      </c>
      <c r="E11" s="85">
        <v>129098494</v>
      </c>
      <c r="F11" s="85">
        <f t="shared" si="2"/>
        <v>0.16355583200168378</v>
      </c>
      <c r="G11" s="85">
        <f t="shared" si="3"/>
        <v>0.16355583200168378</v>
      </c>
      <c r="H11" s="84">
        <v>296000</v>
      </c>
      <c r="I11" s="84">
        <v>307000</v>
      </c>
      <c r="J11" s="88">
        <v>122666424</v>
      </c>
      <c r="K11" s="84">
        <f t="shared" si="4"/>
        <v>1.9836826138271153</v>
      </c>
      <c r="L11" s="84">
        <f t="shared" si="5"/>
        <v>1.9836826138271153</v>
      </c>
      <c r="M11" s="85">
        <v>164000</v>
      </c>
      <c r="N11" s="85">
        <v>169000</v>
      </c>
      <c r="O11" s="85">
        <v>15956260</v>
      </c>
      <c r="P11" s="85">
        <f t="shared" si="6"/>
        <v>41.295177853709873</v>
      </c>
      <c r="Q11" s="85">
        <f t="shared" si="7"/>
        <v>41.295177853709873</v>
      </c>
      <c r="R11" s="84">
        <v>0</v>
      </c>
      <c r="S11" s="84"/>
      <c r="T11" s="84">
        <v>0</v>
      </c>
      <c r="U11" s="84">
        <v>0</v>
      </c>
      <c r="V11" s="84"/>
      <c r="W11" s="85">
        <v>1</v>
      </c>
      <c r="X11" s="85">
        <v>1</v>
      </c>
      <c r="Y11" s="85">
        <v>100000000</v>
      </c>
      <c r="Z11" s="85">
        <f t="shared" si="8"/>
        <v>1434681.0652656001</v>
      </c>
      <c r="AA11" s="85">
        <f t="shared" si="9"/>
        <v>1434681.0652656001</v>
      </c>
      <c r="AB11" s="221">
        <f t="shared" si="10"/>
        <v>0</v>
      </c>
      <c r="AC11" s="221">
        <f t="shared" si="11"/>
        <v>358670266316400</v>
      </c>
      <c r="AD11" s="220">
        <f t="shared" si="0"/>
        <v>380456631125812.31</v>
      </c>
      <c r="AE11" s="219">
        <f t="shared" si="1"/>
        <v>1060.7420431951655</v>
      </c>
      <c r="AF11" s="98">
        <f t="shared" si="12"/>
        <v>1.4229576630637439E-2</v>
      </c>
      <c r="AG11" s="84">
        <f t="shared" si="13"/>
        <v>-1.2285012285012284E-2</v>
      </c>
      <c r="AH11" s="84">
        <f t="shared" si="14"/>
        <v>3.7162162162162164E-2</v>
      </c>
      <c r="AI11" s="84">
        <f t="shared" si="15"/>
        <v>3.048780487804878E-2</v>
      </c>
      <c r="AJ11" s="84">
        <f t="shared" si="16"/>
        <v>0</v>
      </c>
    </row>
    <row r="12" spans="1:36">
      <c r="A12" s="84">
        <v>20180112</v>
      </c>
      <c r="B12" s="84" t="s">
        <v>99</v>
      </c>
      <c r="C12" s="85">
        <v>2412000</v>
      </c>
      <c r="D12" s="85">
        <v>2410000</v>
      </c>
      <c r="E12" s="85">
        <v>129098494</v>
      </c>
      <c r="F12" s="85">
        <f t="shared" si="2"/>
        <v>0.16355583200168378</v>
      </c>
      <c r="G12" s="85">
        <f t="shared" si="3"/>
        <v>0.16355583200168378</v>
      </c>
      <c r="H12" s="84">
        <v>307000</v>
      </c>
      <c r="I12" s="84">
        <v>341500</v>
      </c>
      <c r="J12" s="88">
        <v>122666424</v>
      </c>
      <c r="K12" s="84">
        <f t="shared" si="4"/>
        <v>1.9836826138271153</v>
      </c>
      <c r="L12" s="84">
        <f t="shared" si="5"/>
        <v>1.9836826138271153</v>
      </c>
      <c r="M12" s="85">
        <v>169000</v>
      </c>
      <c r="N12" s="85">
        <v>177500</v>
      </c>
      <c r="O12" s="85">
        <v>15956260</v>
      </c>
      <c r="P12" s="85">
        <f t="shared" si="6"/>
        <v>41.295177853709873</v>
      </c>
      <c r="Q12" s="85">
        <f t="shared" si="7"/>
        <v>41.295177853709873</v>
      </c>
      <c r="R12" s="84">
        <v>0</v>
      </c>
      <c r="S12" s="84"/>
      <c r="T12" s="84">
        <v>0</v>
      </c>
      <c r="U12" s="84">
        <v>0</v>
      </c>
      <c r="V12" s="84"/>
      <c r="W12" s="85">
        <v>1</v>
      </c>
      <c r="X12" s="85">
        <v>1</v>
      </c>
      <c r="Y12" s="85">
        <v>100000000</v>
      </c>
      <c r="Z12" s="85">
        <f t="shared" si="8"/>
        <v>1434681.0652656001</v>
      </c>
      <c r="AA12" s="85">
        <f t="shared" si="9"/>
        <v>1434681.0652656001</v>
      </c>
      <c r="AB12" s="221">
        <f t="shared" si="10"/>
        <v>0</v>
      </c>
      <c r="AC12" s="221">
        <f t="shared" si="11"/>
        <v>358670266316400</v>
      </c>
      <c r="AD12" s="220">
        <f t="shared" si="0"/>
        <v>394410120770875.44</v>
      </c>
      <c r="AE12" s="219">
        <f t="shared" si="1"/>
        <v>1099.6454342913041</v>
      </c>
      <c r="AF12" s="98">
        <f t="shared" si="12"/>
        <v>3.6675637913770175E-2</v>
      </c>
      <c r="AG12" s="84">
        <f t="shared" si="13"/>
        <v>-8.2918739635157548E-4</v>
      </c>
      <c r="AH12" s="84">
        <f t="shared" si="14"/>
        <v>0.11237785016286644</v>
      </c>
      <c r="AI12" s="84">
        <f t="shared" si="15"/>
        <v>5.0295857988165681E-2</v>
      </c>
      <c r="AJ12" s="84">
        <f t="shared" si="16"/>
        <v>0</v>
      </c>
    </row>
    <row r="13" spans="1:36">
      <c r="A13" s="84">
        <v>20180115</v>
      </c>
      <c r="B13" s="84" t="s">
        <v>99</v>
      </c>
      <c r="C13" s="85">
        <v>2410000</v>
      </c>
      <c r="D13" s="85">
        <v>2427000</v>
      </c>
      <c r="E13" s="85">
        <v>129098494</v>
      </c>
      <c r="F13" s="85">
        <f t="shared" si="2"/>
        <v>0.16355583200168378</v>
      </c>
      <c r="G13" s="85">
        <f t="shared" si="3"/>
        <v>0.16355583200168378</v>
      </c>
      <c r="H13" s="84">
        <v>341500</v>
      </c>
      <c r="I13" s="84">
        <v>350000</v>
      </c>
      <c r="J13" s="88">
        <v>122666424</v>
      </c>
      <c r="K13" s="84">
        <f t="shared" si="4"/>
        <v>1.9836826138271153</v>
      </c>
      <c r="L13" s="84">
        <f t="shared" si="5"/>
        <v>1.9836826138271153</v>
      </c>
      <c r="M13" s="85">
        <v>177500</v>
      </c>
      <c r="N13" s="85">
        <v>230700</v>
      </c>
      <c r="O13" s="85">
        <v>15956260</v>
      </c>
      <c r="P13" s="85">
        <f t="shared" si="6"/>
        <v>41.295177853709873</v>
      </c>
      <c r="Q13" s="85">
        <f t="shared" si="7"/>
        <v>41.295177853709873</v>
      </c>
      <c r="R13" s="84">
        <v>0</v>
      </c>
      <c r="S13" s="84"/>
      <c r="T13" s="84">
        <v>0</v>
      </c>
      <c r="U13" s="84">
        <v>0</v>
      </c>
      <c r="V13" s="84"/>
      <c r="W13" s="85">
        <v>1</v>
      </c>
      <c r="X13" s="85">
        <v>1</v>
      </c>
      <c r="Y13" s="85">
        <v>100000000</v>
      </c>
      <c r="Z13" s="85">
        <f t="shared" si="8"/>
        <v>1434681.0652656001</v>
      </c>
      <c r="AA13" s="85">
        <f t="shared" si="9"/>
        <v>1434681.0652656001</v>
      </c>
      <c r="AB13" s="221">
        <f t="shared" si="10"/>
        <v>0</v>
      </c>
      <c r="AC13" s="221">
        <f t="shared" si="11"/>
        <v>358670266316400</v>
      </c>
      <c r="AD13" s="220">
        <f t="shared" si="0"/>
        <v>431891751046678.81</v>
      </c>
      <c r="AE13" s="219">
        <f t="shared" si="1"/>
        <v>1204.1470721347353</v>
      </c>
      <c r="AF13" s="98">
        <f t="shared" si="12"/>
        <v>9.5032120886110891E-2</v>
      </c>
      <c r="AG13" s="84">
        <f t="shared" si="13"/>
        <v>7.053941908713693E-3</v>
      </c>
      <c r="AH13" s="84">
        <f t="shared" si="14"/>
        <v>2.4890190336749635E-2</v>
      </c>
      <c r="AI13" s="84">
        <f t="shared" si="15"/>
        <v>0.29971830985915493</v>
      </c>
      <c r="AJ13" s="84">
        <f t="shared" si="16"/>
        <v>0</v>
      </c>
    </row>
    <row r="14" spans="1:36">
      <c r="A14" s="84">
        <v>20180116</v>
      </c>
      <c r="B14" s="84" t="s">
        <v>99</v>
      </c>
      <c r="C14" s="85">
        <v>2427000</v>
      </c>
      <c r="D14" s="85">
        <v>2500000</v>
      </c>
      <c r="E14" s="85">
        <v>129098494</v>
      </c>
      <c r="F14" s="85">
        <f t="shared" si="2"/>
        <v>0.16355583200168378</v>
      </c>
      <c r="G14" s="85">
        <f t="shared" si="3"/>
        <v>0.16355583200168378</v>
      </c>
      <c r="H14" s="84">
        <v>350000</v>
      </c>
      <c r="I14" s="84">
        <v>347400</v>
      </c>
      <c r="J14" s="88">
        <v>122666424</v>
      </c>
      <c r="K14" s="84">
        <f t="shared" si="4"/>
        <v>1.9836826138271153</v>
      </c>
      <c r="L14" s="84">
        <f t="shared" si="5"/>
        <v>1.9836826138271153</v>
      </c>
      <c r="M14" s="85">
        <v>230700</v>
      </c>
      <c r="N14" s="85">
        <v>229700</v>
      </c>
      <c r="O14" s="85">
        <v>15956260</v>
      </c>
      <c r="P14" s="85">
        <f t="shared" si="6"/>
        <v>41.295177853709873</v>
      </c>
      <c r="Q14" s="85">
        <f t="shared" si="7"/>
        <v>41.295177853709873</v>
      </c>
      <c r="R14" s="84">
        <v>0</v>
      </c>
      <c r="S14" s="84"/>
      <c r="T14" s="84">
        <v>0</v>
      </c>
      <c r="U14" s="84">
        <v>0</v>
      </c>
      <c r="V14" s="84"/>
      <c r="W14" s="85">
        <v>1</v>
      </c>
      <c r="X14" s="85">
        <v>1</v>
      </c>
      <c r="Y14" s="85">
        <v>100000000</v>
      </c>
      <c r="Z14" s="85">
        <f t="shared" si="8"/>
        <v>1434681.0652656001</v>
      </c>
      <c r="AA14" s="85">
        <f t="shared" si="9"/>
        <v>1434681.0652656001</v>
      </c>
      <c r="AB14" s="221">
        <f t="shared" si="10"/>
        <v>0</v>
      </c>
      <c r="AC14" s="221">
        <f t="shared" si="11"/>
        <v>358670266316400</v>
      </c>
      <c r="AD14" s="220">
        <f t="shared" si="0"/>
        <v>432141554441899.44</v>
      </c>
      <c r="AE14" s="219">
        <f t="shared" si="1"/>
        <v>1204.843543012531</v>
      </c>
      <c r="AF14" s="98">
        <f t="shared" si="12"/>
        <v>5.7839353174774693E-4</v>
      </c>
      <c r="AG14" s="84">
        <f t="shared" si="13"/>
        <v>3.0078285949732178E-2</v>
      </c>
      <c r="AH14" s="84">
        <f t="shared" si="14"/>
        <v>-7.4285714285714285E-3</v>
      </c>
      <c r="AI14" s="84">
        <f t="shared" si="15"/>
        <v>-4.3346337234503683E-3</v>
      </c>
      <c r="AJ14" s="84">
        <f t="shared" si="16"/>
        <v>0</v>
      </c>
    </row>
    <row r="15" spans="1:36">
      <c r="A15" s="84">
        <v>20180117</v>
      </c>
      <c r="B15" s="84" t="s">
        <v>99</v>
      </c>
      <c r="C15" s="85">
        <v>2500000</v>
      </c>
      <c r="D15" s="85">
        <v>2481000</v>
      </c>
      <c r="E15" s="85">
        <v>129098494</v>
      </c>
      <c r="F15" s="85">
        <f t="shared" si="2"/>
        <v>0.16355583200168378</v>
      </c>
      <c r="G15" s="85">
        <f t="shared" si="3"/>
        <v>0.16355583200168378</v>
      </c>
      <c r="H15" s="84">
        <v>347400</v>
      </c>
      <c r="I15" s="84">
        <v>313500</v>
      </c>
      <c r="J15" s="88">
        <v>122666424</v>
      </c>
      <c r="K15" s="84">
        <f t="shared" si="4"/>
        <v>1.9836826138271153</v>
      </c>
      <c r="L15" s="84">
        <f t="shared" si="5"/>
        <v>1.9836826138271153</v>
      </c>
      <c r="M15" s="85">
        <v>229700</v>
      </c>
      <c r="N15" s="85">
        <v>249200</v>
      </c>
      <c r="O15" s="85">
        <v>15956260</v>
      </c>
      <c r="P15" s="85">
        <f t="shared" si="6"/>
        <v>41.295177853709873</v>
      </c>
      <c r="Q15" s="85">
        <f t="shared" si="7"/>
        <v>41.295177853709873</v>
      </c>
      <c r="R15" s="84">
        <v>0</v>
      </c>
      <c r="S15" s="84"/>
      <c r="T15" s="84">
        <v>0</v>
      </c>
      <c r="U15" s="84">
        <v>0</v>
      </c>
      <c r="V15" s="84"/>
      <c r="W15" s="85">
        <v>1</v>
      </c>
      <c r="X15" s="85">
        <v>1</v>
      </c>
      <c r="Y15" s="85">
        <v>100000000</v>
      </c>
      <c r="Z15" s="85">
        <f t="shared" si="8"/>
        <v>1434681.0652656001</v>
      </c>
      <c r="AA15" s="85">
        <f t="shared" si="9"/>
        <v>1434681.0652656001</v>
      </c>
      <c r="AB15" s="221">
        <f t="shared" si="10"/>
        <v>0</v>
      </c>
      <c r="AC15" s="221">
        <f t="shared" si="11"/>
        <v>358670266316400</v>
      </c>
      <c r="AD15" s="220">
        <f t="shared" si="0"/>
        <v>436340317153107.75</v>
      </c>
      <c r="AE15" s="219">
        <f t="shared" si="1"/>
        <v>1216.5500130088603</v>
      </c>
      <c r="AF15" s="98">
        <f t="shared" si="12"/>
        <v>9.7161744063956092E-3</v>
      </c>
      <c r="AG15" s="84">
        <f t="shared" si="13"/>
        <v>-7.6E-3</v>
      </c>
      <c r="AH15" s="84">
        <f t="shared" si="14"/>
        <v>-9.7582037996545773E-2</v>
      </c>
      <c r="AI15" s="84">
        <f t="shared" si="15"/>
        <v>8.4893339138006091E-2</v>
      </c>
      <c r="AJ15" s="84">
        <f t="shared" si="16"/>
        <v>0</v>
      </c>
    </row>
    <row r="16" spans="1:36">
      <c r="A16" s="84">
        <v>20180118</v>
      </c>
      <c r="B16" s="84" t="s">
        <v>99</v>
      </c>
      <c r="C16" s="85">
        <v>2481000</v>
      </c>
      <c r="D16" s="85">
        <v>2495000</v>
      </c>
      <c r="E16" s="85">
        <v>129098494</v>
      </c>
      <c r="F16" s="85">
        <f t="shared" si="2"/>
        <v>0.16355583200168378</v>
      </c>
      <c r="G16" s="85">
        <f t="shared" si="3"/>
        <v>0.16355583200168378</v>
      </c>
      <c r="H16" s="84">
        <v>313500</v>
      </c>
      <c r="I16" s="84">
        <v>319300</v>
      </c>
      <c r="J16" s="88">
        <v>122666424</v>
      </c>
      <c r="K16" s="84">
        <f t="shared" si="4"/>
        <v>1.9836826138271153</v>
      </c>
      <c r="L16" s="84">
        <f t="shared" si="5"/>
        <v>1.9836826138271153</v>
      </c>
      <c r="M16" s="85">
        <v>249200</v>
      </c>
      <c r="N16" s="85">
        <v>252000</v>
      </c>
      <c r="O16" s="85">
        <v>15956260</v>
      </c>
      <c r="P16" s="85">
        <f t="shared" si="6"/>
        <v>41.295177853709873</v>
      </c>
      <c r="Q16" s="85">
        <f t="shared" si="7"/>
        <v>41.295177853709873</v>
      </c>
      <c r="R16" s="84">
        <v>0</v>
      </c>
      <c r="S16" s="84"/>
      <c r="T16" s="84">
        <v>0</v>
      </c>
      <c r="U16" s="84">
        <v>0</v>
      </c>
      <c r="V16" s="84"/>
      <c r="W16" s="85">
        <v>1</v>
      </c>
      <c r="X16" s="85">
        <v>1</v>
      </c>
      <c r="Y16" s="85">
        <v>100000000</v>
      </c>
      <c r="Z16" s="85">
        <f t="shared" si="8"/>
        <v>1434681.0652656001</v>
      </c>
      <c r="AA16" s="85">
        <f t="shared" si="9"/>
        <v>1434681.0652656001</v>
      </c>
      <c r="AB16" s="221">
        <f t="shared" si="10"/>
        <v>0</v>
      </c>
      <c r="AC16" s="221">
        <f t="shared" si="11"/>
        <v>358670266316400</v>
      </c>
      <c r="AD16" s="220">
        <f t="shared" si="0"/>
        <v>439892212245297.62</v>
      </c>
      <c r="AE16" s="219">
        <f t="shared" si="1"/>
        <v>1226.4529668518658</v>
      </c>
      <c r="AF16" s="98">
        <f t="shared" si="12"/>
        <v>8.1401945971072125E-3</v>
      </c>
      <c r="AG16" s="84">
        <f t="shared" si="13"/>
        <v>5.642885933091495E-3</v>
      </c>
      <c r="AH16" s="84">
        <f t="shared" si="14"/>
        <v>1.8500797448165868E-2</v>
      </c>
      <c r="AI16" s="84">
        <f t="shared" si="15"/>
        <v>1.1235955056179775E-2</v>
      </c>
      <c r="AJ16" s="84">
        <f t="shared" si="16"/>
        <v>0</v>
      </c>
    </row>
    <row r="17" spans="1:36">
      <c r="A17" s="84">
        <v>20180119</v>
      </c>
      <c r="B17" s="84" t="s">
        <v>99</v>
      </c>
      <c r="C17" s="85">
        <v>2495000</v>
      </c>
      <c r="D17" s="85">
        <v>2466000</v>
      </c>
      <c r="E17" s="85">
        <v>129098494</v>
      </c>
      <c r="F17" s="85">
        <f t="shared" si="2"/>
        <v>0.16355583200168378</v>
      </c>
      <c r="G17" s="85">
        <f t="shared" si="3"/>
        <v>0.16355583200168378</v>
      </c>
      <c r="H17" s="84">
        <v>319300</v>
      </c>
      <c r="I17" s="84">
        <v>287800</v>
      </c>
      <c r="J17" s="88">
        <v>122666424</v>
      </c>
      <c r="K17" s="84">
        <f t="shared" si="4"/>
        <v>1.9836826138271153</v>
      </c>
      <c r="L17" s="84">
        <f t="shared" si="5"/>
        <v>1.9836826138271153</v>
      </c>
      <c r="M17" s="85">
        <v>252000</v>
      </c>
      <c r="N17" s="85">
        <v>236000</v>
      </c>
      <c r="O17" s="85">
        <v>15956260</v>
      </c>
      <c r="P17" s="85">
        <f t="shared" si="6"/>
        <v>41.295177853709873</v>
      </c>
      <c r="Q17" s="85">
        <f t="shared" si="7"/>
        <v>41.295177853709873</v>
      </c>
      <c r="R17" s="84">
        <v>0</v>
      </c>
      <c r="S17" s="84"/>
      <c r="T17" s="84">
        <v>0</v>
      </c>
      <c r="U17" s="84">
        <v>0</v>
      </c>
      <c r="V17" s="84"/>
      <c r="W17" s="85">
        <v>1</v>
      </c>
      <c r="X17" s="85">
        <v>1</v>
      </c>
      <c r="Y17" s="85">
        <v>100000000</v>
      </c>
      <c r="Z17" s="85">
        <f t="shared" si="8"/>
        <v>1434681.0652656001</v>
      </c>
      <c r="AA17" s="85">
        <f t="shared" si="9"/>
        <v>1434681.0652656001</v>
      </c>
      <c r="AB17" s="221">
        <f t="shared" si="10"/>
        <v>0</v>
      </c>
      <c r="AC17" s="221">
        <f t="shared" si="11"/>
        <v>358670266316400</v>
      </c>
      <c r="AD17" s="220">
        <f t="shared" si="0"/>
        <v>421072282739165.25</v>
      </c>
      <c r="AE17" s="219">
        <f t="shared" si="1"/>
        <v>1173.9815710503237</v>
      </c>
      <c r="AF17" s="98">
        <f t="shared" si="12"/>
        <v>-4.2783047715420193E-2</v>
      </c>
      <c r="AG17" s="84">
        <f t="shared" si="13"/>
        <v>-1.1623246492985972E-2</v>
      </c>
      <c r="AH17" s="84">
        <f t="shared" si="14"/>
        <v>-9.8653304102724715E-2</v>
      </c>
      <c r="AI17" s="84">
        <f t="shared" si="15"/>
        <v>-6.3492063492063489E-2</v>
      </c>
      <c r="AJ17" s="84">
        <f t="shared" si="16"/>
        <v>0</v>
      </c>
    </row>
    <row r="18" spans="1:36">
      <c r="A18" s="84">
        <v>20180122</v>
      </c>
      <c r="B18" s="84" t="s">
        <v>99</v>
      </c>
      <c r="C18" s="85">
        <v>2466000</v>
      </c>
      <c r="D18" s="85">
        <v>2412000</v>
      </c>
      <c r="E18" s="85">
        <v>129098494</v>
      </c>
      <c r="F18" s="85">
        <f t="shared" si="2"/>
        <v>0.16355583200168378</v>
      </c>
      <c r="G18" s="85">
        <f t="shared" si="3"/>
        <v>0.16355583200168378</v>
      </c>
      <c r="H18" s="84">
        <v>287800</v>
      </c>
      <c r="I18" s="84">
        <v>280600</v>
      </c>
      <c r="J18" s="88">
        <v>122666424</v>
      </c>
      <c r="K18" s="84">
        <f t="shared" si="4"/>
        <v>1.9836826138271153</v>
      </c>
      <c r="L18" s="84">
        <f t="shared" si="5"/>
        <v>1.9836826138271153</v>
      </c>
      <c r="M18" s="85">
        <v>236000</v>
      </c>
      <c r="N18" s="85">
        <v>234900</v>
      </c>
      <c r="O18" s="85">
        <v>15956260</v>
      </c>
      <c r="P18" s="85">
        <f t="shared" si="6"/>
        <v>41.295177853709873</v>
      </c>
      <c r="Q18" s="85">
        <f t="shared" si="7"/>
        <v>41.295177853709873</v>
      </c>
      <c r="R18" s="84">
        <v>0</v>
      </c>
      <c r="S18" s="84"/>
      <c r="T18" s="84">
        <v>0</v>
      </c>
      <c r="U18" s="84">
        <v>0</v>
      </c>
      <c r="V18" s="84"/>
      <c r="W18" s="85">
        <v>1</v>
      </c>
      <c r="X18" s="85">
        <v>1</v>
      </c>
      <c r="Y18" s="85">
        <v>100000000</v>
      </c>
      <c r="Z18" s="85">
        <f t="shared" si="8"/>
        <v>1434681.0652656001</v>
      </c>
      <c r="AA18" s="85">
        <f t="shared" si="9"/>
        <v>1434681.0652656001</v>
      </c>
      <c r="AB18" s="221">
        <f t="shared" si="10"/>
        <v>0</v>
      </c>
      <c r="AC18" s="221">
        <f t="shared" si="11"/>
        <v>358670266316400</v>
      </c>
      <c r="AD18" s="220">
        <f t="shared" si="0"/>
        <v>417455289640283.25</v>
      </c>
      <c r="AE18" s="219">
        <f t="shared" si="1"/>
        <v>1163.8971190102113</v>
      </c>
      <c r="AF18" s="98">
        <f t="shared" si="12"/>
        <v>-8.5899577035865853E-3</v>
      </c>
      <c r="AG18" s="84">
        <f t="shared" si="13"/>
        <v>-2.1897810218978103E-2</v>
      </c>
      <c r="AH18" s="84">
        <f t="shared" si="14"/>
        <v>-2.5017373175816541E-2</v>
      </c>
      <c r="AI18" s="84">
        <f t="shared" si="15"/>
        <v>-4.6610169491525426E-3</v>
      </c>
      <c r="AJ18" s="84">
        <f t="shared" si="16"/>
        <v>0</v>
      </c>
    </row>
    <row r="19" spans="1:36">
      <c r="A19" s="84">
        <v>20180123</v>
      </c>
      <c r="B19" s="84" t="s">
        <v>99</v>
      </c>
      <c r="C19" s="85">
        <v>2412000</v>
      </c>
      <c r="D19" s="85">
        <v>2458000</v>
      </c>
      <c r="E19" s="85">
        <v>129098494</v>
      </c>
      <c r="F19" s="85">
        <f t="shared" si="2"/>
        <v>0.16355583200168378</v>
      </c>
      <c r="G19" s="85">
        <f t="shared" si="3"/>
        <v>0.16355583200168378</v>
      </c>
      <c r="H19" s="84">
        <v>280600</v>
      </c>
      <c r="I19" s="84">
        <v>299000</v>
      </c>
      <c r="J19" s="88">
        <v>122666424</v>
      </c>
      <c r="K19" s="84">
        <f t="shared" si="4"/>
        <v>1.9836826138271153</v>
      </c>
      <c r="L19" s="84">
        <f t="shared" si="5"/>
        <v>1.9836826138271153</v>
      </c>
      <c r="M19" s="85">
        <v>234900</v>
      </c>
      <c r="N19" s="85">
        <v>242800</v>
      </c>
      <c r="O19" s="85">
        <v>15956260</v>
      </c>
      <c r="P19" s="85">
        <f t="shared" si="6"/>
        <v>41.295177853709873</v>
      </c>
      <c r="Q19" s="85">
        <f t="shared" si="7"/>
        <v>41.295177853709873</v>
      </c>
      <c r="R19" s="84">
        <v>0</v>
      </c>
      <c r="S19" s="84"/>
      <c r="T19" s="84">
        <v>0</v>
      </c>
      <c r="U19" s="84">
        <v>0</v>
      </c>
      <c r="V19" s="84"/>
      <c r="W19" s="85">
        <v>1</v>
      </c>
      <c r="X19" s="85">
        <v>1</v>
      </c>
      <c r="Y19" s="85">
        <v>100000000</v>
      </c>
      <c r="Z19" s="85">
        <f t="shared" si="8"/>
        <v>1434681.0652656001</v>
      </c>
      <c r="AA19" s="85">
        <f t="shared" si="9"/>
        <v>1434681.0652656001</v>
      </c>
      <c r="AB19" s="221">
        <f t="shared" si="10"/>
        <v>0</v>
      </c>
      <c r="AC19" s="221">
        <f t="shared" si="11"/>
        <v>358670266316400</v>
      </c>
      <c r="AD19" s="220">
        <f t="shared" si="0"/>
        <v>428109307118537.25</v>
      </c>
      <c r="AE19" s="219">
        <f t="shared" si="1"/>
        <v>1193.6013305905926</v>
      </c>
      <c r="AF19" s="98">
        <f t="shared" si="12"/>
        <v>2.5521337835806339E-2</v>
      </c>
      <c r="AG19" s="84">
        <f t="shared" si="13"/>
        <v>1.9071310116086235E-2</v>
      </c>
      <c r="AH19" s="84">
        <f t="shared" si="14"/>
        <v>6.5573770491803282E-2</v>
      </c>
      <c r="AI19" s="84">
        <f t="shared" si="15"/>
        <v>3.3631332481907195E-2</v>
      </c>
      <c r="AJ19" s="84">
        <f t="shared" si="16"/>
        <v>0</v>
      </c>
    </row>
    <row r="20" spans="1:36">
      <c r="A20" s="84">
        <v>20180124</v>
      </c>
      <c r="B20" s="84" t="s">
        <v>99</v>
      </c>
      <c r="C20" s="85">
        <v>2458000</v>
      </c>
      <c r="D20" s="85">
        <v>2467000</v>
      </c>
      <c r="E20" s="85">
        <v>129098494</v>
      </c>
      <c r="F20" s="85">
        <f t="shared" si="2"/>
        <v>0.16355583200168378</v>
      </c>
      <c r="G20" s="85">
        <f t="shared" si="3"/>
        <v>0.16355583200168378</v>
      </c>
      <c r="H20" s="84">
        <v>299000</v>
      </c>
      <c r="I20" s="84">
        <v>293500</v>
      </c>
      <c r="J20" s="88">
        <v>122666424</v>
      </c>
      <c r="K20" s="84">
        <f t="shared" si="4"/>
        <v>1.9836826138271153</v>
      </c>
      <c r="L20" s="84">
        <f t="shared" si="5"/>
        <v>1.9836826138271153</v>
      </c>
      <c r="M20" s="85">
        <v>242800</v>
      </c>
      <c r="N20" s="85">
        <v>280400</v>
      </c>
      <c r="O20" s="85">
        <v>15956260</v>
      </c>
      <c r="P20" s="85">
        <f t="shared" si="6"/>
        <v>41.295177853709873</v>
      </c>
      <c r="Q20" s="85">
        <f t="shared" si="7"/>
        <v>41.295177853709873</v>
      </c>
      <c r="R20" s="84">
        <v>0</v>
      </c>
      <c r="S20" s="84"/>
      <c r="T20" s="84">
        <v>0</v>
      </c>
      <c r="U20" s="84">
        <v>0</v>
      </c>
      <c r="V20" s="84"/>
      <c r="W20" s="85">
        <v>1</v>
      </c>
      <c r="X20" s="85">
        <v>1</v>
      </c>
      <c r="Y20" s="85">
        <v>100000000</v>
      </c>
      <c r="Z20" s="85">
        <f t="shared" si="8"/>
        <v>1434681.0652656001</v>
      </c>
      <c r="AA20" s="85">
        <f t="shared" si="9"/>
        <v>1434681.0652656001</v>
      </c>
      <c r="AB20" s="221">
        <f t="shared" si="10"/>
        <v>0</v>
      </c>
      <c r="AC20" s="221">
        <f t="shared" si="11"/>
        <v>358670266316400</v>
      </c>
      <c r="AD20" s="220">
        <f t="shared" si="0"/>
        <v>451736282489873.31</v>
      </c>
      <c r="AE20" s="219">
        <f t="shared" si="1"/>
        <v>1259.4751361167343</v>
      </c>
      <c r="AF20" s="98">
        <f t="shared" si="12"/>
        <v>5.5189118709801907E-2</v>
      </c>
      <c r="AG20" s="84">
        <f t="shared" si="13"/>
        <v>3.6615134255492269E-3</v>
      </c>
      <c r="AH20" s="84">
        <f t="shared" si="14"/>
        <v>-1.839464882943144E-2</v>
      </c>
      <c r="AI20" s="84">
        <f t="shared" si="15"/>
        <v>0.15485996705107083</v>
      </c>
      <c r="AJ20" s="84">
        <f t="shared" si="16"/>
        <v>0</v>
      </c>
    </row>
    <row r="21" spans="1:36">
      <c r="A21" s="84">
        <v>20180125</v>
      </c>
      <c r="B21" s="84" t="s">
        <v>99</v>
      </c>
      <c r="C21" s="85">
        <v>2467000</v>
      </c>
      <c r="D21" s="85">
        <v>2513000</v>
      </c>
      <c r="E21" s="85">
        <v>129098494</v>
      </c>
      <c r="F21" s="85">
        <f t="shared" si="2"/>
        <v>0.16355583200168378</v>
      </c>
      <c r="G21" s="85">
        <f t="shared" si="3"/>
        <v>0.16355583200168378</v>
      </c>
      <c r="H21" s="84">
        <v>293500</v>
      </c>
      <c r="I21" s="84">
        <v>289700</v>
      </c>
      <c r="J21" s="88">
        <v>122666424</v>
      </c>
      <c r="K21" s="84">
        <f t="shared" si="4"/>
        <v>1.9836826138271153</v>
      </c>
      <c r="L21" s="84">
        <f t="shared" si="5"/>
        <v>1.9836826138271153</v>
      </c>
      <c r="M21" s="85">
        <v>280400</v>
      </c>
      <c r="N21" s="85">
        <v>275900</v>
      </c>
      <c r="O21" s="85">
        <v>15956260</v>
      </c>
      <c r="P21" s="85">
        <f t="shared" si="6"/>
        <v>41.295177853709873</v>
      </c>
      <c r="Q21" s="85">
        <f t="shared" si="7"/>
        <v>41.295177853709873</v>
      </c>
      <c r="R21" s="84">
        <v>0</v>
      </c>
      <c r="S21" s="84"/>
      <c r="T21" s="84">
        <v>0</v>
      </c>
      <c r="U21" s="84">
        <v>0</v>
      </c>
      <c r="V21" s="84"/>
      <c r="W21" s="85">
        <v>1</v>
      </c>
      <c r="X21" s="85">
        <v>1</v>
      </c>
      <c r="Y21" s="85">
        <v>100000000</v>
      </c>
      <c r="Z21" s="85">
        <f t="shared" si="8"/>
        <v>1434681.0652656001</v>
      </c>
      <c r="AA21" s="85">
        <f t="shared" si="9"/>
        <v>1434681.0652656001</v>
      </c>
      <c r="AB21" s="221">
        <f t="shared" si="10"/>
        <v>0</v>
      </c>
      <c r="AC21" s="221">
        <f t="shared" si="11"/>
        <v>358670266316400</v>
      </c>
      <c r="AD21" s="220">
        <f t="shared" si="0"/>
        <v>448817780387855.75</v>
      </c>
      <c r="AE21" s="219">
        <f t="shared" si="1"/>
        <v>1251.3381301363086</v>
      </c>
      <c r="AF21" s="98">
        <f t="shared" si="12"/>
        <v>-6.4606324865722521E-3</v>
      </c>
      <c r="AG21" s="84">
        <f t="shared" si="13"/>
        <v>1.8646128901499796E-2</v>
      </c>
      <c r="AH21" s="84">
        <f t="shared" si="14"/>
        <v>-1.2947189097103918E-2</v>
      </c>
      <c r="AI21" s="84">
        <f t="shared" si="15"/>
        <v>-1.6048502139800285E-2</v>
      </c>
      <c r="AJ21" s="84">
        <f t="shared" si="16"/>
        <v>0</v>
      </c>
    </row>
    <row r="22" spans="1:36">
      <c r="A22" s="84">
        <v>20180126</v>
      </c>
      <c r="B22" s="84" t="s">
        <v>99</v>
      </c>
      <c r="C22" s="85">
        <v>2513000</v>
      </c>
      <c r="D22" s="85">
        <v>2539000</v>
      </c>
      <c r="E22" s="85">
        <v>129098494</v>
      </c>
      <c r="F22" s="85">
        <f t="shared" si="2"/>
        <v>0.16355583200168378</v>
      </c>
      <c r="G22" s="85">
        <f t="shared" si="3"/>
        <v>0.16355583200168378</v>
      </c>
      <c r="H22" s="84">
        <v>289700</v>
      </c>
      <c r="I22" s="84">
        <v>300000</v>
      </c>
      <c r="J22" s="88">
        <v>122666424</v>
      </c>
      <c r="K22" s="84">
        <f t="shared" si="4"/>
        <v>1.9836826138271153</v>
      </c>
      <c r="L22" s="84">
        <f t="shared" si="5"/>
        <v>1.9836826138271153</v>
      </c>
      <c r="M22" s="85">
        <v>275900</v>
      </c>
      <c r="N22" s="85">
        <v>274400</v>
      </c>
      <c r="O22" s="85">
        <v>15956260</v>
      </c>
      <c r="P22" s="85">
        <f t="shared" si="6"/>
        <v>41.295177853709873</v>
      </c>
      <c r="Q22" s="85">
        <f t="shared" si="7"/>
        <v>41.295177853709873</v>
      </c>
      <c r="R22" s="84">
        <v>0</v>
      </c>
      <c r="S22" s="84"/>
      <c r="T22" s="84">
        <v>0</v>
      </c>
      <c r="U22" s="84">
        <v>0</v>
      </c>
      <c r="V22" s="84"/>
      <c r="W22" s="85">
        <v>1</v>
      </c>
      <c r="X22" s="85">
        <v>1</v>
      </c>
      <c r="Y22" s="85">
        <v>100000000</v>
      </c>
      <c r="Z22" s="85">
        <f t="shared" si="8"/>
        <v>1434681.0652656001</v>
      </c>
      <c r="AA22" s="85">
        <f t="shared" si="9"/>
        <v>1434681.0652656001</v>
      </c>
      <c r="AB22" s="221">
        <f t="shared" si="10"/>
        <v>0</v>
      </c>
      <c r="AC22" s="221">
        <f t="shared" si="11"/>
        <v>358670266316400</v>
      </c>
      <c r="AD22" s="220">
        <f t="shared" si="0"/>
        <v>450884702499158.62</v>
      </c>
      <c r="AE22" s="219">
        <f t="shared" si="1"/>
        <v>1257.100866290968</v>
      </c>
      <c r="AF22" s="98">
        <f t="shared" si="12"/>
        <v>4.6052589750715436E-3</v>
      </c>
      <c r="AG22" s="84">
        <f t="shared" si="13"/>
        <v>1.0346199761241544E-2</v>
      </c>
      <c r="AH22" s="84">
        <f t="shared" si="14"/>
        <v>3.5554021401449774E-2</v>
      </c>
      <c r="AI22" s="84">
        <f t="shared" si="15"/>
        <v>-5.4367524465386008E-3</v>
      </c>
      <c r="AJ22" s="84">
        <f t="shared" si="16"/>
        <v>0</v>
      </c>
    </row>
    <row r="23" spans="1:36">
      <c r="A23" s="84">
        <v>20180129</v>
      </c>
      <c r="B23" s="84" t="s">
        <v>99</v>
      </c>
      <c r="C23" s="85">
        <v>2539000</v>
      </c>
      <c r="D23" s="85">
        <v>2561000</v>
      </c>
      <c r="E23" s="85">
        <v>129098494</v>
      </c>
      <c r="F23" s="85">
        <f t="shared" si="2"/>
        <v>0.16355583200168378</v>
      </c>
      <c r="G23" s="85">
        <f t="shared" si="3"/>
        <v>0.16355583200168378</v>
      </c>
      <c r="H23" s="84">
        <v>300000</v>
      </c>
      <c r="I23" s="84">
        <v>328300</v>
      </c>
      <c r="J23" s="88">
        <v>122666424</v>
      </c>
      <c r="K23" s="84">
        <f t="shared" si="4"/>
        <v>1.9836826138271153</v>
      </c>
      <c r="L23" s="84">
        <f t="shared" si="5"/>
        <v>1.9836826138271153</v>
      </c>
      <c r="M23" s="85">
        <v>274400</v>
      </c>
      <c r="N23" s="85">
        <v>290000</v>
      </c>
      <c r="O23" s="85">
        <v>15956260</v>
      </c>
      <c r="P23" s="85">
        <f t="shared" si="6"/>
        <v>41.295177853709873</v>
      </c>
      <c r="Q23" s="85">
        <f t="shared" si="7"/>
        <v>41.295177853709873</v>
      </c>
      <c r="R23" s="84">
        <v>0</v>
      </c>
      <c r="S23" s="84"/>
      <c r="T23" s="84">
        <v>0</v>
      </c>
      <c r="U23" s="84">
        <v>0</v>
      </c>
      <c r="V23" s="84"/>
      <c r="W23" s="85">
        <v>1</v>
      </c>
      <c r="X23" s="85">
        <v>1</v>
      </c>
      <c r="Y23" s="85">
        <v>100000000</v>
      </c>
      <c r="Z23" s="85">
        <f t="shared" si="8"/>
        <v>1434681.0652656001</v>
      </c>
      <c r="AA23" s="85">
        <f t="shared" si="9"/>
        <v>1434681.0652656001</v>
      </c>
      <c r="AB23" s="221">
        <f t="shared" si="10"/>
        <v>0</v>
      </c>
      <c r="AC23" s="221">
        <f t="shared" si="11"/>
        <v>358670266316400</v>
      </c>
      <c r="AD23" s="220">
        <f t="shared" si="0"/>
        <v>468514601677999.37</v>
      </c>
      <c r="AE23" s="219">
        <f t="shared" si="1"/>
        <v>1306.2543669697461</v>
      </c>
      <c r="AF23" s="98">
        <f t="shared" si="12"/>
        <v>3.9100681573630405E-2</v>
      </c>
      <c r="AG23" s="84">
        <f t="shared" si="13"/>
        <v>8.6648286727057898E-3</v>
      </c>
      <c r="AH23" s="84">
        <f t="shared" si="14"/>
        <v>9.4333333333333338E-2</v>
      </c>
      <c r="AI23" s="84">
        <f t="shared" si="15"/>
        <v>5.6851311953352766E-2</v>
      </c>
      <c r="AJ23" s="84">
        <f t="shared" si="16"/>
        <v>0</v>
      </c>
    </row>
    <row r="24" spans="1:36">
      <c r="A24" s="84">
        <v>20180130</v>
      </c>
      <c r="B24" s="84" t="s">
        <v>99</v>
      </c>
      <c r="C24" s="85">
        <v>2561000</v>
      </c>
      <c r="D24" s="85">
        <v>2490000</v>
      </c>
      <c r="E24" s="85">
        <v>129098494</v>
      </c>
      <c r="F24" s="85">
        <f t="shared" si="2"/>
        <v>0.16355583200168378</v>
      </c>
      <c r="G24" s="85">
        <f t="shared" si="3"/>
        <v>0.16355583200168378</v>
      </c>
      <c r="H24" s="84">
        <v>328300</v>
      </c>
      <c r="I24" s="84">
        <v>326600</v>
      </c>
      <c r="J24" s="88">
        <v>122666424</v>
      </c>
      <c r="K24" s="84">
        <f t="shared" si="4"/>
        <v>1.9836826138271153</v>
      </c>
      <c r="L24" s="84">
        <f t="shared" si="5"/>
        <v>1.9836826138271153</v>
      </c>
      <c r="M24" s="85">
        <v>290000</v>
      </c>
      <c r="N24" s="85">
        <v>290300</v>
      </c>
      <c r="O24" s="85">
        <v>15956260</v>
      </c>
      <c r="P24" s="85">
        <f t="shared" si="6"/>
        <v>41.295177853709873</v>
      </c>
      <c r="Q24" s="85">
        <f t="shared" si="7"/>
        <v>41.295177853709873</v>
      </c>
      <c r="R24" s="84">
        <v>0</v>
      </c>
      <c r="S24" s="84"/>
      <c r="T24" s="84">
        <v>0</v>
      </c>
      <c r="U24" s="84">
        <v>0</v>
      </c>
      <c r="V24" s="84"/>
      <c r="W24" s="85">
        <v>1</v>
      </c>
      <c r="X24" s="85">
        <v>1</v>
      </c>
      <c r="Y24" s="85">
        <v>100000000</v>
      </c>
      <c r="Z24" s="85">
        <f t="shared" si="8"/>
        <v>1434681.0652656001</v>
      </c>
      <c r="AA24" s="85">
        <f t="shared" si="9"/>
        <v>1434681.0652656001</v>
      </c>
      <c r="AB24" s="221">
        <f t="shared" si="10"/>
        <v>0</v>
      </c>
      <c r="AC24" s="221">
        <f t="shared" si="11"/>
        <v>358670266316400</v>
      </c>
      <c r="AD24" s="220">
        <f t="shared" si="0"/>
        <v>466799461903632.06</v>
      </c>
      <c r="AE24" s="219">
        <f t="shared" si="1"/>
        <v>1301.4724267437496</v>
      </c>
      <c r="AF24" s="98">
        <f t="shared" si="12"/>
        <v>-3.660803245458014E-3</v>
      </c>
      <c r="AG24" s="84">
        <f t="shared" si="13"/>
        <v>-2.7723545490042953E-2</v>
      </c>
      <c r="AH24" s="84">
        <f t="shared" si="14"/>
        <v>-5.1781906792567776E-3</v>
      </c>
      <c r="AI24" s="84">
        <f t="shared" si="15"/>
        <v>1.0344827586206897E-3</v>
      </c>
      <c r="AJ24" s="84">
        <f t="shared" si="16"/>
        <v>0</v>
      </c>
    </row>
    <row r="25" spans="1:36">
      <c r="A25" s="84">
        <v>20180131</v>
      </c>
      <c r="B25" s="84" t="s">
        <v>99</v>
      </c>
      <c r="C25" s="85">
        <v>2490000</v>
      </c>
      <c r="D25" s="85">
        <v>2495000</v>
      </c>
      <c r="E25" s="85">
        <v>129098494</v>
      </c>
      <c r="F25" s="85">
        <f t="shared" si="2"/>
        <v>0.16355583200168378</v>
      </c>
      <c r="G25" s="85">
        <f t="shared" si="3"/>
        <v>0.16355583200168378</v>
      </c>
      <c r="H25" s="84">
        <v>326600</v>
      </c>
      <c r="I25" s="84">
        <v>315700</v>
      </c>
      <c r="J25" s="88">
        <v>122666424</v>
      </c>
      <c r="K25" s="84">
        <f t="shared" si="4"/>
        <v>1.9836826138271153</v>
      </c>
      <c r="L25" s="84">
        <f t="shared" si="5"/>
        <v>1.9836826138271153</v>
      </c>
      <c r="M25" s="85">
        <v>290300</v>
      </c>
      <c r="N25" s="85">
        <v>267000</v>
      </c>
      <c r="O25" s="85">
        <v>15956260</v>
      </c>
      <c r="P25" s="85">
        <f t="shared" si="6"/>
        <v>41.295177853709873</v>
      </c>
      <c r="Q25" s="85">
        <f t="shared" si="7"/>
        <v>41.295177853709873</v>
      </c>
      <c r="R25" s="84">
        <v>0</v>
      </c>
      <c r="S25" s="84"/>
      <c r="T25" s="84">
        <v>0</v>
      </c>
      <c r="U25" s="84">
        <v>0</v>
      </c>
      <c r="V25" s="84"/>
      <c r="W25" s="85">
        <v>1</v>
      </c>
      <c r="X25" s="85">
        <v>1</v>
      </c>
      <c r="Y25" s="85">
        <v>100000000</v>
      </c>
      <c r="Z25" s="85">
        <f t="shared" si="8"/>
        <v>1434681.0652656001</v>
      </c>
      <c r="AA25" s="85">
        <f t="shared" si="9"/>
        <v>1434681.0652656001</v>
      </c>
      <c r="AB25" s="221">
        <f t="shared" si="10"/>
        <v>0</v>
      </c>
      <c r="AC25" s="221">
        <f t="shared" si="11"/>
        <v>358670266316400</v>
      </c>
      <c r="AD25" s="220">
        <f t="shared" si="0"/>
        <v>448899968654677.25</v>
      </c>
      <c r="AE25" s="219">
        <f t="shared" si="1"/>
        <v>1251.5672772793532</v>
      </c>
      <c r="AF25" s="98">
        <f t="shared" si="12"/>
        <v>-3.834514542060468E-2</v>
      </c>
      <c r="AG25" s="84">
        <f t="shared" si="13"/>
        <v>2.008032128514056E-3</v>
      </c>
      <c r="AH25" s="84">
        <f t="shared" si="14"/>
        <v>-3.3374157991426824E-2</v>
      </c>
      <c r="AI25" s="84">
        <f t="shared" si="15"/>
        <v>-8.0261798139855317E-2</v>
      </c>
      <c r="AJ25" s="84">
        <f t="shared" si="16"/>
        <v>0</v>
      </c>
    </row>
    <row r="26" spans="1:36">
      <c r="A26" s="84">
        <v>20180201</v>
      </c>
      <c r="B26" s="84" t="s">
        <v>99</v>
      </c>
      <c r="C26" s="85">
        <v>2495000</v>
      </c>
      <c r="D26" s="85">
        <v>2491000</v>
      </c>
      <c r="E26" s="85">
        <v>129098494</v>
      </c>
      <c r="F26" s="85">
        <f t="shared" si="2"/>
        <v>0.16355583200168378</v>
      </c>
      <c r="G26" s="85">
        <f t="shared" si="3"/>
        <v>0.16355583200168378</v>
      </c>
      <c r="H26" s="84">
        <v>315700</v>
      </c>
      <c r="I26" s="84">
        <v>299800</v>
      </c>
      <c r="J26" s="88">
        <v>122666424</v>
      </c>
      <c r="K26" s="84">
        <f t="shared" si="4"/>
        <v>1.9836826138271153</v>
      </c>
      <c r="L26" s="84">
        <f t="shared" si="5"/>
        <v>1.9836826138271153</v>
      </c>
      <c r="M26" s="85">
        <v>267000</v>
      </c>
      <c r="N26" s="85">
        <v>245400</v>
      </c>
      <c r="O26" s="85">
        <v>15956260</v>
      </c>
      <c r="P26" s="85">
        <f t="shared" si="6"/>
        <v>41.295177853709873</v>
      </c>
      <c r="Q26" s="85">
        <f t="shared" si="7"/>
        <v>41.295177853709873</v>
      </c>
      <c r="R26" s="84">
        <v>0</v>
      </c>
      <c r="S26" s="84"/>
      <c r="T26" s="84">
        <v>0</v>
      </c>
      <c r="U26" s="84">
        <v>0</v>
      </c>
      <c r="V26" s="84"/>
      <c r="W26" s="85">
        <v>1</v>
      </c>
      <c r="X26" s="85">
        <v>1</v>
      </c>
      <c r="Y26" s="85">
        <v>100000000</v>
      </c>
      <c r="Z26" s="85">
        <f t="shared" si="8"/>
        <v>1434681.0652656001</v>
      </c>
      <c r="AA26" s="85">
        <f t="shared" si="9"/>
        <v>1434681.0652656001</v>
      </c>
      <c r="AB26" s="221">
        <f t="shared" si="10"/>
        <v>0</v>
      </c>
      <c r="AC26" s="221">
        <f t="shared" si="11"/>
        <v>358670266316400</v>
      </c>
      <c r="AD26" s="220">
        <f t="shared" si="0"/>
        <v>430713944049195.69</v>
      </c>
      <c r="AE26" s="219">
        <f t="shared" si="1"/>
        <v>1200.8632565857649</v>
      </c>
      <c r="AF26" s="98">
        <f t="shared" si="12"/>
        <v>-4.0512421197051653E-2</v>
      </c>
      <c r="AG26" s="84">
        <f t="shared" si="13"/>
        <v>-1.6032064128256513E-3</v>
      </c>
      <c r="AH26" s="84">
        <f t="shared" si="14"/>
        <v>-5.0364269876465001E-2</v>
      </c>
      <c r="AI26" s="84">
        <f t="shared" si="15"/>
        <v>-8.0898876404494377E-2</v>
      </c>
      <c r="AJ26" s="84">
        <f t="shared" si="16"/>
        <v>0</v>
      </c>
    </row>
    <row r="27" spans="1:36">
      <c r="A27" s="84">
        <v>20180202</v>
      </c>
      <c r="B27" s="84" t="s">
        <v>99</v>
      </c>
      <c r="C27" s="85">
        <v>2491000</v>
      </c>
      <c r="D27" s="85">
        <v>2385000</v>
      </c>
      <c r="E27" s="85">
        <v>129098494</v>
      </c>
      <c r="F27" s="85">
        <f t="shared" si="2"/>
        <v>0.16355583200168378</v>
      </c>
      <c r="G27" s="85">
        <f t="shared" si="3"/>
        <v>0.16355583200168378</v>
      </c>
      <c r="H27" s="84">
        <v>299800</v>
      </c>
      <c r="I27" s="84">
        <v>301400</v>
      </c>
      <c r="J27" s="88">
        <v>122666424</v>
      </c>
      <c r="K27" s="84">
        <f t="shared" si="4"/>
        <v>1.9836826138271153</v>
      </c>
      <c r="L27" s="84">
        <f t="shared" si="5"/>
        <v>1.9836826138271153</v>
      </c>
      <c r="M27" s="85">
        <v>245400</v>
      </c>
      <c r="N27" s="85">
        <v>253300</v>
      </c>
      <c r="O27" s="85">
        <v>15956260</v>
      </c>
      <c r="P27" s="85">
        <f t="shared" si="6"/>
        <v>41.295177853709873</v>
      </c>
      <c r="Q27" s="85">
        <f t="shared" si="7"/>
        <v>41.295177853709873</v>
      </c>
      <c r="R27" s="84">
        <v>0</v>
      </c>
      <c r="S27" s="84"/>
      <c r="T27" s="84">
        <v>0</v>
      </c>
      <c r="U27" s="84">
        <v>0</v>
      </c>
      <c r="V27" s="84"/>
      <c r="W27" s="85">
        <v>1</v>
      </c>
      <c r="X27" s="85">
        <v>1</v>
      </c>
      <c r="Y27" s="85">
        <v>100000000</v>
      </c>
      <c r="Z27" s="85">
        <f t="shared" si="8"/>
        <v>1434681.0652656001</v>
      </c>
      <c r="AA27" s="85">
        <f t="shared" si="9"/>
        <v>1434681.0652656001</v>
      </c>
      <c r="AB27" s="221">
        <f t="shared" si="10"/>
        <v>0</v>
      </c>
      <c r="AC27" s="221">
        <f t="shared" si="11"/>
        <v>358670266316400</v>
      </c>
      <c r="AD27" s="220">
        <f t="shared" si="0"/>
        <v>434070545121309.12</v>
      </c>
      <c r="AE27" s="219">
        <f t="shared" si="1"/>
        <v>1210.221715837451</v>
      </c>
      <c r="AF27" s="98">
        <f t="shared" si="12"/>
        <v>7.7931098319167563E-3</v>
      </c>
      <c r="AG27" s="84">
        <f t="shared" si="13"/>
        <v>-4.2553191489361701E-2</v>
      </c>
      <c r="AH27" s="84">
        <f t="shared" si="14"/>
        <v>5.3368912608405599E-3</v>
      </c>
      <c r="AI27" s="84">
        <f t="shared" si="15"/>
        <v>3.2192339038304811E-2</v>
      </c>
      <c r="AJ27" s="84">
        <f t="shared" si="16"/>
        <v>0</v>
      </c>
    </row>
    <row r="28" spans="1:36">
      <c r="A28" s="84">
        <v>20180205</v>
      </c>
      <c r="B28" s="84" t="s">
        <v>99</v>
      </c>
      <c r="C28" s="85">
        <v>2385000</v>
      </c>
      <c r="D28" s="85">
        <v>2396000</v>
      </c>
      <c r="E28" s="85">
        <v>129098494</v>
      </c>
      <c r="F28" s="85">
        <f t="shared" si="2"/>
        <v>0.16355583200168378</v>
      </c>
      <c r="G28" s="85">
        <f t="shared" si="3"/>
        <v>0.16355583200168378</v>
      </c>
      <c r="H28" s="84">
        <v>301400</v>
      </c>
      <c r="I28" s="84">
        <v>286000</v>
      </c>
      <c r="J28" s="88">
        <v>122666424</v>
      </c>
      <c r="K28" s="84">
        <f t="shared" si="4"/>
        <v>1.9836826138271153</v>
      </c>
      <c r="L28" s="84">
        <f t="shared" si="5"/>
        <v>1.9836826138271153</v>
      </c>
      <c r="M28" s="85">
        <v>253300</v>
      </c>
      <c r="N28" s="85">
        <v>216000</v>
      </c>
      <c r="O28" s="85">
        <v>15956260</v>
      </c>
      <c r="P28" s="85">
        <f t="shared" si="6"/>
        <v>41.295177853709873</v>
      </c>
      <c r="Q28" s="85">
        <f t="shared" si="7"/>
        <v>41.295177853709873</v>
      </c>
      <c r="R28" s="84">
        <v>0</v>
      </c>
      <c r="S28" s="84"/>
      <c r="T28" s="84">
        <v>0</v>
      </c>
      <c r="U28" s="84">
        <v>0</v>
      </c>
      <c r="V28" s="84"/>
      <c r="W28" s="85">
        <v>1</v>
      </c>
      <c r="X28" s="85">
        <v>1</v>
      </c>
      <c r="Y28" s="85">
        <v>100000000</v>
      </c>
      <c r="Z28" s="85">
        <f t="shared" si="8"/>
        <v>1434681.0652656001</v>
      </c>
      <c r="AA28" s="85">
        <f t="shared" si="9"/>
        <v>1434681.0652656001</v>
      </c>
      <c r="AB28" s="221">
        <f t="shared" si="10"/>
        <v>0</v>
      </c>
      <c r="AC28" s="221">
        <f t="shared" si="11"/>
        <v>358670266316400</v>
      </c>
      <c r="AD28" s="220">
        <f t="shared" si="0"/>
        <v>405977917781160.62</v>
      </c>
      <c r="AE28" s="219">
        <f t="shared" si="1"/>
        <v>1131.8973327524961</v>
      </c>
      <c r="AF28" s="98">
        <f t="shared" si="12"/>
        <v>-6.4719036239368644E-2</v>
      </c>
      <c r="AG28" s="84">
        <f t="shared" si="13"/>
        <v>4.6121593291404616E-3</v>
      </c>
      <c r="AH28" s="84">
        <f t="shared" si="14"/>
        <v>-5.1094890510948905E-2</v>
      </c>
      <c r="AI28" s="84">
        <f t="shared" si="15"/>
        <v>-0.14725621792341098</v>
      </c>
      <c r="AJ28" s="84">
        <f t="shared" si="16"/>
        <v>0</v>
      </c>
    </row>
    <row r="29" spans="1:36">
      <c r="A29" s="84">
        <v>20180206</v>
      </c>
      <c r="B29" s="84" t="s">
        <v>99</v>
      </c>
      <c r="C29" s="85">
        <v>2396000</v>
      </c>
      <c r="D29" s="85">
        <v>2371000</v>
      </c>
      <c r="E29" s="85">
        <v>129098494</v>
      </c>
      <c r="F29" s="85">
        <f t="shared" si="2"/>
        <v>0.16355583200168378</v>
      </c>
      <c r="G29" s="85">
        <f t="shared" si="3"/>
        <v>0.16355583200168378</v>
      </c>
      <c r="H29" s="84">
        <v>286000</v>
      </c>
      <c r="I29" s="84">
        <v>284200</v>
      </c>
      <c r="J29" s="88">
        <v>122666424</v>
      </c>
      <c r="K29" s="84">
        <f t="shared" si="4"/>
        <v>1.9836826138271153</v>
      </c>
      <c r="L29" s="84">
        <f t="shared" si="5"/>
        <v>1.9836826138271153</v>
      </c>
      <c r="M29" s="85">
        <v>216000</v>
      </c>
      <c r="N29" s="85">
        <v>231200</v>
      </c>
      <c r="O29" s="85">
        <v>15956260</v>
      </c>
      <c r="P29" s="85">
        <f t="shared" si="6"/>
        <v>41.295177853709873</v>
      </c>
      <c r="Q29" s="85">
        <f t="shared" si="7"/>
        <v>41.295177853709873</v>
      </c>
      <c r="R29" s="84">
        <v>0</v>
      </c>
      <c r="S29" s="84"/>
      <c r="T29" s="84">
        <v>0</v>
      </c>
      <c r="U29" s="84">
        <v>0</v>
      </c>
      <c r="V29" s="84"/>
      <c r="W29" s="85">
        <v>1</v>
      </c>
      <c r="X29" s="85">
        <v>1</v>
      </c>
      <c r="Y29" s="85">
        <v>100000000</v>
      </c>
      <c r="Z29" s="85">
        <f t="shared" si="8"/>
        <v>1434681.0652656001</v>
      </c>
      <c r="AA29" s="85">
        <f t="shared" si="9"/>
        <v>1434681.0652656001</v>
      </c>
      <c r="AB29" s="221">
        <f t="shared" si="10"/>
        <v>0</v>
      </c>
      <c r="AC29" s="221">
        <f t="shared" si="11"/>
        <v>358670266316400</v>
      </c>
      <c r="AD29" s="220">
        <f t="shared" si="0"/>
        <v>415027583474208.37</v>
      </c>
      <c r="AE29" s="219">
        <f t="shared" si="1"/>
        <v>1157.1284894524624</v>
      </c>
      <c r="AF29" s="98">
        <f t="shared" si="12"/>
        <v>2.2291029380385855E-2</v>
      </c>
      <c r="AG29" s="84">
        <f t="shared" si="13"/>
        <v>-1.0434056761268781E-2</v>
      </c>
      <c r="AH29" s="84">
        <f t="shared" si="14"/>
        <v>-6.2937062937062941E-3</v>
      </c>
      <c r="AI29" s="84">
        <f t="shared" si="15"/>
        <v>7.0370370370370375E-2</v>
      </c>
      <c r="AJ29" s="84">
        <f t="shared" si="16"/>
        <v>0</v>
      </c>
    </row>
    <row r="30" spans="1:36">
      <c r="A30" s="84">
        <v>20180207</v>
      </c>
      <c r="B30" s="84" t="s">
        <v>99</v>
      </c>
      <c r="C30" s="85">
        <v>2371000</v>
      </c>
      <c r="D30" s="85">
        <v>2290000</v>
      </c>
      <c r="E30" s="85">
        <v>129098494</v>
      </c>
      <c r="F30" s="85">
        <f t="shared" si="2"/>
        <v>0.16355583200168378</v>
      </c>
      <c r="G30" s="85">
        <f t="shared" si="3"/>
        <v>0.16355583200168378</v>
      </c>
      <c r="H30" s="84">
        <v>284200</v>
      </c>
      <c r="I30" s="84">
        <v>256000</v>
      </c>
      <c r="J30" s="88">
        <v>122666424</v>
      </c>
      <c r="K30" s="84">
        <f t="shared" si="4"/>
        <v>1.9836826138271153</v>
      </c>
      <c r="L30" s="84">
        <f t="shared" si="5"/>
        <v>1.9836826138271153</v>
      </c>
      <c r="M30" s="85">
        <v>231200</v>
      </c>
      <c r="N30" s="85">
        <v>210000</v>
      </c>
      <c r="O30" s="85">
        <v>15956260</v>
      </c>
      <c r="P30" s="85">
        <f t="shared" si="6"/>
        <v>41.295177853709873</v>
      </c>
      <c r="Q30" s="85">
        <f t="shared" si="7"/>
        <v>41.295177853709873</v>
      </c>
      <c r="R30" s="84">
        <v>0</v>
      </c>
      <c r="S30" s="84"/>
      <c r="T30" s="84">
        <v>0</v>
      </c>
      <c r="U30" s="84">
        <v>0</v>
      </c>
      <c r="V30" s="84"/>
      <c r="W30" s="85">
        <v>1</v>
      </c>
      <c r="X30" s="85">
        <v>1</v>
      </c>
      <c r="Y30" s="85">
        <v>100000000</v>
      </c>
      <c r="Z30" s="85">
        <f t="shared" si="8"/>
        <v>1434681.0652656001</v>
      </c>
      <c r="AA30" s="85">
        <f t="shared" si="9"/>
        <v>1434681.0652656001</v>
      </c>
      <c r="AB30" s="221">
        <f t="shared" si="10"/>
        <v>0</v>
      </c>
      <c r="AC30" s="221">
        <f t="shared" si="11"/>
        <v>358670266316400</v>
      </c>
      <c r="AD30" s="220">
        <f t="shared" si="0"/>
        <v>392486310606794.62</v>
      </c>
      <c r="AE30" s="219">
        <f t="shared" si="1"/>
        <v>1094.2817051373975</v>
      </c>
      <c r="AF30" s="98">
        <f t="shared" si="12"/>
        <v>-5.4312710202825618E-2</v>
      </c>
      <c r="AG30" s="84">
        <f t="shared" si="13"/>
        <v>-3.4162800506115566E-2</v>
      </c>
      <c r="AH30" s="84">
        <f t="shared" si="14"/>
        <v>-9.9225897255453901E-2</v>
      </c>
      <c r="AI30" s="84">
        <f t="shared" si="15"/>
        <v>-9.1695501730103809E-2</v>
      </c>
      <c r="AJ30" s="84">
        <f t="shared" si="16"/>
        <v>0</v>
      </c>
    </row>
    <row r="31" spans="1:36" s="114" customFormat="1">
      <c r="A31" s="130">
        <v>20180208</v>
      </c>
      <c r="B31" s="84" t="s">
        <v>99</v>
      </c>
      <c r="C31" s="85">
        <v>2290000</v>
      </c>
      <c r="D31" s="85">
        <v>2300000</v>
      </c>
      <c r="E31" s="85">
        <v>128386494</v>
      </c>
      <c r="F31" s="85">
        <f t="shared" si="2"/>
        <v>0.16355583200168378</v>
      </c>
      <c r="G31" s="85">
        <f t="shared" si="3"/>
        <v>0.13775915409814576</v>
      </c>
      <c r="H31" s="84">
        <v>256000</v>
      </c>
      <c r="I31" s="84">
        <v>271400</v>
      </c>
      <c r="J31" s="88">
        <v>122666424</v>
      </c>
      <c r="K31" s="84">
        <f t="shared" si="4"/>
        <v>1.9836826138271153</v>
      </c>
      <c r="L31" s="84">
        <f t="shared" si="5"/>
        <v>1.6615934933437009</v>
      </c>
      <c r="M31" s="85">
        <v>210000</v>
      </c>
      <c r="N31" s="85">
        <v>220800</v>
      </c>
      <c r="O31" s="85">
        <v>15956260</v>
      </c>
      <c r="P31" s="85">
        <f t="shared" si="6"/>
        <v>41.295177853709873</v>
      </c>
      <c r="Q31" s="85">
        <f t="shared" si="7"/>
        <v>34.590109501345516</v>
      </c>
      <c r="R31" s="84">
        <v>0</v>
      </c>
      <c r="S31" s="84"/>
      <c r="T31" s="84">
        <v>0</v>
      </c>
      <c r="U31" s="84">
        <v>0</v>
      </c>
      <c r="V31" s="84"/>
      <c r="W31" s="85">
        <v>1</v>
      </c>
      <c r="X31" s="85">
        <v>1</v>
      </c>
      <c r="Y31" s="85">
        <v>100000000</v>
      </c>
      <c r="Z31" s="85">
        <f t="shared" si="8"/>
        <v>1434681.0652656001</v>
      </c>
      <c r="AA31" s="85">
        <f t="shared" si="9"/>
        <v>1201732.931695943</v>
      </c>
      <c r="AB31" s="221">
        <f t="shared" si="10"/>
        <v>1</v>
      </c>
      <c r="AC31" s="221">
        <f t="shared" si="11"/>
        <v>300433232923985.75</v>
      </c>
      <c r="AD31" s="220">
        <f t="shared" si="0"/>
        <v>338035140055275.75</v>
      </c>
      <c r="AE31" s="219">
        <f t="shared" si="1"/>
        <v>1125.158947182131</v>
      </c>
      <c r="AF31" s="98">
        <f t="shared" si="12"/>
        <v>2.8216904202795375E-2</v>
      </c>
      <c r="AG31" s="84">
        <f t="shared" si="13"/>
        <v>4.3668122270742356E-3</v>
      </c>
      <c r="AH31" s="84">
        <f t="shared" si="14"/>
        <v>6.0156250000000001E-2</v>
      </c>
      <c r="AI31" s="84">
        <f t="shared" si="15"/>
        <v>5.1428571428571428E-2</v>
      </c>
      <c r="AJ31" s="84">
        <f t="shared" si="16"/>
        <v>0</v>
      </c>
    </row>
    <row r="32" spans="1:36" s="80" customFormat="1">
      <c r="A32" s="84">
        <v>20180209</v>
      </c>
      <c r="B32" s="84" t="s">
        <v>99</v>
      </c>
      <c r="C32" s="85">
        <v>2300000</v>
      </c>
      <c r="D32" s="85">
        <v>2235000</v>
      </c>
      <c r="E32" s="85">
        <v>128386494</v>
      </c>
      <c r="F32" s="85">
        <f t="shared" si="2"/>
        <v>0.13775915409814576</v>
      </c>
      <c r="G32" s="85">
        <f t="shared" si="3"/>
        <v>0.13534697817566962</v>
      </c>
      <c r="H32" s="158">
        <v>271500</v>
      </c>
      <c r="I32" s="158">
        <v>288000</v>
      </c>
      <c r="J32" s="145">
        <v>122666424</v>
      </c>
      <c r="K32" s="84">
        <f t="shared" si="4"/>
        <v>1.6615934933437009</v>
      </c>
      <c r="L32" s="84">
        <f t="shared" si="5"/>
        <v>1.6318975441512438</v>
      </c>
      <c r="M32" s="85">
        <v>220800</v>
      </c>
      <c r="N32" s="85">
        <v>203900</v>
      </c>
      <c r="O32" s="85">
        <v>15956260</v>
      </c>
      <c r="P32" s="85">
        <f t="shared" si="6"/>
        <v>34.590109501345516</v>
      </c>
      <c r="Q32" s="85">
        <f t="shared" si="7"/>
        <v>33.984433386090672</v>
      </c>
      <c r="R32" s="84">
        <v>0</v>
      </c>
      <c r="S32" s="84"/>
      <c r="T32" s="84">
        <v>0</v>
      </c>
      <c r="U32" s="84">
        <v>0</v>
      </c>
      <c r="V32" s="84"/>
      <c r="W32" s="85">
        <v>1</v>
      </c>
      <c r="X32" s="85">
        <v>1</v>
      </c>
      <c r="Y32" s="85">
        <v>100000000</v>
      </c>
      <c r="Z32" s="85">
        <f t="shared" si="8"/>
        <v>1201732.931695943</v>
      </c>
      <c r="AA32" s="85">
        <f t="shared" si="9"/>
        <v>1180690.4734864626</v>
      </c>
      <c r="AB32" s="221">
        <f t="shared" si="10"/>
        <v>1</v>
      </c>
      <c r="AC32" s="221">
        <f t="shared" si="11"/>
        <v>295172618371615.62</v>
      </c>
      <c r="AD32" s="220">
        <f t="shared" si="0"/>
        <v>325125310268615.56</v>
      </c>
      <c r="AE32" s="219">
        <f t="shared" si="1"/>
        <v>1101.4751709092818</v>
      </c>
      <c r="AF32" s="98">
        <f t="shared" si="12"/>
        <v>-2.1049271600393226E-2</v>
      </c>
      <c r="AG32" s="84">
        <f t="shared" si="13"/>
        <v>-2.8260869565217391E-2</v>
      </c>
      <c r="AH32" s="84">
        <f t="shared" si="14"/>
        <v>6.0773480662983423E-2</v>
      </c>
      <c r="AI32" s="84">
        <f t="shared" si="15"/>
        <v>-7.6539855072463775E-2</v>
      </c>
      <c r="AJ32" s="84">
        <f t="shared" si="16"/>
        <v>0</v>
      </c>
    </row>
    <row r="33" spans="1:36">
      <c r="A33" s="84">
        <v>20180212</v>
      </c>
      <c r="B33" s="84" t="s">
        <v>99</v>
      </c>
      <c r="C33" s="85">
        <v>2235000</v>
      </c>
      <c r="D33" s="85">
        <v>2286000</v>
      </c>
      <c r="E33" s="85">
        <v>128386494</v>
      </c>
      <c r="F33" s="85">
        <f t="shared" si="2"/>
        <v>0.13534697817566962</v>
      </c>
      <c r="G33" s="85">
        <f t="shared" si="3"/>
        <v>0.13534697817566962</v>
      </c>
      <c r="H33" s="84">
        <v>288000</v>
      </c>
      <c r="I33" s="84">
        <v>302500</v>
      </c>
      <c r="J33" s="88">
        <v>122666424</v>
      </c>
      <c r="K33" s="84">
        <f t="shared" si="4"/>
        <v>1.6318975441512438</v>
      </c>
      <c r="L33" s="84">
        <f t="shared" si="5"/>
        <v>1.6318975441512438</v>
      </c>
      <c r="M33" s="85">
        <v>203900</v>
      </c>
      <c r="N33" s="85">
        <v>216500</v>
      </c>
      <c r="O33" s="85">
        <v>15956260</v>
      </c>
      <c r="P33" s="85">
        <f t="shared" si="6"/>
        <v>33.984433386090672</v>
      </c>
      <c r="Q33" s="85">
        <f t="shared" si="7"/>
        <v>33.984433386090672</v>
      </c>
      <c r="R33" s="84">
        <v>0</v>
      </c>
      <c r="S33" s="84"/>
      <c r="T33" s="84">
        <v>0</v>
      </c>
      <c r="U33" s="84">
        <v>0</v>
      </c>
      <c r="V33" s="84"/>
      <c r="W33" s="85">
        <v>1</v>
      </c>
      <c r="X33" s="85">
        <v>1</v>
      </c>
      <c r="Y33" s="85">
        <v>100000000</v>
      </c>
      <c r="Z33" s="85">
        <f t="shared" si="8"/>
        <v>1180690.4734864626</v>
      </c>
      <c r="AA33" s="85">
        <f t="shared" si="9"/>
        <v>1180690.4734864626</v>
      </c>
      <c r="AB33" s="221">
        <f t="shared" si="10"/>
        <v>0</v>
      </c>
      <c r="AC33" s="221">
        <f t="shared" si="11"/>
        <v>295172618371615.62</v>
      </c>
      <c r="AD33" s="220">
        <f t="shared" si="0"/>
        <v>335746651349554.37</v>
      </c>
      <c r="AE33" s="219">
        <f t="shared" si="1"/>
        <v>1137.4586613140957</v>
      </c>
      <c r="AF33" s="98">
        <f t="shared" si="12"/>
        <v>3.2668453502323669E-2</v>
      </c>
      <c r="AG33" s="84">
        <f t="shared" si="13"/>
        <v>2.2818791946308724E-2</v>
      </c>
      <c r="AH33" s="84">
        <f t="shared" si="14"/>
        <v>5.0347222222222224E-2</v>
      </c>
      <c r="AI33" s="84">
        <f t="shared" si="15"/>
        <v>6.1794997547817559E-2</v>
      </c>
      <c r="AJ33" s="84">
        <f t="shared" si="16"/>
        <v>0</v>
      </c>
    </row>
    <row r="34" spans="1:36">
      <c r="A34" s="84">
        <v>20180213</v>
      </c>
      <c r="B34" s="84" t="s">
        <v>99</v>
      </c>
      <c r="C34" s="85">
        <v>2286000</v>
      </c>
      <c r="D34" s="85">
        <v>2377000</v>
      </c>
      <c r="E34" s="85">
        <v>128386494</v>
      </c>
      <c r="F34" s="85">
        <f t="shared" si="2"/>
        <v>0.13534697817566962</v>
      </c>
      <c r="G34" s="85">
        <f t="shared" si="3"/>
        <v>0.13534697817566962</v>
      </c>
      <c r="H34" s="84">
        <v>302500</v>
      </c>
      <c r="I34" s="84">
        <v>294000</v>
      </c>
      <c r="J34" s="88">
        <v>122666424</v>
      </c>
      <c r="K34" s="84">
        <f t="shared" si="4"/>
        <v>1.6318975441512438</v>
      </c>
      <c r="L34" s="84">
        <f t="shared" si="5"/>
        <v>1.6318975441512438</v>
      </c>
      <c r="M34" s="85">
        <v>216500</v>
      </c>
      <c r="N34" s="85">
        <v>200200</v>
      </c>
      <c r="O34" s="85">
        <v>15956260</v>
      </c>
      <c r="P34" s="85">
        <f t="shared" si="6"/>
        <v>33.984433386090672</v>
      </c>
      <c r="Q34" s="85">
        <f t="shared" si="7"/>
        <v>33.984433386090672</v>
      </c>
      <c r="R34" s="84">
        <v>0</v>
      </c>
      <c r="S34" s="84"/>
      <c r="T34" s="84" t="s">
        <v>215</v>
      </c>
      <c r="U34" s="84">
        <v>0</v>
      </c>
      <c r="V34" s="84"/>
      <c r="W34" s="85">
        <v>1</v>
      </c>
      <c r="X34" s="85">
        <v>1</v>
      </c>
      <c r="Y34" s="85">
        <v>100000000</v>
      </c>
      <c r="Z34" s="85">
        <f t="shared" si="8"/>
        <v>1180690.4734864626</v>
      </c>
      <c r="AA34" s="85">
        <f t="shared" si="9"/>
        <v>1180690.4734864626</v>
      </c>
      <c r="AB34" s="221">
        <f t="shared" si="10"/>
        <v>0</v>
      </c>
      <c r="AC34" s="221">
        <f t="shared" si="11"/>
        <v>295172618371615.62</v>
      </c>
      <c r="AD34" s="220">
        <f t="shared" si="0"/>
        <v>326787500809550.37</v>
      </c>
      <c r="AE34" s="219">
        <f t="shared" si="1"/>
        <v>1107.1064200071985</v>
      </c>
      <c r="AF34" s="98">
        <f t="shared" si="12"/>
        <v>-2.6684258812387559E-2</v>
      </c>
      <c r="AG34" s="84">
        <f t="shared" si="13"/>
        <v>3.9807524059492561E-2</v>
      </c>
      <c r="AH34" s="84">
        <f t="shared" si="14"/>
        <v>-2.809917355371901E-2</v>
      </c>
      <c r="AI34" s="84">
        <f t="shared" si="15"/>
        <v>-7.5288683602771356E-2</v>
      </c>
      <c r="AJ34" s="84">
        <f t="shared" si="16"/>
        <v>0</v>
      </c>
    </row>
    <row r="35" spans="1:36">
      <c r="A35" s="84">
        <v>20180214</v>
      </c>
      <c r="B35" s="84" t="s">
        <v>99</v>
      </c>
      <c r="C35" s="85">
        <v>2377000</v>
      </c>
      <c r="D35" s="85">
        <v>2450000</v>
      </c>
      <c r="E35" s="85">
        <v>128386494</v>
      </c>
      <c r="F35" s="85">
        <f t="shared" si="2"/>
        <v>0.13534697817566962</v>
      </c>
      <c r="G35" s="85">
        <f t="shared" si="3"/>
        <v>0.13534697817566962</v>
      </c>
      <c r="H35" s="84">
        <v>294000</v>
      </c>
      <c r="I35" s="84">
        <v>312500</v>
      </c>
      <c r="J35" s="88">
        <v>122666424</v>
      </c>
      <c r="K35" s="84">
        <f t="shared" si="4"/>
        <v>1.6318975441512438</v>
      </c>
      <c r="L35" s="84">
        <f t="shared" si="5"/>
        <v>1.6318975441512438</v>
      </c>
      <c r="M35" s="85">
        <v>200200</v>
      </c>
      <c r="N35" s="85">
        <v>205600</v>
      </c>
      <c r="O35" s="85">
        <v>15956260</v>
      </c>
      <c r="P35" s="85">
        <f t="shared" si="6"/>
        <v>33.984433386090672</v>
      </c>
      <c r="Q35" s="85">
        <f t="shared" si="7"/>
        <v>33.984433386090672</v>
      </c>
      <c r="R35" s="84">
        <v>0</v>
      </c>
      <c r="S35" s="84"/>
      <c r="T35" s="84">
        <v>0</v>
      </c>
      <c r="U35" s="84">
        <v>0</v>
      </c>
      <c r="V35" s="84"/>
      <c r="W35" s="85">
        <v>1</v>
      </c>
      <c r="X35" s="85">
        <v>1</v>
      </c>
      <c r="Y35" s="85">
        <v>100000000</v>
      </c>
      <c r="Z35" s="85">
        <f t="shared" si="8"/>
        <v>1180690.4734864626</v>
      </c>
      <c r="AA35" s="85">
        <f t="shared" si="9"/>
        <v>1180690.4734864626</v>
      </c>
      <c r="AB35" s="221">
        <f t="shared" si="10"/>
        <v>0</v>
      </c>
      <c r="AC35" s="221">
        <f t="shared" si="11"/>
        <v>295172618371615.62</v>
      </c>
      <c r="AD35" s="220">
        <f t="shared" si="0"/>
        <v>334687541886382.94</v>
      </c>
      <c r="AE35" s="219">
        <f t="shared" si="1"/>
        <v>1133.8705593112261</v>
      </c>
      <c r="AF35" s="98">
        <f t="shared" si="12"/>
        <v>2.4174856924642864E-2</v>
      </c>
      <c r="AG35" s="84">
        <f t="shared" si="13"/>
        <v>3.0710980227177113E-2</v>
      </c>
      <c r="AH35" s="84">
        <f t="shared" si="14"/>
        <v>6.2925170068027211E-2</v>
      </c>
      <c r="AI35" s="84">
        <f t="shared" si="15"/>
        <v>2.6973026973026972E-2</v>
      </c>
      <c r="AJ35" s="84">
        <f t="shared" si="16"/>
        <v>0</v>
      </c>
    </row>
    <row r="36" spans="1:36">
      <c r="A36" s="84">
        <v>20180219</v>
      </c>
      <c r="B36" s="84" t="s">
        <v>99</v>
      </c>
      <c r="C36" s="85">
        <v>2450000</v>
      </c>
      <c r="D36" s="85">
        <v>2419000</v>
      </c>
      <c r="E36" s="85">
        <v>128386494</v>
      </c>
      <c r="F36" s="85">
        <f t="shared" si="2"/>
        <v>0.13534697817566962</v>
      </c>
      <c r="G36" s="85">
        <f t="shared" si="3"/>
        <v>0.13534697817566962</v>
      </c>
      <c r="H36" s="84">
        <v>312500</v>
      </c>
      <c r="I36" s="84">
        <v>316500</v>
      </c>
      <c r="J36" s="88">
        <v>122666424</v>
      </c>
      <c r="K36" s="84">
        <f t="shared" si="4"/>
        <v>1.6318975441512438</v>
      </c>
      <c r="L36" s="84">
        <f t="shared" si="5"/>
        <v>1.6318975441512438</v>
      </c>
      <c r="M36" s="85">
        <v>205600</v>
      </c>
      <c r="N36" s="85">
        <v>219500</v>
      </c>
      <c r="O36" s="85">
        <v>15956260</v>
      </c>
      <c r="P36" s="85">
        <f t="shared" si="6"/>
        <v>33.984433386090672</v>
      </c>
      <c r="Q36" s="85">
        <f t="shared" si="7"/>
        <v>33.984433386090672</v>
      </c>
      <c r="R36" s="84">
        <v>0</v>
      </c>
      <c r="S36" s="84"/>
      <c r="T36" s="84">
        <v>0</v>
      </c>
      <c r="U36" s="84">
        <v>0</v>
      </c>
      <c r="V36" s="84"/>
      <c r="W36" s="85">
        <v>1</v>
      </c>
      <c r="X36" s="85">
        <v>1</v>
      </c>
      <c r="Y36" s="85">
        <v>100000000</v>
      </c>
      <c r="Z36" s="85">
        <f t="shared" si="8"/>
        <v>1180690.4734864626</v>
      </c>
      <c r="AA36" s="85">
        <f t="shared" si="9"/>
        <v>1180690.4734864626</v>
      </c>
      <c r="AB36" s="221">
        <f t="shared" si="10"/>
        <v>0</v>
      </c>
      <c r="AC36" s="221">
        <f t="shared" si="11"/>
        <v>295172618371615.62</v>
      </c>
      <c r="AD36" s="220">
        <f t="shared" si="0"/>
        <v>342487055511988.94</v>
      </c>
      <c r="AE36" s="219">
        <f t="shared" si="1"/>
        <v>1160.2941268786847</v>
      </c>
      <c r="AF36" s="98">
        <f t="shared" si="12"/>
        <v>2.330386599287812E-2</v>
      </c>
      <c r="AG36" s="84">
        <f t="shared" si="13"/>
        <v>-1.2653061224489797E-2</v>
      </c>
      <c r="AH36" s="84">
        <f t="shared" si="14"/>
        <v>1.2800000000000001E-2</v>
      </c>
      <c r="AI36" s="84">
        <f t="shared" si="15"/>
        <v>6.7607003891050579E-2</v>
      </c>
      <c r="AJ36" s="84">
        <f t="shared" si="16"/>
        <v>0</v>
      </c>
    </row>
    <row r="37" spans="1:36">
      <c r="A37" s="84">
        <v>20180220</v>
      </c>
      <c r="B37" s="84" t="s">
        <v>99</v>
      </c>
      <c r="C37" s="85">
        <v>2419000</v>
      </c>
      <c r="D37" s="85">
        <v>2370000</v>
      </c>
      <c r="E37" s="85">
        <v>128386494</v>
      </c>
      <c r="F37" s="85">
        <f t="shared" si="2"/>
        <v>0.13534697817566962</v>
      </c>
      <c r="G37" s="85">
        <f t="shared" si="3"/>
        <v>0.13534697817566962</v>
      </c>
      <c r="H37" s="84">
        <v>316500</v>
      </c>
      <c r="I37" s="84">
        <v>304000</v>
      </c>
      <c r="J37" s="88">
        <v>122666424</v>
      </c>
      <c r="K37" s="84">
        <f t="shared" si="4"/>
        <v>1.6318975441512438</v>
      </c>
      <c r="L37" s="84">
        <f t="shared" si="5"/>
        <v>1.6318975441512438</v>
      </c>
      <c r="M37" s="85">
        <v>219500</v>
      </c>
      <c r="N37" s="85">
        <v>215000</v>
      </c>
      <c r="O37" s="85">
        <v>15956260</v>
      </c>
      <c r="P37" s="85">
        <f t="shared" si="6"/>
        <v>33.984433386090672</v>
      </c>
      <c r="Q37" s="85">
        <f t="shared" si="7"/>
        <v>33.984433386090672</v>
      </c>
      <c r="R37" s="84">
        <v>0</v>
      </c>
      <c r="S37" s="84"/>
      <c r="T37" s="84">
        <v>0</v>
      </c>
      <c r="U37" s="84">
        <v>0</v>
      </c>
      <c r="V37" s="84"/>
      <c r="W37" s="85">
        <v>1</v>
      </c>
      <c r="X37" s="85">
        <v>1</v>
      </c>
      <c r="Y37" s="85">
        <v>100000000</v>
      </c>
      <c r="Z37" s="85">
        <f t="shared" si="8"/>
        <v>1180690.4734864626</v>
      </c>
      <c r="AA37" s="85">
        <f t="shared" si="9"/>
        <v>1180690.4734864626</v>
      </c>
      <c r="AB37" s="221">
        <f t="shared" si="10"/>
        <v>0</v>
      </c>
      <c r="AC37" s="221">
        <f t="shared" si="11"/>
        <v>295172618371615.62</v>
      </c>
      <c r="AD37" s="220">
        <f t="shared" si="0"/>
        <v>336693168037199.19</v>
      </c>
      <c r="AE37" s="219">
        <f t="shared" si="1"/>
        <v>1140.665316094158</v>
      </c>
      <c r="AF37" s="98">
        <f t="shared" si="12"/>
        <v>-1.6917099147377615E-2</v>
      </c>
      <c r="AG37" s="84">
        <f t="shared" si="13"/>
        <v>-2.0256304257957835E-2</v>
      </c>
      <c r="AH37" s="84">
        <f t="shared" si="14"/>
        <v>-3.9494470774091628E-2</v>
      </c>
      <c r="AI37" s="84">
        <f t="shared" si="15"/>
        <v>-2.0501138952164009E-2</v>
      </c>
      <c r="AJ37" s="84">
        <f t="shared" si="16"/>
        <v>0</v>
      </c>
    </row>
    <row r="38" spans="1:36">
      <c r="A38" s="84">
        <v>20180221</v>
      </c>
      <c r="B38" s="84" t="s">
        <v>99</v>
      </c>
      <c r="C38" s="85">
        <v>2370000</v>
      </c>
      <c r="D38" s="85">
        <v>2364000</v>
      </c>
      <c r="E38" s="85">
        <v>128386494</v>
      </c>
      <c r="F38" s="85">
        <f t="shared" si="2"/>
        <v>0.13534697817566962</v>
      </c>
      <c r="G38" s="85">
        <f t="shared" si="3"/>
        <v>0.13534697817566962</v>
      </c>
      <c r="H38" s="84">
        <v>304000</v>
      </c>
      <c r="I38" s="84">
        <v>307500</v>
      </c>
      <c r="J38" s="88">
        <v>122666424</v>
      </c>
      <c r="K38" s="84">
        <f t="shared" si="4"/>
        <v>1.6318975441512438</v>
      </c>
      <c r="L38" s="84">
        <f t="shared" si="5"/>
        <v>1.6318975441512438</v>
      </c>
      <c r="M38" s="85">
        <v>215000</v>
      </c>
      <c r="N38" s="85">
        <v>221200</v>
      </c>
      <c r="O38" s="85">
        <v>15956260</v>
      </c>
      <c r="P38" s="85">
        <f t="shared" si="6"/>
        <v>33.984433386090672</v>
      </c>
      <c r="Q38" s="85">
        <f t="shared" si="7"/>
        <v>33.984433386090672</v>
      </c>
      <c r="R38" s="84">
        <v>0</v>
      </c>
      <c r="S38" s="84"/>
      <c r="T38" s="84">
        <v>0</v>
      </c>
      <c r="U38" s="84">
        <v>0</v>
      </c>
      <c r="V38" s="84"/>
      <c r="W38" s="85">
        <v>1</v>
      </c>
      <c r="X38" s="85">
        <v>1</v>
      </c>
      <c r="Y38" s="85">
        <v>100000000</v>
      </c>
      <c r="Z38" s="85">
        <f t="shared" si="8"/>
        <v>1180690.4734864626</v>
      </c>
      <c r="AA38" s="85">
        <f t="shared" si="9"/>
        <v>1180690.4734864626</v>
      </c>
      <c r="AB38" s="221">
        <f t="shared" si="10"/>
        <v>0</v>
      </c>
      <c r="AC38" s="221">
        <f t="shared" si="11"/>
        <v>295172618371615.62</v>
      </c>
      <c r="AD38" s="220">
        <f t="shared" si="0"/>
        <v>340651573940833.37</v>
      </c>
      <c r="AE38" s="219">
        <f t="shared" si="1"/>
        <v>1154.0757940899543</v>
      </c>
      <c r="AF38" s="98">
        <f t="shared" si="12"/>
        <v>1.1756715845201817E-2</v>
      </c>
      <c r="AG38" s="84">
        <f t="shared" si="13"/>
        <v>-2.5316455696202532E-3</v>
      </c>
      <c r="AH38" s="84">
        <f t="shared" si="14"/>
        <v>1.1513157894736841E-2</v>
      </c>
      <c r="AI38" s="84">
        <f t="shared" si="15"/>
        <v>2.883720930232558E-2</v>
      </c>
      <c r="AJ38" s="84">
        <f t="shared" si="16"/>
        <v>0</v>
      </c>
    </row>
    <row r="39" spans="1:36">
      <c r="A39" s="84">
        <v>20180222</v>
      </c>
      <c r="B39" s="84" t="s">
        <v>99</v>
      </c>
      <c r="C39" s="85">
        <v>2364000</v>
      </c>
      <c r="D39" s="85">
        <v>2338000</v>
      </c>
      <c r="E39" s="85">
        <v>128386494</v>
      </c>
      <c r="F39" s="85">
        <f t="shared" si="2"/>
        <v>0.13534697817566962</v>
      </c>
      <c r="G39" s="85">
        <f t="shared" si="3"/>
        <v>0.13534697817566962</v>
      </c>
      <c r="H39" s="84">
        <v>307500</v>
      </c>
      <c r="I39" s="84">
        <v>307500</v>
      </c>
      <c r="J39" s="88">
        <v>122666424</v>
      </c>
      <c r="K39" s="84">
        <f t="shared" si="4"/>
        <v>1.6318975441512438</v>
      </c>
      <c r="L39" s="84">
        <f t="shared" si="5"/>
        <v>1.6318975441512438</v>
      </c>
      <c r="M39" s="85">
        <v>221200</v>
      </c>
      <c r="N39" s="85">
        <v>219300</v>
      </c>
      <c r="O39" s="85">
        <v>15956260</v>
      </c>
      <c r="P39" s="85">
        <f t="shared" si="6"/>
        <v>33.984433386090672</v>
      </c>
      <c r="Q39" s="85">
        <f t="shared" si="7"/>
        <v>33.984433386090672</v>
      </c>
      <c r="R39" s="84">
        <v>0</v>
      </c>
      <c r="S39" s="84"/>
      <c r="T39" s="84">
        <v>0</v>
      </c>
      <c r="U39" s="84">
        <v>0</v>
      </c>
      <c r="V39" s="84"/>
      <c r="W39" s="85">
        <v>1</v>
      </c>
      <c r="X39" s="85">
        <v>1</v>
      </c>
      <c r="Y39" s="85">
        <v>100000000</v>
      </c>
      <c r="Z39" s="85">
        <f t="shared" si="8"/>
        <v>1180690.4734864626</v>
      </c>
      <c r="AA39" s="85">
        <f t="shared" si="9"/>
        <v>1180690.4734864626</v>
      </c>
      <c r="AB39" s="221">
        <f t="shared" si="10"/>
        <v>0</v>
      </c>
      <c r="AC39" s="221">
        <f t="shared" si="11"/>
        <v>295172618371615.62</v>
      </c>
      <c r="AD39" s="220">
        <f t="shared" si="0"/>
        <v>339169476652179.06</v>
      </c>
      <c r="AE39" s="219">
        <f t="shared" si="1"/>
        <v>1149.0546735780633</v>
      </c>
      <c r="AF39" s="98">
        <f t="shared" si="12"/>
        <v>-4.3507718796324066E-3</v>
      </c>
      <c r="AG39" s="84">
        <f t="shared" si="13"/>
        <v>-1.0998307952622674E-2</v>
      </c>
      <c r="AH39" s="84">
        <f t="shared" si="14"/>
        <v>0</v>
      </c>
      <c r="AI39" s="84">
        <f t="shared" si="15"/>
        <v>-8.5895117540687165E-3</v>
      </c>
      <c r="AJ39" s="84">
        <f t="shared" si="16"/>
        <v>0</v>
      </c>
    </row>
    <row r="40" spans="1:36">
      <c r="A40" s="84">
        <v>20180223</v>
      </c>
      <c r="B40" s="84" t="s">
        <v>99</v>
      </c>
      <c r="C40" s="85">
        <v>2338000</v>
      </c>
      <c r="D40" s="85">
        <v>2361000</v>
      </c>
      <c r="E40" s="85">
        <v>128386494</v>
      </c>
      <c r="F40" s="85">
        <f t="shared" si="2"/>
        <v>0.13534697817566962</v>
      </c>
      <c r="G40" s="85">
        <f t="shared" si="3"/>
        <v>0.13534697817566962</v>
      </c>
      <c r="H40" s="84">
        <v>307500</v>
      </c>
      <c r="I40" s="84">
        <v>318000</v>
      </c>
      <c r="J40" s="88">
        <v>122666424</v>
      </c>
      <c r="K40" s="84">
        <f t="shared" si="4"/>
        <v>1.6318975441512438</v>
      </c>
      <c r="L40" s="84">
        <f t="shared" si="5"/>
        <v>1.6318975441512438</v>
      </c>
      <c r="M40" s="85">
        <v>219300</v>
      </c>
      <c r="N40" s="85">
        <v>222700</v>
      </c>
      <c r="O40" s="85">
        <v>15956260</v>
      </c>
      <c r="P40" s="85">
        <f t="shared" si="6"/>
        <v>33.984433386090672</v>
      </c>
      <c r="Q40" s="85">
        <f t="shared" si="7"/>
        <v>33.984433386090672</v>
      </c>
      <c r="R40" s="84">
        <v>0</v>
      </c>
      <c r="S40" s="84"/>
      <c r="T40" s="84">
        <v>0</v>
      </c>
      <c r="U40" s="84">
        <v>0</v>
      </c>
      <c r="V40" s="84"/>
      <c r="W40" s="85">
        <v>1</v>
      </c>
      <c r="X40" s="85">
        <v>1</v>
      </c>
      <c r="Y40" s="85">
        <v>100000000</v>
      </c>
      <c r="Z40" s="85">
        <f t="shared" si="8"/>
        <v>1180690.4734864626</v>
      </c>
      <c r="AA40" s="85">
        <f t="shared" si="9"/>
        <v>1180690.4734864626</v>
      </c>
      <c r="AB40" s="221">
        <f t="shared" si="10"/>
        <v>0</v>
      </c>
      <c r="AC40" s="221">
        <f t="shared" si="11"/>
        <v>295172618371615.62</v>
      </c>
      <c r="AD40" s="220">
        <f t="shared" si="0"/>
        <v>343514720330212.56</v>
      </c>
      <c r="AE40" s="219">
        <f t="shared" si="1"/>
        <v>1163.7756992003076</v>
      </c>
      <c r="AF40" s="98">
        <f t="shared" si="12"/>
        <v>1.2811423129592421E-2</v>
      </c>
      <c r="AG40" s="84">
        <f t="shared" si="13"/>
        <v>9.8374679213002574E-3</v>
      </c>
      <c r="AH40" s="84">
        <f t="shared" si="14"/>
        <v>3.4146341463414637E-2</v>
      </c>
      <c r="AI40" s="84">
        <f t="shared" si="15"/>
        <v>1.5503875968992248E-2</v>
      </c>
      <c r="AJ40" s="84">
        <f t="shared" si="16"/>
        <v>0</v>
      </c>
    </row>
    <row r="41" spans="1:36">
      <c r="A41" s="84">
        <v>20180226</v>
      </c>
      <c r="B41" s="84" t="s">
        <v>99</v>
      </c>
      <c r="C41" s="85">
        <v>2361000</v>
      </c>
      <c r="D41" s="85">
        <v>2369000</v>
      </c>
      <c r="E41" s="85">
        <v>128386494</v>
      </c>
      <c r="F41" s="85">
        <f t="shared" si="2"/>
        <v>0.13534697817566962</v>
      </c>
      <c r="G41" s="85">
        <f t="shared" si="3"/>
        <v>0.13534697817566962</v>
      </c>
      <c r="H41" s="84">
        <v>318000</v>
      </c>
      <c r="I41" s="84">
        <v>326500</v>
      </c>
      <c r="J41" s="88">
        <v>122666424</v>
      </c>
      <c r="K41" s="84">
        <f t="shared" si="4"/>
        <v>1.6318975441512438</v>
      </c>
      <c r="L41" s="84">
        <f t="shared" si="5"/>
        <v>1.6318975441512438</v>
      </c>
      <c r="M41" s="85">
        <v>222700</v>
      </c>
      <c r="N41" s="85">
        <v>224300</v>
      </c>
      <c r="O41" s="85">
        <v>15956260</v>
      </c>
      <c r="P41" s="85">
        <f t="shared" si="6"/>
        <v>33.984433386090672</v>
      </c>
      <c r="Q41" s="85">
        <f t="shared" si="7"/>
        <v>33.984433386090672</v>
      </c>
      <c r="R41" s="84">
        <v>0</v>
      </c>
      <c r="S41" s="84"/>
      <c r="T41" s="84">
        <v>0</v>
      </c>
      <c r="U41" s="84">
        <v>0</v>
      </c>
      <c r="V41" s="84"/>
      <c r="W41" s="85">
        <v>1</v>
      </c>
      <c r="X41" s="85">
        <v>1</v>
      </c>
      <c r="Y41" s="85">
        <v>100000000</v>
      </c>
      <c r="Z41" s="85">
        <f t="shared" si="8"/>
        <v>1180690.4734864626</v>
      </c>
      <c r="AA41" s="85">
        <f t="shared" si="9"/>
        <v>1180690.4734864626</v>
      </c>
      <c r="AB41" s="221">
        <f t="shared" si="10"/>
        <v>0</v>
      </c>
      <c r="AC41" s="221">
        <f t="shared" si="11"/>
        <v>295172618371615.62</v>
      </c>
      <c r="AD41" s="220">
        <f t="shared" si="0"/>
        <v>346222879056963.19</v>
      </c>
      <c r="AE41" s="219">
        <f t="shared" si="1"/>
        <v>1172.9505296493201</v>
      </c>
      <c r="AF41" s="98">
        <f t="shared" si="12"/>
        <v>7.8836759139385513E-3</v>
      </c>
      <c r="AG41" s="84">
        <f t="shared" si="13"/>
        <v>3.3883947479881405E-3</v>
      </c>
      <c r="AH41" s="84">
        <f t="shared" si="14"/>
        <v>2.6729559748427674E-2</v>
      </c>
      <c r="AI41" s="84">
        <f t="shared" si="15"/>
        <v>7.1845532105972157E-3</v>
      </c>
      <c r="AJ41" s="84">
        <f t="shared" si="16"/>
        <v>0</v>
      </c>
    </row>
    <row r="42" spans="1:36">
      <c r="A42" s="84">
        <v>20180227</v>
      </c>
      <c r="B42" s="84" t="s">
        <v>99</v>
      </c>
      <c r="C42" s="85">
        <v>2369000</v>
      </c>
      <c r="D42" s="85">
        <v>2369000</v>
      </c>
      <c r="E42" s="85">
        <v>128386494</v>
      </c>
      <c r="F42" s="85">
        <f t="shared" si="2"/>
        <v>0.13534697817566962</v>
      </c>
      <c r="G42" s="85">
        <f t="shared" si="3"/>
        <v>0.13534697817566962</v>
      </c>
      <c r="H42" s="84">
        <v>326500</v>
      </c>
      <c r="I42" s="84">
        <v>351000</v>
      </c>
      <c r="J42" s="88">
        <v>122666424</v>
      </c>
      <c r="K42" s="84">
        <f t="shared" si="4"/>
        <v>1.6318975441512438</v>
      </c>
      <c r="L42" s="84">
        <f t="shared" si="5"/>
        <v>1.6318975441512438</v>
      </c>
      <c r="M42" s="85">
        <v>224300</v>
      </c>
      <c r="N42" s="85">
        <v>225200</v>
      </c>
      <c r="O42" s="85">
        <v>15956260</v>
      </c>
      <c r="P42" s="85">
        <f t="shared" si="6"/>
        <v>33.984433386090672</v>
      </c>
      <c r="Q42" s="85">
        <f t="shared" si="7"/>
        <v>33.984433386090672</v>
      </c>
      <c r="R42" s="84">
        <v>0</v>
      </c>
      <c r="S42" s="84"/>
      <c r="T42" s="84">
        <v>0</v>
      </c>
      <c r="U42" s="84">
        <v>0</v>
      </c>
      <c r="V42" s="84"/>
      <c r="W42" s="85">
        <v>1</v>
      </c>
      <c r="X42" s="85">
        <v>1</v>
      </c>
      <c r="Y42" s="85">
        <v>100000000</v>
      </c>
      <c r="Z42" s="85">
        <f t="shared" si="8"/>
        <v>1180690.4734864626</v>
      </c>
      <c r="AA42" s="85">
        <f t="shared" si="9"/>
        <v>1180690.4734864626</v>
      </c>
      <c r="AB42" s="221">
        <f t="shared" si="10"/>
        <v>0</v>
      </c>
      <c r="AC42" s="221">
        <f t="shared" si="11"/>
        <v>295172618371615.62</v>
      </c>
      <c r="AD42" s="220">
        <f t="shared" si="0"/>
        <v>351615303450365.87</v>
      </c>
      <c r="AE42" s="219">
        <f t="shared" si="1"/>
        <v>1191.2192444886273</v>
      </c>
      <c r="AF42" s="98">
        <f t="shared" si="12"/>
        <v>1.5575008815392295E-2</v>
      </c>
      <c r="AG42" s="84">
        <f t="shared" si="13"/>
        <v>0</v>
      </c>
      <c r="AH42" s="84">
        <f t="shared" si="14"/>
        <v>7.5038284839203676E-2</v>
      </c>
      <c r="AI42" s="84">
        <f t="shared" si="15"/>
        <v>4.012483281319661E-3</v>
      </c>
      <c r="AJ42" s="84">
        <f t="shared" si="16"/>
        <v>0</v>
      </c>
    </row>
    <row r="43" spans="1:36">
      <c r="A43" s="84">
        <v>20180228</v>
      </c>
      <c r="B43" s="84" t="s">
        <v>99</v>
      </c>
      <c r="C43" s="85">
        <v>2369000</v>
      </c>
      <c r="D43" s="85">
        <v>2353000</v>
      </c>
      <c r="E43" s="85">
        <v>128386494</v>
      </c>
      <c r="F43" s="85">
        <f t="shared" si="2"/>
        <v>0.13534697817566962</v>
      </c>
      <c r="G43" s="85">
        <f t="shared" si="3"/>
        <v>0.13534697817566962</v>
      </c>
      <c r="H43" s="84">
        <v>351000</v>
      </c>
      <c r="I43" s="84">
        <v>353000</v>
      </c>
      <c r="J43" s="88">
        <v>122666424</v>
      </c>
      <c r="K43" s="84">
        <f t="shared" si="4"/>
        <v>1.6318975441512438</v>
      </c>
      <c r="L43" s="84">
        <f t="shared" si="5"/>
        <v>1.6318975441512438</v>
      </c>
      <c r="M43" s="85">
        <v>225200</v>
      </c>
      <c r="N43" s="85">
        <v>234000</v>
      </c>
      <c r="O43" s="85">
        <v>15956260</v>
      </c>
      <c r="P43" s="85">
        <f t="shared" si="6"/>
        <v>33.984433386090672</v>
      </c>
      <c r="Q43" s="85">
        <f t="shared" si="7"/>
        <v>33.984433386090672</v>
      </c>
      <c r="R43" s="84">
        <v>0</v>
      </c>
      <c r="S43" s="84"/>
      <c r="T43" s="84">
        <v>0</v>
      </c>
      <c r="U43" s="84">
        <v>0</v>
      </c>
      <c r="V43" s="84"/>
      <c r="W43" s="85">
        <v>1</v>
      </c>
      <c r="X43" s="85">
        <v>1</v>
      </c>
      <c r="Y43" s="85">
        <v>100000000</v>
      </c>
      <c r="Z43" s="85">
        <f t="shared" si="8"/>
        <v>1180690.4734864626</v>
      </c>
      <c r="AA43" s="85">
        <f t="shared" si="9"/>
        <v>1180690.4734864626</v>
      </c>
      <c r="AB43" s="221">
        <f t="shared" si="10"/>
        <v>0</v>
      </c>
      <c r="AC43" s="221">
        <f t="shared" si="11"/>
        <v>295172618371615.62</v>
      </c>
      <c r="AD43" s="220">
        <f t="shared" si="0"/>
        <v>356509561143031.25</v>
      </c>
      <c r="AE43" s="219">
        <f t="shared" si="1"/>
        <v>1207.8002462077759</v>
      </c>
      <c r="AF43" s="98">
        <f t="shared" si="12"/>
        <v>1.3919353465672555E-2</v>
      </c>
      <c r="AG43" s="84">
        <f t="shared" si="13"/>
        <v>-6.7539046010975093E-3</v>
      </c>
      <c r="AH43" s="84">
        <f t="shared" si="14"/>
        <v>5.6980056980056983E-3</v>
      </c>
      <c r="AI43" s="84">
        <f t="shared" si="15"/>
        <v>3.9076376554174071E-2</v>
      </c>
      <c r="AJ43" s="84">
        <f t="shared" si="16"/>
        <v>0</v>
      </c>
    </row>
    <row r="44" spans="1:36">
      <c r="A44" s="84">
        <v>20180302</v>
      </c>
      <c r="B44" s="84" t="s">
        <v>99</v>
      </c>
      <c r="C44" s="85">
        <v>2353000</v>
      </c>
      <c r="D44" s="85">
        <v>2301000</v>
      </c>
      <c r="E44" s="85">
        <v>128386494</v>
      </c>
      <c r="F44" s="85">
        <f t="shared" si="2"/>
        <v>0.13534697817566962</v>
      </c>
      <c r="G44" s="85">
        <f t="shared" si="3"/>
        <v>0.13534697817566962</v>
      </c>
      <c r="H44" s="84">
        <v>353000</v>
      </c>
      <c r="I44" s="84">
        <v>372000</v>
      </c>
      <c r="J44" s="88">
        <v>122666424</v>
      </c>
      <c r="K44" s="84">
        <f t="shared" si="4"/>
        <v>1.6318975441512438</v>
      </c>
      <c r="L44" s="84">
        <f t="shared" si="5"/>
        <v>1.6318975441512438</v>
      </c>
      <c r="M44" s="85">
        <v>234000</v>
      </c>
      <c r="N44" s="85">
        <v>239000</v>
      </c>
      <c r="O44" s="85">
        <v>15956260</v>
      </c>
      <c r="P44" s="85">
        <f t="shared" si="6"/>
        <v>33.984433386090672</v>
      </c>
      <c r="Q44" s="85">
        <f t="shared" si="7"/>
        <v>33.984433386090672</v>
      </c>
      <c r="R44" s="84">
        <v>0</v>
      </c>
      <c r="S44" s="84"/>
      <c r="T44" s="84">
        <v>0</v>
      </c>
      <c r="U44" s="84">
        <v>0</v>
      </c>
      <c r="V44" s="84"/>
      <c r="W44" s="85">
        <v>1</v>
      </c>
      <c r="X44" s="85">
        <v>1</v>
      </c>
      <c r="Y44" s="85">
        <v>100000000</v>
      </c>
      <c r="Z44" s="85">
        <f t="shared" si="8"/>
        <v>1180690.4734864626</v>
      </c>
      <c r="AA44" s="85">
        <f t="shared" si="9"/>
        <v>1180690.4734864626</v>
      </c>
      <c r="AB44" s="221">
        <f t="shared" si="10"/>
        <v>0</v>
      </c>
      <c r="AC44" s="221">
        <f t="shared" si="11"/>
        <v>295172618371615.62</v>
      </c>
      <c r="AD44" s="220">
        <f t="shared" si="0"/>
        <v>362120695455693.5</v>
      </c>
      <c r="AE44" s="219">
        <f t="shared" si="1"/>
        <v>1226.8099170357048</v>
      </c>
      <c r="AF44" s="98">
        <f t="shared" si="12"/>
        <v>1.5739085074386261E-2</v>
      </c>
      <c r="AG44" s="84">
        <f t="shared" si="13"/>
        <v>-2.2099447513812154E-2</v>
      </c>
      <c r="AH44" s="84">
        <f t="shared" si="14"/>
        <v>5.3824362606232294E-2</v>
      </c>
      <c r="AI44" s="84">
        <f t="shared" si="15"/>
        <v>2.1367521367521368E-2</v>
      </c>
      <c r="AJ44" s="84">
        <f t="shared" si="16"/>
        <v>0</v>
      </c>
    </row>
    <row r="45" spans="1:36">
      <c r="A45" s="84">
        <v>20180305</v>
      </c>
      <c r="B45" s="84" t="s">
        <v>99</v>
      </c>
      <c r="C45" s="85">
        <v>2301000</v>
      </c>
      <c r="D45" s="85">
        <v>2260000</v>
      </c>
      <c r="E45" s="85">
        <v>128386494</v>
      </c>
      <c r="F45" s="85">
        <f t="shared" si="2"/>
        <v>0.13534697817566962</v>
      </c>
      <c r="G45" s="85">
        <f t="shared" si="3"/>
        <v>0.13534697817566962</v>
      </c>
      <c r="H45" s="84">
        <v>372000</v>
      </c>
      <c r="I45" s="84">
        <v>373500</v>
      </c>
      <c r="J45" s="88">
        <v>122666424</v>
      </c>
      <c r="K45" s="84">
        <f t="shared" si="4"/>
        <v>1.6318975441512438</v>
      </c>
      <c r="L45" s="84">
        <f t="shared" si="5"/>
        <v>1.6318975441512438</v>
      </c>
      <c r="M45" s="85">
        <v>239000</v>
      </c>
      <c r="N45" s="85">
        <v>228900</v>
      </c>
      <c r="O45" s="85">
        <v>15956260</v>
      </c>
      <c r="P45" s="85">
        <f t="shared" si="6"/>
        <v>33.984433386090672</v>
      </c>
      <c r="Q45" s="85">
        <f t="shared" si="7"/>
        <v>33.984433386090672</v>
      </c>
      <c r="R45" s="84">
        <v>0</v>
      </c>
      <c r="S45" s="84"/>
      <c r="T45" s="84">
        <v>0</v>
      </c>
      <c r="U45" s="84">
        <v>0</v>
      </c>
      <c r="V45" s="84"/>
      <c r="W45" s="85">
        <v>1</v>
      </c>
      <c r="X45" s="85">
        <v>1</v>
      </c>
      <c r="Y45" s="85">
        <v>100000000</v>
      </c>
      <c r="Z45" s="85">
        <f t="shared" si="8"/>
        <v>1180690.4734864626</v>
      </c>
      <c r="AA45" s="85">
        <f t="shared" si="9"/>
        <v>1180690.4734864626</v>
      </c>
      <c r="AB45" s="221">
        <f t="shared" si="10"/>
        <v>0</v>
      </c>
      <c r="AC45" s="221">
        <f t="shared" si="11"/>
        <v>295172618371615.62</v>
      </c>
      <c r="AD45" s="220">
        <f t="shared" si="0"/>
        <v>356231647329628.87</v>
      </c>
      <c r="AE45" s="219">
        <f t="shared" si="1"/>
        <v>1206.8587164177313</v>
      </c>
      <c r="AF45" s="98">
        <f t="shared" si="12"/>
        <v>-1.6262666563847783E-2</v>
      </c>
      <c r="AG45" s="84">
        <f t="shared" si="13"/>
        <v>-1.7818339852238158E-2</v>
      </c>
      <c r="AH45" s="84">
        <f t="shared" si="14"/>
        <v>4.0322580645161289E-3</v>
      </c>
      <c r="AI45" s="84">
        <f t="shared" si="15"/>
        <v>-4.225941422594142E-2</v>
      </c>
      <c r="AJ45" s="84">
        <f t="shared" si="16"/>
        <v>0</v>
      </c>
    </row>
    <row r="46" spans="1:36">
      <c r="A46" s="84">
        <v>20180306</v>
      </c>
      <c r="B46" s="84" t="s">
        <v>99</v>
      </c>
      <c r="C46" s="85">
        <v>2260000</v>
      </c>
      <c r="D46" s="85">
        <v>2351000</v>
      </c>
      <c r="E46" s="85">
        <v>128386494</v>
      </c>
      <c r="F46" s="85">
        <f t="shared" si="2"/>
        <v>0.13534697817566962</v>
      </c>
      <c r="G46" s="85">
        <f t="shared" si="3"/>
        <v>0.13534697817566962</v>
      </c>
      <c r="H46" s="84">
        <v>373500</v>
      </c>
      <c r="I46" s="84">
        <v>370000</v>
      </c>
      <c r="J46" s="88">
        <v>122666424</v>
      </c>
      <c r="K46" s="84">
        <f t="shared" si="4"/>
        <v>1.6318975441512438</v>
      </c>
      <c r="L46" s="84">
        <f t="shared" si="5"/>
        <v>1.6318975441512438</v>
      </c>
      <c r="M46" s="85">
        <v>228900</v>
      </c>
      <c r="N46" s="85">
        <v>236700</v>
      </c>
      <c r="O46" s="85">
        <v>15956260</v>
      </c>
      <c r="P46" s="85">
        <f t="shared" si="6"/>
        <v>33.984433386090672</v>
      </c>
      <c r="Q46" s="85">
        <f t="shared" si="7"/>
        <v>33.984433386090672</v>
      </c>
      <c r="R46" s="84">
        <v>0</v>
      </c>
      <c r="S46" s="84"/>
      <c r="T46" s="84">
        <v>0</v>
      </c>
      <c r="U46" s="84">
        <v>0</v>
      </c>
      <c r="V46" s="84"/>
      <c r="W46" s="85">
        <v>1</v>
      </c>
      <c r="X46" s="85">
        <v>1</v>
      </c>
      <c r="Y46" s="85">
        <v>100000000</v>
      </c>
      <c r="Z46" s="85">
        <f t="shared" si="8"/>
        <v>1180690.4734864626</v>
      </c>
      <c r="AA46" s="85">
        <f t="shared" si="9"/>
        <v>1180690.4734864626</v>
      </c>
      <c r="AB46" s="221">
        <f t="shared" si="10"/>
        <v>0</v>
      </c>
      <c r="AC46" s="221">
        <f t="shared" si="11"/>
        <v>295172618371615.62</v>
      </c>
      <c r="AD46" s="220">
        <f t="shared" si="0"/>
        <v>361341965336975.44</v>
      </c>
      <c r="AE46" s="219">
        <f t="shared" si="1"/>
        <v>1224.1716976676141</v>
      </c>
      <c r="AF46" s="98">
        <f t="shared" si="12"/>
        <v>1.4345491327495401E-2</v>
      </c>
      <c r="AG46" s="84">
        <f t="shared" si="13"/>
        <v>4.026548672566372E-2</v>
      </c>
      <c r="AH46" s="84">
        <f t="shared" si="14"/>
        <v>-9.3708165997322627E-3</v>
      </c>
      <c r="AI46" s="84">
        <f t="shared" si="15"/>
        <v>3.4076015727391877E-2</v>
      </c>
      <c r="AJ46" s="84">
        <f t="shared" si="16"/>
        <v>0</v>
      </c>
    </row>
    <row r="47" spans="1:36">
      <c r="A47" s="84">
        <v>20180307</v>
      </c>
      <c r="B47" s="84" t="s">
        <v>99</v>
      </c>
      <c r="C47" s="85">
        <v>2351000</v>
      </c>
      <c r="D47" s="85">
        <v>2431000</v>
      </c>
      <c r="E47" s="85">
        <v>128386494</v>
      </c>
      <c r="F47" s="85">
        <f t="shared" si="2"/>
        <v>0.13534697817566962</v>
      </c>
      <c r="G47" s="85">
        <f t="shared" si="3"/>
        <v>0.13534697817566962</v>
      </c>
      <c r="H47" s="84">
        <v>370000</v>
      </c>
      <c r="I47" s="84">
        <v>325000</v>
      </c>
      <c r="J47" s="88">
        <v>122666424</v>
      </c>
      <c r="K47" s="84">
        <f t="shared" si="4"/>
        <v>1.6318975441512438</v>
      </c>
      <c r="L47" s="84">
        <f t="shared" si="5"/>
        <v>1.6318975441512438</v>
      </c>
      <c r="M47" s="85">
        <v>236700</v>
      </c>
      <c r="N47" s="85">
        <v>223700</v>
      </c>
      <c r="O47" s="85">
        <v>15956260</v>
      </c>
      <c r="P47" s="85">
        <f t="shared" si="6"/>
        <v>33.984433386090672</v>
      </c>
      <c r="Q47" s="85">
        <f t="shared" si="7"/>
        <v>33.984433386090672</v>
      </c>
      <c r="R47" s="84">
        <v>0</v>
      </c>
      <c r="S47" s="84"/>
      <c r="T47" s="84">
        <v>0</v>
      </c>
      <c r="U47" s="84">
        <v>0</v>
      </c>
      <c r="V47" s="84"/>
      <c r="W47" s="85">
        <v>1</v>
      </c>
      <c r="X47" s="85">
        <v>1</v>
      </c>
      <c r="Y47" s="85">
        <v>100000000</v>
      </c>
      <c r="Z47" s="85">
        <f t="shared" si="8"/>
        <v>1180690.4734864626</v>
      </c>
      <c r="AA47" s="85">
        <f t="shared" si="9"/>
        <v>1180690.4734864626</v>
      </c>
      <c r="AB47" s="221">
        <f t="shared" si="10"/>
        <v>0</v>
      </c>
      <c r="AC47" s="221">
        <f t="shared" si="11"/>
        <v>295172618371615.62</v>
      </c>
      <c r="AD47" s="220">
        <f t="shared" si="0"/>
        <v>346674608717904.44</v>
      </c>
      <c r="AE47" s="219">
        <f t="shared" si="1"/>
        <v>1174.4809211315428</v>
      </c>
      <c r="AF47" s="98">
        <f t="shared" si="12"/>
        <v>-4.0591345667234428E-2</v>
      </c>
      <c r="AG47" s="84">
        <f t="shared" si="13"/>
        <v>3.4028073160357296E-2</v>
      </c>
      <c r="AH47" s="84">
        <f t="shared" si="14"/>
        <v>-0.12162162162162163</v>
      </c>
      <c r="AI47" s="84">
        <f t="shared" si="15"/>
        <v>-5.4921841994085341E-2</v>
      </c>
      <c r="AJ47" s="84">
        <f t="shared" si="16"/>
        <v>0</v>
      </c>
    </row>
    <row r="48" spans="1:36">
      <c r="A48" s="84">
        <v>20180308</v>
      </c>
      <c r="B48" s="84" t="s">
        <v>99</v>
      </c>
      <c r="C48" s="85">
        <v>2431000</v>
      </c>
      <c r="D48" s="85">
        <v>2460000</v>
      </c>
      <c r="E48" s="85">
        <v>128386494</v>
      </c>
      <c r="F48" s="85">
        <f t="shared" si="2"/>
        <v>0.13534697817566962</v>
      </c>
      <c r="G48" s="85">
        <f t="shared" si="3"/>
        <v>0.13534697817566962</v>
      </c>
      <c r="H48" s="84">
        <v>325000</v>
      </c>
      <c r="I48" s="84">
        <v>354000</v>
      </c>
      <c r="J48" s="88">
        <v>122666424</v>
      </c>
      <c r="K48" s="84">
        <f t="shared" si="4"/>
        <v>1.6318975441512438</v>
      </c>
      <c r="L48" s="84">
        <f t="shared" si="5"/>
        <v>1.6318975441512438</v>
      </c>
      <c r="M48" s="85">
        <v>223700</v>
      </c>
      <c r="N48" s="85">
        <v>234300</v>
      </c>
      <c r="O48" s="85">
        <v>15956260</v>
      </c>
      <c r="P48" s="85">
        <f t="shared" si="6"/>
        <v>33.984433386090672</v>
      </c>
      <c r="Q48" s="85">
        <f t="shared" si="7"/>
        <v>33.984433386090672</v>
      </c>
      <c r="R48" s="84">
        <v>0</v>
      </c>
      <c r="S48" s="84"/>
      <c r="T48" s="84">
        <v>0</v>
      </c>
      <c r="U48" s="84">
        <v>0</v>
      </c>
      <c r="V48" s="84"/>
      <c r="W48" s="85">
        <v>1</v>
      </c>
      <c r="X48" s="85">
        <v>1</v>
      </c>
      <c r="Y48" s="85">
        <v>100000000</v>
      </c>
      <c r="Z48" s="85">
        <f t="shared" si="8"/>
        <v>1180690.4734864626</v>
      </c>
      <c r="AA48" s="85">
        <f t="shared" si="9"/>
        <v>1180690.4734864626</v>
      </c>
      <c r="AB48" s="221">
        <f t="shared" si="10"/>
        <v>0</v>
      </c>
      <c r="AC48" s="221">
        <f t="shared" si="11"/>
        <v>295172618371615.62</v>
      </c>
      <c r="AD48" s="220">
        <f t="shared" si="0"/>
        <v>358731728983782.19</v>
      </c>
      <c r="AE48" s="219">
        <f t="shared" si="1"/>
        <v>1215.3286133476888</v>
      </c>
      <c r="AF48" s="98">
        <f t="shared" si="12"/>
        <v>3.4779357826257136E-2</v>
      </c>
      <c r="AG48" s="84">
        <f t="shared" si="13"/>
        <v>1.192924722336487E-2</v>
      </c>
      <c r="AH48" s="84">
        <f t="shared" si="14"/>
        <v>8.9230769230769225E-2</v>
      </c>
      <c r="AI48" s="84">
        <f t="shared" si="15"/>
        <v>4.7384890478319175E-2</v>
      </c>
      <c r="AJ48" s="84">
        <f t="shared" si="16"/>
        <v>0</v>
      </c>
    </row>
    <row r="49" spans="1:36">
      <c r="A49" s="84">
        <v>20180309</v>
      </c>
      <c r="B49" s="84" t="s">
        <v>99</v>
      </c>
      <c r="C49" s="85">
        <v>2460000</v>
      </c>
      <c r="D49" s="85">
        <v>2487000</v>
      </c>
      <c r="E49" s="85">
        <v>128386494</v>
      </c>
      <c r="F49" s="85">
        <f t="shared" si="2"/>
        <v>0.13534697817566962</v>
      </c>
      <c r="G49" s="85">
        <f t="shared" si="3"/>
        <v>0.13534697817566962</v>
      </c>
      <c r="H49" s="84">
        <v>354000</v>
      </c>
      <c r="I49" s="84">
        <v>326000</v>
      </c>
      <c r="J49" s="88">
        <v>122666424</v>
      </c>
      <c r="K49" s="84">
        <f t="shared" si="4"/>
        <v>1.6318975441512438</v>
      </c>
      <c r="L49" s="84">
        <f t="shared" si="5"/>
        <v>1.6318975441512438</v>
      </c>
      <c r="M49" s="85">
        <v>234300</v>
      </c>
      <c r="N49" s="85">
        <v>243200</v>
      </c>
      <c r="O49" s="85">
        <v>15956260</v>
      </c>
      <c r="P49" s="85">
        <f t="shared" si="6"/>
        <v>33.984433386090672</v>
      </c>
      <c r="Q49" s="85">
        <f t="shared" si="7"/>
        <v>33.984433386090672</v>
      </c>
      <c r="R49" s="84">
        <v>0</v>
      </c>
      <c r="S49" s="84"/>
      <c r="T49" s="84">
        <v>0</v>
      </c>
      <c r="U49" s="84">
        <v>0</v>
      </c>
      <c r="V49" s="84"/>
      <c r="W49" s="85">
        <v>1</v>
      </c>
      <c r="X49" s="85">
        <v>1</v>
      </c>
      <c r="Y49" s="85">
        <v>100000000</v>
      </c>
      <c r="Z49" s="85">
        <f t="shared" si="8"/>
        <v>1180690.4734864626</v>
      </c>
      <c r="AA49" s="85">
        <f t="shared" si="9"/>
        <v>1180690.4734864626</v>
      </c>
      <c r="AB49" s="221">
        <f t="shared" si="10"/>
        <v>0</v>
      </c>
      <c r="AC49" s="221">
        <f t="shared" si="11"/>
        <v>295172618371615.62</v>
      </c>
      <c r="AD49" s="220">
        <f t="shared" si="0"/>
        <v>358422041171754.37</v>
      </c>
      <c r="AE49" s="219">
        <f t="shared" si="1"/>
        <v>1214.2794380761604</v>
      </c>
      <c r="AF49" s="98">
        <f t="shared" si="12"/>
        <v>-8.6328525470849679E-4</v>
      </c>
      <c r="AG49" s="84">
        <f t="shared" si="13"/>
        <v>1.097560975609756E-2</v>
      </c>
      <c r="AH49" s="84">
        <f t="shared" si="14"/>
        <v>-7.909604519774012E-2</v>
      </c>
      <c r="AI49" s="84">
        <f t="shared" si="15"/>
        <v>3.7985488689714041E-2</v>
      </c>
      <c r="AJ49" s="84">
        <f t="shared" si="16"/>
        <v>0</v>
      </c>
    </row>
    <row r="50" spans="1:36">
      <c r="A50" s="84">
        <v>20180312</v>
      </c>
      <c r="B50" s="84" t="s">
        <v>99</v>
      </c>
      <c r="C50" s="85">
        <v>2487000</v>
      </c>
      <c r="D50" s="85">
        <v>2487000</v>
      </c>
      <c r="E50" s="85">
        <v>128386494</v>
      </c>
      <c r="F50" s="85">
        <f t="shared" si="2"/>
        <v>0.13534697817566962</v>
      </c>
      <c r="G50" s="85">
        <f t="shared" si="3"/>
        <v>0.13534697817566962</v>
      </c>
      <c r="H50" s="84">
        <v>326000</v>
      </c>
      <c r="I50" s="84">
        <v>322000</v>
      </c>
      <c r="J50" s="88">
        <v>122666424</v>
      </c>
      <c r="K50" s="84">
        <f t="shared" si="4"/>
        <v>1.6318975441512438</v>
      </c>
      <c r="L50" s="84">
        <f t="shared" si="5"/>
        <v>1.6318975441512438</v>
      </c>
      <c r="M50" s="85">
        <v>243200</v>
      </c>
      <c r="N50" s="85">
        <v>255300</v>
      </c>
      <c r="O50" s="85">
        <v>15956260</v>
      </c>
      <c r="P50" s="85">
        <f t="shared" si="6"/>
        <v>33.984433386090672</v>
      </c>
      <c r="Q50" s="85">
        <f t="shared" si="7"/>
        <v>33.984433386090672</v>
      </c>
      <c r="R50" s="84">
        <v>0</v>
      </c>
      <c r="S50" s="84"/>
      <c r="T50" s="84">
        <v>0</v>
      </c>
      <c r="U50" s="84">
        <v>0</v>
      </c>
      <c r="V50" s="84"/>
      <c r="W50" s="85">
        <v>1</v>
      </c>
      <c r="X50" s="85">
        <v>1</v>
      </c>
      <c r="Y50" s="85">
        <v>100000000</v>
      </c>
      <c r="Z50" s="85">
        <f t="shared" si="8"/>
        <v>1180690.4734864626</v>
      </c>
      <c r="AA50" s="85">
        <f t="shared" si="9"/>
        <v>1180690.4734864626</v>
      </c>
      <c r="AB50" s="221">
        <f t="shared" si="10"/>
        <v>0</v>
      </c>
      <c r="AC50" s="221">
        <f t="shared" si="11"/>
        <v>295172618371615.62</v>
      </c>
      <c r="AD50" s="220">
        <f t="shared" si="0"/>
        <v>364182724933692.56</v>
      </c>
      <c r="AE50" s="219">
        <f t="shared" si="1"/>
        <v>1233.7957597245513</v>
      </c>
      <c r="AF50" s="98">
        <f t="shared" si="12"/>
        <v>1.6072347959141517E-2</v>
      </c>
      <c r="AG50" s="84">
        <f t="shared" si="13"/>
        <v>0</v>
      </c>
      <c r="AH50" s="84">
        <f t="shared" si="14"/>
        <v>-1.2269938650306749E-2</v>
      </c>
      <c r="AI50" s="84">
        <f t="shared" si="15"/>
        <v>4.9753289473684209E-2</v>
      </c>
      <c r="AJ50" s="84">
        <f t="shared" si="16"/>
        <v>0</v>
      </c>
    </row>
    <row r="51" spans="1:36">
      <c r="A51" s="84">
        <v>20180313</v>
      </c>
      <c r="B51" s="84" t="s">
        <v>99</v>
      </c>
      <c r="C51" s="85">
        <v>2487000</v>
      </c>
      <c r="D51" s="85">
        <v>2583000</v>
      </c>
      <c r="E51" s="85">
        <v>128386494</v>
      </c>
      <c r="F51" s="85">
        <f t="shared" si="2"/>
        <v>0.13534697817566962</v>
      </c>
      <c r="G51" s="85">
        <f t="shared" si="3"/>
        <v>0.13534697817566962</v>
      </c>
      <c r="H51" s="84">
        <v>322000</v>
      </c>
      <c r="I51" s="84">
        <v>311000</v>
      </c>
      <c r="J51" s="88">
        <v>122666424</v>
      </c>
      <c r="K51" s="84">
        <f t="shared" si="4"/>
        <v>1.6318975441512438</v>
      </c>
      <c r="L51" s="84">
        <f t="shared" si="5"/>
        <v>1.6318975441512438</v>
      </c>
      <c r="M51" s="85">
        <v>255300</v>
      </c>
      <c r="N51" s="85">
        <v>256000</v>
      </c>
      <c r="O51" s="85">
        <v>15956260</v>
      </c>
      <c r="P51" s="85">
        <f t="shared" si="6"/>
        <v>33.984433386090672</v>
      </c>
      <c r="Q51" s="85">
        <f t="shared" si="7"/>
        <v>33.984433386090672</v>
      </c>
      <c r="R51" s="84">
        <v>0</v>
      </c>
      <c r="S51" s="84"/>
      <c r="T51" s="84">
        <v>0</v>
      </c>
      <c r="U51" s="84">
        <v>0</v>
      </c>
      <c r="V51" s="84"/>
      <c r="W51" s="85">
        <v>1</v>
      </c>
      <c r="X51" s="85">
        <v>1</v>
      </c>
      <c r="Y51" s="85">
        <v>100000000</v>
      </c>
      <c r="Z51" s="85">
        <f t="shared" si="8"/>
        <v>1180690.4734864626</v>
      </c>
      <c r="AA51" s="85">
        <f t="shared" si="9"/>
        <v>1180690.4734864626</v>
      </c>
      <c r="AB51" s="221">
        <f t="shared" si="10"/>
        <v>0</v>
      </c>
      <c r="AC51" s="221">
        <f t="shared" si="11"/>
        <v>295172618371615.62</v>
      </c>
      <c r="AD51" s="220">
        <f t="shared" si="0"/>
        <v>364028506159546.75</v>
      </c>
      <c r="AE51" s="219">
        <f t="shared" si="1"/>
        <v>1233.2732899406108</v>
      </c>
      <c r="AF51" s="98">
        <f t="shared" si="12"/>
        <v>-4.2346537489899768E-4</v>
      </c>
      <c r="AG51" s="84">
        <f t="shared" si="13"/>
        <v>3.8600723763570564E-2</v>
      </c>
      <c r="AH51" s="84">
        <f t="shared" si="14"/>
        <v>-3.4161490683229816E-2</v>
      </c>
      <c r="AI51" s="84">
        <f t="shared" si="15"/>
        <v>2.7418723070896985E-3</v>
      </c>
      <c r="AJ51" s="84">
        <f t="shared" si="16"/>
        <v>0</v>
      </c>
    </row>
    <row r="52" spans="1:36">
      <c r="A52" s="84">
        <v>20180314</v>
      </c>
      <c r="B52" s="84" t="s">
        <v>99</v>
      </c>
      <c r="C52" s="85">
        <v>2583000</v>
      </c>
      <c r="D52" s="85">
        <v>2588000</v>
      </c>
      <c r="E52" s="85">
        <v>128386494</v>
      </c>
      <c r="F52" s="85">
        <f t="shared" si="2"/>
        <v>0.13534697817566962</v>
      </c>
      <c r="G52" s="85">
        <f t="shared" si="3"/>
        <v>0.13534697817566962</v>
      </c>
      <c r="H52" s="84">
        <v>311000</v>
      </c>
      <c r="I52" s="84">
        <v>306500</v>
      </c>
      <c r="J52" s="88">
        <v>122666424</v>
      </c>
      <c r="K52" s="84">
        <f t="shared" si="4"/>
        <v>1.6318975441512438</v>
      </c>
      <c r="L52" s="84">
        <f t="shared" si="5"/>
        <v>1.6318975441512438</v>
      </c>
      <c r="M52" s="85">
        <v>256000</v>
      </c>
      <c r="N52" s="85">
        <v>243500</v>
      </c>
      <c r="O52" s="85">
        <v>15956260</v>
      </c>
      <c r="P52" s="85">
        <f t="shared" si="6"/>
        <v>33.984433386090672</v>
      </c>
      <c r="Q52" s="85">
        <f t="shared" si="7"/>
        <v>33.984433386090672</v>
      </c>
      <c r="R52" s="84">
        <v>0</v>
      </c>
      <c r="S52" s="84"/>
      <c r="T52" s="84">
        <v>0</v>
      </c>
      <c r="U52" s="84">
        <v>0</v>
      </c>
      <c r="V52" s="84"/>
      <c r="W52" s="85">
        <v>1</v>
      </c>
      <c r="X52" s="85">
        <v>1</v>
      </c>
      <c r="Y52" s="85">
        <v>100000000</v>
      </c>
      <c r="Z52" s="85">
        <f t="shared" si="8"/>
        <v>1180690.4734864626</v>
      </c>
      <c r="AA52" s="85">
        <f t="shared" si="9"/>
        <v>1180690.4734864626</v>
      </c>
      <c r="AB52" s="221">
        <f t="shared" si="10"/>
        <v>0</v>
      </c>
      <c r="AC52" s="221">
        <f t="shared" si="11"/>
        <v>295172618371615.62</v>
      </c>
      <c r="AD52" s="220">
        <f t="shared" si="0"/>
        <v>356436278428950.44</v>
      </c>
      <c r="AE52" s="219">
        <f t="shared" si="1"/>
        <v>1207.5519755027049</v>
      </c>
      <c r="AF52" s="98">
        <f t="shared" si="12"/>
        <v>-2.0856135171097828E-2</v>
      </c>
      <c r="AG52" s="84">
        <f t="shared" si="13"/>
        <v>1.9357336430507162E-3</v>
      </c>
      <c r="AH52" s="84">
        <f t="shared" si="14"/>
        <v>-1.4469453376205787E-2</v>
      </c>
      <c r="AI52" s="84">
        <f t="shared" si="15"/>
        <v>-4.8828125E-2</v>
      </c>
      <c r="AJ52" s="84">
        <f t="shared" si="16"/>
        <v>0</v>
      </c>
    </row>
    <row r="53" spans="1:36">
      <c r="A53" s="84">
        <v>20180315</v>
      </c>
      <c r="B53" s="84" t="s">
        <v>99</v>
      </c>
      <c r="C53" s="85">
        <v>2588000</v>
      </c>
      <c r="D53" s="85">
        <v>2577000</v>
      </c>
      <c r="E53" s="85">
        <v>128386494</v>
      </c>
      <c r="F53" s="85">
        <f t="shared" si="2"/>
        <v>0.13534697817566962</v>
      </c>
      <c r="G53" s="85">
        <f t="shared" si="3"/>
        <v>0.13534697817566962</v>
      </c>
      <c r="H53" s="84">
        <v>306500</v>
      </c>
      <c r="I53" s="84">
        <v>322500</v>
      </c>
      <c r="J53" s="88">
        <v>122666424</v>
      </c>
      <c r="K53" s="84">
        <f t="shared" si="4"/>
        <v>1.6318975441512438</v>
      </c>
      <c r="L53" s="84">
        <f t="shared" si="5"/>
        <v>1.6318975441512438</v>
      </c>
      <c r="M53" s="85">
        <v>243500</v>
      </c>
      <c r="N53" s="85">
        <v>240000</v>
      </c>
      <c r="O53" s="85">
        <v>15956260</v>
      </c>
      <c r="P53" s="85">
        <f t="shared" si="6"/>
        <v>33.984433386090672</v>
      </c>
      <c r="Q53" s="85">
        <f t="shared" si="7"/>
        <v>33.984433386090672</v>
      </c>
      <c r="R53" s="84">
        <v>0</v>
      </c>
      <c r="S53" s="84"/>
      <c r="T53" s="84">
        <v>0</v>
      </c>
      <c r="U53" s="84">
        <v>0</v>
      </c>
      <c r="V53" s="84"/>
      <c r="W53" s="85">
        <v>1</v>
      </c>
      <c r="X53" s="85">
        <v>1</v>
      </c>
      <c r="Y53" s="85">
        <v>100000000</v>
      </c>
      <c r="Z53" s="85">
        <f t="shared" si="8"/>
        <v>1180690.4734864626</v>
      </c>
      <c r="AA53" s="85">
        <f t="shared" si="9"/>
        <v>1180690.4734864626</v>
      </c>
      <c r="AB53" s="221">
        <f t="shared" si="10"/>
        <v>0</v>
      </c>
      <c r="AC53" s="221">
        <f t="shared" si="11"/>
        <v>295172618371615.62</v>
      </c>
      <c r="AD53" s="220">
        <f t="shared" si="0"/>
        <v>357550073449426.94</v>
      </c>
      <c r="AE53" s="219">
        <f t="shared" si="1"/>
        <v>1211.3253438680397</v>
      </c>
      <c r="AF53" s="98">
        <f t="shared" si="12"/>
        <v>3.1248082417023597E-3</v>
      </c>
      <c r="AG53" s="84">
        <f t="shared" si="13"/>
        <v>-4.250386398763524E-3</v>
      </c>
      <c r="AH53" s="84">
        <f t="shared" si="14"/>
        <v>5.2202283849918436E-2</v>
      </c>
      <c r="AI53" s="84">
        <f t="shared" si="15"/>
        <v>-1.4373716632443531E-2</v>
      </c>
      <c r="AJ53" s="84">
        <f t="shared" si="16"/>
        <v>0</v>
      </c>
    </row>
    <row r="54" spans="1:36">
      <c r="A54" s="84">
        <v>20180316</v>
      </c>
      <c r="B54" s="84" t="s">
        <v>99</v>
      </c>
      <c r="C54" s="85">
        <v>2577000</v>
      </c>
      <c r="D54" s="85">
        <v>2557000</v>
      </c>
      <c r="E54" s="85">
        <v>128386494</v>
      </c>
      <c r="F54" s="85">
        <f t="shared" si="2"/>
        <v>0.13534697817566962</v>
      </c>
      <c r="G54" s="85">
        <f t="shared" si="3"/>
        <v>0.13534697817566962</v>
      </c>
      <c r="H54" s="84">
        <v>322500</v>
      </c>
      <c r="I54" s="84">
        <v>324000</v>
      </c>
      <c r="J54" s="88">
        <v>122666424</v>
      </c>
      <c r="K54" s="84">
        <f t="shared" si="4"/>
        <v>1.6318975441512438</v>
      </c>
      <c r="L54" s="84">
        <f t="shared" si="5"/>
        <v>1.6318975441512438</v>
      </c>
      <c r="M54" s="85">
        <v>240000</v>
      </c>
      <c r="N54" s="85">
        <v>241000</v>
      </c>
      <c r="O54" s="85">
        <v>15956260</v>
      </c>
      <c r="P54" s="85">
        <f t="shared" si="6"/>
        <v>33.984433386090672</v>
      </c>
      <c r="Q54" s="85">
        <f t="shared" si="7"/>
        <v>33.984433386090672</v>
      </c>
      <c r="R54" s="84">
        <v>0</v>
      </c>
      <c r="S54" s="84"/>
      <c r="T54" s="84">
        <v>0</v>
      </c>
      <c r="U54" s="84">
        <v>0</v>
      </c>
      <c r="V54" s="84"/>
      <c r="W54" s="85">
        <v>1</v>
      </c>
      <c r="X54" s="85">
        <v>1</v>
      </c>
      <c r="Y54" s="85">
        <v>100000000</v>
      </c>
      <c r="Z54" s="85">
        <f t="shared" si="8"/>
        <v>1180690.4734864626</v>
      </c>
      <c r="AA54" s="85">
        <f t="shared" si="9"/>
        <v>1180690.4734864626</v>
      </c>
      <c r="AB54" s="221">
        <f t="shared" si="10"/>
        <v>0</v>
      </c>
      <c r="AC54" s="221">
        <f t="shared" si="11"/>
        <v>295172618371615.62</v>
      </c>
      <c r="AD54" s="220">
        <f t="shared" si="0"/>
        <v>358045071978571.87</v>
      </c>
      <c r="AE54" s="219">
        <f t="shared" si="1"/>
        <v>1213.0023237040275</v>
      </c>
      <c r="AF54" s="98">
        <f t="shared" si="12"/>
        <v>1.3844173610970947E-3</v>
      </c>
      <c r="AG54" s="84">
        <f t="shared" si="13"/>
        <v>-7.7609623593325574E-3</v>
      </c>
      <c r="AH54" s="84">
        <f t="shared" si="14"/>
        <v>4.6511627906976744E-3</v>
      </c>
      <c r="AI54" s="84">
        <f t="shared" si="15"/>
        <v>4.1666666666666666E-3</v>
      </c>
      <c r="AJ54" s="84">
        <f t="shared" si="16"/>
        <v>0</v>
      </c>
    </row>
    <row r="55" spans="1:36">
      <c r="A55" s="84">
        <v>20180319</v>
      </c>
      <c r="B55" s="84" t="s">
        <v>99</v>
      </c>
      <c r="C55" s="85">
        <v>2557000</v>
      </c>
      <c r="D55" s="85">
        <v>2537000</v>
      </c>
      <c r="E55" s="85">
        <v>128386494</v>
      </c>
      <c r="F55" s="85">
        <f t="shared" si="2"/>
        <v>0.13534697817566962</v>
      </c>
      <c r="G55" s="85">
        <f t="shared" si="3"/>
        <v>0.13534697817566962</v>
      </c>
      <c r="H55" s="84">
        <v>324000</v>
      </c>
      <c r="I55" s="84">
        <v>319000</v>
      </c>
      <c r="J55" s="88">
        <v>122666424</v>
      </c>
      <c r="K55" s="84">
        <f t="shared" si="4"/>
        <v>1.6318975441512438</v>
      </c>
      <c r="L55" s="84">
        <f t="shared" si="5"/>
        <v>1.6318975441512438</v>
      </c>
      <c r="M55" s="85">
        <v>241000</v>
      </c>
      <c r="N55" s="85">
        <v>233000</v>
      </c>
      <c r="O55" s="85">
        <v>15956260</v>
      </c>
      <c r="P55" s="85">
        <f t="shared" si="6"/>
        <v>33.984433386090672</v>
      </c>
      <c r="Q55" s="85">
        <f t="shared" si="7"/>
        <v>33.984433386090672</v>
      </c>
      <c r="R55" s="84">
        <v>0</v>
      </c>
      <c r="S55" s="84"/>
      <c r="T55" s="84">
        <v>0</v>
      </c>
      <c r="U55" s="84">
        <v>0</v>
      </c>
      <c r="V55" s="84"/>
      <c r="W55" s="85">
        <v>1</v>
      </c>
      <c r="X55" s="85">
        <v>1</v>
      </c>
      <c r="Y55" s="85">
        <v>100000000</v>
      </c>
      <c r="Z55" s="85">
        <f t="shared" si="8"/>
        <v>1180690.4734864626</v>
      </c>
      <c r="AA55" s="85">
        <f t="shared" si="9"/>
        <v>1180690.4734864626</v>
      </c>
      <c r="AB55" s="221">
        <f t="shared" si="10"/>
        <v>0</v>
      </c>
      <c r="AC55" s="221">
        <f t="shared" si="11"/>
        <v>295172618371615.62</v>
      </c>
      <c r="AD55" s="220">
        <f t="shared" si="0"/>
        <v>352358526677676.25</v>
      </c>
      <c r="AE55" s="219">
        <f t="shared" si="1"/>
        <v>1193.7371719014427</v>
      </c>
      <c r="AF55" s="98">
        <f t="shared" si="12"/>
        <v>-1.5882205191294831E-2</v>
      </c>
      <c r="AG55" s="84">
        <f t="shared" si="13"/>
        <v>-7.8216660148611658E-3</v>
      </c>
      <c r="AH55" s="84">
        <f t="shared" si="14"/>
        <v>-1.5432098765432098E-2</v>
      </c>
      <c r="AI55" s="84">
        <f t="shared" si="15"/>
        <v>-3.3195020746887967E-2</v>
      </c>
      <c r="AJ55" s="84">
        <f t="shared" si="16"/>
        <v>0</v>
      </c>
    </row>
    <row r="56" spans="1:36">
      <c r="A56" s="84">
        <v>20180320</v>
      </c>
      <c r="B56" s="84" t="s">
        <v>99</v>
      </c>
      <c r="C56" s="85">
        <v>2537000</v>
      </c>
      <c r="D56" s="85">
        <v>2560000</v>
      </c>
      <c r="E56" s="85">
        <v>128386494</v>
      </c>
      <c r="F56" s="85">
        <f t="shared" si="2"/>
        <v>0.13534697817566962</v>
      </c>
      <c r="G56" s="85">
        <f t="shared" si="3"/>
        <v>0.13534697817566962</v>
      </c>
      <c r="H56" s="84">
        <v>319000</v>
      </c>
      <c r="I56" s="84">
        <v>322500</v>
      </c>
      <c r="J56" s="88">
        <v>122666424</v>
      </c>
      <c r="K56" s="84">
        <f t="shared" si="4"/>
        <v>1.6318975441512438</v>
      </c>
      <c r="L56" s="84">
        <f t="shared" si="5"/>
        <v>1.6318975441512438</v>
      </c>
      <c r="M56" s="85">
        <v>233000</v>
      </c>
      <c r="N56" s="85">
        <v>240600</v>
      </c>
      <c r="O56" s="85">
        <v>15956260</v>
      </c>
      <c r="P56" s="85">
        <f t="shared" si="6"/>
        <v>33.984433386090672</v>
      </c>
      <c r="Q56" s="85">
        <f t="shared" si="7"/>
        <v>33.984433386090672</v>
      </c>
      <c r="R56" s="84">
        <v>0</v>
      </c>
      <c r="S56" s="84"/>
      <c r="T56" s="84">
        <v>0</v>
      </c>
      <c r="U56" s="84">
        <v>0</v>
      </c>
      <c r="V56" s="84"/>
      <c r="W56" s="85">
        <v>1</v>
      </c>
      <c r="X56" s="85">
        <v>1</v>
      </c>
      <c r="Y56" s="85">
        <v>100000000</v>
      </c>
      <c r="Z56" s="85">
        <f t="shared" si="8"/>
        <v>1180690.4734864626</v>
      </c>
      <c r="AA56" s="85">
        <f t="shared" si="9"/>
        <v>1180690.4734864626</v>
      </c>
      <c r="AB56" s="221">
        <f t="shared" si="10"/>
        <v>0</v>
      </c>
      <c r="AC56" s="221">
        <f t="shared" si="11"/>
        <v>295172618371615.62</v>
      </c>
      <c r="AD56" s="220">
        <f t="shared" si="0"/>
        <v>357580027814438.69</v>
      </c>
      <c r="AE56" s="219">
        <f t="shared" si="1"/>
        <v>1211.4268247072075</v>
      </c>
      <c r="AF56" s="98">
        <f t="shared" si="12"/>
        <v>1.4818716566887054E-2</v>
      </c>
      <c r="AG56" s="84">
        <f t="shared" si="13"/>
        <v>9.0658257784785173E-3</v>
      </c>
      <c r="AH56" s="84">
        <f t="shared" si="14"/>
        <v>1.0971786833855799E-2</v>
      </c>
      <c r="AI56" s="84">
        <f t="shared" si="15"/>
        <v>3.2618025751072963E-2</v>
      </c>
      <c r="AJ56" s="84">
        <f t="shared" si="16"/>
        <v>0</v>
      </c>
    </row>
    <row r="57" spans="1:36">
      <c r="A57" s="84">
        <v>20180321</v>
      </c>
      <c r="B57" s="84" t="s">
        <v>99</v>
      </c>
      <c r="C57" s="85">
        <v>2560000</v>
      </c>
      <c r="D57" s="85">
        <v>2553000</v>
      </c>
      <c r="E57" s="85">
        <v>128386494</v>
      </c>
      <c r="F57" s="85">
        <f t="shared" si="2"/>
        <v>0.13534697817566962</v>
      </c>
      <c r="G57" s="85">
        <f t="shared" si="3"/>
        <v>0.13534697817566962</v>
      </c>
      <c r="H57" s="84">
        <v>322500</v>
      </c>
      <c r="I57" s="84">
        <v>311500</v>
      </c>
      <c r="J57" s="88">
        <v>122666424</v>
      </c>
      <c r="K57" s="84">
        <f t="shared" si="4"/>
        <v>1.6318975441512438</v>
      </c>
      <c r="L57" s="84">
        <f t="shared" si="5"/>
        <v>1.6318975441512438</v>
      </c>
      <c r="M57" s="85">
        <v>240600</v>
      </c>
      <c r="N57" s="85">
        <v>241000</v>
      </c>
      <c r="O57" s="85">
        <v>15956260</v>
      </c>
      <c r="P57" s="85">
        <f t="shared" si="6"/>
        <v>33.984433386090672</v>
      </c>
      <c r="Q57" s="85">
        <f t="shared" si="7"/>
        <v>33.984433386090672</v>
      </c>
      <c r="R57" s="84">
        <v>0</v>
      </c>
      <c r="S57" s="84"/>
      <c r="T57" s="84">
        <v>0</v>
      </c>
      <c r="U57" s="84">
        <v>0</v>
      </c>
      <c r="V57" s="84"/>
      <c r="W57" s="85">
        <v>1</v>
      </c>
      <c r="X57" s="85">
        <v>1</v>
      </c>
      <c r="Y57" s="85">
        <v>100000000</v>
      </c>
      <c r="Z57" s="85">
        <f t="shared" si="8"/>
        <v>1180690.4734864626</v>
      </c>
      <c r="AA57" s="85">
        <f t="shared" si="9"/>
        <v>1180690.4734864626</v>
      </c>
      <c r="AB57" s="221">
        <f t="shared" si="10"/>
        <v>0</v>
      </c>
      <c r="AC57" s="221">
        <f t="shared" si="11"/>
        <v>295172618371615.62</v>
      </c>
      <c r="AD57" s="220">
        <f t="shared" si="0"/>
        <v>355473327131623.25</v>
      </c>
      <c r="AE57" s="219">
        <f t="shared" si="1"/>
        <v>1204.2896427611397</v>
      </c>
      <c r="AF57" s="98">
        <f t="shared" si="12"/>
        <v>-5.8915501956074102E-3</v>
      </c>
      <c r="AG57" s="84">
        <f t="shared" si="13"/>
        <v>-2.7343749999999998E-3</v>
      </c>
      <c r="AH57" s="84">
        <f t="shared" si="14"/>
        <v>-3.4108527131782945E-2</v>
      </c>
      <c r="AI57" s="84">
        <f t="shared" si="15"/>
        <v>1.6625103906899418E-3</v>
      </c>
      <c r="AJ57" s="84">
        <f t="shared" si="16"/>
        <v>0</v>
      </c>
    </row>
    <row r="58" spans="1:36">
      <c r="A58" s="84">
        <v>20180322</v>
      </c>
      <c r="B58" s="84" t="s">
        <v>99</v>
      </c>
      <c r="C58" s="85">
        <v>2553000</v>
      </c>
      <c r="D58" s="85">
        <v>2589000</v>
      </c>
      <c r="E58" s="85">
        <v>128386494</v>
      </c>
      <c r="F58" s="85">
        <f t="shared" si="2"/>
        <v>0.13534697817566962</v>
      </c>
      <c r="G58" s="85">
        <f t="shared" si="3"/>
        <v>0.13534697817566962</v>
      </c>
      <c r="H58" s="84">
        <v>311500</v>
      </c>
      <c r="I58" s="84">
        <v>310500</v>
      </c>
      <c r="J58" s="88">
        <v>122666424</v>
      </c>
      <c r="K58" s="84">
        <f t="shared" si="4"/>
        <v>1.6318975441512438</v>
      </c>
      <c r="L58" s="84">
        <f t="shared" si="5"/>
        <v>1.6318975441512438</v>
      </c>
      <c r="M58" s="85">
        <v>241000</v>
      </c>
      <c r="N58" s="85">
        <v>227900</v>
      </c>
      <c r="O58" s="85">
        <v>15956260</v>
      </c>
      <c r="P58" s="85">
        <f t="shared" si="6"/>
        <v>33.984433386090672</v>
      </c>
      <c r="Q58" s="85">
        <f t="shared" si="7"/>
        <v>33.984433386090672</v>
      </c>
      <c r="R58" s="84">
        <v>0</v>
      </c>
      <c r="S58" s="84"/>
      <c r="T58" s="84">
        <v>0</v>
      </c>
      <c r="U58" s="84">
        <v>0</v>
      </c>
      <c r="V58" s="84"/>
      <c r="W58" s="85">
        <v>1</v>
      </c>
      <c r="X58" s="85">
        <v>1</v>
      </c>
      <c r="Y58" s="85">
        <v>100000000</v>
      </c>
      <c r="Z58" s="85">
        <f t="shared" si="8"/>
        <v>1180690.4734864626</v>
      </c>
      <c r="AA58" s="85">
        <f t="shared" si="9"/>
        <v>1180690.4734864626</v>
      </c>
      <c r="AB58" s="221">
        <f t="shared" si="10"/>
        <v>0</v>
      </c>
      <c r="AC58" s="221">
        <f t="shared" si="11"/>
        <v>295172618371615.62</v>
      </c>
      <c r="AD58" s="220">
        <f t="shared" si="0"/>
        <v>348795045798299.75</v>
      </c>
      <c r="AE58" s="219">
        <f t="shared" si="1"/>
        <v>1181.6646399063163</v>
      </c>
      <c r="AF58" s="98">
        <f t="shared" si="12"/>
        <v>-1.8787011073972053E-2</v>
      </c>
      <c r="AG58" s="84">
        <f t="shared" si="13"/>
        <v>1.4101057579318449E-2</v>
      </c>
      <c r="AH58" s="84">
        <f t="shared" si="14"/>
        <v>-3.2102728731942215E-3</v>
      </c>
      <c r="AI58" s="84">
        <f t="shared" si="15"/>
        <v>-5.4356846473029047E-2</v>
      </c>
      <c r="AJ58" s="84">
        <f t="shared" si="16"/>
        <v>0</v>
      </c>
    </row>
    <row r="59" spans="1:36">
      <c r="A59" s="84">
        <v>20180323</v>
      </c>
      <c r="B59" s="84" t="s">
        <v>99</v>
      </c>
      <c r="C59" s="85">
        <v>2589000</v>
      </c>
      <c r="D59" s="85">
        <v>2486000</v>
      </c>
      <c r="E59" s="85">
        <v>128386494</v>
      </c>
      <c r="F59" s="85">
        <f t="shared" si="2"/>
        <v>0.13534697817566962</v>
      </c>
      <c r="G59" s="85">
        <f t="shared" si="3"/>
        <v>0.13534697817566962</v>
      </c>
      <c r="H59" s="84">
        <v>310500</v>
      </c>
      <c r="I59" s="84">
        <v>300000</v>
      </c>
      <c r="J59" s="88">
        <v>122666424</v>
      </c>
      <c r="K59" s="84">
        <f t="shared" si="4"/>
        <v>1.6318975441512438</v>
      </c>
      <c r="L59" s="84">
        <f t="shared" si="5"/>
        <v>1.6318975441512438</v>
      </c>
      <c r="M59" s="85">
        <v>227900</v>
      </c>
      <c r="N59" s="85">
        <v>201500</v>
      </c>
      <c r="O59" s="85">
        <v>15956260</v>
      </c>
      <c r="P59" s="85">
        <f t="shared" si="6"/>
        <v>33.984433386090672</v>
      </c>
      <c r="Q59" s="85">
        <f t="shared" si="7"/>
        <v>33.984433386090672</v>
      </c>
      <c r="R59" s="84">
        <v>0</v>
      </c>
      <c r="S59" s="84"/>
      <c r="T59" s="84">
        <v>0</v>
      </c>
      <c r="U59" s="84">
        <v>0</v>
      </c>
      <c r="V59" s="84"/>
      <c r="W59" s="85">
        <v>1</v>
      </c>
      <c r="X59" s="85">
        <v>1</v>
      </c>
      <c r="Y59" s="85">
        <v>100000000</v>
      </c>
      <c r="Z59" s="85">
        <f t="shared" si="8"/>
        <v>1180690.4734864626</v>
      </c>
      <c r="AA59" s="85">
        <f t="shared" si="9"/>
        <v>1180690.4734864626</v>
      </c>
      <c r="AB59" s="221">
        <f t="shared" si="10"/>
        <v>0</v>
      </c>
      <c r="AC59" s="221">
        <f t="shared" si="11"/>
        <v>295172618371615.62</v>
      </c>
      <c r="AD59" s="220">
        <f t="shared" si="0"/>
        <v>330587581733742.44</v>
      </c>
      <c r="AE59" s="219">
        <f t="shared" si="1"/>
        <v>1119.9805170191639</v>
      </c>
      <c r="AF59" s="98">
        <f t="shared" si="12"/>
        <v>-5.2201039790818131E-2</v>
      </c>
      <c r="AG59" s="84">
        <f t="shared" si="13"/>
        <v>-3.9783700270374665E-2</v>
      </c>
      <c r="AH59" s="84">
        <f t="shared" si="14"/>
        <v>-3.3816425120772944E-2</v>
      </c>
      <c r="AI59" s="84">
        <f t="shared" si="15"/>
        <v>-0.11584028082492322</v>
      </c>
      <c r="AJ59" s="84">
        <f t="shared" si="16"/>
        <v>0</v>
      </c>
    </row>
    <row r="60" spans="1:36">
      <c r="A60" s="84">
        <v>20180326</v>
      </c>
      <c r="B60" s="84" t="s">
        <v>99</v>
      </c>
      <c r="C60" s="85">
        <v>2486000</v>
      </c>
      <c r="D60" s="85">
        <v>2514000</v>
      </c>
      <c r="E60" s="85">
        <v>128386494</v>
      </c>
      <c r="F60" s="85">
        <f t="shared" si="2"/>
        <v>0.13534697817566962</v>
      </c>
      <c r="G60" s="85">
        <f t="shared" si="3"/>
        <v>0.13534697817566962</v>
      </c>
      <c r="H60" s="84">
        <v>300000</v>
      </c>
      <c r="I60" s="84">
        <v>300000</v>
      </c>
      <c r="J60" s="88">
        <v>122666424</v>
      </c>
      <c r="K60" s="84">
        <f t="shared" si="4"/>
        <v>1.6318975441512438</v>
      </c>
      <c r="L60" s="84">
        <f t="shared" si="5"/>
        <v>1.6318975441512438</v>
      </c>
      <c r="M60" s="85">
        <v>201500</v>
      </c>
      <c r="N60" s="85">
        <v>208600</v>
      </c>
      <c r="O60" s="85">
        <v>15956260</v>
      </c>
      <c r="P60" s="85">
        <f t="shared" si="6"/>
        <v>33.984433386090672</v>
      </c>
      <c r="Q60" s="85">
        <f t="shared" si="7"/>
        <v>33.984433386090672</v>
      </c>
      <c r="R60" s="84">
        <v>0</v>
      </c>
      <c r="S60" s="84"/>
      <c r="T60" s="84">
        <v>0</v>
      </c>
      <c r="U60" s="84">
        <v>0</v>
      </c>
      <c r="V60" s="84"/>
      <c r="W60" s="85">
        <v>1</v>
      </c>
      <c r="X60" s="85">
        <v>1</v>
      </c>
      <c r="Y60" s="85">
        <v>100000000</v>
      </c>
      <c r="Z60" s="85">
        <f t="shared" si="8"/>
        <v>1180690.4734864626</v>
      </c>
      <c r="AA60" s="85">
        <f t="shared" si="9"/>
        <v>1180690.4734864626</v>
      </c>
      <c r="AB60" s="221">
        <f t="shared" si="10"/>
        <v>0</v>
      </c>
      <c r="AC60" s="221">
        <f t="shared" si="11"/>
        <v>295172618371615.62</v>
      </c>
      <c r="AD60" s="220">
        <f t="shared" si="0"/>
        <v>334924207636717.69</v>
      </c>
      <c r="AE60" s="219">
        <f t="shared" si="1"/>
        <v>1134.6723469283852</v>
      </c>
      <c r="AF60" s="98">
        <f t="shared" si="12"/>
        <v>1.3117933469346126E-2</v>
      </c>
      <c r="AG60" s="84">
        <f t="shared" si="13"/>
        <v>1.1263073209975865E-2</v>
      </c>
      <c r="AH60" s="84">
        <f t="shared" si="14"/>
        <v>0</v>
      </c>
      <c r="AI60" s="84">
        <f t="shared" si="15"/>
        <v>3.5235732009925559E-2</v>
      </c>
      <c r="AJ60" s="84">
        <f t="shared" si="16"/>
        <v>0</v>
      </c>
    </row>
    <row r="61" spans="1:36">
      <c r="A61" s="84">
        <v>20180327</v>
      </c>
      <c r="B61" s="84" t="s">
        <v>99</v>
      </c>
      <c r="C61" s="85">
        <v>2514000</v>
      </c>
      <c r="D61" s="85">
        <v>2499000</v>
      </c>
      <c r="E61" s="85">
        <v>128386494</v>
      </c>
      <c r="F61" s="85">
        <f t="shared" si="2"/>
        <v>0.13534697817566962</v>
      </c>
      <c r="G61" s="85">
        <f t="shared" si="3"/>
        <v>0.13534697817566962</v>
      </c>
      <c r="H61" s="84">
        <v>300000</v>
      </c>
      <c r="I61" s="84">
        <v>297000</v>
      </c>
      <c r="J61" s="88">
        <v>122666424</v>
      </c>
      <c r="K61" s="84">
        <f t="shared" si="4"/>
        <v>1.6318975441512438</v>
      </c>
      <c r="L61" s="84">
        <f t="shared" si="5"/>
        <v>1.6318975441512438</v>
      </c>
      <c r="M61" s="85">
        <v>208600</v>
      </c>
      <c r="N61" s="85">
        <v>213100</v>
      </c>
      <c r="O61" s="85">
        <v>15956260</v>
      </c>
      <c r="P61" s="85">
        <f t="shared" si="6"/>
        <v>33.984433386090672</v>
      </c>
      <c r="Q61" s="85">
        <f t="shared" si="7"/>
        <v>33.984433386090672</v>
      </c>
      <c r="R61" s="84">
        <v>0</v>
      </c>
      <c r="S61" s="84"/>
      <c r="T61" s="84">
        <v>0</v>
      </c>
      <c r="U61" s="84">
        <v>0</v>
      </c>
      <c r="V61" s="84"/>
      <c r="W61" s="85">
        <v>1</v>
      </c>
      <c r="X61" s="85">
        <v>1</v>
      </c>
      <c r="Y61" s="85">
        <v>100000000</v>
      </c>
      <c r="Z61" s="85">
        <f t="shared" si="8"/>
        <v>1180690.4734864626</v>
      </c>
      <c r="AA61" s="85">
        <f t="shared" si="9"/>
        <v>1180690.4734864626</v>
      </c>
      <c r="AB61" s="221">
        <f t="shared" si="10"/>
        <v>0</v>
      </c>
      <c r="AC61" s="221">
        <f t="shared" si="11"/>
        <v>295172618371615.62</v>
      </c>
      <c r="AD61" s="220">
        <f t="shared" si="0"/>
        <v>336503209716244.56</v>
      </c>
      <c r="AE61" s="219">
        <f t="shared" si="1"/>
        <v>1140.0217661537788</v>
      </c>
      <c r="AF61" s="98">
        <f t="shared" si="12"/>
        <v>4.7145056807586343E-3</v>
      </c>
      <c r="AG61" s="84">
        <f t="shared" si="13"/>
        <v>-5.9665871121718375E-3</v>
      </c>
      <c r="AH61" s="84">
        <f t="shared" si="14"/>
        <v>-0.01</v>
      </c>
      <c r="AI61" s="84">
        <f t="shared" si="15"/>
        <v>2.1572387344199424E-2</v>
      </c>
      <c r="AJ61" s="84">
        <f t="shared" si="16"/>
        <v>0</v>
      </c>
    </row>
    <row r="62" spans="1:36">
      <c r="A62" s="84">
        <v>20180328</v>
      </c>
      <c r="B62" s="84" t="s">
        <v>99</v>
      </c>
      <c r="C62" s="85">
        <v>2499000</v>
      </c>
      <c r="D62" s="85">
        <v>2435000</v>
      </c>
      <c r="E62" s="85">
        <v>128386494</v>
      </c>
      <c r="F62" s="85">
        <f t="shared" si="2"/>
        <v>0.13534697817566962</v>
      </c>
      <c r="G62" s="85">
        <f t="shared" si="3"/>
        <v>0.13534697817566962</v>
      </c>
      <c r="H62" s="84">
        <v>297000</v>
      </c>
      <c r="I62" s="84">
        <v>289500</v>
      </c>
      <c r="J62" s="88">
        <v>122666424</v>
      </c>
      <c r="K62" s="84">
        <f t="shared" si="4"/>
        <v>1.6318975441512438</v>
      </c>
      <c r="L62" s="84">
        <f t="shared" si="5"/>
        <v>1.6318975441512438</v>
      </c>
      <c r="M62" s="85">
        <v>213100</v>
      </c>
      <c r="N62" s="85">
        <v>212000</v>
      </c>
      <c r="O62" s="85">
        <v>15956260</v>
      </c>
      <c r="P62" s="85">
        <f t="shared" si="6"/>
        <v>33.984433386090672</v>
      </c>
      <c r="Q62" s="85">
        <f t="shared" si="7"/>
        <v>33.984433386090672</v>
      </c>
      <c r="R62" s="84">
        <v>0</v>
      </c>
      <c r="S62" s="84"/>
      <c r="T62" s="84">
        <v>0</v>
      </c>
      <c r="U62" s="84">
        <v>0</v>
      </c>
      <c r="V62" s="84"/>
      <c r="W62" s="85">
        <v>1</v>
      </c>
      <c r="X62" s="85">
        <v>1</v>
      </c>
      <c r="Y62" s="85">
        <v>100000000</v>
      </c>
      <c r="Z62" s="85">
        <f t="shared" si="8"/>
        <v>1180690.4734864626</v>
      </c>
      <c r="AA62" s="85">
        <f t="shared" si="9"/>
        <v>1180690.4734864626</v>
      </c>
      <c r="AB62" s="221">
        <f t="shared" si="10"/>
        <v>0</v>
      </c>
      <c r="AC62" s="221">
        <f t="shared" si="11"/>
        <v>295172618371615.62</v>
      </c>
      <c r="AD62" s="220">
        <f t="shared" si="0"/>
        <v>333293265709017.69</v>
      </c>
      <c r="AE62" s="219">
        <f t="shared" si="1"/>
        <v>1129.1469633860449</v>
      </c>
      <c r="AF62" s="98">
        <f t="shared" si="12"/>
        <v>-9.5391185419410138E-3</v>
      </c>
      <c r="AG62" s="84">
        <f t="shared" si="13"/>
        <v>-2.5610244097639057E-2</v>
      </c>
      <c r="AH62" s="84">
        <f t="shared" si="14"/>
        <v>-2.5252525252525252E-2</v>
      </c>
      <c r="AI62" s="84">
        <f t="shared" si="15"/>
        <v>-5.1618958235570157E-3</v>
      </c>
      <c r="AJ62" s="84">
        <f t="shared" si="16"/>
        <v>0</v>
      </c>
    </row>
    <row r="63" spans="1:36">
      <c r="A63" s="84">
        <v>20180329</v>
      </c>
      <c r="B63" s="84" t="s">
        <v>99</v>
      </c>
      <c r="C63" s="85">
        <v>2435000</v>
      </c>
      <c r="D63" s="85">
        <v>2452000</v>
      </c>
      <c r="E63" s="85">
        <v>128386494</v>
      </c>
      <c r="F63" s="85">
        <f t="shared" si="2"/>
        <v>0.13534697817566962</v>
      </c>
      <c r="G63" s="85">
        <f t="shared" si="3"/>
        <v>0.13534697817566962</v>
      </c>
      <c r="H63" s="84">
        <v>289500</v>
      </c>
      <c r="I63" s="84">
        <v>317000</v>
      </c>
      <c r="J63" s="88">
        <v>122666424</v>
      </c>
      <c r="K63" s="84">
        <f t="shared" si="4"/>
        <v>1.6318975441512438</v>
      </c>
      <c r="L63" s="84">
        <f t="shared" si="5"/>
        <v>1.6318975441512438</v>
      </c>
      <c r="M63" s="85">
        <v>212000</v>
      </c>
      <c r="N63" s="85">
        <v>221000</v>
      </c>
      <c r="O63" s="85">
        <v>15956260</v>
      </c>
      <c r="P63" s="85">
        <f t="shared" si="6"/>
        <v>33.984433386090672</v>
      </c>
      <c r="Q63" s="85">
        <f t="shared" si="7"/>
        <v>33.984433386090672</v>
      </c>
      <c r="R63" s="84">
        <v>0</v>
      </c>
      <c r="S63" s="84"/>
      <c r="T63" s="84">
        <v>0</v>
      </c>
      <c r="U63" s="84">
        <v>0</v>
      </c>
      <c r="V63" s="84"/>
      <c r="W63" s="85">
        <v>1</v>
      </c>
      <c r="X63" s="85">
        <v>1</v>
      </c>
      <c r="Y63" s="85">
        <v>100000000</v>
      </c>
      <c r="Z63" s="85">
        <f t="shared" si="8"/>
        <v>1180690.4734864626</v>
      </c>
      <c r="AA63" s="85">
        <f t="shared" si="9"/>
        <v>1180690.4734864626</v>
      </c>
      <c r="AB63" s="221">
        <f t="shared" si="10"/>
        <v>0</v>
      </c>
      <c r="AC63" s="221">
        <f t="shared" si="11"/>
        <v>295172618371615.62</v>
      </c>
      <c r="AD63" s="220">
        <f t="shared" si="0"/>
        <v>343973973604666.87</v>
      </c>
      <c r="AE63" s="219">
        <f t="shared" si="1"/>
        <v>1165.3315795424203</v>
      </c>
      <c r="AF63" s="98">
        <f t="shared" si="12"/>
        <v>3.2045975705293689E-2</v>
      </c>
      <c r="AG63" s="84">
        <f t="shared" si="13"/>
        <v>6.9815195071868588E-3</v>
      </c>
      <c r="AH63" s="84">
        <f t="shared" si="14"/>
        <v>9.499136442141623E-2</v>
      </c>
      <c r="AI63" s="84">
        <f t="shared" si="15"/>
        <v>4.2452830188679243E-2</v>
      </c>
      <c r="AJ63" s="84">
        <f t="shared" si="16"/>
        <v>0</v>
      </c>
    </row>
    <row r="64" spans="1:36">
      <c r="A64" s="84">
        <v>20180330</v>
      </c>
      <c r="B64" s="84" t="s">
        <v>99</v>
      </c>
      <c r="C64" s="85">
        <v>2452000</v>
      </c>
      <c r="D64" s="85">
        <v>2461000</v>
      </c>
      <c r="E64" s="85">
        <v>128386494</v>
      </c>
      <c r="F64" s="85">
        <f t="shared" si="2"/>
        <v>0.13534697817566962</v>
      </c>
      <c r="G64" s="85">
        <f t="shared" si="3"/>
        <v>0.13534697817566962</v>
      </c>
      <c r="H64" s="84">
        <v>317000</v>
      </c>
      <c r="I64" s="84">
        <v>309500</v>
      </c>
      <c r="J64" s="88">
        <v>122666424</v>
      </c>
      <c r="K64" s="84">
        <f t="shared" si="4"/>
        <v>1.6318975441512438</v>
      </c>
      <c r="L64" s="84">
        <f t="shared" si="5"/>
        <v>1.6318975441512438</v>
      </c>
      <c r="M64" s="85">
        <v>221000</v>
      </c>
      <c r="N64" s="85">
        <v>224900</v>
      </c>
      <c r="O64" s="85">
        <v>15956260</v>
      </c>
      <c r="P64" s="85">
        <f t="shared" si="6"/>
        <v>33.984433386090672</v>
      </c>
      <c r="Q64" s="85">
        <f t="shared" si="7"/>
        <v>33.984433386090672</v>
      </c>
      <c r="R64" s="84">
        <v>0</v>
      </c>
      <c r="S64" s="84"/>
      <c r="T64" s="84">
        <v>0</v>
      </c>
      <c r="U64" s="84">
        <v>0</v>
      </c>
      <c r="V64" s="84"/>
      <c r="W64" s="85">
        <v>1</v>
      </c>
      <c r="X64" s="85">
        <v>1</v>
      </c>
      <c r="Y64" s="85">
        <v>100000000</v>
      </c>
      <c r="Z64" s="85">
        <f t="shared" si="8"/>
        <v>1180690.4734864626</v>
      </c>
      <c r="AA64" s="85">
        <f t="shared" si="9"/>
        <v>1180690.4734864626</v>
      </c>
      <c r="AB64" s="221">
        <f t="shared" si="10"/>
        <v>0</v>
      </c>
      <c r="AC64" s="221">
        <f t="shared" si="11"/>
        <v>295172618371615.62</v>
      </c>
      <c r="AD64" s="220">
        <f t="shared" si="0"/>
        <v>344743852724852.94</v>
      </c>
      <c r="AE64" s="219">
        <f t="shared" si="1"/>
        <v>1167.9398130717811</v>
      </c>
      <c r="AF64" s="98">
        <f t="shared" si="12"/>
        <v>2.2381900354790092E-3</v>
      </c>
      <c r="AG64" s="84">
        <f t="shared" si="13"/>
        <v>3.67047308319739E-3</v>
      </c>
      <c r="AH64" s="84">
        <f t="shared" si="14"/>
        <v>-2.365930599369085E-2</v>
      </c>
      <c r="AI64" s="84">
        <f t="shared" si="15"/>
        <v>1.7647058823529412E-2</v>
      </c>
      <c r="AJ64" s="84">
        <f t="shared" si="16"/>
        <v>0</v>
      </c>
    </row>
    <row r="65" spans="1:36">
      <c r="A65" s="84">
        <v>20180402</v>
      </c>
      <c r="B65" s="84" t="s">
        <v>99</v>
      </c>
      <c r="C65" s="85">
        <v>2461000</v>
      </c>
      <c r="D65" s="85">
        <v>2427000</v>
      </c>
      <c r="E65" s="85">
        <v>128386494</v>
      </c>
      <c r="F65" s="85">
        <f t="shared" si="2"/>
        <v>0.13534697817566962</v>
      </c>
      <c r="G65" s="85">
        <f t="shared" si="3"/>
        <v>0.13534697817566962</v>
      </c>
      <c r="H65" s="84">
        <v>309500</v>
      </c>
      <c r="I65" s="84">
        <v>304000</v>
      </c>
      <c r="J65" s="88">
        <v>122666424</v>
      </c>
      <c r="K65" s="84">
        <f t="shared" si="4"/>
        <v>1.6318975441512438</v>
      </c>
      <c r="L65" s="84">
        <f t="shared" si="5"/>
        <v>1.6318975441512438</v>
      </c>
      <c r="M65" s="85">
        <v>224900</v>
      </c>
      <c r="N65" s="85">
        <v>224000</v>
      </c>
      <c r="O65" s="85">
        <v>15956260</v>
      </c>
      <c r="P65" s="85">
        <f t="shared" si="6"/>
        <v>33.984433386090672</v>
      </c>
      <c r="Q65" s="85">
        <f t="shared" si="7"/>
        <v>33.984433386090672</v>
      </c>
      <c r="R65" s="84">
        <v>0</v>
      </c>
      <c r="S65" s="84"/>
      <c r="T65" s="84">
        <v>0</v>
      </c>
      <c r="U65" s="84">
        <v>0</v>
      </c>
      <c r="V65" s="84"/>
      <c r="W65" s="85">
        <v>1</v>
      </c>
      <c r="X65" s="85">
        <v>1</v>
      </c>
      <c r="Y65" s="85">
        <v>100000000</v>
      </c>
      <c r="Z65" s="85">
        <f t="shared" si="8"/>
        <v>1180690.4734864626</v>
      </c>
      <c r="AA65" s="85">
        <f t="shared" si="9"/>
        <v>1180690.4734864626</v>
      </c>
      <c r="AB65" s="221">
        <f t="shared" si="10"/>
        <v>0</v>
      </c>
      <c r="AC65" s="221">
        <f t="shared" si="11"/>
        <v>295172618371615.62</v>
      </c>
      <c r="AD65" s="220">
        <f t="shared" si="0"/>
        <v>342564021400833.19</v>
      </c>
      <c r="AE65" s="219">
        <f t="shared" si="1"/>
        <v>1160.554875620451</v>
      </c>
      <c r="AF65" s="98">
        <f t="shared" si="12"/>
        <v>-6.3230462466273615E-3</v>
      </c>
      <c r="AG65" s="84">
        <f t="shared" si="13"/>
        <v>-1.3815522145469321E-2</v>
      </c>
      <c r="AH65" s="84">
        <f t="shared" si="14"/>
        <v>-1.7770597738287562E-2</v>
      </c>
      <c r="AI65" s="84">
        <f t="shared" si="15"/>
        <v>-4.0017785682525571E-3</v>
      </c>
      <c r="AJ65" s="84">
        <f t="shared" si="16"/>
        <v>0</v>
      </c>
    </row>
    <row r="66" spans="1:36">
      <c r="A66" s="84">
        <v>20180403</v>
      </c>
      <c r="B66" s="84" t="s">
        <v>99</v>
      </c>
      <c r="C66" s="85">
        <v>2427000</v>
      </c>
      <c r="D66" s="85">
        <v>2406000</v>
      </c>
      <c r="E66" s="85">
        <v>128386494</v>
      </c>
      <c r="F66" s="85">
        <f t="shared" si="2"/>
        <v>0.13534697817566962</v>
      </c>
      <c r="G66" s="85">
        <f t="shared" si="3"/>
        <v>0.13534697817566962</v>
      </c>
      <c r="H66" s="84">
        <v>304000</v>
      </c>
      <c r="I66" s="84">
        <v>299000</v>
      </c>
      <c r="J66" s="88">
        <v>122666424</v>
      </c>
      <c r="K66" s="84">
        <f t="shared" si="4"/>
        <v>1.6318975441512438</v>
      </c>
      <c r="L66" s="84">
        <f t="shared" si="5"/>
        <v>1.6318975441512438</v>
      </c>
      <c r="M66" s="85">
        <v>224000</v>
      </c>
      <c r="N66" s="85">
        <v>237300</v>
      </c>
      <c r="O66" s="85">
        <v>15956260</v>
      </c>
      <c r="P66" s="85">
        <f t="shared" si="6"/>
        <v>33.984433386090672</v>
      </c>
      <c r="Q66" s="85">
        <f t="shared" si="7"/>
        <v>33.984433386090672</v>
      </c>
      <c r="R66" s="84">
        <v>0</v>
      </c>
      <c r="S66" s="84"/>
      <c r="T66" s="84">
        <v>0</v>
      </c>
      <c r="U66" s="84">
        <v>0</v>
      </c>
      <c r="V66" s="84"/>
      <c r="W66" s="85">
        <v>1</v>
      </c>
      <c r="X66" s="85">
        <v>1</v>
      </c>
      <c r="Y66" s="85">
        <v>100000000</v>
      </c>
      <c r="Z66" s="85">
        <f t="shared" si="8"/>
        <v>1180690.4734864626</v>
      </c>
      <c r="AA66" s="85">
        <f t="shared" si="9"/>
        <v>1180690.4734864626</v>
      </c>
      <c r="AB66" s="221">
        <f t="shared" si="10"/>
        <v>0</v>
      </c>
      <c r="AC66" s="221">
        <f t="shared" si="11"/>
        <v>295172618371615.62</v>
      </c>
      <c r="AD66" s="220">
        <f t="shared" si="0"/>
        <v>348410332268738.44</v>
      </c>
      <c r="AE66" s="219">
        <f t="shared" si="1"/>
        <v>1180.3612888987477</v>
      </c>
      <c r="AF66" s="98">
        <f t="shared" si="12"/>
        <v>1.7066330678855612E-2</v>
      </c>
      <c r="AG66" s="84">
        <f t="shared" si="13"/>
        <v>-8.65265760197775E-3</v>
      </c>
      <c r="AH66" s="84">
        <f t="shared" si="14"/>
        <v>-1.6447368421052631E-2</v>
      </c>
      <c r="AI66" s="84">
        <f t="shared" si="15"/>
        <v>5.9374999999999997E-2</v>
      </c>
      <c r="AJ66" s="84">
        <f t="shared" si="16"/>
        <v>0</v>
      </c>
    </row>
    <row r="67" spans="1:36">
      <c r="A67" s="84">
        <v>20180404</v>
      </c>
      <c r="B67" s="84" t="s">
        <v>99</v>
      </c>
      <c r="C67" s="85">
        <v>2406000</v>
      </c>
      <c r="D67" s="85">
        <v>2346000</v>
      </c>
      <c r="E67" s="85">
        <v>128386494</v>
      </c>
      <c r="F67" s="85">
        <f t="shared" si="2"/>
        <v>0.13534697817566962</v>
      </c>
      <c r="G67" s="85">
        <f t="shared" si="3"/>
        <v>0.13534697817566962</v>
      </c>
      <c r="H67" s="84">
        <v>299000</v>
      </c>
      <c r="I67" s="84">
        <v>294000</v>
      </c>
      <c r="J67" s="88">
        <v>122666424</v>
      </c>
      <c r="K67" s="84">
        <f t="shared" si="4"/>
        <v>1.6318975441512438</v>
      </c>
      <c r="L67" s="84">
        <f t="shared" si="5"/>
        <v>1.6318975441512438</v>
      </c>
      <c r="M67" s="85">
        <v>237300</v>
      </c>
      <c r="N67" s="85">
        <v>241600</v>
      </c>
      <c r="O67" s="85">
        <v>15956260</v>
      </c>
      <c r="P67" s="85">
        <f t="shared" si="6"/>
        <v>33.984433386090672</v>
      </c>
      <c r="Q67" s="85">
        <f t="shared" si="7"/>
        <v>33.984433386090672</v>
      </c>
      <c r="R67" s="84">
        <v>0</v>
      </c>
      <c r="S67" s="84"/>
      <c r="T67" s="84">
        <v>0</v>
      </c>
      <c r="U67" s="84">
        <v>0</v>
      </c>
      <c r="V67" s="84"/>
      <c r="W67" s="85">
        <v>1</v>
      </c>
      <c r="X67" s="85">
        <v>1</v>
      </c>
      <c r="Y67" s="85">
        <v>100000000</v>
      </c>
      <c r="Z67" s="85">
        <f t="shared" si="8"/>
        <v>1180690.4734864626</v>
      </c>
      <c r="AA67" s="85">
        <f t="shared" si="9"/>
        <v>1180690.4734864626</v>
      </c>
      <c r="AB67" s="221">
        <f t="shared" si="10"/>
        <v>0</v>
      </c>
      <c r="AC67" s="221">
        <f t="shared" si="11"/>
        <v>295172618371615.62</v>
      </c>
      <c r="AD67" s="220">
        <f t="shared" si="0"/>
        <v>348698570805036.19</v>
      </c>
      <c r="AE67" s="219">
        <f t="shared" si="1"/>
        <v>1181.3377972818353</v>
      </c>
      <c r="AF67" s="98">
        <f t="shared" si="12"/>
        <v>8.2729617810374826E-4</v>
      </c>
      <c r="AG67" s="84">
        <f t="shared" si="13"/>
        <v>-2.4937655860349128E-2</v>
      </c>
      <c r="AH67" s="84">
        <f t="shared" si="14"/>
        <v>-1.6722408026755852E-2</v>
      </c>
      <c r="AI67" s="84">
        <f t="shared" si="15"/>
        <v>1.8120522545301308E-2</v>
      </c>
      <c r="AJ67" s="84">
        <f t="shared" si="16"/>
        <v>0</v>
      </c>
    </row>
    <row r="68" spans="1:36">
      <c r="A68" s="84">
        <v>20180405</v>
      </c>
      <c r="B68" s="84" t="s">
        <v>99</v>
      </c>
      <c r="C68" s="85">
        <v>2346000</v>
      </c>
      <c r="D68" s="85">
        <v>2437000</v>
      </c>
      <c r="E68" s="85">
        <v>128386494</v>
      </c>
      <c r="F68" s="85">
        <f t="shared" si="2"/>
        <v>0.13534697817566962</v>
      </c>
      <c r="G68" s="85">
        <f t="shared" si="3"/>
        <v>0.13534697817566962</v>
      </c>
      <c r="H68" s="84">
        <v>294000</v>
      </c>
      <c r="I68" s="84">
        <v>295000</v>
      </c>
      <c r="J68" s="88">
        <v>122666424</v>
      </c>
      <c r="K68" s="84">
        <f t="shared" si="4"/>
        <v>1.6318975441512438</v>
      </c>
      <c r="L68" s="84">
        <f t="shared" si="5"/>
        <v>1.6318975441512438</v>
      </c>
      <c r="M68" s="85">
        <v>241600</v>
      </c>
      <c r="N68" s="85">
        <v>240400</v>
      </c>
      <c r="O68" s="85">
        <v>15956260</v>
      </c>
      <c r="P68" s="85">
        <f t="shared" si="6"/>
        <v>33.984433386090672</v>
      </c>
      <c r="Q68" s="85">
        <f t="shared" si="7"/>
        <v>33.984433386090672</v>
      </c>
      <c r="R68" s="84">
        <v>0</v>
      </c>
      <c r="S68" s="84"/>
      <c r="T68" s="84">
        <v>0</v>
      </c>
      <c r="U68" s="84">
        <v>0</v>
      </c>
      <c r="V68" s="84"/>
      <c r="W68" s="85">
        <v>1</v>
      </c>
      <c r="X68" s="85">
        <v>1</v>
      </c>
      <c r="Y68" s="85">
        <v>100000000</v>
      </c>
      <c r="Z68" s="85">
        <f t="shared" si="8"/>
        <v>1180690.4734864626</v>
      </c>
      <c r="AA68" s="85">
        <f t="shared" si="9"/>
        <v>1180690.4734864626</v>
      </c>
      <c r="AB68" s="221">
        <f t="shared" si="10"/>
        <v>0</v>
      </c>
      <c r="AC68" s="221">
        <f t="shared" si="11"/>
        <v>295172618371615.62</v>
      </c>
      <c r="AD68" s="220">
        <f t="shared" ref="AD68:AD131" si="17">D68*E68*G68+I68*J68*L68+N68*O68*Q68+X68*Y68*AA68</f>
        <v>349829314379171.87</v>
      </c>
      <c r="AE68" s="219">
        <f t="shared" ref="AE68:AE131" si="18">AD68/AC68*1000</f>
        <v>1185.1685847728081</v>
      </c>
      <c r="AF68" s="98">
        <f t="shared" si="12"/>
        <v>3.2427536812816718E-3</v>
      </c>
      <c r="AG68" s="84">
        <f t="shared" si="13"/>
        <v>3.8789428815004259E-2</v>
      </c>
      <c r="AH68" s="84">
        <f t="shared" si="14"/>
        <v>3.4013605442176869E-3</v>
      </c>
      <c r="AI68" s="84">
        <f t="shared" si="15"/>
        <v>-4.9668874172185433E-3</v>
      </c>
      <c r="AJ68" s="84">
        <f t="shared" si="16"/>
        <v>0</v>
      </c>
    </row>
    <row r="69" spans="1:36">
      <c r="A69" s="84">
        <v>20180406</v>
      </c>
      <c r="B69" s="84" t="s">
        <v>99</v>
      </c>
      <c r="C69" s="85">
        <v>2437000</v>
      </c>
      <c r="D69" s="85">
        <v>2420000</v>
      </c>
      <c r="E69" s="85">
        <v>128386494</v>
      </c>
      <c r="F69" s="85">
        <f t="shared" ref="F69:F132" si="19">G68</f>
        <v>0.13534697817566962</v>
      </c>
      <c r="G69" s="85">
        <f t="shared" ref="G69:G132" si="20">IF(B69="Y",0.15*(C69*E69+H69*J69+M69*O69+W69*Y69)/(C69*E69),IF(AB69=0,F69,D68*E68*G68/AD68*(C69*E69+H69*J69+M69*O69+W69*Y69)/(C69*E69)))</f>
        <v>0.13534697817566962</v>
      </c>
      <c r="H69" s="84">
        <v>295000</v>
      </c>
      <c r="I69" s="84">
        <v>292000</v>
      </c>
      <c r="J69" s="88">
        <v>122666424</v>
      </c>
      <c r="K69" s="84">
        <f t="shared" ref="K69:K132" si="21">L68</f>
        <v>1.6318975441512438</v>
      </c>
      <c r="L69" s="84">
        <f t="shared" ref="L69:L132" si="22">IF(B69="Y",0.15*(C69*E69+H69*J69+M69*O69+W69*Y69)/(H69*J69),IF(AB69=0,K69,I68*J68*L68/AD68*(C69*E69+H69*J69+M69*O69+W69*Y69)/(H69*J69)))</f>
        <v>1.6318975441512438</v>
      </c>
      <c r="M69" s="85">
        <v>240400</v>
      </c>
      <c r="N69" s="85">
        <v>241600</v>
      </c>
      <c r="O69" s="85">
        <v>15956260</v>
      </c>
      <c r="P69" s="85">
        <f t="shared" ref="P69:P132" si="23">Q68</f>
        <v>33.984433386090672</v>
      </c>
      <c r="Q69" s="85">
        <f t="shared" ref="Q69:Q132" si="24">IF(B69="Y",0.3*(C69*E69+H69*J69+M69*O69+W69*Y69)/(M69*O69),IF(AB69=0,P69,N68*O68*Q68/AD68*(C69*E69+H69*J69+M69*O69+W69*Y69)/(M69*O69)))</f>
        <v>33.984433386090672</v>
      </c>
      <c r="R69" s="84">
        <v>0</v>
      </c>
      <c r="S69" s="84"/>
      <c r="T69" s="84">
        <v>0</v>
      </c>
      <c r="U69" s="84">
        <v>0</v>
      </c>
      <c r="V69" s="84"/>
      <c r="W69" s="85">
        <v>1</v>
      </c>
      <c r="X69" s="85">
        <v>1</v>
      </c>
      <c r="Y69" s="85">
        <v>100000000</v>
      </c>
      <c r="Z69" s="85">
        <f t="shared" ref="Z69:Z132" si="25">AA68</f>
        <v>1180690.4734864626</v>
      </c>
      <c r="AA69" s="85">
        <f t="shared" ref="AA69:AA132" si="26">IF(B69="Y",0.4*(C69*E69+H69*J69+M69*O69+W69*Y69)/(W69*Y69),IF(AB69=0,Z69,X68*Y68*AA68/AD68*(C69*E69+H69*J69+M69*O69+W69*Y69)/(W69*Y69)))</f>
        <v>1180690.4734864626</v>
      </c>
      <c r="AB69" s="221">
        <f t="shared" ref="AB69:AB132" si="27">IF(AD68&lt;&gt;(C69*E69*F69+H69*J69*K69+M69*O69*P69+W69*Y69*Z69),1,0)</f>
        <v>0</v>
      </c>
      <c r="AC69" s="221">
        <f t="shared" ref="AC69:AC132" si="28">IF(AND(AB69=0,B69="N"),AC68,AC68*(C69*E69*G69+H69*J69*L69+M69*O69*Q69+W69*Y69*AA69)/AD68)</f>
        <v>295172618371615.62</v>
      </c>
      <c r="AD69" s="220">
        <f t="shared" si="17"/>
        <v>349584090308994.06</v>
      </c>
      <c r="AE69" s="219">
        <f t="shared" si="18"/>
        <v>1184.3378028678651</v>
      </c>
      <c r="AF69" s="98">
        <f t="shared" ref="AF69:AF132" si="29">(AE69-AE68)/AE68</f>
        <v>-7.0098205066942531E-4</v>
      </c>
      <c r="AG69" s="84">
        <f t="shared" ref="AG69:AG132" si="30">(D69-C69)/C69</f>
        <v>-6.9757899056216658E-3</v>
      </c>
      <c r="AH69" s="84">
        <f t="shared" ref="AH69:AH132" si="31">(I69-H69)/H69</f>
        <v>-1.0169491525423728E-2</v>
      </c>
      <c r="AI69" s="84">
        <f t="shared" ref="AI69:AI132" si="32">(N69-M69)/M69</f>
        <v>4.9916805324459234E-3</v>
      </c>
      <c r="AJ69" s="84">
        <f t="shared" ref="AJ69:AJ132" si="33">(X69-W69)/X69</f>
        <v>0</v>
      </c>
    </row>
    <row r="70" spans="1:36">
      <c r="A70" s="84">
        <v>20180409</v>
      </c>
      <c r="B70" s="84" t="s">
        <v>99</v>
      </c>
      <c r="C70" s="85">
        <v>2420000</v>
      </c>
      <c r="D70" s="85">
        <v>2460000</v>
      </c>
      <c r="E70" s="85">
        <v>128386494</v>
      </c>
      <c r="F70" s="85">
        <f t="shared" si="19"/>
        <v>0.13534697817566962</v>
      </c>
      <c r="G70" s="85">
        <f t="shared" si="20"/>
        <v>0.13534697817566962</v>
      </c>
      <c r="H70" s="84">
        <v>292000</v>
      </c>
      <c r="I70" s="84">
        <v>306000</v>
      </c>
      <c r="J70" s="88">
        <v>122666424</v>
      </c>
      <c r="K70" s="84">
        <f t="shared" si="21"/>
        <v>1.6318975441512438</v>
      </c>
      <c r="L70" s="84">
        <f t="shared" si="22"/>
        <v>1.6318975441512438</v>
      </c>
      <c r="M70" s="85">
        <v>241600</v>
      </c>
      <c r="N70" s="85">
        <v>255100</v>
      </c>
      <c r="O70" s="85">
        <v>15956260</v>
      </c>
      <c r="P70" s="85">
        <f t="shared" si="23"/>
        <v>33.984433386090672</v>
      </c>
      <c r="Q70" s="85">
        <f t="shared" si="24"/>
        <v>33.984433386090672</v>
      </c>
      <c r="R70" s="84">
        <v>0</v>
      </c>
      <c r="S70" s="84"/>
      <c r="T70" s="84">
        <v>0</v>
      </c>
      <c r="U70" s="84">
        <v>0</v>
      </c>
      <c r="V70" s="84"/>
      <c r="W70" s="85">
        <v>1</v>
      </c>
      <c r="X70" s="85">
        <v>1</v>
      </c>
      <c r="Y70" s="85">
        <v>100000000</v>
      </c>
      <c r="Z70" s="85">
        <f t="shared" si="25"/>
        <v>1180690.4734864626</v>
      </c>
      <c r="AA70" s="85">
        <f t="shared" si="26"/>
        <v>1180690.4734864626</v>
      </c>
      <c r="AB70" s="221">
        <f t="shared" si="27"/>
        <v>0</v>
      </c>
      <c r="AC70" s="221">
        <f t="shared" si="28"/>
        <v>295172618371615.62</v>
      </c>
      <c r="AD70" s="220">
        <f t="shared" si="17"/>
        <v>360402235917434</v>
      </c>
      <c r="AE70" s="219">
        <f t="shared" si="18"/>
        <v>1220.9880371210304</v>
      </c>
      <c r="AF70" s="98">
        <f t="shared" si="29"/>
        <v>3.0945760714905023E-2</v>
      </c>
      <c r="AG70" s="84">
        <f t="shared" si="30"/>
        <v>1.6528925619834711E-2</v>
      </c>
      <c r="AH70" s="84">
        <f t="shared" si="31"/>
        <v>4.7945205479452052E-2</v>
      </c>
      <c r="AI70" s="84">
        <f t="shared" si="32"/>
        <v>5.587748344370861E-2</v>
      </c>
      <c r="AJ70" s="84">
        <f t="shared" si="33"/>
        <v>0</v>
      </c>
    </row>
    <row r="71" spans="1:36">
      <c r="A71" s="84">
        <v>20180410</v>
      </c>
      <c r="B71" s="84" t="s">
        <v>99</v>
      </c>
      <c r="C71" s="85">
        <v>2460000</v>
      </c>
      <c r="D71" s="85">
        <v>2444000</v>
      </c>
      <c r="E71" s="85">
        <v>128386494</v>
      </c>
      <c r="F71" s="85">
        <f t="shared" si="19"/>
        <v>0.13534697817566962</v>
      </c>
      <c r="G71" s="85">
        <f t="shared" si="20"/>
        <v>0.13534697817566962</v>
      </c>
      <c r="H71" s="84">
        <v>306000</v>
      </c>
      <c r="I71" s="84">
        <v>303000</v>
      </c>
      <c r="J71" s="88">
        <v>122666424</v>
      </c>
      <c r="K71" s="84">
        <f t="shared" si="21"/>
        <v>1.6318975441512438</v>
      </c>
      <c r="L71" s="84">
        <f t="shared" si="22"/>
        <v>1.6318975441512438</v>
      </c>
      <c r="M71" s="85">
        <v>255100</v>
      </c>
      <c r="N71" s="85">
        <v>260200</v>
      </c>
      <c r="O71" s="85">
        <v>15956260</v>
      </c>
      <c r="P71" s="85">
        <f t="shared" si="23"/>
        <v>33.984433386090672</v>
      </c>
      <c r="Q71" s="85">
        <f t="shared" si="24"/>
        <v>33.984433386090672</v>
      </c>
      <c r="R71" s="84">
        <v>0</v>
      </c>
      <c r="S71" s="84"/>
      <c r="T71" s="84">
        <v>0</v>
      </c>
      <c r="U71" s="84">
        <v>0</v>
      </c>
      <c r="V71" s="84"/>
      <c r="W71" s="85">
        <v>1</v>
      </c>
      <c r="X71" s="85">
        <v>1</v>
      </c>
      <c r="Y71" s="85">
        <v>100000000</v>
      </c>
      <c r="Z71" s="85">
        <f t="shared" si="25"/>
        <v>1180690.4734864626</v>
      </c>
      <c r="AA71" s="85">
        <f t="shared" si="26"/>
        <v>1180690.4734864626</v>
      </c>
      <c r="AB71" s="221">
        <f t="shared" si="27"/>
        <v>0</v>
      </c>
      <c r="AC71" s="221">
        <f t="shared" si="28"/>
        <v>295172618371615.62</v>
      </c>
      <c r="AD71" s="220">
        <f t="shared" si="17"/>
        <v>362289219945996.12</v>
      </c>
      <c r="AE71" s="219">
        <f t="shared" si="18"/>
        <v>1227.3808524132214</v>
      </c>
      <c r="AF71" s="98">
        <f t="shared" si="29"/>
        <v>5.2357722580678567E-3</v>
      </c>
      <c r="AG71" s="84">
        <f t="shared" si="30"/>
        <v>-6.5040650406504065E-3</v>
      </c>
      <c r="AH71" s="84">
        <f t="shared" si="31"/>
        <v>-9.8039215686274508E-3</v>
      </c>
      <c r="AI71" s="84">
        <f t="shared" si="32"/>
        <v>1.9992159937279499E-2</v>
      </c>
      <c r="AJ71" s="84">
        <f t="shared" si="33"/>
        <v>0</v>
      </c>
    </row>
    <row r="72" spans="1:36">
      <c r="A72" s="84">
        <v>20180411</v>
      </c>
      <c r="B72" s="84" t="s">
        <v>99</v>
      </c>
      <c r="C72" s="85">
        <v>2444000</v>
      </c>
      <c r="D72" s="85">
        <v>2443000</v>
      </c>
      <c r="E72" s="85">
        <v>128386494</v>
      </c>
      <c r="F72" s="85">
        <f t="shared" si="19"/>
        <v>0.13534697817566962</v>
      </c>
      <c r="G72" s="85">
        <f t="shared" si="20"/>
        <v>0.13534697817566962</v>
      </c>
      <c r="H72" s="84">
        <v>303000</v>
      </c>
      <c r="I72" s="84">
        <v>298000</v>
      </c>
      <c r="J72" s="88">
        <v>122666424</v>
      </c>
      <c r="K72" s="84">
        <f t="shared" si="21"/>
        <v>1.6318975441512438</v>
      </c>
      <c r="L72" s="84">
        <f t="shared" si="22"/>
        <v>1.6318975441512438</v>
      </c>
      <c r="M72" s="85">
        <v>260200</v>
      </c>
      <c r="N72" s="85">
        <v>256500</v>
      </c>
      <c r="O72" s="85">
        <v>15956260</v>
      </c>
      <c r="P72" s="85">
        <f t="shared" si="23"/>
        <v>33.984433386090672</v>
      </c>
      <c r="Q72" s="85">
        <f t="shared" si="24"/>
        <v>33.984433386090672</v>
      </c>
      <c r="R72" s="84">
        <v>0</v>
      </c>
      <c r="S72" s="84"/>
      <c r="T72" s="84">
        <v>0</v>
      </c>
      <c r="U72" s="84">
        <v>0</v>
      </c>
      <c r="V72" s="84"/>
      <c r="W72" s="85">
        <v>1</v>
      </c>
      <c r="X72" s="85">
        <v>1</v>
      </c>
      <c r="Y72" s="85">
        <v>100000000</v>
      </c>
      <c r="Z72" s="85">
        <f t="shared" si="25"/>
        <v>1180690.4734864626</v>
      </c>
      <c r="AA72" s="85">
        <f t="shared" si="26"/>
        <v>1180690.4734864626</v>
      </c>
      <c r="AB72" s="221">
        <f t="shared" si="27"/>
        <v>0</v>
      </c>
      <c r="AC72" s="221">
        <f t="shared" si="28"/>
        <v>295172618371615.62</v>
      </c>
      <c r="AD72" s="220">
        <f t="shared" si="17"/>
        <v>359264569557891.31</v>
      </c>
      <c r="AE72" s="219">
        <f t="shared" si="18"/>
        <v>1217.1337962845369</v>
      </c>
      <c r="AF72" s="98">
        <f t="shared" si="29"/>
        <v>-8.3487176034539382E-3</v>
      </c>
      <c r="AG72" s="84">
        <f t="shared" si="30"/>
        <v>-4.0916530278232408E-4</v>
      </c>
      <c r="AH72" s="84">
        <f t="shared" si="31"/>
        <v>-1.65016501650165E-2</v>
      </c>
      <c r="AI72" s="84">
        <f t="shared" si="32"/>
        <v>-1.4219830899308224E-2</v>
      </c>
      <c r="AJ72" s="84">
        <f t="shared" si="33"/>
        <v>0</v>
      </c>
    </row>
    <row r="73" spans="1:36">
      <c r="A73" s="84">
        <v>20180412</v>
      </c>
      <c r="B73" s="84" t="s">
        <v>99</v>
      </c>
      <c r="C73" s="85">
        <v>2443000</v>
      </c>
      <c r="D73" s="85">
        <v>2450000</v>
      </c>
      <c r="E73" s="85">
        <v>128386494</v>
      </c>
      <c r="F73" s="85">
        <f t="shared" si="19"/>
        <v>0.13534697817566962</v>
      </c>
      <c r="G73" s="85">
        <f t="shared" si="20"/>
        <v>0.13534697817566962</v>
      </c>
      <c r="H73" s="84">
        <v>298000</v>
      </c>
      <c r="I73" s="84">
        <v>298500</v>
      </c>
      <c r="J73" s="88">
        <v>122666424</v>
      </c>
      <c r="K73" s="84">
        <f t="shared" si="21"/>
        <v>1.6318975441512438</v>
      </c>
      <c r="L73" s="84">
        <f t="shared" si="22"/>
        <v>1.6318975441512438</v>
      </c>
      <c r="M73" s="85">
        <v>256500</v>
      </c>
      <c r="N73" s="85">
        <v>232100</v>
      </c>
      <c r="O73" s="85">
        <v>15956260</v>
      </c>
      <c r="P73" s="85">
        <f t="shared" si="23"/>
        <v>33.984433386090672</v>
      </c>
      <c r="Q73" s="85">
        <f t="shared" si="24"/>
        <v>33.984433386090672</v>
      </c>
      <c r="R73" s="84">
        <v>0</v>
      </c>
      <c r="S73" s="84"/>
      <c r="T73" s="84">
        <v>0</v>
      </c>
      <c r="U73" s="84">
        <v>0</v>
      </c>
      <c r="V73" s="84"/>
      <c r="W73" s="85">
        <v>1</v>
      </c>
      <c r="X73" s="85">
        <v>1</v>
      </c>
      <c r="Y73" s="85">
        <v>100000000</v>
      </c>
      <c r="Z73" s="85">
        <f t="shared" si="25"/>
        <v>1180690.4734864626</v>
      </c>
      <c r="AA73" s="85">
        <f t="shared" si="26"/>
        <v>1180690.4734864626</v>
      </c>
      <c r="AB73" s="221">
        <f t="shared" si="27"/>
        <v>0</v>
      </c>
      <c r="AC73" s="221">
        <f t="shared" si="28"/>
        <v>295172618371615.62</v>
      </c>
      <c r="AD73" s="220">
        <f t="shared" si="17"/>
        <v>346255043440447.44</v>
      </c>
      <c r="AE73" s="219">
        <f t="shared" si="18"/>
        <v>1173.0594976954137</v>
      </c>
      <c r="AF73" s="98">
        <f t="shared" si="29"/>
        <v>-3.6211547755608968E-2</v>
      </c>
      <c r="AG73" s="84">
        <f t="shared" si="30"/>
        <v>2.8653295128939827E-3</v>
      </c>
      <c r="AH73" s="84">
        <f t="shared" si="31"/>
        <v>1.6778523489932886E-3</v>
      </c>
      <c r="AI73" s="84">
        <f t="shared" si="32"/>
        <v>-9.5126705653021448E-2</v>
      </c>
      <c r="AJ73" s="84">
        <f t="shared" si="33"/>
        <v>0</v>
      </c>
    </row>
    <row r="74" spans="1:36">
      <c r="A74" s="84">
        <v>20180413</v>
      </c>
      <c r="B74" s="84" t="s">
        <v>99</v>
      </c>
      <c r="C74" s="85">
        <v>2450000</v>
      </c>
      <c r="D74" s="85">
        <v>2490000</v>
      </c>
      <c r="E74" s="85">
        <v>128386494</v>
      </c>
      <c r="F74" s="85">
        <f t="shared" si="19"/>
        <v>0.13534697817566962</v>
      </c>
      <c r="G74" s="85">
        <f t="shared" si="20"/>
        <v>0.13534697817566962</v>
      </c>
      <c r="H74" s="84">
        <v>298500</v>
      </c>
      <c r="I74" s="84">
        <v>290000</v>
      </c>
      <c r="J74" s="88">
        <v>122666424</v>
      </c>
      <c r="K74" s="84">
        <f t="shared" si="21"/>
        <v>1.6318975441512438</v>
      </c>
      <c r="L74" s="84">
        <f t="shared" si="22"/>
        <v>1.6318975441512438</v>
      </c>
      <c r="M74" s="85">
        <v>232100</v>
      </c>
      <c r="N74" s="85">
        <v>236000</v>
      </c>
      <c r="O74" s="85">
        <v>15956260</v>
      </c>
      <c r="P74" s="85">
        <f t="shared" si="23"/>
        <v>33.984433386090672</v>
      </c>
      <c r="Q74" s="85">
        <f t="shared" si="24"/>
        <v>33.984433386090672</v>
      </c>
      <c r="R74" s="84">
        <v>0</v>
      </c>
      <c r="S74" s="84"/>
      <c r="T74" s="84">
        <v>0</v>
      </c>
      <c r="U74" s="84">
        <v>0</v>
      </c>
      <c r="V74" s="84"/>
      <c r="W74" s="85">
        <v>1</v>
      </c>
      <c r="X74" s="85">
        <v>1</v>
      </c>
      <c r="Y74" s="85">
        <v>100000000</v>
      </c>
      <c r="Z74" s="85">
        <f t="shared" si="25"/>
        <v>1180690.4734864626</v>
      </c>
      <c r="AA74" s="85">
        <f t="shared" si="26"/>
        <v>1180690.4734864626</v>
      </c>
      <c r="AB74" s="221">
        <f t="shared" si="27"/>
        <v>0</v>
      </c>
      <c r="AC74" s="221">
        <f t="shared" si="28"/>
        <v>295172618371615.62</v>
      </c>
      <c r="AD74" s="220">
        <f t="shared" si="17"/>
        <v>347363421968603.62</v>
      </c>
      <c r="AE74" s="219">
        <f t="shared" si="18"/>
        <v>1176.8145158074281</v>
      </c>
      <c r="AF74" s="98">
        <f t="shared" si="29"/>
        <v>3.201046596009349E-3</v>
      </c>
      <c r="AG74" s="84">
        <f t="shared" si="30"/>
        <v>1.6326530612244899E-2</v>
      </c>
      <c r="AH74" s="84">
        <f t="shared" si="31"/>
        <v>-2.8475711892797319E-2</v>
      </c>
      <c r="AI74" s="84">
        <f t="shared" si="32"/>
        <v>1.6803102111158982E-2</v>
      </c>
      <c r="AJ74" s="84">
        <f t="shared" si="33"/>
        <v>0</v>
      </c>
    </row>
    <row r="75" spans="1:36">
      <c r="A75" s="84">
        <v>20180416</v>
      </c>
      <c r="B75" s="84" t="s">
        <v>99</v>
      </c>
      <c r="C75" s="85">
        <v>2490000</v>
      </c>
      <c r="D75" s="85">
        <v>2517000</v>
      </c>
      <c r="E75" s="85">
        <v>128386494</v>
      </c>
      <c r="F75" s="85">
        <f t="shared" si="19"/>
        <v>0.13534697817566962</v>
      </c>
      <c r="G75" s="85">
        <f t="shared" si="20"/>
        <v>0.13534697817566962</v>
      </c>
      <c r="H75" s="84">
        <v>290000</v>
      </c>
      <c r="I75" s="84">
        <v>295500</v>
      </c>
      <c r="J75" s="88">
        <v>122666424</v>
      </c>
      <c r="K75" s="84">
        <f t="shared" si="21"/>
        <v>1.6318975441512438</v>
      </c>
      <c r="L75" s="84">
        <f t="shared" si="22"/>
        <v>1.6318975441512438</v>
      </c>
      <c r="M75" s="85">
        <v>236000</v>
      </c>
      <c r="N75" s="85">
        <v>227300</v>
      </c>
      <c r="O75" s="85">
        <v>15956260</v>
      </c>
      <c r="P75" s="85">
        <f t="shared" si="23"/>
        <v>33.984433386090672</v>
      </c>
      <c r="Q75" s="85">
        <f t="shared" si="24"/>
        <v>33.984433386090672</v>
      </c>
      <c r="R75" s="84">
        <v>0</v>
      </c>
      <c r="S75" s="84"/>
      <c r="T75" s="84">
        <v>0</v>
      </c>
      <c r="U75" s="84">
        <v>0</v>
      </c>
      <c r="V75" s="84"/>
      <c r="W75" s="85">
        <v>1</v>
      </c>
      <c r="X75" s="85">
        <v>1</v>
      </c>
      <c r="Y75" s="85">
        <v>100000000</v>
      </c>
      <c r="Z75" s="85">
        <f t="shared" si="25"/>
        <v>1180690.4734864626</v>
      </c>
      <c r="AA75" s="85">
        <f t="shared" si="26"/>
        <v>1180690.4734864626</v>
      </c>
      <c r="AB75" s="221">
        <f t="shared" si="27"/>
        <v>0</v>
      </c>
      <c r="AC75" s="221">
        <f t="shared" si="28"/>
        <v>295172618371615.62</v>
      </c>
      <c r="AD75" s="220">
        <f t="shared" si="17"/>
        <v>344215877456026.06</v>
      </c>
      <c r="AE75" s="219">
        <f t="shared" si="18"/>
        <v>1166.1511130502834</v>
      </c>
      <c r="AF75" s="98">
        <f t="shared" si="29"/>
        <v>-9.0612433938481746E-3</v>
      </c>
      <c r="AG75" s="84">
        <f t="shared" si="30"/>
        <v>1.0843373493975903E-2</v>
      </c>
      <c r="AH75" s="84">
        <f t="shared" si="31"/>
        <v>1.896551724137931E-2</v>
      </c>
      <c r="AI75" s="84">
        <f t="shared" si="32"/>
        <v>-3.6864406779661019E-2</v>
      </c>
      <c r="AJ75" s="84">
        <f t="shared" si="33"/>
        <v>0</v>
      </c>
    </row>
    <row r="76" spans="1:36" s="80" customFormat="1">
      <c r="A76" s="84">
        <v>20180417</v>
      </c>
      <c r="B76" s="84" t="s">
        <v>99</v>
      </c>
      <c r="C76" s="85">
        <v>2517000</v>
      </c>
      <c r="D76" s="85">
        <v>2499000</v>
      </c>
      <c r="E76" s="85">
        <v>128386494</v>
      </c>
      <c r="F76" s="85">
        <f t="shared" si="19"/>
        <v>0.13534697817566962</v>
      </c>
      <c r="G76" s="85">
        <f t="shared" si="20"/>
        <v>0.1430260161587209</v>
      </c>
      <c r="H76" s="84">
        <v>295500</v>
      </c>
      <c r="I76" s="84">
        <v>290000</v>
      </c>
      <c r="J76" s="88">
        <v>125108377</v>
      </c>
      <c r="K76" s="84">
        <f t="shared" si="21"/>
        <v>1.6318975441512438</v>
      </c>
      <c r="L76" s="84">
        <f t="shared" si="22"/>
        <v>1.690825081853937</v>
      </c>
      <c r="M76" s="85">
        <v>227300</v>
      </c>
      <c r="N76" s="85">
        <v>234100</v>
      </c>
      <c r="O76" s="85">
        <v>15956260</v>
      </c>
      <c r="P76" s="85">
        <f t="shared" si="23"/>
        <v>33.984433386090672</v>
      </c>
      <c r="Q76" s="85">
        <f t="shared" si="24"/>
        <v>35.912572147087246</v>
      </c>
      <c r="R76" s="84">
        <v>0</v>
      </c>
      <c r="S76" s="84"/>
      <c r="T76" s="84">
        <v>0</v>
      </c>
      <c r="U76" s="84">
        <v>0</v>
      </c>
      <c r="V76" s="84"/>
      <c r="W76" s="85">
        <v>1</v>
      </c>
      <c r="X76" s="85">
        <v>1</v>
      </c>
      <c r="Y76" s="85">
        <v>100000000</v>
      </c>
      <c r="Z76" s="85">
        <f t="shared" si="25"/>
        <v>1180690.4734864626</v>
      </c>
      <c r="AA76" s="85">
        <f t="shared" si="26"/>
        <v>1247678.0569134208</v>
      </c>
      <c r="AB76" s="221">
        <f t="shared" si="27"/>
        <v>1</v>
      </c>
      <c r="AC76" s="221">
        <f t="shared" si="28"/>
        <v>311919514228355.12</v>
      </c>
      <c r="AD76" s="220">
        <f t="shared" si="17"/>
        <v>366147917943368</v>
      </c>
      <c r="AE76" s="219">
        <f t="shared" si="18"/>
        <v>1173.8538348559766</v>
      </c>
      <c r="AF76" s="98">
        <f t="shared" si="29"/>
        <v>6.6052518575790602E-3</v>
      </c>
      <c r="AG76" s="84">
        <f t="shared" si="30"/>
        <v>-7.1513706793802142E-3</v>
      </c>
      <c r="AH76" s="84">
        <f t="shared" si="31"/>
        <v>-1.8612521150592216E-2</v>
      </c>
      <c r="AI76" s="84">
        <f t="shared" si="32"/>
        <v>2.9916410030796304E-2</v>
      </c>
      <c r="AJ76" s="84">
        <f t="shared" si="33"/>
        <v>0</v>
      </c>
    </row>
    <row r="77" spans="1:36">
      <c r="A77" s="84">
        <v>20180418</v>
      </c>
      <c r="B77" s="84" t="s">
        <v>99</v>
      </c>
      <c r="C77" s="85">
        <v>2499000</v>
      </c>
      <c r="D77" s="85">
        <v>2568000</v>
      </c>
      <c r="E77" s="85">
        <v>128386494</v>
      </c>
      <c r="F77" s="85">
        <f t="shared" si="19"/>
        <v>0.1430260161587209</v>
      </c>
      <c r="G77" s="85">
        <f t="shared" si="20"/>
        <v>0.1430260161587209</v>
      </c>
      <c r="H77" s="84">
        <v>290000</v>
      </c>
      <c r="I77" s="84">
        <v>284500</v>
      </c>
      <c r="J77" s="88">
        <v>125108377</v>
      </c>
      <c r="K77" s="84">
        <f t="shared" si="21"/>
        <v>1.690825081853937</v>
      </c>
      <c r="L77" s="84">
        <f t="shared" si="22"/>
        <v>1.690825081853937</v>
      </c>
      <c r="M77" s="85">
        <v>234100</v>
      </c>
      <c r="N77" s="85">
        <v>233500</v>
      </c>
      <c r="O77" s="85">
        <v>15956260</v>
      </c>
      <c r="P77" s="85">
        <f t="shared" si="23"/>
        <v>35.912572147087246</v>
      </c>
      <c r="Q77" s="85">
        <f t="shared" si="24"/>
        <v>35.912572147087246</v>
      </c>
      <c r="R77" s="84">
        <v>0</v>
      </c>
      <c r="S77" s="84"/>
      <c r="T77" s="84">
        <v>0</v>
      </c>
      <c r="U77" s="84">
        <v>0</v>
      </c>
      <c r="V77" s="84"/>
      <c r="W77" s="85">
        <v>1</v>
      </c>
      <c r="X77" s="85">
        <v>1</v>
      </c>
      <c r="Y77" s="85">
        <v>100000000</v>
      </c>
      <c r="Z77" s="85">
        <f t="shared" si="25"/>
        <v>1247678.0569134208</v>
      </c>
      <c r="AA77" s="85">
        <f t="shared" si="26"/>
        <v>1247678.0569134208</v>
      </c>
      <c r="AB77" s="221">
        <f t="shared" si="27"/>
        <v>0</v>
      </c>
      <c r="AC77" s="221">
        <f t="shared" si="28"/>
        <v>311919514228355.12</v>
      </c>
      <c r="AD77" s="220">
        <f t="shared" si="17"/>
        <v>365907669645313.37</v>
      </c>
      <c r="AE77" s="219">
        <f t="shared" si="18"/>
        <v>1173.0836095667735</v>
      </c>
      <c r="AF77" s="98">
        <f t="shared" si="29"/>
        <v>-6.5615093321874684E-4</v>
      </c>
      <c r="AG77" s="84">
        <f t="shared" si="30"/>
        <v>2.7611044417767107E-2</v>
      </c>
      <c r="AH77" s="84">
        <f t="shared" si="31"/>
        <v>-1.896551724137931E-2</v>
      </c>
      <c r="AI77" s="84">
        <f t="shared" si="32"/>
        <v>-2.5630072618539087E-3</v>
      </c>
      <c r="AJ77" s="84">
        <f t="shared" si="33"/>
        <v>0</v>
      </c>
    </row>
    <row r="78" spans="1:36">
      <c r="A78" s="84">
        <v>20180419</v>
      </c>
      <c r="B78" s="84" t="s">
        <v>99</v>
      </c>
      <c r="C78" s="85">
        <v>2568000</v>
      </c>
      <c r="D78" s="85">
        <v>2639000</v>
      </c>
      <c r="E78" s="85">
        <v>128386494</v>
      </c>
      <c r="F78" s="85">
        <f t="shared" si="19"/>
        <v>0.1430260161587209</v>
      </c>
      <c r="G78" s="85">
        <f t="shared" si="20"/>
        <v>0.1430260161587209</v>
      </c>
      <c r="H78" s="84">
        <v>284500</v>
      </c>
      <c r="I78" s="84">
        <v>266500</v>
      </c>
      <c r="J78" s="88">
        <v>125108377</v>
      </c>
      <c r="K78" s="84">
        <f t="shared" si="21"/>
        <v>1.690825081853937</v>
      </c>
      <c r="L78" s="84">
        <f t="shared" si="22"/>
        <v>1.690825081853937</v>
      </c>
      <c r="M78" s="85">
        <v>233500</v>
      </c>
      <c r="N78" s="85">
        <v>223200</v>
      </c>
      <c r="O78" s="85">
        <v>15956260</v>
      </c>
      <c r="P78" s="85">
        <f t="shared" si="23"/>
        <v>35.912572147087246</v>
      </c>
      <c r="Q78" s="85">
        <f t="shared" si="24"/>
        <v>35.912572147087246</v>
      </c>
      <c r="R78" s="84">
        <v>0</v>
      </c>
      <c r="S78" s="84"/>
      <c r="T78" s="84">
        <v>0</v>
      </c>
      <c r="U78" s="84">
        <v>0</v>
      </c>
      <c r="V78" s="84"/>
      <c r="W78" s="85">
        <v>1</v>
      </c>
      <c r="X78" s="85">
        <v>1</v>
      </c>
      <c r="Y78" s="85">
        <v>100000000</v>
      </c>
      <c r="Z78" s="85">
        <f t="shared" si="25"/>
        <v>1247678.0569134208</v>
      </c>
      <c r="AA78" s="85">
        <f t="shared" si="26"/>
        <v>1247678.0569134208</v>
      </c>
      <c r="AB78" s="221">
        <f t="shared" si="27"/>
        <v>0</v>
      </c>
      <c r="AC78" s="221">
        <f t="shared" si="28"/>
        <v>311919514228355.12</v>
      </c>
      <c r="AD78" s="220">
        <f t="shared" si="17"/>
        <v>357501547509576.56</v>
      </c>
      <c r="AE78" s="219">
        <f t="shared" si="18"/>
        <v>1146.1339582872363</v>
      </c>
      <c r="AF78" s="98">
        <f t="shared" si="29"/>
        <v>-2.2973342274801585E-2</v>
      </c>
      <c r="AG78" s="84">
        <f t="shared" si="30"/>
        <v>2.764797507788162E-2</v>
      </c>
      <c r="AH78" s="84">
        <f t="shared" si="31"/>
        <v>-6.32688927943761E-2</v>
      </c>
      <c r="AI78" s="84">
        <f t="shared" si="32"/>
        <v>-4.411134903640257E-2</v>
      </c>
      <c r="AJ78" s="84">
        <f t="shared" si="33"/>
        <v>0</v>
      </c>
    </row>
    <row r="79" spans="1:36">
      <c r="A79" s="84">
        <v>20180420</v>
      </c>
      <c r="B79" s="84" t="s">
        <v>99</v>
      </c>
      <c r="C79" s="85">
        <v>2639000</v>
      </c>
      <c r="D79" s="85">
        <v>2581000</v>
      </c>
      <c r="E79" s="85">
        <v>128386494</v>
      </c>
      <c r="F79" s="85">
        <f t="shared" si="19"/>
        <v>0.1430260161587209</v>
      </c>
      <c r="G79" s="85">
        <f t="shared" si="20"/>
        <v>0.1430260161587209</v>
      </c>
      <c r="H79" s="84">
        <v>266500</v>
      </c>
      <c r="I79" s="84">
        <v>269000</v>
      </c>
      <c r="J79" s="88">
        <v>125108377</v>
      </c>
      <c r="K79" s="84">
        <f t="shared" si="21"/>
        <v>1.690825081853937</v>
      </c>
      <c r="L79" s="84">
        <f t="shared" si="22"/>
        <v>1.690825081853937</v>
      </c>
      <c r="M79" s="85">
        <v>223200</v>
      </c>
      <c r="N79" s="85">
        <v>224200</v>
      </c>
      <c r="O79" s="85">
        <v>15956260</v>
      </c>
      <c r="P79" s="85">
        <f t="shared" si="23"/>
        <v>35.912572147087246</v>
      </c>
      <c r="Q79" s="85">
        <f t="shared" si="24"/>
        <v>35.912572147087246</v>
      </c>
      <c r="R79" s="84">
        <v>0</v>
      </c>
      <c r="S79" s="84"/>
      <c r="T79" s="84">
        <v>0</v>
      </c>
      <c r="U79" s="84">
        <v>0</v>
      </c>
      <c r="V79" s="84"/>
      <c r="W79" s="85">
        <v>1</v>
      </c>
      <c r="X79" s="85">
        <v>1</v>
      </c>
      <c r="Y79" s="85">
        <v>100000000</v>
      </c>
      <c r="Z79" s="85">
        <f t="shared" si="25"/>
        <v>1247678.0569134208</v>
      </c>
      <c r="AA79" s="85">
        <f t="shared" si="26"/>
        <v>1247678.0569134208</v>
      </c>
      <c r="AB79" s="221">
        <f t="shared" si="27"/>
        <v>0</v>
      </c>
      <c r="AC79" s="221">
        <f t="shared" si="28"/>
        <v>311919514228355.12</v>
      </c>
      <c r="AD79" s="220">
        <f t="shared" si="17"/>
        <v>357538387494084.81</v>
      </c>
      <c r="AE79" s="219">
        <f t="shared" si="18"/>
        <v>1146.2520656284823</v>
      </c>
      <c r="AF79" s="98">
        <f t="shared" si="29"/>
        <v>1.0304846164976808E-4</v>
      </c>
      <c r="AG79" s="84">
        <f t="shared" si="30"/>
        <v>-2.197802197802198E-2</v>
      </c>
      <c r="AH79" s="84">
        <f t="shared" si="31"/>
        <v>9.3808630393996256E-3</v>
      </c>
      <c r="AI79" s="84">
        <f t="shared" si="32"/>
        <v>4.4802867383512543E-3</v>
      </c>
      <c r="AJ79" s="84">
        <f t="shared" si="33"/>
        <v>0</v>
      </c>
    </row>
    <row r="80" spans="1:36">
      <c r="A80" s="84">
        <v>20180423</v>
      </c>
      <c r="B80" s="84" t="s">
        <v>99</v>
      </c>
      <c r="C80" s="85">
        <v>2581000</v>
      </c>
      <c r="D80" s="85">
        <v>2595000</v>
      </c>
      <c r="E80" s="85">
        <v>128386494</v>
      </c>
      <c r="F80" s="85">
        <f t="shared" si="19"/>
        <v>0.1430260161587209</v>
      </c>
      <c r="G80" s="85">
        <f t="shared" si="20"/>
        <v>0.1430260161587209</v>
      </c>
      <c r="H80" s="84">
        <v>269000</v>
      </c>
      <c r="I80" s="84">
        <v>250500</v>
      </c>
      <c r="J80" s="88">
        <v>125108377</v>
      </c>
      <c r="K80" s="84">
        <f t="shared" si="21"/>
        <v>1.690825081853937</v>
      </c>
      <c r="L80" s="84">
        <f t="shared" si="22"/>
        <v>1.690825081853937</v>
      </c>
      <c r="M80" s="85">
        <v>224200</v>
      </c>
      <c r="N80" s="85">
        <v>214000</v>
      </c>
      <c r="O80" s="85">
        <v>15956260</v>
      </c>
      <c r="P80" s="85">
        <f t="shared" si="23"/>
        <v>35.912572147087246</v>
      </c>
      <c r="Q80" s="85">
        <f t="shared" si="24"/>
        <v>35.912572147087246</v>
      </c>
      <c r="R80" s="84">
        <v>0</v>
      </c>
      <c r="S80" s="84"/>
      <c r="T80" s="84">
        <v>0</v>
      </c>
      <c r="U80" s="84">
        <v>0</v>
      </c>
      <c r="V80" s="84"/>
      <c r="W80" s="85">
        <v>1</v>
      </c>
      <c r="X80" s="85">
        <v>1</v>
      </c>
      <c r="Y80" s="85">
        <v>100000000</v>
      </c>
      <c r="Z80" s="85">
        <f t="shared" si="25"/>
        <v>1247678.0569134208</v>
      </c>
      <c r="AA80" s="85">
        <f t="shared" si="26"/>
        <v>1247678.0569134208</v>
      </c>
      <c r="AB80" s="221">
        <f t="shared" si="27"/>
        <v>0</v>
      </c>
      <c r="AC80" s="221">
        <f t="shared" si="28"/>
        <v>311919514228355.12</v>
      </c>
      <c r="AD80" s="220">
        <f t="shared" si="17"/>
        <v>348037131501673.81</v>
      </c>
      <c r="AE80" s="219">
        <f t="shared" si="18"/>
        <v>1115.7914642264964</v>
      </c>
      <c r="AF80" s="98">
        <f t="shared" si="29"/>
        <v>-2.6574086377139591E-2</v>
      </c>
      <c r="AG80" s="84">
        <f t="shared" si="30"/>
        <v>5.424254165052305E-3</v>
      </c>
      <c r="AH80" s="84">
        <f t="shared" si="31"/>
        <v>-6.8773234200743494E-2</v>
      </c>
      <c r="AI80" s="84">
        <f t="shared" si="32"/>
        <v>-4.5495093666369314E-2</v>
      </c>
      <c r="AJ80" s="84">
        <f t="shared" si="33"/>
        <v>0</v>
      </c>
    </row>
    <row r="81" spans="1:36">
      <c r="A81" s="84">
        <v>20180424</v>
      </c>
      <c r="B81" s="84" t="s">
        <v>99</v>
      </c>
      <c r="C81" s="85">
        <v>2595000</v>
      </c>
      <c r="D81" s="85">
        <v>2523000</v>
      </c>
      <c r="E81" s="85">
        <v>128386494</v>
      </c>
      <c r="F81" s="85">
        <f t="shared" si="19"/>
        <v>0.1430260161587209</v>
      </c>
      <c r="G81" s="85">
        <f t="shared" si="20"/>
        <v>0.1430260161587209</v>
      </c>
      <c r="H81" s="84">
        <v>250500</v>
      </c>
      <c r="I81" s="84">
        <v>248500</v>
      </c>
      <c r="J81" s="88">
        <v>125108377</v>
      </c>
      <c r="K81" s="84">
        <f t="shared" si="21"/>
        <v>1.690825081853937</v>
      </c>
      <c r="L81" s="84">
        <f t="shared" si="22"/>
        <v>1.690825081853937</v>
      </c>
      <c r="M81" s="85">
        <v>214000</v>
      </c>
      <c r="N81" s="85">
        <v>208900</v>
      </c>
      <c r="O81" s="85">
        <v>15956260</v>
      </c>
      <c r="P81" s="85">
        <f t="shared" si="23"/>
        <v>35.912572147087246</v>
      </c>
      <c r="Q81" s="85">
        <f t="shared" si="24"/>
        <v>35.912572147087246</v>
      </c>
      <c r="R81" s="84">
        <v>0</v>
      </c>
      <c r="S81" s="84"/>
      <c r="T81" s="84">
        <v>0</v>
      </c>
      <c r="U81" s="84">
        <v>0</v>
      </c>
      <c r="V81" s="84"/>
      <c r="W81" s="85">
        <v>1</v>
      </c>
      <c r="X81" s="85">
        <v>1</v>
      </c>
      <c r="Y81" s="85">
        <v>100000000</v>
      </c>
      <c r="Z81" s="85">
        <f t="shared" si="25"/>
        <v>1247678.0569134208</v>
      </c>
      <c r="AA81" s="85">
        <f t="shared" si="26"/>
        <v>1247678.0569134208</v>
      </c>
      <c r="AB81" s="221">
        <f t="shared" si="27"/>
        <v>0</v>
      </c>
      <c r="AC81" s="221">
        <f t="shared" si="28"/>
        <v>311919514228355.12</v>
      </c>
      <c r="AD81" s="220">
        <f t="shared" si="17"/>
        <v>343369496180918.12</v>
      </c>
      <c r="AE81" s="219">
        <f t="shared" si="18"/>
        <v>1100.8272343279511</v>
      </c>
      <c r="AF81" s="98">
        <f t="shared" si="29"/>
        <v>-1.3411314191150339E-2</v>
      </c>
      <c r="AG81" s="84">
        <f t="shared" si="30"/>
        <v>-2.7745664739884393E-2</v>
      </c>
      <c r="AH81" s="84">
        <f t="shared" si="31"/>
        <v>-7.9840319361277438E-3</v>
      </c>
      <c r="AI81" s="84">
        <f t="shared" si="32"/>
        <v>-2.3831775700934581E-2</v>
      </c>
      <c r="AJ81" s="84">
        <f t="shared" si="33"/>
        <v>0</v>
      </c>
    </row>
    <row r="82" spans="1:36">
      <c r="A82" s="84">
        <v>20180425</v>
      </c>
      <c r="B82" s="84" t="s">
        <v>99</v>
      </c>
      <c r="C82" s="85">
        <v>2523000</v>
      </c>
      <c r="D82" s="85">
        <v>2520000</v>
      </c>
      <c r="E82" s="85">
        <v>128386494</v>
      </c>
      <c r="F82" s="85">
        <f t="shared" si="19"/>
        <v>0.1430260161587209</v>
      </c>
      <c r="G82" s="85">
        <f t="shared" si="20"/>
        <v>0.1430260161587209</v>
      </c>
      <c r="H82" s="84">
        <v>248500</v>
      </c>
      <c r="I82" s="84">
        <v>251000</v>
      </c>
      <c r="J82" s="88">
        <v>125108377</v>
      </c>
      <c r="K82" s="84">
        <f t="shared" si="21"/>
        <v>1.690825081853937</v>
      </c>
      <c r="L82" s="84">
        <f t="shared" si="22"/>
        <v>1.690825081853937</v>
      </c>
      <c r="M82" s="85">
        <v>208900</v>
      </c>
      <c r="N82" s="85">
        <v>215000</v>
      </c>
      <c r="O82" s="85">
        <v>15956260</v>
      </c>
      <c r="P82" s="85">
        <f t="shared" si="23"/>
        <v>35.912572147087246</v>
      </c>
      <c r="Q82" s="85">
        <f t="shared" si="24"/>
        <v>35.912572147087246</v>
      </c>
      <c r="R82" s="84">
        <v>0</v>
      </c>
      <c r="S82" s="84"/>
      <c r="T82" s="84">
        <v>0</v>
      </c>
      <c r="U82" s="84">
        <v>0</v>
      </c>
      <c r="V82" s="84"/>
      <c r="W82" s="85">
        <v>1</v>
      </c>
      <c r="X82" s="85">
        <v>1</v>
      </c>
      <c r="Y82" s="85">
        <v>100000000</v>
      </c>
      <c r="Z82" s="85">
        <f t="shared" si="25"/>
        <v>1247678.0569134208</v>
      </c>
      <c r="AA82" s="85">
        <f t="shared" si="26"/>
        <v>1247678.0569134208</v>
      </c>
      <c r="AB82" s="221">
        <f t="shared" si="27"/>
        <v>0</v>
      </c>
      <c r="AC82" s="221">
        <f t="shared" si="28"/>
        <v>311919514228355.12</v>
      </c>
      <c r="AD82" s="220">
        <f t="shared" si="17"/>
        <v>347338734373606.87</v>
      </c>
      <c r="AE82" s="219">
        <f t="shared" si="18"/>
        <v>1113.5524342966289</v>
      </c>
      <c r="AF82" s="98">
        <f t="shared" si="29"/>
        <v>1.1559670375021593E-2</v>
      </c>
      <c r="AG82" s="84">
        <f t="shared" si="30"/>
        <v>-1.1890606420927466E-3</v>
      </c>
      <c r="AH82" s="84">
        <f t="shared" si="31"/>
        <v>1.0060362173038229E-2</v>
      </c>
      <c r="AI82" s="84">
        <f t="shared" si="32"/>
        <v>2.9200574437529919E-2</v>
      </c>
      <c r="AJ82" s="84">
        <f t="shared" si="33"/>
        <v>0</v>
      </c>
    </row>
    <row r="83" spans="1:36">
      <c r="A83" s="84">
        <v>20180426</v>
      </c>
      <c r="B83" s="84" t="s">
        <v>99</v>
      </c>
      <c r="C83" s="85">
        <v>2520000</v>
      </c>
      <c r="D83" s="85">
        <v>2607000</v>
      </c>
      <c r="E83" s="85">
        <v>128386494</v>
      </c>
      <c r="F83" s="85">
        <f t="shared" si="19"/>
        <v>0.1430260161587209</v>
      </c>
      <c r="G83" s="85">
        <f t="shared" si="20"/>
        <v>0.1430260161587209</v>
      </c>
      <c r="H83" s="84">
        <v>251000</v>
      </c>
      <c r="I83" s="84">
        <v>257000</v>
      </c>
      <c r="J83" s="88">
        <v>125108377</v>
      </c>
      <c r="K83" s="84">
        <f t="shared" si="21"/>
        <v>1.690825081853937</v>
      </c>
      <c r="L83" s="84">
        <f t="shared" si="22"/>
        <v>1.690825081853937</v>
      </c>
      <c r="M83" s="85">
        <v>215000</v>
      </c>
      <c r="N83" s="85">
        <v>218700</v>
      </c>
      <c r="O83" s="85">
        <v>15956260</v>
      </c>
      <c r="P83" s="85">
        <f t="shared" si="23"/>
        <v>35.912572147087246</v>
      </c>
      <c r="Q83" s="85">
        <f t="shared" si="24"/>
        <v>35.912572147087246</v>
      </c>
      <c r="R83" s="84">
        <v>0</v>
      </c>
      <c r="S83" s="84"/>
      <c r="T83" s="84">
        <v>0</v>
      </c>
      <c r="U83" s="84">
        <v>0</v>
      </c>
      <c r="V83" s="84"/>
      <c r="W83" s="85">
        <v>1</v>
      </c>
      <c r="X83" s="85">
        <v>1</v>
      </c>
      <c r="Y83" s="85">
        <v>100000000</v>
      </c>
      <c r="Z83" s="85">
        <f t="shared" si="25"/>
        <v>1247678.0569134208</v>
      </c>
      <c r="AA83" s="85">
        <f t="shared" si="26"/>
        <v>1247678.0569134208</v>
      </c>
      <c r="AB83" s="221">
        <f t="shared" si="27"/>
        <v>0</v>
      </c>
      <c r="AC83" s="221">
        <f t="shared" si="28"/>
        <v>311919514228355.12</v>
      </c>
      <c r="AD83" s="220">
        <f t="shared" si="17"/>
        <v>352325711879143.44</v>
      </c>
      <c r="AE83" s="219">
        <f t="shared" si="18"/>
        <v>1129.540460944701</v>
      </c>
      <c r="AF83" s="98">
        <f t="shared" si="29"/>
        <v>1.435767742555456E-2</v>
      </c>
      <c r="AG83" s="84">
        <f t="shared" si="30"/>
        <v>3.4523809523809526E-2</v>
      </c>
      <c r="AH83" s="84">
        <f t="shared" si="31"/>
        <v>2.3904382470119521E-2</v>
      </c>
      <c r="AI83" s="84">
        <f t="shared" si="32"/>
        <v>1.7209302325581394E-2</v>
      </c>
      <c r="AJ83" s="84">
        <f t="shared" si="33"/>
        <v>0</v>
      </c>
    </row>
    <row r="84" spans="1:36">
      <c r="A84" s="84">
        <v>20180427</v>
      </c>
      <c r="B84" s="84" t="s">
        <v>99</v>
      </c>
      <c r="C84" s="85">
        <v>2607000</v>
      </c>
      <c r="D84" s="85">
        <v>2650000</v>
      </c>
      <c r="E84" s="85">
        <v>128386494</v>
      </c>
      <c r="F84" s="85">
        <f t="shared" si="19"/>
        <v>0.1430260161587209</v>
      </c>
      <c r="G84" s="85">
        <f t="shared" si="20"/>
        <v>0.1430260161587209</v>
      </c>
      <c r="H84" s="84">
        <v>257000</v>
      </c>
      <c r="I84" s="84">
        <v>276500</v>
      </c>
      <c r="J84" s="88">
        <v>125108377</v>
      </c>
      <c r="K84" s="84">
        <f t="shared" si="21"/>
        <v>1.690825081853937</v>
      </c>
      <c r="L84" s="84">
        <f t="shared" si="22"/>
        <v>1.690825081853937</v>
      </c>
      <c r="M84" s="85">
        <v>218700</v>
      </c>
      <c r="N84" s="85">
        <v>223000</v>
      </c>
      <c r="O84" s="85">
        <v>15956260</v>
      </c>
      <c r="P84" s="85">
        <f t="shared" si="23"/>
        <v>35.912572147087246</v>
      </c>
      <c r="Q84" s="85">
        <f t="shared" si="24"/>
        <v>35.912572147087246</v>
      </c>
      <c r="R84" s="84">
        <v>0</v>
      </c>
      <c r="S84" s="84"/>
      <c r="T84" s="84">
        <v>0</v>
      </c>
      <c r="U84" s="84">
        <v>0</v>
      </c>
      <c r="V84" s="84"/>
      <c r="W84" s="85">
        <v>1</v>
      </c>
      <c r="X84" s="85">
        <v>1</v>
      </c>
      <c r="Y84" s="85">
        <v>100000000</v>
      </c>
      <c r="Z84" s="85">
        <f t="shared" si="25"/>
        <v>1247678.0569134208</v>
      </c>
      <c r="AA84" s="85">
        <f t="shared" si="26"/>
        <v>1247678.0569134208</v>
      </c>
      <c r="AB84" s="221">
        <f t="shared" si="27"/>
        <v>0</v>
      </c>
      <c r="AC84" s="221">
        <f t="shared" si="28"/>
        <v>311919514228355.12</v>
      </c>
      <c r="AD84" s="220">
        <f t="shared" si="17"/>
        <v>359704293956122.81</v>
      </c>
      <c r="AE84" s="219">
        <f t="shared" si="18"/>
        <v>1153.195864792174</v>
      </c>
      <c r="AF84" s="98">
        <f t="shared" si="29"/>
        <v>2.0942502429429268E-2</v>
      </c>
      <c r="AG84" s="84">
        <f t="shared" si="30"/>
        <v>1.6494054468738015E-2</v>
      </c>
      <c r="AH84" s="84">
        <f t="shared" si="31"/>
        <v>7.5875486381322951E-2</v>
      </c>
      <c r="AI84" s="84">
        <f t="shared" si="32"/>
        <v>1.9661636945587563E-2</v>
      </c>
      <c r="AJ84" s="84">
        <f t="shared" si="33"/>
        <v>0</v>
      </c>
    </row>
    <row r="85" spans="1:36">
      <c r="A85" s="84">
        <v>20180430</v>
      </c>
      <c r="B85" s="84" t="s">
        <v>99</v>
      </c>
      <c r="C85" s="85">
        <v>2650000</v>
      </c>
      <c r="D85" s="85">
        <v>2650000</v>
      </c>
      <c r="E85" s="85">
        <v>128386494</v>
      </c>
      <c r="F85" s="85">
        <f t="shared" si="19"/>
        <v>0.1430260161587209</v>
      </c>
      <c r="G85" s="85">
        <f t="shared" si="20"/>
        <v>0.1430260161587209</v>
      </c>
      <c r="H85" s="84">
        <v>276500</v>
      </c>
      <c r="I85" s="84">
        <v>271000</v>
      </c>
      <c r="J85" s="88">
        <v>125108377</v>
      </c>
      <c r="K85" s="84">
        <f t="shared" si="21"/>
        <v>1.690825081853937</v>
      </c>
      <c r="L85" s="84">
        <f t="shared" si="22"/>
        <v>1.690825081853937</v>
      </c>
      <c r="M85" s="85">
        <v>223000</v>
      </c>
      <c r="N85" s="85">
        <v>216500</v>
      </c>
      <c r="O85" s="85">
        <v>15956260</v>
      </c>
      <c r="P85" s="85">
        <f t="shared" si="23"/>
        <v>35.912572147087246</v>
      </c>
      <c r="Q85" s="85">
        <f t="shared" si="24"/>
        <v>35.912572147087246</v>
      </c>
      <c r="R85" s="84">
        <v>0</v>
      </c>
      <c r="S85" s="84"/>
      <c r="T85" s="84">
        <v>0</v>
      </c>
      <c r="U85" s="84">
        <v>0</v>
      </c>
      <c r="V85" s="84"/>
      <c r="W85" s="85">
        <v>1</v>
      </c>
      <c r="X85" s="85">
        <v>1</v>
      </c>
      <c r="Y85" s="85">
        <v>100000000</v>
      </c>
      <c r="Z85" s="85">
        <f t="shared" si="25"/>
        <v>1247678.0569134208</v>
      </c>
      <c r="AA85" s="85">
        <f t="shared" si="26"/>
        <v>1247678.0569134208</v>
      </c>
      <c r="AB85" s="221">
        <f t="shared" si="27"/>
        <v>0</v>
      </c>
      <c r="AC85" s="221">
        <f t="shared" si="28"/>
        <v>311919514228355.12</v>
      </c>
      <c r="AD85" s="220">
        <f t="shared" si="17"/>
        <v>354816146656413.87</v>
      </c>
      <c r="AE85" s="219">
        <f t="shared" si="18"/>
        <v>1137.5246833599974</v>
      </c>
      <c r="AF85" s="98">
        <f t="shared" si="29"/>
        <v>-1.3589349312313743E-2</v>
      </c>
      <c r="AG85" s="84">
        <f t="shared" si="30"/>
        <v>0</v>
      </c>
      <c r="AH85" s="84">
        <f t="shared" si="31"/>
        <v>-1.9891500904159132E-2</v>
      </c>
      <c r="AI85" s="84">
        <f t="shared" si="32"/>
        <v>-2.914798206278027E-2</v>
      </c>
      <c r="AJ85" s="84">
        <f t="shared" si="33"/>
        <v>0</v>
      </c>
    </row>
    <row r="86" spans="1:36">
      <c r="A86" s="84">
        <v>20180502</v>
      </c>
      <c r="B86" s="84" t="s">
        <v>99</v>
      </c>
      <c r="C86" s="85">
        <v>2650000</v>
      </c>
      <c r="D86" s="85">
        <v>2650000</v>
      </c>
      <c r="E86" s="85">
        <v>128386494</v>
      </c>
      <c r="F86" s="85">
        <f t="shared" si="19"/>
        <v>0.1430260161587209</v>
      </c>
      <c r="G86" s="85">
        <f t="shared" si="20"/>
        <v>0.1430260161587209</v>
      </c>
      <c r="H86" s="84">
        <v>271000</v>
      </c>
      <c r="I86" s="84">
        <v>259000</v>
      </c>
      <c r="J86" s="88">
        <v>125108377</v>
      </c>
      <c r="K86" s="84">
        <f t="shared" si="21"/>
        <v>1.690825081853937</v>
      </c>
      <c r="L86" s="84">
        <f t="shared" si="22"/>
        <v>1.690825081853937</v>
      </c>
      <c r="M86" s="85">
        <v>216500</v>
      </c>
      <c r="N86" s="85">
        <v>214700</v>
      </c>
      <c r="O86" s="85">
        <v>15956260</v>
      </c>
      <c r="P86" s="85">
        <f t="shared" si="23"/>
        <v>35.912572147087246</v>
      </c>
      <c r="Q86" s="85">
        <f t="shared" si="24"/>
        <v>35.912572147087246</v>
      </c>
      <c r="R86" s="84">
        <v>0</v>
      </c>
      <c r="S86" s="84"/>
      <c r="T86" s="84">
        <v>0</v>
      </c>
      <c r="U86" s="84">
        <v>0</v>
      </c>
      <c r="V86" s="84"/>
      <c r="W86" s="85">
        <v>1</v>
      </c>
      <c r="X86" s="85">
        <v>1</v>
      </c>
      <c r="Y86" s="85">
        <v>100000000</v>
      </c>
      <c r="Z86" s="85">
        <f t="shared" si="25"/>
        <v>1247678.0569134208</v>
      </c>
      <c r="AA86" s="85">
        <f t="shared" si="26"/>
        <v>1247678.0569134208</v>
      </c>
      <c r="AB86" s="221">
        <f t="shared" si="27"/>
        <v>0</v>
      </c>
      <c r="AC86" s="221">
        <f t="shared" si="28"/>
        <v>311919514228355.12</v>
      </c>
      <c r="AD86" s="220">
        <f t="shared" si="17"/>
        <v>351246255465828.44</v>
      </c>
      <c r="AE86" s="219">
        <f t="shared" si="18"/>
        <v>1126.0797720038843</v>
      </c>
      <c r="AF86" s="98">
        <f t="shared" si="29"/>
        <v>-1.0061242207340421E-2</v>
      </c>
      <c r="AG86" s="84">
        <f t="shared" si="30"/>
        <v>0</v>
      </c>
      <c r="AH86" s="84">
        <f t="shared" si="31"/>
        <v>-4.4280442804428041E-2</v>
      </c>
      <c r="AI86" s="84">
        <f t="shared" si="32"/>
        <v>-8.3140877598152432E-3</v>
      </c>
      <c r="AJ86" s="84">
        <f t="shared" si="33"/>
        <v>0</v>
      </c>
    </row>
    <row r="87" spans="1:36">
      <c r="A87" s="84">
        <v>20180503</v>
      </c>
      <c r="B87" s="84" t="s">
        <v>99</v>
      </c>
      <c r="C87" s="85">
        <v>2650000</v>
      </c>
      <c r="D87" s="85">
        <v>2650000</v>
      </c>
      <c r="E87" s="85">
        <v>128386494</v>
      </c>
      <c r="F87" s="85">
        <f t="shared" si="19"/>
        <v>0.1430260161587209</v>
      </c>
      <c r="G87" s="85">
        <f t="shared" si="20"/>
        <v>0.1430260161587209</v>
      </c>
      <c r="H87" s="84">
        <v>259000</v>
      </c>
      <c r="I87" s="84">
        <v>262000</v>
      </c>
      <c r="J87" s="88">
        <v>125108377</v>
      </c>
      <c r="K87" s="84">
        <f t="shared" si="21"/>
        <v>1.690825081853937</v>
      </c>
      <c r="L87" s="84">
        <f t="shared" si="22"/>
        <v>1.690825081853937</v>
      </c>
      <c r="M87" s="85">
        <v>214700</v>
      </c>
      <c r="N87" s="85">
        <v>207700</v>
      </c>
      <c r="O87" s="85">
        <v>15956260</v>
      </c>
      <c r="P87" s="85">
        <f t="shared" si="23"/>
        <v>35.912572147087246</v>
      </c>
      <c r="Q87" s="85">
        <f t="shared" si="24"/>
        <v>35.912572147087246</v>
      </c>
      <c r="R87" s="84">
        <v>0</v>
      </c>
      <c r="S87" s="84"/>
      <c r="T87" s="84">
        <v>0</v>
      </c>
      <c r="U87" s="84">
        <v>0</v>
      </c>
      <c r="V87" s="84"/>
      <c r="W87" s="85">
        <v>1</v>
      </c>
      <c r="X87" s="85">
        <v>1</v>
      </c>
      <c r="Y87" s="85">
        <v>100000000</v>
      </c>
      <c r="Z87" s="85">
        <f t="shared" si="25"/>
        <v>1247678.0569134208</v>
      </c>
      <c r="AA87" s="85">
        <f t="shared" si="26"/>
        <v>1247678.0569134208</v>
      </c>
      <c r="AB87" s="221">
        <f t="shared" si="27"/>
        <v>0</v>
      </c>
      <c r="AC87" s="221">
        <f t="shared" si="28"/>
        <v>311919514228355.12</v>
      </c>
      <c r="AD87" s="220">
        <f t="shared" si="17"/>
        <v>347869652242039.56</v>
      </c>
      <c r="AE87" s="219">
        <f t="shared" si="18"/>
        <v>1115.2545332170705</v>
      </c>
      <c r="AF87" s="98">
        <f t="shared" si="29"/>
        <v>-9.6132077459752385E-3</v>
      </c>
      <c r="AG87" s="84">
        <f t="shared" si="30"/>
        <v>0</v>
      </c>
      <c r="AH87" s="84">
        <f t="shared" si="31"/>
        <v>1.1583011583011582E-2</v>
      </c>
      <c r="AI87" s="84">
        <f t="shared" si="32"/>
        <v>-3.2603632976245925E-2</v>
      </c>
      <c r="AJ87" s="84">
        <f t="shared" si="33"/>
        <v>0</v>
      </c>
    </row>
    <row r="88" spans="1:36">
      <c r="A88" s="84">
        <v>20180504</v>
      </c>
      <c r="B88" s="84" t="s">
        <v>99</v>
      </c>
      <c r="C88" s="85">
        <v>53000</v>
      </c>
      <c r="D88" s="85">
        <v>51900</v>
      </c>
      <c r="E88" s="85">
        <v>6419324700</v>
      </c>
      <c r="F88" s="85">
        <f t="shared" si="19"/>
        <v>0.1430260161587209</v>
      </c>
      <c r="G88" s="85">
        <f t="shared" si="20"/>
        <v>0.1430260161587209</v>
      </c>
      <c r="H88" s="84">
        <v>262000</v>
      </c>
      <c r="I88" s="84">
        <v>250000</v>
      </c>
      <c r="J88" s="88">
        <v>125108377</v>
      </c>
      <c r="K88" s="84">
        <f t="shared" si="21"/>
        <v>1.690825081853937</v>
      </c>
      <c r="L88" s="84">
        <f t="shared" si="22"/>
        <v>1.690825081853937</v>
      </c>
      <c r="M88" s="85">
        <v>207700</v>
      </c>
      <c r="N88" s="85">
        <v>200200</v>
      </c>
      <c r="O88" s="85">
        <v>15956260</v>
      </c>
      <c r="P88" s="85">
        <f t="shared" si="23"/>
        <v>35.912572147087246</v>
      </c>
      <c r="Q88" s="85">
        <f t="shared" si="24"/>
        <v>35.912572147087246</v>
      </c>
      <c r="R88" s="84">
        <v>0</v>
      </c>
      <c r="S88" s="84"/>
      <c r="T88" s="84">
        <v>0</v>
      </c>
      <c r="U88" s="84">
        <v>0</v>
      </c>
      <c r="V88" s="84"/>
      <c r="W88" s="85">
        <v>1</v>
      </c>
      <c r="X88" s="85">
        <v>1</v>
      </c>
      <c r="Y88" s="85">
        <v>100000000</v>
      </c>
      <c r="Z88" s="85">
        <f t="shared" si="25"/>
        <v>1247678.0569134208</v>
      </c>
      <c r="AA88" s="85">
        <f t="shared" si="26"/>
        <v>1247678.0569134208</v>
      </c>
      <c r="AB88" s="221">
        <f t="shared" si="27"/>
        <v>0</v>
      </c>
      <c r="AC88" s="221">
        <f t="shared" si="28"/>
        <v>311919514228355.12</v>
      </c>
      <c r="AD88" s="220">
        <f t="shared" si="17"/>
        <v>340023544640204.94</v>
      </c>
      <c r="AE88" s="219">
        <f t="shared" si="18"/>
        <v>1090.1002634650006</v>
      </c>
      <c r="AF88" s="98">
        <f t="shared" si="29"/>
        <v>-2.2554734370377093E-2</v>
      </c>
      <c r="AG88" s="84">
        <f t="shared" si="30"/>
        <v>-2.0754716981132074E-2</v>
      </c>
      <c r="AH88" s="84">
        <f t="shared" si="31"/>
        <v>-4.5801526717557252E-2</v>
      </c>
      <c r="AI88" s="84">
        <f t="shared" si="32"/>
        <v>-3.6109773712084736E-2</v>
      </c>
      <c r="AJ88" s="84">
        <f t="shared" si="33"/>
        <v>0</v>
      </c>
    </row>
    <row r="89" spans="1:36">
      <c r="A89" s="84">
        <v>20180508</v>
      </c>
      <c r="B89" s="84" t="s">
        <v>99</v>
      </c>
      <c r="C89" s="85">
        <v>51900</v>
      </c>
      <c r="D89" s="85">
        <v>52600</v>
      </c>
      <c r="E89" s="85">
        <v>6419324700</v>
      </c>
      <c r="F89" s="85">
        <f t="shared" si="19"/>
        <v>0.1430260161587209</v>
      </c>
      <c r="G89" s="85">
        <f t="shared" si="20"/>
        <v>0.1430260161587209</v>
      </c>
      <c r="H89" s="84">
        <v>250000</v>
      </c>
      <c r="I89" s="84">
        <v>236000</v>
      </c>
      <c r="J89" s="88">
        <v>125108377</v>
      </c>
      <c r="K89" s="84">
        <f t="shared" si="21"/>
        <v>1.690825081853937</v>
      </c>
      <c r="L89" s="84">
        <f t="shared" si="22"/>
        <v>1.690825081853937</v>
      </c>
      <c r="M89" s="85">
        <v>200200</v>
      </c>
      <c r="N89" s="85">
        <v>194500</v>
      </c>
      <c r="O89" s="85">
        <v>15956260</v>
      </c>
      <c r="P89" s="85">
        <f t="shared" si="23"/>
        <v>35.912572147087246</v>
      </c>
      <c r="Q89" s="85">
        <f t="shared" si="24"/>
        <v>35.912572147087246</v>
      </c>
      <c r="R89" s="84">
        <v>0</v>
      </c>
      <c r="S89" s="84"/>
      <c r="T89" s="84">
        <v>0</v>
      </c>
      <c r="U89" s="84">
        <v>0</v>
      </c>
      <c r="V89" s="84"/>
      <c r="W89" s="85">
        <v>1</v>
      </c>
      <c r="X89" s="85">
        <v>1</v>
      </c>
      <c r="Y89" s="85">
        <v>100000000</v>
      </c>
      <c r="Z89" s="85">
        <f t="shared" si="25"/>
        <v>1247678.0569134208</v>
      </c>
      <c r="AA89" s="85">
        <f t="shared" si="26"/>
        <v>1247678.0569134208</v>
      </c>
      <c r="AB89" s="221">
        <f t="shared" si="27"/>
        <v>0</v>
      </c>
      <c r="AC89" s="221">
        <f t="shared" si="28"/>
        <v>311919514228355.12</v>
      </c>
      <c r="AD89" s="220">
        <f t="shared" si="17"/>
        <v>334438453672899.44</v>
      </c>
      <c r="AE89" s="219">
        <f t="shared" si="18"/>
        <v>1072.194711832163</v>
      </c>
      <c r="AF89" s="98">
        <f t="shared" si="29"/>
        <v>-1.6425600683668214E-2</v>
      </c>
      <c r="AG89" s="84">
        <f t="shared" si="30"/>
        <v>1.348747591522158E-2</v>
      </c>
      <c r="AH89" s="84">
        <f t="shared" si="31"/>
        <v>-5.6000000000000001E-2</v>
      </c>
      <c r="AI89" s="84">
        <f t="shared" si="32"/>
        <v>-2.8471528471528472E-2</v>
      </c>
      <c r="AJ89" s="84">
        <f t="shared" si="33"/>
        <v>0</v>
      </c>
    </row>
    <row r="90" spans="1:36">
      <c r="A90" s="84">
        <v>20180509</v>
      </c>
      <c r="B90" s="84" t="s">
        <v>99</v>
      </c>
      <c r="C90" s="85">
        <v>52600</v>
      </c>
      <c r="D90" s="85">
        <v>50900</v>
      </c>
      <c r="E90" s="85">
        <v>6419324700</v>
      </c>
      <c r="F90" s="85">
        <f t="shared" si="19"/>
        <v>0.1430260161587209</v>
      </c>
      <c r="G90" s="85">
        <f t="shared" si="20"/>
        <v>0.1430260161587209</v>
      </c>
      <c r="H90" s="84">
        <v>236000</v>
      </c>
      <c r="I90" s="84">
        <v>259000</v>
      </c>
      <c r="J90" s="88">
        <v>125108377</v>
      </c>
      <c r="K90" s="84">
        <f t="shared" si="21"/>
        <v>1.690825081853937</v>
      </c>
      <c r="L90" s="84">
        <f t="shared" si="22"/>
        <v>1.690825081853937</v>
      </c>
      <c r="M90" s="85">
        <v>194500</v>
      </c>
      <c r="N90" s="85">
        <v>201900</v>
      </c>
      <c r="O90" s="85">
        <v>15956260</v>
      </c>
      <c r="P90" s="85">
        <f t="shared" si="23"/>
        <v>35.912572147087246</v>
      </c>
      <c r="Q90" s="85">
        <f t="shared" si="24"/>
        <v>35.912572147087246</v>
      </c>
      <c r="R90" s="84">
        <v>0</v>
      </c>
      <c r="S90" s="84"/>
      <c r="T90" s="84">
        <v>0</v>
      </c>
      <c r="U90" s="84">
        <v>0</v>
      </c>
      <c r="V90" s="84"/>
      <c r="W90" s="85">
        <v>1</v>
      </c>
      <c r="X90" s="85">
        <v>1</v>
      </c>
      <c r="Y90" s="85">
        <v>100000000</v>
      </c>
      <c r="Z90" s="85">
        <f t="shared" si="25"/>
        <v>1247678.0569134208</v>
      </c>
      <c r="AA90" s="85">
        <f t="shared" si="26"/>
        <v>1247678.0569134208</v>
      </c>
      <c r="AB90" s="221">
        <f t="shared" si="27"/>
        <v>0</v>
      </c>
      <c r="AC90" s="221">
        <f t="shared" si="28"/>
        <v>311919514228355.12</v>
      </c>
      <c r="AD90" s="220">
        <f t="shared" si="17"/>
        <v>341983393213330.5</v>
      </c>
      <c r="AE90" s="219">
        <f t="shared" si="18"/>
        <v>1096.383450260716</v>
      </c>
      <c r="AF90" s="98">
        <f t="shared" si="29"/>
        <v>2.2560023997151984E-2</v>
      </c>
      <c r="AG90" s="84">
        <f t="shared" si="30"/>
        <v>-3.2319391634980987E-2</v>
      </c>
      <c r="AH90" s="84">
        <f t="shared" si="31"/>
        <v>9.7457627118644072E-2</v>
      </c>
      <c r="AI90" s="84">
        <f t="shared" si="32"/>
        <v>3.8046272493573265E-2</v>
      </c>
      <c r="AJ90" s="84">
        <f t="shared" si="33"/>
        <v>0</v>
      </c>
    </row>
    <row r="91" spans="1:36">
      <c r="A91" s="84">
        <v>20180510</v>
      </c>
      <c r="B91" s="84" t="s">
        <v>99</v>
      </c>
      <c r="C91" s="85">
        <v>50900</v>
      </c>
      <c r="D91" s="85">
        <v>51600</v>
      </c>
      <c r="E91" s="85">
        <v>6419324700</v>
      </c>
      <c r="F91" s="85">
        <f t="shared" si="19"/>
        <v>0.1430260161587209</v>
      </c>
      <c r="G91" s="85">
        <f t="shared" si="20"/>
        <v>0.1430260161587209</v>
      </c>
      <c r="H91" s="84">
        <v>259000</v>
      </c>
      <c r="I91" s="84">
        <v>259000</v>
      </c>
      <c r="J91" s="88">
        <v>125108377</v>
      </c>
      <c r="K91" s="84">
        <f t="shared" si="21"/>
        <v>1.690825081853937</v>
      </c>
      <c r="L91" s="84">
        <f t="shared" si="22"/>
        <v>1.690825081853937</v>
      </c>
      <c r="M91" s="85">
        <v>201900</v>
      </c>
      <c r="N91" s="85">
        <v>198600</v>
      </c>
      <c r="O91" s="85">
        <v>15956260</v>
      </c>
      <c r="P91" s="85">
        <f t="shared" si="23"/>
        <v>35.912572147087246</v>
      </c>
      <c r="Q91" s="85">
        <f t="shared" si="24"/>
        <v>35.912572147087246</v>
      </c>
      <c r="R91" s="84">
        <v>0</v>
      </c>
      <c r="S91" s="84"/>
      <c r="T91" s="84">
        <v>0</v>
      </c>
      <c r="U91" s="84">
        <v>0</v>
      </c>
      <c r="V91" s="84"/>
      <c r="W91" s="85">
        <v>1</v>
      </c>
      <c r="X91" s="85">
        <v>1</v>
      </c>
      <c r="Y91" s="85">
        <v>100000000</v>
      </c>
      <c r="Z91" s="85">
        <f t="shared" si="25"/>
        <v>1247678.0569134208</v>
      </c>
      <c r="AA91" s="85">
        <f t="shared" si="26"/>
        <v>1247678.0569134208</v>
      </c>
      <c r="AB91" s="221">
        <f t="shared" si="27"/>
        <v>0</v>
      </c>
      <c r="AC91" s="221">
        <f t="shared" si="28"/>
        <v>311919514228355.12</v>
      </c>
      <c r="AD91" s="220">
        <f t="shared" si="17"/>
        <v>340735084403242.31</v>
      </c>
      <c r="AE91" s="219">
        <f t="shared" si="18"/>
        <v>1092.3814280942725</v>
      </c>
      <c r="AF91" s="98">
        <f t="shared" si="29"/>
        <v>-3.650203006522855E-3</v>
      </c>
      <c r="AG91" s="84">
        <f t="shared" si="30"/>
        <v>1.37524557956778E-2</v>
      </c>
      <c r="AH91" s="84">
        <f t="shared" si="31"/>
        <v>0</v>
      </c>
      <c r="AI91" s="84">
        <f t="shared" si="32"/>
        <v>-1.6344725111441308E-2</v>
      </c>
      <c r="AJ91" s="84">
        <f t="shared" si="33"/>
        <v>0</v>
      </c>
    </row>
    <row r="92" spans="1:36">
      <c r="A92" s="84">
        <v>20180511</v>
      </c>
      <c r="B92" s="84" t="s">
        <v>99</v>
      </c>
      <c r="C92" s="85">
        <v>51600</v>
      </c>
      <c r="D92" s="85">
        <v>51300</v>
      </c>
      <c r="E92" s="85">
        <v>6419324700</v>
      </c>
      <c r="F92" s="85">
        <f t="shared" si="19"/>
        <v>0.1430260161587209</v>
      </c>
      <c r="G92" s="85">
        <f t="shared" si="20"/>
        <v>0.1430260161587209</v>
      </c>
      <c r="H92" s="84">
        <v>259000</v>
      </c>
      <c r="I92" s="84">
        <v>260000</v>
      </c>
      <c r="J92" s="88">
        <v>125108377</v>
      </c>
      <c r="K92" s="84">
        <f t="shared" si="21"/>
        <v>1.690825081853937</v>
      </c>
      <c r="L92" s="84">
        <f t="shared" si="22"/>
        <v>1.690825081853937</v>
      </c>
      <c r="M92" s="85">
        <v>198600</v>
      </c>
      <c r="N92" s="85">
        <v>198700</v>
      </c>
      <c r="O92" s="85">
        <v>15956260</v>
      </c>
      <c r="P92" s="85">
        <f t="shared" si="23"/>
        <v>35.912572147087246</v>
      </c>
      <c r="Q92" s="85">
        <f t="shared" si="24"/>
        <v>35.912572147087246</v>
      </c>
      <c r="R92" s="84">
        <v>0</v>
      </c>
      <c r="S92" s="84"/>
      <c r="T92" s="84">
        <v>0</v>
      </c>
      <c r="U92" s="84">
        <v>0</v>
      </c>
      <c r="V92" s="84"/>
      <c r="W92" s="85">
        <v>1</v>
      </c>
      <c r="X92" s="85">
        <v>1</v>
      </c>
      <c r="Y92" s="85">
        <v>100000000</v>
      </c>
      <c r="Z92" s="85">
        <f t="shared" si="25"/>
        <v>1247678.0569134208</v>
      </c>
      <c r="AA92" s="85">
        <f t="shared" si="26"/>
        <v>1247678.0569134208</v>
      </c>
      <c r="AB92" s="221">
        <f t="shared" si="27"/>
        <v>0</v>
      </c>
      <c r="AC92" s="221">
        <f t="shared" si="28"/>
        <v>311919514228355.12</v>
      </c>
      <c r="AD92" s="220">
        <f t="shared" si="17"/>
        <v>340728484687387.69</v>
      </c>
      <c r="AE92" s="219">
        <f t="shared" si="18"/>
        <v>1092.3602697006691</v>
      </c>
      <c r="AF92" s="98">
        <f t="shared" si="29"/>
        <v>-1.9369052841105569E-5</v>
      </c>
      <c r="AG92" s="84">
        <f t="shared" si="30"/>
        <v>-5.8139534883720929E-3</v>
      </c>
      <c r="AH92" s="84">
        <f t="shared" si="31"/>
        <v>3.8610038610038611E-3</v>
      </c>
      <c r="AI92" s="84">
        <f t="shared" si="32"/>
        <v>5.0352467270896274E-4</v>
      </c>
      <c r="AJ92" s="84">
        <f t="shared" si="33"/>
        <v>0</v>
      </c>
    </row>
    <row r="93" spans="1:36">
      <c r="A93" s="84">
        <v>20180514</v>
      </c>
      <c r="B93" s="84" t="s">
        <v>99</v>
      </c>
      <c r="C93" s="85">
        <v>51300</v>
      </c>
      <c r="D93" s="85">
        <v>50100</v>
      </c>
      <c r="E93" s="85">
        <v>6419324700</v>
      </c>
      <c r="F93" s="85">
        <f t="shared" si="19"/>
        <v>0.1430260161587209</v>
      </c>
      <c r="G93" s="85">
        <f t="shared" si="20"/>
        <v>0.1430260161587209</v>
      </c>
      <c r="H93" s="84">
        <v>260000</v>
      </c>
      <c r="I93" s="84">
        <v>255000</v>
      </c>
      <c r="J93" s="88">
        <v>125108377</v>
      </c>
      <c r="K93" s="84">
        <f t="shared" si="21"/>
        <v>1.690825081853937</v>
      </c>
      <c r="L93" s="84">
        <f t="shared" si="22"/>
        <v>1.690825081853937</v>
      </c>
      <c r="M93" s="85">
        <v>198700</v>
      </c>
      <c r="N93" s="85">
        <v>187700</v>
      </c>
      <c r="O93" s="85">
        <v>15956260</v>
      </c>
      <c r="P93" s="85">
        <f t="shared" si="23"/>
        <v>35.912572147087246</v>
      </c>
      <c r="Q93" s="85">
        <f t="shared" si="24"/>
        <v>35.912572147087246</v>
      </c>
      <c r="R93" s="84">
        <v>0</v>
      </c>
      <c r="S93" s="84"/>
      <c r="T93" s="84">
        <v>0</v>
      </c>
      <c r="U93" s="84">
        <v>0</v>
      </c>
      <c r="V93" s="84"/>
      <c r="W93" s="85">
        <v>1</v>
      </c>
      <c r="X93" s="85">
        <v>1</v>
      </c>
      <c r="Y93" s="85">
        <v>100000000</v>
      </c>
      <c r="Z93" s="85">
        <f t="shared" si="25"/>
        <v>1247678.0569134208</v>
      </c>
      <c r="AA93" s="85">
        <f t="shared" si="26"/>
        <v>1247678.0569134208</v>
      </c>
      <c r="AB93" s="221">
        <f t="shared" si="27"/>
        <v>0</v>
      </c>
      <c r="AC93" s="221">
        <f t="shared" si="28"/>
        <v>311919514228355.12</v>
      </c>
      <c r="AD93" s="220">
        <f t="shared" si="17"/>
        <v>332265712529630.62</v>
      </c>
      <c r="AE93" s="219">
        <f t="shared" si="18"/>
        <v>1065.2290009863893</v>
      </c>
      <c r="AF93" s="98">
        <f t="shared" si="29"/>
        <v>-2.4837289918750234E-2</v>
      </c>
      <c r="AG93" s="84">
        <f t="shared" si="30"/>
        <v>-2.3391812865497075E-2</v>
      </c>
      <c r="AH93" s="84">
        <f t="shared" si="31"/>
        <v>-1.9230769230769232E-2</v>
      </c>
      <c r="AI93" s="84">
        <f t="shared" si="32"/>
        <v>-5.5359838953195774E-2</v>
      </c>
      <c r="AJ93" s="84">
        <f t="shared" si="33"/>
        <v>0</v>
      </c>
    </row>
    <row r="94" spans="1:36" s="80" customFormat="1">
      <c r="A94" s="84">
        <v>20180515</v>
      </c>
      <c r="B94" s="84" t="s">
        <v>99</v>
      </c>
      <c r="C94" s="85">
        <v>50100</v>
      </c>
      <c r="D94" s="85">
        <v>49200</v>
      </c>
      <c r="E94" s="85">
        <v>6419324700</v>
      </c>
      <c r="F94" s="85">
        <f t="shared" si="19"/>
        <v>0.1430260161587209</v>
      </c>
      <c r="G94" s="85">
        <f t="shared" si="20"/>
        <v>0.15349192624935104</v>
      </c>
      <c r="H94" s="84">
        <v>255000</v>
      </c>
      <c r="I94" s="84">
        <v>268000</v>
      </c>
      <c r="J94" s="88">
        <v>125395903</v>
      </c>
      <c r="K94" s="84">
        <f t="shared" si="21"/>
        <v>1.690825081853937</v>
      </c>
      <c r="L94" s="84">
        <f t="shared" si="22"/>
        <v>1.8103903199069655</v>
      </c>
      <c r="M94" s="85">
        <v>187700</v>
      </c>
      <c r="N94" s="85">
        <v>196900</v>
      </c>
      <c r="O94" s="85">
        <v>15956260</v>
      </c>
      <c r="P94" s="85">
        <f t="shared" si="23"/>
        <v>35.912572147087246</v>
      </c>
      <c r="Q94" s="85">
        <f t="shared" si="24"/>
        <v>38.540469933162619</v>
      </c>
      <c r="R94" s="84">
        <v>0</v>
      </c>
      <c r="S94" s="84"/>
      <c r="T94" s="84">
        <v>0</v>
      </c>
      <c r="U94" s="84">
        <v>0</v>
      </c>
      <c r="V94" s="84"/>
      <c r="W94" s="85">
        <v>1</v>
      </c>
      <c r="X94" s="85">
        <v>1</v>
      </c>
      <c r="Y94" s="85">
        <v>100000000</v>
      </c>
      <c r="Z94" s="85">
        <f t="shared" si="25"/>
        <v>1247678.0569134208</v>
      </c>
      <c r="AA94" s="85">
        <f t="shared" si="26"/>
        <v>1338976.7361076798</v>
      </c>
      <c r="AB94" s="221">
        <f t="shared" si="27"/>
        <v>1</v>
      </c>
      <c r="AC94" s="221">
        <f t="shared" si="28"/>
        <v>334744184026919.94</v>
      </c>
      <c r="AD94" s="220">
        <f t="shared" si="17"/>
        <v>364301279731969.44</v>
      </c>
      <c r="AE94" s="219">
        <f t="shared" si="18"/>
        <v>1088.2975630808048</v>
      </c>
      <c r="AF94" s="98">
        <f t="shared" si="29"/>
        <v>2.1655965123982046E-2</v>
      </c>
      <c r="AG94" s="84">
        <f t="shared" si="30"/>
        <v>-1.7964071856287425E-2</v>
      </c>
      <c r="AH94" s="84">
        <f t="shared" si="31"/>
        <v>5.0980392156862744E-2</v>
      </c>
      <c r="AI94" s="84">
        <f t="shared" si="32"/>
        <v>4.9014384656366546E-2</v>
      </c>
      <c r="AJ94" s="84">
        <f t="shared" si="33"/>
        <v>0</v>
      </c>
    </row>
    <row r="95" spans="1:36">
      <c r="A95" s="84">
        <v>20180516</v>
      </c>
      <c r="B95" s="84" t="s">
        <v>99</v>
      </c>
      <c r="C95" s="85">
        <v>49200</v>
      </c>
      <c r="D95" s="85">
        <v>49850</v>
      </c>
      <c r="E95" s="85">
        <v>6419324700</v>
      </c>
      <c r="F95" s="85">
        <f t="shared" si="19"/>
        <v>0.15349192624935104</v>
      </c>
      <c r="G95" s="85">
        <f t="shared" si="20"/>
        <v>0.15349192624935104</v>
      </c>
      <c r="H95" s="84">
        <v>268000</v>
      </c>
      <c r="I95" s="84">
        <v>268500</v>
      </c>
      <c r="J95" s="88">
        <v>125395903</v>
      </c>
      <c r="K95" s="84">
        <f t="shared" si="21"/>
        <v>1.8103903199069655</v>
      </c>
      <c r="L95" s="84">
        <f t="shared" si="22"/>
        <v>1.8103903199069655</v>
      </c>
      <c r="M95" s="85">
        <v>196900</v>
      </c>
      <c r="N95" s="85">
        <v>205500</v>
      </c>
      <c r="O95" s="85">
        <v>15956260</v>
      </c>
      <c r="P95" s="85">
        <f t="shared" si="23"/>
        <v>38.540469933162619</v>
      </c>
      <c r="Q95" s="85">
        <f t="shared" si="24"/>
        <v>38.540469933162619</v>
      </c>
      <c r="R95" s="84">
        <v>0</v>
      </c>
      <c r="S95" s="84"/>
      <c r="T95" s="84">
        <v>0</v>
      </c>
      <c r="U95" s="84">
        <v>0</v>
      </c>
      <c r="V95" s="84"/>
      <c r="W95" s="85">
        <v>1</v>
      </c>
      <c r="X95" s="85">
        <v>1</v>
      </c>
      <c r="Y95" s="85">
        <v>100000000</v>
      </c>
      <c r="Z95" s="85">
        <f t="shared" si="25"/>
        <v>1338976.7361076798</v>
      </c>
      <c r="AA95" s="85">
        <f t="shared" si="26"/>
        <v>1338976.7361076798</v>
      </c>
      <c r="AB95" s="221">
        <f t="shared" si="27"/>
        <v>0</v>
      </c>
      <c r="AC95" s="221">
        <f t="shared" si="28"/>
        <v>334744184026919.94</v>
      </c>
      <c r="AD95" s="220">
        <f t="shared" si="17"/>
        <v>370343913055639.25</v>
      </c>
      <c r="AE95" s="219">
        <f t="shared" si="18"/>
        <v>1106.3490591545467</v>
      </c>
      <c r="AF95" s="98">
        <f t="shared" si="29"/>
        <v>1.6586912151710452E-2</v>
      </c>
      <c r="AG95" s="84">
        <f t="shared" si="30"/>
        <v>1.3211382113821139E-2</v>
      </c>
      <c r="AH95" s="84">
        <f t="shared" si="31"/>
        <v>1.8656716417910447E-3</v>
      </c>
      <c r="AI95" s="84">
        <f t="shared" si="32"/>
        <v>4.3676993397663788E-2</v>
      </c>
      <c r="AJ95" s="84">
        <f t="shared" si="33"/>
        <v>0</v>
      </c>
    </row>
    <row r="96" spans="1:36">
      <c r="A96" s="84">
        <v>20180517</v>
      </c>
      <c r="B96" s="84" t="s">
        <v>99</v>
      </c>
      <c r="C96" s="85">
        <v>49850</v>
      </c>
      <c r="D96" s="85">
        <v>49400</v>
      </c>
      <c r="E96" s="85">
        <v>6419324700</v>
      </c>
      <c r="F96" s="85">
        <f t="shared" si="19"/>
        <v>0.15349192624935104</v>
      </c>
      <c r="G96" s="85">
        <f t="shared" si="20"/>
        <v>0.15349192624935104</v>
      </c>
      <c r="H96" s="84">
        <v>268500</v>
      </c>
      <c r="I96" s="84">
        <v>267500</v>
      </c>
      <c r="J96" s="88">
        <v>125395903</v>
      </c>
      <c r="K96" s="84">
        <f t="shared" si="21"/>
        <v>1.8103903199069655</v>
      </c>
      <c r="L96" s="84">
        <f t="shared" si="22"/>
        <v>1.8103903199069655</v>
      </c>
      <c r="M96" s="85">
        <v>205500</v>
      </c>
      <c r="N96" s="85">
        <v>213000</v>
      </c>
      <c r="O96" s="85">
        <v>15956260</v>
      </c>
      <c r="P96" s="85">
        <f t="shared" si="23"/>
        <v>38.540469933162619</v>
      </c>
      <c r="Q96" s="85">
        <f t="shared" si="24"/>
        <v>38.540469933162619</v>
      </c>
      <c r="R96" s="84">
        <v>0</v>
      </c>
      <c r="S96" s="84"/>
      <c r="T96" s="84">
        <v>0</v>
      </c>
      <c r="U96" s="84">
        <v>0</v>
      </c>
      <c r="V96" s="84"/>
      <c r="W96" s="85">
        <v>1</v>
      </c>
      <c r="X96" s="85">
        <v>1</v>
      </c>
      <c r="Y96" s="85">
        <v>100000000</v>
      </c>
      <c r="Z96" s="85">
        <f t="shared" si="25"/>
        <v>1338976.7361076798</v>
      </c>
      <c r="AA96" s="85">
        <f t="shared" si="26"/>
        <v>1338976.7361076798</v>
      </c>
      <c r="AB96" s="221">
        <f t="shared" si="27"/>
        <v>0</v>
      </c>
      <c r="AC96" s="221">
        <f t="shared" si="28"/>
        <v>334744184026919.94</v>
      </c>
      <c r="AD96" s="220">
        <f t="shared" si="17"/>
        <v>374285719186469.62</v>
      </c>
      <c r="AE96" s="219">
        <f t="shared" si="18"/>
        <v>1118.1246368013665</v>
      </c>
      <c r="AF96" s="98">
        <f t="shared" si="29"/>
        <v>1.0643636878779001E-2</v>
      </c>
      <c r="AG96" s="84">
        <f t="shared" si="30"/>
        <v>-9.0270812437311942E-3</v>
      </c>
      <c r="AH96" s="84">
        <f t="shared" si="31"/>
        <v>-3.7243947858472998E-3</v>
      </c>
      <c r="AI96" s="84">
        <f t="shared" si="32"/>
        <v>3.6496350364963501E-2</v>
      </c>
      <c r="AJ96" s="84">
        <f t="shared" si="33"/>
        <v>0</v>
      </c>
    </row>
    <row r="97" spans="1:36">
      <c r="A97" s="84">
        <v>20180518</v>
      </c>
      <c r="B97" s="84" t="s">
        <v>99</v>
      </c>
      <c r="C97" s="85">
        <v>49400</v>
      </c>
      <c r="D97" s="85">
        <v>49500</v>
      </c>
      <c r="E97" s="85">
        <v>6419324700</v>
      </c>
      <c r="F97" s="85">
        <f t="shared" si="19"/>
        <v>0.15349192624935104</v>
      </c>
      <c r="G97" s="85">
        <f t="shared" si="20"/>
        <v>0.15349192624935104</v>
      </c>
      <c r="H97" s="84">
        <v>267500</v>
      </c>
      <c r="I97" s="84">
        <v>270000</v>
      </c>
      <c r="J97" s="88">
        <v>125395903</v>
      </c>
      <c r="K97" s="84">
        <f t="shared" si="21"/>
        <v>1.8103903199069655</v>
      </c>
      <c r="L97" s="84">
        <f t="shared" si="22"/>
        <v>1.8103903199069655</v>
      </c>
      <c r="M97" s="85">
        <v>213000</v>
      </c>
      <c r="N97" s="85">
        <v>220100</v>
      </c>
      <c r="O97" s="85">
        <v>15956260</v>
      </c>
      <c r="P97" s="85">
        <f t="shared" si="23"/>
        <v>38.540469933162619</v>
      </c>
      <c r="Q97" s="85">
        <f t="shared" si="24"/>
        <v>38.540469933162619</v>
      </c>
      <c r="R97" s="84">
        <v>0</v>
      </c>
      <c r="S97" s="84"/>
      <c r="T97" s="84">
        <v>0</v>
      </c>
      <c r="U97" s="84">
        <v>0</v>
      </c>
      <c r="V97" s="84"/>
      <c r="W97" s="85">
        <v>1</v>
      </c>
      <c r="X97" s="85">
        <v>1</v>
      </c>
      <c r="Y97" s="85">
        <v>100000000</v>
      </c>
      <c r="Z97" s="85">
        <f t="shared" si="25"/>
        <v>1338976.7361076798</v>
      </c>
      <c r="AA97" s="85">
        <f t="shared" si="26"/>
        <v>1338976.7361076798</v>
      </c>
      <c r="AB97" s="221">
        <f t="shared" si="27"/>
        <v>0</v>
      </c>
      <c r="AC97" s="221">
        <f t="shared" si="28"/>
        <v>334744184026919.94</v>
      </c>
      <c r="AD97" s="220">
        <f t="shared" si="17"/>
        <v>379318017947487.56</v>
      </c>
      <c r="AE97" s="219">
        <f t="shared" si="18"/>
        <v>1133.1579039980661</v>
      </c>
      <c r="AF97" s="98">
        <f t="shared" si="29"/>
        <v>1.3445072849575595E-2</v>
      </c>
      <c r="AG97" s="84">
        <f t="shared" si="30"/>
        <v>2.0242914979757085E-3</v>
      </c>
      <c r="AH97" s="84">
        <f t="shared" si="31"/>
        <v>9.3457943925233638E-3</v>
      </c>
      <c r="AI97" s="84">
        <f t="shared" si="32"/>
        <v>3.3333333333333333E-2</v>
      </c>
      <c r="AJ97" s="84">
        <f t="shared" si="33"/>
        <v>0</v>
      </c>
    </row>
    <row r="98" spans="1:36">
      <c r="A98" s="84">
        <v>20180521</v>
      </c>
      <c r="B98" s="84" t="s">
        <v>99</v>
      </c>
      <c r="C98" s="85">
        <v>49500</v>
      </c>
      <c r="D98" s="85">
        <v>50000</v>
      </c>
      <c r="E98" s="85">
        <v>6419324700</v>
      </c>
      <c r="F98" s="85">
        <f t="shared" si="19"/>
        <v>0.15349192624935104</v>
      </c>
      <c r="G98" s="85">
        <f t="shared" si="20"/>
        <v>0.15349192624935104</v>
      </c>
      <c r="H98" s="84">
        <v>270000</v>
      </c>
      <c r="I98" s="84">
        <v>270000</v>
      </c>
      <c r="J98" s="88">
        <v>125395903</v>
      </c>
      <c r="K98" s="84">
        <f t="shared" si="21"/>
        <v>1.8103903199069655</v>
      </c>
      <c r="L98" s="84">
        <f t="shared" si="22"/>
        <v>1.8103903199069655</v>
      </c>
      <c r="M98" s="85">
        <v>220100</v>
      </c>
      <c r="N98" s="85">
        <v>224300</v>
      </c>
      <c r="O98" s="85">
        <v>15956260</v>
      </c>
      <c r="P98" s="85">
        <f t="shared" si="23"/>
        <v>38.540469933162619</v>
      </c>
      <c r="Q98" s="85">
        <f t="shared" si="24"/>
        <v>38.540469933162619</v>
      </c>
      <c r="R98" s="84">
        <v>0</v>
      </c>
      <c r="S98" s="84"/>
      <c r="T98" s="84">
        <v>0</v>
      </c>
      <c r="U98" s="84">
        <v>0</v>
      </c>
      <c r="V98" s="84"/>
      <c r="W98" s="85">
        <v>1</v>
      </c>
      <c r="X98" s="85">
        <v>1</v>
      </c>
      <c r="Y98" s="85">
        <v>100000000</v>
      </c>
      <c r="Z98" s="85">
        <f t="shared" si="25"/>
        <v>1338976.7361076798</v>
      </c>
      <c r="AA98" s="85">
        <f t="shared" si="26"/>
        <v>1338976.7361076798</v>
      </c>
      <c r="AB98" s="221">
        <f t="shared" si="27"/>
        <v>0</v>
      </c>
      <c r="AC98" s="221">
        <f t="shared" si="28"/>
        <v>334744184026919.94</v>
      </c>
      <c r="AD98" s="220">
        <f t="shared" si="17"/>
        <v>382393514591057.12</v>
      </c>
      <c r="AE98" s="219">
        <f t="shared" si="18"/>
        <v>1142.3455069209067</v>
      </c>
      <c r="AF98" s="98">
        <f t="shared" si="29"/>
        <v>8.107963497782986E-3</v>
      </c>
      <c r="AG98" s="84">
        <f t="shared" si="30"/>
        <v>1.0101010101010102E-2</v>
      </c>
      <c r="AH98" s="84">
        <f t="shared" si="31"/>
        <v>0</v>
      </c>
      <c r="AI98" s="84">
        <f t="shared" si="32"/>
        <v>1.9082235347569285E-2</v>
      </c>
      <c r="AJ98" s="84">
        <f t="shared" si="33"/>
        <v>0</v>
      </c>
    </row>
    <row r="99" spans="1:36">
      <c r="A99" s="84">
        <v>20180523</v>
      </c>
      <c r="B99" s="84" t="s">
        <v>99</v>
      </c>
      <c r="C99" s="85">
        <v>50000</v>
      </c>
      <c r="D99" s="85">
        <v>51800</v>
      </c>
      <c r="E99" s="85">
        <v>6419324700</v>
      </c>
      <c r="F99" s="85">
        <f t="shared" si="19"/>
        <v>0.15349192624935104</v>
      </c>
      <c r="G99" s="85">
        <f t="shared" si="20"/>
        <v>0.15349192624935104</v>
      </c>
      <c r="H99" s="84">
        <v>270000</v>
      </c>
      <c r="I99" s="84">
        <v>257500</v>
      </c>
      <c r="J99" s="88">
        <v>125395903</v>
      </c>
      <c r="K99" s="84">
        <f t="shared" si="21"/>
        <v>1.8103903199069655</v>
      </c>
      <c r="L99" s="84">
        <f t="shared" si="22"/>
        <v>1.8103903199069655</v>
      </c>
      <c r="M99" s="85">
        <v>224300</v>
      </c>
      <c r="N99" s="85">
        <v>256000</v>
      </c>
      <c r="O99" s="85">
        <v>15956260</v>
      </c>
      <c r="P99" s="85">
        <f t="shared" si="23"/>
        <v>38.540469933162619</v>
      </c>
      <c r="Q99" s="85">
        <f t="shared" si="24"/>
        <v>38.540469933162619</v>
      </c>
      <c r="R99" s="84">
        <v>0</v>
      </c>
      <c r="S99" s="84"/>
      <c r="T99" s="84">
        <v>0</v>
      </c>
      <c r="U99" s="84">
        <v>0</v>
      </c>
      <c r="V99" s="84"/>
      <c r="W99" s="85">
        <v>1</v>
      </c>
      <c r="X99" s="85">
        <v>1</v>
      </c>
      <c r="Y99" s="85">
        <v>100000000</v>
      </c>
      <c r="Z99" s="85">
        <f t="shared" si="25"/>
        <v>1338976.7361076798</v>
      </c>
      <c r="AA99" s="85">
        <f t="shared" si="26"/>
        <v>1338976.7361076798</v>
      </c>
      <c r="AB99" s="221">
        <f t="shared" si="27"/>
        <v>0</v>
      </c>
      <c r="AC99" s="221">
        <f t="shared" si="28"/>
        <v>334744184026919.94</v>
      </c>
      <c r="AD99" s="220">
        <f t="shared" si="17"/>
        <v>400823674356569.19</v>
      </c>
      <c r="AE99" s="219">
        <f t="shared" si="18"/>
        <v>1197.4029527107039</v>
      </c>
      <c r="AF99" s="98">
        <f t="shared" si="29"/>
        <v>4.8196841897859548E-2</v>
      </c>
      <c r="AG99" s="84">
        <f t="shared" si="30"/>
        <v>3.5999999999999997E-2</v>
      </c>
      <c r="AH99" s="84">
        <f t="shared" si="31"/>
        <v>-4.6296296296296294E-2</v>
      </c>
      <c r="AI99" s="84">
        <f t="shared" si="32"/>
        <v>0.1413285777975925</v>
      </c>
      <c r="AJ99" s="84">
        <f t="shared" si="33"/>
        <v>0</v>
      </c>
    </row>
    <row r="100" spans="1:36">
      <c r="A100" s="84">
        <v>20180524</v>
      </c>
      <c r="B100" s="84" t="s">
        <v>99</v>
      </c>
      <c r="C100" s="85">
        <v>51800</v>
      </c>
      <c r="D100" s="85">
        <v>51400</v>
      </c>
      <c r="E100" s="85">
        <v>6419324700</v>
      </c>
      <c r="F100" s="85">
        <f t="shared" si="19"/>
        <v>0.15349192624935104</v>
      </c>
      <c r="G100" s="85">
        <f t="shared" si="20"/>
        <v>0.15349192624935104</v>
      </c>
      <c r="H100" s="84">
        <v>257500</v>
      </c>
      <c r="I100" s="84">
        <v>264500</v>
      </c>
      <c r="J100" s="88">
        <v>125395903</v>
      </c>
      <c r="K100" s="84">
        <f t="shared" si="21"/>
        <v>1.8103903199069655</v>
      </c>
      <c r="L100" s="84">
        <f t="shared" si="22"/>
        <v>1.8103903199069655</v>
      </c>
      <c r="M100" s="85">
        <v>256000</v>
      </c>
      <c r="N100" s="85">
        <v>255000</v>
      </c>
      <c r="O100" s="85">
        <v>15956260</v>
      </c>
      <c r="P100" s="85">
        <f t="shared" si="23"/>
        <v>38.540469933162619</v>
      </c>
      <c r="Q100" s="85">
        <f t="shared" si="24"/>
        <v>38.540469933162619</v>
      </c>
      <c r="R100" s="84">
        <v>0</v>
      </c>
      <c r="S100" s="84"/>
      <c r="T100" s="84">
        <v>0</v>
      </c>
      <c r="U100" s="84">
        <v>0</v>
      </c>
      <c r="V100" s="84"/>
      <c r="W100" s="85">
        <v>1</v>
      </c>
      <c r="X100" s="85">
        <v>1</v>
      </c>
      <c r="Y100" s="85">
        <v>100000000</v>
      </c>
      <c r="Z100" s="85">
        <f t="shared" si="25"/>
        <v>1338976.7361076798</v>
      </c>
      <c r="AA100" s="85">
        <f t="shared" si="26"/>
        <v>1338976.7361076798</v>
      </c>
      <c r="AB100" s="221">
        <f t="shared" si="27"/>
        <v>0</v>
      </c>
      <c r="AC100" s="221">
        <f t="shared" si="28"/>
        <v>334744184026919.94</v>
      </c>
      <c r="AD100" s="220">
        <f t="shared" si="17"/>
        <v>401403695495054.56</v>
      </c>
      <c r="AE100" s="219">
        <f t="shared" si="18"/>
        <v>1199.1356822581088</v>
      </c>
      <c r="AF100" s="98">
        <f t="shared" si="29"/>
        <v>1.4470730537972439E-3</v>
      </c>
      <c r="AG100" s="84">
        <f t="shared" si="30"/>
        <v>-7.7220077220077222E-3</v>
      </c>
      <c r="AH100" s="84">
        <f t="shared" si="31"/>
        <v>2.7184466019417475E-2</v>
      </c>
      <c r="AI100" s="84">
        <f t="shared" si="32"/>
        <v>-3.90625E-3</v>
      </c>
      <c r="AJ100" s="84">
        <f t="shared" si="33"/>
        <v>0</v>
      </c>
    </row>
    <row r="101" spans="1:36">
      <c r="A101" s="84">
        <v>20180525</v>
      </c>
      <c r="B101" s="84" t="s">
        <v>99</v>
      </c>
      <c r="C101" s="85">
        <v>51400</v>
      </c>
      <c r="D101" s="85">
        <v>52700</v>
      </c>
      <c r="E101" s="85">
        <v>6419324700</v>
      </c>
      <c r="F101" s="85">
        <f t="shared" si="19"/>
        <v>0.15349192624935104</v>
      </c>
      <c r="G101" s="85">
        <f t="shared" si="20"/>
        <v>0.15349192624935104</v>
      </c>
      <c r="H101" s="84">
        <v>264500</v>
      </c>
      <c r="I101" s="84">
        <v>275000</v>
      </c>
      <c r="J101" s="88">
        <v>125395903</v>
      </c>
      <c r="K101" s="84">
        <f t="shared" si="21"/>
        <v>1.8103903199069655</v>
      </c>
      <c r="L101" s="84">
        <f t="shared" si="22"/>
        <v>1.8103903199069655</v>
      </c>
      <c r="M101" s="85">
        <v>255000</v>
      </c>
      <c r="N101" s="85">
        <v>259800</v>
      </c>
      <c r="O101" s="85">
        <v>15956260</v>
      </c>
      <c r="P101" s="85">
        <f t="shared" si="23"/>
        <v>38.540469933162619</v>
      </c>
      <c r="Q101" s="85">
        <f t="shared" si="24"/>
        <v>38.540469933162619</v>
      </c>
      <c r="R101" s="84">
        <v>0</v>
      </c>
      <c r="S101" s="84"/>
      <c r="T101" s="84">
        <v>0</v>
      </c>
      <c r="U101" s="84">
        <v>0</v>
      </c>
      <c r="V101" s="84"/>
      <c r="W101" s="85">
        <v>1</v>
      </c>
      <c r="X101" s="85">
        <v>1</v>
      </c>
      <c r="Y101" s="85">
        <v>100000000</v>
      </c>
      <c r="Z101" s="85">
        <f t="shared" si="25"/>
        <v>1338976.7361076798</v>
      </c>
      <c r="AA101" s="85">
        <f t="shared" si="26"/>
        <v>1338976.7361076798</v>
      </c>
      <c r="AB101" s="221">
        <f t="shared" si="27"/>
        <v>0</v>
      </c>
      <c r="AC101" s="221">
        <f t="shared" si="28"/>
        <v>334744184026919.94</v>
      </c>
      <c r="AD101" s="220">
        <f t="shared" si="17"/>
        <v>408020083858573.5</v>
      </c>
      <c r="AE101" s="219">
        <f t="shared" si="18"/>
        <v>1218.9011888127702</v>
      </c>
      <c r="AF101" s="98">
        <f t="shared" si="29"/>
        <v>1.6483127678629951E-2</v>
      </c>
      <c r="AG101" s="84">
        <f t="shared" si="30"/>
        <v>2.5291828793774319E-2</v>
      </c>
      <c r="AH101" s="84">
        <f t="shared" si="31"/>
        <v>3.9697542533081283E-2</v>
      </c>
      <c r="AI101" s="84">
        <f t="shared" si="32"/>
        <v>1.8823529411764704E-2</v>
      </c>
      <c r="AJ101" s="84">
        <f t="shared" si="33"/>
        <v>0</v>
      </c>
    </row>
    <row r="102" spans="1:36">
      <c r="A102" s="84">
        <v>20180528</v>
      </c>
      <c r="B102" s="84" t="s">
        <v>99</v>
      </c>
      <c r="C102" s="85">
        <v>52700</v>
      </c>
      <c r="D102" s="85">
        <v>52300</v>
      </c>
      <c r="E102" s="85">
        <v>6419324700</v>
      </c>
      <c r="F102" s="85">
        <f t="shared" si="19"/>
        <v>0.15349192624935104</v>
      </c>
      <c r="G102" s="85">
        <f t="shared" si="20"/>
        <v>0.15349192624935104</v>
      </c>
      <c r="H102" s="84">
        <v>275000</v>
      </c>
      <c r="I102" s="84">
        <v>271000</v>
      </c>
      <c r="J102" s="88">
        <v>125395903</v>
      </c>
      <c r="K102" s="84">
        <f t="shared" si="21"/>
        <v>1.8103903199069655</v>
      </c>
      <c r="L102" s="84">
        <f t="shared" si="22"/>
        <v>1.8103903199069655</v>
      </c>
      <c r="M102" s="85">
        <v>259800</v>
      </c>
      <c r="N102" s="85">
        <v>261000</v>
      </c>
      <c r="O102" s="85">
        <v>15956260</v>
      </c>
      <c r="P102" s="85">
        <f t="shared" si="23"/>
        <v>38.540469933162619</v>
      </c>
      <c r="Q102" s="85">
        <f t="shared" si="24"/>
        <v>38.540469933162619</v>
      </c>
      <c r="R102" s="84">
        <v>0</v>
      </c>
      <c r="S102" s="84"/>
      <c r="T102" s="84">
        <v>0</v>
      </c>
      <c r="U102" s="84">
        <v>0</v>
      </c>
      <c r="V102" s="84"/>
      <c r="W102" s="85">
        <v>1</v>
      </c>
      <c r="X102" s="85">
        <v>1</v>
      </c>
      <c r="Y102" s="85">
        <v>100000000</v>
      </c>
      <c r="Z102" s="85">
        <f t="shared" si="25"/>
        <v>1338976.7361076798</v>
      </c>
      <c r="AA102" s="85">
        <f t="shared" si="26"/>
        <v>1338976.7361076798</v>
      </c>
      <c r="AB102" s="221">
        <f t="shared" si="27"/>
        <v>0</v>
      </c>
      <c r="AC102" s="221">
        <f t="shared" si="28"/>
        <v>334744184026919.94</v>
      </c>
      <c r="AD102" s="220">
        <f t="shared" si="17"/>
        <v>407455850047946.44</v>
      </c>
      <c r="AE102" s="219">
        <f t="shared" si="18"/>
        <v>1217.2156216317685</v>
      </c>
      <c r="AF102" s="98">
        <f t="shared" si="29"/>
        <v>-1.3828579350582846E-3</v>
      </c>
      <c r="AG102" s="84">
        <f t="shared" si="30"/>
        <v>-7.5901328273244783E-3</v>
      </c>
      <c r="AH102" s="84">
        <f t="shared" si="31"/>
        <v>-1.4545454545454545E-2</v>
      </c>
      <c r="AI102" s="84">
        <f t="shared" si="32"/>
        <v>4.6189376443418013E-3</v>
      </c>
      <c r="AJ102" s="84">
        <f t="shared" si="33"/>
        <v>0</v>
      </c>
    </row>
    <row r="103" spans="1:36">
      <c r="A103" s="84">
        <v>20180529</v>
      </c>
      <c r="B103" s="84" t="s">
        <v>99</v>
      </c>
      <c r="C103" s="85">
        <v>52300</v>
      </c>
      <c r="D103" s="85">
        <v>51300</v>
      </c>
      <c r="E103" s="85">
        <v>6419324700</v>
      </c>
      <c r="F103" s="85">
        <f t="shared" si="19"/>
        <v>0.15349192624935104</v>
      </c>
      <c r="G103" s="85">
        <f t="shared" si="20"/>
        <v>0.15349192624935104</v>
      </c>
      <c r="H103" s="84">
        <v>271000</v>
      </c>
      <c r="I103" s="84">
        <v>270500</v>
      </c>
      <c r="J103" s="88">
        <v>125395903</v>
      </c>
      <c r="K103" s="84">
        <f t="shared" si="21"/>
        <v>1.8103903199069655</v>
      </c>
      <c r="L103" s="84">
        <f t="shared" si="22"/>
        <v>1.8103903199069655</v>
      </c>
      <c r="M103" s="85">
        <v>261000</v>
      </c>
      <c r="N103" s="85">
        <v>249000</v>
      </c>
      <c r="O103" s="85">
        <v>15956260</v>
      </c>
      <c r="P103" s="85">
        <f t="shared" si="23"/>
        <v>38.540469933162619</v>
      </c>
      <c r="Q103" s="85">
        <f t="shared" si="24"/>
        <v>38.540469933162619</v>
      </c>
      <c r="R103" s="84">
        <v>0</v>
      </c>
      <c r="S103" s="84"/>
      <c r="T103" s="84">
        <v>0</v>
      </c>
      <c r="U103" s="84">
        <v>0</v>
      </c>
      <c r="V103" s="84"/>
      <c r="W103" s="85">
        <v>1</v>
      </c>
      <c r="X103" s="85">
        <v>1</v>
      </c>
      <c r="Y103" s="85">
        <v>100000000</v>
      </c>
      <c r="Z103" s="85">
        <f t="shared" si="25"/>
        <v>1338976.7361076798</v>
      </c>
      <c r="AA103" s="85">
        <f t="shared" si="26"/>
        <v>1338976.7361076798</v>
      </c>
      <c r="AB103" s="221">
        <f t="shared" si="27"/>
        <v>0</v>
      </c>
      <c r="AC103" s="221">
        <f t="shared" si="28"/>
        <v>334744184026919.94</v>
      </c>
      <c r="AD103" s="220">
        <f t="shared" si="17"/>
        <v>398977486664741.06</v>
      </c>
      <c r="AE103" s="219">
        <f t="shared" si="18"/>
        <v>1191.8877330895029</v>
      </c>
      <c r="AF103" s="98">
        <f t="shared" si="29"/>
        <v>-2.0808054129564678E-2</v>
      </c>
      <c r="AG103" s="84">
        <f t="shared" si="30"/>
        <v>-1.9120458891013385E-2</v>
      </c>
      <c r="AH103" s="84">
        <f t="shared" si="31"/>
        <v>-1.8450184501845018E-3</v>
      </c>
      <c r="AI103" s="84">
        <f t="shared" si="32"/>
        <v>-4.5977011494252873E-2</v>
      </c>
      <c r="AJ103" s="84">
        <f t="shared" si="33"/>
        <v>0</v>
      </c>
    </row>
    <row r="104" spans="1:36">
      <c r="A104" s="84">
        <v>20180530</v>
      </c>
      <c r="B104" s="84" t="s">
        <v>99</v>
      </c>
      <c r="C104" s="85">
        <v>51300</v>
      </c>
      <c r="D104" s="85">
        <v>49500</v>
      </c>
      <c r="E104" s="85">
        <v>6419324700</v>
      </c>
      <c r="F104" s="85">
        <f t="shared" si="19"/>
        <v>0.15349192624935104</v>
      </c>
      <c r="G104" s="85">
        <f t="shared" si="20"/>
        <v>0.15349192624935104</v>
      </c>
      <c r="H104" s="84">
        <v>270500</v>
      </c>
      <c r="I104" s="84">
        <v>269500</v>
      </c>
      <c r="J104" s="88">
        <v>125395903</v>
      </c>
      <c r="K104" s="84">
        <f t="shared" si="21"/>
        <v>1.8103903199069655</v>
      </c>
      <c r="L104" s="84">
        <f t="shared" si="22"/>
        <v>1.8103903199069655</v>
      </c>
      <c r="M104" s="85">
        <v>249000</v>
      </c>
      <c r="N104" s="85">
        <v>261400</v>
      </c>
      <c r="O104" s="85">
        <v>15956260</v>
      </c>
      <c r="P104" s="85">
        <f t="shared" si="23"/>
        <v>38.540469933162619</v>
      </c>
      <c r="Q104" s="85">
        <f t="shared" si="24"/>
        <v>38.540469933162619</v>
      </c>
      <c r="R104" s="84">
        <v>0</v>
      </c>
      <c r="S104" s="84"/>
      <c r="T104" s="84">
        <v>0</v>
      </c>
      <c r="U104" s="84">
        <v>0</v>
      </c>
      <c r="V104" s="84"/>
      <c r="W104" s="85">
        <v>1</v>
      </c>
      <c r="X104" s="85">
        <v>1</v>
      </c>
      <c r="Y104" s="85">
        <v>100000000</v>
      </c>
      <c r="Z104" s="85">
        <f t="shared" si="25"/>
        <v>1338976.7361076798</v>
      </c>
      <c r="AA104" s="85">
        <f t="shared" si="26"/>
        <v>1338976.7361076798</v>
      </c>
      <c r="AB104" s="221">
        <f t="shared" si="27"/>
        <v>0</v>
      </c>
      <c r="AC104" s="221">
        <f t="shared" si="28"/>
        <v>334744184026919.94</v>
      </c>
      <c r="AD104" s="220">
        <f t="shared" si="17"/>
        <v>404602430820451.44</v>
      </c>
      <c r="AE104" s="219">
        <f t="shared" si="18"/>
        <v>1208.6914429793753</v>
      </c>
      <c r="AF104" s="98">
        <f t="shared" si="29"/>
        <v>1.409839989401966E-2</v>
      </c>
      <c r="AG104" s="84">
        <f t="shared" si="30"/>
        <v>-3.5087719298245612E-2</v>
      </c>
      <c r="AH104" s="84">
        <f t="shared" si="31"/>
        <v>-3.6968576709796672E-3</v>
      </c>
      <c r="AI104" s="84">
        <f t="shared" si="32"/>
        <v>4.9799196787148593E-2</v>
      </c>
      <c r="AJ104" s="84">
        <f t="shared" si="33"/>
        <v>0</v>
      </c>
    </row>
    <row r="105" spans="1:36">
      <c r="A105" s="84">
        <v>20180531</v>
      </c>
      <c r="B105" s="84" t="s">
        <v>99</v>
      </c>
      <c r="C105" s="85">
        <v>49500</v>
      </c>
      <c r="D105" s="85">
        <v>50700</v>
      </c>
      <c r="E105" s="85">
        <v>6419324700</v>
      </c>
      <c r="F105" s="85">
        <f t="shared" si="19"/>
        <v>0.15349192624935104</v>
      </c>
      <c r="G105" s="85">
        <f t="shared" si="20"/>
        <v>0.15349192624935104</v>
      </c>
      <c r="H105" s="84">
        <v>269500</v>
      </c>
      <c r="I105" s="84">
        <v>265500</v>
      </c>
      <c r="J105" s="88">
        <v>125395903</v>
      </c>
      <c r="K105" s="84">
        <f t="shared" si="21"/>
        <v>1.8103903199069655</v>
      </c>
      <c r="L105" s="84">
        <f t="shared" si="22"/>
        <v>1.8103903199069655</v>
      </c>
      <c r="M105" s="85">
        <v>261400</v>
      </c>
      <c r="N105" s="85">
        <v>265000</v>
      </c>
      <c r="O105" s="85">
        <v>15956260</v>
      </c>
      <c r="P105" s="85">
        <f t="shared" si="23"/>
        <v>38.540469933162619</v>
      </c>
      <c r="Q105" s="85">
        <f t="shared" si="24"/>
        <v>38.540469933162619</v>
      </c>
      <c r="R105" s="84">
        <v>0</v>
      </c>
      <c r="S105" s="84"/>
      <c r="T105" s="84">
        <v>0</v>
      </c>
      <c r="U105" s="84">
        <v>0</v>
      </c>
      <c r="V105" s="84"/>
      <c r="W105" s="85">
        <v>1</v>
      </c>
      <c r="X105" s="85">
        <v>1</v>
      </c>
      <c r="Y105" s="85">
        <v>100000000</v>
      </c>
      <c r="Z105" s="85">
        <f t="shared" si="25"/>
        <v>1338976.7361076798</v>
      </c>
      <c r="AA105" s="85">
        <f t="shared" si="26"/>
        <v>1338976.7361076798</v>
      </c>
      <c r="AB105" s="221">
        <f t="shared" si="27"/>
        <v>0</v>
      </c>
      <c r="AC105" s="221">
        <f t="shared" si="28"/>
        <v>334744184026919.94</v>
      </c>
      <c r="AD105" s="220">
        <f t="shared" si="17"/>
        <v>407090608452362.87</v>
      </c>
      <c r="AE105" s="219">
        <f t="shared" si="18"/>
        <v>1216.1245150106174</v>
      </c>
      <c r="AF105" s="98">
        <f t="shared" si="29"/>
        <v>6.1496853265709155E-3</v>
      </c>
      <c r="AG105" s="84">
        <f t="shared" si="30"/>
        <v>2.4242424242424242E-2</v>
      </c>
      <c r="AH105" s="84">
        <f t="shared" si="31"/>
        <v>-1.4842300556586271E-2</v>
      </c>
      <c r="AI105" s="84">
        <f t="shared" si="32"/>
        <v>1.3771996939556235E-2</v>
      </c>
      <c r="AJ105" s="84">
        <f t="shared" si="33"/>
        <v>0</v>
      </c>
    </row>
    <row r="106" spans="1:36">
      <c r="A106" s="84">
        <v>20180601</v>
      </c>
      <c r="B106" s="84" t="s">
        <v>99</v>
      </c>
      <c r="C106" s="85">
        <v>50700</v>
      </c>
      <c r="D106" s="85">
        <v>51300</v>
      </c>
      <c r="E106" s="85">
        <v>6419324700</v>
      </c>
      <c r="F106" s="85">
        <f t="shared" si="19"/>
        <v>0.15349192624935104</v>
      </c>
      <c r="G106" s="85">
        <f t="shared" si="20"/>
        <v>0.15349192624935104</v>
      </c>
      <c r="H106" s="84">
        <v>265500</v>
      </c>
      <c r="I106" s="84">
        <v>273500</v>
      </c>
      <c r="J106" s="88">
        <v>125395903</v>
      </c>
      <c r="K106" s="84">
        <f t="shared" si="21"/>
        <v>1.8103903199069655</v>
      </c>
      <c r="L106" s="84">
        <f t="shared" si="22"/>
        <v>1.8103903199069655</v>
      </c>
      <c r="M106" s="85">
        <v>265000</v>
      </c>
      <c r="N106" s="85">
        <v>263500</v>
      </c>
      <c r="O106" s="85">
        <v>15956260</v>
      </c>
      <c r="P106" s="85">
        <f t="shared" si="23"/>
        <v>38.540469933162619</v>
      </c>
      <c r="Q106" s="85">
        <f t="shared" si="24"/>
        <v>38.540469933162619</v>
      </c>
      <c r="R106" s="84">
        <v>0</v>
      </c>
      <c r="S106" s="84"/>
      <c r="T106" s="84">
        <v>0</v>
      </c>
      <c r="U106" s="84">
        <v>0</v>
      </c>
      <c r="V106" s="84"/>
      <c r="W106" s="85">
        <v>1</v>
      </c>
      <c r="X106" s="85">
        <v>1</v>
      </c>
      <c r="Y106" s="85">
        <v>100000000</v>
      </c>
      <c r="Z106" s="85">
        <f t="shared" si="25"/>
        <v>1338976.7361076798</v>
      </c>
      <c r="AA106" s="85">
        <f t="shared" si="26"/>
        <v>1338976.7361076798</v>
      </c>
      <c r="AB106" s="221">
        <f t="shared" si="27"/>
        <v>0</v>
      </c>
      <c r="AC106" s="221">
        <f t="shared" si="28"/>
        <v>334744184026919.94</v>
      </c>
      <c r="AD106" s="220">
        <f t="shared" si="17"/>
        <v>408575478753830.69</v>
      </c>
      <c r="AE106" s="219">
        <f t="shared" si="18"/>
        <v>1220.5603510081396</v>
      </c>
      <c r="AF106" s="98">
        <f t="shared" si="29"/>
        <v>3.6475179496595076E-3</v>
      </c>
      <c r="AG106" s="84">
        <f t="shared" si="30"/>
        <v>1.1834319526627219E-2</v>
      </c>
      <c r="AH106" s="84">
        <f t="shared" si="31"/>
        <v>3.0131826741996232E-2</v>
      </c>
      <c r="AI106" s="84">
        <f t="shared" si="32"/>
        <v>-5.6603773584905656E-3</v>
      </c>
      <c r="AJ106" s="84">
        <f t="shared" si="33"/>
        <v>0</v>
      </c>
    </row>
    <row r="107" spans="1:36">
      <c r="A107" s="84">
        <v>20180604</v>
      </c>
      <c r="B107" s="84" t="s">
        <v>99</v>
      </c>
      <c r="C107" s="85">
        <v>51300</v>
      </c>
      <c r="D107" s="85">
        <v>51100</v>
      </c>
      <c r="E107" s="85">
        <v>6419324700</v>
      </c>
      <c r="F107" s="85">
        <f t="shared" si="19"/>
        <v>0.15349192624935104</v>
      </c>
      <c r="G107" s="85">
        <f t="shared" si="20"/>
        <v>0.15349192624935104</v>
      </c>
      <c r="H107" s="84">
        <v>273500</v>
      </c>
      <c r="I107" s="84">
        <v>266500</v>
      </c>
      <c r="J107" s="88">
        <v>125395903</v>
      </c>
      <c r="K107" s="84">
        <f t="shared" si="21"/>
        <v>1.8103903199069655</v>
      </c>
      <c r="L107" s="84">
        <f t="shared" si="22"/>
        <v>1.8103903199069655</v>
      </c>
      <c r="M107" s="85">
        <v>263500</v>
      </c>
      <c r="N107" s="85">
        <v>253000</v>
      </c>
      <c r="O107" s="85">
        <v>15956260</v>
      </c>
      <c r="P107" s="85">
        <f t="shared" si="23"/>
        <v>38.540469933162619</v>
      </c>
      <c r="Q107" s="85">
        <f t="shared" si="24"/>
        <v>38.540469933162619</v>
      </c>
      <c r="R107" s="84">
        <v>0</v>
      </c>
      <c r="S107" s="84"/>
      <c r="T107" s="84">
        <v>0</v>
      </c>
      <c r="U107" s="84">
        <v>0</v>
      </c>
      <c r="V107" s="84"/>
      <c r="W107" s="85">
        <v>1</v>
      </c>
      <c r="X107" s="85">
        <v>1</v>
      </c>
      <c r="Y107" s="85">
        <v>100000000</v>
      </c>
      <c r="Z107" s="85">
        <f t="shared" si="25"/>
        <v>1338976.7361076798</v>
      </c>
      <c r="AA107" s="85">
        <f t="shared" si="26"/>
        <v>1338976.7361076798</v>
      </c>
      <c r="AB107" s="221">
        <f t="shared" si="27"/>
        <v>0</v>
      </c>
      <c r="AC107" s="221">
        <f t="shared" si="28"/>
        <v>334744184026919.94</v>
      </c>
      <c r="AD107" s="220">
        <f t="shared" si="17"/>
        <v>400332208681370.62</v>
      </c>
      <c r="AE107" s="219">
        <f t="shared" si="18"/>
        <v>1195.9347698455492</v>
      </c>
      <c r="AF107" s="98">
        <f t="shared" si="29"/>
        <v>-2.017563583992428E-2</v>
      </c>
      <c r="AG107" s="84">
        <f t="shared" si="30"/>
        <v>-3.8986354775828458E-3</v>
      </c>
      <c r="AH107" s="84">
        <f t="shared" si="31"/>
        <v>-2.5594149908592323E-2</v>
      </c>
      <c r="AI107" s="84">
        <f t="shared" si="32"/>
        <v>-3.9848197343453511E-2</v>
      </c>
      <c r="AJ107" s="84">
        <f t="shared" si="33"/>
        <v>0</v>
      </c>
    </row>
    <row r="108" spans="1:36">
      <c r="A108" s="84">
        <v>20180605</v>
      </c>
      <c r="B108" s="84" t="s">
        <v>99</v>
      </c>
      <c r="C108" s="85">
        <v>51100</v>
      </c>
      <c r="D108" s="85">
        <v>51300</v>
      </c>
      <c r="E108" s="85">
        <v>6419324700</v>
      </c>
      <c r="F108" s="85">
        <f t="shared" si="19"/>
        <v>0.15349192624935104</v>
      </c>
      <c r="G108" s="85">
        <f t="shared" si="20"/>
        <v>0.15349192624935104</v>
      </c>
      <c r="H108" s="84">
        <v>266500</v>
      </c>
      <c r="I108" s="84">
        <v>267000</v>
      </c>
      <c r="J108" s="88">
        <v>125395903</v>
      </c>
      <c r="K108" s="84">
        <f t="shared" si="21"/>
        <v>1.8103903199069655</v>
      </c>
      <c r="L108" s="84">
        <f t="shared" si="22"/>
        <v>1.8103903199069655</v>
      </c>
      <c r="M108" s="85">
        <v>253000</v>
      </c>
      <c r="N108" s="85">
        <v>245000</v>
      </c>
      <c r="O108" s="85">
        <v>15956260</v>
      </c>
      <c r="P108" s="85">
        <f t="shared" si="23"/>
        <v>38.540469933162619</v>
      </c>
      <c r="Q108" s="85">
        <f t="shared" si="24"/>
        <v>38.540469933162619</v>
      </c>
      <c r="R108" s="84">
        <v>0</v>
      </c>
      <c r="S108" s="84"/>
      <c r="T108" s="84">
        <v>0</v>
      </c>
      <c r="U108" s="84">
        <v>0</v>
      </c>
      <c r="V108" s="84"/>
      <c r="W108" s="85">
        <v>1</v>
      </c>
      <c r="X108" s="85">
        <v>1</v>
      </c>
      <c r="Y108" s="85">
        <v>100000000</v>
      </c>
      <c r="Z108" s="85">
        <f t="shared" si="25"/>
        <v>1338976.7361076798</v>
      </c>
      <c r="AA108" s="85">
        <f t="shared" si="26"/>
        <v>1338976.7361076798</v>
      </c>
      <c r="AB108" s="221">
        <f t="shared" si="27"/>
        <v>0</v>
      </c>
      <c r="AC108" s="221">
        <f t="shared" si="28"/>
        <v>334744184026919.94</v>
      </c>
      <c r="AD108" s="220">
        <f t="shared" si="17"/>
        <v>395723085278323</v>
      </c>
      <c r="AE108" s="219">
        <f t="shared" si="18"/>
        <v>1182.1656780346009</v>
      </c>
      <c r="AF108" s="98">
        <f t="shared" si="29"/>
        <v>-1.1513246506518552E-2</v>
      </c>
      <c r="AG108" s="84">
        <f t="shared" si="30"/>
        <v>3.9138943248532287E-3</v>
      </c>
      <c r="AH108" s="84">
        <f t="shared" si="31"/>
        <v>1.876172607879925E-3</v>
      </c>
      <c r="AI108" s="84">
        <f t="shared" si="32"/>
        <v>-3.1620553359683792E-2</v>
      </c>
      <c r="AJ108" s="84">
        <f t="shared" si="33"/>
        <v>0</v>
      </c>
    </row>
    <row r="109" spans="1:36">
      <c r="A109" s="84">
        <v>20180607</v>
      </c>
      <c r="B109" s="84" t="s">
        <v>99</v>
      </c>
      <c r="C109" s="85">
        <v>51300</v>
      </c>
      <c r="D109" s="85">
        <v>50600</v>
      </c>
      <c r="E109" s="85">
        <v>6419324700</v>
      </c>
      <c r="F109" s="85">
        <f t="shared" si="19"/>
        <v>0.15349192624935104</v>
      </c>
      <c r="G109" s="85">
        <f t="shared" si="20"/>
        <v>0.15349192624935104</v>
      </c>
      <c r="H109" s="84">
        <v>267000</v>
      </c>
      <c r="I109" s="84">
        <v>271000</v>
      </c>
      <c r="J109" s="88">
        <v>125395903</v>
      </c>
      <c r="K109" s="84">
        <f t="shared" si="21"/>
        <v>1.8103903199069655</v>
      </c>
      <c r="L109" s="84">
        <f t="shared" si="22"/>
        <v>1.8103903199069655</v>
      </c>
      <c r="M109" s="85">
        <v>245000</v>
      </c>
      <c r="N109" s="85">
        <v>257100</v>
      </c>
      <c r="O109" s="85">
        <v>15956260</v>
      </c>
      <c r="P109" s="85">
        <f t="shared" si="23"/>
        <v>38.540469933162619</v>
      </c>
      <c r="Q109" s="85">
        <f t="shared" si="24"/>
        <v>38.540469933162619</v>
      </c>
      <c r="R109" s="84">
        <v>0</v>
      </c>
      <c r="S109" s="84"/>
      <c r="T109" s="84">
        <v>0</v>
      </c>
      <c r="U109" s="84">
        <v>0</v>
      </c>
      <c r="V109" s="84"/>
      <c r="W109" s="85">
        <v>1</v>
      </c>
      <c r="X109" s="85">
        <v>1</v>
      </c>
      <c r="Y109" s="85">
        <v>100000000</v>
      </c>
      <c r="Z109" s="85">
        <f t="shared" si="25"/>
        <v>1338976.7361076798</v>
      </c>
      <c r="AA109" s="85">
        <f t="shared" si="26"/>
        <v>1338976.7361076798</v>
      </c>
      <c r="AB109" s="221">
        <f t="shared" si="27"/>
        <v>0</v>
      </c>
      <c r="AC109" s="221">
        <f t="shared" si="28"/>
        <v>334744184026919.94</v>
      </c>
      <c r="AD109" s="220">
        <f t="shared" si="17"/>
        <v>403382464515901.94</v>
      </c>
      <c r="AE109" s="219">
        <f t="shared" si="18"/>
        <v>1205.0469694895794</v>
      </c>
      <c r="AF109" s="98">
        <f t="shared" si="29"/>
        <v>1.935540159905471E-2</v>
      </c>
      <c r="AG109" s="84">
        <f t="shared" si="30"/>
        <v>-1.364522417153996E-2</v>
      </c>
      <c r="AH109" s="84">
        <f t="shared" si="31"/>
        <v>1.4981273408239701E-2</v>
      </c>
      <c r="AI109" s="84">
        <f t="shared" si="32"/>
        <v>4.9387755102040819E-2</v>
      </c>
      <c r="AJ109" s="84">
        <f t="shared" si="33"/>
        <v>0</v>
      </c>
    </row>
    <row r="110" spans="1:36">
      <c r="A110" s="84">
        <v>20180608</v>
      </c>
      <c r="B110" s="84" t="s">
        <v>99</v>
      </c>
      <c r="C110" s="85">
        <v>50600</v>
      </c>
      <c r="D110" s="85">
        <v>49650</v>
      </c>
      <c r="E110" s="85">
        <v>6419324700</v>
      </c>
      <c r="F110" s="85">
        <f t="shared" si="19"/>
        <v>0.15349192624935104</v>
      </c>
      <c r="G110" s="85">
        <f t="shared" si="20"/>
        <v>0.15349192624935104</v>
      </c>
      <c r="H110" s="84">
        <v>271000</v>
      </c>
      <c r="I110" s="84">
        <v>269500</v>
      </c>
      <c r="J110" s="88">
        <v>125395903</v>
      </c>
      <c r="K110" s="84">
        <f t="shared" si="21"/>
        <v>1.8103903199069655</v>
      </c>
      <c r="L110" s="84">
        <f t="shared" si="22"/>
        <v>1.8103903199069655</v>
      </c>
      <c r="M110" s="85">
        <v>257100</v>
      </c>
      <c r="N110" s="85">
        <v>248300</v>
      </c>
      <c r="O110" s="85">
        <v>15956260</v>
      </c>
      <c r="P110" s="85">
        <f t="shared" si="23"/>
        <v>38.540469933162619</v>
      </c>
      <c r="Q110" s="85">
        <f t="shared" si="24"/>
        <v>38.540469933162619</v>
      </c>
      <c r="R110" s="84">
        <v>0</v>
      </c>
      <c r="S110" s="84"/>
      <c r="T110" s="84">
        <v>0</v>
      </c>
      <c r="U110" s="84">
        <v>0</v>
      </c>
      <c r="V110" s="84"/>
      <c r="W110" s="85">
        <v>1</v>
      </c>
      <c r="X110" s="85">
        <v>1</v>
      </c>
      <c r="Y110" s="85">
        <v>100000000</v>
      </c>
      <c r="Z110" s="85">
        <f t="shared" si="25"/>
        <v>1338976.7361076798</v>
      </c>
      <c r="AA110" s="85">
        <f t="shared" si="26"/>
        <v>1338976.7361076798</v>
      </c>
      <c r="AB110" s="221">
        <f t="shared" si="27"/>
        <v>0</v>
      </c>
      <c r="AC110" s="221">
        <f t="shared" si="28"/>
        <v>334744184026919.94</v>
      </c>
      <c r="AD110" s="220">
        <f t="shared" si="17"/>
        <v>396694228957502.87</v>
      </c>
      <c r="AE110" s="219">
        <f t="shared" si="18"/>
        <v>1185.0668297962152</v>
      </c>
      <c r="AF110" s="98">
        <f t="shared" si="29"/>
        <v>-1.6580382507270383E-2</v>
      </c>
      <c r="AG110" s="84">
        <f t="shared" si="30"/>
        <v>-1.8774703557312252E-2</v>
      </c>
      <c r="AH110" s="84">
        <f t="shared" si="31"/>
        <v>-5.5350553505535052E-3</v>
      </c>
      <c r="AI110" s="84">
        <f t="shared" si="32"/>
        <v>-3.4227926876701675E-2</v>
      </c>
      <c r="AJ110" s="84">
        <f t="shared" si="33"/>
        <v>0</v>
      </c>
    </row>
    <row r="111" spans="1:36">
      <c r="A111" s="84">
        <v>20180611</v>
      </c>
      <c r="B111" s="84" t="s">
        <v>99</v>
      </c>
      <c r="C111" s="85">
        <v>49650</v>
      </c>
      <c r="D111" s="85">
        <v>49900</v>
      </c>
      <c r="E111" s="85">
        <v>6419324700</v>
      </c>
      <c r="F111" s="85">
        <f t="shared" si="19"/>
        <v>0.15349192624935104</v>
      </c>
      <c r="G111" s="85">
        <f t="shared" si="20"/>
        <v>0.15349192624935104</v>
      </c>
      <c r="H111" s="84">
        <v>269500</v>
      </c>
      <c r="I111" s="84">
        <v>267500</v>
      </c>
      <c r="J111" s="88">
        <v>125395903</v>
      </c>
      <c r="K111" s="84">
        <f t="shared" si="21"/>
        <v>1.8103903199069655</v>
      </c>
      <c r="L111" s="84">
        <f t="shared" si="22"/>
        <v>1.8103903199069655</v>
      </c>
      <c r="M111" s="85">
        <v>248300</v>
      </c>
      <c r="N111" s="85">
        <v>245000</v>
      </c>
      <c r="O111" s="85">
        <v>15956260</v>
      </c>
      <c r="P111" s="85">
        <f t="shared" si="23"/>
        <v>38.540469933162619</v>
      </c>
      <c r="Q111" s="85">
        <f t="shared" si="24"/>
        <v>38.540469933162619</v>
      </c>
      <c r="R111" s="84">
        <v>0</v>
      </c>
      <c r="S111" s="84"/>
      <c r="T111" s="84">
        <v>0</v>
      </c>
      <c r="U111" s="84">
        <v>0</v>
      </c>
      <c r="V111" s="84"/>
      <c r="W111" s="85">
        <v>1</v>
      </c>
      <c r="X111" s="85">
        <v>1</v>
      </c>
      <c r="Y111" s="85">
        <v>100000000</v>
      </c>
      <c r="Z111" s="85">
        <f t="shared" si="25"/>
        <v>1338976.7361076798</v>
      </c>
      <c r="AA111" s="85">
        <f t="shared" si="26"/>
        <v>1338976.7361076798</v>
      </c>
      <c r="AB111" s="221">
        <f t="shared" si="27"/>
        <v>0</v>
      </c>
      <c r="AC111" s="221">
        <f t="shared" si="28"/>
        <v>334744184026919.94</v>
      </c>
      <c r="AD111" s="220">
        <f t="shared" si="17"/>
        <v>394457152724004.37</v>
      </c>
      <c r="AE111" s="219">
        <f t="shared" si="18"/>
        <v>1178.3838869991609</v>
      </c>
      <c r="AF111" s="98">
        <f t="shared" si="29"/>
        <v>-5.6392961384324975E-3</v>
      </c>
      <c r="AG111" s="84">
        <f t="shared" si="30"/>
        <v>5.0352467270896274E-3</v>
      </c>
      <c r="AH111" s="84">
        <f t="shared" si="31"/>
        <v>-7.4211502782931356E-3</v>
      </c>
      <c r="AI111" s="84">
        <f t="shared" si="32"/>
        <v>-1.3290374546919049E-2</v>
      </c>
      <c r="AJ111" s="84">
        <f t="shared" si="33"/>
        <v>0</v>
      </c>
    </row>
    <row r="112" spans="1:36">
      <c r="A112" s="84">
        <v>20180612</v>
      </c>
      <c r="B112" s="84" t="s">
        <v>99</v>
      </c>
      <c r="C112" s="85">
        <v>49900</v>
      </c>
      <c r="D112" s="85">
        <v>49400</v>
      </c>
      <c r="E112" s="85">
        <v>6419324700</v>
      </c>
      <c r="F112" s="85">
        <f t="shared" si="19"/>
        <v>0.15349192624935104</v>
      </c>
      <c r="G112" s="85">
        <f t="shared" si="20"/>
        <v>0.15349192624935104</v>
      </c>
      <c r="H112" s="84">
        <v>267500</v>
      </c>
      <c r="I112" s="84">
        <v>273000</v>
      </c>
      <c r="J112" s="88">
        <v>125395903</v>
      </c>
      <c r="K112" s="84">
        <f t="shared" si="21"/>
        <v>1.8103903199069655</v>
      </c>
      <c r="L112" s="84">
        <f t="shared" si="22"/>
        <v>1.8103903199069655</v>
      </c>
      <c r="M112" s="85">
        <v>245000</v>
      </c>
      <c r="N112" s="85">
        <v>246500</v>
      </c>
      <c r="O112" s="85">
        <v>15956260</v>
      </c>
      <c r="P112" s="85">
        <f t="shared" si="23"/>
        <v>38.540469933162619</v>
      </c>
      <c r="Q112" s="85">
        <f t="shared" si="24"/>
        <v>38.540469933162619</v>
      </c>
      <c r="R112" s="84">
        <v>0</v>
      </c>
      <c r="S112" s="84"/>
      <c r="T112" s="84">
        <v>0</v>
      </c>
      <c r="U112" s="84">
        <v>0</v>
      </c>
      <c r="V112" s="84"/>
      <c r="W112" s="85">
        <v>1</v>
      </c>
      <c r="X112" s="85">
        <v>1</v>
      </c>
      <c r="Y112" s="85">
        <v>100000000</v>
      </c>
      <c r="Z112" s="85">
        <f t="shared" si="25"/>
        <v>1338976.7361076798</v>
      </c>
      <c r="AA112" s="85">
        <f t="shared" si="26"/>
        <v>1338976.7361076798</v>
      </c>
      <c r="AB112" s="221">
        <f t="shared" si="27"/>
        <v>0</v>
      </c>
      <c r="AC112" s="221">
        <f t="shared" si="28"/>
        <v>334744184026919.94</v>
      </c>
      <c r="AD112" s="220">
        <f t="shared" si="17"/>
        <v>396135523514666</v>
      </c>
      <c r="AE112" s="219">
        <f t="shared" si="18"/>
        <v>1183.3977778171316</v>
      </c>
      <c r="AF112" s="98">
        <f t="shared" si="29"/>
        <v>4.254887455003172E-3</v>
      </c>
      <c r="AG112" s="84">
        <f t="shared" si="30"/>
        <v>-1.002004008016032E-2</v>
      </c>
      <c r="AH112" s="84">
        <f t="shared" si="31"/>
        <v>2.0560747663551402E-2</v>
      </c>
      <c r="AI112" s="84">
        <f t="shared" si="32"/>
        <v>6.1224489795918364E-3</v>
      </c>
      <c r="AJ112" s="84">
        <f t="shared" si="33"/>
        <v>0</v>
      </c>
    </row>
    <row r="113" spans="1:36">
      <c r="A113" s="84">
        <v>20180614</v>
      </c>
      <c r="B113" s="84" t="s">
        <v>99</v>
      </c>
      <c r="C113" s="85">
        <v>49400</v>
      </c>
      <c r="D113" s="85">
        <v>48200</v>
      </c>
      <c r="E113" s="85">
        <v>6419324700</v>
      </c>
      <c r="F113" s="85">
        <f t="shared" si="19"/>
        <v>0.15349192624935104</v>
      </c>
      <c r="G113" s="85">
        <f t="shared" si="20"/>
        <v>0.15349192624935104</v>
      </c>
      <c r="H113" s="84">
        <v>273000</v>
      </c>
      <c r="I113" s="84">
        <v>280000</v>
      </c>
      <c r="J113" s="88">
        <v>125395903</v>
      </c>
      <c r="K113" s="84">
        <f t="shared" si="21"/>
        <v>1.8103903199069655</v>
      </c>
      <c r="L113" s="84">
        <f t="shared" si="22"/>
        <v>1.8103903199069655</v>
      </c>
      <c r="M113" s="85">
        <v>246500</v>
      </c>
      <c r="N113" s="85">
        <v>236100</v>
      </c>
      <c r="O113" s="85">
        <v>15956260</v>
      </c>
      <c r="P113" s="85">
        <f t="shared" si="23"/>
        <v>38.540469933162619</v>
      </c>
      <c r="Q113" s="85">
        <f t="shared" si="24"/>
        <v>38.540469933162619</v>
      </c>
      <c r="R113" s="84">
        <v>0</v>
      </c>
      <c r="S113" s="84"/>
      <c r="T113" s="84">
        <v>0</v>
      </c>
      <c r="U113" s="84">
        <v>0</v>
      </c>
      <c r="V113" s="84"/>
      <c r="W113" s="85">
        <v>1</v>
      </c>
      <c r="X113" s="85">
        <v>1</v>
      </c>
      <c r="Y113" s="85">
        <v>100000000</v>
      </c>
      <c r="Z113" s="85">
        <f t="shared" si="25"/>
        <v>1338976.7361076798</v>
      </c>
      <c r="AA113" s="85">
        <f t="shared" si="26"/>
        <v>1338976.7361076798</v>
      </c>
      <c r="AB113" s="221">
        <f t="shared" si="27"/>
        <v>0</v>
      </c>
      <c r="AC113" s="221">
        <f t="shared" si="28"/>
        <v>334744184026919.94</v>
      </c>
      <c r="AD113" s="220">
        <f t="shared" si="17"/>
        <v>390146652509921.12</v>
      </c>
      <c r="AE113" s="219">
        <f t="shared" si="18"/>
        <v>1165.5068889219172</v>
      </c>
      <c r="AF113" s="98">
        <f t="shared" si="29"/>
        <v>-1.5118237697062036E-2</v>
      </c>
      <c r="AG113" s="84">
        <f t="shared" si="30"/>
        <v>-2.4291497975708502E-2</v>
      </c>
      <c r="AH113" s="84">
        <f t="shared" si="31"/>
        <v>2.564102564102564E-2</v>
      </c>
      <c r="AI113" s="84">
        <f t="shared" si="32"/>
        <v>-4.2190669371196754E-2</v>
      </c>
      <c r="AJ113" s="84">
        <f t="shared" si="33"/>
        <v>0</v>
      </c>
    </row>
    <row r="114" spans="1:36">
      <c r="A114" s="84">
        <v>20180615</v>
      </c>
      <c r="B114" s="84" t="s">
        <v>99</v>
      </c>
      <c r="C114" s="85">
        <v>48200</v>
      </c>
      <c r="D114" s="85">
        <v>47650</v>
      </c>
      <c r="E114" s="85">
        <v>6419324700</v>
      </c>
      <c r="F114" s="85">
        <f t="shared" si="19"/>
        <v>0.15349192624935104</v>
      </c>
      <c r="G114" s="85">
        <f t="shared" si="20"/>
        <v>0.15349192624935104</v>
      </c>
      <c r="H114" s="84">
        <v>280000</v>
      </c>
      <c r="I114" s="84">
        <v>298500</v>
      </c>
      <c r="J114" s="88">
        <v>125395903</v>
      </c>
      <c r="K114" s="84">
        <f t="shared" si="21"/>
        <v>1.8103903199069655</v>
      </c>
      <c r="L114" s="84">
        <f t="shared" si="22"/>
        <v>1.8103903199069655</v>
      </c>
      <c r="M114" s="85">
        <v>236100</v>
      </c>
      <c r="N114" s="85">
        <v>232700</v>
      </c>
      <c r="O114" s="85">
        <v>15956260</v>
      </c>
      <c r="P114" s="85">
        <f t="shared" si="23"/>
        <v>38.540469933162619</v>
      </c>
      <c r="Q114" s="85">
        <f t="shared" si="24"/>
        <v>38.540469933162619</v>
      </c>
      <c r="R114" s="84">
        <v>0</v>
      </c>
      <c r="S114" s="84"/>
      <c r="T114" s="84">
        <v>0</v>
      </c>
      <c r="U114" s="84">
        <v>0</v>
      </c>
      <c r="V114" s="84"/>
      <c r="W114" s="85">
        <v>1</v>
      </c>
      <c r="X114" s="85">
        <v>1</v>
      </c>
      <c r="Y114" s="85">
        <v>100000000</v>
      </c>
      <c r="Z114" s="85">
        <f t="shared" si="25"/>
        <v>1338976.7361076798</v>
      </c>
      <c r="AA114" s="85">
        <f t="shared" si="26"/>
        <v>1338976.7361076798</v>
      </c>
      <c r="AB114" s="221">
        <f t="shared" si="27"/>
        <v>0</v>
      </c>
      <c r="AC114" s="221">
        <f t="shared" si="28"/>
        <v>334744184026919.94</v>
      </c>
      <c r="AD114" s="220">
        <f t="shared" si="17"/>
        <v>391713646833224.06</v>
      </c>
      <c r="AE114" s="219">
        <f t="shared" si="18"/>
        <v>1170.1880585973756</v>
      </c>
      <c r="AF114" s="98">
        <f t="shared" si="29"/>
        <v>4.0164238581107958E-3</v>
      </c>
      <c r="AG114" s="84">
        <f t="shared" si="30"/>
        <v>-1.1410788381742738E-2</v>
      </c>
      <c r="AH114" s="84">
        <f t="shared" si="31"/>
        <v>6.6071428571428573E-2</v>
      </c>
      <c r="AI114" s="84">
        <f t="shared" si="32"/>
        <v>-1.4400677678949597E-2</v>
      </c>
      <c r="AJ114" s="84">
        <f t="shared" si="33"/>
        <v>0</v>
      </c>
    </row>
    <row r="115" spans="1:36">
      <c r="A115" s="84">
        <v>20180618</v>
      </c>
      <c r="B115" s="84" t="s">
        <v>99</v>
      </c>
      <c r="C115" s="85">
        <v>47650</v>
      </c>
      <c r="D115" s="85">
        <v>46600</v>
      </c>
      <c r="E115" s="85">
        <v>6419324700</v>
      </c>
      <c r="F115" s="85">
        <f t="shared" si="19"/>
        <v>0.15349192624935104</v>
      </c>
      <c r="G115" s="85">
        <f t="shared" si="20"/>
        <v>0.15349192624935104</v>
      </c>
      <c r="H115" s="84">
        <v>298500</v>
      </c>
      <c r="I115" s="84">
        <v>305000</v>
      </c>
      <c r="J115" s="88">
        <v>125395903</v>
      </c>
      <c r="K115" s="84">
        <f t="shared" si="21"/>
        <v>1.8103903199069655</v>
      </c>
      <c r="L115" s="84">
        <f t="shared" si="22"/>
        <v>1.8103903199069655</v>
      </c>
      <c r="M115" s="85">
        <v>232700</v>
      </c>
      <c r="N115" s="85">
        <v>218900</v>
      </c>
      <c r="O115" s="85">
        <v>15956260</v>
      </c>
      <c r="P115" s="85">
        <f t="shared" si="23"/>
        <v>38.540469933162619</v>
      </c>
      <c r="Q115" s="85">
        <f t="shared" si="24"/>
        <v>38.540469933162619</v>
      </c>
      <c r="R115" s="84">
        <v>0</v>
      </c>
      <c r="S115" s="84"/>
      <c r="T115" s="84">
        <v>0</v>
      </c>
      <c r="U115" s="84">
        <v>0</v>
      </c>
      <c r="V115" s="84"/>
      <c r="W115" s="85">
        <v>1</v>
      </c>
      <c r="X115" s="85">
        <v>1</v>
      </c>
      <c r="Y115" s="85">
        <v>100000000</v>
      </c>
      <c r="Z115" s="85">
        <f t="shared" si="25"/>
        <v>1338976.7361076798</v>
      </c>
      <c r="AA115" s="85">
        <f t="shared" si="26"/>
        <v>1338976.7361076798</v>
      </c>
      <c r="AB115" s="221">
        <f t="shared" si="27"/>
        <v>0</v>
      </c>
      <c r="AC115" s="221">
        <f t="shared" si="28"/>
        <v>334744184026919.94</v>
      </c>
      <c r="AD115" s="220">
        <f t="shared" si="17"/>
        <v>383668195261181.62</v>
      </c>
      <c r="AE115" s="219">
        <f t="shared" si="18"/>
        <v>1146.1534316913694</v>
      </c>
      <c r="AF115" s="98">
        <f t="shared" si="29"/>
        <v>-2.0539114828102834E-2</v>
      </c>
      <c r="AG115" s="84">
        <f t="shared" si="30"/>
        <v>-2.2035676810073453E-2</v>
      </c>
      <c r="AH115" s="84">
        <f t="shared" si="31"/>
        <v>2.1775544388609715E-2</v>
      </c>
      <c r="AI115" s="84">
        <f t="shared" si="32"/>
        <v>-5.9303824666953157E-2</v>
      </c>
      <c r="AJ115" s="84">
        <f t="shared" si="33"/>
        <v>0</v>
      </c>
    </row>
    <row r="116" spans="1:36">
      <c r="A116" s="84">
        <v>20180619</v>
      </c>
      <c r="B116" s="84" t="s">
        <v>99</v>
      </c>
      <c r="C116" s="85">
        <v>46600</v>
      </c>
      <c r="D116" s="85">
        <v>47000</v>
      </c>
      <c r="E116" s="85">
        <v>6419324700</v>
      </c>
      <c r="F116" s="85">
        <f t="shared" si="19"/>
        <v>0.15349192624935104</v>
      </c>
      <c r="G116" s="85">
        <f t="shared" si="20"/>
        <v>0.15349192624935104</v>
      </c>
      <c r="H116" s="84">
        <v>305000</v>
      </c>
      <c r="I116" s="84">
        <v>287500</v>
      </c>
      <c r="J116" s="88">
        <v>125395903</v>
      </c>
      <c r="K116" s="84">
        <f t="shared" si="21"/>
        <v>1.8103903199069655</v>
      </c>
      <c r="L116" s="84">
        <f t="shared" si="22"/>
        <v>1.8103903199069655</v>
      </c>
      <c r="M116" s="85">
        <v>218900</v>
      </c>
      <c r="N116" s="85">
        <v>222300</v>
      </c>
      <c r="O116" s="85">
        <v>15956260</v>
      </c>
      <c r="P116" s="85">
        <f t="shared" si="23"/>
        <v>38.540469933162619</v>
      </c>
      <c r="Q116" s="85">
        <f t="shared" si="24"/>
        <v>38.540469933162619</v>
      </c>
      <c r="R116" s="84">
        <v>0</v>
      </c>
      <c r="S116" s="84"/>
      <c r="T116" s="84">
        <v>0</v>
      </c>
      <c r="U116" s="84">
        <v>0</v>
      </c>
      <c r="V116" s="84"/>
      <c r="W116" s="85">
        <v>1</v>
      </c>
      <c r="X116" s="85">
        <v>1</v>
      </c>
      <c r="Y116" s="85">
        <v>100000000</v>
      </c>
      <c r="Z116" s="85">
        <f t="shared" si="25"/>
        <v>1338976.7361076798</v>
      </c>
      <c r="AA116" s="85">
        <f t="shared" si="26"/>
        <v>1338976.7361076798</v>
      </c>
      <c r="AB116" s="221">
        <f t="shared" si="27"/>
        <v>0</v>
      </c>
      <c r="AC116" s="221">
        <f t="shared" si="28"/>
        <v>334744184026919.94</v>
      </c>
      <c r="AD116" s="220">
        <f t="shared" si="17"/>
        <v>382180419289812.44</v>
      </c>
      <c r="AE116" s="219">
        <f t="shared" si="18"/>
        <v>1141.7089154238381</v>
      </c>
      <c r="AF116" s="98">
        <f t="shared" si="29"/>
        <v>-3.8777672732459227E-3</v>
      </c>
      <c r="AG116" s="84">
        <f t="shared" si="30"/>
        <v>8.5836909871244635E-3</v>
      </c>
      <c r="AH116" s="84">
        <f t="shared" si="31"/>
        <v>-5.737704918032787E-2</v>
      </c>
      <c r="AI116" s="84">
        <f t="shared" si="32"/>
        <v>1.5532206486980357E-2</v>
      </c>
      <c r="AJ116" s="84">
        <f t="shared" si="33"/>
        <v>0</v>
      </c>
    </row>
    <row r="117" spans="1:36">
      <c r="A117" s="84">
        <v>20180620</v>
      </c>
      <c r="B117" s="84" t="s">
        <v>99</v>
      </c>
      <c r="C117" s="85">
        <v>47000</v>
      </c>
      <c r="D117" s="85">
        <v>47000</v>
      </c>
      <c r="E117" s="85">
        <v>6419324700</v>
      </c>
      <c r="F117" s="85">
        <f t="shared" si="19"/>
        <v>0.15349192624935104</v>
      </c>
      <c r="G117" s="85">
        <f t="shared" si="20"/>
        <v>0.15349192624935104</v>
      </c>
      <c r="H117" s="84">
        <v>287500</v>
      </c>
      <c r="I117" s="84">
        <v>297000</v>
      </c>
      <c r="J117" s="88">
        <v>125395903</v>
      </c>
      <c r="K117" s="84">
        <f t="shared" si="21"/>
        <v>1.8103903199069655</v>
      </c>
      <c r="L117" s="84">
        <f t="shared" si="22"/>
        <v>1.8103903199069655</v>
      </c>
      <c r="M117" s="85">
        <v>222300</v>
      </c>
      <c r="N117" s="85">
        <v>234400</v>
      </c>
      <c r="O117" s="85">
        <v>15956260</v>
      </c>
      <c r="P117" s="85">
        <f t="shared" si="23"/>
        <v>38.540469933162619</v>
      </c>
      <c r="Q117" s="85">
        <f t="shared" si="24"/>
        <v>38.540469933162619</v>
      </c>
      <c r="R117" s="84">
        <v>0</v>
      </c>
      <c r="S117" s="84"/>
      <c r="T117" s="84">
        <v>0</v>
      </c>
      <c r="U117" s="84">
        <v>0</v>
      </c>
      <c r="V117" s="84"/>
      <c r="W117" s="85">
        <v>1</v>
      </c>
      <c r="X117" s="85">
        <v>1</v>
      </c>
      <c r="Y117" s="85">
        <v>100000000</v>
      </c>
      <c r="Z117" s="85">
        <f t="shared" si="25"/>
        <v>1338976.7361076798</v>
      </c>
      <c r="AA117" s="85">
        <f t="shared" si="26"/>
        <v>1338976.7361076798</v>
      </c>
      <c r="AB117" s="221">
        <f t="shared" si="27"/>
        <v>0</v>
      </c>
      <c r="AC117" s="221">
        <f t="shared" si="28"/>
        <v>334744184026919.94</v>
      </c>
      <c r="AD117" s="220">
        <f t="shared" si="17"/>
        <v>391778104095997.06</v>
      </c>
      <c r="AE117" s="219">
        <f t="shared" si="18"/>
        <v>1170.3806153790874</v>
      </c>
      <c r="AF117" s="98">
        <f t="shared" si="29"/>
        <v>2.5112968435221067E-2</v>
      </c>
      <c r="AG117" s="84">
        <f t="shared" si="30"/>
        <v>0</v>
      </c>
      <c r="AH117" s="84">
        <f t="shared" si="31"/>
        <v>3.3043478260869563E-2</v>
      </c>
      <c r="AI117" s="84">
        <f t="shared" si="32"/>
        <v>5.4430949167791273E-2</v>
      </c>
      <c r="AJ117" s="84">
        <f t="shared" si="33"/>
        <v>0</v>
      </c>
    </row>
    <row r="118" spans="1:36">
      <c r="A118" s="84">
        <v>20180621</v>
      </c>
      <c r="B118" s="84" t="s">
        <v>99</v>
      </c>
      <c r="C118" s="85">
        <v>47000</v>
      </c>
      <c r="D118" s="85">
        <v>47050</v>
      </c>
      <c r="E118" s="85">
        <v>6419324700</v>
      </c>
      <c r="F118" s="85">
        <f t="shared" si="19"/>
        <v>0.15349192624935104</v>
      </c>
      <c r="G118" s="85">
        <f t="shared" si="20"/>
        <v>0.15349192624935104</v>
      </c>
      <c r="H118" s="84">
        <v>297000</v>
      </c>
      <c r="I118" s="84">
        <v>292000</v>
      </c>
      <c r="J118" s="88">
        <v>125395903</v>
      </c>
      <c r="K118" s="84">
        <f t="shared" si="21"/>
        <v>1.8103903199069655</v>
      </c>
      <c r="L118" s="84">
        <f t="shared" si="22"/>
        <v>1.8103903199069655</v>
      </c>
      <c r="M118" s="85">
        <v>234400</v>
      </c>
      <c r="N118" s="85">
        <v>231000</v>
      </c>
      <c r="O118" s="85">
        <v>15956260</v>
      </c>
      <c r="P118" s="85">
        <f t="shared" si="23"/>
        <v>38.540469933162619</v>
      </c>
      <c r="Q118" s="85">
        <f t="shared" si="24"/>
        <v>38.540469933162619</v>
      </c>
      <c r="R118" s="84">
        <v>0</v>
      </c>
      <c r="S118" s="84"/>
      <c r="T118" s="84">
        <v>0</v>
      </c>
      <c r="U118" s="84">
        <v>0</v>
      </c>
      <c r="V118" s="84"/>
      <c r="W118" s="85">
        <v>1</v>
      </c>
      <c r="X118" s="85">
        <v>1</v>
      </c>
      <c r="Y118" s="85">
        <v>100000000</v>
      </c>
      <c r="Z118" s="85">
        <f t="shared" si="25"/>
        <v>1338976.7361076798</v>
      </c>
      <c r="AA118" s="85">
        <f t="shared" si="26"/>
        <v>1338976.7361076798</v>
      </c>
      <c r="AB118" s="221">
        <f t="shared" si="27"/>
        <v>0</v>
      </c>
      <c r="AC118" s="221">
        <f t="shared" si="28"/>
        <v>334744184026919.94</v>
      </c>
      <c r="AD118" s="220">
        <f t="shared" si="17"/>
        <v>388601422197094.75</v>
      </c>
      <c r="AE118" s="219">
        <f t="shared" si="18"/>
        <v>1160.8907360907087</v>
      </c>
      <c r="AF118" s="98">
        <f t="shared" si="29"/>
        <v>-8.1083701863131994E-3</v>
      </c>
      <c r="AG118" s="84">
        <f t="shared" si="30"/>
        <v>1.0638297872340426E-3</v>
      </c>
      <c r="AH118" s="84">
        <f t="shared" si="31"/>
        <v>-1.6835016835016835E-2</v>
      </c>
      <c r="AI118" s="84">
        <f t="shared" si="32"/>
        <v>-1.4505119453924915E-2</v>
      </c>
      <c r="AJ118" s="84">
        <f t="shared" si="33"/>
        <v>0</v>
      </c>
    </row>
    <row r="119" spans="1:36">
      <c r="A119" s="84">
        <v>20180622</v>
      </c>
      <c r="B119" s="84" t="s">
        <v>99</v>
      </c>
      <c r="C119" s="85">
        <v>47050</v>
      </c>
      <c r="D119" s="85">
        <v>47250</v>
      </c>
      <c r="E119" s="85">
        <v>6419324700</v>
      </c>
      <c r="F119" s="85">
        <f t="shared" si="19"/>
        <v>0.15349192624935104</v>
      </c>
      <c r="G119" s="85">
        <f t="shared" si="20"/>
        <v>0.15349192624935104</v>
      </c>
      <c r="H119" s="84">
        <v>292000</v>
      </c>
      <c r="I119" s="84">
        <v>295500</v>
      </c>
      <c r="J119" s="88">
        <v>125395903</v>
      </c>
      <c r="K119" s="84">
        <f t="shared" si="21"/>
        <v>1.8103903199069655</v>
      </c>
      <c r="L119" s="84">
        <f t="shared" si="22"/>
        <v>1.8103903199069655</v>
      </c>
      <c r="M119" s="85">
        <v>231000</v>
      </c>
      <c r="N119" s="85">
        <v>232000</v>
      </c>
      <c r="O119" s="85">
        <v>15956260</v>
      </c>
      <c r="P119" s="85">
        <f t="shared" si="23"/>
        <v>38.540469933162619</v>
      </c>
      <c r="Q119" s="85">
        <f t="shared" si="24"/>
        <v>38.540469933162619</v>
      </c>
      <c r="R119" s="84">
        <v>0</v>
      </c>
      <c r="S119" s="84"/>
      <c r="T119" s="84">
        <v>0</v>
      </c>
      <c r="U119" s="84">
        <v>0</v>
      </c>
      <c r="V119" s="84"/>
      <c r="W119" s="85">
        <v>1</v>
      </c>
      <c r="X119" s="85">
        <v>1</v>
      </c>
      <c r="Y119" s="85">
        <v>100000000</v>
      </c>
      <c r="Z119" s="85">
        <f t="shared" si="25"/>
        <v>1338976.7361076798</v>
      </c>
      <c r="AA119" s="85">
        <f t="shared" si="26"/>
        <v>1338976.7361076798</v>
      </c>
      <c r="AB119" s="221">
        <f t="shared" si="27"/>
        <v>0</v>
      </c>
      <c r="AC119" s="221">
        <f t="shared" si="28"/>
        <v>334744184026919.94</v>
      </c>
      <c r="AD119" s="220">
        <f t="shared" si="17"/>
        <v>390208001209870.25</v>
      </c>
      <c r="AE119" s="219">
        <f t="shared" si="18"/>
        <v>1165.6901593202585</v>
      </c>
      <c r="AF119" s="98">
        <f t="shared" si="29"/>
        <v>4.1342592203912534E-3</v>
      </c>
      <c r="AG119" s="84">
        <f t="shared" si="30"/>
        <v>4.2507970244420826E-3</v>
      </c>
      <c r="AH119" s="84">
        <f t="shared" si="31"/>
        <v>1.1986301369863013E-2</v>
      </c>
      <c r="AI119" s="84">
        <f t="shared" si="32"/>
        <v>4.329004329004329E-3</v>
      </c>
      <c r="AJ119" s="84">
        <f t="shared" si="33"/>
        <v>0</v>
      </c>
    </row>
    <row r="120" spans="1:36">
      <c r="A120" s="84">
        <v>20180625</v>
      </c>
      <c r="B120" s="84" t="s">
        <v>99</v>
      </c>
      <c r="C120" s="85">
        <v>47250</v>
      </c>
      <c r="D120" s="85">
        <v>46650</v>
      </c>
      <c r="E120" s="85">
        <v>6419324700</v>
      </c>
      <c r="F120" s="85">
        <f t="shared" si="19"/>
        <v>0.15349192624935104</v>
      </c>
      <c r="G120" s="85">
        <f t="shared" si="20"/>
        <v>0.15349192624935104</v>
      </c>
      <c r="H120" s="84">
        <v>295500</v>
      </c>
      <c r="I120" s="84">
        <v>296000</v>
      </c>
      <c r="J120" s="88">
        <v>125395903</v>
      </c>
      <c r="K120" s="84">
        <f t="shared" si="21"/>
        <v>1.8103903199069655</v>
      </c>
      <c r="L120" s="84">
        <f t="shared" si="22"/>
        <v>1.8103903199069655</v>
      </c>
      <c r="M120" s="85">
        <v>232000</v>
      </c>
      <c r="N120" s="85">
        <v>230900</v>
      </c>
      <c r="O120" s="85">
        <v>15956260</v>
      </c>
      <c r="P120" s="85">
        <f t="shared" si="23"/>
        <v>38.540469933162619</v>
      </c>
      <c r="Q120" s="85">
        <f t="shared" si="24"/>
        <v>38.540469933162619</v>
      </c>
      <c r="R120" s="84">
        <v>0</v>
      </c>
      <c r="S120" s="84"/>
      <c r="T120" s="84">
        <v>0</v>
      </c>
      <c r="U120" s="84">
        <v>0</v>
      </c>
      <c r="V120" s="84"/>
      <c r="W120" s="85">
        <v>1</v>
      </c>
      <c r="X120" s="85">
        <v>1</v>
      </c>
      <c r="Y120" s="85">
        <v>100000000</v>
      </c>
      <c r="Z120" s="85">
        <f t="shared" si="25"/>
        <v>1338976.7361076798</v>
      </c>
      <c r="AA120" s="85">
        <f t="shared" si="26"/>
        <v>1338976.7361076798</v>
      </c>
      <c r="AB120" s="221">
        <f t="shared" si="27"/>
        <v>0</v>
      </c>
      <c r="AC120" s="221">
        <f t="shared" si="28"/>
        <v>334744184026919.94</v>
      </c>
      <c r="AD120" s="220">
        <f t="shared" si="17"/>
        <v>389053862331636.75</v>
      </c>
      <c r="AE120" s="219">
        <f t="shared" si="18"/>
        <v>1162.2423357782648</v>
      </c>
      <c r="AF120" s="98">
        <f t="shared" si="29"/>
        <v>-2.9577529795776023E-3</v>
      </c>
      <c r="AG120" s="84">
        <f t="shared" si="30"/>
        <v>-1.2698412698412698E-2</v>
      </c>
      <c r="AH120" s="84">
        <f t="shared" si="31"/>
        <v>1.6920473773265651E-3</v>
      </c>
      <c r="AI120" s="84">
        <f t="shared" si="32"/>
        <v>-4.7413793103448275E-3</v>
      </c>
      <c r="AJ120" s="84">
        <f t="shared" si="33"/>
        <v>0</v>
      </c>
    </row>
    <row r="121" spans="1:36">
      <c r="A121" s="84">
        <v>20180626</v>
      </c>
      <c r="B121" s="84" t="s">
        <v>99</v>
      </c>
      <c r="C121" s="85">
        <v>46650</v>
      </c>
      <c r="D121" s="85">
        <v>47000</v>
      </c>
      <c r="E121" s="85">
        <v>6419324700</v>
      </c>
      <c r="F121" s="85">
        <f t="shared" si="19"/>
        <v>0.15349192624935104</v>
      </c>
      <c r="G121" s="85">
        <f t="shared" si="20"/>
        <v>0.15349192624935104</v>
      </c>
      <c r="H121" s="84">
        <v>296000</v>
      </c>
      <c r="I121" s="84">
        <v>301000</v>
      </c>
      <c r="J121" s="88">
        <v>125395903</v>
      </c>
      <c r="K121" s="84">
        <f t="shared" si="21"/>
        <v>1.8103903199069655</v>
      </c>
      <c r="L121" s="84">
        <f t="shared" si="22"/>
        <v>1.8103903199069655</v>
      </c>
      <c r="M121" s="85">
        <v>230900</v>
      </c>
      <c r="N121" s="85">
        <v>223800</v>
      </c>
      <c r="O121" s="85">
        <v>15956260</v>
      </c>
      <c r="P121" s="85">
        <f t="shared" si="23"/>
        <v>38.540469933162619</v>
      </c>
      <c r="Q121" s="85">
        <f t="shared" si="24"/>
        <v>38.540469933162619</v>
      </c>
      <c r="R121" s="84">
        <v>0</v>
      </c>
      <c r="S121" s="84"/>
      <c r="T121" s="84">
        <v>0</v>
      </c>
      <c r="U121" s="84">
        <v>0</v>
      </c>
      <c r="V121" s="84"/>
      <c r="W121" s="85">
        <v>1</v>
      </c>
      <c r="X121" s="85">
        <v>1</v>
      </c>
      <c r="Y121" s="85">
        <v>100000000</v>
      </c>
      <c r="Z121" s="85">
        <f t="shared" si="25"/>
        <v>1338976.7361076798</v>
      </c>
      <c r="AA121" s="85">
        <f t="shared" si="26"/>
        <v>1338976.7361076798</v>
      </c>
      <c r="AB121" s="221">
        <f t="shared" si="27"/>
        <v>0</v>
      </c>
      <c r="AC121" s="221">
        <f t="shared" si="28"/>
        <v>334744184026919.94</v>
      </c>
      <c r="AD121" s="220">
        <f t="shared" si="17"/>
        <v>386167571568763.12</v>
      </c>
      <c r="AE121" s="219">
        <f t="shared" si="18"/>
        <v>1153.619958152007</v>
      </c>
      <c r="AF121" s="98">
        <f t="shared" si="29"/>
        <v>-7.4187433728990643E-3</v>
      </c>
      <c r="AG121" s="84">
        <f t="shared" si="30"/>
        <v>7.502679528403001E-3</v>
      </c>
      <c r="AH121" s="84">
        <f t="shared" si="31"/>
        <v>1.6891891891891893E-2</v>
      </c>
      <c r="AI121" s="84">
        <f t="shared" si="32"/>
        <v>-3.0749242096145518E-2</v>
      </c>
      <c r="AJ121" s="84">
        <f t="shared" si="33"/>
        <v>0</v>
      </c>
    </row>
    <row r="122" spans="1:36">
      <c r="A122" s="84">
        <v>20180627</v>
      </c>
      <c r="B122" s="84" t="s">
        <v>99</v>
      </c>
      <c r="C122" s="85">
        <v>47000</v>
      </c>
      <c r="D122" s="85">
        <v>47950</v>
      </c>
      <c r="E122" s="85">
        <v>6419324700</v>
      </c>
      <c r="F122" s="85">
        <f t="shared" si="19"/>
        <v>0.15349192624935104</v>
      </c>
      <c r="G122" s="85">
        <f t="shared" si="20"/>
        <v>0.15349192624935104</v>
      </c>
      <c r="H122" s="84">
        <v>301000</v>
      </c>
      <c r="I122" s="84">
        <v>302000</v>
      </c>
      <c r="J122" s="88">
        <v>125395903</v>
      </c>
      <c r="K122" s="84">
        <f t="shared" si="21"/>
        <v>1.8103903199069655</v>
      </c>
      <c r="L122" s="84">
        <f t="shared" si="22"/>
        <v>1.8103903199069655</v>
      </c>
      <c r="M122" s="85">
        <v>223800</v>
      </c>
      <c r="N122" s="85">
        <v>227100</v>
      </c>
      <c r="O122" s="85">
        <v>15956260</v>
      </c>
      <c r="P122" s="85">
        <f t="shared" si="23"/>
        <v>38.540469933162619</v>
      </c>
      <c r="Q122" s="85">
        <f t="shared" si="24"/>
        <v>38.540469933162619</v>
      </c>
      <c r="R122" s="84">
        <v>0</v>
      </c>
      <c r="S122" s="84"/>
      <c r="T122" s="84">
        <v>0</v>
      </c>
      <c r="U122" s="84">
        <v>0</v>
      </c>
      <c r="V122" s="84"/>
      <c r="W122" s="85">
        <v>1</v>
      </c>
      <c r="X122" s="85">
        <v>1</v>
      </c>
      <c r="Y122" s="85">
        <v>100000000</v>
      </c>
      <c r="Z122" s="85">
        <f t="shared" si="25"/>
        <v>1338976.7361076798</v>
      </c>
      <c r="AA122" s="85">
        <f t="shared" si="26"/>
        <v>1338976.7361076798</v>
      </c>
      <c r="AB122" s="221">
        <f t="shared" si="27"/>
        <v>0</v>
      </c>
      <c r="AC122" s="221">
        <f t="shared" si="28"/>
        <v>334744184026919.94</v>
      </c>
      <c r="AD122" s="220">
        <f t="shared" si="17"/>
        <v>389360009689422.12</v>
      </c>
      <c r="AE122" s="219">
        <f t="shared" si="18"/>
        <v>1163.1569068817937</v>
      </c>
      <c r="AF122" s="98">
        <f t="shared" si="29"/>
        <v>8.2669761929777871E-3</v>
      </c>
      <c r="AG122" s="84">
        <f t="shared" si="30"/>
        <v>2.021276595744681E-2</v>
      </c>
      <c r="AH122" s="84">
        <f t="shared" si="31"/>
        <v>3.3222591362126247E-3</v>
      </c>
      <c r="AI122" s="84">
        <f t="shared" si="32"/>
        <v>1.4745308310991957E-2</v>
      </c>
      <c r="AJ122" s="84">
        <f t="shared" si="33"/>
        <v>0</v>
      </c>
    </row>
    <row r="123" spans="1:36">
      <c r="A123" s="84">
        <v>20180628</v>
      </c>
      <c r="B123" s="84" t="s">
        <v>99</v>
      </c>
      <c r="C123" s="85">
        <v>47950</v>
      </c>
      <c r="D123" s="85">
        <v>46800</v>
      </c>
      <c r="E123" s="85">
        <v>6419324700</v>
      </c>
      <c r="F123" s="85">
        <f t="shared" si="19"/>
        <v>0.15349192624935104</v>
      </c>
      <c r="G123" s="85">
        <f t="shared" si="20"/>
        <v>0.15349192624935104</v>
      </c>
      <c r="H123" s="84">
        <v>302000</v>
      </c>
      <c r="I123" s="84">
        <v>298000</v>
      </c>
      <c r="J123" s="88">
        <v>125395903</v>
      </c>
      <c r="K123" s="84">
        <f t="shared" si="21"/>
        <v>1.8103903199069655</v>
      </c>
      <c r="L123" s="84">
        <f t="shared" si="22"/>
        <v>1.8103903199069655</v>
      </c>
      <c r="M123" s="85">
        <v>227100</v>
      </c>
      <c r="N123" s="85">
        <v>227600</v>
      </c>
      <c r="O123" s="85">
        <v>15956260</v>
      </c>
      <c r="P123" s="85">
        <f t="shared" si="23"/>
        <v>38.540469933162619</v>
      </c>
      <c r="Q123" s="85">
        <f t="shared" si="24"/>
        <v>38.540469933162619</v>
      </c>
      <c r="R123" s="84">
        <v>0</v>
      </c>
      <c r="S123" s="84"/>
      <c r="T123" s="84">
        <v>0</v>
      </c>
      <c r="U123" s="84">
        <v>0</v>
      </c>
      <c r="V123" s="84"/>
      <c r="W123" s="85">
        <v>1</v>
      </c>
      <c r="X123" s="85">
        <v>1</v>
      </c>
      <c r="Y123" s="85">
        <v>100000000</v>
      </c>
      <c r="Z123" s="85">
        <f t="shared" si="25"/>
        <v>1338976.7361076798</v>
      </c>
      <c r="AA123" s="85">
        <f t="shared" si="26"/>
        <v>1338976.7361076798</v>
      </c>
      <c r="AB123" s="221">
        <f t="shared" si="27"/>
        <v>0</v>
      </c>
      <c r="AC123" s="221">
        <f t="shared" si="28"/>
        <v>334744184026919.94</v>
      </c>
      <c r="AD123" s="220">
        <f t="shared" si="17"/>
        <v>387626316762584.69</v>
      </c>
      <c r="AE123" s="219">
        <f t="shared" si="18"/>
        <v>1157.9777491560899</v>
      </c>
      <c r="AF123" s="98">
        <f t="shared" si="29"/>
        <v>-4.4526733195336225E-3</v>
      </c>
      <c r="AG123" s="84">
        <f t="shared" si="30"/>
        <v>-2.3983315954118872E-2</v>
      </c>
      <c r="AH123" s="84">
        <f t="shared" si="31"/>
        <v>-1.3245033112582781E-2</v>
      </c>
      <c r="AI123" s="84">
        <f t="shared" si="32"/>
        <v>2.2016732716864818E-3</v>
      </c>
      <c r="AJ123" s="84">
        <f t="shared" si="33"/>
        <v>0</v>
      </c>
    </row>
    <row r="124" spans="1:36">
      <c r="A124" s="84">
        <v>20180629</v>
      </c>
      <c r="B124" s="84" t="s">
        <v>99</v>
      </c>
      <c r="C124" s="85">
        <v>46800</v>
      </c>
      <c r="D124" s="85">
        <v>46650</v>
      </c>
      <c r="E124" s="85">
        <v>6419324700</v>
      </c>
      <c r="F124" s="85">
        <f t="shared" si="19"/>
        <v>0.15349192624935104</v>
      </c>
      <c r="G124" s="85">
        <f t="shared" si="20"/>
        <v>0.15349192624935104</v>
      </c>
      <c r="H124" s="84">
        <v>298000</v>
      </c>
      <c r="I124" s="84">
        <v>303500</v>
      </c>
      <c r="J124" s="88">
        <v>125395903</v>
      </c>
      <c r="K124" s="84">
        <f t="shared" si="21"/>
        <v>1.8103903199069655</v>
      </c>
      <c r="L124" s="84">
        <f t="shared" si="22"/>
        <v>1.8103903199069655</v>
      </c>
      <c r="M124" s="85">
        <v>227600</v>
      </c>
      <c r="N124" s="85">
        <v>235600</v>
      </c>
      <c r="O124" s="85">
        <v>15956260</v>
      </c>
      <c r="P124" s="85">
        <f t="shared" si="23"/>
        <v>38.540469933162619</v>
      </c>
      <c r="Q124" s="85">
        <f t="shared" si="24"/>
        <v>38.540469933162619</v>
      </c>
      <c r="R124" s="84">
        <v>0</v>
      </c>
      <c r="S124" s="84"/>
      <c r="T124" s="84">
        <v>0</v>
      </c>
      <c r="U124" s="84">
        <v>0</v>
      </c>
      <c r="V124" s="84"/>
      <c r="W124" s="85">
        <v>1</v>
      </c>
      <c r="X124" s="85">
        <v>1</v>
      </c>
      <c r="Y124" s="85">
        <v>100000000</v>
      </c>
      <c r="Z124" s="85">
        <f t="shared" si="25"/>
        <v>1338976.7361076798</v>
      </c>
      <c r="AA124" s="85">
        <f t="shared" si="26"/>
        <v>1338976.7361076798</v>
      </c>
      <c r="AB124" s="221">
        <f t="shared" si="27"/>
        <v>0</v>
      </c>
      <c r="AC124" s="221">
        <f t="shared" si="28"/>
        <v>334744184026919.94</v>
      </c>
      <c r="AD124" s="220">
        <f t="shared" si="17"/>
        <v>393646799064986.62</v>
      </c>
      <c r="AE124" s="219">
        <f t="shared" si="18"/>
        <v>1175.9630722466256</v>
      </c>
      <c r="AF124" s="98">
        <f t="shared" si="29"/>
        <v>1.5531665529534645E-2</v>
      </c>
      <c r="AG124" s="84">
        <f t="shared" si="30"/>
        <v>-3.205128205128205E-3</v>
      </c>
      <c r="AH124" s="84">
        <f t="shared" si="31"/>
        <v>1.8456375838926176E-2</v>
      </c>
      <c r="AI124" s="84">
        <f t="shared" si="32"/>
        <v>3.5149384885764502E-2</v>
      </c>
      <c r="AJ124" s="84">
        <f t="shared" si="33"/>
        <v>0</v>
      </c>
    </row>
    <row r="125" spans="1:36" s="152" customFormat="1">
      <c r="A125" s="153">
        <v>20180702</v>
      </c>
      <c r="B125" s="153" t="s">
        <v>100</v>
      </c>
      <c r="C125" s="101">
        <v>46650</v>
      </c>
      <c r="D125" s="101">
        <v>45550</v>
      </c>
      <c r="E125" s="101">
        <v>6419324700</v>
      </c>
      <c r="F125" s="101">
        <f t="shared" si="19"/>
        <v>0.15349192624935104</v>
      </c>
      <c r="G125" s="101">
        <f t="shared" si="20"/>
        <v>0.17094612419283317</v>
      </c>
      <c r="H125" s="153">
        <v>303500</v>
      </c>
      <c r="I125" s="153">
        <v>303500</v>
      </c>
      <c r="J125" s="159">
        <v>125395903</v>
      </c>
      <c r="K125" s="153">
        <f t="shared" si="21"/>
        <v>1.8103903199069655</v>
      </c>
      <c r="L125" s="153">
        <f t="shared" si="22"/>
        <v>1.3451112582128057</v>
      </c>
      <c r="M125" s="101">
        <v>235600</v>
      </c>
      <c r="N125" s="101">
        <v>223900</v>
      </c>
      <c r="O125" s="101">
        <v>15956260</v>
      </c>
      <c r="P125" s="101">
        <f t="shared" si="23"/>
        <v>38.540469933162619</v>
      </c>
      <c r="Q125" s="101">
        <f t="shared" si="24"/>
        <v>27.234779000652562</v>
      </c>
      <c r="R125" s="153">
        <v>0</v>
      </c>
      <c r="S125" s="153"/>
      <c r="T125" s="153">
        <v>0</v>
      </c>
      <c r="U125" s="153">
        <v>0</v>
      </c>
      <c r="V125" s="153"/>
      <c r="W125" s="101">
        <v>1</v>
      </c>
      <c r="X125" s="101">
        <v>1</v>
      </c>
      <c r="Y125" s="101">
        <v>100000000</v>
      </c>
      <c r="Z125" s="101">
        <f t="shared" si="25"/>
        <v>1338976.7361076798</v>
      </c>
      <c r="AA125" s="101">
        <f t="shared" si="26"/>
        <v>1365114.194686</v>
      </c>
      <c r="AB125" s="222">
        <f t="shared" si="27"/>
        <v>0</v>
      </c>
      <c r="AC125" s="221">
        <f t="shared" si="28"/>
        <v>290211960499322.75</v>
      </c>
      <c r="AD125" s="222">
        <f t="shared" si="17"/>
        <v>334987041113469.31</v>
      </c>
      <c r="AE125" s="223">
        <f t="shared" si="18"/>
        <v>1154.2840637481274</v>
      </c>
      <c r="AF125" s="224">
        <f t="shared" si="29"/>
        <v>-1.8435109919805064E-2</v>
      </c>
      <c r="AG125" s="153">
        <f t="shared" si="30"/>
        <v>-2.3579849946409433E-2</v>
      </c>
      <c r="AH125" s="153">
        <f t="shared" si="31"/>
        <v>0</v>
      </c>
      <c r="AI125" s="153">
        <f t="shared" si="32"/>
        <v>-4.9660441426146007E-2</v>
      </c>
      <c r="AJ125" s="153">
        <f t="shared" si="33"/>
        <v>0</v>
      </c>
    </row>
    <row r="126" spans="1:36" s="155" customFormat="1">
      <c r="A126" s="84">
        <v>20180703</v>
      </c>
      <c r="B126" s="84" t="s">
        <v>99</v>
      </c>
      <c r="C126" s="85">
        <v>45550</v>
      </c>
      <c r="D126" s="85">
        <v>46150</v>
      </c>
      <c r="E126" s="85">
        <v>6419324700</v>
      </c>
      <c r="F126" s="85">
        <f t="shared" si="19"/>
        <v>0.17094612419283317</v>
      </c>
      <c r="G126" s="85">
        <f t="shared" si="20"/>
        <v>0.17094612419283317</v>
      </c>
      <c r="H126" s="84">
        <v>303500</v>
      </c>
      <c r="I126" s="84">
        <v>303000</v>
      </c>
      <c r="J126" s="88">
        <v>125395903</v>
      </c>
      <c r="K126" s="84">
        <f t="shared" si="21"/>
        <v>1.3451112582128057</v>
      </c>
      <c r="L126" s="84">
        <f t="shared" si="22"/>
        <v>1.3451112582128057</v>
      </c>
      <c r="M126" s="85">
        <v>223900</v>
      </c>
      <c r="N126" s="85">
        <v>222000</v>
      </c>
      <c r="O126" s="85">
        <v>15956260</v>
      </c>
      <c r="P126" s="85">
        <f t="shared" si="23"/>
        <v>27.234779000652562</v>
      </c>
      <c r="Q126" s="85">
        <f t="shared" si="24"/>
        <v>27.234779000652562</v>
      </c>
      <c r="R126" s="84">
        <v>0</v>
      </c>
      <c r="S126" s="84"/>
      <c r="T126" s="84">
        <v>0</v>
      </c>
      <c r="U126" s="84">
        <v>0</v>
      </c>
      <c r="V126" s="84"/>
      <c r="W126" s="85">
        <v>1</v>
      </c>
      <c r="X126" s="85">
        <v>1</v>
      </c>
      <c r="Y126" s="85">
        <v>100000000</v>
      </c>
      <c r="Z126" s="85">
        <f t="shared" si="25"/>
        <v>1365114.194686</v>
      </c>
      <c r="AA126" s="85">
        <f t="shared" si="26"/>
        <v>1365114.194686</v>
      </c>
      <c r="AB126" s="221">
        <f t="shared" si="27"/>
        <v>0</v>
      </c>
      <c r="AC126" s="221">
        <f t="shared" si="28"/>
        <v>290211960499322.75</v>
      </c>
      <c r="AD126" s="220">
        <f t="shared" si="17"/>
        <v>334735446691403.75</v>
      </c>
      <c r="AE126" s="219">
        <f t="shared" si="18"/>
        <v>1153.4171304155636</v>
      </c>
      <c r="AF126" s="98">
        <f t="shared" si="29"/>
        <v>-7.5105717889645425E-4</v>
      </c>
      <c r="AG126" s="84">
        <f t="shared" si="30"/>
        <v>1.3172338090010977E-2</v>
      </c>
      <c r="AH126" s="84">
        <f t="shared" si="31"/>
        <v>-1.6474464579901153E-3</v>
      </c>
      <c r="AI126" s="84">
        <f t="shared" si="32"/>
        <v>-8.4859312192943279E-3</v>
      </c>
      <c r="AJ126" s="84">
        <f t="shared" si="33"/>
        <v>0</v>
      </c>
    </row>
    <row r="127" spans="1:36">
      <c r="A127" s="84">
        <v>20180704</v>
      </c>
      <c r="B127" s="84" t="s">
        <v>99</v>
      </c>
      <c r="C127" s="85">
        <v>46150</v>
      </c>
      <c r="D127" s="85">
        <v>46250</v>
      </c>
      <c r="E127" s="85">
        <v>6419324700</v>
      </c>
      <c r="F127" s="85">
        <f t="shared" si="19"/>
        <v>0.17094612419283317</v>
      </c>
      <c r="G127" s="85">
        <f t="shared" si="20"/>
        <v>0.17094612419283317</v>
      </c>
      <c r="H127" s="84">
        <v>303000</v>
      </c>
      <c r="I127" s="84">
        <v>291500</v>
      </c>
      <c r="J127" s="88">
        <v>125395903</v>
      </c>
      <c r="K127" s="84">
        <f t="shared" si="21"/>
        <v>1.3451112582128057</v>
      </c>
      <c r="L127" s="84">
        <f t="shared" si="22"/>
        <v>1.3451112582128057</v>
      </c>
      <c r="M127" s="85">
        <v>222000</v>
      </c>
      <c r="N127" s="85">
        <v>215500</v>
      </c>
      <c r="O127" s="85">
        <v>15956260</v>
      </c>
      <c r="P127" s="85">
        <f t="shared" si="23"/>
        <v>27.234779000652562</v>
      </c>
      <c r="Q127" s="85">
        <f t="shared" si="24"/>
        <v>27.234779000652562</v>
      </c>
      <c r="R127" s="84">
        <v>0</v>
      </c>
      <c r="S127" s="84"/>
      <c r="T127" s="84">
        <v>0</v>
      </c>
      <c r="U127" s="84">
        <v>0</v>
      </c>
      <c r="V127" s="84"/>
      <c r="W127" s="85">
        <v>1</v>
      </c>
      <c r="X127" s="85">
        <v>1</v>
      </c>
      <c r="Y127" s="85">
        <v>100000000</v>
      </c>
      <c r="Z127" s="85">
        <f t="shared" si="25"/>
        <v>1365114.194686</v>
      </c>
      <c r="AA127" s="85">
        <f t="shared" si="26"/>
        <v>1365114.194686</v>
      </c>
      <c r="AB127" s="221">
        <f t="shared" si="27"/>
        <v>0</v>
      </c>
      <c r="AC127" s="221">
        <f t="shared" si="28"/>
        <v>290211960499322.75</v>
      </c>
      <c r="AD127" s="220">
        <f t="shared" si="17"/>
        <v>330080787093214.37</v>
      </c>
      <c r="AE127" s="219">
        <f t="shared" si="18"/>
        <v>1137.3783028283724</v>
      </c>
      <c r="AF127" s="98">
        <f t="shared" si="29"/>
        <v>-1.390548758488841E-2</v>
      </c>
      <c r="AG127" s="84">
        <f t="shared" si="30"/>
        <v>2.1668472372697724E-3</v>
      </c>
      <c r="AH127" s="84">
        <f t="shared" si="31"/>
        <v>-3.7953795379537955E-2</v>
      </c>
      <c r="AI127" s="84">
        <f t="shared" si="32"/>
        <v>-2.9279279279279279E-2</v>
      </c>
      <c r="AJ127" s="84">
        <f t="shared" si="33"/>
        <v>0</v>
      </c>
    </row>
    <row r="128" spans="1:36">
      <c r="A128" s="84">
        <v>20180705</v>
      </c>
      <c r="B128" s="84" t="s">
        <v>99</v>
      </c>
      <c r="C128" s="85">
        <v>46250</v>
      </c>
      <c r="D128" s="85">
        <v>45950</v>
      </c>
      <c r="E128" s="85">
        <v>6419324700</v>
      </c>
      <c r="F128" s="85">
        <f t="shared" si="19"/>
        <v>0.17094612419283317</v>
      </c>
      <c r="G128" s="85">
        <f t="shared" si="20"/>
        <v>0.17094612419283317</v>
      </c>
      <c r="H128" s="84">
        <v>291500</v>
      </c>
      <c r="I128" s="84">
        <v>282000</v>
      </c>
      <c r="J128" s="88">
        <v>125395903</v>
      </c>
      <c r="K128" s="84">
        <f t="shared" si="21"/>
        <v>1.3451112582128057</v>
      </c>
      <c r="L128" s="84">
        <f t="shared" si="22"/>
        <v>1.3451112582128057</v>
      </c>
      <c r="M128" s="85">
        <v>215500</v>
      </c>
      <c r="N128" s="85">
        <v>209200</v>
      </c>
      <c r="O128" s="85">
        <v>15956260</v>
      </c>
      <c r="P128" s="85">
        <f t="shared" si="23"/>
        <v>27.234779000652562</v>
      </c>
      <c r="Q128" s="85">
        <f t="shared" si="24"/>
        <v>27.234779000652562</v>
      </c>
      <c r="R128" s="84">
        <v>0</v>
      </c>
      <c r="S128" s="84"/>
      <c r="T128" s="84">
        <v>0</v>
      </c>
      <c r="U128" s="84">
        <v>0</v>
      </c>
      <c r="V128" s="84"/>
      <c r="W128" s="85">
        <v>1</v>
      </c>
      <c r="X128" s="85">
        <v>1</v>
      </c>
      <c r="Y128" s="85">
        <v>100000000</v>
      </c>
      <c r="Z128" s="85">
        <f t="shared" si="25"/>
        <v>1365114.194686</v>
      </c>
      <c r="AA128" s="85">
        <f t="shared" si="26"/>
        <v>1365114.194686</v>
      </c>
      <c r="AB128" s="221">
        <f t="shared" si="27"/>
        <v>0</v>
      </c>
      <c r="AC128" s="221">
        <f t="shared" si="28"/>
        <v>290211960499322.75</v>
      </c>
      <c r="AD128" s="220">
        <f t="shared" si="17"/>
        <v>325411439948738.44</v>
      </c>
      <c r="AE128" s="219">
        <f t="shared" si="18"/>
        <v>1121.2888655204058</v>
      </c>
      <c r="AF128" s="98">
        <f t="shared" si="29"/>
        <v>-1.4146073710001525E-2</v>
      </c>
      <c r="AG128" s="84">
        <f t="shared" si="30"/>
        <v>-6.4864864864864862E-3</v>
      </c>
      <c r="AH128" s="84">
        <f t="shared" si="31"/>
        <v>-3.2590051457975985E-2</v>
      </c>
      <c r="AI128" s="84">
        <f t="shared" si="32"/>
        <v>-2.923433874709977E-2</v>
      </c>
      <c r="AJ128" s="84">
        <f t="shared" si="33"/>
        <v>0</v>
      </c>
    </row>
    <row r="129" spans="1:36">
      <c r="A129" s="84">
        <v>20180706</v>
      </c>
      <c r="B129" s="84" t="s">
        <v>99</v>
      </c>
      <c r="C129" s="85">
        <v>45950</v>
      </c>
      <c r="D129" s="85">
        <v>44900</v>
      </c>
      <c r="E129" s="85">
        <v>6419324700</v>
      </c>
      <c r="F129" s="85">
        <f t="shared" si="19"/>
        <v>0.17094612419283317</v>
      </c>
      <c r="G129" s="85">
        <f t="shared" si="20"/>
        <v>0.17094612419283317</v>
      </c>
      <c r="H129" s="84">
        <v>282000</v>
      </c>
      <c r="I129" s="84">
        <v>289500</v>
      </c>
      <c r="J129" s="88">
        <v>125395903</v>
      </c>
      <c r="K129" s="84">
        <f t="shared" si="21"/>
        <v>1.3451112582128057</v>
      </c>
      <c r="L129" s="84">
        <f t="shared" si="22"/>
        <v>1.3451112582128057</v>
      </c>
      <c r="M129" s="85">
        <v>209200</v>
      </c>
      <c r="N129" s="85">
        <v>217100</v>
      </c>
      <c r="O129" s="85">
        <v>15956260</v>
      </c>
      <c r="P129" s="85">
        <f t="shared" si="23"/>
        <v>27.234779000652562</v>
      </c>
      <c r="Q129" s="85">
        <f t="shared" si="24"/>
        <v>27.234779000652562</v>
      </c>
      <c r="R129" s="84">
        <v>0</v>
      </c>
      <c r="S129" s="84"/>
      <c r="T129" s="84">
        <v>0</v>
      </c>
      <c r="U129" s="84">
        <v>0</v>
      </c>
      <c r="V129" s="84"/>
      <c r="W129" s="85">
        <v>1</v>
      </c>
      <c r="X129" s="85">
        <v>1</v>
      </c>
      <c r="Y129" s="85">
        <v>100000000</v>
      </c>
      <c r="Z129" s="85">
        <f t="shared" si="25"/>
        <v>1365114.194686</v>
      </c>
      <c r="AA129" s="85">
        <f t="shared" si="26"/>
        <v>1365114.194686</v>
      </c>
      <c r="AB129" s="221">
        <f t="shared" si="27"/>
        <v>0</v>
      </c>
      <c r="AC129" s="221">
        <f t="shared" si="28"/>
        <v>290211960499322.75</v>
      </c>
      <c r="AD129" s="220">
        <f t="shared" si="17"/>
        <v>328957314340648.94</v>
      </c>
      <c r="AE129" s="219">
        <f t="shared" si="18"/>
        <v>1133.507088318011</v>
      </c>
      <c r="AF129" s="98">
        <f t="shared" si="29"/>
        <v>1.0896588000929247E-2</v>
      </c>
      <c r="AG129" s="84">
        <f t="shared" si="30"/>
        <v>-2.2850924918389554E-2</v>
      </c>
      <c r="AH129" s="84">
        <f t="shared" si="31"/>
        <v>2.6595744680851064E-2</v>
      </c>
      <c r="AI129" s="84">
        <f t="shared" si="32"/>
        <v>3.7762906309751432E-2</v>
      </c>
      <c r="AJ129" s="84">
        <f t="shared" si="33"/>
        <v>0</v>
      </c>
    </row>
    <row r="130" spans="1:36">
      <c r="A130" s="84">
        <v>20180709</v>
      </c>
      <c r="B130" s="84" t="s">
        <v>99</v>
      </c>
      <c r="C130" s="85">
        <v>44900</v>
      </c>
      <c r="D130" s="85">
        <v>45600</v>
      </c>
      <c r="E130" s="85">
        <v>6419324700</v>
      </c>
      <c r="F130" s="85">
        <f t="shared" si="19"/>
        <v>0.17094612419283317</v>
      </c>
      <c r="G130" s="85">
        <f t="shared" si="20"/>
        <v>0.17094612419283317</v>
      </c>
      <c r="H130" s="84">
        <v>289500</v>
      </c>
      <c r="I130" s="84">
        <v>284000</v>
      </c>
      <c r="J130" s="88">
        <v>125395903</v>
      </c>
      <c r="K130" s="84">
        <f t="shared" si="21"/>
        <v>1.3451112582128057</v>
      </c>
      <c r="L130" s="84">
        <f t="shared" si="22"/>
        <v>1.3451112582128057</v>
      </c>
      <c r="M130" s="85">
        <v>217100</v>
      </c>
      <c r="N130" s="85">
        <v>228700</v>
      </c>
      <c r="O130" s="85">
        <v>15956260</v>
      </c>
      <c r="P130" s="85">
        <f t="shared" si="23"/>
        <v>27.234779000652562</v>
      </c>
      <c r="Q130" s="85">
        <f t="shared" si="24"/>
        <v>27.234779000652562</v>
      </c>
      <c r="R130" s="84">
        <v>0</v>
      </c>
      <c r="S130" s="84"/>
      <c r="T130" s="84">
        <v>0</v>
      </c>
      <c r="U130" s="84">
        <v>0</v>
      </c>
      <c r="V130" s="84"/>
      <c r="W130" s="85">
        <v>1</v>
      </c>
      <c r="X130" s="85">
        <v>1</v>
      </c>
      <c r="Y130" s="85">
        <v>100000000</v>
      </c>
      <c r="Z130" s="85">
        <f t="shared" si="25"/>
        <v>1365114.194686</v>
      </c>
      <c r="AA130" s="85">
        <f t="shared" si="26"/>
        <v>1365114.194686</v>
      </c>
      <c r="AB130" s="221">
        <f t="shared" si="27"/>
        <v>0</v>
      </c>
      <c r="AC130" s="221">
        <f t="shared" si="28"/>
        <v>290211960499322.75</v>
      </c>
      <c r="AD130" s="220">
        <f t="shared" si="17"/>
        <v>333838728981517</v>
      </c>
      <c r="AE130" s="219">
        <f t="shared" si="18"/>
        <v>1150.3272587633276</v>
      </c>
      <c r="AF130" s="98">
        <f t="shared" si="29"/>
        <v>1.4839051840668818E-2</v>
      </c>
      <c r="AG130" s="84">
        <f t="shared" si="30"/>
        <v>1.5590200445434299E-2</v>
      </c>
      <c r="AH130" s="84">
        <f t="shared" si="31"/>
        <v>-1.8998272884283247E-2</v>
      </c>
      <c r="AI130" s="84">
        <f t="shared" si="32"/>
        <v>5.3431598341777985E-2</v>
      </c>
      <c r="AJ130" s="84">
        <f t="shared" si="33"/>
        <v>0</v>
      </c>
    </row>
    <row r="131" spans="1:36">
      <c r="A131" s="84">
        <v>20180710</v>
      </c>
      <c r="B131" s="84" t="s">
        <v>99</v>
      </c>
      <c r="C131" s="85">
        <v>45600</v>
      </c>
      <c r="D131" s="85">
        <v>46300</v>
      </c>
      <c r="E131" s="85">
        <v>6419324700</v>
      </c>
      <c r="F131" s="85">
        <f t="shared" si="19"/>
        <v>0.17094612419283317</v>
      </c>
      <c r="G131" s="85">
        <f t="shared" si="20"/>
        <v>0.17094612419283317</v>
      </c>
      <c r="H131" s="84">
        <v>284000</v>
      </c>
      <c r="I131" s="84">
        <v>281000</v>
      </c>
      <c r="J131" s="88">
        <v>125395903</v>
      </c>
      <c r="K131" s="84">
        <f t="shared" si="21"/>
        <v>1.3451112582128057</v>
      </c>
      <c r="L131" s="84">
        <f t="shared" si="22"/>
        <v>1.3451112582128057</v>
      </c>
      <c r="M131" s="85">
        <v>228700</v>
      </c>
      <c r="N131" s="85">
        <v>231000</v>
      </c>
      <c r="O131" s="85">
        <v>15956260</v>
      </c>
      <c r="P131" s="85">
        <f t="shared" si="23"/>
        <v>27.234779000652562</v>
      </c>
      <c r="Q131" s="85">
        <f t="shared" si="24"/>
        <v>27.234779000652562</v>
      </c>
      <c r="R131" s="84">
        <v>0</v>
      </c>
      <c r="S131" s="84"/>
      <c r="T131" s="84">
        <v>0</v>
      </c>
      <c r="U131" s="84">
        <v>0</v>
      </c>
      <c r="V131" s="84"/>
      <c r="W131" s="85">
        <v>1</v>
      </c>
      <c r="X131" s="85">
        <v>1</v>
      </c>
      <c r="Y131" s="85">
        <v>100000000</v>
      </c>
      <c r="Z131" s="85">
        <f t="shared" si="25"/>
        <v>1365114.194686</v>
      </c>
      <c r="AA131" s="85">
        <f t="shared" si="26"/>
        <v>1365114.194686</v>
      </c>
      <c r="AB131" s="221">
        <f t="shared" si="27"/>
        <v>0</v>
      </c>
      <c r="AC131" s="221">
        <f t="shared" si="28"/>
        <v>290211960499322.75</v>
      </c>
      <c r="AD131" s="220">
        <f t="shared" si="17"/>
        <v>335100365727107</v>
      </c>
      <c r="AE131" s="219">
        <f t="shared" si="18"/>
        <v>1154.6745528700874</v>
      </c>
      <c r="AF131" s="98">
        <f t="shared" si="29"/>
        <v>3.7791802929484837E-3</v>
      </c>
      <c r="AG131" s="84">
        <f t="shared" si="30"/>
        <v>1.5350877192982455E-2</v>
      </c>
      <c r="AH131" s="84">
        <f t="shared" si="31"/>
        <v>-1.0563380281690141E-2</v>
      </c>
      <c r="AI131" s="84">
        <f t="shared" si="32"/>
        <v>1.0056843025797988E-2</v>
      </c>
      <c r="AJ131" s="84">
        <f t="shared" si="33"/>
        <v>0</v>
      </c>
    </row>
    <row r="132" spans="1:36">
      <c r="A132" s="84">
        <v>20180711</v>
      </c>
      <c r="B132" s="84" t="s">
        <v>99</v>
      </c>
      <c r="C132" s="85">
        <v>46300</v>
      </c>
      <c r="D132" s="85">
        <v>46000</v>
      </c>
      <c r="E132" s="85">
        <v>6419324700</v>
      </c>
      <c r="F132" s="85">
        <f t="shared" si="19"/>
        <v>0.17094612419283317</v>
      </c>
      <c r="G132" s="85">
        <f t="shared" si="20"/>
        <v>0.17094612419283317</v>
      </c>
      <c r="H132" s="84">
        <v>281000</v>
      </c>
      <c r="I132" s="84">
        <v>276500</v>
      </c>
      <c r="J132" s="88">
        <v>125395903</v>
      </c>
      <c r="K132" s="84">
        <f t="shared" si="21"/>
        <v>1.3451112582128057</v>
      </c>
      <c r="L132" s="84">
        <f t="shared" si="22"/>
        <v>1.3451112582128057</v>
      </c>
      <c r="M132" s="85">
        <v>231000</v>
      </c>
      <c r="N132" s="85">
        <v>227000</v>
      </c>
      <c r="O132" s="85">
        <v>15956260</v>
      </c>
      <c r="P132" s="85">
        <f t="shared" si="23"/>
        <v>27.234779000652562</v>
      </c>
      <c r="Q132" s="85">
        <f t="shared" si="24"/>
        <v>27.234779000652562</v>
      </c>
      <c r="R132" s="84">
        <v>0</v>
      </c>
      <c r="S132" s="84"/>
      <c r="T132" s="84">
        <v>0</v>
      </c>
      <c r="U132" s="84">
        <v>0</v>
      </c>
      <c r="V132" s="84"/>
      <c r="W132" s="85">
        <v>1</v>
      </c>
      <c r="X132" s="85">
        <v>1</v>
      </c>
      <c r="Y132" s="85">
        <v>100000000</v>
      </c>
      <c r="Z132" s="85">
        <f t="shared" si="25"/>
        <v>1365114.194686</v>
      </c>
      <c r="AA132" s="85">
        <f t="shared" si="26"/>
        <v>1365114.194686</v>
      </c>
      <c r="AB132" s="221">
        <f t="shared" si="27"/>
        <v>0</v>
      </c>
      <c r="AC132" s="221">
        <f t="shared" si="28"/>
        <v>290211960499322.75</v>
      </c>
      <c r="AD132" s="220">
        <f t="shared" ref="AD132:AD195" si="34">D132*E132*G132+I132*J132*L132+N132*O132*Q132+X132*Y132*AA132</f>
        <v>332273875780913.37</v>
      </c>
      <c r="AE132" s="219">
        <f t="shared" ref="AE132:AE195" si="35">AD132/AC132*1000</f>
        <v>1144.9351543238301</v>
      </c>
      <c r="AF132" s="98">
        <f t="shared" si="29"/>
        <v>-8.4347563753342843E-3</v>
      </c>
      <c r="AG132" s="84">
        <f t="shared" si="30"/>
        <v>-6.4794816414686825E-3</v>
      </c>
      <c r="AH132" s="84">
        <f t="shared" si="31"/>
        <v>-1.601423487544484E-2</v>
      </c>
      <c r="AI132" s="84">
        <f t="shared" si="32"/>
        <v>-1.7316017316017316E-2</v>
      </c>
      <c r="AJ132" s="84">
        <f t="shared" si="33"/>
        <v>0</v>
      </c>
    </row>
    <row r="133" spans="1:36">
      <c r="A133" s="84">
        <v>20180712</v>
      </c>
      <c r="B133" s="84" t="s">
        <v>99</v>
      </c>
      <c r="C133" s="85">
        <v>46000</v>
      </c>
      <c r="D133" s="85">
        <v>45500</v>
      </c>
      <c r="E133" s="85">
        <v>6419324700</v>
      </c>
      <c r="F133" s="85">
        <f t="shared" ref="F133:F196" si="36">G132</f>
        <v>0.17094612419283317</v>
      </c>
      <c r="G133" s="85">
        <f t="shared" ref="G133:G196" si="37">IF(B133="Y",0.15*(C133*E133+H133*J133+M133*O133+W133*Y133)/(C133*E133),IF(AB133=0,F133,D132*E132*G132/AD132*(C133*E133+H133*J133+M133*O133+W133*Y133)/(C133*E133)))</f>
        <v>0.17094612419283317</v>
      </c>
      <c r="H133" s="84">
        <v>276500</v>
      </c>
      <c r="I133" s="84">
        <v>288000</v>
      </c>
      <c r="J133" s="88">
        <v>125395903</v>
      </c>
      <c r="K133" s="84">
        <f t="shared" ref="K133:K196" si="38">L132</f>
        <v>1.3451112582128057</v>
      </c>
      <c r="L133" s="84">
        <f t="shared" ref="L133:L196" si="39">IF(B133="Y",0.15*(C133*E133+H133*J133+M133*O133+W133*Y133)/(H133*J133),IF(AB133=0,K133,I132*J132*L132/AD132*(C133*E133+H133*J133+M133*O133+W133*Y133)/(H133*J133)))</f>
        <v>1.3451112582128057</v>
      </c>
      <c r="M133" s="85">
        <v>227000</v>
      </c>
      <c r="N133" s="85">
        <v>228200</v>
      </c>
      <c r="O133" s="85">
        <v>15956260</v>
      </c>
      <c r="P133" s="85">
        <f t="shared" ref="P133:P196" si="40">Q132</f>
        <v>27.234779000652562</v>
      </c>
      <c r="Q133" s="85">
        <f t="shared" ref="Q133:Q196" si="41">IF(B133="Y",0.3*(C133*E133+H133*J133+M133*O133+W133*Y133)/(M133*O133),IF(AB133=0,P133,N132*O132*Q132/AD132*(C133*E133+H133*J133+M133*O133+W133*Y133)/(M133*O133)))</f>
        <v>27.234779000652562</v>
      </c>
      <c r="R133" s="84">
        <v>0</v>
      </c>
      <c r="S133" s="84"/>
      <c r="T133" s="84">
        <v>0</v>
      </c>
      <c r="U133" s="84">
        <v>0</v>
      </c>
      <c r="V133" s="84"/>
      <c r="W133" s="85">
        <v>1</v>
      </c>
      <c r="X133" s="85">
        <v>1</v>
      </c>
      <c r="Y133" s="85">
        <v>100000000</v>
      </c>
      <c r="Z133" s="85">
        <f t="shared" ref="Z133:Z196" si="42">AA132</f>
        <v>1365114.194686</v>
      </c>
      <c r="AA133" s="85">
        <f t="shared" ref="AA133:AA196" si="43">IF(B133="Y",0.4*(C133*E133+H133*J133+M133*O133+W133*Y133)/(W133*Y133),IF(AB133=0,Z133,X132*Y132*AA132/AD132*(C133*E133+H133*J133+M133*O133+W133*Y133)/(W133*Y133)))</f>
        <v>1365114.194686</v>
      </c>
      <c r="AB133" s="221">
        <f t="shared" ref="AB133:AB196" si="44">IF(AD132&lt;&gt;(C133*E133*F133+H133*J133*K133+M133*O133*P133+W133*Y133*Z133),1,0)</f>
        <v>0</v>
      </c>
      <c r="AC133" s="221">
        <f t="shared" ref="AC133:AC196" si="45">IF(AND(AB133=0,B133="N"),AC132,AC132*(C133*E133*G133+H133*J133*L133+M133*O133*Q133+W133*Y133*AA133)/AD132)</f>
        <v>290211960499322.75</v>
      </c>
      <c r="AD133" s="220">
        <f t="shared" si="34"/>
        <v>334186396269824.75</v>
      </c>
      <c r="AE133" s="219">
        <f t="shared" si="35"/>
        <v>1151.5252358822222</v>
      </c>
      <c r="AF133" s="98">
        <f t="shared" ref="AF133:AF196" si="46">(AE133-AE132)/AE132</f>
        <v>5.755855721177496E-3</v>
      </c>
      <c r="AG133" s="84">
        <f t="shared" ref="AG133:AG196" si="47">(D133-C133)/C133</f>
        <v>-1.0869565217391304E-2</v>
      </c>
      <c r="AH133" s="84">
        <f t="shared" ref="AH133:AH196" si="48">(I133-H133)/H133</f>
        <v>4.1591320072332731E-2</v>
      </c>
      <c r="AI133" s="84">
        <f t="shared" ref="AI133:AI196" si="49">(N133-M133)/M133</f>
        <v>5.2863436123348016E-3</v>
      </c>
      <c r="AJ133" s="84">
        <f t="shared" ref="AJ133:AJ196" si="50">(X133-W133)/X133</f>
        <v>0</v>
      </c>
    </row>
    <row r="134" spans="1:36">
      <c r="A134" s="84">
        <v>20180713</v>
      </c>
      <c r="B134" s="84" t="s">
        <v>99</v>
      </c>
      <c r="C134" s="85">
        <v>45500</v>
      </c>
      <c r="D134" s="85">
        <v>46500</v>
      </c>
      <c r="E134" s="85">
        <v>6419324700</v>
      </c>
      <c r="F134" s="85">
        <f t="shared" si="36"/>
        <v>0.17094612419283317</v>
      </c>
      <c r="G134" s="85">
        <f t="shared" si="37"/>
        <v>0.17094612419283317</v>
      </c>
      <c r="H134" s="84">
        <v>288000</v>
      </c>
      <c r="I134" s="84">
        <v>288000</v>
      </c>
      <c r="J134" s="88">
        <v>125395903</v>
      </c>
      <c r="K134" s="84">
        <f t="shared" si="38"/>
        <v>1.3451112582128057</v>
      </c>
      <c r="L134" s="84">
        <f t="shared" si="39"/>
        <v>1.3451112582128057</v>
      </c>
      <c r="M134" s="85">
        <v>228200</v>
      </c>
      <c r="N134" s="85">
        <v>235500</v>
      </c>
      <c r="O134" s="85">
        <v>15956260</v>
      </c>
      <c r="P134" s="85">
        <f t="shared" si="40"/>
        <v>27.234779000652562</v>
      </c>
      <c r="Q134" s="85">
        <f t="shared" si="41"/>
        <v>27.234779000652562</v>
      </c>
      <c r="R134" s="84">
        <v>0</v>
      </c>
      <c r="S134" s="84"/>
      <c r="T134" s="84">
        <v>0</v>
      </c>
      <c r="U134" s="84">
        <v>0</v>
      </c>
      <c r="V134" s="84"/>
      <c r="W134" s="85">
        <v>1</v>
      </c>
      <c r="X134" s="85">
        <v>1</v>
      </c>
      <c r="Y134" s="85">
        <v>100000000</v>
      </c>
      <c r="Z134" s="85">
        <f t="shared" si="42"/>
        <v>1365114.194686</v>
      </c>
      <c r="AA134" s="85">
        <f t="shared" si="43"/>
        <v>1365114.194686</v>
      </c>
      <c r="AB134" s="221">
        <f t="shared" si="44"/>
        <v>0</v>
      </c>
      <c r="AC134" s="221">
        <f t="shared" si="45"/>
        <v>290211960499322.75</v>
      </c>
      <c r="AD134" s="220">
        <f t="shared" si="34"/>
        <v>338456081015096.81</v>
      </c>
      <c r="AE134" s="219">
        <f t="shared" si="35"/>
        <v>1166.2375335350337</v>
      </c>
      <c r="AF134" s="98">
        <f t="shared" si="46"/>
        <v>1.2776357125634222E-2</v>
      </c>
      <c r="AG134" s="84">
        <f t="shared" si="47"/>
        <v>2.197802197802198E-2</v>
      </c>
      <c r="AH134" s="84">
        <f t="shared" si="48"/>
        <v>0</v>
      </c>
      <c r="AI134" s="84">
        <f t="shared" si="49"/>
        <v>3.1989482909728306E-2</v>
      </c>
      <c r="AJ134" s="84">
        <f t="shared" si="50"/>
        <v>0</v>
      </c>
    </row>
    <row r="135" spans="1:36">
      <c r="A135" s="84">
        <v>20180716</v>
      </c>
      <c r="B135" s="84" t="s">
        <v>99</v>
      </c>
      <c r="C135" s="85">
        <v>46500</v>
      </c>
      <c r="D135" s="85">
        <v>46050</v>
      </c>
      <c r="E135" s="85">
        <v>6419324700</v>
      </c>
      <c r="F135" s="85">
        <f t="shared" si="36"/>
        <v>0.17094612419283317</v>
      </c>
      <c r="G135" s="85">
        <f t="shared" si="37"/>
        <v>0.17094612419283317</v>
      </c>
      <c r="H135" s="84">
        <v>288000</v>
      </c>
      <c r="I135" s="84">
        <v>293500</v>
      </c>
      <c r="J135" s="88">
        <v>125395903</v>
      </c>
      <c r="K135" s="84">
        <f t="shared" si="38"/>
        <v>1.3451112582128057</v>
      </c>
      <c r="L135" s="84">
        <f t="shared" si="39"/>
        <v>1.3451112582128057</v>
      </c>
      <c r="M135" s="85">
        <v>235500</v>
      </c>
      <c r="N135" s="85">
        <v>244900</v>
      </c>
      <c r="O135" s="85">
        <v>15956260</v>
      </c>
      <c r="P135" s="85">
        <f t="shared" si="40"/>
        <v>27.234779000652562</v>
      </c>
      <c r="Q135" s="85">
        <f t="shared" si="41"/>
        <v>27.234779000652562</v>
      </c>
      <c r="R135" s="84">
        <v>0</v>
      </c>
      <c r="S135" s="84"/>
      <c r="T135" s="84">
        <v>0</v>
      </c>
      <c r="U135" s="84">
        <v>0</v>
      </c>
      <c r="V135" s="84"/>
      <c r="W135" s="85">
        <v>1</v>
      </c>
      <c r="X135" s="85">
        <v>1</v>
      </c>
      <c r="Y135" s="85">
        <v>100000000</v>
      </c>
      <c r="Z135" s="85">
        <f t="shared" si="42"/>
        <v>1365114.194686</v>
      </c>
      <c r="AA135" s="85">
        <f t="shared" si="43"/>
        <v>1365114.194686</v>
      </c>
      <c r="AB135" s="221">
        <f t="shared" si="44"/>
        <v>0</v>
      </c>
      <c r="AC135" s="221">
        <f t="shared" si="45"/>
        <v>290211960499322.75</v>
      </c>
      <c r="AD135" s="220">
        <f t="shared" si="34"/>
        <v>342974875553894.87</v>
      </c>
      <c r="AE135" s="219">
        <f t="shared" si="35"/>
        <v>1181.8082030933224</v>
      </c>
      <c r="AF135" s="98">
        <f t="shared" si="46"/>
        <v>1.3351199143018308E-2</v>
      </c>
      <c r="AG135" s="84">
        <f t="shared" si="47"/>
        <v>-9.6774193548387101E-3</v>
      </c>
      <c r="AH135" s="84">
        <f t="shared" si="48"/>
        <v>1.9097222222222224E-2</v>
      </c>
      <c r="AI135" s="84">
        <f t="shared" si="49"/>
        <v>3.9915074309978767E-2</v>
      </c>
      <c r="AJ135" s="84">
        <f t="shared" si="50"/>
        <v>0</v>
      </c>
    </row>
    <row r="136" spans="1:36">
      <c r="A136" s="84">
        <v>20180717</v>
      </c>
      <c r="B136" s="84" t="s">
        <v>99</v>
      </c>
      <c r="C136" s="85">
        <v>46050</v>
      </c>
      <c r="D136" s="85">
        <v>45850</v>
      </c>
      <c r="E136" s="85">
        <v>6419324700</v>
      </c>
      <c r="F136" s="85">
        <f t="shared" si="36"/>
        <v>0.17094612419283317</v>
      </c>
      <c r="G136" s="85">
        <f t="shared" si="37"/>
        <v>0.17094612419283317</v>
      </c>
      <c r="H136" s="84">
        <v>293500</v>
      </c>
      <c r="I136" s="84">
        <v>295500</v>
      </c>
      <c r="J136" s="88">
        <v>125395903</v>
      </c>
      <c r="K136" s="84">
        <f t="shared" si="38"/>
        <v>1.3451112582128057</v>
      </c>
      <c r="L136" s="84">
        <f t="shared" si="39"/>
        <v>1.3451112582128057</v>
      </c>
      <c r="M136" s="85">
        <v>244900</v>
      </c>
      <c r="N136" s="85">
        <v>235800</v>
      </c>
      <c r="O136" s="85">
        <v>15956260</v>
      </c>
      <c r="P136" s="85">
        <f t="shared" si="40"/>
        <v>27.234779000652562</v>
      </c>
      <c r="Q136" s="85">
        <f t="shared" si="41"/>
        <v>27.234779000652562</v>
      </c>
      <c r="R136" s="84">
        <v>0</v>
      </c>
      <c r="S136" s="84"/>
      <c r="T136" s="84">
        <v>0</v>
      </c>
      <c r="U136" s="84">
        <v>0</v>
      </c>
      <c r="V136" s="84"/>
      <c r="W136" s="85">
        <v>1</v>
      </c>
      <c r="X136" s="85">
        <v>1</v>
      </c>
      <c r="Y136" s="85">
        <v>100000000</v>
      </c>
      <c r="Z136" s="85">
        <f t="shared" si="42"/>
        <v>1365114.194686</v>
      </c>
      <c r="AA136" s="85">
        <f t="shared" si="43"/>
        <v>1365114.194686</v>
      </c>
      <c r="AB136" s="221">
        <f t="shared" si="44"/>
        <v>0</v>
      </c>
      <c r="AC136" s="221">
        <f t="shared" si="45"/>
        <v>290211960499322.75</v>
      </c>
      <c r="AD136" s="220">
        <f t="shared" si="34"/>
        <v>339138203245662.62</v>
      </c>
      <c r="AE136" s="219">
        <f t="shared" si="35"/>
        <v>1168.5879612341273</v>
      </c>
      <c r="AF136" s="98">
        <f t="shared" si="46"/>
        <v>-1.1186452949464878E-2</v>
      </c>
      <c r="AG136" s="84">
        <f t="shared" si="47"/>
        <v>-4.3431053203040176E-3</v>
      </c>
      <c r="AH136" s="84">
        <f t="shared" si="48"/>
        <v>6.8143100511073255E-3</v>
      </c>
      <c r="AI136" s="84">
        <f t="shared" si="49"/>
        <v>-3.7158023683135977E-2</v>
      </c>
      <c r="AJ136" s="84">
        <f t="shared" si="50"/>
        <v>0</v>
      </c>
    </row>
    <row r="137" spans="1:36">
      <c r="A137" s="84">
        <v>20180718</v>
      </c>
      <c r="B137" s="84" t="s">
        <v>99</v>
      </c>
      <c r="C137" s="85">
        <v>45850</v>
      </c>
      <c r="D137" s="85">
        <v>46550</v>
      </c>
      <c r="E137" s="85">
        <v>6419324700</v>
      </c>
      <c r="F137" s="85">
        <f t="shared" si="36"/>
        <v>0.17094612419283317</v>
      </c>
      <c r="G137" s="85">
        <f t="shared" si="37"/>
        <v>0.17094612419283317</v>
      </c>
      <c r="H137" s="84">
        <v>295500</v>
      </c>
      <c r="I137" s="84">
        <v>290000</v>
      </c>
      <c r="J137" s="88">
        <v>125395903</v>
      </c>
      <c r="K137" s="84">
        <f t="shared" si="38"/>
        <v>1.3451112582128057</v>
      </c>
      <c r="L137" s="84">
        <f t="shared" si="39"/>
        <v>1.3451112582128057</v>
      </c>
      <c r="M137" s="85">
        <v>235800</v>
      </c>
      <c r="N137" s="85">
        <v>237700</v>
      </c>
      <c r="O137" s="85">
        <v>15956260</v>
      </c>
      <c r="P137" s="85">
        <f t="shared" si="40"/>
        <v>27.234779000652562</v>
      </c>
      <c r="Q137" s="85">
        <f t="shared" si="41"/>
        <v>27.234779000652562</v>
      </c>
      <c r="R137" s="84">
        <v>0</v>
      </c>
      <c r="S137" s="84"/>
      <c r="T137" s="84">
        <v>0</v>
      </c>
      <c r="U137" s="84">
        <v>0</v>
      </c>
      <c r="V137" s="84"/>
      <c r="W137" s="85">
        <v>1</v>
      </c>
      <c r="X137" s="85">
        <v>1</v>
      </c>
      <c r="Y137" s="85">
        <v>100000000</v>
      </c>
      <c r="Z137" s="85">
        <f t="shared" si="42"/>
        <v>1365114.194686</v>
      </c>
      <c r="AA137" s="85">
        <f t="shared" si="43"/>
        <v>1365114.194686</v>
      </c>
      <c r="AB137" s="221">
        <f t="shared" si="44"/>
        <v>0</v>
      </c>
      <c r="AC137" s="221">
        <f t="shared" si="45"/>
        <v>290211960499322.75</v>
      </c>
      <c r="AD137" s="220">
        <f t="shared" si="34"/>
        <v>339804335303194.25</v>
      </c>
      <c r="AE137" s="219">
        <f t="shared" si="35"/>
        <v>1170.883290676737</v>
      </c>
      <c r="AF137" s="98">
        <f t="shared" si="46"/>
        <v>1.9641905605339849E-3</v>
      </c>
      <c r="AG137" s="84">
        <f t="shared" si="47"/>
        <v>1.5267175572519083E-2</v>
      </c>
      <c r="AH137" s="84">
        <f t="shared" si="48"/>
        <v>-1.8612521150592216E-2</v>
      </c>
      <c r="AI137" s="84">
        <f t="shared" si="49"/>
        <v>8.0576759966072935E-3</v>
      </c>
      <c r="AJ137" s="84">
        <f t="shared" si="50"/>
        <v>0</v>
      </c>
    </row>
    <row r="138" spans="1:36">
      <c r="A138" s="84">
        <v>20180719</v>
      </c>
      <c r="B138" s="84" t="s">
        <v>99</v>
      </c>
      <c r="C138" s="85">
        <v>46550</v>
      </c>
      <c r="D138" s="85">
        <v>46900</v>
      </c>
      <c r="E138" s="85">
        <v>6419324700</v>
      </c>
      <c r="F138" s="85">
        <f t="shared" si="36"/>
        <v>0.17094612419283317</v>
      </c>
      <c r="G138" s="85">
        <f t="shared" si="37"/>
        <v>0.17094612419283317</v>
      </c>
      <c r="H138" s="84">
        <v>290000</v>
      </c>
      <c r="I138" s="84">
        <v>288500</v>
      </c>
      <c r="J138" s="88">
        <v>125395903</v>
      </c>
      <c r="K138" s="84">
        <f t="shared" si="38"/>
        <v>1.3451112582128057</v>
      </c>
      <c r="L138" s="84">
        <f t="shared" si="39"/>
        <v>1.3451112582128057</v>
      </c>
      <c r="M138" s="85">
        <v>237700</v>
      </c>
      <c r="N138" s="85">
        <v>231700</v>
      </c>
      <c r="O138" s="85">
        <v>15956260</v>
      </c>
      <c r="P138" s="85">
        <f t="shared" si="40"/>
        <v>27.234779000652562</v>
      </c>
      <c r="Q138" s="85">
        <f t="shared" si="41"/>
        <v>27.234779000652562</v>
      </c>
      <c r="R138" s="84">
        <v>0</v>
      </c>
      <c r="S138" s="84"/>
      <c r="T138" s="84">
        <v>0</v>
      </c>
      <c r="U138" s="84">
        <v>0</v>
      </c>
      <c r="V138" s="84"/>
      <c r="W138" s="85">
        <v>1</v>
      </c>
      <c r="X138" s="85">
        <v>1</v>
      </c>
      <c r="Y138" s="85">
        <v>100000000</v>
      </c>
      <c r="Z138" s="85">
        <f t="shared" si="42"/>
        <v>1365114.194686</v>
      </c>
      <c r="AA138" s="85">
        <f t="shared" si="43"/>
        <v>1365114.194686</v>
      </c>
      <c r="AB138" s="221">
        <f t="shared" si="44"/>
        <v>0</v>
      </c>
      <c r="AC138" s="221">
        <f t="shared" si="45"/>
        <v>290211960499322.75</v>
      </c>
      <c r="AD138" s="220">
        <f t="shared" si="34"/>
        <v>337328012390334</v>
      </c>
      <c r="AE138" s="219">
        <f t="shared" si="35"/>
        <v>1162.3504827642043</v>
      </c>
      <c r="AF138" s="98">
        <f t="shared" si="46"/>
        <v>-7.2874965254658055E-3</v>
      </c>
      <c r="AG138" s="84">
        <f t="shared" si="47"/>
        <v>7.5187969924812026E-3</v>
      </c>
      <c r="AH138" s="84">
        <f t="shared" si="48"/>
        <v>-5.1724137931034482E-3</v>
      </c>
      <c r="AI138" s="84">
        <f t="shared" si="49"/>
        <v>-2.5241901556583929E-2</v>
      </c>
      <c r="AJ138" s="84">
        <f t="shared" si="50"/>
        <v>0</v>
      </c>
    </row>
    <row r="139" spans="1:36">
      <c r="A139" s="84">
        <v>20180720</v>
      </c>
      <c r="B139" s="84" t="s">
        <v>99</v>
      </c>
      <c r="C139" s="85">
        <v>46900</v>
      </c>
      <c r="D139" s="85">
        <v>47450</v>
      </c>
      <c r="E139" s="85">
        <v>6419324700</v>
      </c>
      <c r="F139" s="85">
        <f t="shared" si="36"/>
        <v>0.17094612419283317</v>
      </c>
      <c r="G139" s="85">
        <f t="shared" si="37"/>
        <v>0.17094612419283317</v>
      </c>
      <c r="H139" s="84">
        <v>288500</v>
      </c>
      <c r="I139" s="84">
        <v>285500</v>
      </c>
      <c r="J139" s="88">
        <v>125395903</v>
      </c>
      <c r="K139" s="84">
        <f t="shared" si="38"/>
        <v>1.3451112582128057</v>
      </c>
      <c r="L139" s="84">
        <f t="shared" si="39"/>
        <v>1.3451112582128057</v>
      </c>
      <c r="M139" s="85">
        <v>231700</v>
      </c>
      <c r="N139" s="85">
        <v>224400</v>
      </c>
      <c r="O139" s="85">
        <v>15956260</v>
      </c>
      <c r="P139" s="85">
        <f t="shared" si="40"/>
        <v>27.234779000652562</v>
      </c>
      <c r="Q139" s="85">
        <f t="shared" si="41"/>
        <v>27.234779000652562</v>
      </c>
      <c r="R139" s="84">
        <v>0</v>
      </c>
      <c r="S139" s="84"/>
      <c r="T139" s="84">
        <v>0</v>
      </c>
      <c r="U139" s="84">
        <v>0</v>
      </c>
      <c r="V139" s="84"/>
      <c r="W139" s="85">
        <v>1</v>
      </c>
      <c r="X139" s="85">
        <v>1</v>
      </c>
      <c r="Y139" s="85">
        <v>100000000</v>
      </c>
      <c r="Z139" s="85">
        <f t="shared" si="42"/>
        <v>1365114.194686</v>
      </c>
      <c r="AA139" s="85">
        <f t="shared" si="43"/>
        <v>1365114.194686</v>
      </c>
      <c r="AB139" s="221">
        <f t="shared" si="44"/>
        <v>0</v>
      </c>
      <c r="AC139" s="221">
        <f t="shared" si="45"/>
        <v>290211960499322.75</v>
      </c>
      <c r="AD139" s="220">
        <f t="shared" si="34"/>
        <v>334253219272455.25</v>
      </c>
      <c r="AE139" s="219">
        <f t="shared" si="35"/>
        <v>1151.7554917356181</v>
      </c>
      <c r="AF139" s="98">
        <f t="shared" si="46"/>
        <v>-9.1151431394342827E-3</v>
      </c>
      <c r="AG139" s="84">
        <f t="shared" si="47"/>
        <v>1.1727078891257996E-2</v>
      </c>
      <c r="AH139" s="84">
        <f t="shared" si="48"/>
        <v>-1.0398613518197574E-2</v>
      </c>
      <c r="AI139" s="84">
        <f t="shared" si="49"/>
        <v>-3.1506258092360809E-2</v>
      </c>
      <c r="AJ139" s="84">
        <f t="shared" si="50"/>
        <v>0</v>
      </c>
    </row>
    <row r="140" spans="1:36">
      <c r="A140" s="84">
        <v>20180723</v>
      </c>
      <c r="B140" s="84" t="s">
        <v>99</v>
      </c>
      <c r="C140" s="85">
        <v>47450</v>
      </c>
      <c r="D140" s="85">
        <v>46500</v>
      </c>
      <c r="E140" s="85">
        <v>6419324700</v>
      </c>
      <c r="F140" s="85">
        <f t="shared" si="36"/>
        <v>0.17094612419283317</v>
      </c>
      <c r="G140" s="85">
        <f t="shared" si="37"/>
        <v>0.17094612419283317</v>
      </c>
      <c r="H140" s="84">
        <v>285500</v>
      </c>
      <c r="I140" s="84">
        <v>267500</v>
      </c>
      <c r="J140" s="88">
        <v>125395903</v>
      </c>
      <c r="K140" s="84">
        <f t="shared" si="38"/>
        <v>1.3451112582128057</v>
      </c>
      <c r="L140" s="84">
        <f t="shared" si="39"/>
        <v>1.3451112582128057</v>
      </c>
      <c r="M140" s="85">
        <v>224400</v>
      </c>
      <c r="N140" s="85">
        <v>209500</v>
      </c>
      <c r="O140" s="85">
        <v>15956260</v>
      </c>
      <c r="P140" s="85">
        <f t="shared" si="40"/>
        <v>27.234779000652562</v>
      </c>
      <c r="Q140" s="85">
        <f t="shared" si="41"/>
        <v>27.234779000652562</v>
      </c>
      <c r="R140" s="84">
        <v>0</v>
      </c>
      <c r="S140" s="84"/>
      <c r="T140" s="84">
        <v>0</v>
      </c>
      <c r="U140" s="84">
        <v>0</v>
      </c>
      <c r="V140" s="84"/>
      <c r="W140" s="85">
        <v>1</v>
      </c>
      <c r="X140" s="85">
        <v>1</v>
      </c>
      <c r="Y140" s="85">
        <v>100000000</v>
      </c>
      <c r="Z140" s="85">
        <f t="shared" si="42"/>
        <v>1365114.194686</v>
      </c>
      <c r="AA140" s="85">
        <f t="shared" si="43"/>
        <v>1365114.194686</v>
      </c>
      <c r="AB140" s="221">
        <f t="shared" si="44"/>
        <v>0</v>
      </c>
      <c r="AC140" s="221">
        <f t="shared" si="45"/>
        <v>290211960499322.75</v>
      </c>
      <c r="AD140" s="220">
        <f t="shared" si="34"/>
        <v>323699620893285.25</v>
      </c>
      <c r="AE140" s="219">
        <f t="shared" si="35"/>
        <v>1115.3903524043099</v>
      </c>
      <c r="AF140" s="98">
        <f t="shared" si="46"/>
        <v>-3.1573662632603042E-2</v>
      </c>
      <c r="AG140" s="84">
        <f t="shared" si="47"/>
        <v>-2.0021074815595362E-2</v>
      </c>
      <c r="AH140" s="84">
        <f t="shared" si="48"/>
        <v>-6.3047285464098074E-2</v>
      </c>
      <c r="AI140" s="84">
        <f t="shared" si="49"/>
        <v>-6.6399286987522288E-2</v>
      </c>
      <c r="AJ140" s="84">
        <f t="shared" si="50"/>
        <v>0</v>
      </c>
    </row>
    <row r="141" spans="1:36">
      <c r="A141" s="84">
        <v>20180724</v>
      </c>
      <c r="B141" s="84" t="s">
        <v>99</v>
      </c>
      <c r="C141" s="85">
        <v>46500</v>
      </c>
      <c r="D141" s="85">
        <v>46150</v>
      </c>
      <c r="E141" s="85">
        <v>6419324700</v>
      </c>
      <c r="F141" s="85">
        <f t="shared" si="36"/>
        <v>0.17094612419283317</v>
      </c>
      <c r="G141" s="85">
        <f t="shared" si="37"/>
        <v>0.17094612419283317</v>
      </c>
      <c r="H141" s="84">
        <v>267500</v>
      </c>
      <c r="I141" s="84">
        <v>265000</v>
      </c>
      <c r="J141" s="88">
        <v>125395903</v>
      </c>
      <c r="K141" s="84">
        <f t="shared" si="38"/>
        <v>1.3451112582128057</v>
      </c>
      <c r="L141" s="84">
        <f t="shared" si="39"/>
        <v>1.3451112582128057</v>
      </c>
      <c r="M141" s="85">
        <v>209500</v>
      </c>
      <c r="N141" s="85">
        <v>204300</v>
      </c>
      <c r="O141" s="85">
        <v>15956260</v>
      </c>
      <c r="P141" s="85">
        <f t="shared" si="40"/>
        <v>27.234779000652562</v>
      </c>
      <c r="Q141" s="85">
        <f t="shared" si="41"/>
        <v>27.234779000652562</v>
      </c>
      <c r="R141" s="84">
        <v>0</v>
      </c>
      <c r="S141" s="84"/>
      <c r="T141" s="84">
        <v>0</v>
      </c>
      <c r="U141" s="84">
        <v>0</v>
      </c>
      <c r="V141" s="84"/>
      <c r="W141" s="85">
        <v>1</v>
      </c>
      <c r="X141" s="85">
        <v>1</v>
      </c>
      <c r="Y141" s="85">
        <v>100000000</v>
      </c>
      <c r="Z141" s="85">
        <f t="shared" si="42"/>
        <v>1365114.194686</v>
      </c>
      <c r="AA141" s="85">
        <f t="shared" si="43"/>
        <v>1365114.194686</v>
      </c>
      <c r="AB141" s="221">
        <f t="shared" si="44"/>
        <v>0</v>
      </c>
      <c r="AC141" s="221">
        <f t="shared" si="45"/>
        <v>290211960499322.75</v>
      </c>
      <c r="AD141" s="220">
        <f t="shared" si="34"/>
        <v>320634127637207.37</v>
      </c>
      <c r="AE141" s="219">
        <f t="shared" si="35"/>
        <v>1104.8274064430077</v>
      </c>
      <c r="AF141" s="98">
        <f t="shared" si="46"/>
        <v>-9.4701787033865809E-3</v>
      </c>
      <c r="AG141" s="84">
        <f t="shared" si="47"/>
        <v>-7.526881720430108E-3</v>
      </c>
      <c r="AH141" s="84">
        <f t="shared" si="48"/>
        <v>-9.3457943925233638E-3</v>
      </c>
      <c r="AI141" s="84">
        <f t="shared" si="49"/>
        <v>-2.4821002386634844E-2</v>
      </c>
      <c r="AJ141" s="84">
        <f t="shared" si="50"/>
        <v>0</v>
      </c>
    </row>
    <row r="142" spans="1:36">
      <c r="A142" s="84">
        <v>20180725</v>
      </c>
      <c r="B142" s="84" t="s">
        <v>99</v>
      </c>
      <c r="C142" s="85">
        <v>46150</v>
      </c>
      <c r="D142" s="85">
        <v>46150</v>
      </c>
      <c r="E142" s="85">
        <v>6419324700</v>
      </c>
      <c r="F142" s="85">
        <f t="shared" si="36"/>
        <v>0.17094612419283317</v>
      </c>
      <c r="G142" s="85">
        <f t="shared" si="37"/>
        <v>0.17094612419283317</v>
      </c>
      <c r="H142" s="84">
        <v>265000</v>
      </c>
      <c r="I142" s="84">
        <v>251000</v>
      </c>
      <c r="J142" s="88">
        <v>125395903</v>
      </c>
      <c r="K142" s="84">
        <f t="shared" si="38"/>
        <v>1.3451112582128057</v>
      </c>
      <c r="L142" s="84">
        <f t="shared" si="39"/>
        <v>1.3451112582128057</v>
      </c>
      <c r="M142" s="85">
        <v>204300</v>
      </c>
      <c r="N142" s="85">
        <v>193600</v>
      </c>
      <c r="O142" s="85">
        <v>15956260</v>
      </c>
      <c r="P142" s="85">
        <f t="shared" si="40"/>
        <v>27.234779000652562</v>
      </c>
      <c r="Q142" s="85">
        <f t="shared" si="41"/>
        <v>27.234779000652562</v>
      </c>
      <c r="R142" s="84">
        <v>0</v>
      </c>
      <c r="S142" s="84"/>
      <c r="T142" s="84">
        <v>0</v>
      </c>
      <c r="U142" s="84">
        <v>0</v>
      </c>
      <c r="V142" s="84"/>
      <c r="W142" s="85">
        <v>1</v>
      </c>
      <c r="X142" s="85">
        <v>1</v>
      </c>
      <c r="Y142" s="85">
        <v>100000000</v>
      </c>
      <c r="Z142" s="85">
        <f t="shared" si="42"/>
        <v>1365114.194686</v>
      </c>
      <c r="AA142" s="85">
        <f t="shared" si="43"/>
        <v>1365114.194686</v>
      </c>
      <c r="AB142" s="221">
        <f t="shared" si="44"/>
        <v>0</v>
      </c>
      <c r="AC142" s="221">
        <f t="shared" si="45"/>
        <v>290211960499322.75</v>
      </c>
      <c r="AD142" s="220">
        <f t="shared" si="34"/>
        <v>313622879667067.12</v>
      </c>
      <c r="AE142" s="219">
        <f t="shared" si="35"/>
        <v>1080.6683471193428</v>
      </c>
      <c r="AF142" s="98">
        <f t="shared" si="46"/>
        <v>-2.186681755247637E-2</v>
      </c>
      <c r="AG142" s="84">
        <f t="shared" si="47"/>
        <v>0</v>
      </c>
      <c r="AH142" s="84">
        <f t="shared" si="48"/>
        <v>-5.2830188679245285E-2</v>
      </c>
      <c r="AI142" s="84">
        <f t="shared" si="49"/>
        <v>-5.2373959862946649E-2</v>
      </c>
      <c r="AJ142" s="84">
        <f t="shared" si="50"/>
        <v>0</v>
      </c>
    </row>
    <row r="143" spans="1:36">
      <c r="A143" s="84">
        <v>20180726</v>
      </c>
      <c r="B143" s="84" t="s">
        <v>99</v>
      </c>
      <c r="C143" s="85">
        <v>46150</v>
      </c>
      <c r="D143" s="85">
        <v>46900</v>
      </c>
      <c r="E143" s="85">
        <v>6419324700</v>
      </c>
      <c r="F143" s="85">
        <f t="shared" si="36"/>
        <v>0.17094612419283317</v>
      </c>
      <c r="G143" s="85">
        <f t="shared" si="37"/>
        <v>0.17094612419283317</v>
      </c>
      <c r="H143" s="84">
        <v>251000</v>
      </c>
      <c r="I143" s="84">
        <v>254500</v>
      </c>
      <c r="J143" s="88">
        <v>125395903</v>
      </c>
      <c r="K143" s="84">
        <f t="shared" si="38"/>
        <v>1.3451112582128057</v>
      </c>
      <c r="L143" s="84">
        <f t="shared" si="39"/>
        <v>1.3451112582128057</v>
      </c>
      <c r="M143" s="85">
        <v>193600</v>
      </c>
      <c r="N143" s="85">
        <v>198400</v>
      </c>
      <c r="O143" s="85">
        <v>15956260</v>
      </c>
      <c r="P143" s="85">
        <f t="shared" si="40"/>
        <v>27.234779000652562</v>
      </c>
      <c r="Q143" s="85">
        <f t="shared" si="41"/>
        <v>27.234779000652562</v>
      </c>
      <c r="R143" s="84">
        <v>0</v>
      </c>
      <c r="S143" s="84"/>
      <c r="T143" s="84">
        <v>0</v>
      </c>
      <c r="U143" s="84">
        <v>0</v>
      </c>
      <c r="V143" s="84"/>
      <c r="W143" s="85">
        <v>1</v>
      </c>
      <c r="X143" s="85">
        <v>1</v>
      </c>
      <c r="Y143" s="85">
        <v>100000000</v>
      </c>
      <c r="Z143" s="85">
        <f t="shared" si="42"/>
        <v>1365114.194686</v>
      </c>
      <c r="AA143" s="85">
        <f t="shared" si="43"/>
        <v>1365114.194686</v>
      </c>
      <c r="AB143" s="221">
        <f t="shared" si="44"/>
        <v>0</v>
      </c>
      <c r="AC143" s="221">
        <f t="shared" si="45"/>
        <v>290211960499322.75</v>
      </c>
      <c r="AD143" s="220">
        <f t="shared" si="34"/>
        <v>317122161749053.44</v>
      </c>
      <c r="AE143" s="219">
        <f t="shared" si="35"/>
        <v>1092.7260241219228</v>
      </c>
      <c r="AF143" s="98">
        <f t="shared" si="46"/>
        <v>1.1157610967991498E-2</v>
      </c>
      <c r="AG143" s="84">
        <f t="shared" si="47"/>
        <v>1.6251354279523293E-2</v>
      </c>
      <c r="AH143" s="84">
        <f t="shared" si="48"/>
        <v>1.3944223107569721E-2</v>
      </c>
      <c r="AI143" s="84">
        <f t="shared" si="49"/>
        <v>2.4793388429752067E-2</v>
      </c>
      <c r="AJ143" s="84">
        <f t="shared" si="50"/>
        <v>0</v>
      </c>
    </row>
    <row r="144" spans="1:36">
      <c r="A144" s="84">
        <v>20180727</v>
      </c>
      <c r="B144" s="84" t="s">
        <v>99</v>
      </c>
      <c r="C144" s="85">
        <v>46900</v>
      </c>
      <c r="D144" s="85">
        <v>46900</v>
      </c>
      <c r="E144" s="85">
        <v>6419324700</v>
      </c>
      <c r="F144" s="85">
        <f t="shared" si="36"/>
        <v>0.17094612419283317</v>
      </c>
      <c r="G144" s="85">
        <f t="shared" si="37"/>
        <v>0.17094612419283317</v>
      </c>
      <c r="H144" s="84">
        <v>254500</v>
      </c>
      <c r="I144" s="84">
        <v>256500</v>
      </c>
      <c r="J144" s="88">
        <v>125395903</v>
      </c>
      <c r="K144" s="84">
        <f t="shared" si="38"/>
        <v>1.3451112582128057</v>
      </c>
      <c r="L144" s="84">
        <f t="shared" si="39"/>
        <v>1.3451112582128057</v>
      </c>
      <c r="M144" s="85">
        <v>198400</v>
      </c>
      <c r="N144" s="85">
        <v>199500</v>
      </c>
      <c r="O144" s="85">
        <v>15956260</v>
      </c>
      <c r="P144" s="85">
        <f t="shared" si="40"/>
        <v>27.234779000652562</v>
      </c>
      <c r="Q144" s="85">
        <f t="shared" si="41"/>
        <v>27.234779000652562</v>
      </c>
      <c r="R144" s="84">
        <v>0</v>
      </c>
      <c r="S144" s="84"/>
      <c r="T144" s="84">
        <v>0</v>
      </c>
      <c r="U144" s="84">
        <v>0</v>
      </c>
      <c r="V144" s="84"/>
      <c r="W144" s="85">
        <v>1</v>
      </c>
      <c r="X144" s="85">
        <v>1</v>
      </c>
      <c r="Y144" s="85">
        <v>100000000</v>
      </c>
      <c r="Z144" s="85">
        <f t="shared" si="42"/>
        <v>1365114.194686</v>
      </c>
      <c r="AA144" s="85">
        <f t="shared" si="43"/>
        <v>1365114.194686</v>
      </c>
      <c r="AB144" s="221">
        <f t="shared" si="44"/>
        <v>0</v>
      </c>
      <c r="AC144" s="221">
        <f t="shared" si="45"/>
        <v>290211960499322.75</v>
      </c>
      <c r="AD144" s="220">
        <f t="shared" si="34"/>
        <v>317937526367026.25</v>
      </c>
      <c r="AE144" s="219">
        <f t="shared" si="35"/>
        <v>1095.5355727586157</v>
      </c>
      <c r="AF144" s="98">
        <f t="shared" si="46"/>
        <v>2.5711372976135621E-3</v>
      </c>
      <c r="AG144" s="84">
        <f t="shared" si="47"/>
        <v>0</v>
      </c>
      <c r="AH144" s="84">
        <f t="shared" si="48"/>
        <v>7.8585461689587421E-3</v>
      </c>
      <c r="AI144" s="84">
        <f t="shared" si="49"/>
        <v>5.5443548387096777E-3</v>
      </c>
      <c r="AJ144" s="84">
        <f t="shared" si="50"/>
        <v>0</v>
      </c>
    </row>
    <row r="145" spans="1:36">
      <c r="A145" s="84">
        <v>20180730</v>
      </c>
      <c r="B145" s="84" t="s">
        <v>99</v>
      </c>
      <c r="C145" s="85">
        <v>46900</v>
      </c>
      <c r="D145" s="85">
        <v>46500</v>
      </c>
      <c r="E145" s="85">
        <v>6419324700</v>
      </c>
      <c r="F145" s="85">
        <f t="shared" si="36"/>
        <v>0.17094612419283317</v>
      </c>
      <c r="G145" s="85">
        <f t="shared" si="37"/>
        <v>0.17094612419283317</v>
      </c>
      <c r="H145" s="84">
        <v>256500</v>
      </c>
      <c r="I145" s="84">
        <v>258000</v>
      </c>
      <c r="J145" s="88">
        <v>125395903</v>
      </c>
      <c r="K145" s="84">
        <f t="shared" si="38"/>
        <v>1.3451112582128057</v>
      </c>
      <c r="L145" s="84">
        <f t="shared" si="39"/>
        <v>1.3451112582128057</v>
      </c>
      <c r="M145" s="85">
        <v>199500</v>
      </c>
      <c r="N145" s="85">
        <v>192300</v>
      </c>
      <c r="O145" s="85">
        <v>15956260</v>
      </c>
      <c r="P145" s="85">
        <f t="shared" si="40"/>
        <v>27.234779000652562</v>
      </c>
      <c r="Q145" s="85">
        <f t="shared" si="41"/>
        <v>27.234779000652562</v>
      </c>
      <c r="R145" s="84">
        <v>0</v>
      </c>
      <c r="S145" s="84"/>
      <c r="T145" s="84">
        <v>0</v>
      </c>
      <c r="U145" s="84">
        <v>0</v>
      </c>
      <c r="V145" s="84"/>
      <c r="W145" s="85">
        <v>1</v>
      </c>
      <c r="X145" s="85">
        <v>1</v>
      </c>
      <c r="Y145" s="85">
        <v>100000000</v>
      </c>
      <c r="Z145" s="85">
        <f t="shared" si="42"/>
        <v>1365114.194686</v>
      </c>
      <c r="AA145" s="85">
        <f t="shared" si="43"/>
        <v>1365114.194686</v>
      </c>
      <c r="AB145" s="221">
        <f t="shared" si="44"/>
        <v>0</v>
      </c>
      <c r="AC145" s="221">
        <f t="shared" si="45"/>
        <v>290211960499322.75</v>
      </c>
      <c r="AD145" s="220">
        <f t="shared" si="34"/>
        <v>314622720510960.62</v>
      </c>
      <c r="AE145" s="219">
        <f t="shared" si="35"/>
        <v>1084.1135560699774</v>
      </c>
      <c r="AF145" s="98">
        <f t="shared" si="46"/>
        <v>-1.0425966050446897E-2</v>
      </c>
      <c r="AG145" s="84">
        <f t="shared" si="47"/>
        <v>-8.5287846481876331E-3</v>
      </c>
      <c r="AH145" s="84">
        <f t="shared" si="48"/>
        <v>5.8479532163742687E-3</v>
      </c>
      <c r="AI145" s="84">
        <f t="shared" si="49"/>
        <v>-3.6090225563909777E-2</v>
      </c>
      <c r="AJ145" s="84">
        <f t="shared" si="50"/>
        <v>0</v>
      </c>
    </row>
    <row r="146" spans="1:36">
      <c r="A146" s="84">
        <v>20180731</v>
      </c>
      <c r="B146" s="84" t="s">
        <v>99</v>
      </c>
      <c r="C146" s="85">
        <v>46500</v>
      </c>
      <c r="D146" s="85">
        <v>46250</v>
      </c>
      <c r="E146" s="85">
        <v>6419324700</v>
      </c>
      <c r="F146" s="85">
        <f t="shared" si="36"/>
        <v>0.17094612419283317</v>
      </c>
      <c r="G146" s="85">
        <f t="shared" si="37"/>
        <v>0.17094612419283317</v>
      </c>
      <c r="H146" s="84">
        <v>258000</v>
      </c>
      <c r="I146" s="84">
        <v>271500</v>
      </c>
      <c r="J146" s="88">
        <v>125395903</v>
      </c>
      <c r="K146" s="84">
        <f t="shared" si="38"/>
        <v>1.3451112582128057</v>
      </c>
      <c r="L146" s="84">
        <f t="shared" si="39"/>
        <v>1.3451112582128057</v>
      </c>
      <c r="M146" s="85">
        <v>192300</v>
      </c>
      <c r="N146" s="85">
        <v>199600</v>
      </c>
      <c r="O146" s="85">
        <v>15956260</v>
      </c>
      <c r="P146" s="85">
        <f t="shared" si="40"/>
        <v>27.234779000652562</v>
      </c>
      <c r="Q146" s="85">
        <f t="shared" si="41"/>
        <v>27.234779000652562</v>
      </c>
      <c r="R146" s="84">
        <v>0</v>
      </c>
      <c r="S146" s="84"/>
      <c r="T146" s="84">
        <v>0</v>
      </c>
      <c r="U146" s="84">
        <v>0</v>
      </c>
      <c r="V146" s="84"/>
      <c r="W146" s="85">
        <v>1</v>
      </c>
      <c r="X146" s="85">
        <v>1</v>
      </c>
      <c r="Y146" s="85">
        <v>100000000</v>
      </c>
      <c r="Z146" s="85">
        <f t="shared" si="42"/>
        <v>1365114.194686</v>
      </c>
      <c r="AA146" s="85">
        <f t="shared" si="43"/>
        <v>1365114.194686</v>
      </c>
      <c r="AB146" s="221">
        <f t="shared" si="44"/>
        <v>0</v>
      </c>
      <c r="AC146" s="221">
        <f t="shared" si="45"/>
        <v>290211960499322.75</v>
      </c>
      <c r="AD146" s="220">
        <f t="shared" si="34"/>
        <v>319797771361079.62</v>
      </c>
      <c r="AE146" s="219">
        <f t="shared" si="35"/>
        <v>1101.9455256456458</v>
      </c>
      <c r="AF146" s="98">
        <f t="shared" si="46"/>
        <v>1.6448433354445909E-2</v>
      </c>
      <c r="AG146" s="84">
        <f t="shared" si="47"/>
        <v>-5.3763440860215058E-3</v>
      </c>
      <c r="AH146" s="84">
        <f t="shared" si="48"/>
        <v>5.232558139534884E-2</v>
      </c>
      <c r="AI146" s="84">
        <f t="shared" si="49"/>
        <v>3.7961518460738426E-2</v>
      </c>
      <c r="AJ146" s="84">
        <f t="shared" si="50"/>
        <v>0</v>
      </c>
    </row>
    <row r="147" spans="1:36">
      <c r="A147" s="84">
        <v>20180801</v>
      </c>
      <c r="B147" s="84" t="s">
        <v>99</v>
      </c>
      <c r="C147" s="85">
        <v>46250</v>
      </c>
      <c r="D147" s="85">
        <v>46550</v>
      </c>
      <c r="E147" s="85">
        <v>6419324700</v>
      </c>
      <c r="F147" s="85">
        <f t="shared" si="36"/>
        <v>0.17094612419283317</v>
      </c>
      <c r="G147" s="85">
        <f t="shared" si="37"/>
        <v>0.17094612419283317</v>
      </c>
      <c r="H147" s="84">
        <v>271500</v>
      </c>
      <c r="I147" s="84">
        <v>280500</v>
      </c>
      <c r="J147" s="88">
        <v>125395903</v>
      </c>
      <c r="K147" s="84">
        <f t="shared" si="38"/>
        <v>1.3451112582128057</v>
      </c>
      <c r="L147" s="84">
        <f t="shared" si="39"/>
        <v>1.3451112582128057</v>
      </c>
      <c r="M147" s="85">
        <v>199600</v>
      </c>
      <c r="N147" s="85">
        <v>207200</v>
      </c>
      <c r="O147" s="85">
        <v>15956260</v>
      </c>
      <c r="P147" s="85">
        <f t="shared" si="40"/>
        <v>27.234779000652562</v>
      </c>
      <c r="Q147" s="85">
        <f t="shared" si="41"/>
        <v>27.234779000652562</v>
      </c>
      <c r="R147" s="84">
        <v>0</v>
      </c>
      <c r="S147" s="84"/>
      <c r="T147" s="84">
        <v>0</v>
      </c>
      <c r="U147" s="84">
        <v>0</v>
      </c>
      <c r="V147" s="84"/>
      <c r="W147" s="85">
        <v>1</v>
      </c>
      <c r="X147" s="85">
        <v>1</v>
      </c>
      <c r="Y147" s="85">
        <v>100000000</v>
      </c>
      <c r="Z147" s="85">
        <f t="shared" si="42"/>
        <v>1365114.194686</v>
      </c>
      <c r="AA147" s="85">
        <f t="shared" si="43"/>
        <v>1365114.194686</v>
      </c>
      <c r="AB147" s="221">
        <f t="shared" si="44"/>
        <v>0</v>
      </c>
      <c r="AC147" s="221">
        <f t="shared" si="45"/>
        <v>290211960499322.75</v>
      </c>
      <c r="AD147" s="220">
        <f t="shared" si="34"/>
        <v>324947717564336.12</v>
      </c>
      <c r="AE147" s="219">
        <f t="shared" si="35"/>
        <v>1119.6909906995184</v>
      </c>
      <c r="AF147" s="98">
        <f t="shared" si="46"/>
        <v>1.6103758889056876E-2</v>
      </c>
      <c r="AG147" s="84">
        <f t="shared" si="47"/>
        <v>6.4864864864864862E-3</v>
      </c>
      <c r="AH147" s="84">
        <f t="shared" si="48"/>
        <v>3.3149171270718231E-2</v>
      </c>
      <c r="AI147" s="84">
        <f t="shared" si="49"/>
        <v>3.8076152304609222E-2</v>
      </c>
      <c r="AJ147" s="84">
        <f t="shared" si="50"/>
        <v>0</v>
      </c>
    </row>
    <row r="148" spans="1:36">
      <c r="A148" s="84">
        <v>20180802</v>
      </c>
      <c r="B148" s="84" t="s">
        <v>99</v>
      </c>
      <c r="C148" s="85">
        <v>46550</v>
      </c>
      <c r="D148" s="85">
        <v>45550</v>
      </c>
      <c r="E148" s="85">
        <v>6419324700</v>
      </c>
      <c r="F148" s="85">
        <f t="shared" si="36"/>
        <v>0.17094612419283317</v>
      </c>
      <c r="G148" s="85">
        <f t="shared" si="37"/>
        <v>0.17094612419283317</v>
      </c>
      <c r="H148" s="84">
        <v>280500</v>
      </c>
      <c r="I148" s="84">
        <v>281500</v>
      </c>
      <c r="J148" s="88">
        <v>125395903</v>
      </c>
      <c r="K148" s="84">
        <f t="shared" si="38"/>
        <v>1.3451112582128057</v>
      </c>
      <c r="L148" s="84">
        <f t="shared" si="39"/>
        <v>1.3451112582128057</v>
      </c>
      <c r="M148" s="85">
        <v>207200</v>
      </c>
      <c r="N148" s="85">
        <v>198300</v>
      </c>
      <c r="O148" s="85">
        <v>15956260</v>
      </c>
      <c r="P148" s="85">
        <f t="shared" si="40"/>
        <v>27.234779000652562</v>
      </c>
      <c r="Q148" s="85">
        <f t="shared" si="41"/>
        <v>27.234779000652562</v>
      </c>
      <c r="R148" s="84">
        <v>0</v>
      </c>
      <c r="S148" s="84"/>
      <c r="T148" s="84">
        <v>0</v>
      </c>
      <c r="U148" s="84">
        <v>0</v>
      </c>
      <c r="V148" s="84"/>
      <c r="W148" s="85">
        <v>1</v>
      </c>
      <c r="X148" s="85">
        <v>1</v>
      </c>
      <c r="Y148" s="85">
        <v>100000000</v>
      </c>
      <c r="Z148" s="85">
        <f t="shared" si="42"/>
        <v>1365114.194686</v>
      </c>
      <c r="AA148" s="85">
        <f t="shared" si="43"/>
        <v>1365114.194686</v>
      </c>
      <c r="AB148" s="221">
        <f t="shared" si="44"/>
        <v>0</v>
      </c>
      <c r="AC148" s="221">
        <f t="shared" si="45"/>
        <v>290211960499322.75</v>
      </c>
      <c r="AD148" s="220">
        <f t="shared" si="34"/>
        <v>320151399916280</v>
      </c>
      <c r="AE148" s="219">
        <f t="shared" si="35"/>
        <v>1103.1640438438344</v>
      </c>
      <c r="AF148" s="98">
        <f t="shared" si="46"/>
        <v>-1.4760274926708897E-2</v>
      </c>
      <c r="AG148" s="84">
        <f t="shared" si="47"/>
        <v>-2.1482277121374866E-2</v>
      </c>
      <c r="AH148" s="84">
        <f t="shared" si="48"/>
        <v>3.5650623885918001E-3</v>
      </c>
      <c r="AI148" s="84">
        <f t="shared" si="49"/>
        <v>-4.2953667953667951E-2</v>
      </c>
      <c r="AJ148" s="84">
        <f t="shared" si="50"/>
        <v>0</v>
      </c>
    </row>
    <row r="149" spans="1:36">
      <c r="A149" s="84">
        <v>20180803</v>
      </c>
      <c r="B149" s="84" t="s">
        <v>99</v>
      </c>
      <c r="C149" s="85">
        <v>45550</v>
      </c>
      <c r="D149" s="85">
        <v>45750</v>
      </c>
      <c r="E149" s="85">
        <v>6419324700</v>
      </c>
      <c r="F149" s="85">
        <f t="shared" si="36"/>
        <v>0.17094612419283317</v>
      </c>
      <c r="G149" s="85">
        <f t="shared" si="37"/>
        <v>0.17094612419283317</v>
      </c>
      <c r="H149" s="84">
        <v>281500</v>
      </c>
      <c r="I149" s="84">
        <v>280500</v>
      </c>
      <c r="J149" s="88">
        <v>125395903</v>
      </c>
      <c r="K149" s="84">
        <f t="shared" si="38"/>
        <v>1.3451112582128057</v>
      </c>
      <c r="L149" s="84">
        <f t="shared" si="39"/>
        <v>1.3451112582128057</v>
      </c>
      <c r="M149" s="85">
        <v>198300</v>
      </c>
      <c r="N149" s="85">
        <v>207700</v>
      </c>
      <c r="O149" s="85">
        <v>15956260</v>
      </c>
      <c r="P149" s="85">
        <f t="shared" si="40"/>
        <v>27.234779000652562</v>
      </c>
      <c r="Q149" s="85">
        <f t="shared" si="41"/>
        <v>27.234779000652562</v>
      </c>
      <c r="R149" s="84">
        <v>0</v>
      </c>
      <c r="S149" s="84"/>
      <c r="T149" s="84">
        <v>0</v>
      </c>
      <c r="U149" s="84">
        <v>0</v>
      </c>
      <c r="V149" s="84"/>
      <c r="W149" s="85">
        <v>1</v>
      </c>
      <c r="X149" s="85">
        <v>1</v>
      </c>
      <c r="Y149" s="85">
        <v>100000000</v>
      </c>
      <c r="Z149" s="85">
        <f t="shared" si="42"/>
        <v>1365114.194686</v>
      </c>
      <c r="AA149" s="85">
        <f t="shared" si="43"/>
        <v>1365114.194686</v>
      </c>
      <c r="AB149" s="221">
        <f t="shared" si="44"/>
        <v>0</v>
      </c>
      <c r="AC149" s="221">
        <f t="shared" si="45"/>
        <v>290211960499322.75</v>
      </c>
      <c r="AD149" s="220">
        <f t="shared" si="34"/>
        <v>324287113229804.37</v>
      </c>
      <c r="AE149" s="219">
        <f t="shared" si="35"/>
        <v>1117.414708449141</v>
      </c>
      <c r="AF149" s="98">
        <f t="shared" si="46"/>
        <v>1.2917992283044313E-2</v>
      </c>
      <c r="AG149" s="84">
        <f t="shared" si="47"/>
        <v>4.3907793633369925E-3</v>
      </c>
      <c r="AH149" s="84">
        <f t="shared" si="48"/>
        <v>-3.552397868561279E-3</v>
      </c>
      <c r="AI149" s="84">
        <f t="shared" si="49"/>
        <v>4.7402924861321229E-2</v>
      </c>
      <c r="AJ149" s="84">
        <f t="shared" si="50"/>
        <v>0</v>
      </c>
    </row>
    <row r="150" spans="1:36">
      <c r="A150" s="84">
        <v>20180806</v>
      </c>
      <c r="B150" s="84" t="s">
        <v>99</v>
      </c>
      <c r="C150" s="85">
        <v>45750</v>
      </c>
      <c r="D150" s="85">
        <v>45800</v>
      </c>
      <c r="E150" s="85">
        <v>6419324700</v>
      </c>
      <c r="F150" s="85">
        <f t="shared" si="36"/>
        <v>0.17094612419283317</v>
      </c>
      <c r="G150" s="85">
        <f t="shared" si="37"/>
        <v>0.17094612419283317</v>
      </c>
      <c r="H150" s="84">
        <v>280500</v>
      </c>
      <c r="I150" s="84">
        <v>274000</v>
      </c>
      <c r="J150" s="88">
        <v>125395903</v>
      </c>
      <c r="K150" s="84">
        <f t="shared" si="38"/>
        <v>1.3451112582128057</v>
      </c>
      <c r="L150" s="84">
        <f t="shared" si="39"/>
        <v>1.3451112582128057</v>
      </c>
      <c r="M150" s="85">
        <v>207700</v>
      </c>
      <c r="N150" s="85">
        <v>198700</v>
      </c>
      <c r="O150" s="85">
        <v>15956260</v>
      </c>
      <c r="P150" s="85">
        <f t="shared" si="40"/>
        <v>27.234779000652562</v>
      </c>
      <c r="Q150" s="85">
        <f t="shared" si="41"/>
        <v>27.234779000652562</v>
      </c>
      <c r="R150" s="84">
        <v>0</v>
      </c>
      <c r="S150" s="84"/>
      <c r="T150" s="84">
        <v>0</v>
      </c>
      <c r="U150" s="84">
        <v>0</v>
      </c>
      <c r="V150" s="84"/>
      <c r="W150" s="85">
        <v>1</v>
      </c>
      <c r="X150" s="85">
        <v>1</v>
      </c>
      <c r="Y150" s="85">
        <v>100000000</v>
      </c>
      <c r="Z150" s="85">
        <f t="shared" si="42"/>
        <v>1365114.194686</v>
      </c>
      <c r="AA150" s="85">
        <f t="shared" si="43"/>
        <v>1365114.194686</v>
      </c>
      <c r="AB150" s="221">
        <f t="shared" si="44"/>
        <v>0</v>
      </c>
      <c r="AC150" s="221">
        <f t="shared" si="45"/>
        <v>290211960499322.75</v>
      </c>
      <c r="AD150" s="220">
        <f t="shared" si="34"/>
        <v>319334529865097.87</v>
      </c>
      <c r="AE150" s="219">
        <f t="shared" si="35"/>
        <v>1100.3493078495744</v>
      </c>
      <c r="AF150" s="98">
        <f t="shared" si="46"/>
        <v>-1.5272217620306481E-2</v>
      </c>
      <c r="AG150" s="84">
        <f t="shared" si="47"/>
        <v>1.092896174863388E-3</v>
      </c>
      <c r="AH150" s="84">
        <f t="shared" si="48"/>
        <v>-2.3172905525846704E-2</v>
      </c>
      <c r="AI150" s="84">
        <f t="shared" si="49"/>
        <v>-4.3331728454501686E-2</v>
      </c>
      <c r="AJ150" s="84">
        <f t="shared" si="50"/>
        <v>0</v>
      </c>
    </row>
    <row r="151" spans="1:36">
      <c r="A151" s="84">
        <v>20180807</v>
      </c>
      <c r="B151" s="84" t="s">
        <v>99</v>
      </c>
      <c r="C151" s="85">
        <v>45800</v>
      </c>
      <c r="D151" s="85">
        <v>46700</v>
      </c>
      <c r="E151" s="85">
        <v>6419324700</v>
      </c>
      <c r="F151" s="85">
        <f t="shared" si="36"/>
        <v>0.17094612419283317</v>
      </c>
      <c r="G151" s="85">
        <f t="shared" si="37"/>
        <v>0.17094612419283317</v>
      </c>
      <c r="H151" s="84">
        <v>274000</v>
      </c>
      <c r="I151" s="84">
        <v>274500</v>
      </c>
      <c r="J151" s="88">
        <v>125395903</v>
      </c>
      <c r="K151" s="84">
        <f t="shared" si="38"/>
        <v>1.3451112582128057</v>
      </c>
      <c r="L151" s="84">
        <f t="shared" si="39"/>
        <v>1.3451112582128057</v>
      </c>
      <c r="M151" s="85">
        <v>198700</v>
      </c>
      <c r="N151" s="85">
        <v>205300</v>
      </c>
      <c r="O151" s="85">
        <v>15956260</v>
      </c>
      <c r="P151" s="85">
        <f t="shared" si="40"/>
        <v>27.234779000652562</v>
      </c>
      <c r="Q151" s="85">
        <f t="shared" si="41"/>
        <v>27.234779000652562</v>
      </c>
      <c r="R151" s="84">
        <v>0</v>
      </c>
      <c r="S151" s="84"/>
      <c r="T151" s="84">
        <v>0</v>
      </c>
      <c r="U151" s="84">
        <v>0</v>
      </c>
      <c r="V151" s="84"/>
      <c r="W151" s="85">
        <v>1</v>
      </c>
      <c r="X151" s="85">
        <v>1</v>
      </c>
      <c r="Y151" s="85">
        <v>100000000</v>
      </c>
      <c r="Z151" s="85">
        <f t="shared" si="42"/>
        <v>1365114.194686</v>
      </c>
      <c r="AA151" s="85">
        <f t="shared" si="43"/>
        <v>1365114.194686</v>
      </c>
      <c r="AB151" s="221">
        <f t="shared" si="44"/>
        <v>0</v>
      </c>
      <c r="AC151" s="221">
        <f t="shared" si="45"/>
        <v>290211960499322.75</v>
      </c>
      <c r="AD151" s="220">
        <f t="shared" si="34"/>
        <v>323274618812715.62</v>
      </c>
      <c r="AE151" s="219">
        <f t="shared" si="35"/>
        <v>1113.9258983554885</v>
      </c>
      <c r="AF151" s="98">
        <f t="shared" si="46"/>
        <v>1.2338436902774943E-2</v>
      </c>
      <c r="AG151" s="84">
        <f t="shared" si="47"/>
        <v>1.9650655021834062E-2</v>
      </c>
      <c r="AH151" s="84">
        <f t="shared" si="48"/>
        <v>1.8248175182481751E-3</v>
      </c>
      <c r="AI151" s="84">
        <f t="shared" si="49"/>
        <v>3.321590337191746E-2</v>
      </c>
      <c r="AJ151" s="84">
        <f t="shared" si="50"/>
        <v>0</v>
      </c>
    </row>
    <row r="152" spans="1:36">
      <c r="A152" s="84">
        <v>20180808</v>
      </c>
      <c r="B152" s="84" t="s">
        <v>99</v>
      </c>
      <c r="C152" s="85">
        <v>46700</v>
      </c>
      <c r="D152" s="85">
        <v>46800</v>
      </c>
      <c r="E152" s="85">
        <v>6419324700</v>
      </c>
      <c r="F152" s="85">
        <f t="shared" si="36"/>
        <v>0.17094612419283317</v>
      </c>
      <c r="G152" s="85">
        <f t="shared" si="37"/>
        <v>0.17094612419283317</v>
      </c>
      <c r="H152" s="84">
        <v>274500</v>
      </c>
      <c r="I152" s="84">
        <v>276000</v>
      </c>
      <c r="J152" s="88">
        <v>125395903</v>
      </c>
      <c r="K152" s="84">
        <f t="shared" si="38"/>
        <v>1.3451112582128057</v>
      </c>
      <c r="L152" s="84">
        <f t="shared" si="39"/>
        <v>1.3451112582128057</v>
      </c>
      <c r="M152" s="85">
        <v>205300</v>
      </c>
      <c r="N152" s="85">
        <v>199000</v>
      </c>
      <c r="O152" s="85">
        <v>15956260</v>
      </c>
      <c r="P152" s="85">
        <f t="shared" si="40"/>
        <v>27.234779000652562</v>
      </c>
      <c r="Q152" s="85">
        <f t="shared" si="41"/>
        <v>27.234779000652562</v>
      </c>
      <c r="R152" s="84">
        <v>0</v>
      </c>
      <c r="S152" s="84"/>
      <c r="T152" s="84">
        <v>0</v>
      </c>
      <c r="U152" s="84">
        <v>0</v>
      </c>
      <c r="V152" s="84"/>
      <c r="W152" s="85">
        <v>1</v>
      </c>
      <c r="X152" s="85">
        <v>1</v>
      </c>
      <c r="Y152" s="85">
        <v>100000000</v>
      </c>
      <c r="Z152" s="85">
        <f t="shared" si="42"/>
        <v>1365114.194686</v>
      </c>
      <c r="AA152" s="85">
        <f t="shared" si="43"/>
        <v>1365114.194686</v>
      </c>
      <c r="AB152" s="221">
        <f t="shared" si="44"/>
        <v>0</v>
      </c>
      <c r="AC152" s="221">
        <f t="shared" si="45"/>
        <v>290211960499322.75</v>
      </c>
      <c r="AD152" s="220">
        <f t="shared" si="34"/>
        <v>320899600988649.37</v>
      </c>
      <c r="AE152" s="219">
        <f t="shared" si="35"/>
        <v>1105.7421631986745</v>
      </c>
      <c r="AF152" s="98">
        <f t="shared" si="46"/>
        <v>-7.3467500566203056E-3</v>
      </c>
      <c r="AG152" s="84">
        <f t="shared" si="47"/>
        <v>2.1413276231263384E-3</v>
      </c>
      <c r="AH152" s="84">
        <f t="shared" si="48"/>
        <v>5.4644808743169399E-3</v>
      </c>
      <c r="AI152" s="84">
        <f t="shared" si="49"/>
        <v>-3.0686799805163176E-2</v>
      </c>
      <c r="AJ152" s="84">
        <f t="shared" si="50"/>
        <v>0</v>
      </c>
    </row>
    <row r="153" spans="1:36">
      <c r="A153" s="84">
        <v>20180809</v>
      </c>
      <c r="B153" s="84" t="s">
        <v>99</v>
      </c>
      <c r="C153" s="85">
        <v>46800</v>
      </c>
      <c r="D153" s="85">
        <v>46900</v>
      </c>
      <c r="E153" s="85">
        <v>6419324700</v>
      </c>
      <c r="F153" s="85">
        <f t="shared" si="36"/>
        <v>0.17094612419283317</v>
      </c>
      <c r="G153" s="85">
        <f t="shared" si="37"/>
        <v>0.17094612419283317</v>
      </c>
      <c r="H153" s="84">
        <v>276000</v>
      </c>
      <c r="I153" s="84">
        <v>276000</v>
      </c>
      <c r="J153" s="88">
        <v>125395903</v>
      </c>
      <c r="K153" s="84">
        <f t="shared" si="38"/>
        <v>1.3451112582128057</v>
      </c>
      <c r="L153" s="84">
        <f t="shared" si="39"/>
        <v>1.3451112582128057</v>
      </c>
      <c r="M153" s="85">
        <v>199000</v>
      </c>
      <c r="N153" s="85">
        <v>203900</v>
      </c>
      <c r="O153" s="85">
        <v>15956260</v>
      </c>
      <c r="P153" s="85">
        <f t="shared" si="40"/>
        <v>27.234779000652562</v>
      </c>
      <c r="Q153" s="85">
        <f t="shared" si="41"/>
        <v>27.234779000652562</v>
      </c>
      <c r="R153" s="84">
        <v>0</v>
      </c>
      <c r="S153" s="84"/>
      <c r="T153" s="84">
        <v>0</v>
      </c>
      <c r="U153" s="84">
        <v>0</v>
      </c>
      <c r="V153" s="84"/>
      <c r="W153" s="85">
        <v>1</v>
      </c>
      <c r="X153" s="85">
        <v>1</v>
      </c>
      <c r="Y153" s="85">
        <v>100000000</v>
      </c>
      <c r="Z153" s="85">
        <f t="shared" si="42"/>
        <v>1365114.194686</v>
      </c>
      <c r="AA153" s="85">
        <f t="shared" si="43"/>
        <v>1365114.194686</v>
      </c>
      <c r="AB153" s="221">
        <f t="shared" si="44"/>
        <v>0</v>
      </c>
      <c r="AC153" s="221">
        <f t="shared" si="45"/>
        <v>290211960499322.75</v>
      </c>
      <c r="AD153" s="220">
        <f t="shared" si="34"/>
        <v>323138706408796.5</v>
      </c>
      <c r="AE153" s="219">
        <f t="shared" si="35"/>
        <v>1113.4575771888303</v>
      </c>
      <c r="AF153" s="98">
        <f t="shared" si="46"/>
        <v>6.9775886702527759E-3</v>
      </c>
      <c r="AG153" s="84">
        <f t="shared" si="47"/>
        <v>2.136752136752137E-3</v>
      </c>
      <c r="AH153" s="84">
        <f t="shared" si="48"/>
        <v>0</v>
      </c>
      <c r="AI153" s="84">
        <f t="shared" si="49"/>
        <v>2.4623115577889446E-2</v>
      </c>
      <c r="AJ153" s="84">
        <f t="shared" si="50"/>
        <v>0</v>
      </c>
    </row>
    <row r="154" spans="1:36">
      <c r="A154" s="84">
        <v>20180810</v>
      </c>
      <c r="B154" s="84" t="s">
        <v>99</v>
      </c>
      <c r="C154" s="85">
        <v>46900</v>
      </c>
      <c r="D154" s="85">
        <v>45400</v>
      </c>
      <c r="E154" s="85">
        <v>6419324700</v>
      </c>
      <c r="F154" s="85">
        <f t="shared" si="36"/>
        <v>0.17094612419283317</v>
      </c>
      <c r="G154" s="85">
        <f t="shared" si="37"/>
        <v>0.17094612419283317</v>
      </c>
      <c r="H154" s="84">
        <v>276000</v>
      </c>
      <c r="I154" s="84">
        <v>272000</v>
      </c>
      <c r="J154" s="88">
        <v>125395903</v>
      </c>
      <c r="K154" s="84">
        <f t="shared" si="38"/>
        <v>1.3451112582128057</v>
      </c>
      <c r="L154" s="84">
        <f t="shared" si="39"/>
        <v>1.3451112582128057</v>
      </c>
      <c r="M154" s="85">
        <v>203900</v>
      </c>
      <c r="N154" s="85">
        <v>202500</v>
      </c>
      <c r="O154" s="85">
        <v>15956260</v>
      </c>
      <c r="P154" s="85">
        <f t="shared" si="40"/>
        <v>27.234779000652562</v>
      </c>
      <c r="Q154" s="85">
        <f t="shared" si="41"/>
        <v>27.234779000652562</v>
      </c>
      <c r="R154" s="84">
        <v>0</v>
      </c>
      <c r="S154" s="84"/>
      <c r="T154" s="84">
        <v>0</v>
      </c>
      <c r="U154" s="84">
        <v>0</v>
      </c>
      <c r="V154" s="84"/>
      <c r="W154" s="85">
        <v>1</v>
      </c>
      <c r="X154" s="85">
        <v>1</v>
      </c>
      <c r="Y154" s="85">
        <v>100000000</v>
      </c>
      <c r="Z154" s="85">
        <f t="shared" si="42"/>
        <v>1365114.194686</v>
      </c>
      <c r="AA154" s="85">
        <f t="shared" si="43"/>
        <v>1365114.194686</v>
      </c>
      <c r="AB154" s="221">
        <f t="shared" si="44"/>
        <v>0</v>
      </c>
      <c r="AC154" s="221">
        <f t="shared" si="45"/>
        <v>290211960499322.75</v>
      </c>
      <c r="AD154" s="220">
        <f t="shared" si="34"/>
        <v>320209591328572.06</v>
      </c>
      <c r="AE154" s="219">
        <f t="shared" si="35"/>
        <v>1103.364557331259</v>
      </c>
      <c r="AF154" s="98">
        <f t="shared" si="46"/>
        <v>-9.0645751255772067E-3</v>
      </c>
      <c r="AG154" s="84">
        <f t="shared" si="47"/>
        <v>-3.1982942430703626E-2</v>
      </c>
      <c r="AH154" s="84">
        <f t="shared" si="48"/>
        <v>-1.4492753623188406E-2</v>
      </c>
      <c r="AI154" s="84">
        <f t="shared" si="49"/>
        <v>-6.8661108386463953E-3</v>
      </c>
      <c r="AJ154" s="84">
        <f t="shared" si="50"/>
        <v>0</v>
      </c>
    </row>
    <row r="155" spans="1:36">
      <c r="A155" s="84">
        <v>20180813</v>
      </c>
      <c r="B155" s="84" t="s">
        <v>99</v>
      </c>
      <c r="C155" s="85">
        <v>45400</v>
      </c>
      <c r="D155" s="85">
        <v>45050</v>
      </c>
      <c r="E155" s="85">
        <v>6419324700</v>
      </c>
      <c r="F155" s="85">
        <f t="shared" si="36"/>
        <v>0.17094612419283317</v>
      </c>
      <c r="G155" s="85">
        <f t="shared" si="37"/>
        <v>0.17094612419283317</v>
      </c>
      <c r="H155" s="84">
        <v>272000</v>
      </c>
      <c r="I155" s="84">
        <v>260500</v>
      </c>
      <c r="J155" s="88">
        <v>125395903</v>
      </c>
      <c r="K155" s="84">
        <f t="shared" si="38"/>
        <v>1.3451112582128057</v>
      </c>
      <c r="L155" s="84">
        <f t="shared" si="39"/>
        <v>1.3451112582128057</v>
      </c>
      <c r="M155" s="85">
        <v>202500</v>
      </c>
      <c r="N155" s="85">
        <v>196400</v>
      </c>
      <c r="O155" s="85">
        <v>15956260</v>
      </c>
      <c r="P155" s="85">
        <f t="shared" si="40"/>
        <v>27.234779000652562</v>
      </c>
      <c r="Q155" s="85">
        <f t="shared" si="41"/>
        <v>27.234779000652562</v>
      </c>
      <c r="R155" s="84">
        <v>0</v>
      </c>
      <c r="S155" s="84"/>
      <c r="T155" s="84">
        <v>0</v>
      </c>
      <c r="U155" s="84">
        <v>0</v>
      </c>
      <c r="V155" s="84"/>
      <c r="W155" s="85">
        <v>1</v>
      </c>
      <c r="X155" s="85">
        <v>1</v>
      </c>
      <c r="Y155" s="85">
        <v>100000000</v>
      </c>
      <c r="Z155" s="85">
        <f t="shared" si="42"/>
        <v>1365114.194686</v>
      </c>
      <c r="AA155" s="85">
        <f t="shared" si="43"/>
        <v>1365114.194686</v>
      </c>
      <c r="AB155" s="221">
        <f t="shared" si="44"/>
        <v>0</v>
      </c>
      <c r="AC155" s="221">
        <f t="shared" si="45"/>
        <v>290211960499322.75</v>
      </c>
      <c r="AD155" s="220">
        <f t="shared" si="34"/>
        <v>315234946411463.31</v>
      </c>
      <c r="AE155" s="219">
        <f t="shared" si="35"/>
        <v>1086.2231379750419</v>
      </c>
      <c r="AF155" s="98">
        <f t="shared" si="46"/>
        <v>-1.5535589975517723E-2</v>
      </c>
      <c r="AG155" s="84">
        <f t="shared" si="47"/>
        <v>-7.709251101321586E-3</v>
      </c>
      <c r="AH155" s="84">
        <f t="shared" si="48"/>
        <v>-4.2279411764705885E-2</v>
      </c>
      <c r="AI155" s="84">
        <f t="shared" si="49"/>
        <v>-3.0123456790123456E-2</v>
      </c>
      <c r="AJ155" s="84">
        <f t="shared" si="50"/>
        <v>0</v>
      </c>
    </row>
    <row r="156" spans="1:36">
      <c r="A156" s="84">
        <v>20180814</v>
      </c>
      <c r="B156" s="84" t="s">
        <v>99</v>
      </c>
      <c r="C156" s="85">
        <v>45050</v>
      </c>
      <c r="D156" s="85">
        <v>45150</v>
      </c>
      <c r="E156" s="85">
        <v>6419324700</v>
      </c>
      <c r="F156" s="85">
        <f t="shared" si="36"/>
        <v>0.17094612419283317</v>
      </c>
      <c r="G156" s="85">
        <f t="shared" si="37"/>
        <v>0.17094612419283317</v>
      </c>
      <c r="H156" s="84">
        <v>260500</v>
      </c>
      <c r="I156" s="84">
        <v>261000</v>
      </c>
      <c r="J156" s="88">
        <v>125395903</v>
      </c>
      <c r="K156" s="84">
        <f t="shared" si="38"/>
        <v>1.3451112582128057</v>
      </c>
      <c r="L156" s="84">
        <f t="shared" si="39"/>
        <v>1.3451112582128057</v>
      </c>
      <c r="M156" s="85">
        <v>196400</v>
      </c>
      <c r="N156" s="85">
        <v>197900</v>
      </c>
      <c r="O156" s="85">
        <v>15956260</v>
      </c>
      <c r="P156" s="85">
        <f t="shared" si="40"/>
        <v>27.234779000652562</v>
      </c>
      <c r="Q156" s="85">
        <f t="shared" si="41"/>
        <v>27.234779000652562</v>
      </c>
      <c r="R156" s="84">
        <v>0</v>
      </c>
      <c r="S156" s="84"/>
      <c r="T156" s="84">
        <v>0</v>
      </c>
      <c r="U156" s="84">
        <v>0</v>
      </c>
      <c r="V156" s="84"/>
      <c r="W156" s="85">
        <v>1</v>
      </c>
      <c r="X156" s="85">
        <v>1</v>
      </c>
      <c r="Y156" s="85">
        <v>100000000</v>
      </c>
      <c r="Z156" s="85">
        <f t="shared" si="42"/>
        <v>1365114.194686</v>
      </c>
      <c r="AA156" s="85">
        <f t="shared" si="43"/>
        <v>1365114.194686</v>
      </c>
      <c r="AB156" s="221">
        <f t="shared" si="44"/>
        <v>0</v>
      </c>
      <c r="AC156" s="221">
        <f t="shared" si="45"/>
        <v>290211960499322.75</v>
      </c>
      <c r="AD156" s="220">
        <f t="shared" si="34"/>
        <v>316080865821798.31</v>
      </c>
      <c r="AE156" s="219">
        <f t="shared" si="35"/>
        <v>1089.1379710125211</v>
      </c>
      <c r="AF156" s="98">
        <f t="shared" si="46"/>
        <v>2.6834569579442689E-3</v>
      </c>
      <c r="AG156" s="84">
        <f t="shared" si="47"/>
        <v>2.2197558268590455E-3</v>
      </c>
      <c r="AH156" s="84">
        <f t="shared" si="48"/>
        <v>1.9193857965451055E-3</v>
      </c>
      <c r="AI156" s="84">
        <f t="shared" si="49"/>
        <v>7.6374745417515273E-3</v>
      </c>
      <c r="AJ156" s="84">
        <f t="shared" si="50"/>
        <v>0</v>
      </c>
    </row>
    <row r="157" spans="1:36">
      <c r="A157" s="84">
        <v>20180816</v>
      </c>
      <c r="B157" s="84" t="s">
        <v>99</v>
      </c>
      <c r="C157" s="85">
        <v>45150</v>
      </c>
      <c r="D157" s="85">
        <v>44250</v>
      </c>
      <c r="E157" s="85">
        <v>6419324700</v>
      </c>
      <c r="F157" s="85">
        <f t="shared" si="36"/>
        <v>0.17094612419283317</v>
      </c>
      <c r="G157" s="85">
        <f t="shared" si="37"/>
        <v>0.17094612419283317</v>
      </c>
      <c r="H157" s="84">
        <v>261000</v>
      </c>
      <c r="I157" s="84">
        <v>258500</v>
      </c>
      <c r="J157" s="88">
        <v>125395903</v>
      </c>
      <c r="K157" s="84">
        <f t="shared" si="38"/>
        <v>1.3451112582128057</v>
      </c>
      <c r="L157" s="84">
        <f t="shared" si="39"/>
        <v>1.3451112582128057</v>
      </c>
      <c r="M157" s="85">
        <v>197900</v>
      </c>
      <c r="N157" s="85">
        <v>193700</v>
      </c>
      <c r="O157" s="85">
        <v>15956260</v>
      </c>
      <c r="P157" s="85">
        <f t="shared" si="40"/>
        <v>27.234779000652562</v>
      </c>
      <c r="Q157" s="85">
        <f t="shared" si="41"/>
        <v>27.234779000652562</v>
      </c>
      <c r="R157" s="84">
        <v>0</v>
      </c>
      <c r="S157" s="84"/>
      <c r="T157" s="84">
        <v>0</v>
      </c>
      <c r="U157" s="84">
        <v>0</v>
      </c>
      <c r="V157" s="84"/>
      <c r="W157" s="85">
        <v>1</v>
      </c>
      <c r="X157" s="85">
        <v>1</v>
      </c>
      <c r="Y157" s="85">
        <v>100000000</v>
      </c>
      <c r="Z157" s="85">
        <f t="shared" si="42"/>
        <v>1365114.194686</v>
      </c>
      <c r="AA157" s="85">
        <f t="shared" si="43"/>
        <v>1365114.194686</v>
      </c>
      <c r="AB157" s="221">
        <f t="shared" si="44"/>
        <v>0</v>
      </c>
      <c r="AC157" s="221">
        <f t="shared" si="45"/>
        <v>290211960499322.75</v>
      </c>
      <c r="AD157" s="220">
        <f t="shared" si="34"/>
        <v>312846390507927.12</v>
      </c>
      <c r="AE157" s="219">
        <f t="shared" si="35"/>
        <v>1077.9927538812005</v>
      </c>
      <c r="AF157" s="98">
        <f t="shared" si="46"/>
        <v>-1.0233062686226417E-2</v>
      </c>
      <c r="AG157" s="84">
        <f t="shared" si="47"/>
        <v>-1.9933554817275746E-2</v>
      </c>
      <c r="AH157" s="84">
        <f t="shared" si="48"/>
        <v>-9.5785440613026813E-3</v>
      </c>
      <c r="AI157" s="84">
        <f t="shared" si="49"/>
        <v>-2.1222839818089943E-2</v>
      </c>
      <c r="AJ157" s="84">
        <f t="shared" si="50"/>
        <v>0</v>
      </c>
    </row>
    <row r="158" spans="1:36">
      <c r="A158" s="84">
        <v>20180817</v>
      </c>
      <c r="B158" s="84" t="s">
        <v>99</v>
      </c>
      <c r="C158" s="85">
        <v>44250</v>
      </c>
      <c r="D158" s="85">
        <v>44100</v>
      </c>
      <c r="E158" s="85">
        <v>6419324700</v>
      </c>
      <c r="F158" s="85">
        <f t="shared" si="36"/>
        <v>0.17094612419283317</v>
      </c>
      <c r="G158" s="85">
        <f t="shared" si="37"/>
        <v>0.17094612419283317</v>
      </c>
      <c r="H158" s="84">
        <v>258500</v>
      </c>
      <c r="I158" s="84">
        <v>263000</v>
      </c>
      <c r="J158" s="88">
        <v>125395903</v>
      </c>
      <c r="K158" s="84">
        <f t="shared" si="38"/>
        <v>1.3451112582128057</v>
      </c>
      <c r="L158" s="84">
        <f t="shared" si="39"/>
        <v>1.3451112582128057</v>
      </c>
      <c r="M158" s="85">
        <v>193700</v>
      </c>
      <c r="N158" s="85">
        <v>201400</v>
      </c>
      <c r="O158" s="85">
        <v>15956260</v>
      </c>
      <c r="P158" s="85">
        <f t="shared" si="40"/>
        <v>27.234779000652562</v>
      </c>
      <c r="Q158" s="85">
        <f t="shared" si="41"/>
        <v>27.234779000652562</v>
      </c>
      <c r="R158" s="84">
        <v>0</v>
      </c>
      <c r="S158" s="84"/>
      <c r="T158" s="84">
        <v>0</v>
      </c>
      <c r="U158" s="84">
        <v>0</v>
      </c>
      <c r="V158" s="84"/>
      <c r="W158" s="85">
        <v>1</v>
      </c>
      <c r="X158" s="85">
        <v>1</v>
      </c>
      <c r="Y158" s="85">
        <v>100000000</v>
      </c>
      <c r="Z158" s="85">
        <f t="shared" si="42"/>
        <v>1365114.194686</v>
      </c>
      <c r="AA158" s="85">
        <f t="shared" si="43"/>
        <v>1365114.194686</v>
      </c>
      <c r="AB158" s="221">
        <f t="shared" si="44"/>
        <v>0</v>
      </c>
      <c r="AC158" s="221">
        <f t="shared" si="45"/>
        <v>290211960499322.75</v>
      </c>
      <c r="AD158" s="220">
        <f t="shared" si="34"/>
        <v>316786960343965.44</v>
      </c>
      <c r="AE158" s="219">
        <f t="shared" si="35"/>
        <v>1091.5710014119309</v>
      </c>
      <c r="AF158" s="98">
        <f t="shared" si="46"/>
        <v>1.2595861597254024E-2</v>
      </c>
      <c r="AG158" s="84">
        <f t="shared" si="47"/>
        <v>-3.3898305084745762E-3</v>
      </c>
      <c r="AH158" s="84">
        <f t="shared" si="48"/>
        <v>1.7408123791102514E-2</v>
      </c>
      <c r="AI158" s="84">
        <f t="shared" si="49"/>
        <v>3.9752194114610222E-2</v>
      </c>
      <c r="AJ158" s="84">
        <f t="shared" si="50"/>
        <v>0</v>
      </c>
    </row>
    <row r="159" spans="1:36">
      <c r="A159" s="84">
        <v>20180820</v>
      </c>
      <c r="B159" s="84" t="s">
        <v>99</v>
      </c>
      <c r="C159" s="85">
        <v>44100</v>
      </c>
      <c r="D159" s="85">
        <v>43850</v>
      </c>
      <c r="E159" s="85">
        <v>6419324700</v>
      </c>
      <c r="F159" s="85">
        <f t="shared" si="36"/>
        <v>0.17094612419283317</v>
      </c>
      <c r="G159" s="85">
        <f t="shared" si="37"/>
        <v>0.17094612419283317</v>
      </c>
      <c r="H159" s="84">
        <v>263000</v>
      </c>
      <c r="I159" s="84">
        <v>261000</v>
      </c>
      <c r="J159" s="88">
        <v>125395903</v>
      </c>
      <c r="K159" s="84">
        <f t="shared" si="38"/>
        <v>1.3451112582128057</v>
      </c>
      <c r="L159" s="84">
        <f t="shared" si="39"/>
        <v>1.3451112582128057</v>
      </c>
      <c r="M159" s="85">
        <v>201400</v>
      </c>
      <c r="N159" s="85">
        <v>201000</v>
      </c>
      <c r="O159" s="85">
        <v>15956260</v>
      </c>
      <c r="P159" s="85">
        <f t="shared" si="40"/>
        <v>27.234779000652562</v>
      </c>
      <c r="Q159" s="85">
        <f t="shared" si="41"/>
        <v>27.234779000652562</v>
      </c>
      <c r="R159" s="84">
        <v>0</v>
      </c>
      <c r="S159" s="84"/>
      <c r="T159" s="84">
        <v>0</v>
      </c>
      <c r="U159" s="84">
        <v>0</v>
      </c>
      <c r="V159" s="84"/>
      <c r="W159" s="85">
        <v>1</v>
      </c>
      <c r="X159" s="85">
        <v>1</v>
      </c>
      <c r="Y159" s="85">
        <v>100000000</v>
      </c>
      <c r="Z159" s="85">
        <f t="shared" si="42"/>
        <v>1365114.194686</v>
      </c>
      <c r="AA159" s="85">
        <f t="shared" si="43"/>
        <v>1365114.194686</v>
      </c>
      <c r="AB159" s="221">
        <f t="shared" si="44"/>
        <v>0</v>
      </c>
      <c r="AC159" s="221">
        <f t="shared" si="45"/>
        <v>290211960499322.75</v>
      </c>
      <c r="AD159" s="220">
        <f t="shared" si="34"/>
        <v>316001451706986.44</v>
      </c>
      <c r="AE159" s="219">
        <f t="shared" si="35"/>
        <v>1088.8643292416059</v>
      </c>
      <c r="AF159" s="98">
        <f t="shared" si="46"/>
        <v>-2.4796116485541701E-3</v>
      </c>
      <c r="AG159" s="84">
        <f t="shared" si="47"/>
        <v>-5.6689342403628117E-3</v>
      </c>
      <c r="AH159" s="84">
        <f t="shared" si="48"/>
        <v>-7.6045627376425855E-3</v>
      </c>
      <c r="AI159" s="84">
        <f t="shared" si="49"/>
        <v>-1.9860973187686196E-3</v>
      </c>
      <c r="AJ159" s="84">
        <f t="shared" si="50"/>
        <v>0</v>
      </c>
    </row>
    <row r="160" spans="1:36">
      <c r="A160" s="84">
        <v>20180821</v>
      </c>
      <c r="B160" s="84" t="s">
        <v>99</v>
      </c>
      <c r="C160" s="85">
        <v>43850</v>
      </c>
      <c r="D160" s="85">
        <v>44800</v>
      </c>
      <c r="E160" s="85">
        <v>6419324700</v>
      </c>
      <c r="F160" s="85">
        <f t="shared" si="36"/>
        <v>0.17094612419283317</v>
      </c>
      <c r="G160" s="85">
        <f t="shared" si="37"/>
        <v>0.17094612419283317</v>
      </c>
      <c r="H160" s="84">
        <v>261000</v>
      </c>
      <c r="I160" s="84">
        <v>268500</v>
      </c>
      <c r="J160" s="88">
        <v>125395903</v>
      </c>
      <c r="K160" s="84">
        <f t="shared" si="38"/>
        <v>1.3451112582128057</v>
      </c>
      <c r="L160" s="84">
        <f t="shared" si="39"/>
        <v>1.3451112582128057</v>
      </c>
      <c r="M160" s="85">
        <v>201000</v>
      </c>
      <c r="N160" s="85">
        <v>217200</v>
      </c>
      <c r="O160" s="85">
        <v>15956260</v>
      </c>
      <c r="P160" s="85">
        <f t="shared" si="40"/>
        <v>27.234779000652562</v>
      </c>
      <c r="Q160" s="85">
        <f t="shared" si="41"/>
        <v>27.234779000652562</v>
      </c>
      <c r="R160" s="84">
        <v>0</v>
      </c>
      <c r="S160" s="84"/>
      <c r="T160" s="84">
        <v>0</v>
      </c>
      <c r="U160" s="84">
        <v>0</v>
      </c>
      <c r="V160" s="84"/>
      <c r="W160" s="85">
        <v>1</v>
      </c>
      <c r="X160" s="85">
        <v>1</v>
      </c>
      <c r="Y160" s="85">
        <v>100000000</v>
      </c>
      <c r="Z160" s="85">
        <f t="shared" si="42"/>
        <v>1365114.194686</v>
      </c>
      <c r="AA160" s="85">
        <f t="shared" si="43"/>
        <v>1365114.194686</v>
      </c>
      <c r="AB160" s="221">
        <f t="shared" si="44"/>
        <v>0</v>
      </c>
      <c r="AC160" s="221">
        <f t="shared" si="45"/>
        <v>290211960499322.75</v>
      </c>
      <c r="AD160" s="220">
        <f t="shared" si="34"/>
        <v>325348934736346.37</v>
      </c>
      <c r="AE160" s="219">
        <f t="shared" si="35"/>
        <v>1121.07348772452</v>
      </c>
      <c r="AF160" s="98">
        <f t="shared" si="46"/>
        <v>2.9580506604847404E-2</v>
      </c>
      <c r="AG160" s="84">
        <f t="shared" si="47"/>
        <v>2.1664766248574687E-2</v>
      </c>
      <c r="AH160" s="84">
        <f t="shared" si="48"/>
        <v>2.8735632183908046E-2</v>
      </c>
      <c r="AI160" s="84">
        <f t="shared" si="49"/>
        <v>8.0597014925373134E-2</v>
      </c>
      <c r="AJ160" s="84">
        <f t="shared" si="50"/>
        <v>0</v>
      </c>
    </row>
    <row r="161" spans="1:36">
      <c r="A161" s="84">
        <v>20180822</v>
      </c>
      <c r="B161" s="84" t="s">
        <v>99</v>
      </c>
      <c r="C161" s="85">
        <v>44800</v>
      </c>
      <c r="D161" s="85">
        <v>46100</v>
      </c>
      <c r="E161" s="85">
        <v>6419324700</v>
      </c>
      <c r="F161" s="85">
        <f t="shared" si="36"/>
        <v>0.17094612419283317</v>
      </c>
      <c r="G161" s="85">
        <f t="shared" si="37"/>
        <v>0.17094612419283317</v>
      </c>
      <c r="H161" s="84">
        <v>268500</v>
      </c>
      <c r="I161" s="84">
        <v>268500</v>
      </c>
      <c r="J161" s="88">
        <v>125395903</v>
      </c>
      <c r="K161" s="84">
        <f t="shared" si="38"/>
        <v>1.3451112582128057</v>
      </c>
      <c r="L161" s="84">
        <f t="shared" si="39"/>
        <v>1.3451112582128057</v>
      </c>
      <c r="M161" s="85">
        <v>217200</v>
      </c>
      <c r="N161" s="85">
        <v>217100</v>
      </c>
      <c r="O161" s="85">
        <v>15956260</v>
      </c>
      <c r="P161" s="85">
        <f t="shared" si="40"/>
        <v>27.234779000652562</v>
      </c>
      <c r="Q161" s="85">
        <f t="shared" si="41"/>
        <v>27.234779000652562</v>
      </c>
      <c r="R161" s="84">
        <v>0</v>
      </c>
      <c r="S161" s="84"/>
      <c r="T161" s="84">
        <v>0</v>
      </c>
      <c r="U161" s="84">
        <v>0</v>
      </c>
      <c r="V161" s="84"/>
      <c r="W161" s="85">
        <v>1</v>
      </c>
      <c r="X161" s="85">
        <v>1</v>
      </c>
      <c r="Y161" s="85">
        <v>100000000</v>
      </c>
      <c r="Z161" s="85">
        <f t="shared" si="42"/>
        <v>1365114.194686</v>
      </c>
      <c r="AA161" s="85">
        <f t="shared" si="43"/>
        <v>1365114.194686</v>
      </c>
      <c r="AB161" s="221">
        <f t="shared" si="44"/>
        <v>0</v>
      </c>
      <c r="AC161" s="221">
        <f t="shared" si="45"/>
        <v>290211960499322.75</v>
      </c>
      <c r="AD161" s="220">
        <f t="shared" si="34"/>
        <v>326732044495489.06</v>
      </c>
      <c r="AE161" s="219">
        <f t="shared" si="35"/>
        <v>1125.8393483622517</v>
      </c>
      <c r="AF161" s="98">
        <f t="shared" si="46"/>
        <v>4.2511580997291925E-3</v>
      </c>
      <c r="AG161" s="84">
        <f t="shared" si="47"/>
        <v>2.9017857142857144E-2</v>
      </c>
      <c r="AH161" s="84">
        <f t="shared" si="48"/>
        <v>0</v>
      </c>
      <c r="AI161" s="84">
        <f t="shared" si="49"/>
        <v>-4.6040515653775324E-4</v>
      </c>
      <c r="AJ161" s="84">
        <f t="shared" si="50"/>
        <v>0</v>
      </c>
    </row>
    <row r="162" spans="1:36">
      <c r="A162" s="84">
        <v>20180823</v>
      </c>
      <c r="B162" s="84" t="s">
        <v>99</v>
      </c>
      <c r="C162" s="85">
        <v>46100</v>
      </c>
      <c r="D162" s="85">
        <v>46200</v>
      </c>
      <c r="E162" s="85">
        <v>6419324700</v>
      </c>
      <c r="F162" s="85">
        <f t="shared" si="36"/>
        <v>0.17094612419283317</v>
      </c>
      <c r="G162" s="85">
        <f t="shared" si="37"/>
        <v>0.17094612419283317</v>
      </c>
      <c r="H162" s="84">
        <v>268500</v>
      </c>
      <c r="I162" s="84">
        <v>274000</v>
      </c>
      <c r="J162" s="88">
        <v>125395903</v>
      </c>
      <c r="K162" s="84">
        <f t="shared" si="38"/>
        <v>1.3451112582128057</v>
      </c>
      <c r="L162" s="84">
        <f t="shared" si="39"/>
        <v>1.3451112582128057</v>
      </c>
      <c r="M162" s="85">
        <v>217100</v>
      </c>
      <c r="N162" s="85">
        <v>217500</v>
      </c>
      <c r="O162" s="85">
        <v>15956260</v>
      </c>
      <c r="P162" s="85">
        <f t="shared" si="40"/>
        <v>27.234779000652562</v>
      </c>
      <c r="Q162" s="85">
        <f t="shared" si="41"/>
        <v>27.234779000652562</v>
      </c>
      <c r="R162" s="84">
        <v>0</v>
      </c>
      <c r="S162" s="84"/>
      <c r="T162" s="84">
        <v>0</v>
      </c>
      <c r="U162" s="84">
        <v>0</v>
      </c>
      <c r="V162" s="84"/>
      <c r="W162" s="85">
        <v>1</v>
      </c>
      <c r="X162" s="85">
        <v>1</v>
      </c>
      <c r="Y162" s="85">
        <v>100000000</v>
      </c>
      <c r="Z162" s="85">
        <f t="shared" si="42"/>
        <v>1365114.194686</v>
      </c>
      <c r="AA162" s="85">
        <f t="shared" si="43"/>
        <v>1365114.194686</v>
      </c>
      <c r="AB162" s="221">
        <f t="shared" si="44"/>
        <v>0</v>
      </c>
      <c r="AC162" s="221">
        <f t="shared" si="45"/>
        <v>290211960499322.75</v>
      </c>
      <c r="AD162" s="220">
        <f t="shared" si="34"/>
        <v>327943299373864.69</v>
      </c>
      <c r="AE162" s="219">
        <f t="shared" si="35"/>
        <v>1130.013038779048</v>
      </c>
      <c r="AF162" s="98">
        <f t="shared" si="46"/>
        <v>3.7071811558795592E-3</v>
      </c>
      <c r="AG162" s="84">
        <f t="shared" si="47"/>
        <v>2.1691973969631237E-3</v>
      </c>
      <c r="AH162" s="84">
        <f t="shared" si="48"/>
        <v>2.0484171322160148E-2</v>
      </c>
      <c r="AI162" s="84">
        <f t="shared" si="49"/>
        <v>1.8424689083371719E-3</v>
      </c>
      <c r="AJ162" s="84">
        <f t="shared" si="50"/>
        <v>0</v>
      </c>
    </row>
    <row r="163" spans="1:36">
      <c r="A163" s="84">
        <v>20180824</v>
      </c>
      <c r="B163" s="84" t="s">
        <v>99</v>
      </c>
      <c r="C163" s="85">
        <v>46200</v>
      </c>
      <c r="D163" s="85">
        <v>46150</v>
      </c>
      <c r="E163" s="85">
        <v>6419324700</v>
      </c>
      <c r="F163" s="85">
        <f t="shared" si="36"/>
        <v>0.17094612419283317</v>
      </c>
      <c r="G163" s="85">
        <f t="shared" si="37"/>
        <v>0.17094612419283317</v>
      </c>
      <c r="H163" s="84">
        <v>274000</v>
      </c>
      <c r="I163" s="84">
        <v>279500</v>
      </c>
      <c r="J163" s="88">
        <v>125395903</v>
      </c>
      <c r="K163" s="84">
        <f t="shared" si="38"/>
        <v>1.3451112582128057</v>
      </c>
      <c r="L163" s="84">
        <f t="shared" si="39"/>
        <v>1.3451112582128057</v>
      </c>
      <c r="M163" s="85">
        <v>217500</v>
      </c>
      <c r="N163" s="85">
        <v>221100</v>
      </c>
      <c r="O163" s="85">
        <v>15956260</v>
      </c>
      <c r="P163" s="85">
        <f t="shared" si="40"/>
        <v>27.234779000652562</v>
      </c>
      <c r="Q163" s="85">
        <f t="shared" si="41"/>
        <v>27.234779000652562</v>
      </c>
      <c r="R163" s="84">
        <v>0</v>
      </c>
      <c r="S163" s="84"/>
      <c r="T163" s="84">
        <v>0</v>
      </c>
      <c r="U163" s="84">
        <v>0</v>
      </c>
      <c r="V163" s="84"/>
      <c r="W163" s="85">
        <v>1</v>
      </c>
      <c r="X163" s="85">
        <v>1</v>
      </c>
      <c r="Y163" s="85">
        <v>100000000</v>
      </c>
      <c r="Z163" s="85">
        <f t="shared" si="42"/>
        <v>1365114.194686</v>
      </c>
      <c r="AA163" s="85">
        <f t="shared" si="43"/>
        <v>1365114.194686</v>
      </c>
      <c r="AB163" s="221">
        <f t="shared" si="44"/>
        <v>0</v>
      </c>
      <c r="AC163" s="221">
        <f t="shared" si="45"/>
        <v>290211960499322.75</v>
      </c>
      <c r="AD163" s="220">
        <f t="shared" si="34"/>
        <v>330380559137916.56</v>
      </c>
      <c r="AE163" s="219">
        <f t="shared" si="35"/>
        <v>1138.4112445589144</v>
      </c>
      <c r="AF163" s="98">
        <f t="shared" si="46"/>
        <v>7.4319547577437603E-3</v>
      </c>
      <c r="AG163" s="84">
        <f t="shared" si="47"/>
        <v>-1.0822510822510823E-3</v>
      </c>
      <c r="AH163" s="84">
        <f t="shared" si="48"/>
        <v>2.0072992700729927E-2</v>
      </c>
      <c r="AI163" s="84">
        <f t="shared" si="49"/>
        <v>1.6551724137931035E-2</v>
      </c>
      <c r="AJ163" s="84">
        <f t="shared" si="50"/>
        <v>0</v>
      </c>
    </row>
    <row r="164" spans="1:36">
      <c r="A164" s="84">
        <v>20180827</v>
      </c>
      <c r="B164" s="84" t="s">
        <v>99</v>
      </c>
      <c r="C164" s="85">
        <v>46150</v>
      </c>
      <c r="D164" s="85">
        <v>46300</v>
      </c>
      <c r="E164" s="85">
        <v>6419324700</v>
      </c>
      <c r="F164" s="85">
        <f t="shared" si="36"/>
        <v>0.17094612419283317</v>
      </c>
      <c r="G164" s="85">
        <f t="shared" si="37"/>
        <v>0.17094612419283317</v>
      </c>
      <c r="H164" s="84">
        <v>279500</v>
      </c>
      <c r="I164" s="84">
        <v>278000</v>
      </c>
      <c r="J164" s="88">
        <v>125395903</v>
      </c>
      <c r="K164" s="84">
        <f t="shared" si="38"/>
        <v>1.3451112582128057</v>
      </c>
      <c r="L164" s="84">
        <f t="shared" si="39"/>
        <v>1.3451112582128057</v>
      </c>
      <c r="M164" s="85">
        <v>221100</v>
      </c>
      <c r="N164" s="85">
        <v>220800</v>
      </c>
      <c r="O164" s="85">
        <v>15956260</v>
      </c>
      <c r="P164" s="85">
        <f t="shared" si="40"/>
        <v>27.234779000652562</v>
      </c>
      <c r="Q164" s="85">
        <f t="shared" si="41"/>
        <v>27.234779000652562</v>
      </c>
      <c r="R164" s="84">
        <v>0</v>
      </c>
      <c r="S164" s="84"/>
      <c r="T164" s="84">
        <v>0</v>
      </c>
      <c r="U164" s="84">
        <v>0</v>
      </c>
      <c r="V164" s="84"/>
      <c r="W164" s="85">
        <v>1</v>
      </c>
      <c r="X164" s="85">
        <v>1</v>
      </c>
      <c r="Y164" s="85">
        <v>100000000</v>
      </c>
      <c r="Z164" s="85">
        <f t="shared" si="42"/>
        <v>1365114.194686</v>
      </c>
      <c r="AA164" s="85">
        <f t="shared" si="43"/>
        <v>1365114.194686</v>
      </c>
      <c r="AB164" s="221">
        <f t="shared" si="44"/>
        <v>0</v>
      </c>
      <c r="AC164" s="221">
        <f t="shared" si="45"/>
        <v>290211960499322.75</v>
      </c>
      <c r="AD164" s="220">
        <f t="shared" si="34"/>
        <v>330161786213804.94</v>
      </c>
      <c r="AE164" s="219">
        <f t="shared" si="35"/>
        <v>1137.6574061446215</v>
      </c>
      <c r="AF164" s="98">
        <f t="shared" si="46"/>
        <v>-6.6218461728649418E-4</v>
      </c>
      <c r="AG164" s="84">
        <f t="shared" si="47"/>
        <v>3.2502708559046588E-3</v>
      </c>
      <c r="AH164" s="84">
        <f t="shared" si="48"/>
        <v>-5.3667262969588547E-3</v>
      </c>
      <c r="AI164" s="84">
        <f t="shared" si="49"/>
        <v>-1.3568521031207597E-3</v>
      </c>
      <c r="AJ164" s="84">
        <f t="shared" si="50"/>
        <v>0</v>
      </c>
    </row>
    <row r="165" spans="1:36">
      <c r="A165" s="84">
        <v>20180828</v>
      </c>
      <c r="B165" s="84" t="s">
        <v>99</v>
      </c>
      <c r="C165" s="85">
        <v>46300</v>
      </c>
      <c r="D165" s="85">
        <v>46550</v>
      </c>
      <c r="E165" s="85">
        <v>6419324700</v>
      </c>
      <c r="F165" s="85">
        <f t="shared" si="36"/>
        <v>0.17094612419283317</v>
      </c>
      <c r="G165" s="85">
        <f t="shared" si="37"/>
        <v>0.17094612419283317</v>
      </c>
      <c r="H165" s="84">
        <v>278000</v>
      </c>
      <c r="I165" s="84">
        <v>269000</v>
      </c>
      <c r="J165" s="88">
        <v>125395903</v>
      </c>
      <c r="K165" s="84">
        <f t="shared" si="38"/>
        <v>1.3451112582128057</v>
      </c>
      <c r="L165" s="84">
        <f t="shared" si="39"/>
        <v>1.3451112582128057</v>
      </c>
      <c r="M165" s="85">
        <v>220800</v>
      </c>
      <c r="N165" s="85">
        <v>221000</v>
      </c>
      <c r="O165" s="85">
        <v>15956260</v>
      </c>
      <c r="P165" s="85">
        <f t="shared" si="40"/>
        <v>27.234779000652562</v>
      </c>
      <c r="Q165" s="85">
        <f t="shared" si="41"/>
        <v>27.234779000652562</v>
      </c>
      <c r="R165" s="84">
        <v>0</v>
      </c>
      <c r="S165" s="84"/>
      <c r="T165" s="84">
        <v>0</v>
      </c>
      <c r="U165" s="84">
        <v>0</v>
      </c>
      <c r="V165" s="84"/>
      <c r="W165" s="85">
        <v>1</v>
      </c>
      <c r="X165" s="85">
        <v>1</v>
      </c>
      <c r="Y165" s="85">
        <v>100000000</v>
      </c>
      <c r="Z165" s="85">
        <f t="shared" si="42"/>
        <v>1365114.194686</v>
      </c>
      <c r="AA165" s="85">
        <f t="shared" si="43"/>
        <v>1365114.194686</v>
      </c>
      <c r="AB165" s="221">
        <f t="shared" si="44"/>
        <v>0</v>
      </c>
      <c r="AC165" s="221">
        <f t="shared" si="45"/>
        <v>290211960499322.75</v>
      </c>
      <c r="AD165" s="220">
        <f t="shared" si="34"/>
        <v>329004995958378.87</v>
      </c>
      <c r="AE165" s="219">
        <f t="shared" si="35"/>
        <v>1133.6713876034294</v>
      </c>
      <c r="AF165" s="98">
        <f t="shared" si="46"/>
        <v>-3.5037072845157048E-3</v>
      </c>
      <c r="AG165" s="84">
        <f t="shared" si="47"/>
        <v>5.3995680345572351E-3</v>
      </c>
      <c r="AH165" s="84">
        <f t="shared" si="48"/>
        <v>-3.237410071942446E-2</v>
      </c>
      <c r="AI165" s="84">
        <f t="shared" si="49"/>
        <v>9.0579710144927537E-4</v>
      </c>
      <c r="AJ165" s="84">
        <f t="shared" si="50"/>
        <v>0</v>
      </c>
    </row>
    <row r="166" spans="1:36">
      <c r="A166" s="84">
        <v>20180829</v>
      </c>
      <c r="B166" s="84" t="s">
        <v>99</v>
      </c>
      <c r="C166" s="85">
        <v>46550</v>
      </c>
      <c r="D166" s="85">
        <v>46800</v>
      </c>
      <c r="E166" s="85">
        <v>6419324700</v>
      </c>
      <c r="F166" s="85">
        <f t="shared" si="36"/>
        <v>0.17094612419283317</v>
      </c>
      <c r="G166" s="85">
        <f t="shared" si="37"/>
        <v>0.17094612419283317</v>
      </c>
      <c r="H166" s="84">
        <v>269000</v>
      </c>
      <c r="I166" s="84">
        <v>269500</v>
      </c>
      <c r="J166" s="88">
        <v>125395903</v>
      </c>
      <c r="K166" s="84">
        <f t="shared" si="38"/>
        <v>1.3451112582128057</v>
      </c>
      <c r="L166" s="84">
        <f t="shared" si="39"/>
        <v>1.3451112582128057</v>
      </c>
      <c r="M166" s="85">
        <v>221000</v>
      </c>
      <c r="N166" s="85">
        <v>223500</v>
      </c>
      <c r="O166" s="85">
        <v>15956260</v>
      </c>
      <c r="P166" s="85">
        <f t="shared" si="40"/>
        <v>27.234779000652562</v>
      </c>
      <c r="Q166" s="85">
        <f t="shared" si="41"/>
        <v>27.234779000652562</v>
      </c>
      <c r="R166" s="84">
        <v>0</v>
      </c>
      <c r="S166" s="84"/>
      <c r="T166" s="84">
        <v>0</v>
      </c>
      <c r="U166" s="84">
        <v>0</v>
      </c>
      <c r="V166" s="84"/>
      <c r="W166" s="85">
        <v>1</v>
      </c>
      <c r="X166" s="85">
        <v>1</v>
      </c>
      <c r="Y166" s="85">
        <v>100000000</v>
      </c>
      <c r="Z166" s="85">
        <f t="shared" si="42"/>
        <v>1365114.194686</v>
      </c>
      <c r="AA166" s="85">
        <f t="shared" si="43"/>
        <v>1365114.194686</v>
      </c>
      <c r="AB166" s="221">
        <f t="shared" si="44"/>
        <v>0</v>
      </c>
      <c r="AC166" s="221">
        <f t="shared" si="45"/>
        <v>290211960499322.75</v>
      </c>
      <c r="AD166" s="220">
        <f t="shared" si="34"/>
        <v>330450084385100.87</v>
      </c>
      <c r="AE166" s="219">
        <f t="shared" si="35"/>
        <v>1138.6508116913813</v>
      </c>
      <c r="AF166" s="98">
        <f t="shared" si="46"/>
        <v>4.3922993403567676E-3</v>
      </c>
      <c r="AG166" s="84">
        <f t="shared" si="47"/>
        <v>5.3705692803437165E-3</v>
      </c>
      <c r="AH166" s="84">
        <f t="shared" si="48"/>
        <v>1.8587360594795538E-3</v>
      </c>
      <c r="AI166" s="84">
        <f t="shared" si="49"/>
        <v>1.1312217194570135E-2</v>
      </c>
      <c r="AJ166" s="84">
        <f t="shared" si="50"/>
        <v>0</v>
      </c>
    </row>
    <row r="167" spans="1:36">
      <c r="A167" s="84">
        <v>20180830</v>
      </c>
      <c r="B167" s="84" t="s">
        <v>99</v>
      </c>
      <c r="C167" s="85">
        <v>46800</v>
      </c>
      <c r="D167" s="85">
        <v>47650</v>
      </c>
      <c r="E167" s="85">
        <v>6419324700</v>
      </c>
      <c r="F167" s="85">
        <f t="shared" si="36"/>
        <v>0.17094612419283317</v>
      </c>
      <c r="G167" s="85">
        <f t="shared" si="37"/>
        <v>0.17094612419283317</v>
      </c>
      <c r="H167" s="84">
        <v>269500</v>
      </c>
      <c r="I167" s="84">
        <v>266500</v>
      </c>
      <c r="J167" s="88">
        <v>125395903</v>
      </c>
      <c r="K167" s="84">
        <f t="shared" si="38"/>
        <v>1.3451112582128057</v>
      </c>
      <c r="L167" s="84">
        <f t="shared" si="39"/>
        <v>1.3451112582128057</v>
      </c>
      <c r="M167" s="85">
        <v>223500</v>
      </c>
      <c r="N167" s="85">
        <v>224800</v>
      </c>
      <c r="O167" s="85">
        <v>15956260</v>
      </c>
      <c r="P167" s="85">
        <f t="shared" si="40"/>
        <v>27.234779000652562</v>
      </c>
      <c r="Q167" s="85">
        <f t="shared" si="41"/>
        <v>27.234779000652562</v>
      </c>
      <c r="R167" s="84">
        <v>0</v>
      </c>
      <c r="S167" s="84"/>
      <c r="T167" s="84">
        <v>0</v>
      </c>
      <c r="U167" s="84">
        <v>0</v>
      </c>
      <c r="V167" s="84"/>
      <c r="W167" s="85">
        <v>1</v>
      </c>
      <c r="X167" s="85">
        <v>1</v>
      </c>
      <c r="Y167" s="85">
        <v>100000000</v>
      </c>
      <c r="Z167" s="85">
        <f t="shared" si="42"/>
        <v>1365114.194686</v>
      </c>
      <c r="AA167" s="85">
        <f t="shared" si="43"/>
        <v>1365114.194686</v>
      </c>
      <c r="AB167" s="221">
        <f t="shared" si="44"/>
        <v>0</v>
      </c>
      <c r="AC167" s="221">
        <f t="shared" si="45"/>
        <v>290211960499322.75</v>
      </c>
      <c r="AD167" s="220">
        <f t="shared" si="34"/>
        <v>331441759717524</v>
      </c>
      <c r="AE167" s="219">
        <f t="shared" si="35"/>
        <v>1142.0678842707362</v>
      </c>
      <c r="AF167" s="98">
        <f t="shared" si="46"/>
        <v>3.000983746965499E-3</v>
      </c>
      <c r="AG167" s="84">
        <f t="shared" si="47"/>
        <v>1.8162393162393164E-2</v>
      </c>
      <c r="AH167" s="84">
        <f t="shared" si="48"/>
        <v>-1.1131725417439703E-2</v>
      </c>
      <c r="AI167" s="84">
        <f t="shared" si="49"/>
        <v>5.8165548098434005E-3</v>
      </c>
      <c r="AJ167" s="84">
        <f t="shared" si="50"/>
        <v>0</v>
      </c>
    </row>
    <row r="168" spans="1:36">
      <c r="A168" s="84">
        <v>20180831</v>
      </c>
      <c r="B168" s="84" t="s">
        <v>99</v>
      </c>
      <c r="C168" s="85">
        <v>47650</v>
      </c>
      <c r="D168" s="85">
        <v>48450</v>
      </c>
      <c r="E168" s="85">
        <v>6419324700</v>
      </c>
      <c r="F168" s="85">
        <f t="shared" si="36"/>
        <v>0.17094612419283317</v>
      </c>
      <c r="G168" s="85">
        <f t="shared" si="37"/>
        <v>0.17094612419283317</v>
      </c>
      <c r="H168" s="84">
        <v>266500</v>
      </c>
      <c r="I168" s="84">
        <v>270000</v>
      </c>
      <c r="J168" s="88">
        <v>125395903</v>
      </c>
      <c r="K168" s="84">
        <f t="shared" si="38"/>
        <v>1.3451112582128057</v>
      </c>
      <c r="L168" s="84">
        <f t="shared" si="39"/>
        <v>1.3451112582128057</v>
      </c>
      <c r="M168" s="85">
        <v>224800</v>
      </c>
      <c r="N168" s="85">
        <v>237100</v>
      </c>
      <c r="O168" s="85">
        <v>15956260</v>
      </c>
      <c r="P168" s="85">
        <f t="shared" si="40"/>
        <v>27.234779000652562</v>
      </c>
      <c r="Q168" s="85">
        <f t="shared" si="41"/>
        <v>27.234779000652562</v>
      </c>
      <c r="R168" s="84">
        <v>0</v>
      </c>
      <c r="S168" s="84"/>
      <c r="T168" s="84">
        <v>0</v>
      </c>
      <c r="U168" s="84">
        <v>0</v>
      </c>
      <c r="V168" s="84"/>
      <c r="W168" s="85">
        <v>1</v>
      </c>
      <c r="X168" s="85">
        <v>1</v>
      </c>
      <c r="Y168" s="85">
        <v>100000000</v>
      </c>
      <c r="Z168" s="85">
        <f t="shared" si="42"/>
        <v>1365114.194686</v>
      </c>
      <c r="AA168" s="85">
        <f t="shared" si="43"/>
        <v>1365114.194686</v>
      </c>
      <c r="AB168" s="221">
        <f t="shared" si="44"/>
        <v>0</v>
      </c>
      <c r="AC168" s="221">
        <f t="shared" si="45"/>
        <v>290211960499322.75</v>
      </c>
      <c r="AD168" s="220">
        <f t="shared" si="34"/>
        <v>338255148844207.44</v>
      </c>
      <c r="AE168" s="219">
        <f t="shared" si="35"/>
        <v>1165.5451700275353</v>
      </c>
      <c r="AF168" s="98">
        <f t="shared" si="46"/>
        <v>2.0556821604164506E-2</v>
      </c>
      <c r="AG168" s="84">
        <f t="shared" si="47"/>
        <v>1.6789087093389297E-2</v>
      </c>
      <c r="AH168" s="84">
        <f t="shared" si="48"/>
        <v>1.3133208255159476E-2</v>
      </c>
      <c r="AI168" s="84">
        <f t="shared" si="49"/>
        <v>5.47153024911032E-2</v>
      </c>
      <c r="AJ168" s="84">
        <f t="shared" si="50"/>
        <v>0</v>
      </c>
    </row>
    <row r="169" spans="1:36">
      <c r="A169" s="84">
        <v>20180903</v>
      </c>
      <c r="B169" s="84" t="s">
        <v>99</v>
      </c>
      <c r="C169" s="85">
        <v>48450</v>
      </c>
      <c r="D169" s="85">
        <v>47450</v>
      </c>
      <c r="E169" s="85">
        <v>6419324700</v>
      </c>
      <c r="F169" s="85">
        <f t="shared" si="36"/>
        <v>0.17094612419283317</v>
      </c>
      <c r="G169" s="85">
        <f t="shared" si="37"/>
        <v>0.17094612419283317</v>
      </c>
      <c r="H169" s="84">
        <v>270000</v>
      </c>
      <c r="I169" s="84">
        <v>267000</v>
      </c>
      <c r="J169" s="88">
        <v>125395903</v>
      </c>
      <c r="K169" s="84">
        <f t="shared" si="38"/>
        <v>1.3451112582128057</v>
      </c>
      <c r="L169" s="84">
        <f t="shared" si="39"/>
        <v>1.3451112582128057</v>
      </c>
      <c r="M169" s="85">
        <v>237100</v>
      </c>
      <c r="N169" s="85">
        <v>235000</v>
      </c>
      <c r="O169" s="85">
        <v>15956260</v>
      </c>
      <c r="P169" s="85">
        <f t="shared" si="40"/>
        <v>27.234779000652562</v>
      </c>
      <c r="Q169" s="85">
        <f t="shared" si="41"/>
        <v>27.234779000652562</v>
      </c>
      <c r="R169" s="84">
        <v>0</v>
      </c>
      <c r="S169" s="84"/>
      <c r="T169" s="84">
        <v>0</v>
      </c>
      <c r="U169" s="84">
        <v>0</v>
      </c>
      <c r="V169" s="84"/>
      <c r="W169" s="85">
        <v>1</v>
      </c>
      <c r="X169" s="85">
        <v>1</v>
      </c>
      <c r="Y169" s="85">
        <v>100000000</v>
      </c>
      <c r="Z169" s="85">
        <f t="shared" si="42"/>
        <v>1365114.194686</v>
      </c>
      <c r="AA169" s="85">
        <f t="shared" si="43"/>
        <v>1365114.194686</v>
      </c>
      <c r="AB169" s="221">
        <f t="shared" si="44"/>
        <v>0</v>
      </c>
      <c r="AC169" s="221">
        <f t="shared" si="45"/>
        <v>290211960499322.75</v>
      </c>
      <c r="AD169" s="220">
        <f t="shared" si="34"/>
        <v>335739188893198.37</v>
      </c>
      <c r="AE169" s="219">
        <f t="shared" si="35"/>
        <v>1156.8757824989154</v>
      </c>
      <c r="AF169" s="98">
        <f t="shared" si="46"/>
        <v>-7.4380536692670845E-3</v>
      </c>
      <c r="AG169" s="84">
        <f t="shared" si="47"/>
        <v>-2.063983488132095E-2</v>
      </c>
      <c r="AH169" s="84">
        <f t="shared" si="48"/>
        <v>-1.1111111111111112E-2</v>
      </c>
      <c r="AI169" s="84">
        <f t="shared" si="49"/>
        <v>-8.8570223534373688E-3</v>
      </c>
      <c r="AJ169" s="84">
        <f t="shared" si="50"/>
        <v>0</v>
      </c>
    </row>
    <row r="170" spans="1:36">
      <c r="A170" s="84">
        <v>20180904</v>
      </c>
      <c r="B170" s="84" t="s">
        <v>99</v>
      </c>
      <c r="C170" s="85">
        <v>47450</v>
      </c>
      <c r="D170" s="85">
        <v>47650</v>
      </c>
      <c r="E170" s="85">
        <v>6419324700</v>
      </c>
      <c r="F170" s="85">
        <f t="shared" si="36"/>
        <v>0.17094612419283317</v>
      </c>
      <c r="G170" s="85">
        <f t="shared" si="37"/>
        <v>0.17094612419283317</v>
      </c>
      <c r="H170" s="84">
        <v>267000</v>
      </c>
      <c r="I170" s="84">
        <v>280000</v>
      </c>
      <c r="J170" s="88">
        <v>125395903</v>
      </c>
      <c r="K170" s="84">
        <f t="shared" si="38"/>
        <v>1.3451112582128057</v>
      </c>
      <c r="L170" s="84">
        <f t="shared" si="39"/>
        <v>1.3451112582128057</v>
      </c>
      <c r="M170" s="85">
        <v>235000</v>
      </c>
      <c r="N170" s="85">
        <v>238000</v>
      </c>
      <c r="O170" s="85">
        <v>15956260</v>
      </c>
      <c r="P170" s="85">
        <f t="shared" si="40"/>
        <v>27.234779000652562</v>
      </c>
      <c r="Q170" s="85">
        <f t="shared" si="41"/>
        <v>27.234779000652562</v>
      </c>
      <c r="R170" s="84">
        <v>0</v>
      </c>
      <c r="S170" s="84"/>
      <c r="T170" s="84">
        <v>0</v>
      </c>
      <c r="U170" s="84">
        <v>0</v>
      </c>
      <c r="V170" s="84"/>
      <c r="W170" s="85">
        <v>1</v>
      </c>
      <c r="X170" s="85">
        <v>1</v>
      </c>
      <c r="Y170" s="85">
        <v>100000000</v>
      </c>
      <c r="Z170" s="85">
        <f t="shared" si="42"/>
        <v>1365114.194686</v>
      </c>
      <c r="AA170" s="85">
        <f t="shared" si="43"/>
        <v>1365114.194686</v>
      </c>
      <c r="AB170" s="221">
        <f t="shared" si="44"/>
        <v>0</v>
      </c>
      <c r="AC170" s="221">
        <f t="shared" si="45"/>
        <v>290211960499322.75</v>
      </c>
      <c r="AD170" s="220">
        <f t="shared" si="34"/>
        <v>339455085004177.06</v>
      </c>
      <c r="AE170" s="219">
        <f t="shared" si="35"/>
        <v>1169.6798588870331</v>
      </c>
      <c r="AF170" s="98">
        <f t="shared" si="46"/>
        <v>1.1067805707247285E-2</v>
      </c>
      <c r="AG170" s="84">
        <f t="shared" si="47"/>
        <v>4.2149631190727078E-3</v>
      </c>
      <c r="AH170" s="84">
        <f t="shared" si="48"/>
        <v>4.8689138576779027E-2</v>
      </c>
      <c r="AI170" s="84">
        <f t="shared" si="49"/>
        <v>1.276595744680851E-2</v>
      </c>
      <c r="AJ170" s="84">
        <f t="shared" si="50"/>
        <v>0</v>
      </c>
    </row>
    <row r="171" spans="1:36">
      <c r="A171" s="84">
        <v>20180905</v>
      </c>
      <c r="B171" s="84" t="s">
        <v>99</v>
      </c>
      <c r="C171" s="85">
        <v>47650</v>
      </c>
      <c r="D171" s="85">
        <v>46600</v>
      </c>
      <c r="E171" s="85">
        <v>6419324700</v>
      </c>
      <c r="F171" s="85">
        <f t="shared" si="36"/>
        <v>0.17094612419283317</v>
      </c>
      <c r="G171" s="85">
        <f t="shared" si="37"/>
        <v>0.17094612419283317</v>
      </c>
      <c r="H171" s="84">
        <v>280000</v>
      </c>
      <c r="I171" s="84">
        <v>274500</v>
      </c>
      <c r="J171" s="88">
        <v>125395903</v>
      </c>
      <c r="K171" s="84">
        <f t="shared" si="38"/>
        <v>1.3451112582128057</v>
      </c>
      <c r="L171" s="84">
        <f t="shared" si="39"/>
        <v>1.3451112582128057</v>
      </c>
      <c r="M171" s="85">
        <v>238000</v>
      </c>
      <c r="N171" s="85">
        <v>234400</v>
      </c>
      <c r="O171" s="85">
        <v>15956260</v>
      </c>
      <c r="P171" s="85">
        <f t="shared" si="40"/>
        <v>27.234779000652562</v>
      </c>
      <c r="Q171" s="85">
        <f t="shared" si="41"/>
        <v>27.234779000652562</v>
      </c>
      <c r="R171" s="84">
        <v>0</v>
      </c>
      <c r="S171" s="84"/>
      <c r="T171" s="84">
        <v>0</v>
      </c>
      <c r="U171" s="84">
        <v>0</v>
      </c>
      <c r="V171" s="84"/>
      <c r="W171" s="85">
        <v>1</v>
      </c>
      <c r="X171" s="85">
        <v>1</v>
      </c>
      <c r="Y171" s="85">
        <v>100000000</v>
      </c>
      <c r="Z171" s="85">
        <f t="shared" si="42"/>
        <v>1365114.194686</v>
      </c>
      <c r="AA171" s="85">
        <f t="shared" si="43"/>
        <v>1365114.194686</v>
      </c>
      <c r="AB171" s="221">
        <f t="shared" si="44"/>
        <v>0</v>
      </c>
      <c r="AC171" s="221">
        <f t="shared" si="45"/>
        <v>290211960499322.75</v>
      </c>
      <c r="AD171" s="220">
        <f t="shared" si="34"/>
        <v>335810730694984.87</v>
      </c>
      <c r="AE171" s="219">
        <f t="shared" si="35"/>
        <v>1157.1222981892524</v>
      </c>
      <c r="AF171" s="98">
        <f t="shared" si="46"/>
        <v>-1.0735895469491429E-2</v>
      </c>
      <c r="AG171" s="84">
        <f t="shared" si="47"/>
        <v>-2.2035676810073453E-2</v>
      </c>
      <c r="AH171" s="84">
        <f t="shared" si="48"/>
        <v>-1.9642857142857142E-2</v>
      </c>
      <c r="AI171" s="84">
        <f t="shared" si="49"/>
        <v>-1.5126050420168067E-2</v>
      </c>
      <c r="AJ171" s="84">
        <f t="shared" si="50"/>
        <v>0</v>
      </c>
    </row>
    <row r="172" spans="1:36">
      <c r="A172" s="84">
        <v>20180906</v>
      </c>
      <c r="B172" s="84" t="s">
        <v>99</v>
      </c>
      <c r="C172" s="85">
        <v>46600</v>
      </c>
      <c r="D172" s="85">
        <v>46100</v>
      </c>
      <c r="E172" s="85">
        <v>6419324700</v>
      </c>
      <c r="F172" s="85">
        <f t="shared" si="36"/>
        <v>0.17094612419283317</v>
      </c>
      <c r="G172" s="85">
        <f t="shared" si="37"/>
        <v>0.17094612419283317</v>
      </c>
      <c r="H172" s="84">
        <v>274500</v>
      </c>
      <c r="I172" s="84">
        <v>277500</v>
      </c>
      <c r="J172" s="88">
        <v>125395903</v>
      </c>
      <c r="K172" s="84">
        <f t="shared" si="38"/>
        <v>1.3451112582128057</v>
      </c>
      <c r="L172" s="84">
        <f t="shared" si="39"/>
        <v>1.3451112582128057</v>
      </c>
      <c r="M172" s="85">
        <v>234400</v>
      </c>
      <c r="N172" s="85">
        <v>224500</v>
      </c>
      <c r="O172" s="85">
        <v>15956260</v>
      </c>
      <c r="P172" s="85">
        <f t="shared" si="40"/>
        <v>27.234779000652562</v>
      </c>
      <c r="Q172" s="85">
        <f t="shared" si="41"/>
        <v>27.234779000652562</v>
      </c>
      <c r="R172" s="84">
        <v>0</v>
      </c>
      <c r="S172" s="84"/>
      <c r="T172" s="84">
        <v>0</v>
      </c>
      <c r="U172" s="84">
        <v>0</v>
      </c>
      <c r="V172" s="84"/>
      <c r="W172" s="85">
        <v>1</v>
      </c>
      <c r="X172" s="85">
        <v>1</v>
      </c>
      <c r="Y172" s="85">
        <v>100000000</v>
      </c>
      <c r="Z172" s="85">
        <f t="shared" si="42"/>
        <v>1365114.194686</v>
      </c>
      <c r="AA172" s="85">
        <f t="shared" si="43"/>
        <v>1365114.194686</v>
      </c>
      <c r="AB172" s="221">
        <f t="shared" si="44"/>
        <v>0</v>
      </c>
      <c r="AC172" s="221">
        <f t="shared" si="45"/>
        <v>290211960499322.75</v>
      </c>
      <c r="AD172" s="220">
        <f t="shared" si="34"/>
        <v>331465870052570.06</v>
      </c>
      <c r="AE172" s="219">
        <f t="shared" si="35"/>
        <v>1142.1509626352688</v>
      </c>
      <c r="AF172" s="98">
        <f t="shared" si="46"/>
        <v>-1.2938421096380088E-2</v>
      </c>
      <c r="AG172" s="84">
        <f t="shared" si="47"/>
        <v>-1.0729613733905579E-2</v>
      </c>
      <c r="AH172" s="84">
        <f t="shared" si="48"/>
        <v>1.092896174863388E-2</v>
      </c>
      <c r="AI172" s="84">
        <f t="shared" si="49"/>
        <v>-4.2235494880546072E-2</v>
      </c>
      <c r="AJ172" s="84">
        <f t="shared" si="50"/>
        <v>0</v>
      </c>
    </row>
    <row r="173" spans="1:36">
      <c r="A173" s="84">
        <v>20180907</v>
      </c>
      <c r="B173" s="84" t="s">
        <v>99</v>
      </c>
      <c r="C173" s="85">
        <v>46100</v>
      </c>
      <c r="D173" s="85">
        <v>44900</v>
      </c>
      <c r="E173" s="85">
        <v>6419324700</v>
      </c>
      <c r="F173" s="85">
        <f t="shared" si="36"/>
        <v>0.17094612419283317</v>
      </c>
      <c r="G173" s="85">
        <f t="shared" si="37"/>
        <v>0.17094612419283317</v>
      </c>
      <c r="H173" s="84">
        <v>277500</v>
      </c>
      <c r="I173" s="84">
        <v>279500</v>
      </c>
      <c r="J173" s="88">
        <v>125395903</v>
      </c>
      <c r="K173" s="84">
        <f t="shared" si="38"/>
        <v>1.3451112582128057</v>
      </c>
      <c r="L173" s="84">
        <f t="shared" si="39"/>
        <v>1.3451112582128057</v>
      </c>
      <c r="M173" s="85">
        <v>224500</v>
      </c>
      <c r="N173" s="85">
        <v>225000</v>
      </c>
      <c r="O173" s="85">
        <v>15956260</v>
      </c>
      <c r="P173" s="85">
        <f t="shared" si="40"/>
        <v>27.234779000652562</v>
      </c>
      <c r="Q173" s="85">
        <f t="shared" si="41"/>
        <v>27.234779000652562</v>
      </c>
      <c r="R173" s="84">
        <v>0</v>
      </c>
      <c r="S173" s="84"/>
      <c r="T173" s="84">
        <v>0</v>
      </c>
      <c r="U173" s="84">
        <v>0</v>
      </c>
      <c r="V173" s="84"/>
      <c r="W173" s="85">
        <v>1</v>
      </c>
      <c r="X173" s="85">
        <v>1</v>
      </c>
      <c r="Y173" s="85">
        <v>100000000</v>
      </c>
      <c r="Z173" s="85">
        <f t="shared" si="42"/>
        <v>1365114.194686</v>
      </c>
      <c r="AA173" s="85">
        <f t="shared" si="43"/>
        <v>1365114.194686</v>
      </c>
      <c r="AB173" s="221">
        <f t="shared" si="44"/>
        <v>0</v>
      </c>
      <c r="AC173" s="221">
        <f t="shared" si="45"/>
        <v>290211960499322.75</v>
      </c>
      <c r="AD173" s="220">
        <f t="shared" si="34"/>
        <v>330703665128796.25</v>
      </c>
      <c r="AE173" s="219">
        <f t="shared" si="35"/>
        <v>1139.524589406328</v>
      </c>
      <c r="AF173" s="98">
        <f t="shared" si="46"/>
        <v>-2.299497452491743E-3</v>
      </c>
      <c r="AG173" s="84">
        <f t="shared" si="47"/>
        <v>-2.6030368763557483E-2</v>
      </c>
      <c r="AH173" s="84">
        <f t="shared" si="48"/>
        <v>7.2072072072072073E-3</v>
      </c>
      <c r="AI173" s="84">
        <f t="shared" si="49"/>
        <v>2.2271714922048997E-3</v>
      </c>
      <c r="AJ173" s="84">
        <f t="shared" si="50"/>
        <v>0</v>
      </c>
    </row>
    <row r="174" spans="1:36">
      <c r="A174" s="84">
        <v>20180910</v>
      </c>
      <c r="B174" s="84" t="s">
        <v>99</v>
      </c>
      <c r="C174" s="85">
        <v>44900</v>
      </c>
      <c r="D174" s="85">
        <v>45500</v>
      </c>
      <c r="E174" s="85">
        <v>6419324700</v>
      </c>
      <c r="F174" s="85">
        <f t="shared" si="36"/>
        <v>0.17094612419283317</v>
      </c>
      <c r="G174" s="85">
        <f t="shared" si="37"/>
        <v>0.17094612419283317</v>
      </c>
      <c r="H174" s="84">
        <v>279500</v>
      </c>
      <c r="I174" s="84">
        <v>274000</v>
      </c>
      <c r="J174" s="88">
        <v>125395903</v>
      </c>
      <c r="K174" s="84">
        <f t="shared" si="38"/>
        <v>1.3451112582128057</v>
      </c>
      <c r="L174" s="84">
        <f t="shared" si="39"/>
        <v>1.3451112582128057</v>
      </c>
      <c r="M174" s="85">
        <v>225000</v>
      </c>
      <c r="N174" s="85">
        <v>221800</v>
      </c>
      <c r="O174" s="85">
        <v>15956260</v>
      </c>
      <c r="P174" s="85">
        <f t="shared" si="40"/>
        <v>27.234779000652562</v>
      </c>
      <c r="Q174" s="85">
        <f t="shared" si="41"/>
        <v>27.234779000652562</v>
      </c>
      <c r="R174" s="84">
        <v>0</v>
      </c>
      <c r="S174" s="84"/>
      <c r="T174" s="84">
        <v>0</v>
      </c>
      <c r="U174" s="84">
        <v>0</v>
      </c>
      <c r="V174" s="84"/>
      <c r="W174" s="85">
        <v>1</v>
      </c>
      <c r="X174" s="85">
        <v>1</v>
      </c>
      <c r="Y174" s="85">
        <v>100000000</v>
      </c>
      <c r="Z174" s="85">
        <f t="shared" si="42"/>
        <v>1365114.194686</v>
      </c>
      <c r="AA174" s="85">
        <f t="shared" si="43"/>
        <v>1365114.194686</v>
      </c>
      <c r="AB174" s="221">
        <f t="shared" si="44"/>
        <v>0</v>
      </c>
      <c r="AC174" s="221">
        <f t="shared" si="45"/>
        <v>290211960499322.75</v>
      </c>
      <c r="AD174" s="220">
        <f t="shared" si="34"/>
        <v>329043778723225.37</v>
      </c>
      <c r="AE174" s="219">
        <f t="shared" si="35"/>
        <v>1133.805023600994</v>
      </c>
      <c r="AF174" s="98">
        <f t="shared" si="46"/>
        <v>-5.019256151649879E-3</v>
      </c>
      <c r="AG174" s="84">
        <f t="shared" si="47"/>
        <v>1.3363028953229399E-2</v>
      </c>
      <c r="AH174" s="84">
        <f t="shared" si="48"/>
        <v>-1.9677996422182469E-2</v>
      </c>
      <c r="AI174" s="84">
        <f t="shared" si="49"/>
        <v>-1.4222222222222223E-2</v>
      </c>
      <c r="AJ174" s="84">
        <f t="shared" si="50"/>
        <v>0</v>
      </c>
    </row>
    <row r="175" spans="1:36">
      <c r="A175" s="84">
        <v>20180911</v>
      </c>
      <c r="B175" s="84" t="s">
        <v>99</v>
      </c>
      <c r="C175" s="85">
        <v>45500</v>
      </c>
      <c r="D175" s="85">
        <v>45050</v>
      </c>
      <c r="E175" s="85">
        <v>6419324700</v>
      </c>
      <c r="F175" s="85">
        <f t="shared" si="36"/>
        <v>0.17094612419283317</v>
      </c>
      <c r="G175" s="85">
        <f t="shared" si="37"/>
        <v>0.17094612419283317</v>
      </c>
      <c r="H175" s="84">
        <v>274000</v>
      </c>
      <c r="I175" s="84">
        <v>274500</v>
      </c>
      <c r="J175" s="88">
        <v>125395903</v>
      </c>
      <c r="K175" s="84">
        <f t="shared" si="38"/>
        <v>1.3451112582128057</v>
      </c>
      <c r="L175" s="84">
        <f t="shared" si="39"/>
        <v>1.3451112582128057</v>
      </c>
      <c r="M175" s="85">
        <v>221800</v>
      </c>
      <c r="N175" s="85">
        <v>222800</v>
      </c>
      <c r="O175" s="85">
        <v>15956260</v>
      </c>
      <c r="P175" s="85">
        <f t="shared" si="40"/>
        <v>27.234779000652562</v>
      </c>
      <c r="Q175" s="85">
        <f t="shared" si="41"/>
        <v>27.234779000652562</v>
      </c>
      <c r="R175" s="84">
        <v>0</v>
      </c>
      <c r="S175" s="84"/>
      <c r="T175" s="84">
        <v>0</v>
      </c>
      <c r="U175" s="84">
        <v>0</v>
      </c>
      <c r="V175" s="84"/>
      <c r="W175" s="85">
        <v>1</v>
      </c>
      <c r="X175" s="85">
        <v>1</v>
      </c>
      <c r="Y175" s="85">
        <v>100000000</v>
      </c>
      <c r="Z175" s="85">
        <f t="shared" si="42"/>
        <v>1365114.194686</v>
      </c>
      <c r="AA175" s="85">
        <f t="shared" si="43"/>
        <v>1365114.194686</v>
      </c>
      <c r="AB175" s="221">
        <f t="shared" si="44"/>
        <v>0</v>
      </c>
      <c r="AC175" s="221">
        <f t="shared" si="45"/>
        <v>290211960499322.75</v>
      </c>
      <c r="AD175" s="220">
        <f t="shared" si="34"/>
        <v>329068868253601.75</v>
      </c>
      <c r="AE175" s="219">
        <f t="shared" si="35"/>
        <v>1133.8914760350467</v>
      </c>
      <c r="AF175" s="98">
        <f t="shared" si="46"/>
        <v>7.6249824487584022E-5</v>
      </c>
      <c r="AG175" s="84">
        <f t="shared" si="47"/>
        <v>-9.8901098901098897E-3</v>
      </c>
      <c r="AH175" s="84">
        <f t="shared" si="48"/>
        <v>1.8248175182481751E-3</v>
      </c>
      <c r="AI175" s="84">
        <f t="shared" si="49"/>
        <v>4.508566275924256E-3</v>
      </c>
      <c r="AJ175" s="84">
        <f t="shared" si="50"/>
        <v>0</v>
      </c>
    </row>
    <row r="176" spans="1:36">
      <c r="A176" s="84">
        <v>20180912</v>
      </c>
      <c r="B176" s="84" t="s">
        <v>99</v>
      </c>
      <c r="C176" s="85">
        <v>45050</v>
      </c>
      <c r="D176" s="85">
        <v>44550</v>
      </c>
      <c r="E176" s="85">
        <v>6419324700</v>
      </c>
      <c r="F176" s="85">
        <f t="shared" si="36"/>
        <v>0.17094612419283317</v>
      </c>
      <c r="G176" s="85">
        <f t="shared" si="37"/>
        <v>0.17094612419283317</v>
      </c>
      <c r="H176" s="84">
        <v>274500</v>
      </c>
      <c r="I176" s="84">
        <v>285000</v>
      </c>
      <c r="J176" s="88">
        <v>125395903</v>
      </c>
      <c r="K176" s="84">
        <f t="shared" si="38"/>
        <v>1.3451112582128057</v>
      </c>
      <c r="L176" s="84">
        <f t="shared" si="39"/>
        <v>1.3451112582128057</v>
      </c>
      <c r="M176" s="85">
        <v>222800</v>
      </c>
      <c r="N176" s="85">
        <v>230100</v>
      </c>
      <c r="O176" s="85">
        <v>15956260</v>
      </c>
      <c r="P176" s="85">
        <f t="shared" si="40"/>
        <v>27.234779000652562</v>
      </c>
      <c r="Q176" s="85">
        <f t="shared" si="41"/>
        <v>27.234779000652562</v>
      </c>
      <c r="R176" s="84">
        <v>0</v>
      </c>
      <c r="S176" s="84"/>
      <c r="T176" s="84">
        <v>0</v>
      </c>
      <c r="U176" s="84">
        <v>0</v>
      </c>
      <c r="V176" s="84"/>
      <c r="W176" s="85">
        <v>1</v>
      </c>
      <c r="X176" s="85">
        <v>1</v>
      </c>
      <c r="Y176" s="85">
        <v>100000000</v>
      </c>
      <c r="Z176" s="85">
        <f t="shared" si="42"/>
        <v>1365114.194686</v>
      </c>
      <c r="AA176" s="85">
        <f t="shared" si="43"/>
        <v>1365114.194686</v>
      </c>
      <c r="AB176" s="221">
        <f t="shared" si="44"/>
        <v>0</v>
      </c>
      <c r="AC176" s="221">
        <f t="shared" si="45"/>
        <v>290211960499322.75</v>
      </c>
      <c r="AD176" s="220">
        <f t="shared" si="34"/>
        <v>333463565111793.44</v>
      </c>
      <c r="AE176" s="219">
        <f t="shared" si="35"/>
        <v>1149.0345350965354</v>
      </c>
      <c r="AF176" s="98">
        <f t="shared" si="46"/>
        <v>1.3354945672967217E-2</v>
      </c>
      <c r="AG176" s="84">
        <f t="shared" si="47"/>
        <v>-1.1098779134295227E-2</v>
      </c>
      <c r="AH176" s="84">
        <f t="shared" si="48"/>
        <v>3.825136612021858E-2</v>
      </c>
      <c r="AI176" s="84">
        <f t="shared" si="49"/>
        <v>3.2764811490125674E-2</v>
      </c>
      <c r="AJ176" s="84">
        <f t="shared" si="50"/>
        <v>0</v>
      </c>
    </row>
    <row r="177" spans="1:36">
      <c r="A177" s="84">
        <v>20180913</v>
      </c>
      <c r="B177" s="84" t="s">
        <v>99</v>
      </c>
      <c r="C177" s="85">
        <v>44550</v>
      </c>
      <c r="D177" s="85">
        <v>44050</v>
      </c>
      <c r="E177" s="85">
        <v>6419324700</v>
      </c>
      <c r="F177" s="85">
        <f t="shared" si="36"/>
        <v>0.17094612419283317</v>
      </c>
      <c r="G177" s="85">
        <f t="shared" si="37"/>
        <v>0.17094612419283317</v>
      </c>
      <c r="H177" s="84">
        <v>285000</v>
      </c>
      <c r="I177" s="84">
        <v>293500</v>
      </c>
      <c r="J177" s="88">
        <v>125395903</v>
      </c>
      <c r="K177" s="84">
        <f t="shared" si="38"/>
        <v>1.3451112582128057</v>
      </c>
      <c r="L177" s="84">
        <f t="shared" si="39"/>
        <v>1.3451112582128057</v>
      </c>
      <c r="M177" s="85">
        <v>230100</v>
      </c>
      <c r="N177" s="85">
        <v>232300</v>
      </c>
      <c r="O177" s="85">
        <v>15956260</v>
      </c>
      <c r="P177" s="85">
        <f t="shared" si="40"/>
        <v>27.234779000652562</v>
      </c>
      <c r="Q177" s="85">
        <f t="shared" si="41"/>
        <v>27.234779000652562</v>
      </c>
      <c r="R177" s="84">
        <v>0</v>
      </c>
      <c r="S177" s="84"/>
      <c r="T177" s="84">
        <v>0</v>
      </c>
      <c r="U177" s="84">
        <v>0</v>
      </c>
      <c r="V177" s="84"/>
      <c r="W177" s="85">
        <v>1</v>
      </c>
      <c r="X177" s="85">
        <v>1</v>
      </c>
      <c r="Y177" s="85">
        <v>100000000</v>
      </c>
      <c r="Z177" s="85">
        <f t="shared" si="42"/>
        <v>1365114.194686</v>
      </c>
      <c r="AA177" s="85">
        <f t="shared" si="43"/>
        <v>1365114.194686</v>
      </c>
      <c r="AB177" s="221">
        <f t="shared" si="44"/>
        <v>0</v>
      </c>
      <c r="AC177" s="221">
        <f t="shared" si="45"/>
        <v>290211960499322.75</v>
      </c>
      <c r="AD177" s="220">
        <f t="shared" si="34"/>
        <v>335304636492904.62</v>
      </c>
      <c r="AE177" s="219">
        <f t="shared" si="35"/>
        <v>1155.3784203655766</v>
      </c>
      <c r="AF177" s="98">
        <f t="shared" si="46"/>
        <v>5.5210570920814737E-3</v>
      </c>
      <c r="AG177" s="84">
        <f t="shared" si="47"/>
        <v>-1.1223344556677889E-2</v>
      </c>
      <c r="AH177" s="84">
        <f t="shared" si="48"/>
        <v>2.9824561403508771E-2</v>
      </c>
      <c r="AI177" s="84">
        <f t="shared" si="49"/>
        <v>9.5610604085180351E-3</v>
      </c>
      <c r="AJ177" s="84">
        <f t="shared" si="50"/>
        <v>0</v>
      </c>
    </row>
    <row r="178" spans="1:36">
      <c r="A178" s="84">
        <v>20180914</v>
      </c>
      <c r="B178" s="84" t="s">
        <v>99</v>
      </c>
      <c r="C178" s="85">
        <v>44050</v>
      </c>
      <c r="D178" s="85">
        <v>45850</v>
      </c>
      <c r="E178" s="85">
        <v>6419324700</v>
      </c>
      <c r="F178" s="85">
        <f t="shared" si="36"/>
        <v>0.17094612419283317</v>
      </c>
      <c r="G178" s="85">
        <f t="shared" si="37"/>
        <v>0.17094612419283317</v>
      </c>
      <c r="H178" s="84">
        <v>293500</v>
      </c>
      <c r="I178" s="84">
        <v>291000</v>
      </c>
      <c r="J178" s="88">
        <v>125395903</v>
      </c>
      <c r="K178" s="84">
        <f t="shared" si="38"/>
        <v>1.3451112582128057</v>
      </c>
      <c r="L178" s="84">
        <f t="shared" si="39"/>
        <v>1.3451112582128057</v>
      </c>
      <c r="M178" s="85">
        <v>232300</v>
      </c>
      <c r="N178" s="85">
        <v>240300</v>
      </c>
      <c r="O178" s="85">
        <v>15956260</v>
      </c>
      <c r="P178" s="85">
        <f t="shared" si="40"/>
        <v>27.234779000652562</v>
      </c>
      <c r="Q178" s="85">
        <f t="shared" si="41"/>
        <v>27.234779000652562</v>
      </c>
      <c r="R178" s="84">
        <v>0</v>
      </c>
      <c r="S178" s="84"/>
      <c r="T178" s="84">
        <v>0</v>
      </c>
      <c r="U178" s="84">
        <v>0</v>
      </c>
      <c r="V178" s="84"/>
      <c r="W178" s="85">
        <v>1</v>
      </c>
      <c r="X178" s="85">
        <v>1</v>
      </c>
      <c r="Y178" s="85">
        <v>100000000</v>
      </c>
      <c r="Z178" s="85">
        <f t="shared" si="42"/>
        <v>1365114.194686</v>
      </c>
      <c r="AA178" s="85">
        <f t="shared" si="43"/>
        <v>1365114.194686</v>
      </c>
      <c r="AB178" s="221">
        <f t="shared" si="44"/>
        <v>0</v>
      </c>
      <c r="AC178" s="221">
        <f t="shared" si="45"/>
        <v>290211960499322.75</v>
      </c>
      <c r="AD178" s="220">
        <f t="shared" si="34"/>
        <v>340334725228293.12</v>
      </c>
      <c r="AE178" s="219">
        <f t="shared" si="35"/>
        <v>1172.710885666917</v>
      </c>
      <c r="AF178" s="98">
        <f t="shared" si="46"/>
        <v>1.5001548406846754E-2</v>
      </c>
      <c r="AG178" s="84">
        <f t="shared" si="47"/>
        <v>4.0862656072644721E-2</v>
      </c>
      <c r="AH178" s="84">
        <f t="shared" si="48"/>
        <v>-8.5178875638841564E-3</v>
      </c>
      <c r="AI178" s="84">
        <f t="shared" si="49"/>
        <v>3.4438226431338786E-2</v>
      </c>
      <c r="AJ178" s="84">
        <f t="shared" si="50"/>
        <v>0</v>
      </c>
    </row>
    <row r="179" spans="1:36">
      <c r="A179" s="84">
        <v>20180917</v>
      </c>
      <c r="B179" s="84" t="s">
        <v>99</v>
      </c>
      <c r="C179" s="85">
        <v>45850</v>
      </c>
      <c r="D179" s="85">
        <v>45150</v>
      </c>
      <c r="E179" s="85">
        <v>6419324700</v>
      </c>
      <c r="F179" s="85">
        <f t="shared" si="36"/>
        <v>0.17094612419283317</v>
      </c>
      <c r="G179" s="85">
        <f t="shared" si="37"/>
        <v>0.17094612419283317</v>
      </c>
      <c r="H179" s="84">
        <v>291000</v>
      </c>
      <c r="I179" s="84">
        <v>302500</v>
      </c>
      <c r="J179" s="88">
        <v>125395903</v>
      </c>
      <c r="K179" s="84">
        <f t="shared" si="38"/>
        <v>1.3451112582128057</v>
      </c>
      <c r="L179" s="84">
        <f t="shared" si="39"/>
        <v>1.3451112582128057</v>
      </c>
      <c r="M179" s="85">
        <v>240300</v>
      </c>
      <c r="N179" s="85">
        <v>241300</v>
      </c>
      <c r="O179" s="85">
        <v>15956260</v>
      </c>
      <c r="P179" s="85">
        <f t="shared" si="40"/>
        <v>27.234779000652562</v>
      </c>
      <c r="Q179" s="85">
        <f t="shared" si="41"/>
        <v>27.234779000652562</v>
      </c>
      <c r="R179" s="84">
        <v>0</v>
      </c>
      <c r="S179" s="84"/>
      <c r="T179" s="84">
        <v>0</v>
      </c>
      <c r="U179" s="84">
        <v>0</v>
      </c>
      <c r="V179" s="84"/>
      <c r="W179" s="85">
        <v>1</v>
      </c>
      <c r="X179" s="85">
        <v>1</v>
      </c>
      <c r="Y179" s="85">
        <v>100000000</v>
      </c>
      <c r="Z179" s="85">
        <f t="shared" si="42"/>
        <v>1365114.194686</v>
      </c>
      <c r="AA179" s="85">
        <f t="shared" si="43"/>
        <v>1365114.194686</v>
      </c>
      <c r="AB179" s="221">
        <f t="shared" si="44"/>
        <v>0</v>
      </c>
      <c r="AC179" s="221">
        <f t="shared" si="45"/>
        <v>290211960499322.75</v>
      </c>
      <c r="AD179" s="220">
        <f t="shared" si="34"/>
        <v>341940860938769.06</v>
      </c>
      <c r="AE179" s="219">
        <f t="shared" si="35"/>
        <v>1178.2452396188096</v>
      </c>
      <c r="AF179" s="98">
        <f t="shared" si="46"/>
        <v>4.7192824928415809E-3</v>
      </c>
      <c r="AG179" s="84">
        <f t="shared" si="47"/>
        <v>-1.5267175572519083E-2</v>
      </c>
      <c r="AH179" s="84">
        <f t="shared" si="48"/>
        <v>3.951890034364261E-2</v>
      </c>
      <c r="AI179" s="84">
        <f t="shared" si="49"/>
        <v>4.1614648356221393E-3</v>
      </c>
      <c r="AJ179" s="84">
        <f t="shared" si="50"/>
        <v>0</v>
      </c>
    </row>
    <row r="180" spans="1:36">
      <c r="A180" s="84">
        <v>20180918</v>
      </c>
      <c r="B180" s="84" t="s">
        <v>99</v>
      </c>
      <c r="C180" s="85">
        <v>45150</v>
      </c>
      <c r="D180" s="85">
        <v>45500</v>
      </c>
      <c r="E180" s="85">
        <v>6419324700</v>
      </c>
      <c r="F180" s="85">
        <f t="shared" si="36"/>
        <v>0.17094612419283317</v>
      </c>
      <c r="G180" s="85">
        <f t="shared" si="37"/>
        <v>0.17094612419283317</v>
      </c>
      <c r="H180" s="84">
        <v>302500</v>
      </c>
      <c r="I180" s="84">
        <v>300500</v>
      </c>
      <c r="J180" s="88">
        <v>125395903</v>
      </c>
      <c r="K180" s="84">
        <f t="shared" si="38"/>
        <v>1.3451112582128057</v>
      </c>
      <c r="L180" s="84">
        <f t="shared" si="39"/>
        <v>1.3451112582128057</v>
      </c>
      <c r="M180" s="85">
        <v>241300</v>
      </c>
      <c r="N180" s="85">
        <v>243000</v>
      </c>
      <c r="O180" s="85">
        <v>15956260</v>
      </c>
      <c r="P180" s="85">
        <f t="shared" si="40"/>
        <v>27.234779000652562</v>
      </c>
      <c r="Q180" s="85">
        <f t="shared" si="41"/>
        <v>27.234779000652562</v>
      </c>
      <c r="R180" s="84">
        <v>0</v>
      </c>
      <c r="S180" s="84"/>
      <c r="T180" s="84">
        <v>0</v>
      </c>
      <c r="U180" s="84">
        <v>0</v>
      </c>
      <c r="V180" s="84"/>
      <c r="W180" s="85">
        <v>1</v>
      </c>
      <c r="X180" s="85">
        <v>1</v>
      </c>
      <c r="Y180" s="85">
        <v>100000000</v>
      </c>
      <c r="Z180" s="85">
        <f t="shared" si="42"/>
        <v>1365114.194686</v>
      </c>
      <c r="AA180" s="85">
        <f t="shared" si="43"/>
        <v>1365114.194686</v>
      </c>
      <c r="AB180" s="221">
        <f t="shared" si="44"/>
        <v>0</v>
      </c>
      <c r="AC180" s="221">
        <f t="shared" si="45"/>
        <v>290211960499322.75</v>
      </c>
      <c r="AD180" s="220">
        <f t="shared" si="34"/>
        <v>342726354459261.87</v>
      </c>
      <c r="AE180" s="219">
        <f t="shared" si="35"/>
        <v>1180.9518597013912</v>
      </c>
      <c r="AF180" s="98">
        <f t="shared" si="46"/>
        <v>2.2971619078700884E-3</v>
      </c>
      <c r="AG180" s="84">
        <f t="shared" si="47"/>
        <v>7.7519379844961239E-3</v>
      </c>
      <c r="AH180" s="84">
        <f t="shared" si="48"/>
        <v>-6.6115702479338841E-3</v>
      </c>
      <c r="AI180" s="84">
        <f t="shared" si="49"/>
        <v>7.0451719850808123E-3</v>
      </c>
      <c r="AJ180" s="84">
        <f t="shared" si="50"/>
        <v>0</v>
      </c>
    </row>
    <row r="181" spans="1:36">
      <c r="A181" s="84">
        <v>20180919</v>
      </c>
      <c r="B181" s="84" t="s">
        <v>99</v>
      </c>
      <c r="C181" s="85">
        <v>45500</v>
      </c>
      <c r="D181" s="85">
        <v>46150</v>
      </c>
      <c r="E181" s="85">
        <v>6419324700</v>
      </c>
      <c r="F181" s="85">
        <f t="shared" si="36"/>
        <v>0.17094612419283317</v>
      </c>
      <c r="G181" s="85">
        <f t="shared" si="37"/>
        <v>0.17094612419283317</v>
      </c>
      <c r="H181" s="84">
        <v>300500</v>
      </c>
      <c r="I181" s="84">
        <v>306000</v>
      </c>
      <c r="J181" s="88">
        <v>125395903</v>
      </c>
      <c r="K181" s="84">
        <f t="shared" si="38"/>
        <v>1.3451112582128057</v>
      </c>
      <c r="L181" s="84">
        <f t="shared" si="39"/>
        <v>1.3451112582128057</v>
      </c>
      <c r="M181" s="85">
        <v>243000</v>
      </c>
      <c r="N181" s="85">
        <v>243000</v>
      </c>
      <c r="O181" s="85">
        <v>15956260</v>
      </c>
      <c r="P181" s="85">
        <f t="shared" si="40"/>
        <v>27.234779000652562</v>
      </c>
      <c r="Q181" s="85">
        <f t="shared" si="41"/>
        <v>27.234779000652562</v>
      </c>
      <c r="R181" s="84">
        <v>0</v>
      </c>
      <c r="S181" s="84"/>
      <c r="T181" s="84">
        <v>0</v>
      </c>
      <c r="U181" s="84">
        <v>0</v>
      </c>
      <c r="V181" s="84"/>
      <c r="W181" s="85">
        <v>1</v>
      </c>
      <c r="X181" s="85">
        <v>1</v>
      </c>
      <c r="Y181" s="85">
        <v>100000000</v>
      </c>
      <c r="Z181" s="85">
        <f t="shared" si="42"/>
        <v>1365114.194686</v>
      </c>
      <c r="AA181" s="85">
        <f t="shared" si="43"/>
        <v>1365114.194686</v>
      </c>
      <c r="AB181" s="221">
        <f t="shared" si="44"/>
        <v>0</v>
      </c>
      <c r="AC181" s="221">
        <f t="shared" si="45"/>
        <v>290211960499322.75</v>
      </c>
      <c r="AD181" s="220">
        <f t="shared" si="34"/>
        <v>344367330524296.94</v>
      </c>
      <c r="AE181" s="219">
        <f t="shared" si="35"/>
        <v>1186.606265061569</v>
      </c>
      <c r="AF181" s="98">
        <f t="shared" si="46"/>
        <v>4.7880066521996945E-3</v>
      </c>
      <c r="AG181" s="84">
        <f t="shared" si="47"/>
        <v>1.4285714285714285E-2</v>
      </c>
      <c r="AH181" s="84">
        <f t="shared" si="48"/>
        <v>1.8302828618968387E-2</v>
      </c>
      <c r="AI181" s="84">
        <f t="shared" si="49"/>
        <v>0</v>
      </c>
      <c r="AJ181" s="84">
        <f t="shared" si="50"/>
        <v>0</v>
      </c>
    </row>
    <row r="182" spans="1:36">
      <c r="A182" s="84">
        <v>20180920</v>
      </c>
      <c r="B182" s="84" t="s">
        <v>99</v>
      </c>
      <c r="C182" s="85">
        <v>46150</v>
      </c>
      <c r="D182" s="85">
        <v>47250</v>
      </c>
      <c r="E182" s="85">
        <v>6419324700</v>
      </c>
      <c r="F182" s="85">
        <f t="shared" si="36"/>
        <v>0.17094612419283317</v>
      </c>
      <c r="G182" s="85">
        <f t="shared" si="37"/>
        <v>0.17094612419283317</v>
      </c>
      <c r="H182" s="84">
        <v>306000</v>
      </c>
      <c r="I182" s="84">
        <v>296500</v>
      </c>
      <c r="J182" s="88">
        <v>125395903</v>
      </c>
      <c r="K182" s="84">
        <f t="shared" si="38"/>
        <v>1.3451112582128057</v>
      </c>
      <c r="L182" s="84">
        <f t="shared" si="39"/>
        <v>1.3451112582128057</v>
      </c>
      <c r="M182" s="85">
        <v>243000</v>
      </c>
      <c r="N182" s="85">
        <v>246100</v>
      </c>
      <c r="O182" s="85">
        <v>15956260</v>
      </c>
      <c r="P182" s="85">
        <f t="shared" si="40"/>
        <v>27.234779000652562</v>
      </c>
      <c r="Q182" s="85">
        <f t="shared" si="41"/>
        <v>27.234779000652562</v>
      </c>
      <c r="R182" s="84">
        <v>0</v>
      </c>
      <c r="S182" s="84"/>
      <c r="T182" s="84">
        <v>0</v>
      </c>
      <c r="U182" s="84">
        <v>0</v>
      </c>
      <c r="V182" s="84"/>
      <c r="W182" s="85">
        <v>1</v>
      </c>
      <c r="X182" s="85">
        <v>1</v>
      </c>
      <c r="Y182" s="85">
        <v>100000000</v>
      </c>
      <c r="Z182" s="85">
        <f t="shared" si="42"/>
        <v>1365114.194686</v>
      </c>
      <c r="AA182" s="85">
        <f t="shared" si="43"/>
        <v>1365114.194686</v>
      </c>
      <c r="AB182" s="221">
        <f t="shared" si="44"/>
        <v>0</v>
      </c>
      <c r="AC182" s="221">
        <f t="shared" si="45"/>
        <v>290211960499322.75</v>
      </c>
      <c r="AD182" s="220">
        <f t="shared" si="34"/>
        <v>345319198547084.75</v>
      </c>
      <c r="AE182" s="219">
        <f t="shared" si="35"/>
        <v>1189.8861713106087</v>
      </c>
      <c r="AF182" s="98">
        <f t="shared" si="46"/>
        <v>2.7641066338626296E-3</v>
      </c>
      <c r="AG182" s="84">
        <f t="shared" si="47"/>
        <v>2.3835319609967497E-2</v>
      </c>
      <c r="AH182" s="84">
        <f t="shared" si="48"/>
        <v>-3.1045751633986929E-2</v>
      </c>
      <c r="AI182" s="84">
        <f t="shared" si="49"/>
        <v>1.2757201646090535E-2</v>
      </c>
      <c r="AJ182" s="84">
        <f t="shared" si="50"/>
        <v>0</v>
      </c>
    </row>
    <row r="183" spans="1:36">
      <c r="A183" s="84">
        <v>20180921</v>
      </c>
      <c r="B183" s="84" t="s">
        <v>99</v>
      </c>
      <c r="C183" s="85">
        <v>47250</v>
      </c>
      <c r="D183" s="85">
        <v>47400</v>
      </c>
      <c r="E183" s="85">
        <v>6419324700</v>
      </c>
      <c r="F183" s="85">
        <f t="shared" si="36"/>
        <v>0.17094612419283317</v>
      </c>
      <c r="G183" s="85">
        <f t="shared" si="37"/>
        <v>0.17094612419283317</v>
      </c>
      <c r="H183" s="84">
        <v>296500</v>
      </c>
      <c r="I183" s="84">
        <v>302500</v>
      </c>
      <c r="J183" s="88">
        <v>125395903</v>
      </c>
      <c r="K183" s="84">
        <f t="shared" si="38"/>
        <v>1.3451112582128057</v>
      </c>
      <c r="L183" s="84">
        <f t="shared" si="39"/>
        <v>1.3451112582128057</v>
      </c>
      <c r="M183" s="85">
        <v>246100</v>
      </c>
      <c r="N183" s="85">
        <v>245000</v>
      </c>
      <c r="O183" s="85">
        <v>15956260</v>
      </c>
      <c r="P183" s="85">
        <f t="shared" si="40"/>
        <v>27.234779000652562</v>
      </c>
      <c r="Q183" s="85">
        <f t="shared" si="41"/>
        <v>27.234779000652562</v>
      </c>
      <c r="R183" s="84">
        <v>0</v>
      </c>
      <c r="S183" s="84"/>
      <c r="T183" s="84">
        <v>0</v>
      </c>
      <c r="U183" s="84">
        <v>0</v>
      </c>
      <c r="V183" s="84"/>
      <c r="W183" s="85">
        <v>1</v>
      </c>
      <c r="X183" s="85">
        <v>1</v>
      </c>
      <c r="Y183" s="85">
        <v>100000000</v>
      </c>
      <c r="Z183" s="85">
        <f t="shared" si="42"/>
        <v>1365114.194686</v>
      </c>
      <c r="AA183" s="85">
        <f t="shared" si="43"/>
        <v>1365114.194686</v>
      </c>
      <c r="AB183" s="221">
        <f t="shared" si="44"/>
        <v>0</v>
      </c>
      <c r="AC183" s="221">
        <f t="shared" si="45"/>
        <v>290211960499322.75</v>
      </c>
      <c r="AD183" s="220">
        <f t="shared" si="34"/>
        <v>346017809257594.5</v>
      </c>
      <c r="AE183" s="219">
        <f t="shared" si="35"/>
        <v>1192.2934143108894</v>
      </c>
      <c r="AF183" s="98">
        <f t="shared" si="46"/>
        <v>2.0230867946210451E-3</v>
      </c>
      <c r="AG183" s="84">
        <f t="shared" si="47"/>
        <v>3.1746031746031746E-3</v>
      </c>
      <c r="AH183" s="84">
        <f t="shared" si="48"/>
        <v>2.0236087689713321E-2</v>
      </c>
      <c r="AI183" s="84">
        <f t="shared" si="49"/>
        <v>-4.469727752945957E-3</v>
      </c>
      <c r="AJ183" s="84">
        <f t="shared" si="50"/>
        <v>0</v>
      </c>
    </row>
    <row r="184" spans="1:36">
      <c r="A184" s="84">
        <v>20180927</v>
      </c>
      <c r="B184" s="84" t="s">
        <v>99</v>
      </c>
      <c r="C184" s="85">
        <v>47400</v>
      </c>
      <c r="D184" s="85">
        <v>47500</v>
      </c>
      <c r="E184" s="85">
        <v>6419324700</v>
      </c>
      <c r="F184" s="85">
        <f t="shared" si="36"/>
        <v>0.17094612419283317</v>
      </c>
      <c r="G184" s="85">
        <f t="shared" si="37"/>
        <v>0.17094612419283317</v>
      </c>
      <c r="H184" s="84">
        <v>302500</v>
      </c>
      <c r="I184" s="84">
        <v>301000</v>
      </c>
      <c r="J184" s="88">
        <v>125395903</v>
      </c>
      <c r="K184" s="84">
        <f t="shared" si="38"/>
        <v>1.3451112582128057</v>
      </c>
      <c r="L184" s="84">
        <f t="shared" si="39"/>
        <v>1.3451112582128057</v>
      </c>
      <c r="M184" s="85">
        <v>245000</v>
      </c>
      <c r="N184" s="85">
        <v>248600</v>
      </c>
      <c r="O184" s="85">
        <v>15956260</v>
      </c>
      <c r="P184" s="85">
        <f t="shared" si="40"/>
        <v>27.234779000652562</v>
      </c>
      <c r="Q184" s="85">
        <f t="shared" si="41"/>
        <v>27.234779000652562</v>
      </c>
      <c r="R184" s="84">
        <v>0</v>
      </c>
      <c r="S184" s="84"/>
      <c r="T184" s="84">
        <v>0</v>
      </c>
      <c r="U184" s="84">
        <v>0</v>
      </c>
      <c r="V184" s="84"/>
      <c r="W184" s="85">
        <v>1</v>
      </c>
      <c r="X184" s="85">
        <v>1</v>
      </c>
      <c r="Y184" s="85">
        <v>100000000</v>
      </c>
      <c r="Z184" s="85">
        <f t="shared" si="42"/>
        <v>1365114.194686</v>
      </c>
      <c r="AA184" s="85">
        <f t="shared" si="43"/>
        <v>1365114.194686</v>
      </c>
      <c r="AB184" s="221">
        <f t="shared" si="44"/>
        <v>0</v>
      </c>
      <c r="AC184" s="221">
        <f t="shared" si="45"/>
        <v>290211960499322.75</v>
      </c>
      <c r="AD184" s="220">
        <f t="shared" si="34"/>
        <v>347438972737243</v>
      </c>
      <c r="AE184" s="219">
        <f t="shared" si="35"/>
        <v>1197.1903988362801</v>
      </c>
      <c r="AF184" s="98">
        <f t="shared" si="46"/>
        <v>4.1071974956945045E-3</v>
      </c>
      <c r="AG184" s="84">
        <f t="shared" si="47"/>
        <v>2.1097046413502108E-3</v>
      </c>
      <c r="AH184" s="84">
        <f t="shared" si="48"/>
        <v>-4.9586776859504135E-3</v>
      </c>
      <c r="AI184" s="84">
        <f t="shared" si="49"/>
        <v>1.4693877551020407E-2</v>
      </c>
      <c r="AJ184" s="84">
        <f t="shared" si="50"/>
        <v>0</v>
      </c>
    </row>
    <row r="185" spans="1:36">
      <c r="A185" s="84">
        <v>20180928</v>
      </c>
      <c r="B185" s="84" t="s">
        <v>99</v>
      </c>
      <c r="C185" s="85">
        <v>47500</v>
      </c>
      <c r="D185" s="85">
        <v>46450</v>
      </c>
      <c r="E185" s="85">
        <v>6419324700</v>
      </c>
      <c r="F185" s="85">
        <f t="shared" si="36"/>
        <v>0.17094612419283317</v>
      </c>
      <c r="G185" s="85">
        <f t="shared" si="37"/>
        <v>0.17094612419283317</v>
      </c>
      <c r="H185" s="84">
        <v>301000</v>
      </c>
      <c r="I185" s="84">
        <v>297000</v>
      </c>
      <c r="J185" s="88">
        <v>125395903</v>
      </c>
      <c r="K185" s="84">
        <f t="shared" si="38"/>
        <v>1.3451112582128057</v>
      </c>
      <c r="L185" s="84">
        <f t="shared" si="39"/>
        <v>1.3451112582128057</v>
      </c>
      <c r="M185" s="85">
        <v>248600</v>
      </c>
      <c r="N185" s="85">
        <v>240800</v>
      </c>
      <c r="O185" s="85">
        <v>15956260</v>
      </c>
      <c r="P185" s="85">
        <f t="shared" si="40"/>
        <v>27.234779000652562</v>
      </c>
      <c r="Q185" s="85">
        <f t="shared" si="41"/>
        <v>27.234779000652562</v>
      </c>
      <c r="R185" s="84">
        <v>0</v>
      </c>
      <c r="S185" s="84"/>
      <c r="T185" s="84">
        <v>0</v>
      </c>
      <c r="U185" s="84">
        <v>0</v>
      </c>
      <c r="V185" s="84"/>
      <c r="W185" s="85">
        <v>1</v>
      </c>
      <c r="X185" s="85">
        <v>1</v>
      </c>
      <c r="Y185" s="85">
        <v>100000000</v>
      </c>
      <c r="Z185" s="85">
        <f t="shared" si="42"/>
        <v>1365114.194686</v>
      </c>
      <c r="AA185" s="85">
        <f t="shared" si="43"/>
        <v>1365114.194686</v>
      </c>
      <c r="AB185" s="221">
        <f t="shared" si="44"/>
        <v>0</v>
      </c>
      <c r="AC185" s="221">
        <f t="shared" si="45"/>
        <v>290211960499322.75</v>
      </c>
      <c r="AD185" s="220">
        <f t="shared" si="34"/>
        <v>342222451687276.19</v>
      </c>
      <c r="AE185" s="219">
        <f t="shared" si="35"/>
        <v>1179.2155330141013</v>
      </c>
      <c r="AF185" s="98">
        <f t="shared" si="46"/>
        <v>-1.5014208132349818E-2</v>
      </c>
      <c r="AG185" s="84">
        <f t="shared" si="47"/>
        <v>-2.2105263157894735E-2</v>
      </c>
      <c r="AH185" s="84">
        <f t="shared" si="48"/>
        <v>-1.3289036544850499E-2</v>
      </c>
      <c r="AI185" s="84">
        <f t="shared" si="49"/>
        <v>-3.1375703942075624E-2</v>
      </c>
      <c r="AJ185" s="84">
        <f t="shared" si="50"/>
        <v>0</v>
      </c>
    </row>
    <row r="186" spans="1:36">
      <c r="A186" s="84">
        <v>20181001</v>
      </c>
      <c r="B186" s="84" t="s">
        <v>99</v>
      </c>
      <c r="C186" s="85">
        <v>46450</v>
      </c>
      <c r="D186" s="85">
        <v>46350</v>
      </c>
      <c r="E186" s="85">
        <v>6419324700</v>
      </c>
      <c r="F186" s="85">
        <f t="shared" si="36"/>
        <v>0.17094612419283317</v>
      </c>
      <c r="G186" s="85">
        <f t="shared" si="37"/>
        <v>0.17094612419283317</v>
      </c>
      <c r="H186" s="84">
        <v>297000</v>
      </c>
      <c r="I186" s="84">
        <v>292000</v>
      </c>
      <c r="J186" s="88">
        <v>125395903</v>
      </c>
      <c r="K186" s="84">
        <f t="shared" si="38"/>
        <v>1.3451112582128057</v>
      </c>
      <c r="L186" s="84">
        <f t="shared" si="39"/>
        <v>1.3451112582128057</v>
      </c>
      <c r="M186" s="85">
        <v>240800</v>
      </c>
      <c r="N186" s="85">
        <v>242000</v>
      </c>
      <c r="O186" s="85">
        <v>15956260</v>
      </c>
      <c r="P186" s="85">
        <f t="shared" si="40"/>
        <v>27.234779000652562</v>
      </c>
      <c r="Q186" s="85">
        <f t="shared" si="41"/>
        <v>27.234779000652562</v>
      </c>
      <c r="R186" s="84">
        <v>0</v>
      </c>
      <c r="S186" s="84"/>
      <c r="T186" s="84">
        <v>0</v>
      </c>
      <c r="U186" s="84">
        <v>0</v>
      </c>
      <c r="V186" s="84"/>
      <c r="W186" s="85">
        <v>1</v>
      </c>
      <c r="X186" s="85">
        <v>1</v>
      </c>
      <c r="Y186" s="85">
        <v>100000000</v>
      </c>
      <c r="Z186" s="85">
        <f t="shared" si="42"/>
        <v>1365114.194686</v>
      </c>
      <c r="AA186" s="85">
        <f t="shared" si="43"/>
        <v>1365114.194686</v>
      </c>
      <c r="AB186" s="221">
        <f t="shared" si="44"/>
        <v>0</v>
      </c>
      <c r="AC186" s="221">
        <f t="shared" si="45"/>
        <v>290211960499322.75</v>
      </c>
      <c r="AD186" s="220">
        <f t="shared" si="34"/>
        <v>341790836872973.19</v>
      </c>
      <c r="AE186" s="219">
        <f t="shared" si="35"/>
        <v>1177.7282930893223</v>
      </c>
      <c r="AF186" s="98">
        <f t="shared" si="46"/>
        <v>-1.2612112740557394E-3</v>
      </c>
      <c r="AG186" s="84">
        <f t="shared" si="47"/>
        <v>-2.1528525296017221E-3</v>
      </c>
      <c r="AH186" s="84">
        <f t="shared" si="48"/>
        <v>-1.6835016835016835E-2</v>
      </c>
      <c r="AI186" s="84">
        <f t="shared" si="49"/>
        <v>4.9833887043189366E-3</v>
      </c>
      <c r="AJ186" s="84">
        <f t="shared" si="50"/>
        <v>0</v>
      </c>
    </row>
    <row r="187" spans="1:36">
      <c r="A187" s="84">
        <v>20181002</v>
      </c>
      <c r="B187" s="84" t="s">
        <v>99</v>
      </c>
      <c r="C187" s="85">
        <v>46350</v>
      </c>
      <c r="D187" s="85">
        <v>45700</v>
      </c>
      <c r="E187" s="85">
        <v>6419324700</v>
      </c>
      <c r="F187" s="85">
        <f t="shared" si="36"/>
        <v>0.17094612419283317</v>
      </c>
      <c r="G187" s="85">
        <f t="shared" si="37"/>
        <v>0.17094612419283317</v>
      </c>
      <c r="H187" s="84">
        <v>292000</v>
      </c>
      <c r="I187" s="84">
        <v>288500</v>
      </c>
      <c r="J187" s="88">
        <v>125395903</v>
      </c>
      <c r="K187" s="84">
        <f t="shared" si="38"/>
        <v>1.3451112582128057</v>
      </c>
      <c r="L187" s="84">
        <f t="shared" si="39"/>
        <v>1.3451112582128057</v>
      </c>
      <c r="M187" s="85">
        <v>242000</v>
      </c>
      <c r="N187" s="85">
        <v>235000</v>
      </c>
      <c r="O187" s="85">
        <v>15956260</v>
      </c>
      <c r="P187" s="85">
        <f t="shared" si="40"/>
        <v>27.234779000652562</v>
      </c>
      <c r="Q187" s="85">
        <f t="shared" si="41"/>
        <v>27.234779000652562</v>
      </c>
      <c r="R187" s="84">
        <v>0</v>
      </c>
      <c r="S187" s="84"/>
      <c r="T187" s="84">
        <v>0</v>
      </c>
      <c r="U187" s="84">
        <v>0</v>
      </c>
      <c r="V187" s="84"/>
      <c r="W187" s="85">
        <v>1</v>
      </c>
      <c r="X187" s="85">
        <v>1</v>
      </c>
      <c r="Y187" s="85">
        <v>100000000</v>
      </c>
      <c r="Z187" s="85">
        <f t="shared" si="42"/>
        <v>1365114.194686</v>
      </c>
      <c r="AA187" s="85">
        <f t="shared" si="43"/>
        <v>1365114.194686</v>
      </c>
      <c r="AB187" s="221">
        <f t="shared" si="44"/>
        <v>0</v>
      </c>
      <c r="AC187" s="221">
        <f t="shared" si="45"/>
        <v>290211960499322.75</v>
      </c>
      <c r="AD187" s="220">
        <f t="shared" si="34"/>
        <v>337445247186217.62</v>
      </c>
      <c r="AE187" s="219">
        <f t="shared" si="35"/>
        <v>1162.7544454254328</v>
      </c>
      <c r="AF187" s="98">
        <f t="shared" si="46"/>
        <v>-1.2714178432965474E-2</v>
      </c>
      <c r="AG187" s="84">
        <f t="shared" si="47"/>
        <v>-1.4023732470334413E-2</v>
      </c>
      <c r="AH187" s="84">
        <f t="shared" si="48"/>
        <v>-1.1986301369863013E-2</v>
      </c>
      <c r="AI187" s="84">
        <f t="shared" si="49"/>
        <v>-2.8925619834710745E-2</v>
      </c>
      <c r="AJ187" s="84">
        <f t="shared" si="50"/>
        <v>0</v>
      </c>
    </row>
    <row r="188" spans="1:36">
      <c r="A188" s="84">
        <v>20181004</v>
      </c>
      <c r="B188" s="84" t="s">
        <v>99</v>
      </c>
      <c r="C188" s="85">
        <v>45700</v>
      </c>
      <c r="D188" s="85">
        <v>44700</v>
      </c>
      <c r="E188" s="85">
        <v>6419324700</v>
      </c>
      <c r="F188" s="85">
        <f t="shared" si="36"/>
        <v>0.17094612419283317</v>
      </c>
      <c r="G188" s="85">
        <f t="shared" si="37"/>
        <v>0.17094612419283317</v>
      </c>
      <c r="H188" s="84">
        <v>288500</v>
      </c>
      <c r="I188" s="84">
        <v>290500</v>
      </c>
      <c r="J188" s="88">
        <v>125395903</v>
      </c>
      <c r="K188" s="84">
        <f t="shared" si="38"/>
        <v>1.3451112582128057</v>
      </c>
      <c r="L188" s="84">
        <f t="shared" si="39"/>
        <v>1.3451112582128057</v>
      </c>
      <c r="M188" s="85">
        <v>235000</v>
      </c>
      <c r="N188" s="85">
        <v>231700</v>
      </c>
      <c r="O188" s="85">
        <v>15956260</v>
      </c>
      <c r="P188" s="85">
        <f t="shared" si="40"/>
        <v>27.234779000652562</v>
      </c>
      <c r="Q188" s="85">
        <f t="shared" si="41"/>
        <v>27.234779000652562</v>
      </c>
      <c r="R188" s="84">
        <v>0</v>
      </c>
      <c r="S188" s="84"/>
      <c r="T188" s="84">
        <v>0</v>
      </c>
      <c r="U188" s="84">
        <v>0</v>
      </c>
      <c r="V188" s="84"/>
      <c r="W188" s="85">
        <v>1</v>
      </c>
      <c r="X188" s="85">
        <v>1</v>
      </c>
      <c r="Y188" s="85">
        <v>100000000</v>
      </c>
      <c r="Z188" s="85">
        <f t="shared" si="42"/>
        <v>1365114.194686</v>
      </c>
      <c r="AA188" s="85">
        <f t="shared" si="43"/>
        <v>1365114.194686</v>
      </c>
      <c r="AB188" s="221">
        <f t="shared" si="44"/>
        <v>0</v>
      </c>
      <c r="AC188" s="221">
        <f t="shared" si="45"/>
        <v>290211960499322.75</v>
      </c>
      <c r="AD188" s="220">
        <f t="shared" si="34"/>
        <v>335251166181771.44</v>
      </c>
      <c r="AE188" s="219">
        <f t="shared" si="35"/>
        <v>1155.194174647236</v>
      </c>
      <c r="AF188" s="98">
        <f t="shared" si="46"/>
        <v>-6.5020355827843171E-3</v>
      </c>
      <c r="AG188" s="84">
        <f t="shared" si="47"/>
        <v>-2.1881838074398249E-2</v>
      </c>
      <c r="AH188" s="84">
        <f t="shared" si="48"/>
        <v>6.9324090121317154E-3</v>
      </c>
      <c r="AI188" s="84">
        <f t="shared" si="49"/>
        <v>-1.4042553191489362E-2</v>
      </c>
      <c r="AJ188" s="84">
        <f t="shared" si="50"/>
        <v>0</v>
      </c>
    </row>
    <row r="189" spans="1:36">
      <c r="A189" s="84">
        <v>20181005</v>
      </c>
      <c r="B189" s="84" t="s">
        <v>99</v>
      </c>
      <c r="C189" s="85">
        <v>44700</v>
      </c>
      <c r="D189" s="85">
        <v>44700</v>
      </c>
      <c r="E189" s="85">
        <v>6419324700</v>
      </c>
      <c r="F189" s="85">
        <f t="shared" si="36"/>
        <v>0.17094612419283317</v>
      </c>
      <c r="G189" s="85">
        <f t="shared" si="37"/>
        <v>0.17094612419283317</v>
      </c>
      <c r="H189" s="84">
        <v>290500</v>
      </c>
      <c r="I189" s="84">
        <v>289000</v>
      </c>
      <c r="J189" s="88">
        <v>125395903</v>
      </c>
      <c r="K189" s="84">
        <f t="shared" si="38"/>
        <v>1.3451112582128057</v>
      </c>
      <c r="L189" s="84">
        <f t="shared" si="39"/>
        <v>1.3451112582128057</v>
      </c>
      <c r="M189" s="85">
        <v>231700</v>
      </c>
      <c r="N189" s="85">
        <v>220800</v>
      </c>
      <c r="O189" s="85">
        <v>15956260</v>
      </c>
      <c r="P189" s="85">
        <f t="shared" si="40"/>
        <v>27.234779000652562</v>
      </c>
      <c r="Q189" s="85">
        <f t="shared" si="41"/>
        <v>27.234779000652562</v>
      </c>
      <c r="R189" s="84">
        <v>0</v>
      </c>
      <c r="S189" s="84"/>
      <c r="T189" s="84">
        <v>0</v>
      </c>
      <c r="U189" s="84">
        <v>0</v>
      </c>
      <c r="V189" s="84"/>
      <c r="W189" s="85">
        <v>1</v>
      </c>
      <c r="X189" s="85">
        <v>1</v>
      </c>
      <c r="Y189" s="85">
        <v>100000000</v>
      </c>
      <c r="Z189" s="85">
        <f t="shared" si="42"/>
        <v>1365114.194686</v>
      </c>
      <c r="AA189" s="85">
        <f t="shared" si="43"/>
        <v>1365114.194686</v>
      </c>
      <c r="AB189" s="221">
        <f t="shared" si="44"/>
        <v>0</v>
      </c>
      <c r="AC189" s="221">
        <f t="shared" si="45"/>
        <v>290211960499322.75</v>
      </c>
      <c r="AD189" s="220">
        <f t="shared" si="34"/>
        <v>330261398179414.06</v>
      </c>
      <c r="AE189" s="219">
        <f t="shared" si="35"/>
        <v>1138.0006448086579</v>
      </c>
      <c r="AF189" s="98">
        <f t="shared" si="46"/>
        <v>-1.488367082861073E-2</v>
      </c>
      <c r="AG189" s="84">
        <f t="shared" si="47"/>
        <v>0</v>
      </c>
      <c r="AH189" s="84">
        <f t="shared" si="48"/>
        <v>-5.1635111876075735E-3</v>
      </c>
      <c r="AI189" s="84">
        <f t="shared" si="49"/>
        <v>-4.7043590850237377E-2</v>
      </c>
      <c r="AJ189" s="84">
        <f t="shared" si="50"/>
        <v>0</v>
      </c>
    </row>
    <row r="190" spans="1:36">
      <c r="A190" s="84">
        <v>20181008</v>
      </c>
      <c r="B190" s="84" t="s">
        <v>99</v>
      </c>
      <c r="C190" s="85">
        <v>44700</v>
      </c>
      <c r="D190" s="85">
        <v>44950</v>
      </c>
      <c r="E190" s="85">
        <v>6419324700</v>
      </c>
      <c r="F190" s="85">
        <f t="shared" si="36"/>
        <v>0.17094612419283317</v>
      </c>
      <c r="G190" s="85">
        <f t="shared" si="37"/>
        <v>0.17094612419283317</v>
      </c>
      <c r="H190" s="84">
        <v>289000</v>
      </c>
      <c r="I190" s="84">
        <v>290000</v>
      </c>
      <c r="J190" s="88">
        <v>125395903</v>
      </c>
      <c r="K190" s="84">
        <f t="shared" si="38"/>
        <v>1.3451112582128057</v>
      </c>
      <c r="L190" s="84">
        <f t="shared" si="39"/>
        <v>1.3451112582128057</v>
      </c>
      <c r="M190" s="85">
        <v>220800</v>
      </c>
      <c r="N190" s="85">
        <v>217500</v>
      </c>
      <c r="O190" s="85">
        <v>15956260</v>
      </c>
      <c r="P190" s="85">
        <f t="shared" si="40"/>
        <v>27.234779000652562</v>
      </c>
      <c r="Q190" s="85">
        <f t="shared" si="41"/>
        <v>27.234779000652562</v>
      </c>
      <c r="R190" s="84">
        <v>0</v>
      </c>
      <c r="S190" s="84"/>
      <c r="T190" s="84">
        <v>0</v>
      </c>
      <c r="U190" s="84">
        <v>0</v>
      </c>
      <c r="V190" s="84"/>
      <c r="W190" s="85">
        <v>1</v>
      </c>
      <c r="X190" s="85">
        <v>1</v>
      </c>
      <c r="Y190" s="85">
        <v>100000000</v>
      </c>
      <c r="Z190" s="85">
        <f t="shared" si="42"/>
        <v>1365114.194686</v>
      </c>
      <c r="AA190" s="85">
        <f t="shared" si="43"/>
        <v>1365114.194686</v>
      </c>
      <c r="AB190" s="221">
        <f t="shared" si="44"/>
        <v>0</v>
      </c>
      <c r="AC190" s="221">
        <f t="shared" si="45"/>
        <v>290211960499322.75</v>
      </c>
      <c r="AD190" s="220">
        <f t="shared" si="34"/>
        <v>329270344080859.25</v>
      </c>
      <c r="AE190" s="219">
        <f t="shared" si="35"/>
        <v>1134.5857128504792</v>
      </c>
      <c r="AF190" s="98">
        <f t="shared" si="46"/>
        <v>-3.0008172436077978E-3</v>
      </c>
      <c r="AG190" s="84">
        <f t="shared" si="47"/>
        <v>5.5928411633109623E-3</v>
      </c>
      <c r="AH190" s="84">
        <f t="shared" si="48"/>
        <v>3.4602076124567475E-3</v>
      </c>
      <c r="AI190" s="84">
        <f t="shared" si="49"/>
        <v>-1.4945652173913044E-2</v>
      </c>
      <c r="AJ190" s="84">
        <f t="shared" si="50"/>
        <v>0</v>
      </c>
    </row>
    <row r="191" spans="1:36">
      <c r="A191" s="84">
        <v>20181010</v>
      </c>
      <c r="B191" s="84" t="s">
        <v>99</v>
      </c>
      <c r="C191" s="85">
        <v>44950</v>
      </c>
      <c r="D191" s="85">
        <v>45300</v>
      </c>
      <c r="E191" s="85">
        <v>6419324700</v>
      </c>
      <c r="F191" s="85">
        <f t="shared" si="36"/>
        <v>0.17094612419283317</v>
      </c>
      <c r="G191" s="85">
        <f t="shared" si="37"/>
        <v>0.17094612419283317</v>
      </c>
      <c r="H191" s="84">
        <v>290000</v>
      </c>
      <c r="I191" s="84">
        <v>286500</v>
      </c>
      <c r="J191" s="88">
        <v>125395903</v>
      </c>
      <c r="K191" s="84">
        <f t="shared" si="38"/>
        <v>1.3451112582128057</v>
      </c>
      <c r="L191" s="84">
        <f t="shared" si="39"/>
        <v>1.3451112582128057</v>
      </c>
      <c r="M191" s="85">
        <v>217500</v>
      </c>
      <c r="N191" s="85">
        <v>219500</v>
      </c>
      <c r="O191" s="85">
        <v>15956260</v>
      </c>
      <c r="P191" s="85">
        <f t="shared" si="40"/>
        <v>27.234779000652562</v>
      </c>
      <c r="Q191" s="85">
        <f t="shared" si="41"/>
        <v>27.234779000652562</v>
      </c>
      <c r="R191" s="84">
        <v>0</v>
      </c>
      <c r="S191" s="84"/>
      <c r="T191" s="84">
        <v>0</v>
      </c>
      <c r="U191" s="84">
        <v>0</v>
      </c>
      <c r="V191" s="84"/>
      <c r="W191" s="85">
        <v>1</v>
      </c>
      <c r="X191" s="85">
        <v>1</v>
      </c>
      <c r="Y191" s="85">
        <v>100000000</v>
      </c>
      <c r="Z191" s="85">
        <f t="shared" si="42"/>
        <v>1365114.194686</v>
      </c>
      <c r="AA191" s="85">
        <f t="shared" si="43"/>
        <v>1365114.194686</v>
      </c>
      <c r="AB191" s="221">
        <f t="shared" si="44"/>
        <v>0</v>
      </c>
      <c r="AC191" s="221">
        <f t="shared" si="45"/>
        <v>290211960499322.75</v>
      </c>
      <c r="AD191" s="220">
        <f t="shared" si="34"/>
        <v>329933200004496.62</v>
      </c>
      <c r="AE191" s="219">
        <f t="shared" si="35"/>
        <v>1136.8697535305978</v>
      </c>
      <c r="AF191" s="98">
        <f t="shared" si="46"/>
        <v>2.0131054483140242E-3</v>
      </c>
      <c r="AG191" s="84">
        <f t="shared" si="47"/>
        <v>7.7864293659621799E-3</v>
      </c>
      <c r="AH191" s="84">
        <f t="shared" si="48"/>
        <v>-1.2068965517241379E-2</v>
      </c>
      <c r="AI191" s="84">
        <f t="shared" si="49"/>
        <v>9.1954022988505746E-3</v>
      </c>
      <c r="AJ191" s="84">
        <f t="shared" si="50"/>
        <v>0</v>
      </c>
    </row>
    <row r="192" spans="1:36">
      <c r="A192" s="84">
        <v>20181011</v>
      </c>
      <c r="B192" s="84" t="s">
        <v>99</v>
      </c>
      <c r="C192" s="85">
        <v>45300</v>
      </c>
      <c r="D192" s="85">
        <v>43100</v>
      </c>
      <c r="E192" s="85">
        <v>6419324700</v>
      </c>
      <c r="F192" s="85">
        <f t="shared" si="36"/>
        <v>0.17094612419283317</v>
      </c>
      <c r="G192" s="85">
        <f t="shared" si="37"/>
        <v>0.17094612419283317</v>
      </c>
      <c r="H192" s="84">
        <v>286500</v>
      </c>
      <c r="I192" s="84">
        <v>271500</v>
      </c>
      <c r="J192" s="88">
        <v>125395903</v>
      </c>
      <c r="K192" s="84">
        <f t="shared" si="38"/>
        <v>1.3451112582128057</v>
      </c>
      <c r="L192" s="84">
        <f t="shared" si="39"/>
        <v>1.3451112582128057</v>
      </c>
      <c r="M192" s="85">
        <v>219500</v>
      </c>
      <c r="N192" s="85">
        <v>211100</v>
      </c>
      <c r="O192" s="85">
        <v>15956260</v>
      </c>
      <c r="P192" s="85">
        <f t="shared" si="40"/>
        <v>27.234779000652562</v>
      </c>
      <c r="Q192" s="85">
        <f t="shared" si="41"/>
        <v>27.234779000652562</v>
      </c>
      <c r="R192" s="84">
        <v>0</v>
      </c>
      <c r="S192" s="84"/>
      <c r="T192" s="84">
        <v>0</v>
      </c>
      <c r="U192" s="84">
        <v>0</v>
      </c>
      <c r="V192" s="84"/>
      <c r="W192" s="85">
        <v>1</v>
      </c>
      <c r="X192" s="85">
        <v>1</v>
      </c>
      <c r="Y192" s="85">
        <v>100000000</v>
      </c>
      <c r="Z192" s="85">
        <f t="shared" si="42"/>
        <v>1365114.194686</v>
      </c>
      <c r="AA192" s="85">
        <f t="shared" si="43"/>
        <v>1365114.194686</v>
      </c>
      <c r="AB192" s="221">
        <f t="shared" si="44"/>
        <v>0</v>
      </c>
      <c r="AC192" s="221">
        <f t="shared" si="45"/>
        <v>290211960499322.75</v>
      </c>
      <c r="AD192" s="220">
        <f t="shared" si="34"/>
        <v>321338591497203.56</v>
      </c>
      <c r="AE192" s="219">
        <f t="shared" si="35"/>
        <v>1107.2548179762339</v>
      </c>
      <c r="AF192" s="98">
        <f t="shared" si="46"/>
        <v>-2.6049541262218874E-2</v>
      </c>
      <c r="AG192" s="84">
        <f t="shared" si="47"/>
        <v>-4.856512141280353E-2</v>
      </c>
      <c r="AH192" s="84">
        <f t="shared" si="48"/>
        <v>-5.2356020942408377E-2</v>
      </c>
      <c r="AI192" s="84">
        <f t="shared" si="49"/>
        <v>-3.826879271070615E-2</v>
      </c>
      <c r="AJ192" s="84">
        <f t="shared" si="50"/>
        <v>0</v>
      </c>
    </row>
    <row r="193" spans="1:36">
      <c r="A193" s="84">
        <v>20181012</v>
      </c>
      <c r="B193" s="84" t="s">
        <v>99</v>
      </c>
      <c r="C193" s="85">
        <v>43100</v>
      </c>
      <c r="D193" s="85">
        <v>44000</v>
      </c>
      <c r="E193" s="85">
        <v>6419324700</v>
      </c>
      <c r="F193" s="85">
        <f t="shared" si="36"/>
        <v>0.17094612419283317</v>
      </c>
      <c r="G193" s="85">
        <f t="shared" si="37"/>
        <v>0.17094612419283317</v>
      </c>
      <c r="H193" s="84">
        <v>271500</v>
      </c>
      <c r="I193" s="84">
        <v>274500</v>
      </c>
      <c r="J193" s="88">
        <v>125395903</v>
      </c>
      <c r="K193" s="84">
        <f t="shared" si="38"/>
        <v>1.3451112582128057</v>
      </c>
      <c r="L193" s="84">
        <f t="shared" si="39"/>
        <v>1.3451112582128057</v>
      </c>
      <c r="M193" s="85">
        <v>211100</v>
      </c>
      <c r="N193" s="85">
        <v>222200</v>
      </c>
      <c r="O193" s="85">
        <v>15956260</v>
      </c>
      <c r="P193" s="85">
        <f t="shared" si="40"/>
        <v>27.234779000652562</v>
      </c>
      <c r="Q193" s="85">
        <f t="shared" si="41"/>
        <v>27.234779000652562</v>
      </c>
      <c r="R193" s="84">
        <v>0</v>
      </c>
      <c r="S193" s="84"/>
      <c r="T193" s="84">
        <v>0</v>
      </c>
      <c r="U193" s="84">
        <v>0</v>
      </c>
      <c r="V193" s="84"/>
      <c r="W193" s="85">
        <v>1</v>
      </c>
      <c r="X193" s="85">
        <v>1</v>
      </c>
      <c r="Y193" s="85">
        <v>100000000</v>
      </c>
      <c r="Z193" s="85">
        <f t="shared" si="42"/>
        <v>1365114.194686</v>
      </c>
      <c r="AA193" s="85">
        <f t="shared" si="43"/>
        <v>1365114.194686</v>
      </c>
      <c r="AB193" s="221">
        <f t="shared" si="44"/>
        <v>0</v>
      </c>
      <c r="AC193" s="221">
        <f t="shared" si="45"/>
        <v>290211960499322.75</v>
      </c>
      <c r="AD193" s="220">
        <f t="shared" si="34"/>
        <v>327655902513465.19</v>
      </c>
      <c r="AE193" s="219">
        <f t="shared" si="35"/>
        <v>1129.0227389309471</v>
      </c>
      <c r="AF193" s="98">
        <f t="shared" si="46"/>
        <v>1.9659359888358072E-2</v>
      </c>
      <c r="AG193" s="84">
        <f t="shared" si="47"/>
        <v>2.0881670533642691E-2</v>
      </c>
      <c r="AH193" s="84">
        <f t="shared" si="48"/>
        <v>1.1049723756906077E-2</v>
      </c>
      <c r="AI193" s="84">
        <f t="shared" si="49"/>
        <v>5.2581714827096164E-2</v>
      </c>
      <c r="AJ193" s="84">
        <f t="shared" si="50"/>
        <v>0</v>
      </c>
    </row>
    <row r="194" spans="1:36">
      <c r="A194" s="84">
        <v>20181015</v>
      </c>
      <c r="B194" s="84" t="s">
        <v>99</v>
      </c>
      <c r="C194" s="85">
        <v>44000</v>
      </c>
      <c r="D194" s="85">
        <v>43800</v>
      </c>
      <c r="E194" s="85">
        <v>6419324700</v>
      </c>
      <c r="F194" s="85">
        <f t="shared" si="36"/>
        <v>0.17094612419283317</v>
      </c>
      <c r="G194" s="85">
        <f t="shared" si="37"/>
        <v>0.17094612419283317</v>
      </c>
      <c r="H194" s="84">
        <v>274500</v>
      </c>
      <c r="I194" s="84">
        <v>261500</v>
      </c>
      <c r="J194" s="88">
        <v>125395903</v>
      </c>
      <c r="K194" s="84">
        <f t="shared" si="38"/>
        <v>1.3451112582128057</v>
      </c>
      <c r="L194" s="84">
        <f t="shared" si="39"/>
        <v>1.3451112582128057</v>
      </c>
      <c r="M194" s="85">
        <v>222200</v>
      </c>
      <c r="N194" s="85">
        <v>210000</v>
      </c>
      <c r="O194" s="85">
        <v>15956260</v>
      </c>
      <c r="P194" s="85">
        <f t="shared" si="40"/>
        <v>27.234779000652562</v>
      </c>
      <c r="Q194" s="85">
        <f t="shared" si="41"/>
        <v>27.234779000652562</v>
      </c>
      <c r="R194" s="84">
        <v>0</v>
      </c>
      <c r="S194" s="84"/>
      <c r="T194" s="84">
        <v>0</v>
      </c>
      <c r="U194" s="84">
        <v>0</v>
      </c>
      <c r="V194" s="84"/>
      <c r="W194" s="85">
        <v>1</v>
      </c>
      <c r="X194" s="85">
        <v>1</v>
      </c>
      <c r="Y194" s="85">
        <v>100000000</v>
      </c>
      <c r="Z194" s="85">
        <f t="shared" si="42"/>
        <v>1365114.194686</v>
      </c>
      <c r="AA194" s="85">
        <f t="shared" si="43"/>
        <v>1365114.194686</v>
      </c>
      <c r="AB194" s="221">
        <f t="shared" si="44"/>
        <v>0</v>
      </c>
      <c r="AC194" s="221">
        <f t="shared" si="45"/>
        <v>290211960499322.75</v>
      </c>
      <c r="AD194" s="220">
        <f t="shared" si="34"/>
        <v>319942006426538.56</v>
      </c>
      <c r="AE194" s="219">
        <f t="shared" si="35"/>
        <v>1102.4425246845924</v>
      </c>
      <c r="AF194" s="98">
        <f t="shared" si="46"/>
        <v>-2.3542673969102725E-2</v>
      </c>
      <c r="AG194" s="84">
        <f t="shared" si="47"/>
        <v>-4.5454545454545452E-3</v>
      </c>
      <c r="AH194" s="84">
        <f t="shared" si="48"/>
        <v>-4.7358834244080147E-2</v>
      </c>
      <c r="AI194" s="84">
        <f t="shared" si="49"/>
        <v>-5.4905490549054907E-2</v>
      </c>
      <c r="AJ194" s="84">
        <f t="shared" si="50"/>
        <v>0</v>
      </c>
    </row>
    <row r="195" spans="1:36">
      <c r="A195" s="84">
        <v>20181016</v>
      </c>
      <c r="B195" s="84" t="s">
        <v>99</v>
      </c>
      <c r="C195" s="85">
        <v>43800</v>
      </c>
      <c r="D195" s="85">
        <v>43600</v>
      </c>
      <c r="E195" s="85">
        <v>6419324700</v>
      </c>
      <c r="F195" s="85">
        <f t="shared" si="36"/>
        <v>0.17094612419283317</v>
      </c>
      <c r="G195" s="85">
        <f t="shared" si="37"/>
        <v>0.17094612419283317</v>
      </c>
      <c r="H195" s="84">
        <v>261500</v>
      </c>
      <c r="I195" s="84">
        <v>262000</v>
      </c>
      <c r="J195" s="88">
        <v>125395903</v>
      </c>
      <c r="K195" s="84">
        <f t="shared" si="38"/>
        <v>1.3451112582128057</v>
      </c>
      <c r="L195" s="84">
        <f t="shared" si="39"/>
        <v>1.3451112582128057</v>
      </c>
      <c r="M195" s="85">
        <v>210000</v>
      </c>
      <c r="N195" s="85">
        <v>216000</v>
      </c>
      <c r="O195" s="85">
        <v>15956260</v>
      </c>
      <c r="P195" s="85">
        <f t="shared" si="40"/>
        <v>27.234779000652562</v>
      </c>
      <c r="Q195" s="85">
        <f t="shared" si="41"/>
        <v>27.234779000652562</v>
      </c>
      <c r="R195" s="84">
        <v>0</v>
      </c>
      <c r="S195" s="84"/>
      <c r="T195" s="84">
        <v>0</v>
      </c>
      <c r="U195" s="84">
        <v>0</v>
      </c>
      <c r="V195" s="84"/>
      <c r="W195" s="85">
        <v>1</v>
      </c>
      <c r="X195" s="85">
        <v>1</v>
      </c>
      <c r="Y195" s="85">
        <v>100000000</v>
      </c>
      <c r="Z195" s="85">
        <f t="shared" si="42"/>
        <v>1365114.194686</v>
      </c>
      <c r="AA195" s="85">
        <f t="shared" si="43"/>
        <v>1365114.194686</v>
      </c>
      <c r="AB195" s="221">
        <f t="shared" si="44"/>
        <v>0</v>
      </c>
      <c r="AC195" s="221">
        <f t="shared" si="45"/>
        <v>290211960499322.75</v>
      </c>
      <c r="AD195" s="220">
        <f t="shared" si="34"/>
        <v>322414261700149.75</v>
      </c>
      <c r="AE195" s="219">
        <f t="shared" si="35"/>
        <v>1110.9613164992286</v>
      </c>
      <c r="AF195" s="98">
        <f t="shared" si="46"/>
        <v>7.7271981295110193E-3</v>
      </c>
      <c r="AG195" s="84">
        <f t="shared" si="47"/>
        <v>-4.5662100456621002E-3</v>
      </c>
      <c r="AH195" s="84">
        <f t="shared" si="48"/>
        <v>1.9120458891013384E-3</v>
      </c>
      <c r="AI195" s="84">
        <f t="shared" si="49"/>
        <v>2.8571428571428571E-2</v>
      </c>
      <c r="AJ195" s="84">
        <f t="shared" si="50"/>
        <v>0</v>
      </c>
    </row>
    <row r="196" spans="1:36">
      <c r="A196" s="84">
        <v>20181017</v>
      </c>
      <c r="B196" s="84" t="s">
        <v>99</v>
      </c>
      <c r="C196" s="85">
        <v>43600</v>
      </c>
      <c r="D196" s="85">
        <v>44150</v>
      </c>
      <c r="E196" s="85">
        <v>6419324700</v>
      </c>
      <c r="F196" s="85">
        <f t="shared" si="36"/>
        <v>0.17094612419283317</v>
      </c>
      <c r="G196" s="85">
        <f t="shared" si="37"/>
        <v>0.17094612419283317</v>
      </c>
      <c r="H196" s="84">
        <v>262000</v>
      </c>
      <c r="I196" s="84">
        <v>265500</v>
      </c>
      <c r="J196" s="88">
        <v>125395903</v>
      </c>
      <c r="K196" s="84">
        <f t="shared" si="38"/>
        <v>1.3451112582128057</v>
      </c>
      <c r="L196" s="84">
        <f t="shared" si="39"/>
        <v>1.3451112582128057</v>
      </c>
      <c r="M196" s="85">
        <v>216000</v>
      </c>
      <c r="N196" s="85">
        <v>217500</v>
      </c>
      <c r="O196" s="85">
        <v>15956260</v>
      </c>
      <c r="P196" s="85">
        <f t="shared" si="40"/>
        <v>27.234779000652562</v>
      </c>
      <c r="Q196" s="85">
        <f t="shared" si="41"/>
        <v>27.234779000652562</v>
      </c>
      <c r="R196" s="84">
        <v>0</v>
      </c>
      <c r="S196" s="84"/>
      <c r="T196" s="84">
        <v>0</v>
      </c>
      <c r="U196" s="84">
        <v>0</v>
      </c>
      <c r="V196" s="84"/>
      <c r="W196" s="85">
        <v>1</v>
      </c>
      <c r="X196" s="85">
        <v>1</v>
      </c>
      <c r="Y196" s="85">
        <v>100000000</v>
      </c>
      <c r="Z196" s="85">
        <f t="shared" si="42"/>
        <v>1365114.194686</v>
      </c>
      <c r="AA196" s="85">
        <f t="shared" si="43"/>
        <v>1365114.194686</v>
      </c>
      <c r="AB196" s="221">
        <f t="shared" si="44"/>
        <v>0</v>
      </c>
      <c r="AC196" s="221">
        <f t="shared" si="45"/>
        <v>290211960499322.75</v>
      </c>
      <c r="AD196" s="220">
        <f t="shared" ref="AD196:AD247" si="51">D196*E196*G196+I196*J196*L196+N196*O196*Q196+X196*Y196*AA196</f>
        <v>324260006837892</v>
      </c>
      <c r="AE196" s="219">
        <f t="shared" ref="AE196:AE259" si="52">AD196/AC196*1000</f>
        <v>1117.3213063995986</v>
      </c>
      <c r="AF196" s="98">
        <f t="shared" si="46"/>
        <v>5.7247626950784353E-3</v>
      </c>
      <c r="AG196" s="84">
        <f t="shared" si="47"/>
        <v>1.261467889908257E-2</v>
      </c>
      <c r="AH196" s="84">
        <f t="shared" si="48"/>
        <v>1.3358778625954198E-2</v>
      </c>
      <c r="AI196" s="84">
        <f t="shared" si="49"/>
        <v>6.9444444444444441E-3</v>
      </c>
      <c r="AJ196" s="84">
        <f t="shared" si="50"/>
        <v>0</v>
      </c>
    </row>
    <row r="197" spans="1:36">
      <c r="A197" s="84">
        <v>20181018</v>
      </c>
      <c r="B197" s="84" t="s">
        <v>99</v>
      </c>
      <c r="C197" s="85">
        <v>44150</v>
      </c>
      <c r="D197" s="85">
        <v>44050</v>
      </c>
      <c r="E197" s="85">
        <v>6419324700</v>
      </c>
      <c r="F197" s="85">
        <f t="shared" ref="F197:F260" si="53">G196</f>
        <v>0.17094612419283317</v>
      </c>
      <c r="G197" s="85">
        <f t="shared" ref="G197:G247" si="54">IF(B197="Y",0.15*(C197*E197+H197*J197+M197*O197+W197*Y197)/(C197*E197),IF(AB197=0,F197,D196*E196*G196/AD196*(C197*E197+H197*J197+M197*O197+W197*Y197)/(C197*E197)))</f>
        <v>0.17094612419283317</v>
      </c>
      <c r="H197" s="84">
        <v>265500</v>
      </c>
      <c r="I197" s="84">
        <v>260500</v>
      </c>
      <c r="J197" s="88">
        <v>125395903</v>
      </c>
      <c r="K197" s="84">
        <f t="shared" ref="K197:K260" si="55">L196</f>
        <v>1.3451112582128057</v>
      </c>
      <c r="L197" s="84">
        <f t="shared" ref="L197:L247" si="56">IF(B197="Y",0.15*(C197*E197+H197*J197+M197*O197+W197*Y197)/(H197*J197),IF(AB197=0,K197,I196*J196*L196/AD196*(C197*E197+H197*J197+M197*O197+W197*Y197)/(H197*J197)))</f>
        <v>1.3451112582128057</v>
      </c>
      <c r="M197" s="85">
        <v>217500</v>
      </c>
      <c r="N197" s="85">
        <v>213700</v>
      </c>
      <c r="O197" s="85">
        <v>15956260</v>
      </c>
      <c r="P197" s="85">
        <f t="shared" ref="P197:P260" si="57">Q196</f>
        <v>27.234779000652562</v>
      </c>
      <c r="Q197" s="85">
        <f t="shared" ref="Q197:Q247" si="58">IF(B197="Y",0.3*(C197*E197+H197*J197+M197*O197+W197*Y197)/(M197*O197),IF(AB197=0,P197,N196*O196*Q196/AD196*(C197*E197+H197*J197+M197*O197+W197*Y197)/(M197*O197)))</f>
        <v>27.234779000652562</v>
      </c>
      <c r="R197" s="84">
        <v>0</v>
      </c>
      <c r="S197" s="84"/>
      <c r="T197" s="84">
        <v>0</v>
      </c>
      <c r="U197" s="84">
        <v>0</v>
      </c>
      <c r="V197" s="84"/>
      <c r="W197" s="85">
        <v>1</v>
      </c>
      <c r="X197" s="85">
        <v>1</v>
      </c>
      <c r="Y197" s="85">
        <v>100000000</v>
      </c>
      <c r="Z197" s="85">
        <f t="shared" ref="Z197:Z260" si="59">AA196</f>
        <v>1365114.194686</v>
      </c>
      <c r="AA197" s="85">
        <f t="shared" ref="AA197:AA247" si="60">IF(B197="Y",0.4*(C197*E197+H197*J197+M197*O197+W197*Y197)/(W197*Y197),IF(AB197=0,Z197,X196*Y196*AA196/AD196*(C197*E197+H197*J197+M197*O197+W197*Y197)/(W197*Y197)))</f>
        <v>1365114.194686</v>
      </c>
      <c r="AB197" s="221">
        <f t="shared" ref="AB197:AB247" si="61">IF(AD196&lt;&gt;(C197*E197*F197+H197*J197*K197+M197*O197*P197+W197*Y197*Z197),1,0)</f>
        <v>0</v>
      </c>
      <c r="AC197" s="221">
        <f t="shared" ref="AC197:AC247" si="62">IF(AND(AB197=0,B197="N"),AC196,AC196*(C197*E197*G197+H197*J197*L197+M197*O197*Q197+W197*Y197*AA197)/AD196)</f>
        <v>290211960499322.75</v>
      </c>
      <c r="AD197" s="220">
        <f t="shared" si="51"/>
        <v>321655565949704.25</v>
      </c>
      <c r="AE197" s="219">
        <f t="shared" si="52"/>
        <v>1108.3470350301254</v>
      </c>
      <c r="AF197" s="98">
        <f t="shared" ref="AF197:AF260" si="63">(AE197-AE196)/AE196</f>
        <v>-8.0319522397647846E-3</v>
      </c>
      <c r="AG197" s="84">
        <f t="shared" ref="AG197:AG260" si="64">(D197-C197)/C197</f>
        <v>-2.2650056625141564E-3</v>
      </c>
      <c r="AH197" s="84">
        <f t="shared" ref="AH197:AH260" si="65">(I197-H197)/H197</f>
        <v>-1.8832391713747645E-2</v>
      </c>
      <c r="AI197" s="84">
        <f t="shared" ref="AI197:AI260" si="66">(N197-M197)/M197</f>
        <v>-1.747126436781609E-2</v>
      </c>
      <c r="AJ197" s="84">
        <f t="shared" ref="AJ197:AJ260" si="67">(X197-W197)/X197</f>
        <v>0</v>
      </c>
    </row>
    <row r="198" spans="1:36">
      <c r="A198" s="84">
        <v>20181019</v>
      </c>
      <c r="B198" s="84" t="s">
        <v>99</v>
      </c>
      <c r="C198" s="85">
        <v>44050</v>
      </c>
      <c r="D198" s="85">
        <v>43900</v>
      </c>
      <c r="E198" s="85">
        <v>6419324700</v>
      </c>
      <c r="F198" s="85">
        <f t="shared" si="53"/>
        <v>0.17094612419283317</v>
      </c>
      <c r="G198" s="85">
        <f t="shared" si="54"/>
        <v>0.17094612419283317</v>
      </c>
      <c r="H198" s="84">
        <v>260500</v>
      </c>
      <c r="I198" s="84">
        <v>273000</v>
      </c>
      <c r="J198" s="88">
        <v>125395903</v>
      </c>
      <c r="K198" s="84">
        <f t="shared" si="55"/>
        <v>1.3451112582128057</v>
      </c>
      <c r="L198" s="84">
        <f t="shared" si="56"/>
        <v>1.3451112582128057</v>
      </c>
      <c r="M198" s="85">
        <v>213700</v>
      </c>
      <c r="N198" s="85">
        <v>224200</v>
      </c>
      <c r="O198" s="85">
        <v>15956260</v>
      </c>
      <c r="P198" s="85">
        <f t="shared" si="57"/>
        <v>27.234779000652562</v>
      </c>
      <c r="Q198" s="85">
        <f t="shared" si="58"/>
        <v>27.234779000652562</v>
      </c>
      <c r="R198" s="84">
        <v>0</v>
      </c>
      <c r="S198" s="84"/>
      <c r="T198" s="84">
        <v>0</v>
      </c>
      <c r="U198" s="84">
        <v>0</v>
      </c>
      <c r="V198" s="84"/>
      <c r="W198" s="85">
        <v>1</v>
      </c>
      <c r="X198" s="85">
        <v>1</v>
      </c>
      <c r="Y198" s="85">
        <v>100000000</v>
      </c>
      <c r="Z198" s="85">
        <f t="shared" si="59"/>
        <v>1365114.194686</v>
      </c>
      <c r="AA198" s="85">
        <f t="shared" si="60"/>
        <v>1365114.194686</v>
      </c>
      <c r="AB198" s="221">
        <f t="shared" si="61"/>
        <v>0</v>
      </c>
      <c r="AC198" s="221">
        <f t="shared" si="62"/>
        <v>290211960499322.75</v>
      </c>
      <c r="AD198" s="220">
        <f t="shared" si="51"/>
        <v>328162289913990.5</v>
      </c>
      <c r="AE198" s="219">
        <f t="shared" si="52"/>
        <v>1130.7676270453239</v>
      </c>
      <c r="AF198" s="98">
        <f t="shared" si="63"/>
        <v>2.0228855499747969E-2</v>
      </c>
      <c r="AG198" s="84">
        <f t="shared" si="64"/>
        <v>-3.4052213393870601E-3</v>
      </c>
      <c r="AH198" s="84">
        <f t="shared" si="65"/>
        <v>4.7984644913627639E-2</v>
      </c>
      <c r="AI198" s="84">
        <f t="shared" si="66"/>
        <v>4.9134300421151147E-2</v>
      </c>
      <c r="AJ198" s="84">
        <f t="shared" si="67"/>
        <v>0</v>
      </c>
    </row>
    <row r="199" spans="1:36">
      <c r="A199" s="84">
        <v>20181022</v>
      </c>
      <c r="B199" s="84" t="s">
        <v>99</v>
      </c>
      <c r="C199" s="85">
        <v>43900</v>
      </c>
      <c r="D199" s="85">
        <v>43550</v>
      </c>
      <c r="E199" s="85">
        <v>6419324700</v>
      </c>
      <c r="F199" s="85">
        <f t="shared" si="53"/>
        <v>0.17094612419283317</v>
      </c>
      <c r="G199" s="85">
        <f t="shared" si="54"/>
        <v>0.17094612419283317</v>
      </c>
      <c r="H199" s="84">
        <v>273000</v>
      </c>
      <c r="I199" s="84">
        <v>268500</v>
      </c>
      <c r="J199" s="88">
        <v>125395903</v>
      </c>
      <c r="K199" s="84">
        <f t="shared" si="55"/>
        <v>1.3451112582128057</v>
      </c>
      <c r="L199" s="84">
        <f t="shared" si="56"/>
        <v>1.3451112582128057</v>
      </c>
      <c r="M199" s="85">
        <v>224200</v>
      </c>
      <c r="N199" s="85">
        <v>224500</v>
      </c>
      <c r="O199" s="85">
        <v>15956260</v>
      </c>
      <c r="P199" s="85">
        <f t="shared" si="57"/>
        <v>27.234779000652562</v>
      </c>
      <c r="Q199" s="85">
        <f t="shared" si="58"/>
        <v>27.234779000652562</v>
      </c>
      <c r="R199" s="84">
        <v>0</v>
      </c>
      <c r="S199" s="84"/>
      <c r="T199" s="84">
        <v>0</v>
      </c>
      <c r="U199" s="84">
        <v>0</v>
      </c>
      <c r="V199" s="84"/>
      <c r="W199" s="85">
        <v>1</v>
      </c>
      <c r="X199" s="85">
        <v>1</v>
      </c>
      <c r="Y199" s="85">
        <v>100000000</v>
      </c>
      <c r="Z199" s="85">
        <f t="shared" si="59"/>
        <v>1365114.194686</v>
      </c>
      <c r="AA199" s="85">
        <f t="shared" si="60"/>
        <v>1365114.194686</v>
      </c>
      <c r="AB199" s="221">
        <f t="shared" si="61"/>
        <v>0</v>
      </c>
      <c r="AC199" s="221">
        <f t="shared" si="62"/>
        <v>290211960499322.75</v>
      </c>
      <c r="AD199" s="220">
        <f t="shared" si="51"/>
        <v>327149562457467.69</v>
      </c>
      <c r="AE199" s="219">
        <f t="shared" si="52"/>
        <v>1127.2780139543254</v>
      </c>
      <c r="AF199" s="98">
        <f t="shared" si="63"/>
        <v>-3.086056770228596E-3</v>
      </c>
      <c r="AG199" s="84">
        <f t="shared" si="64"/>
        <v>-7.972665148063782E-3</v>
      </c>
      <c r="AH199" s="84">
        <f t="shared" si="65"/>
        <v>-1.6483516483516484E-2</v>
      </c>
      <c r="AI199" s="84">
        <f t="shared" si="66"/>
        <v>1.3380909901873326E-3</v>
      </c>
      <c r="AJ199" s="84">
        <f t="shared" si="67"/>
        <v>0</v>
      </c>
    </row>
    <row r="200" spans="1:36">
      <c r="A200" s="84">
        <v>20181023</v>
      </c>
      <c r="B200" s="84" t="s">
        <v>99</v>
      </c>
      <c r="C200" s="85">
        <v>43550</v>
      </c>
      <c r="D200" s="85">
        <v>43050</v>
      </c>
      <c r="E200" s="85">
        <v>6419324700</v>
      </c>
      <c r="F200" s="85">
        <f t="shared" si="53"/>
        <v>0.17094612419283317</v>
      </c>
      <c r="G200" s="85">
        <f t="shared" si="54"/>
        <v>0.17094612419283317</v>
      </c>
      <c r="H200" s="84">
        <v>268500</v>
      </c>
      <c r="I200" s="84">
        <v>246500</v>
      </c>
      <c r="J200" s="88">
        <v>125395903</v>
      </c>
      <c r="K200" s="84">
        <f t="shared" si="55"/>
        <v>1.3451112582128057</v>
      </c>
      <c r="L200" s="84">
        <f t="shared" si="56"/>
        <v>1.3451112582128057</v>
      </c>
      <c r="M200" s="85">
        <v>224500</v>
      </c>
      <c r="N200" s="85">
        <v>215900</v>
      </c>
      <c r="O200" s="85">
        <v>15956260</v>
      </c>
      <c r="P200" s="85">
        <f t="shared" si="57"/>
        <v>27.234779000652562</v>
      </c>
      <c r="Q200" s="85">
        <f t="shared" si="58"/>
        <v>27.234779000652562</v>
      </c>
      <c r="R200" s="84">
        <v>0</v>
      </c>
      <c r="S200" s="84"/>
      <c r="T200" s="84">
        <v>0</v>
      </c>
      <c r="U200" s="84">
        <v>0</v>
      </c>
      <c r="V200" s="84"/>
      <c r="W200" s="85">
        <v>1</v>
      </c>
      <c r="X200" s="85">
        <v>1</v>
      </c>
      <c r="Y200" s="85">
        <v>100000000</v>
      </c>
      <c r="Z200" s="85">
        <f t="shared" si="59"/>
        <v>1365114.194686</v>
      </c>
      <c r="AA200" s="85">
        <f t="shared" si="60"/>
        <v>1365114.194686</v>
      </c>
      <c r="AB200" s="221">
        <f t="shared" si="61"/>
        <v>0</v>
      </c>
      <c r="AC200" s="221">
        <f t="shared" si="62"/>
        <v>290211960499322.75</v>
      </c>
      <c r="AD200" s="220">
        <f t="shared" si="51"/>
        <v>319152850572786.37</v>
      </c>
      <c r="AE200" s="219">
        <f t="shared" si="52"/>
        <v>1099.723285090213</v>
      </c>
      <c r="AF200" s="98">
        <f t="shared" si="63"/>
        <v>-2.444359645359747E-2</v>
      </c>
      <c r="AG200" s="84">
        <f t="shared" si="64"/>
        <v>-1.1481056257175661E-2</v>
      </c>
      <c r="AH200" s="84">
        <f t="shared" si="65"/>
        <v>-8.1936685288640593E-2</v>
      </c>
      <c r="AI200" s="84">
        <f t="shared" si="66"/>
        <v>-3.8307349665924278E-2</v>
      </c>
      <c r="AJ200" s="84">
        <f t="shared" si="67"/>
        <v>0</v>
      </c>
    </row>
    <row r="201" spans="1:36">
      <c r="A201" s="84">
        <v>20181024</v>
      </c>
      <c r="B201" s="84" t="s">
        <v>99</v>
      </c>
      <c r="C201" s="85">
        <v>43050</v>
      </c>
      <c r="D201" s="85">
        <v>42550</v>
      </c>
      <c r="E201" s="85">
        <v>6419324700</v>
      </c>
      <c r="F201" s="85">
        <f t="shared" si="53"/>
        <v>0.17094612419283317</v>
      </c>
      <c r="G201" s="85">
        <f t="shared" si="54"/>
        <v>0.17094612419283317</v>
      </c>
      <c r="H201" s="84">
        <v>246500</v>
      </c>
      <c r="I201" s="84">
        <v>225500</v>
      </c>
      <c r="J201" s="88">
        <v>125395903</v>
      </c>
      <c r="K201" s="84">
        <f t="shared" si="55"/>
        <v>1.3451112582128057</v>
      </c>
      <c r="L201" s="84">
        <f t="shared" si="56"/>
        <v>1.3451112582128057</v>
      </c>
      <c r="M201" s="85">
        <v>215900</v>
      </c>
      <c r="N201" s="85">
        <v>216700</v>
      </c>
      <c r="O201" s="85">
        <v>15956260</v>
      </c>
      <c r="P201" s="85">
        <f t="shared" si="57"/>
        <v>27.234779000652562</v>
      </c>
      <c r="Q201" s="85">
        <f t="shared" si="58"/>
        <v>27.234779000652562</v>
      </c>
      <c r="R201" s="84">
        <v>0</v>
      </c>
      <c r="S201" s="84"/>
      <c r="T201" s="84">
        <v>0</v>
      </c>
      <c r="U201" s="84">
        <v>0</v>
      </c>
      <c r="V201" s="84"/>
      <c r="W201" s="85">
        <v>1</v>
      </c>
      <c r="X201" s="85">
        <v>1</v>
      </c>
      <c r="Y201" s="85">
        <v>100000000</v>
      </c>
      <c r="Z201" s="85">
        <f t="shared" si="59"/>
        <v>1365114.194686</v>
      </c>
      <c r="AA201" s="85">
        <f t="shared" si="60"/>
        <v>1365114.194686</v>
      </c>
      <c r="AB201" s="221">
        <f t="shared" si="61"/>
        <v>0</v>
      </c>
      <c r="AC201" s="221">
        <f t="shared" si="62"/>
        <v>290211960499322.75</v>
      </c>
      <c r="AD201" s="220">
        <f t="shared" si="51"/>
        <v>315409723147867.5</v>
      </c>
      <c r="AE201" s="219">
        <f t="shared" si="52"/>
        <v>1086.8253762015559</v>
      </c>
      <c r="AF201" s="98">
        <f t="shared" si="63"/>
        <v>-1.1728322082040062E-2</v>
      </c>
      <c r="AG201" s="84">
        <f t="shared" si="64"/>
        <v>-1.1614401858304297E-2</v>
      </c>
      <c r="AH201" s="84">
        <f t="shared" si="65"/>
        <v>-8.5192697768762676E-2</v>
      </c>
      <c r="AI201" s="84">
        <f t="shared" si="66"/>
        <v>3.7054191755442334E-3</v>
      </c>
      <c r="AJ201" s="84">
        <f t="shared" si="67"/>
        <v>0</v>
      </c>
    </row>
    <row r="202" spans="1:36">
      <c r="A202" s="84">
        <v>20181025</v>
      </c>
      <c r="B202" s="84" t="s">
        <v>99</v>
      </c>
      <c r="C202" s="85">
        <v>42550</v>
      </c>
      <c r="D202" s="85">
        <v>41000</v>
      </c>
      <c r="E202" s="85">
        <v>6419324700</v>
      </c>
      <c r="F202" s="85">
        <f t="shared" si="53"/>
        <v>0.17094612419283317</v>
      </c>
      <c r="G202" s="85">
        <f t="shared" si="54"/>
        <v>0.17094612419283317</v>
      </c>
      <c r="H202" s="84">
        <v>225500</v>
      </c>
      <c r="I202" s="84">
        <v>236500</v>
      </c>
      <c r="J202" s="88">
        <v>125395903</v>
      </c>
      <c r="K202" s="84">
        <f t="shared" si="55"/>
        <v>1.3451112582128057</v>
      </c>
      <c r="L202" s="84">
        <f t="shared" si="56"/>
        <v>1.3451112582128057</v>
      </c>
      <c r="M202" s="85">
        <v>216700</v>
      </c>
      <c r="N202" s="85">
        <v>203000</v>
      </c>
      <c r="O202" s="85">
        <v>15956260</v>
      </c>
      <c r="P202" s="85">
        <f t="shared" si="57"/>
        <v>27.234779000652562</v>
      </c>
      <c r="Q202" s="85">
        <f t="shared" si="58"/>
        <v>27.234779000652562</v>
      </c>
      <c r="R202" s="84">
        <v>0</v>
      </c>
      <c r="S202" s="84"/>
      <c r="T202" s="84">
        <v>0</v>
      </c>
      <c r="U202" s="84">
        <v>0</v>
      </c>
      <c r="V202" s="84"/>
      <c r="W202" s="85">
        <v>1</v>
      </c>
      <c r="X202" s="85">
        <v>1</v>
      </c>
      <c r="Y202" s="85">
        <v>100000000</v>
      </c>
      <c r="Z202" s="85">
        <f t="shared" si="59"/>
        <v>1365114.194686</v>
      </c>
      <c r="AA202" s="85">
        <f t="shared" si="60"/>
        <v>1365114.194686</v>
      </c>
      <c r="AB202" s="221">
        <f t="shared" si="61"/>
        <v>0</v>
      </c>
      <c r="AC202" s="221">
        <f t="shared" si="62"/>
        <v>290211960499322.75</v>
      </c>
      <c r="AD202" s="220">
        <f t="shared" si="51"/>
        <v>309610659604902.44</v>
      </c>
      <c r="AE202" s="219">
        <f t="shared" si="52"/>
        <v>1066.8432102943082</v>
      </c>
      <c r="AF202" s="98">
        <f t="shared" si="63"/>
        <v>-1.8385810954364323E-2</v>
      </c>
      <c r="AG202" s="84">
        <f t="shared" si="64"/>
        <v>-3.6427732079905996E-2</v>
      </c>
      <c r="AH202" s="84">
        <f t="shared" si="65"/>
        <v>4.878048780487805E-2</v>
      </c>
      <c r="AI202" s="84">
        <f t="shared" si="66"/>
        <v>-6.3221042916474388E-2</v>
      </c>
      <c r="AJ202" s="84">
        <f t="shared" si="67"/>
        <v>0</v>
      </c>
    </row>
    <row r="203" spans="1:36">
      <c r="A203" s="84">
        <v>20181026</v>
      </c>
      <c r="B203" s="84" t="s">
        <v>99</v>
      </c>
      <c r="C203" s="85">
        <v>41000</v>
      </c>
      <c r="D203" s="85">
        <v>41000</v>
      </c>
      <c r="E203" s="85">
        <v>6419324700</v>
      </c>
      <c r="F203" s="85">
        <f t="shared" si="53"/>
        <v>0.17094612419283317</v>
      </c>
      <c r="G203" s="85">
        <f t="shared" si="54"/>
        <v>0.17094612419283317</v>
      </c>
      <c r="H203" s="84">
        <v>236500</v>
      </c>
      <c r="I203" s="84">
        <v>228000</v>
      </c>
      <c r="J203" s="88">
        <v>125395903</v>
      </c>
      <c r="K203" s="84">
        <f t="shared" si="55"/>
        <v>1.3451112582128057</v>
      </c>
      <c r="L203" s="84">
        <f t="shared" si="56"/>
        <v>1.3451112582128057</v>
      </c>
      <c r="M203" s="85">
        <v>203000</v>
      </c>
      <c r="N203" s="85">
        <v>194900</v>
      </c>
      <c r="O203" s="85">
        <v>15956260</v>
      </c>
      <c r="P203" s="85">
        <f t="shared" si="57"/>
        <v>27.234779000652562</v>
      </c>
      <c r="Q203" s="85">
        <f t="shared" si="58"/>
        <v>27.234779000652562</v>
      </c>
      <c r="R203" s="84">
        <v>0</v>
      </c>
      <c r="S203" s="84"/>
      <c r="T203" s="84">
        <v>0</v>
      </c>
      <c r="U203" s="84">
        <v>0</v>
      </c>
      <c r="V203" s="84"/>
      <c r="W203" s="85">
        <v>1</v>
      </c>
      <c r="X203" s="85">
        <v>1</v>
      </c>
      <c r="Y203" s="85">
        <v>100000000</v>
      </c>
      <c r="Z203" s="85">
        <f t="shared" si="59"/>
        <v>1365114.194686</v>
      </c>
      <c r="AA203" s="85">
        <f t="shared" si="60"/>
        <v>1365114.194686</v>
      </c>
      <c r="AB203" s="221">
        <f t="shared" si="61"/>
        <v>0</v>
      </c>
      <c r="AC203" s="221">
        <f t="shared" si="62"/>
        <v>290211960499322.75</v>
      </c>
      <c r="AD203" s="220">
        <f t="shared" si="51"/>
        <v>304656974117907.12</v>
      </c>
      <c r="AE203" s="219">
        <f t="shared" si="52"/>
        <v>1049.774012048749</v>
      </c>
      <c r="AF203" s="98">
        <f t="shared" si="63"/>
        <v>-1.5999725246271489E-2</v>
      </c>
      <c r="AG203" s="84">
        <f t="shared" si="64"/>
        <v>0</v>
      </c>
      <c r="AH203" s="84">
        <f t="shared" si="65"/>
        <v>-3.5940803382663845E-2</v>
      </c>
      <c r="AI203" s="84">
        <f t="shared" si="66"/>
        <v>-3.9901477832512314E-2</v>
      </c>
      <c r="AJ203" s="84">
        <f t="shared" si="67"/>
        <v>0</v>
      </c>
    </row>
    <row r="204" spans="1:36">
      <c r="A204" s="84">
        <v>20181029</v>
      </c>
      <c r="B204" s="84" t="s">
        <v>99</v>
      </c>
      <c r="C204" s="85">
        <v>41000</v>
      </c>
      <c r="D204" s="85">
        <v>41400</v>
      </c>
      <c r="E204" s="85">
        <v>6419324700</v>
      </c>
      <c r="F204" s="85">
        <f t="shared" si="53"/>
        <v>0.17094612419283317</v>
      </c>
      <c r="G204" s="85">
        <f t="shared" si="54"/>
        <v>0.17094612419283317</v>
      </c>
      <c r="H204" s="84">
        <v>228000</v>
      </c>
      <c r="I204" s="84">
        <v>218000</v>
      </c>
      <c r="J204" s="88">
        <v>125395903</v>
      </c>
      <c r="K204" s="84">
        <f t="shared" si="55"/>
        <v>1.3451112582128057</v>
      </c>
      <c r="L204" s="84">
        <f t="shared" si="56"/>
        <v>1.3451112582128057</v>
      </c>
      <c r="M204" s="85">
        <v>194900</v>
      </c>
      <c r="N204" s="85">
        <v>181800</v>
      </c>
      <c r="O204" s="85">
        <v>15956260</v>
      </c>
      <c r="P204" s="85">
        <f t="shared" si="57"/>
        <v>27.234779000652562</v>
      </c>
      <c r="Q204" s="85">
        <f t="shared" si="58"/>
        <v>27.234779000652562</v>
      </c>
      <c r="R204" s="84">
        <v>0</v>
      </c>
      <c r="S204" s="84"/>
      <c r="T204" s="84">
        <v>0</v>
      </c>
      <c r="U204" s="84">
        <v>0</v>
      </c>
      <c r="V204" s="84"/>
      <c r="W204" s="85">
        <v>1</v>
      </c>
      <c r="X204" s="85">
        <v>1</v>
      </c>
      <c r="Y204" s="85">
        <v>100000000</v>
      </c>
      <c r="Z204" s="85">
        <f t="shared" si="59"/>
        <v>1365114.194686</v>
      </c>
      <c r="AA204" s="85">
        <f t="shared" si="60"/>
        <v>1365114.194686</v>
      </c>
      <c r="AB204" s="221">
        <f t="shared" si="61"/>
        <v>0</v>
      </c>
      <c r="AC204" s="221">
        <f t="shared" si="62"/>
        <v>290211960499322.75</v>
      </c>
      <c r="AD204" s="220">
        <f t="shared" si="51"/>
        <v>297716398866698.56</v>
      </c>
      <c r="AE204" s="219">
        <f t="shared" si="52"/>
        <v>1025.8584737667741</v>
      </c>
      <c r="AF204" s="98">
        <f t="shared" si="63"/>
        <v>-2.2781606333825258E-2</v>
      </c>
      <c r="AG204" s="84">
        <f t="shared" si="64"/>
        <v>9.7560975609756097E-3</v>
      </c>
      <c r="AH204" s="84">
        <f t="shared" si="65"/>
        <v>-4.3859649122807015E-2</v>
      </c>
      <c r="AI204" s="84">
        <f t="shared" si="66"/>
        <v>-6.7213955874807593E-2</v>
      </c>
      <c r="AJ204" s="84">
        <f t="shared" si="67"/>
        <v>0</v>
      </c>
    </row>
    <row r="205" spans="1:36">
      <c r="A205" s="84">
        <v>20181030</v>
      </c>
      <c r="B205" s="84" t="s">
        <v>99</v>
      </c>
      <c r="C205" s="85">
        <v>41400</v>
      </c>
      <c r="D205" s="85">
        <v>42350</v>
      </c>
      <c r="E205" s="85">
        <v>6419324700</v>
      </c>
      <c r="F205" s="85">
        <f t="shared" si="53"/>
        <v>0.17094612419283317</v>
      </c>
      <c r="G205" s="85">
        <f t="shared" si="54"/>
        <v>0.17094612419283317</v>
      </c>
      <c r="H205" s="84">
        <v>218000</v>
      </c>
      <c r="I205" s="84">
        <v>225500</v>
      </c>
      <c r="J205" s="88">
        <v>125395903</v>
      </c>
      <c r="K205" s="84">
        <f t="shared" si="55"/>
        <v>1.3451112582128057</v>
      </c>
      <c r="L205" s="84">
        <f t="shared" si="56"/>
        <v>1.3451112582128057</v>
      </c>
      <c r="M205" s="85">
        <v>181800</v>
      </c>
      <c r="N205" s="85">
        <v>190500</v>
      </c>
      <c r="O205" s="85">
        <v>15956260</v>
      </c>
      <c r="P205" s="85">
        <f t="shared" si="57"/>
        <v>27.234779000652562</v>
      </c>
      <c r="Q205" s="85">
        <f t="shared" si="58"/>
        <v>27.234779000652562</v>
      </c>
      <c r="R205" s="84">
        <v>0</v>
      </c>
      <c r="S205" s="84"/>
      <c r="T205" s="84">
        <v>0</v>
      </c>
      <c r="U205" s="84">
        <v>0</v>
      </c>
      <c r="V205" s="84"/>
      <c r="W205" s="85">
        <v>1</v>
      </c>
      <c r="X205" s="85">
        <v>1</v>
      </c>
      <c r="Y205" s="85">
        <v>100000000</v>
      </c>
      <c r="Z205" s="85">
        <f t="shared" si="59"/>
        <v>1365114.194686</v>
      </c>
      <c r="AA205" s="85">
        <f t="shared" si="60"/>
        <v>1365114.194686</v>
      </c>
      <c r="AB205" s="221">
        <f t="shared" si="61"/>
        <v>0</v>
      </c>
      <c r="AC205" s="221">
        <f t="shared" si="62"/>
        <v>290211960499322.75</v>
      </c>
      <c r="AD205" s="220">
        <f t="shared" si="51"/>
        <v>303804642785231.31</v>
      </c>
      <c r="AE205" s="219">
        <f t="shared" si="52"/>
        <v>1046.837085082647</v>
      </c>
      <c r="AF205" s="98">
        <f t="shared" si="63"/>
        <v>2.0449810429350113E-2</v>
      </c>
      <c r="AG205" s="84">
        <f t="shared" si="64"/>
        <v>2.2946859903381644E-2</v>
      </c>
      <c r="AH205" s="84">
        <f t="shared" si="65"/>
        <v>3.4403669724770644E-2</v>
      </c>
      <c r="AI205" s="84">
        <f t="shared" si="66"/>
        <v>4.7854785478547858E-2</v>
      </c>
      <c r="AJ205" s="84">
        <f t="shared" si="67"/>
        <v>0</v>
      </c>
    </row>
    <row r="206" spans="1:36">
      <c r="A206" s="84">
        <v>20181031</v>
      </c>
      <c r="B206" s="84" t="s">
        <v>99</v>
      </c>
      <c r="C206" s="85">
        <v>42350</v>
      </c>
      <c r="D206" s="85">
        <v>42400</v>
      </c>
      <c r="E206" s="85">
        <v>6419324700</v>
      </c>
      <c r="F206" s="85">
        <f t="shared" si="53"/>
        <v>0.17094612419283317</v>
      </c>
      <c r="G206" s="85">
        <f t="shared" si="54"/>
        <v>0.17094612419283317</v>
      </c>
      <c r="H206" s="84">
        <v>225500</v>
      </c>
      <c r="I206" s="84">
        <v>217500</v>
      </c>
      <c r="J206" s="88">
        <v>125395903</v>
      </c>
      <c r="K206" s="84">
        <f t="shared" si="55"/>
        <v>1.3451112582128057</v>
      </c>
      <c r="L206" s="84">
        <f t="shared" si="56"/>
        <v>1.3451112582128057</v>
      </c>
      <c r="M206" s="85">
        <v>190500</v>
      </c>
      <c r="N206" s="85">
        <v>186300</v>
      </c>
      <c r="O206" s="85">
        <v>15956260</v>
      </c>
      <c r="P206" s="85">
        <f t="shared" si="57"/>
        <v>27.234779000652562</v>
      </c>
      <c r="Q206" s="85">
        <f t="shared" si="58"/>
        <v>27.234779000652562</v>
      </c>
      <c r="R206" s="84">
        <v>0</v>
      </c>
      <c r="S206" s="84"/>
      <c r="T206" s="84">
        <v>0</v>
      </c>
      <c r="U206" s="84">
        <v>0</v>
      </c>
      <c r="V206" s="84"/>
      <c r="W206" s="85">
        <v>1</v>
      </c>
      <c r="X206" s="85">
        <v>1</v>
      </c>
      <c r="Y206" s="85">
        <v>100000000</v>
      </c>
      <c r="Z206" s="85">
        <f t="shared" si="59"/>
        <v>1365114.194686</v>
      </c>
      <c r="AA206" s="85">
        <f t="shared" si="60"/>
        <v>1365114.194686</v>
      </c>
      <c r="AB206" s="221">
        <f t="shared" si="61"/>
        <v>0</v>
      </c>
      <c r="AC206" s="221">
        <f t="shared" si="62"/>
        <v>290211960499322.75</v>
      </c>
      <c r="AD206" s="220">
        <f t="shared" si="51"/>
        <v>300684965290165.62</v>
      </c>
      <c r="AE206" s="219">
        <f t="shared" si="52"/>
        <v>1036.0874333808422</v>
      </c>
      <c r="AF206" s="98">
        <f t="shared" si="63"/>
        <v>-1.0268695917432246E-2</v>
      </c>
      <c r="AG206" s="84">
        <f t="shared" si="64"/>
        <v>1.1806375442739079E-3</v>
      </c>
      <c r="AH206" s="84">
        <f t="shared" si="65"/>
        <v>-3.5476718403547672E-2</v>
      </c>
      <c r="AI206" s="84">
        <f t="shared" si="66"/>
        <v>-2.2047244094488189E-2</v>
      </c>
      <c r="AJ206" s="84">
        <f t="shared" si="67"/>
        <v>0</v>
      </c>
    </row>
    <row r="207" spans="1:36">
      <c r="A207" s="84">
        <v>20181101</v>
      </c>
      <c r="B207" s="84" t="s">
        <v>99</v>
      </c>
      <c r="C207" s="85">
        <v>42400</v>
      </c>
      <c r="D207" s="85">
        <v>42150</v>
      </c>
      <c r="E207" s="85">
        <v>6419324700</v>
      </c>
      <c r="F207" s="85">
        <f t="shared" si="53"/>
        <v>0.17094612419283317</v>
      </c>
      <c r="G207" s="85">
        <f t="shared" si="54"/>
        <v>0.17094612419283317</v>
      </c>
      <c r="H207" s="84">
        <v>217500</v>
      </c>
      <c r="I207" s="84">
        <v>227500</v>
      </c>
      <c r="J207" s="88">
        <v>125395903</v>
      </c>
      <c r="K207" s="84">
        <f t="shared" si="55"/>
        <v>1.3451112582128057</v>
      </c>
      <c r="L207" s="84">
        <f t="shared" si="56"/>
        <v>1.3451112582128057</v>
      </c>
      <c r="M207" s="85">
        <v>186300</v>
      </c>
      <c r="N207" s="85">
        <v>183000</v>
      </c>
      <c r="O207" s="85">
        <v>15956260</v>
      </c>
      <c r="P207" s="85">
        <f t="shared" si="57"/>
        <v>27.234779000652562</v>
      </c>
      <c r="Q207" s="85">
        <f t="shared" si="58"/>
        <v>27.234779000652562</v>
      </c>
      <c r="R207" s="84">
        <v>0</v>
      </c>
      <c r="S207" s="84"/>
      <c r="T207" s="84">
        <v>0</v>
      </c>
      <c r="U207" s="84">
        <v>0</v>
      </c>
      <c r="V207" s="84"/>
      <c r="W207" s="85">
        <v>1</v>
      </c>
      <c r="X207" s="85">
        <v>1</v>
      </c>
      <c r="Y207" s="85">
        <v>100000000</v>
      </c>
      <c r="Z207" s="85">
        <f t="shared" si="59"/>
        <v>1365114.194686</v>
      </c>
      <c r="AA207" s="85">
        <f t="shared" si="60"/>
        <v>1365114.194686</v>
      </c>
      <c r="AB207" s="221">
        <f t="shared" si="61"/>
        <v>0</v>
      </c>
      <c r="AC207" s="221">
        <f t="shared" si="62"/>
        <v>290211960499322.75</v>
      </c>
      <c r="AD207" s="220">
        <f t="shared" si="51"/>
        <v>300663274820642.25</v>
      </c>
      <c r="AE207" s="219">
        <f t="shared" si="52"/>
        <v>1036.012693285754</v>
      </c>
      <c r="AF207" s="98">
        <f t="shared" si="63"/>
        <v>-7.213686092520423E-5</v>
      </c>
      <c r="AG207" s="84">
        <f t="shared" si="64"/>
        <v>-5.89622641509434E-3</v>
      </c>
      <c r="AH207" s="84">
        <f t="shared" si="65"/>
        <v>4.5977011494252873E-2</v>
      </c>
      <c r="AI207" s="84">
        <f t="shared" si="66"/>
        <v>-1.7713365539452495E-2</v>
      </c>
      <c r="AJ207" s="84">
        <f t="shared" si="67"/>
        <v>0</v>
      </c>
    </row>
    <row r="208" spans="1:36">
      <c r="A208" s="84">
        <v>20181102</v>
      </c>
      <c r="B208" s="84" t="s">
        <v>99</v>
      </c>
      <c r="C208" s="85">
        <v>42150</v>
      </c>
      <c r="D208" s="85">
        <v>44150</v>
      </c>
      <c r="E208" s="85">
        <v>6419324700</v>
      </c>
      <c r="F208" s="85">
        <f t="shared" si="53"/>
        <v>0.17094612419283317</v>
      </c>
      <c r="G208" s="85">
        <f t="shared" si="54"/>
        <v>0.17094612419283317</v>
      </c>
      <c r="H208" s="84">
        <v>227500</v>
      </c>
      <c r="I208" s="84">
        <v>236500</v>
      </c>
      <c r="J208" s="88">
        <v>125395903</v>
      </c>
      <c r="K208" s="84">
        <f t="shared" si="55"/>
        <v>1.3451112582128057</v>
      </c>
      <c r="L208" s="84">
        <f t="shared" si="56"/>
        <v>1.3451112582128057</v>
      </c>
      <c r="M208" s="85">
        <v>183000</v>
      </c>
      <c r="N208" s="85">
        <v>197900</v>
      </c>
      <c r="O208" s="85">
        <v>15956260</v>
      </c>
      <c r="P208" s="85">
        <f t="shared" si="57"/>
        <v>27.234779000652562</v>
      </c>
      <c r="Q208" s="85">
        <f t="shared" si="58"/>
        <v>27.234779000652562</v>
      </c>
      <c r="R208" s="84">
        <v>0</v>
      </c>
      <c r="S208" s="84"/>
      <c r="T208" s="84">
        <v>0</v>
      </c>
      <c r="U208" s="84">
        <v>0</v>
      </c>
      <c r="V208" s="84"/>
      <c r="W208" s="85">
        <v>1</v>
      </c>
      <c r="X208" s="85">
        <v>1</v>
      </c>
      <c r="Y208" s="85">
        <v>100000000</v>
      </c>
      <c r="Z208" s="85">
        <f t="shared" si="59"/>
        <v>1365114.194686</v>
      </c>
      <c r="AA208" s="85">
        <f t="shared" si="60"/>
        <v>1365114.194686</v>
      </c>
      <c r="AB208" s="221">
        <f t="shared" si="61"/>
        <v>0</v>
      </c>
      <c r="AC208" s="221">
        <f t="shared" si="62"/>
        <v>290211960499322.75</v>
      </c>
      <c r="AD208" s="220">
        <f t="shared" si="51"/>
        <v>310851056843351</v>
      </c>
      <c r="AE208" s="219">
        <f t="shared" si="52"/>
        <v>1071.1173182129287</v>
      </c>
      <c r="AF208" s="98">
        <f t="shared" si="63"/>
        <v>3.3884357937583744E-2</v>
      </c>
      <c r="AG208" s="84">
        <f t="shared" si="64"/>
        <v>4.7449584816132859E-2</v>
      </c>
      <c r="AH208" s="84">
        <f t="shared" si="65"/>
        <v>3.9560439560439559E-2</v>
      </c>
      <c r="AI208" s="84">
        <f t="shared" si="66"/>
        <v>8.14207650273224E-2</v>
      </c>
      <c r="AJ208" s="84">
        <f t="shared" si="67"/>
        <v>0</v>
      </c>
    </row>
    <row r="209" spans="1:36">
      <c r="A209" s="84">
        <v>20181105</v>
      </c>
      <c r="B209" s="84" t="s">
        <v>99</v>
      </c>
      <c r="C209" s="85">
        <v>44150</v>
      </c>
      <c r="D209" s="85">
        <v>43800</v>
      </c>
      <c r="E209" s="85">
        <v>6419324700</v>
      </c>
      <c r="F209" s="85">
        <f t="shared" si="53"/>
        <v>0.17094612419283317</v>
      </c>
      <c r="G209" s="85">
        <f t="shared" si="54"/>
        <v>0.17094612419283317</v>
      </c>
      <c r="H209" s="84">
        <v>236500</v>
      </c>
      <c r="I209" s="84">
        <v>240000</v>
      </c>
      <c r="J209" s="88">
        <v>125395903</v>
      </c>
      <c r="K209" s="84">
        <f t="shared" si="55"/>
        <v>1.3451112582128057</v>
      </c>
      <c r="L209" s="84">
        <f t="shared" si="56"/>
        <v>1.3451112582128057</v>
      </c>
      <c r="M209" s="85">
        <v>197900</v>
      </c>
      <c r="N209" s="85">
        <v>204000</v>
      </c>
      <c r="O209" s="85">
        <v>15956260</v>
      </c>
      <c r="P209" s="85">
        <f t="shared" si="57"/>
        <v>27.234779000652562</v>
      </c>
      <c r="Q209" s="85">
        <f t="shared" si="58"/>
        <v>27.234779000652562</v>
      </c>
      <c r="R209" s="84">
        <v>0</v>
      </c>
      <c r="S209" s="84"/>
      <c r="T209" s="84">
        <v>0</v>
      </c>
      <c r="U209" s="84">
        <v>0</v>
      </c>
      <c r="V209" s="84"/>
      <c r="W209" s="85">
        <v>1</v>
      </c>
      <c r="X209" s="85">
        <v>1</v>
      </c>
      <c r="Y209" s="85">
        <v>100000000</v>
      </c>
      <c r="Z209" s="85">
        <f t="shared" si="59"/>
        <v>1365114.194686</v>
      </c>
      <c r="AA209" s="85">
        <f t="shared" si="60"/>
        <v>1365114.194686</v>
      </c>
      <c r="AB209" s="221">
        <f t="shared" si="61"/>
        <v>0</v>
      </c>
      <c r="AC209" s="221">
        <f t="shared" si="62"/>
        <v>290211960499322.75</v>
      </c>
      <c r="AD209" s="220">
        <f t="shared" si="51"/>
        <v>313708179159407</v>
      </c>
      <c r="AE209" s="219">
        <f t="shared" si="52"/>
        <v>1080.9622684732149</v>
      </c>
      <c r="AF209" s="98">
        <f t="shared" si="63"/>
        <v>9.1912903403631452E-3</v>
      </c>
      <c r="AG209" s="84">
        <f t="shared" si="64"/>
        <v>-7.9275198187995465E-3</v>
      </c>
      <c r="AH209" s="84">
        <f t="shared" si="65"/>
        <v>1.4799154334038054E-2</v>
      </c>
      <c r="AI209" s="84">
        <f t="shared" si="66"/>
        <v>3.0823648307225872E-2</v>
      </c>
      <c r="AJ209" s="84">
        <f t="shared" si="67"/>
        <v>0</v>
      </c>
    </row>
    <row r="210" spans="1:36">
      <c r="A210" s="84">
        <v>20181106</v>
      </c>
      <c r="B210" s="84" t="s">
        <v>99</v>
      </c>
      <c r="C210" s="85">
        <v>43800</v>
      </c>
      <c r="D210" s="85">
        <v>43750</v>
      </c>
      <c r="E210" s="85">
        <v>6419324700</v>
      </c>
      <c r="F210" s="85">
        <f t="shared" si="53"/>
        <v>0.17094612419283317</v>
      </c>
      <c r="G210" s="85">
        <f t="shared" si="54"/>
        <v>0.17094612419283317</v>
      </c>
      <c r="H210" s="84">
        <v>240000</v>
      </c>
      <c r="I210" s="84">
        <v>241000</v>
      </c>
      <c r="J210" s="88">
        <v>125395903</v>
      </c>
      <c r="K210" s="84">
        <f t="shared" si="55"/>
        <v>1.3451112582128057</v>
      </c>
      <c r="L210" s="84">
        <f t="shared" si="56"/>
        <v>1.3451112582128057</v>
      </c>
      <c r="M210" s="85">
        <v>204000</v>
      </c>
      <c r="N210" s="85">
        <v>203200</v>
      </c>
      <c r="O210" s="85">
        <v>15956260</v>
      </c>
      <c r="P210" s="85">
        <f t="shared" si="57"/>
        <v>27.234779000652562</v>
      </c>
      <c r="Q210" s="85">
        <f t="shared" si="58"/>
        <v>27.234779000652562</v>
      </c>
      <c r="R210" s="84">
        <v>0</v>
      </c>
      <c r="S210" s="84"/>
      <c r="T210" s="84">
        <v>0</v>
      </c>
      <c r="U210" s="84">
        <v>0</v>
      </c>
      <c r="V210" s="84"/>
      <c r="W210" s="85">
        <v>1</v>
      </c>
      <c r="X210" s="85">
        <v>1</v>
      </c>
      <c r="Y210" s="85">
        <v>100000000</v>
      </c>
      <c r="Z210" s="85">
        <f t="shared" si="59"/>
        <v>1365114.194686</v>
      </c>
      <c r="AA210" s="85">
        <f t="shared" si="60"/>
        <v>1365114.194686</v>
      </c>
      <c r="AB210" s="221">
        <f t="shared" si="61"/>
        <v>0</v>
      </c>
      <c r="AC210" s="221">
        <f t="shared" si="62"/>
        <v>290211960499322.75</v>
      </c>
      <c r="AD210" s="220">
        <f t="shared" si="51"/>
        <v>313474330494574.5</v>
      </c>
      <c r="AE210" s="219">
        <f t="shared" si="52"/>
        <v>1080.1564827143161</v>
      </c>
      <c r="AF210" s="98">
        <f t="shared" si="63"/>
        <v>-7.4543375138975173E-4</v>
      </c>
      <c r="AG210" s="84">
        <f t="shared" si="64"/>
        <v>-1.1415525114155251E-3</v>
      </c>
      <c r="AH210" s="84">
        <f t="shared" si="65"/>
        <v>4.1666666666666666E-3</v>
      </c>
      <c r="AI210" s="84">
        <f t="shared" si="66"/>
        <v>-3.9215686274509803E-3</v>
      </c>
      <c r="AJ210" s="84">
        <f t="shared" si="67"/>
        <v>0</v>
      </c>
    </row>
    <row r="211" spans="1:36">
      <c r="A211" s="84">
        <v>20181107</v>
      </c>
      <c r="B211" s="84" t="s">
        <v>99</v>
      </c>
      <c r="C211" s="85">
        <v>43750</v>
      </c>
      <c r="D211" s="85">
        <v>44000</v>
      </c>
      <c r="E211" s="85">
        <v>6419324700</v>
      </c>
      <c r="F211" s="85">
        <f t="shared" si="53"/>
        <v>0.17094612419283317</v>
      </c>
      <c r="G211" s="85">
        <f t="shared" si="54"/>
        <v>0.17094612419283317</v>
      </c>
      <c r="H211" s="84">
        <v>241000</v>
      </c>
      <c r="I211" s="84">
        <v>233500</v>
      </c>
      <c r="J211" s="88">
        <v>125395903</v>
      </c>
      <c r="K211" s="84">
        <f t="shared" si="55"/>
        <v>1.3451112582128057</v>
      </c>
      <c r="L211" s="84">
        <f t="shared" si="56"/>
        <v>1.3451112582128057</v>
      </c>
      <c r="M211" s="85">
        <v>203200</v>
      </c>
      <c r="N211" s="85">
        <v>201000</v>
      </c>
      <c r="O211" s="85">
        <v>15956260</v>
      </c>
      <c r="P211" s="85">
        <f t="shared" si="57"/>
        <v>27.234779000652562</v>
      </c>
      <c r="Q211" s="85">
        <f t="shared" si="58"/>
        <v>27.234779000652562</v>
      </c>
      <c r="R211" s="84">
        <v>0</v>
      </c>
      <c r="S211" s="84"/>
      <c r="T211" s="84">
        <v>0</v>
      </c>
      <c r="U211" s="84">
        <v>0</v>
      </c>
      <c r="V211" s="84"/>
      <c r="W211" s="85">
        <v>1</v>
      </c>
      <c r="X211" s="85">
        <v>1</v>
      </c>
      <c r="Y211" s="85">
        <v>100000000</v>
      </c>
      <c r="Z211" s="85">
        <f t="shared" si="59"/>
        <v>1365114.194686</v>
      </c>
      <c r="AA211" s="85">
        <f t="shared" si="60"/>
        <v>1365114.194686</v>
      </c>
      <c r="AB211" s="221">
        <f t="shared" si="61"/>
        <v>0</v>
      </c>
      <c r="AC211" s="221">
        <f t="shared" si="62"/>
        <v>290211960499322.75</v>
      </c>
      <c r="AD211" s="220">
        <f t="shared" si="51"/>
        <v>311527590884972.31</v>
      </c>
      <c r="AE211" s="219">
        <f t="shared" si="52"/>
        <v>1073.4484903688156</v>
      </c>
      <c r="AF211" s="98">
        <f t="shared" si="63"/>
        <v>-6.210204218414804E-3</v>
      </c>
      <c r="AG211" s="84">
        <f t="shared" si="64"/>
        <v>5.7142857142857143E-3</v>
      </c>
      <c r="AH211" s="84">
        <f t="shared" si="65"/>
        <v>-3.1120331950207469E-2</v>
      </c>
      <c r="AI211" s="84">
        <f t="shared" si="66"/>
        <v>-1.0826771653543307E-2</v>
      </c>
      <c r="AJ211" s="84">
        <f t="shared" si="67"/>
        <v>0</v>
      </c>
    </row>
    <row r="212" spans="1:36">
      <c r="A212" s="84">
        <v>20181108</v>
      </c>
      <c r="B212" s="84" t="s">
        <v>99</v>
      </c>
      <c r="C212" s="85">
        <v>44000</v>
      </c>
      <c r="D212" s="85">
        <v>44050</v>
      </c>
      <c r="E212" s="85">
        <v>6419324700</v>
      </c>
      <c r="F212" s="85">
        <f t="shared" si="53"/>
        <v>0.17094612419283317</v>
      </c>
      <c r="G212" s="85">
        <f t="shared" si="54"/>
        <v>0.17094612419283317</v>
      </c>
      <c r="H212" s="84">
        <v>233500</v>
      </c>
      <c r="I212" s="84">
        <v>238500</v>
      </c>
      <c r="J212" s="88">
        <v>125395903</v>
      </c>
      <c r="K212" s="84">
        <f t="shared" si="55"/>
        <v>1.3451112582128057</v>
      </c>
      <c r="L212" s="84">
        <f t="shared" si="56"/>
        <v>1.3451112582128057</v>
      </c>
      <c r="M212" s="85">
        <v>201000</v>
      </c>
      <c r="N212" s="85">
        <v>202700</v>
      </c>
      <c r="O212" s="85">
        <v>15956260</v>
      </c>
      <c r="P212" s="85">
        <f t="shared" si="57"/>
        <v>27.234779000652562</v>
      </c>
      <c r="Q212" s="85">
        <f t="shared" si="58"/>
        <v>27.234779000652562</v>
      </c>
      <c r="R212" s="84">
        <v>0</v>
      </c>
      <c r="S212" s="84"/>
      <c r="T212" s="84">
        <v>0</v>
      </c>
      <c r="U212" s="84">
        <v>0</v>
      </c>
      <c r="V212" s="84"/>
      <c r="W212" s="85">
        <v>1</v>
      </c>
      <c r="X212" s="85">
        <v>1</v>
      </c>
      <c r="Y212" s="85">
        <v>100000000</v>
      </c>
      <c r="Z212" s="85">
        <f t="shared" si="59"/>
        <v>1365114.194686</v>
      </c>
      <c r="AA212" s="85">
        <f t="shared" si="60"/>
        <v>1365114.194686</v>
      </c>
      <c r="AB212" s="221">
        <f t="shared" si="61"/>
        <v>0</v>
      </c>
      <c r="AC212" s="221">
        <f t="shared" si="62"/>
        <v>290211960499322.75</v>
      </c>
      <c r="AD212" s="220">
        <f t="shared" si="51"/>
        <v>313164576888258.44</v>
      </c>
      <c r="AE212" s="219">
        <f t="shared" si="52"/>
        <v>1079.0891469443391</v>
      </c>
      <c r="AF212" s="98">
        <f t="shared" si="63"/>
        <v>5.2547063283730462E-3</v>
      </c>
      <c r="AG212" s="84">
        <f t="shared" si="64"/>
        <v>1.1363636363636363E-3</v>
      </c>
      <c r="AH212" s="84">
        <f t="shared" si="65"/>
        <v>2.1413276231263382E-2</v>
      </c>
      <c r="AI212" s="84">
        <f t="shared" si="66"/>
        <v>8.4577114427860697E-3</v>
      </c>
      <c r="AJ212" s="84">
        <f t="shared" si="67"/>
        <v>0</v>
      </c>
    </row>
    <row r="213" spans="1:36">
      <c r="A213" s="84">
        <v>20181109</v>
      </c>
      <c r="B213" s="84" t="s">
        <v>99</v>
      </c>
      <c r="C213" s="85">
        <v>44050</v>
      </c>
      <c r="D213" s="85">
        <v>44300</v>
      </c>
      <c r="E213" s="85">
        <v>6419324700</v>
      </c>
      <c r="F213" s="85">
        <f t="shared" si="53"/>
        <v>0.17094612419283317</v>
      </c>
      <c r="G213" s="85">
        <f t="shared" si="54"/>
        <v>0.17094612419283317</v>
      </c>
      <c r="H213" s="84">
        <v>238500</v>
      </c>
      <c r="I213" s="84">
        <v>229500</v>
      </c>
      <c r="J213" s="88">
        <v>125395903</v>
      </c>
      <c r="K213" s="84">
        <f t="shared" si="55"/>
        <v>1.3451112582128057</v>
      </c>
      <c r="L213" s="84">
        <f t="shared" si="56"/>
        <v>1.3451112582128057</v>
      </c>
      <c r="M213" s="85">
        <v>202700</v>
      </c>
      <c r="N213" s="85">
        <v>193600</v>
      </c>
      <c r="O213" s="85">
        <v>15956260</v>
      </c>
      <c r="P213" s="85">
        <f t="shared" si="57"/>
        <v>27.234779000652562</v>
      </c>
      <c r="Q213" s="85">
        <f t="shared" si="58"/>
        <v>27.234779000652562</v>
      </c>
      <c r="R213" s="84">
        <v>0</v>
      </c>
      <c r="S213" s="84"/>
      <c r="T213" s="84">
        <v>0</v>
      </c>
      <c r="U213" s="84">
        <v>0</v>
      </c>
      <c r="V213" s="84"/>
      <c r="W213" s="85">
        <v>1</v>
      </c>
      <c r="X213" s="85">
        <v>1</v>
      </c>
      <c r="Y213" s="85">
        <v>100000000</v>
      </c>
      <c r="Z213" s="85">
        <f t="shared" si="59"/>
        <v>1365114.194686</v>
      </c>
      <c r="AA213" s="85">
        <f t="shared" si="60"/>
        <v>1365114.194686</v>
      </c>
      <c r="AB213" s="221">
        <f t="shared" si="61"/>
        <v>0</v>
      </c>
      <c r="AC213" s="221">
        <f t="shared" si="62"/>
        <v>290211960499322.75</v>
      </c>
      <c r="AD213" s="220">
        <f t="shared" si="51"/>
        <v>307966330135406.75</v>
      </c>
      <c r="AE213" s="219">
        <f t="shared" si="52"/>
        <v>1061.1772499160159</v>
      </c>
      <c r="AF213" s="98">
        <f t="shared" si="63"/>
        <v>-1.6599089221724081E-2</v>
      </c>
      <c r="AG213" s="84">
        <f t="shared" si="64"/>
        <v>5.6753688989784334E-3</v>
      </c>
      <c r="AH213" s="84">
        <f t="shared" si="65"/>
        <v>-3.7735849056603772E-2</v>
      </c>
      <c r="AI213" s="84">
        <f t="shared" si="66"/>
        <v>-4.4893931919092252E-2</v>
      </c>
      <c r="AJ213" s="84">
        <f t="shared" si="67"/>
        <v>0</v>
      </c>
    </row>
    <row r="214" spans="1:36">
      <c r="A214" s="84">
        <v>20181112</v>
      </c>
      <c r="B214" s="84" t="s">
        <v>99</v>
      </c>
      <c r="C214" s="85">
        <v>44300</v>
      </c>
      <c r="D214" s="85">
        <v>45200</v>
      </c>
      <c r="E214" s="85">
        <v>6419324700</v>
      </c>
      <c r="F214" s="85">
        <f t="shared" si="53"/>
        <v>0.17094612419283317</v>
      </c>
      <c r="G214" s="85">
        <f t="shared" si="54"/>
        <v>0.17094612419283317</v>
      </c>
      <c r="H214" s="84">
        <v>229500</v>
      </c>
      <c r="I214" s="84">
        <v>202000</v>
      </c>
      <c r="J214" s="88">
        <v>125395903</v>
      </c>
      <c r="K214" s="84">
        <f t="shared" si="55"/>
        <v>1.3451112582128057</v>
      </c>
      <c r="L214" s="84">
        <f t="shared" si="56"/>
        <v>1.3451112582128057</v>
      </c>
      <c r="M214" s="85">
        <v>193600</v>
      </c>
      <c r="N214" s="85">
        <v>181000</v>
      </c>
      <c r="O214" s="85">
        <v>15956260</v>
      </c>
      <c r="P214" s="85">
        <f t="shared" si="57"/>
        <v>27.234779000652562</v>
      </c>
      <c r="Q214" s="85">
        <f t="shared" si="58"/>
        <v>27.234779000652562</v>
      </c>
      <c r="R214" s="84">
        <v>0</v>
      </c>
      <c r="S214" s="84"/>
      <c r="T214" s="84">
        <v>0</v>
      </c>
      <c r="U214" s="84">
        <v>0</v>
      </c>
      <c r="V214" s="84"/>
      <c r="W214" s="85">
        <v>1</v>
      </c>
      <c r="X214" s="85">
        <v>1</v>
      </c>
      <c r="Y214" s="85">
        <v>100000000</v>
      </c>
      <c r="Z214" s="85">
        <f t="shared" si="59"/>
        <v>1365114.194686</v>
      </c>
      <c r="AA214" s="85">
        <f t="shared" si="60"/>
        <v>1365114.194686</v>
      </c>
      <c r="AB214" s="221">
        <f t="shared" si="61"/>
        <v>0</v>
      </c>
      <c r="AC214" s="221">
        <f t="shared" si="62"/>
        <v>290211960499322.75</v>
      </c>
      <c r="AD214" s="220">
        <f t="shared" si="51"/>
        <v>298839966615253.25</v>
      </c>
      <c r="AE214" s="219">
        <f t="shared" si="52"/>
        <v>1029.7300156102651</v>
      </c>
      <c r="AF214" s="98">
        <f t="shared" si="63"/>
        <v>-2.9634289943776627E-2</v>
      </c>
      <c r="AG214" s="84">
        <f t="shared" si="64"/>
        <v>2.0316027088036117E-2</v>
      </c>
      <c r="AH214" s="84">
        <f t="shared" si="65"/>
        <v>-0.11982570806100218</v>
      </c>
      <c r="AI214" s="84">
        <f t="shared" si="66"/>
        <v>-6.5082644628099179E-2</v>
      </c>
      <c r="AJ214" s="84">
        <f t="shared" si="67"/>
        <v>0</v>
      </c>
    </row>
    <row r="215" spans="1:36">
      <c r="A215" s="84">
        <v>20181113</v>
      </c>
      <c r="B215" s="84" t="s">
        <v>99</v>
      </c>
      <c r="C215" s="85">
        <v>45200</v>
      </c>
      <c r="D215" s="85">
        <v>44500</v>
      </c>
      <c r="E215" s="85">
        <v>6419324700</v>
      </c>
      <c r="F215" s="85">
        <f t="shared" si="53"/>
        <v>0.17094612419283317</v>
      </c>
      <c r="G215" s="85">
        <f t="shared" si="54"/>
        <v>0.17094612419283317</v>
      </c>
      <c r="H215" s="84">
        <v>202000</v>
      </c>
      <c r="I215" s="84">
        <v>200500</v>
      </c>
      <c r="J215" s="88">
        <v>125395903</v>
      </c>
      <c r="K215" s="84">
        <f t="shared" si="55"/>
        <v>1.3451112582128057</v>
      </c>
      <c r="L215" s="84">
        <f t="shared" si="56"/>
        <v>1.3451112582128057</v>
      </c>
      <c r="M215" s="85">
        <v>181000</v>
      </c>
      <c r="N215" s="85">
        <v>185600</v>
      </c>
      <c r="O215" s="85">
        <v>15956260</v>
      </c>
      <c r="P215" s="85">
        <f t="shared" si="57"/>
        <v>27.234779000652562</v>
      </c>
      <c r="Q215" s="85">
        <f t="shared" si="58"/>
        <v>27.234779000652562</v>
      </c>
      <c r="R215" s="84">
        <v>0</v>
      </c>
      <c r="S215" s="84"/>
      <c r="T215" s="84">
        <v>0</v>
      </c>
      <c r="U215" s="84">
        <v>0</v>
      </c>
      <c r="V215" s="84"/>
      <c r="W215" s="85">
        <v>1</v>
      </c>
      <c r="X215" s="85">
        <v>1</v>
      </c>
      <c r="Y215" s="85">
        <v>100000000</v>
      </c>
      <c r="Z215" s="85">
        <f t="shared" si="59"/>
        <v>1365114.194686</v>
      </c>
      <c r="AA215" s="85">
        <f t="shared" si="60"/>
        <v>1365114.194686</v>
      </c>
      <c r="AB215" s="221">
        <f t="shared" si="61"/>
        <v>0</v>
      </c>
      <c r="AC215" s="221">
        <f t="shared" si="62"/>
        <v>290211960499322.75</v>
      </c>
      <c r="AD215" s="220">
        <f t="shared" si="51"/>
        <v>299817808367758.37</v>
      </c>
      <c r="AE215" s="219">
        <f t="shared" si="52"/>
        <v>1033.0994210297476</v>
      </c>
      <c r="AF215" s="98">
        <f t="shared" si="63"/>
        <v>3.2721250894931471E-3</v>
      </c>
      <c r="AG215" s="84">
        <f t="shared" si="64"/>
        <v>-1.5486725663716814E-2</v>
      </c>
      <c r="AH215" s="84">
        <f t="shared" si="65"/>
        <v>-7.4257425742574254E-3</v>
      </c>
      <c r="AI215" s="84">
        <f t="shared" si="66"/>
        <v>2.541436464088398E-2</v>
      </c>
      <c r="AJ215" s="84">
        <f t="shared" si="67"/>
        <v>0</v>
      </c>
    </row>
    <row r="216" spans="1:36">
      <c r="A216" s="84">
        <v>20181114</v>
      </c>
      <c r="B216" s="84" t="s">
        <v>99</v>
      </c>
      <c r="C216" s="85">
        <v>44500</v>
      </c>
      <c r="D216" s="85">
        <v>44100</v>
      </c>
      <c r="E216" s="85">
        <v>6419324700</v>
      </c>
      <c r="F216" s="85">
        <f t="shared" si="53"/>
        <v>0.17094612419283317</v>
      </c>
      <c r="G216" s="85">
        <f t="shared" si="54"/>
        <v>0.17094612419283317</v>
      </c>
      <c r="H216" s="84">
        <v>200500</v>
      </c>
      <c r="I216" s="84">
        <v>208000</v>
      </c>
      <c r="J216" s="88">
        <v>125395903</v>
      </c>
      <c r="K216" s="84">
        <f t="shared" si="55"/>
        <v>1.3451112582128057</v>
      </c>
      <c r="L216" s="84">
        <f t="shared" si="56"/>
        <v>1.3451112582128057</v>
      </c>
      <c r="M216" s="85">
        <v>185600</v>
      </c>
      <c r="N216" s="85">
        <v>185400</v>
      </c>
      <c r="O216" s="85">
        <v>15956260</v>
      </c>
      <c r="P216" s="85">
        <f t="shared" si="57"/>
        <v>27.234779000652562</v>
      </c>
      <c r="Q216" s="85">
        <f t="shared" si="58"/>
        <v>27.234779000652562</v>
      </c>
      <c r="R216" s="84">
        <v>0</v>
      </c>
      <c r="S216" s="84"/>
      <c r="T216" s="84">
        <v>0</v>
      </c>
      <c r="U216" s="84">
        <v>0</v>
      </c>
      <c r="V216" s="84"/>
      <c r="W216" s="85">
        <v>1</v>
      </c>
      <c r="X216" s="85">
        <v>1</v>
      </c>
      <c r="Y216" s="85">
        <v>100000000</v>
      </c>
      <c r="Z216" s="85">
        <f t="shared" si="59"/>
        <v>1365114.194686</v>
      </c>
      <c r="AA216" s="85">
        <f t="shared" si="60"/>
        <v>1365114.194686</v>
      </c>
      <c r="AB216" s="221">
        <f t="shared" si="61"/>
        <v>0</v>
      </c>
      <c r="AC216" s="221">
        <f t="shared" si="62"/>
        <v>290211960499322.75</v>
      </c>
      <c r="AD216" s="220">
        <f t="shared" si="51"/>
        <v>300556987660285.87</v>
      </c>
      <c r="AE216" s="219">
        <f t="shared" si="52"/>
        <v>1035.6464535202617</v>
      </c>
      <c r="AF216" s="98">
        <f t="shared" si="63"/>
        <v>2.4654282430778204E-3</v>
      </c>
      <c r="AG216" s="84">
        <f t="shared" si="64"/>
        <v>-8.988764044943821E-3</v>
      </c>
      <c r="AH216" s="84">
        <f t="shared" si="65"/>
        <v>3.7406483790523692E-2</v>
      </c>
      <c r="AI216" s="84">
        <f t="shared" si="66"/>
        <v>-1.0775862068965517E-3</v>
      </c>
      <c r="AJ216" s="84">
        <f t="shared" si="67"/>
        <v>0</v>
      </c>
    </row>
    <row r="217" spans="1:36" s="80" customFormat="1">
      <c r="A217" s="84">
        <v>20181115</v>
      </c>
      <c r="B217" s="84" t="s">
        <v>99</v>
      </c>
      <c r="C217" s="85">
        <v>44100</v>
      </c>
      <c r="D217" s="85">
        <v>44250</v>
      </c>
      <c r="E217" s="85">
        <v>6419324700</v>
      </c>
      <c r="F217" s="85">
        <f t="shared" si="53"/>
        <v>0.17094612419283317</v>
      </c>
      <c r="G217" s="85">
        <f t="shared" si="54"/>
        <v>0.17753724959914446</v>
      </c>
      <c r="H217" s="84">
        <v>208000</v>
      </c>
      <c r="I217" s="84">
        <v>218500</v>
      </c>
      <c r="J217" s="88">
        <v>125456133</v>
      </c>
      <c r="K217" s="84">
        <f t="shared" si="55"/>
        <v>1.3451112582128057</v>
      </c>
      <c r="L217" s="84">
        <f t="shared" si="56"/>
        <v>1.3963036935755289</v>
      </c>
      <c r="M217" s="85">
        <v>185400</v>
      </c>
      <c r="N217" s="85">
        <v>187100</v>
      </c>
      <c r="O217" s="85">
        <v>15956260</v>
      </c>
      <c r="P217" s="85">
        <f t="shared" si="57"/>
        <v>27.234779000652562</v>
      </c>
      <c r="Q217" s="85">
        <f t="shared" si="58"/>
        <v>28.284863316129545</v>
      </c>
      <c r="R217" s="84">
        <v>0</v>
      </c>
      <c r="S217" s="84"/>
      <c r="T217" s="84">
        <v>0</v>
      </c>
      <c r="U217" s="84">
        <v>0</v>
      </c>
      <c r="V217" s="84"/>
      <c r="W217" s="85">
        <v>1</v>
      </c>
      <c r="X217" s="85">
        <v>1</v>
      </c>
      <c r="Y217" s="85">
        <v>100000000</v>
      </c>
      <c r="Z217" s="85">
        <f t="shared" si="59"/>
        <v>1365114.194686</v>
      </c>
      <c r="AA217" s="85">
        <f t="shared" si="60"/>
        <v>1417748.5488931853</v>
      </c>
      <c r="AB217" s="221">
        <f t="shared" si="61"/>
        <v>1</v>
      </c>
      <c r="AC217" s="221">
        <f t="shared" si="62"/>
        <v>301401587845917.44</v>
      </c>
      <c r="AD217" s="220">
        <f t="shared" si="51"/>
        <v>314923017051901.37</v>
      </c>
      <c r="AE217" s="219">
        <f t="shared" si="52"/>
        <v>1044.861837997006</v>
      </c>
      <c r="AF217" s="98">
        <f t="shared" si="63"/>
        <v>8.8981953691052301E-3</v>
      </c>
      <c r="AG217" s="84">
        <f t="shared" si="64"/>
        <v>3.4013605442176869E-3</v>
      </c>
      <c r="AH217" s="84">
        <f t="shared" si="65"/>
        <v>5.0480769230769232E-2</v>
      </c>
      <c r="AI217" s="84">
        <f t="shared" si="66"/>
        <v>9.1693635382955763E-3</v>
      </c>
      <c r="AJ217" s="84">
        <f t="shared" si="67"/>
        <v>0</v>
      </c>
    </row>
    <row r="218" spans="1:36">
      <c r="A218" s="84">
        <v>20181116</v>
      </c>
      <c r="B218" s="84" t="s">
        <v>99</v>
      </c>
      <c r="C218" s="85">
        <v>44250</v>
      </c>
      <c r="D218" s="85">
        <v>44000</v>
      </c>
      <c r="E218" s="85">
        <v>6419324700</v>
      </c>
      <c r="F218" s="85">
        <f t="shared" si="53"/>
        <v>0.17753724959914446</v>
      </c>
      <c r="G218" s="85">
        <f t="shared" si="54"/>
        <v>0.17753724959914446</v>
      </c>
      <c r="H218" s="84">
        <v>218500</v>
      </c>
      <c r="I218" s="84">
        <v>224000</v>
      </c>
      <c r="J218" s="88">
        <v>125456133</v>
      </c>
      <c r="K218" s="84">
        <f t="shared" si="55"/>
        <v>1.3963036935755289</v>
      </c>
      <c r="L218" s="84">
        <f t="shared" si="56"/>
        <v>1.3963036935755289</v>
      </c>
      <c r="M218" s="85">
        <v>187100</v>
      </c>
      <c r="N218" s="85">
        <v>190400</v>
      </c>
      <c r="O218" s="85">
        <v>15956260</v>
      </c>
      <c r="P218" s="85">
        <f t="shared" si="57"/>
        <v>28.284863316129545</v>
      </c>
      <c r="Q218" s="85">
        <f t="shared" si="58"/>
        <v>28.284863316129545</v>
      </c>
      <c r="R218" s="84">
        <v>0</v>
      </c>
      <c r="S218" s="84"/>
      <c r="T218" s="84">
        <v>0</v>
      </c>
      <c r="U218" s="84">
        <v>0</v>
      </c>
      <c r="V218" s="84"/>
      <c r="W218" s="85">
        <v>1</v>
      </c>
      <c r="X218" s="85">
        <v>1</v>
      </c>
      <c r="Y218" s="85">
        <v>100000000</v>
      </c>
      <c r="Z218" s="85">
        <f t="shared" si="59"/>
        <v>1417748.5488931853</v>
      </c>
      <c r="AA218" s="85">
        <f t="shared" si="60"/>
        <v>1417748.5488931853</v>
      </c>
      <c r="AB218" s="221">
        <f t="shared" si="61"/>
        <v>0</v>
      </c>
      <c r="AC218" s="221">
        <f t="shared" si="62"/>
        <v>301401587845917.44</v>
      </c>
      <c r="AD218" s="220">
        <f t="shared" si="51"/>
        <v>317090919568764.5</v>
      </c>
      <c r="AE218" s="219">
        <f t="shared" si="52"/>
        <v>1052.0545755414792</v>
      </c>
      <c r="AF218" s="98">
        <f t="shared" si="63"/>
        <v>6.8839125738017299E-3</v>
      </c>
      <c r="AG218" s="84">
        <f t="shared" si="64"/>
        <v>-5.6497175141242938E-3</v>
      </c>
      <c r="AH218" s="84">
        <f t="shared" si="65"/>
        <v>2.5171624713958809E-2</v>
      </c>
      <c r="AI218" s="84">
        <f t="shared" si="66"/>
        <v>1.7637626937466594E-2</v>
      </c>
      <c r="AJ218" s="84">
        <f t="shared" si="67"/>
        <v>0</v>
      </c>
    </row>
    <row r="219" spans="1:36">
      <c r="A219" s="84">
        <v>20181119</v>
      </c>
      <c r="B219" s="84" t="s">
        <v>99</v>
      </c>
      <c r="C219" s="85">
        <v>44000</v>
      </c>
      <c r="D219" s="85">
        <v>43650</v>
      </c>
      <c r="E219" s="85">
        <v>6419324700</v>
      </c>
      <c r="F219" s="85">
        <f t="shared" si="53"/>
        <v>0.17753724959914446</v>
      </c>
      <c r="G219" s="85">
        <f t="shared" si="54"/>
        <v>0.17753724959914446</v>
      </c>
      <c r="H219" s="84">
        <v>224000</v>
      </c>
      <c r="I219" s="84">
        <v>229000</v>
      </c>
      <c r="J219" s="88">
        <v>125456133</v>
      </c>
      <c r="K219" s="84">
        <f t="shared" si="55"/>
        <v>1.3963036935755289</v>
      </c>
      <c r="L219" s="84">
        <f t="shared" si="56"/>
        <v>1.3963036935755289</v>
      </c>
      <c r="M219" s="85">
        <v>190400</v>
      </c>
      <c r="N219" s="85">
        <v>201700</v>
      </c>
      <c r="O219" s="85">
        <v>15956260</v>
      </c>
      <c r="P219" s="85">
        <f t="shared" si="57"/>
        <v>28.284863316129545</v>
      </c>
      <c r="Q219" s="85">
        <f t="shared" si="58"/>
        <v>28.284863316129545</v>
      </c>
      <c r="R219" s="84">
        <v>0</v>
      </c>
      <c r="S219" s="84"/>
      <c r="T219" s="84">
        <v>0</v>
      </c>
      <c r="U219" s="84">
        <v>0</v>
      </c>
      <c r="V219" s="84"/>
      <c r="W219" s="85">
        <v>1</v>
      </c>
      <c r="X219" s="85">
        <v>1</v>
      </c>
      <c r="Y219" s="85">
        <v>100000000</v>
      </c>
      <c r="Z219" s="85">
        <f t="shared" si="59"/>
        <v>1417748.5488931853</v>
      </c>
      <c r="AA219" s="85">
        <f t="shared" si="60"/>
        <v>1417748.5488931853</v>
      </c>
      <c r="AB219" s="221">
        <f t="shared" si="61"/>
        <v>0</v>
      </c>
      <c r="AC219" s="221">
        <f t="shared" si="62"/>
        <v>301401587845917.44</v>
      </c>
      <c r="AD219" s="220">
        <f t="shared" si="51"/>
        <v>322667832794623.75</v>
      </c>
      <c r="AE219" s="219">
        <f t="shared" si="52"/>
        <v>1070.5578397933923</v>
      </c>
      <c r="AF219" s="98">
        <f t="shared" si="63"/>
        <v>1.7587741816901235E-2</v>
      </c>
      <c r="AG219" s="84">
        <f t="shared" si="64"/>
        <v>-7.9545454545454537E-3</v>
      </c>
      <c r="AH219" s="84">
        <f t="shared" si="65"/>
        <v>2.2321428571428572E-2</v>
      </c>
      <c r="AI219" s="84">
        <f t="shared" si="66"/>
        <v>5.9348739495798317E-2</v>
      </c>
      <c r="AJ219" s="84">
        <f t="shared" si="67"/>
        <v>0</v>
      </c>
    </row>
    <row r="220" spans="1:36">
      <c r="A220" s="84">
        <v>20181120</v>
      </c>
      <c r="B220" s="84" t="s">
        <v>99</v>
      </c>
      <c r="C220" s="85">
        <v>43650</v>
      </c>
      <c r="D220" s="85">
        <v>42800</v>
      </c>
      <c r="E220" s="85">
        <v>6419324700</v>
      </c>
      <c r="F220" s="85">
        <f t="shared" si="53"/>
        <v>0.17753724959914446</v>
      </c>
      <c r="G220" s="85">
        <f t="shared" si="54"/>
        <v>0.17753724959914446</v>
      </c>
      <c r="H220" s="84">
        <v>229000</v>
      </c>
      <c r="I220" s="84">
        <v>227500</v>
      </c>
      <c r="J220" s="88">
        <v>125456133</v>
      </c>
      <c r="K220" s="84">
        <f t="shared" si="55"/>
        <v>1.3963036935755289</v>
      </c>
      <c r="L220" s="84">
        <f t="shared" si="56"/>
        <v>1.3963036935755289</v>
      </c>
      <c r="M220" s="85">
        <v>201700</v>
      </c>
      <c r="N220" s="85">
        <v>194200</v>
      </c>
      <c r="O220" s="85">
        <v>15956260</v>
      </c>
      <c r="P220" s="85">
        <f t="shared" si="57"/>
        <v>28.284863316129545</v>
      </c>
      <c r="Q220" s="85">
        <f t="shared" si="58"/>
        <v>28.284863316129545</v>
      </c>
      <c r="R220" s="84">
        <v>0</v>
      </c>
      <c r="S220" s="84"/>
      <c r="T220" s="84">
        <v>0</v>
      </c>
      <c r="U220" s="84">
        <v>0</v>
      </c>
      <c r="V220" s="84"/>
      <c r="W220" s="85">
        <v>1</v>
      </c>
      <c r="X220" s="85">
        <v>1</v>
      </c>
      <c r="Y220" s="85">
        <v>100000000</v>
      </c>
      <c r="Z220" s="85">
        <f t="shared" si="59"/>
        <v>1417748.5488931853</v>
      </c>
      <c r="AA220" s="85">
        <f t="shared" si="60"/>
        <v>1417748.5488931853</v>
      </c>
      <c r="AB220" s="221">
        <f t="shared" si="61"/>
        <v>0</v>
      </c>
      <c r="AC220" s="221">
        <f t="shared" si="62"/>
        <v>301401587845917.44</v>
      </c>
      <c r="AD220" s="220">
        <f t="shared" si="51"/>
        <v>318051446889471.12</v>
      </c>
      <c r="AE220" s="219">
        <f t="shared" si="52"/>
        <v>1055.2414443551818</v>
      </c>
      <c r="AF220" s="98">
        <f t="shared" si="63"/>
        <v>-1.4306929405296254E-2</v>
      </c>
      <c r="AG220" s="84">
        <f t="shared" si="64"/>
        <v>-1.9473081328751432E-2</v>
      </c>
      <c r="AH220" s="84">
        <f t="shared" si="65"/>
        <v>-6.5502183406113534E-3</v>
      </c>
      <c r="AI220" s="84">
        <f t="shared" si="66"/>
        <v>-3.7183936539414972E-2</v>
      </c>
      <c r="AJ220" s="84">
        <f t="shared" si="67"/>
        <v>0</v>
      </c>
    </row>
    <row r="221" spans="1:36">
      <c r="A221" s="84">
        <v>20181121</v>
      </c>
      <c r="B221" s="84" t="s">
        <v>99</v>
      </c>
      <c r="C221" s="85">
        <v>42800</v>
      </c>
      <c r="D221" s="85">
        <v>42100</v>
      </c>
      <c r="E221" s="85">
        <v>6419324700</v>
      </c>
      <c r="F221" s="85">
        <f t="shared" si="53"/>
        <v>0.17753724959914446</v>
      </c>
      <c r="G221" s="85">
        <f t="shared" si="54"/>
        <v>0.17753724959914446</v>
      </c>
      <c r="H221" s="84">
        <v>227500</v>
      </c>
      <c r="I221" s="84">
        <v>225000</v>
      </c>
      <c r="J221" s="88">
        <v>125456133</v>
      </c>
      <c r="K221" s="84">
        <f t="shared" si="55"/>
        <v>1.3963036935755289</v>
      </c>
      <c r="L221" s="84">
        <f t="shared" si="56"/>
        <v>1.3963036935755289</v>
      </c>
      <c r="M221" s="85">
        <v>194200</v>
      </c>
      <c r="N221" s="85">
        <v>191100</v>
      </c>
      <c r="O221" s="85">
        <v>15956260</v>
      </c>
      <c r="P221" s="85">
        <f t="shared" si="57"/>
        <v>28.284863316129545</v>
      </c>
      <c r="Q221" s="85">
        <f t="shared" si="58"/>
        <v>28.284863316129545</v>
      </c>
      <c r="R221" s="84">
        <v>0</v>
      </c>
      <c r="S221" s="84"/>
      <c r="T221" s="84">
        <v>0</v>
      </c>
      <c r="U221" s="84">
        <v>0</v>
      </c>
      <c r="V221" s="84"/>
      <c r="W221" s="85">
        <v>1</v>
      </c>
      <c r="X221" s="85">
        <v>1</v>
      </c>
      <c r="Y221" s="85">
        <v>100000000</v>
      </c>
      <c r="Z221" s="85">
        <f t="shared" si="59"/>
        <v>1417748.5488931853</v>
      </c>
      <c r="AA221" s="85">
        <f t="shared" si="60"/>
        <v>1417748.5488931853</v>
      </c>
      <c r="AB221" s="221">
        <f t="shared" si="61"/>
        <v>0</v>
      </c>
      <c r="AC221" s="221">
        <f t="shared" si="62"/>
        <v>301401587845917.44</v>
      </c>
      <c r="AD221" s="220">
        <f t="shared" si="51"/>
        <v>315416647295958.25</v>
      </c>
      <c r="AE221" s="219">
        <f t="shared" si="52"/>
        <v>1046.4996204904055</v>
      </c>
      <c r="AF221" s="98">
        <f t="shared" si="63"/>
        <v>-8.2841930740486392E-3</v>
      </c>
      <c r="AG221" s="84">
        <f t="shared" si="64"/>
        <v>-1.6355140186915886E-2</v>
      </c>
      <c r="AH221" s="84">
        <f t="shared" si="65"/>
        <v>-1.098901098901099E-2</v>
      </c>
      <c r="AI221" s="84">
        <f t="shared" si="66"/>
        <v>-1.596292481977343E-2</v>
      </c>
      <c r="AJ221" s="84">
        <f t="shared" si="67"/>
        <v>0</v>
      </c>
    </row>
    <row r="222" spans="1:36">
      <c r="A222" s="84">
        <v>20181122</v>
      </c>
      <c r="B222" s="84" t="s">
        <v>99</v>
      </c>
      <c r="C222" s="85">
        <v>42100</v>
      </c>
      <c r="D222" s="85">
        <v>42450</v>
      </c>
      <c r="E222" s="85">
        <v>6419324700</v>
      </c>
      <c r="F222" s="85">
        <f t="shared" si="53"/>
        <v>0.17753724959914446</v>
      </c>
      <c r="G222" s="85">
        <f t="shared" si="54"/>
        <v>0.17753724959914446</v>
      </c>
      <c r="H222" s="84">
        <v>225000</v>
      </c>
      <c r="I222" s="84">
        <v>223000</v>
      </c>
      <c r="J222" s="88">
        <v>125456133</v>
      </c>
      <c r="K222" s="84">
        <f t="shared" si="55"/>
        <v>1.3963036935755289</v>
      </c>
      <c r="L222" s="84">
        <f t="shared" si="56"/>
        <v>1.3963036935755289</v>
      </c>
      <c r="M222" s="85">
        <v>191100</v>
      </c>
      <c r="N222" s="85">
        <v>194900</v>
      </c>
      <c r="O222" s="85">
        <v>15956260</v>
      </c>
      <c r="P222" s="85">
        <f t="shared" si="57"/>
        <v>28.284863316129545</v>
      </c>
      <c r="Q222" s="85">
        <f t="shared" si="58"/>
        <v>28.284863316129545</v>
      </c>
      <c r="R222" s="84">
        <v>0</v>
      </c>
      <c r="S222" s="84"/>
      <c r="T222" s="84">
        <v>0</v>
      </c>
      <c r="U222" s="84">
        <v>0</v>
      </c>
      <c r="V222" s="84"/>
      <c r="W222" s="85">
        <v>1</v>
      </c>
      <c r="X222" s="85">
        <v>1</v>
      </c>
      <c r="Y222" s="85">
        <v>100000000</v>
      </c>
      <c r="Z222" s="85">
        <f t="shared" si="59"/>
        <v>1417748.5488931853</v>
      </c>
      <c r="AA222" s="85">
        <f t="shared" si="60"/>
        <v>1417748.5488931853</v>
      </c>
      <c r="AB222" s="221">
        <f t="shared" si="61"/>
        <v>0</v>
      </c>
      <c r="AC222" s="221">
        <f t="shared" si="62"/>
        <v>301401587845917.44</v>
      </c>
      <c r="AD222" s="220">
        <f t="shared" si="51"/>
        <v>317180200216130.87</v>
      </c>
      <c r="AE222" s="219">
        <f t="shared" si="52"/>
        <v>1052.3507937797588</v>
      </c>
      <c r="AF222" s="98">
        <f t="shared" si="63"/>
        <v>5.5911852950422548E-3</v>
      </c>
      <c r="AG222" s="84">
        <f t="shared" si="64"/>
        <v>8.3135391923990498E-3</v>
      </c>
      <c r="AH222" s="84">
        <f t="shared" si="65"/>
        <v>-8.8888888888888889E-3</v>
      </c>
      <c r="AI222" s="84">
        <f t="shared" si="66"/>
        <v>1.9884877027734171E-2</v>
      </c>
      <c r="AJ222" s="84">
        <f t="shared" si="67"/>
        <v>0</v>
      </c>
    </row>
    <row r="223" spans="1:36">
      <c r="A223" s="84">
        <v>20181123</v>
      </c>
      <c r="B223" s="84" t="s">
        <v>99</v>
      </c>
      <c r="C223" s="85">
        <v>42450</v>
      </c>
      <c r="D223" s="85">
        <v>42400</v>
      </c>
      <c r="E223" s="85">
        <v>6419324700</v>
      </c>
      <c r="F223" s="85">
        <f t="shared" si="53"/>
        <v>0.17753724959914446</v>
      </c>
      <c r="G223" s="85">
        <f t="shared" si="54"/>
        <v>0.17753724959914446</v>
      </c>
      <c r="H223" s="84">
        <v>223000</v>
      </c>
      <c r="I223" s="84">
        <v>221000</v>
      </c>
      <c r="J223" s="88">
        <v>125456133</v>
      </c>
      <c r="K223" s="84">
        <f t="shared" si="55"/>
        <v>1.3963036935755289</v>
      </c>
      <c r="L223" s="84">
        <f t="shared" si="56"/>
        <v>1.3963036935755289</v>
      </c>
      <c r="M223" s="85">
        <v>194900</v>
      </c>
      <c r="N223" s="85">
        <v>189200</v>
      </c>
      <c r="O223" s="85">
        <v>15956260</v>
      </c>
      <c r="P223" s="85">
        <f t="shared" si="57"/>
        <v>28.284863316129545</v>
      </c>
      <c r="Q223" s="85">
        <f t="shared" si="58"/>
        <v>28.284863316129545</v>
      </c>
      <c r="R223" s="84">
        <v>0</v>
      </c>
      <c r="S223" s="84"/>
      <c r="T223" s="84">
        <v>0</v>
      </c>
      <c r="U223" s="84">
        <v>0</v>
      </c>
      <c r="V223" s="84"/>
      <c r="W223" s="85">
        <v>1</v>
      </c>
      <c r="X223" s="85">
        <v>1</v>
      </c>
      <c r="Y223" s="85">
        <v>100000000</v>
      </c>
      <c r="Z223" s="85">
        <f t="shared" si="59"/>
        <v>1417748.5488931853</v>
      </c>
      <c r="AA223" s="85">
        <f t="shared" si="60"/>
        <v>1417748.5488931853</v>
      </c>
      <c r="AB223" s="221">
        <f t="shared" si="61"/>
        <v>0</v>
      </c>
      <c r="AC223" s="221">
        <f t="shared" si="62"/>
        <v>301401587845917.44</v>
      </c>
      <c r="AD223" s="220">
        <f t="shared" si="51"/>
        <v>314200339420896.75</v>
      </c>
      <c r="AE223" s="219">
        <f t="shared" si="52"/>
        <v>1042.4641146267693</v>
      </c>
      <c r="AF223" s="98">
        <f t="shared" si="63"/>
        <v>-9.394851233474345E-3</v>
      </c>
      <c r="AG223" s="84">
        <f t="shared" si="64"/>
        <v>-1.1778563015312131E-3</v>
      </c>
      <c r="AH223" s="84">
        <f t="shared" si="65"/>
        <v>-8.9686098654708519E-3</v>
      </c>
      <c r="AI223" s="84">
        <f t="shared" si="66"/>
        <v>-2.9245767060030785E-2</v>
      </c>
      <c r="AJ223" s="84">
        <f t="shared" si="67"/>
        <v>0</v>
      </c>
    </row>
    <row r="224" spans="1:36">
      <c r="A224" s="84">
        <v>20181126</v>
      </c>
      <c r="B224" s="84" t="s">
        <v>99</v>
      </c>
      <c r="C224" s="85">
        <v>42400</v>
      </c>
      <c r="D224" s="85">
        <v>42600</v>
      </c>
      <c r="E224" s="85">
        <v>6419324700</v>
      </c>
      <c r="F224" s="85">
        <f t="shared" si="53"/>
        <v>0.17753724959914446</v>
      </c>
      <c r="G224" s="85">
        <f t="shared" si="54"/>
        <v>0.17753724959914446</v>
      </c>
      <c r="H224" s="84">
        <v>221000</v>
      </c>
      <c r="I224" s="84">
        <v>240500</v>
      </c>
      <c r="J224" s="88">
        <v>125456133</v>
      </c>
      <c r="K224" s="84">
        <f t="shared" si="55"/>
        <v>1.3963036935755289</v>
      </c>
      <c r="L224" s="84">
        <f t="shared" si="56"/>
        <v>1.3963036935755289</v>
      </c>
      <c r="M224" s="85">
        <v>189200</v>
      </c>
      <c r="N224" s="85">
        <v>194700</v>
      </c>
      <c r="O224" s="85">
        <v>15956260</v>
      </c>
      <c r="P224" s="85">
        <f t="shared" si="57"/>
        <v>28.284863316129545</v>
      </c>
      <c r="Q224" s="85">
        <f t="shared" si="58"/>
        <v>28.284863316129545</v>
      </c>
      <c r="R224" s="84">
        <v>0</v>
      </c>
      <c r="S224" s="84"/>
      <c r="T224" s="84">
        <v>0</v>
      </c>
      <c r="U224" s="84">
        <v>0</v>
      </c>
      <c r="V224" s="84"/>
      <c r="W224" s="85">
        <v>1</v>
      </c>
      <c r="X224" s="85">
        <v>1</v>
      </c>
      <c r="Y224" s="85">
        <v>100000000</v>
      </c>
      <c r="Z224" s="85">
        <f t="shared" si="59"/>
        <v>1417748.5488931853</v>
      </c>
      <c r="AA224" s="85">
        <f t="shared" si="60"/>
        <v>1417748.5488931853</v>
      </c>
      <c r="AB224" s="221">
        <f t="shared" si="61"/>
        <v>0</v>
      </c>
      <c r="AC224" s="221">
        <f t="shared" si="62"/>
        <v>301401587845917.44</v>
      </c>
      <c r="AD224" s="220">
        <f t="shared" si="51"/>
        <v>320326446560299.87</v>
      </c>
      <c r="AE224" s="219">
        <f t="shared" si="52"/>
        <v>1062.7895123235289</v>
      </c>
      <c r="AF224" s="98">
        <f t="shared" si="63"/>
        <v>1.9497455511009783E-2</v>
      </c>
      <c r="AG224" s="84">
        <f t="shared" si="64"/>
        <v>4.7169811320754715E-3</v>
      </c>
      <c r="AH224" s="84">
        <f t="shared" si="65"/>
        <v>8.8235294117647065E-2</v>
      </c>
      <c r="AI224" s="84">
        <f t="shared" si="66"/>
        <v>2.9069767441860465E-2</v>
      </c>
      <c r="AJ224" s="84">
        <f t="shared" si="67"/>
        <v>0</v>
      </c>
    </row>
    <row r="225" spans="1:36">
      <c r="A225" s="84">
        <v>20181127</v>
      </c>
      <c r="B225" s="84" t="s">
        <v>99</v>
      </c>
      <c r="C225" s="85">
        <v>42600</v>
      </c>
      <c r="D225" s="85">
        <v>43050</v>
      </c>
      <c r="E225" s="85">
        <v>6419324700</v>
      </c>
      <c r="F225" s="85">
        <f t="shared" si="53"/>
        <v>0.17753724959914446</v>
      </c>
      <c r="G225" s="85">
        <f t="shared" si="54"/>
        <v>0.17753724959914446</v>
      </c>
      <c r="H225" s="84">
        <v>240500</v>
      </c>
      <c r="I225" s="84">
        <v>238000</v>
      </c>
      <c r="J225" s="88">
        <v>125456133</v>
      </c>
      <c r="K225" s="84">
        <f t="shared" si="55"/>
        <v>1.3963036935755289</v>
      </c>
      <c r="L225" s="84">
        <f t="shared" si="56"/>
        <v>1.3963036935755289</v>
      </c>
      <c r="M225" s="85">
        <v>194700</v>
      </c>
      <c r="N225" s="85">
        <v>202800</v>
      </c>
      <c r="O225" s="85">
        <v>15956260</v>
      </c>
      <c r="P225" s="85">
        <f t="shared" si="57"/>
        <v>28.284863316129545</v>
      </c>
      <c r="Q225" s="85">
        <f t="shared" si="58"/>
        <v>28.284863316129545</v>
      </c>
      <c r="R225" s="84">
        <v>0</v>
      </c>
      <c r="S225" s="84"/>
      <c r="T225" s="84">
        <v>0</v>
      </c>
      <c r="U225" s="84">
        <v>0</v>
      </c>
      <c r="V225" s="84"/>
      <c r="W225" s="85">
        <v>1</v>
      </c>
      <c r="X225" s="85">
        <v>1</v>
      </c>
      <c r="Y225" s="85">
        <v>100000000</v>
      </c>
      <c r="Z225" s="85">
        <f t="shared" si="59"/>
        <v>1417748.5488931853</v>
      </c>
      <c r="AA225" s="85">
        <f t="shared" si="60"/>
        <v>1417748.5488931853</v>
      </c>
      <c r="AB225" s="221">
        <f t="shared" si="61"/>
        <v>0</v>
      </c>
      <c r="AC225" s="221">
        <f t="shared" si="62"/>
        <v>301401587845917.44</v>
      </c>
      <c r="AD225" s="220">
        <f t="shared" si="51"/>
        <v>324057057697167.37</v>
      </c>
      <c r="AE225" s="219">
        <f t="shared" si="52"/>
        <v>1075.16705539996</v>
      </c>
      <c r="AF225" s="98">
        <f t="shared" si="63"/>
        <v>1.1646278903684863E-2</v>
      </c>
      <c r="AG225" s="84">
        <f t="shared" si="64"/>
        <v>1.0563380281690141E-2</v>
      </c>
      <c r="AH225" s="84">
        <f t="shared" si="65"/>
        <v>-1.0395010395010396E-2</v>
      </c>
      <c r="AI225" s="84">
        <f t="shared" si="66"/>
        <v>4.1602465331278891E-2</v>
      </c>
      <c r="AJ225" s="84">
        <f t="shared" si="67"/>
        <v>0</v>
      </c>
    </row>
    <row r="226" spans="1:36">
      <c r="A226" s="84">
        <v>20181128</v>
      </c>
      <c r="B226" s="84" t="s">
        <v>99</v>
      </c>
      <c r="C226" s="85">
        <v>43050</v>
      </c>
      <c r="D226" s="85">
        <v>43150</v>
      </c>
      <c r="E226" s="85">
        <v>6419324700</v>
      </c>
      <c r="F226" s="85">
        <f t="shared" si="53"/>
        <v>0.17753724959914446</v>
      </c>
      <c r="G226" s="85">
        <f t="shared" si="54"/>
        <v>0.17753724959914446</v>
      </c>
      <c r="H226" s="84">
        <v>238000</v>
      </c>
      <c r="I226" s="84">
        <v>236000</v>
      </c>
      <c r="J226" s="88">
        <v>125456133</v>
      </c>
      <c r="K226" s="84">
        <f t="shared" si="55"/>
        <v>1.3963036935755289</v>
      </c>
      <c r="L226" s="84">
        <f t="shared" si="56"/>
        <v>1.3963036935755289</v>
      </c>
      <c r="M226" s="85">
        <v>202800</v>
      </c>
      <c r="N226" s="85">
        <v>199000</v>
      </c>
      <c r="O226" s="85">
        <v>15956260</v>
      </c>
      <c r="P226" s="85">
        <f t="shared" si="57"/>
        <v>28.284863316129545</v>
      </c>
      <c r="Q226" s="85">
        <f t="shared" si="58"/>
        <v>28.284863316129545</v>
      </c>
      <c r="R226" s="84">
        <v>0</v>
      </c>
      <c r="S226" s="84"/>
      <c r="T226" s="84">
        <v>0</v>
      </c>
      <c r="U226" s="84">
        <v>0</v>
      </c>
      <c r="V226" s="84"/>
      <c r="W226" s="85">
        <v>1</v>
      </c>
      <c r="X226" s="85">
        <v>1</v>
      </c>
      <c r="Y226" s="85">
        <v>100000000</v>
      </c>
      <c r="Z226" s="85">
        <f t="shared" si="59"/>
        <v>1417748.5488931853</v>
      </c>
      <c r="AA226" s="85">
        <f t="shared" si="60"/>
        <v>1417748.5488931853</v>
      </c>
      <c r="AB226" s="221">
        <f t="shared" si="61"/>
        <v>0</v>
      </c>
      <c r="AC226" s="221">
        <f t="shared" si="62"/>
        <v>301401587845917.44</v>
      </c>
      <c r="AD226" s="220">
        <f t="shared" si="51"/>
        <v>322105656492621.12</v>
      </c>
      <c r="AE226" s="219">
        <f t="shared" si="52"/>
        <v>1068.6926329574881</v>
      </c>
      <c r="AF226" s="98">
        <f t="shared" si="63"/>
        <v>-6.0217827638547137E-3</v>
      </c>
      <c r="AG226" s="84">
        <f t="shared" si="64"/>
        <v>2.3228803716608595E-3</v>
      </c>
      <c r="AH226" s="84">
        <f t="shared" si="65"/>
        <v>-8.4033613445378148E-3</v>
      </c>
      <c r="AI226" s="84">
        <f t="shared" si="66"/>
        <v>-1.8737672583826429E-2</v>
      </c>
      <c r="AJ226" s="84">
        <f t="shared" si="67"/>
        <v>0</v>
      </c>
    </row>
    <row r="227" spans="1:36">
      <c r="A227" s="84">
        <v>20181129</v>
      </c>
      <c r="B227" s="84" t="s">
        <v>99</v>
      </c>
      <c r="C227" s="85">
        <v>43150</v>
      </c>
      <c r="D227" s="85">
        <v>43150</v>
      </c>
      <c r="E227" s="85">
        <v>6419324700</v>
      </c>
      <c r="F227" s="85">
        <f t="shared" si="53"/>
        <v>0.17753724959914446</v>
      </c>
      <c r="G227" s="85">
        <f t="shared" si="54"/>
        <v>0.17753724959914446</v>
      </c>
      <c r="H227" s="84">
        <v>236000</v>
      </c>
      <c r="I227" s="84">
        <v>237000</v>
      </c>
      <c r="J227" s="88">
        <v>125456133</v>
      </c>
      <c r="K227" s="84">
        <f t="shared" si="55"/>
        <v>1.3963036935755289</v>
      </c>
      <c r="L227" s="84">
        <f t="shared" si="56"/>
        <v>1.3963036935755289</v>
      </c>
      <c r="M227" s="85">
        <v>199000</v>
      </c>
      <c r="N227" s="85">
        <v>196200</v>
      </c>
      <c r="O227" s="85">
        <v>15956260</v>
      </c>
      <c r="P227" s="85">
        <f t="shared" si="57"/>
        <v>28.284863316129545</v>
      </c>
      <c r="Q227" s="85">
        <f t="shared" si="58"/>
        <v>28.284863316129545</v>
      </c>
      <c r="R227" s="84">
        <v>0</v>
      </c>
      <c r="S227" s="84"/>
      <c r="T227" s="84">
        <v>0</v>
      </c>
      <c r="U227" s="84">
        <v>0</v>
      </c>
      <c r="V227" s="84"/>
      <c r="W227" s="85">
        <v>1</v>
      </c>
      <c r="X227" s="85">
        <v>1</v>
      </c>
      <c r="Y227" s="85">
        <v>100000000</v>
      </c>
      <c r="Z227" s="85">
        <f t="shared" si="59"/>
        <v>1417748.5488931853</v>
      </c>
      <c r="AA227" s="85">
        <f t="shared" si="60"/>
        <v>1417748.5488931853</v>
      </c>
      <c r="AB227" s="221">
        <f t="shared" si="61"/>
        <v>0</v>
      </c>
      <c r="AC227" s="221">
        <f t="shared" si="62"/>
        <v>301401587845917.44</v>
      </c>
      <c r="AD227" s="220">
        <f t="shared" si="51"/>
        <v>321017133581728.25</v>
      </c>
      <c r="AE227" s="219">
        <f t="shared" si="52"/>
        <v>1065.0810962078897</v>
      </c>
      <c r="AF227" s="98">
        <f t="shared" si="63"/>
        <v>-3.3793970672407886E-3</v>
      </c>
      <c r="AG227" s="84">
        <f t="shared" si="64"/>
        <v>0</v>
      </c>
      <c r="AH227" s="84">
        <f t="shared" si="65"/>
        <v>4.2372881355932203E-3</v>
      </c>
      <c r="AI227" s="84">
        <f t="shared" si="66"/>
        <v>-1.407035175879397E-2</v>
      </c>
      <c r="AJ227" s="84">
        <f t="shared" si="67"/>
        <v>0</v>
      </c>
    </row>
    <row r="228" spans="1:36">
      <c r="A228" s="84">
        <v>20181130</v>
      </c>
      <c r="B228" s="84" t="s">
        <v>99</v>
      </c>
      <c r="C228" s="85">
        <v>43150</v>
      </c>
      <c r="D228" s="85">
        <v>41850</v>
      </c>
      <c r="E228" s="85">
        <v>6419324700</v>
      </c>
      <c r="F228" s="85">
        <f t="shared" si="53"/>
        <v>0.17753724959914446</v>
      </c>
      <c r="G228" s="85">
        <f t="shared" si="54"/>
        <v>0.17753724959914446</v>
      </c>
      <c r="H228" s="84">
        <v>237000</v>
      </c>
      <c r="I228" s="84">
        <v>239500</v>
      </c>
      <c r="J228" s="88">
        <v>125456133</v>
      </c>
      <c r="K228" s="84">
        <f t="shared" si="55"/>
        <v>1.3963036935755289</v>
      </c>
      <c r="L228" s="84">
        <f t="shared" si="56"/>
        <v>1.3963036935755289</v>
      </c>
      <c r="M228" s="85">
        <v>196200</v>
      </c>
      <c r="N228" s="85">
        <v>197300</v>
      </c>
      <c r="O228" s="85">
        <v>15956260</v>
      </c>
      <c r="P228" s="85">
        <f t="shared" si="57"/>
        <v>28.284863316129545</v>
      </c>
      <c r="Q228" s="85">
        <f t="shared" si="58"/>
        <v>28.284863316129545</v>
      </c>
      <c r="R228" s="84">
        <v>0</v>
      </c>
      <c r="S228" s="84"/>
      <c r="T228" s="84">
        <v>0</v>
      </c>
      <c r="U228" s="84">
        <v>0</v>
      </c>
      <c r="V228" s="84"/>
      <c r="W228" s="85">
        <v>1</v>
      </c>
      <c r="X228" s="85">
        <v>1</v>
      </c>
      <c r="Y228" s="85">
        <v>100000000</v>
      </c>
      <c r="Z228" s="85">
        <f t="shared" si="59"/>
        <v>1417748.5488931853</v>
      </c>
      <c r="AA228" s="85">
        <f t="shared" si="60"/>
        <v>1417748.5488931853</v>
      </c>
      <c r="AB228" s="221">
        <f t="shared" si="61"/>
        <v>0</v>
      </c>
      <c r="AC228" s="221">
        <f t="shared" si="62"/>
        <v>301401587845917.44</v>
      </c>
      <c r="AD228" s="220">
        <f t="shared" si="51"/>
        <v>320469953405924.12</v>
      </c>
      <c r="AE228" s="219">
        <f t="shared" si="52"/>
        <v>1063.2656440076714</v>
      </c>
      <c r="AF228" s="98">
        <f t="shared" si="63"/>
        <v>-1.7045201597155266E-3</v>
      </c>
      <c r="AG228" s="84">
        <f t="shared" si="64"/>
        <v>-3.0127462340672075E-2</v>
      </c>
      <c r="AH228" s="84">
        <f t="shared" si="65"/>
        <v>1.0548523206751054E-2</v>
      </c>
      <c r="AI228" s="84">
        <f t="shared" si="66"/>
        <v>5.6065239551478085E-3</v>
      </c>
      <c r="AJ228" s="84">
        <f t="shared" si="67"/>
        <v>0</v>
      </c>
    </row>
    <row r="229" spans="1:36">
      <c r="A229" s="84">
        <v>20181203</v>
      </c>
      <c r="B229" s="84" t="s">
        <v>99</v>
      </c>
      <c r="C229" s="85">
        <v>41850</v>
      </c>
      <c r="D229" s="85">
        <v>43250</v>
      </c>
      <c r="E229" s="85">
        <v>6419324700</v>
      </c>
      <c r="F229" s="85">
        <f t="shared" si="53"/>
        <v>0.17753724959914446</v>
      </c>
      <c r="G229" s="85">
        <f t="shared" si="54"/>
        <v>0.17753724959914446</v>
      </c>
      <c r="H229" s="84">
        <v>239500</v>
      </c>
      <c r="I229" s="84">
        <v>240500</v>
      </c>
      <c r="J229" s="88">
        <v>125456133</v>
      </c>
      <c r="K229" s="84">
        <f t="shared" si="55"/>
        <v>1.3963036935755289</v>
      </c>
      <c r="L229" s="84">
        <f t="shared" si="56"/>
        <v>1.3963036935755289</v>
      </c>
      <c r="M229" s="85">
        <v>197300</v>
      </c>
      <c r="N229" s="85">
        <v>206200</v>
      </c>
      <c r="O229" s="85">
        <v>15956260</v>
      </c>
      <c r="P229" s="85">
        <f t="shared" si="57"/>
        <v>28.284863316129545</v>
      </c>
      <c r="Q229" s="85">
        <f t="shared" si="58"/>
        <v>28.284863316129545</v>
      </c>
      <c r="R229" s="84">
        <v>0</v>
      </c>
      <c r="S229" s="84"/>
      <c r="T229" s="84">
        <v>0</v>
      </c>
      <c r="U229" s="84">
        <v>0</v>
      </c>
      <c r="V229" s="84"/>
      <c r="W229" s="85">
        <v>1</v>
      </c>
      <c r="X229" s="85">
        <v>1</v>
      </c>
      <c r="Y229" s="85">
        <v>100000000</v>
      </c>
      <c r="Z229" s="85">
        <f t="shared" si="59"/>
        <v>1417748.5488931853</v>
      </c>
      <c r="AA229" s="85">
        <f t="shared" si="60"/>
        <v>1417748.5488931853</v>
      </c>
      <c r="AB229" s="221">
        <f t="shared" si="61"/>
        <v>0</v>
      </c>
      <c r="AC229" s="221">
        <f t="shared" si="62"/>
        <v>301401587845917.44</v>
      </c>
      <c r="AD229" s="220">
        <f t="shared" si="51"/>
        <v>326257418854860.25</v>
      </c>
      <c r="AE229" s="219">
        <f t="shared" si="52"/>
        <v>1082.4674852796384</v>
      </c>
      <c r="AF229" s="98">
        <f t="shared" si="63"/>
        <v>1.8059307549514316E-2</v>
      </c>
      <c r="AG229" s="84">
        <f t="shared" si="64"/>
        <v>3.3452807646356032E-2</v>
      </c>
      <c r="AH229" s="84">
        <f t="shared" si="65"/>
        <v>4.1753653444676405E-3</v>
      </c>
      <c r="AI229" s="84">
        <f t="shared" si="66"/>
        <v>4.5108971109984797E-2</v>
      </c>
      <c r="AJ229" s="84">
        <f t="shared" si="67"/>
        <v>0</v>
      </c>
    </row>
    <row r="230" spans="1:36">
      <c r="A230" s="84">
        <v>20181204</v>
      </c>
      <c r="B230" s="84" t="s">
        <v>99</v>
      </c>
      <c r="C230" s="85">
        <v>43250</v>
      </c>
      <c r="D230" s="85">
        <v>42150</v>
      </c>
      <c r="E230" s="85">
        <v>6419324700</v>
      </c>
      <c r="F230" s="85">
        <f t="shared" si="53"/>
        <v>0.17753724959914446</v>
      </c>
      <c r="G230" s="85">
        <f t="shared" si="54"/>
        <v>0.17753724959914446</v>
      </c>
      <c r="H230" s="84">
        <v>240500</v>
      </c>
      <c r="I230" s="84">
        <v>243500</v>
      </c>
      <c r="J230" s="88">
        <v>125456133</v>
      </c>
      <c r="K230" s="84">
        <f t="shared" si="55"/>
        <v>1.3963036935755289</v>
      </c>
      <c r="L230" s="84">
        <f t="shared" si="56"/>
        <v>1.3963036935755289</v>
      </c>
      <c r="M230" s="85">
        <v>206200</v>
      </c>
      <c r="N230" s="85">
        <v>205800</v>
      </c>
      <c r="O230" s="85">
        <v>15956260</v>
      </c>
      <c r="P230" s="85">
        <f t="shared" si="57"/>
        <v>28.284863316129545</v>
      </c>
      <c r="Q230" s="85">
        <f t="shared" si="58"/>
        <v>28.284863316129545</v>
      </c>
      <c r="R230" s="84">
        <v>0</v>
      </c>
      <c r="S230" s="84"/>
      <c r="T230" s="84">
        <v>0</v>
      </c>
      <c r="U230" s="84">
        <v>0</v>
      </c>
      <c r="V230" s="84"/>
      <c r="W230" s="85">
        <v>1</v>
      </c>
      <c r="X230" s="85">
        <v>1</v>
      </c>
      <c r="Y230" s="85">
        <v>100000000</v>
      </c>
      <c r="Z230" s="85">
        <f t="shared" si="59"/>
        <v>1417748.5488931853</v>
      </c>
      <c r="AA230" s="85">
        <f t="shared" si="60"/>
        <v>1417748.5488931853</v>
      </c>
      <c r="AB230" s="221">
        <f t="shared" si="61"/>
        <v>0</v>
      </c>
      <c r="AC230" s="221">
        <f t="shared" si="62"/>
        <v>301401587845917.44</v>
      </c>
      <c r="AD230" s="220">
        <f t="shared" si="51"/>
        <v>325348779010600.37</v>
      </c>
      <c r="AE230" s="219">
        <f t="shared" si="52"/>
        <v>1079.4527704244385</v>
      </c>
      <c r="AF230" s="98">
        <f t="shared" si="63"/>
        <v>-2.7850396397089221E-3</v>
      </c>
      <c r="AG230" s="84">
        <f t="shared" si="64"/>
        <v>-2.5433526011560695E-2</v>
      </c>
      <c r="AH230" s="84">
        <f t="shared" si="65"/>
        <v>1.2474012474012475E-2</v>
      </c>
      <c r="AI230" s="84">
        <f t="shared" si="66"/>
        <v>-1.9398642095053346E-3</v>
      </c>
      <c r="AJ230" s="84">
        <f t="shared" si="67"/>
        <v>0</v>
      </c>
    </row>
    <row r="231" spans="1:36">
      <c r="A231" s="84">
        <v>20181205</v>
      </c>
      <c r="B231" s="84" t="s">
        <v>99</v>
      </c>
      <c r="C231" s="85">
        <v>42150</v>
      </c>
      <c r="D231" s="85">
        <v>41450</v>
      </c>
      <c r="E231" s="85">
        <v>6419324700</v>
      </c>
      <c r="F231" s="85">
        <f t="shared" si="53"/>
        <v>0.17753724959914446</v>
      </c>
      <c r="G231" s="85">
        <f t="shared" si="54"/>
        <v>0.17753724959914446</v>
      </c>
      <c r="H231" s="84">
        <v>243500</v>
      </c>
      <c r="I231" s="84">
        <v>242000</v>
      </c>
      <c r="J231" s="88">
        <v>125456133</v>
      </c>
      <c r="K231" s="84">
        <f t="shared" si="55"/>
        <v>1.3963036935755289</v>
      </c>
      <c r="L231" s="84">
        <f t="shared" si="56"/>
        <v>1.3963036935755289</v>
      </c>
      <c r="M231" s="85">
        <v>205800</v>
      </c>
      <c r="N231" s="85">
        <v>201500</v>
      </c>
      <c r="O231" s="85">
        <v>15956260</v>
      </c>
      <c r="P231" s="85">
        <f t="shared" si="57"/>
        <v>28.284863316129545</v>
      </c>
      <c r="Q231" s="85">
        <f t="shared" si="58"/>
        <v>28.284863316129545</v>
      </c>
      <c r="R231" s="84">
        <v>0</v>
      </c>
      <c r="S231" s="84"/>
      <c r="T231" s="84">
        <v>0</v>
      </c>
      <c r="U231" s="84">
        <v>0</v>
      </c>
      <c r="V231" s="84"/>
      <c r="W231" s="85">
        <v>1</v>
      </c>
      <c r="X231" s="85">
        <v>1</v>
      </c>
      <c r="Y231" s="85">
        <v>100000000</v>
      </c>
      <c r="Z231" s="85">
        <f t="shared" si="59"/>
        <v>1417748.5488931853</v>
      </c>
      <c r="AA231" s="85">
        <f t="shared" si="60"/>
        <v>1417748.5488931853</v>
      </c>
      <c r="AB231" s="221">
        <f t="shared" si="61"/>
        <v>0</v>
      </c>
      <c r="AC231" s="221">
        <f t="shared" si="62"/>
        <v>301401587845917.44</v>
      </c>
      <c r="AD231" s="220">
        <f t="shared" si="51"/>
        <v>322347569519213.25</v>
      </c>
      <c r="AE231" s="219">
        <f t="shared" si="52"/>
        <v>1069.4952598723662</v>
      </c>
      <c r="AF231" s="98">
        <f t="shared" si="63"/>
        <v>-9.2245912233446421E-3</v>
      </c>
      <c r="AG231" s="84">
        <f t="shared" si="64"/>
        <v>-1.6607354685646499E-2</v>
      </c>
      <c r="AH231" s="84">
        <f t="shared" si="65"/>
        <v>-6.1601642710472282E-3</v>
      </c>
      <c r="AI231" s="84">
        <f t="shared" si="66"/>
        <v>-2.0894071914480079E-2</v>
      </c>
      <c r="AJ231" s="84">
        <f t="shared" si="67"/>
        <v>0</v>
      </c>
    </row>
    <row r="232" spans="1:36">
      <c r="A232" s="84">
        <v>20181206</v>
      </c>
      <c r="B232" s="84" t="s">
        <v>99</v>
      </c>
      <c r="C232" s="85">
        <v>41450</v>
      </c>
      <c r="D232" s="85">
        <v>40500</v>
      </c>
      <c r="E232" s="85">
        <v>6419324700</v>
      </c>
      <c r="F232" s="85">
        <f t="shared" si="53"/>
        <v>0.17753724959914446</v>
      </c>
      <c r="G232" s="85">
        <f t="shared" si="54"/>
        <v>0.17753724959914446</v>
      </c>
      <c r="H232" s="84">
        <v>242000</v>
      </c>
      <c r="I232" s="84">
        <v>235500</v>
      </c>
      <c r="J232" s="88">
        <v>125456133</v>
      </c>
      <c r="K232" s="84">
        <f t="shared" si="55"/>
        <v>1.3963036935755289</v>
      </c>
      <c r="L232" s="84">
        <f t="shared" si="56"/>
        <v>1.3963036935755289</v>
      </c>
      <c r="M232" s="85">
        <v>201500</v>
      </c>
      <c r="N232" s="85">
        <v>194500</v>
      </c>
      <c r="O232" s="85">
        <v>15956260</v>
      </c>
      <c r="P232" s="85">
        <f t="shared" si="57"/>
        <v>28.284863316129545</v>
      </c>
      <c r="Q232" s="85">
        <f t="shared" si="58"/>
        <v>28.284863316129545</v>
      </c>
      <c r="R232" s="84">
        <v>0</v>
      </c>
      <c r="S232" s="84"/>
      <c r="T232" s="84">
        <v>0</v>
      </c>
      <c r="U232" s="84">
        <v>0</v>
      </c>
      <c r="V232" s="84"/>
      <c r="W232" s="85">
        <v>1</v>
      </c>
      <c r="X232" s="85">
        <v>1</v>
      </c>
      <c r="Y232" s="85">
        <v>100000000</v>
      </c>
      <c r="Z232" s="85">
        <f t="shared" si="59"/>
        <v>1417748.5488931853</v>
      </c>
      <c r="AA232" s="85">
        <f t="shared" si="60"/>
        <v>1417748.5488931853</v>
      </c>
      <c r="AB232" s="221">
        <f t="shared" si="61"/>
        <v>0</v>
      </c>
      <c r="AC232" s="221">
        <f t="shared" si="62"/>
        <v>301401587845917.44</v>
      </c>
      <c r="AD232" s="220">
        <f t="shared" si="51"/>
        <v>316967002696028.62</v>
      </c>
      <c r="AE232" s="219">
        <f t="shared" si="52"/>
        <v>1051.6434401071187</v>
      </c>
      <c r="AF232" s="98">
        <f t="shared" si="63"/>
        <v>-1.6691817565772003E-2</v>
      </c>
      <c r="AG232" s="84">
        <f t="shared" si="64"/>
        <v>-2.2919179734620022E-2</v>
      </c>
      <c r="AH232" s="84">
        <f t="shared" si="65"/>
        <v>-2.6859504132231406E-2</v>
      </c>
      <c r="AI232" s="84">
        <f t="shared" si="66"/>
        <v>-3.4739454094292806E-2</v>
      </c>
      <c r="AJ232" s="84">
        <f t="shared" si="67"/>
        <v>0</v>
      </c>
    </row>
    <row r="233" spans="1:36">
      <c r="A233" s="84">
        <v>20181207</v>
      </c>
      <c r="B233" s="84" t="s">
        <v>99</v>
      </c>
      <c r="C233" s="85">
        <v>40500</v>
      </c>
      <c r="D233" s="85">
        <v>40950</v>
      </c>
      <c r="E233" s="85">
        <v>6419324700</v>
      </c>
      <c r="F233" s="85">
        <f t="shared" si="53"/>
        <v>0.17753724959914446</v>
      </c>
      <c r="G233" s="85">
        <f t="shared" si="54"/>
        <v>0.17753724959914446</v>
      </c>
      <c r="H233" s="84">
        <v>235500</v>
      </c>
      <c r="I233" s="84">
        <v>245500</v>
      </c>
      <c r="J233" s="88">
        <v>125456133</v>
      </c>
      <c r="K233" s="84">
        <f t="shared" si="55"/>
        <v>1.3963036935755289</v>
      </c>
      <c r="L233" s="84">
        <f t="shared" si="56"/>
        <v>1.3963036935755289</v>
      </c>
      <c r="M233" s="85">
        <v>194500</v>
      </c>
      <c r="N233" s="85">
        <v>198300</v>
      </c>
      <c r="O233" s="85">
        <v>15956260</v>
      </c>
      <c r="P233" s="85">
        <f t="shared" si="57"/>
        <v>28.284863316129545</v>
      </c>
      <c r="Q233" s="85">
        <f t="shared" si="58"/>
        <v>28.284863316129545</v>
      </c>
      <c r="R233" s="84">
        <v>0</v>
      </c>
      <c r="S233" s="84"/>
      <c r="T233" s="84">
        <v>0</v>
      </c>
      <c r="U233" s="84">
        <v>0</v>
      </c>
      <c r="V233" s="84"/>
      <c r="W233" s="85">
        <v>1</v>
      </c>
      <c r="X233" s="85">
        <v>1</v>
      </c>
      <c r="Y233" s="85">
        <v>100000000</v>
      </c>
      <c r="Z233" s="85">
        <f t="shared" si="59"/>
        <v>1417748.5488931853</v>
      </c>
      <c r="AA233" s="85">
        <f t="shared" si="60"/>
        <v>1417748.5488931853</v>
      </c>
      <c r="AB233" s="221">
        <f t="shared" si="61"/>
        <v>0</v>
      </c>
      <c r="AC233" s="221">
        <f t="shared" si="62"/>
        <v>301401587845917.44</v>
      </c>
      <c r="AD233" s="220">
        <f t="shared" si="51"/>
        <v>320946620884028.69</v>
      </c>
      <c r="AE233" s="219">
        <f t="shared" si="52"/>
        <v>1064.8471468839875</v>
      </c>
      <c r="AF233" s="98">
        <f t="shared" si="63"/>
        <v>1.2555307505673097E-2</v>
      </c>
      <c r="AG233" s="84">
        <f t="shared" si="64"/>
        <v>1.1111111111111112E-2</v>
      </c>
      <c r="AH233" s="84">
        <f t="shared" si="65"/>
        <v>4.2462845010615709E-2</v>
      </c>
      <c r="AI233" s="84">
        <f t="shared" si="66"/>
        <v>1.9537275064267352E-2</v>
      </c>
      <c r="AJ233" s="84">
        <f t="shared" si="67"/>
        <v>0</v>
      </c>
    </row>
    <row r="234" spans="1:36">
      <c r="A234" s="84">
        <v>20181210</v>
      </c>
      <c r="B234" s="84" t="s">
        <v>99</v>
      </c>
      <c r="C234" s="85">
        <v>40950</v>
      </c>
      <c r="D234" s="85">
        <v>40200</v>
      </c>
      <c r="E234" s="85">
        <v>6419324700</v>
      </c>
      <c r="F234" s="85">
        <f t="shared" si="53"/>
        <v>0.17753724959914446</v>
      </c>
      <c r="G234" s="85">
        <f t="shared" si="54"/>
        <v>0.17753724959914446</v>
      </c>
      <c r="H234" s="84">
        <v>245500</v>
      </c>
      <c r="I234" s="84">
        <v>244500</v>
      </c>
      <c r="J234" s="88">
        <v>125456133</v>
      </c>
      <c r="K234" s="84">
        <f t="shared" si="55"/>
        <v>1.3963036935755289</v>
      </c>
      <c r="L234" s="84">
        <f t="shared" si="56"/>
        <v>1.3963036935755289</v>
      </c>
      <c r="M234" s="85">
        <v>198300</v>
      </c>
      <c r="N234" s="85">
        <v>195300</v>
      </c>
      <c r="O234" s="85">
        <v>15956260</v>
      </c>
      <c r="P234" s="85">
        <f t="shared" si="57"/>
        <v>28.284863316129545</v>
      </c>
      <c r="Q234" s="85">
        <f t="shared" si="58"/>
        <v>28.284863316129545</v>
      </c>
      <c r="R234" s="84">
        <v>0</v>
      </c>
      <c r="S234" s="84"/>
      <c r="T234" s="84">
        <v>0</v>
      </c>
      <c r="U234" s="84">
        <v>0</v>
      </c>
      <c r="V234" s="84"/>
      <c r="W234" s="85">
        <v>1</v>
      </c>
      <c r="X234" s="85">
        <v>1</v>
      </c>
      <c r="Y234" s="85">
        <v>100000000</v>
      </c>
      <c r="Z234" s="85">
        <f t="shared" si="59"/>
        <v>1417748.5488931853</v>
      </c>
      <c r="AA234" s="85">
        <f t="shared" si="60"/>
        <v>1417748.5488931853</v>
      </c>
      <c r="AB234" s="221">
        <f t="shared" si="61"/>
        <v>0</v>
      </c>
      <c r="AC234" s="221">
        <f t="shared" si="62"/>
        <v>301401587845917.44</v>
      </c>
      <c r="AD234" s="220">
        <f t="shared" si="51"/>
        <v>318562732184087.81</v>
      </c>
      <c r="AE234" s="219">
        <f t="shared" si="52"/>
        <v>1056.9378033500723</v>
      </c>
      <c r="AF234" s="98">
        <f t="shared" si="63"/>
        <v>-7.4276796975603536E-3</v>
      </c>
      <c r="AG234" s="84">
        <f t="shared" si="64"/>
        <v>-1.8315018315018316E-2</v>
      </c>
      <c r="AH234" s="84">
        <f t="shared" si="65"/>
        <v>-4.0733197556008143E-3</v>
      </c>
      <c r="AI234" s="84">
        <f t="shared" si="66"/>
        <v>-1.5128593040847202E-2</v>
      </c>
      <c r="AJ234" s="84">
        <f t="shared" si="67"/>
        <v>0</v>
      </c>
    </row>
    <row r="235" spans="1:36">
      <c r="A235" s="84">
        <v>20181211</v>
      </c>
      <c r="B235" s="84" t="s">
        <v>99</v>
      </c>
      <c r="C235" s="85">
        <v>40200</v>
      </c>
      <c r="D235" s="85">
        <v>40250</v>
      </c>
      <c r="E235" s="85">
        <v>6419324700</v>
      </c>
      <c r="F235" s="85">
        <f t="shared" si="53"/>
        <v>0.17753724959914446</v>
      </c>
      <c r="G235" s="85">
        <f t="shared" si="54"/>
        <v>0.17753724959914446</v>
      </c>
      <c r="H235" s="84">
        <v>244500</v>
      </c>
      <c r="I235" s="84">
        <v>220000</v>
      </c>
      <c r="J235" s="88">
        <v>125456133</v>
      </c>
      <c r="K235" s="84">
        <f t="shared" si="55"/>
        <v>1.3963036935755289</v>
      </c>
      <c r="L235" s="84">
        <f t="shared" si="56"/>
        <v>1.3963036935755289</v>
      </c>
      <c r="M235" s="85">
        <v>195300</v>
      </c>
      <c r="N235" s="85">
        <v>195400</v>
      </c>
      <c r="O235" s="85">
        <v>15956260</v>
      </c>
      <c r="P235" s="85">
        <f t="shared" si="57"/>
        <v>28.284863316129545</v>
      </c>
      <c r="Q235" s="85">
        <f t="shared" si="58"/>
        <v>28.284863316129545</v>
      </c>
      <c r="R235" s="84">
        <v>0</v>
      </c>
      <c r="S235" s="84"/>
      <c r="T235" s="84">
        <v>0</v>
      </c>
      <c r="U235" s="84">
        <v>0</v>
      </c>
      <c r="V235" s="84"/>
      <c r="W235" s="85">
        <v>1</v>
      </c>
      <c r="X235" s="85">
        <v>1</v>
      </c>
      <c r="Y235" s="85">
        <v>100000000</v>
      </c>
      <c r="Z235" s="85">
        <f t="shared" si="59"/>
        <v>1417748.5488931853</v>
      </c>
      <c r="AA235" s="85">
        <f t="shared" si="60"/>
        <v>1417748.5488931853</v>
      </c>
      <c r="AB235" s="221">
        <f t="shared" si="61"/>
        <v>0</v>
      </c>
      <c r="AC235" s="221">
        <f t="shared" si="62"/>
        <v>301401587845917.44</v>
      </c>
      <c r="AD235" s="220">
        <f t="shared" si="51"/>
        <v>314373063593682.25</v>
      </c>
      <c r="AE235" s="219">
        <f t="shared" si="52"/>
        <v>1043.0371845101099</v>
      </c>
      <c r="AF235" s="98">
        <f t="shared" si="63"/>
        <v>-1.3151785086977617E-2</v>
      </c>
      <c r="AG235" s="84">
        <f t="shared" si="64"/>
        <v>1.2437810945273632E-3</v>
      </c>
      <c r="AH235" s="84">
        <f t="shared" si="65"/>
        <v>-0.10020449897750511</v>
      </c>
      <c r="AI235" s="84">
        <f t="shared" si="66"/>
        <v>5.1203277009728623E-4</v>
      </c>
      <c r="AJ235" s="84">
        <f t="shared" si="67"/>
        <v>0</v>
      </c>
    </row>
    <row r="236" spans="1:36" s="80" customFormat="1">
      <c r="A236" s="130">
        <v>20181212</v>
      </c>
      <c r="B236" s="84" t="s">
        <v>99</v>
      </c>
      <c r="C236" s="85">
        <v>40250</v>
      </c>
      <c r="D236" s="85">
        <v>40450</v>
      </c>
      <c r="E236" s="85">
        <v>5969782550</v>
      </c>
      <c r="F236" s="85">
        <f t="shared" si="53"/>
        <v>0.17753724959914446</v>
      </c>
      <c r="G236" s="85">
        <f t="shared" si="54"/>
        <v>0.16456882480900029</v>
      </c>
      <c r="H236" s="84">
        <v>220000</v>
      </c>
      <c r="I236" s="84">
        <v>226500</v>
      </c>
      <c r="J236" s="88">
        <v>125456133</v>
      </c>
      <c r="K236" s="84">
        <f t="shared" si="55"/>
        <v>1.3963036935755289</v>
      </c>
      <c r="L236" s="84">
        <f t="shared" si="56"/>
        <v>1.203669166809842</v>
      </c>
      <c r="M236" s="85">
        <v>195400</v>
      </c>
      <c r="N236" s="85">
        <v>203000</v>
      </c>
      <c r="O236" s="85">
        <v>15956260</v>
      </c>
      <c r="P236" s="85">
        <f t="shared" si="57"/>
        <v>28.284863316129545</v>
      </c>
      <c r="Q236" s="85">
        <f t="shared" si="58"/>
        <v>24.382674068472134</v>
      </c>
      <c r="R236" s="84">
        <v>0</v>
      </c>
      <c r="S236" s="84"/>
      <c r="T236" s="84">
        <v>0</v>
      </c>
      <c r="U236" s="84">
        <v>0</v>
      </c>
      <c r="V236" s="84"/>
      <c r="W236" s="85">
        <v>1</v>
      </c>
      <c r="X236" s="85">
        <v>1</v>
      </c>
      <c r="Y236" s="85">
        <v>100000000</v>
      </c>
      <c r="Z236" s="85">
        <f t="shared" si="59"/>
        <v>1417748.5488931853</v>
      </c>
      <c r="AA236" s="85">
        <f t="shared" si="60"/>
        <v>1222155.4826817587</v>
      </c>
      <c r="AB236" s="221">
        <f t="shared" si="61"/>
        <v>1</v>
      </c>
      <c r="AC236" s="221">
        <f t="shared" si="62"/>
        <v>259820123506702.56</v>
      </c>
      <c r="AD236" s="220">
        <f t="shared" si="51"/>
        <v>275136915815920.87</v>
      </c>
      <c r="AE236" s="219">
        <f t="shared" si="52"/>
        <v>1058.9515242410512</v>
      </c>
      <c r="AF236" s="98">
        <f t="shared" si="63"/>
        <v>1.5257691640606136E-2</v>
      </c>
      <c r="AG236" s="84">
        <f t="shared" si="64"/>
        <v>4.9689440993788822E-3</v>
      </c>
      <c r="AH236" s="84">
        <f t="shared" si="65"/>
        <v>2.9545454545454545E-2</v>
      </c>
      <c r="AI236" s="84">
        <f t="shared" si="66"/>
        <v>3.8894575230296824E-2</v>
      </c>
      <c r="AJ236" s="84">
        <f t="shared" si="67"/>
        <v>0</v>
      </c>
    </row>
    <row r="237" spans="1:36">
      <c r="A237" s="84">
        <v>20181213</v>
      </c>
      <c r="B237" s="84" t="s">
        <v>99</v>
      </c>
      <c r="C237" s="85">
        <v>40450</v>
      </c>
      <c r="D237" s="85">
        <v>40000</v>
      </c>
      <c r="E237" s="85">
        <v>5969782550</v>
      </c>
      <c r="F237" s="85">
        <f t="shared" si="53"/>
        <v>0.16456882480900029</v>
      </c>
      <c r="G237" s="85">
        <f t="shared" si="54"/>
        <v>0.16456882480900029</v>
      </c>
      <c r="H237" s="84">
        <v>226500</v>
      </c>
      <c r="I237" s="84">
        <v>217500</v>
      </c>
      <c r="J237" s="88">
        <v>125456133</v>
      </c>
      <c r="K237" s="84">
        <f t="shared" si="55"/>
        <v>1.203669166809842</v>
      </c>
      <c r="L237" s="84">
        <f t="shared" si="56"/>
        <v>1.203669166809842</v>
      </c>
      <c r="M237" s="85">
        <v>203000</v>
      </c>
      <c r="N237" s="85">
        <v>205700</v>
      </c>
      <c r="O237" s="85">
        <v>15956260</v>
      </c>
      <c r="P237" s="85">
        <f t="shared" si="57"/>
        <v>24.382674068472134</v>
      </c>
      <c r="Q237" s="85">
        <f t="shared" si="58"/>
        <v>24.382674068472134</v>
      </c>
      <c r="R237" s="84">
        <v>0</v>
      </c>
      <c r="S237" s="84"/>
      <c r="T237" s="84">
        <v>0</v>
      </c>
      <c r="U237" s="84">
        <v>0</v>
      </c>
      <c r="V237" s="84"/>
      <c r="W237" s="85">
        <v>1</v>
      </c>
      <c r="X237" s="85">
        <v>1</v>
      </c>
      <c r="Y237" s="85">
        <v>100000000</v>
      </c>
      <c r="Z237" s="85">
        <f t="shared" si="59"/>
        <v>1222155.4826817587</v>
      </c>
      <c r="AA237" s="85">
        <f t="shared" si="60"/>
        <v>1222155.4826817587</v>
      </c>
      <c r="AB237" s="221">
        <f t="shared" si="61"/>
        <v>0</v>
      </c>
      <c r="AC237" s="221">
        <f t="shared" si="62"/>
        <v>259820123506702.56</v>
      </c>
      <c r="AD237" s="220">
        <f t="shared" si="51"/>
        <v>274386200634544.66</v>
      </c>
      <c r="AE237" s="219">
        <f t="shared" si="52"/>
        <v>1056.0621592017153</v>
      </c>
      <c r="AF237" s="98">
        <f t="shared" si="63"/>
        <v>-2.7285149255596702E-3</v>
      </c>
      <c r="AG237" s="84">
        <f t="shared" si="64"/>
        <v>-1.1124845488257108E-2</v>
      </c>
      <c r="AH237" s="84">
        <f t="shared" si="65"/>
        <v>-3.9735099337748346E-2</v>
      </c>
      <c r="AI237" s="84">
        <f t="shared" si="66"/>
        <v>1.3300492610837438E-2</v>
      </c>
      <c r="AJ237" s="84">
        <f t="shared" si="67"/>
        <v>0</v>
      </c>
    </row>
    <row r="238" spans="1:36">
      <c r="A238" s="84">
        <v>20181214</v>
      </c>
      <c r="B238" s="84" t="s">
        <v>99</v>
      </c>
      <c r="C238" s="85">
        <v>40000</v>
      </c>
      <c r="D238" s="85">
        <v>38950</v>
      </c>
      <c r="E238" s="85">
        <v>5969782550</v>
      </c>
      <c r="F238" s="85">
        <f t="shared" si="53"/>
        <v>0.16456882480900029</v>
      </c>
      <c r="G238" s="85">
        <f t="shared" si="54"/>
        <v>0.16456882480900029</v>
      </c>
      <c r="H238" s="84">
        <v>217500</v>
      </c>
      <c r="I238" s="84">
        <v>208000</v>
      </c>
      <c r="J238" s="88">
        <v>125456133</v>
      </c>
      <c r="K238" s="84">
        <f t="shared" si="55"/>
        <v>1.203669166809842</v>
      </c>
      <c r="L238" s="84">
        <f t="shared" si="56"/>
        <v>1.203669166809842</v>
      </c>
      <c r="M238" s="85">
        <v>205700</v>
      </c>
      <c r="N238" s="85">
        <v>199600</v>
      </c>
      <c r="O238" s="85">
        <v>15956260</v>
      </c>
      <c r="P238" s="85">
        <f t="shared" si="57"/>
        <v>24.382674068472134</v>
      </c>
      <c r="Q238" s="85">
        <f t="shared" si="58"/>
        <v>24.382674068472134</v>
      </c>
      <c r="R238" s="84">
        <v>0</v>
      </c>
      <c r="S238" s="84"/>
      <c r="T238" s="84">
        <v>0</v>
      </c>
      <c r="U238" s="84">
        <v>0</v>
      </c>
      <c r="V238" s="84"/>
      <c r="W238" s="85">
        <v>1</v>
      </c>
      <c r="X238" s="85">
        <v>1</v>
      </c>
      <c r="Y238" s="85">
        <v>100000000</v>
      </c>
      <c r="Z238" s="85">
        <f t="shared" si="59"/>
        <v>1222155.4826817587</v>
      </c>
      <c r="AA238" s="85">
        <f t="shared" si="60"/>
        <v>1222155.4826817587</v>
      </c>
      <c r="AB238" s="221">
        <f t="shared" si="61"/>
        <v>0</v>
      </c>
      <c r="AC238" s="221">
        <f t="shared" si="62"/>
        <v>259820123506702.56</v>
      </c>
      <c r="AD238" s="220">
        <f t="shared" si="51"/>
        <v>269546822229457.66</v>
      </c>
      <c r="AE238" s="219">
        <f t="shared" si="52"/>
        <v>1037.4362793438677</v>
      </c>
      <c r="AF238" s="98">
        <f t="shared" si="63"/>
        <v>-1.7637105633940196E-2</v>
      </c>
      <c r="AG238" s="84">
        <f t="shared" si="64"/>
        <v>-2.6249999999999999E-2</v>
      </c>
      <c r="AH238" s="84">
        <f t="shared" si="65"/>
        <v>-4.3678160919540229E-2</v>
      </c>
      <c r="AI238" s="84">
        <f t="shared" si="66"/>
        <v>-2.9654837141468156E-2</v>
      </c>
      <c r="AJ238" s="84">
        <f t="shared" si="67"/>
        <v>0</v>
      </c>
    </row>
    <row r="239" spans="1:36">
      <c r="A239" s="84">
        <v>20181217</v>
      </c>
      <c r="B239" s="84" t="s">
        <v>99</v>
      </c>
      <c r="C239" s="85">
        <v>38950</v>
      </c>
      <c r="D239" s="85">
        <v>39150</v>
      </c>
      <c r="E239" s="85">
        <v>5969782550</v>
      </c>
      <c r="F239" s="85">
        <f t="shared" si="53"/>
        <v>0.16456882480900029</v>
      </c>
      <c r="G239" s="85">
        <f t="shared" si="54"/>
        <v>0.16456882480900029</v>
      </c>
      <c r="H239" s="84">
        <v>208000</v>
      </c>
      <c r="I239" s="84">
        <v>214500</v>
      </c>
      <c r="J239" s="88">
        <v>125456133</v>
      </c>
      <c r="K239" s="84">
        <f t="shared" si="55"/>
        <v>1.203669166809842</v>
      </c>
      <c r="L239" s="84">
        <f t="shared" si="56"/>
        <v>1.203669166809842</v>
      </c>
      <c r="M239" s="85">
        <v>199600</v>
      </c>
      <c r="N239" s="85">
        <v>202000</v>
      </c>
      <c r="O239" s="85">
        <v>15956260</v>
      </c>
      <c r="P239" s="85">
        <f t="shared" si="57"/>
        <v>24.382674068472134</v>
      </c>
      <c r="Q239" s="85">
        <f t="shared" si="58"/>
        <v>24.382674068472134</v>
      </c>
      <c r="R239" s="84">
        <v>0</v>
      </c>
      <c r="S239" s="84"/>
      <c r="T239" s="84">
        <v>0</v>
      </c>
      <c r="U239" s="84">
        <v>0</v>
      </c>
      <c r="V239" s="84"/>
      <c r="W239" s="85">
        <v>1</v>
      </c>
      <c r="X239" s="85">
        <v>1</v>
      </c>
      <c r="Y239" s="85">
        <v>100000000</v>
      </c>
      <c r="Z239" s="85">
        <f t="shared" si="59"/>
        <v>1222155.4826817587</v>
      </c>
      <c r="AA239" s="85">
        <f t="shared" si="60"/>
        <v>1222155.4826817587</v>
      </c>
      <c r="AB239" s="221">
        <f t="shared" si="61"/>
        <v>0</v>
      </c>
      <c r="AC239" s="221">
        <f t="shared" si="62"/>
        <v>259820123506702.56</v>
      </c>
      <c r="AD239" s="220">
        <f t="shared" si="51"/>
        <v>271658595251833.16</v>
      </c>
      <c r="AE239" s="219">
        <f t="shared" si="52"/>
        <v>1045.5641063723274</v>
      </c>
      <c r="AF239" s="98">
        <f t="shared" si="63"/>
        <v>7.8345313252397488E-3</v>
      </c>
      <c r="AG239" s="84">
        <f t="shared" si="64"/>
        <v>5.1347881899871627E-3</v>
      </c>
      <c r="AH239" s="84">
        <f t="shared" si="65"/>
        <v>3.125E-2</v>
      </c>
      <c r="AI239" s="84">
        <f t="shared" si="66"/>
        <v>1.2024048096192385E-2</v>
      </c>
      <c r="AJ239" s="84">
        <f t="shared" si="67"/>
        <v>0</v>
      </c>
    </row>
    <row r="240" spans="1:36">
      <c r="A240" s="84">
        <v>20181218</v>
      </c>
      <c r="B240" s="84" t="s">
        <v>99</v>
      </c>
      <c r="C240" s="85">
        <v>39150</v>
      </c>
      <c r="D240" s="85">
        <v>38900</v>
      </c>
      <c r="E240" s="85">
        <v>5969782550</v>
      </c>
      <c r="F240" s="85">
        <f t="shared" si="53"/>
        <v>0.16456882480900029</v>
      </c>
      <c r="G240" s="85">
        <f t="shared" si="54"/>
        <v>0.16456882480900029</v>
      </c>
      <c r="H240" s="84">
        <v>214500</v>
      </c>
      <c r="I240" s="84">
        <v>218500</v>
      </c>
      <c r="J240" s="88">
        <v>125456133</v>
      </c>
      <c r="K240" s="84">
        <f t="shared" si="55"/>
        <v>1.203669166809842</v>
      </c>
      <c r="L240" s="84">
        <f t="shared" si="56"/>
        <v>1.203669166809842</v>
      </c>
      <c r="M240" s="85">
        <v>202000</v>
      </c>
      <c r="N240" s="85">
        <v>215000</v>
      </c>
      <c r="O240" s="85">
        <v>15956260</v>
      </c>
      <c r="P240" s="85">
        <f t="shared" si="57"/>
        <v>24.382674068472134</v>
      </c>
      <c r="Q240" s="85">
        <f t="shared" si="58"/>
        <v>24.382674068472134</v>
      </c>
      <c r="R240" s="84">
        <v>0</v>
      </c>
      <c r="S240" s="84"/>
      <c r="T240" s="84">
        <v>0</v>
      </c>
      <c r="U240" s="84">
        <v>0</v>
      </c>
      <c r="V240" s="84"/>
      <c r="W240" s="85">
        <v>1</v>
      </c>
      <c r="X240" s="85">
        <v>1</v>
      </c>
      <c r="Y240" s="85">
        <v>100000000</v>
      </c>
      <c r="Z240" s="85">
        <f t="shared" si="59"/>
        <v>1222155.4826817587</v>
      </c>
      <c r="AA240" s="85">
        <f t="shared" si="60"/>
        <v>1222155.4826817587</v>
      </c>
      <c r="AB240" s="221">
        <f t="shared" si="61"/>
        <v>0</v>
      </c>
      <c r="AC240" s="221">
        <f t="shared" si="62"/>
        <v>259820123506702.56</v>
      </c>
      <c r="AD240" s="220">
        <f t="shared" si="51"/>
        <v>277074747673609</v>
      </c>
      <c r="AE240" s="219">
        <f t="shared" si="52"/>
        <v>1066.4098836303622</v>
      </c>
      <c r="AF240" s="98">
        <f t="shared" si="63"/>
        <v>1.9937349733973715E-2</v>
      </c>
      <c r="AG240" s="84">
        <f t="shared" si="64"/>
        <v>-6.3856960408684551E-3</v>
      </c>
      <c r="AH240" s="84">
        <f t="shared" si="65"/>
        <v>1.8648018648018648E-2</v>
      </c>
      <c r="AI240" s="84">
        <f t="shared" si="66"/>
        <v>6.4356435643564358E-2</v>
      </c>
      <c r="AJ240" s="84">
        <f t="shared" si="67"/>
        <v>0</v>
      </c>
    </row>
    <row r="241" spans="1:36">
      <c r="A241" s="84">
        <v>20181219</v>
      </c>
      <c r="B241" s="84" t="s">
        <v>99</v>
      </c>
      <c r="C241" s="85">
        <v>38900</v>
      </c>
      <c r="D241" s="85">
        <v>39100</v>
      </c>
      <c r="E241" s="85">
        <v>5969782550</v>
      </c>
      <c r="F241" s="85">
        <f t="shared" si="53"/>
        <v>0.16456882480900029</v>
      </c>
      <c r="G241" s="85">
        <f t="shared" si="54"/>
        <v>0.16456882480900029</v>
      </c>
      <c r="H241" s="84">
        <v>218500</v>
      </c>
      <c r="I241" s="84">
        <v>225500</v>
      </c>
      <c r="J241" s="88">
        <v>125456133</v>
      </c>
      <c r="K241" s="84">
        <f t="shared" si="55"/>
        <v>1.203669166809842</v>
      </c>
      <c r="L241" s="84">
        <f t="shared" si="56"/>
        <v>1.203669166809842</v>
      </c>
      <c r="M241" s="85">
        <v>215000</v>
      </c>
      <c r="N241" s="85">
        <v>216700</v>
      </c>
      <c r="O241" s="85">
        <v>15956260</v>
      </c>
      <c r="P241" s="85">
        <f t="shared" si="57"/>
        <v>24.382674068472134</v>
      </c>
      <c r="Q241" s="85">
        <f t="shared" si="58"/>
        <v>24.382674068472134</v>
      </c>
      <c r="R241" s="84">
        <v>0</v>
      </c>
      <c r="S241" s="84"/>
      <c r="T241" s="84">
        <v>0</v>
      </c>
      <c r="U241" s="84">
        <v>0</v>
      </c>
      <c r="V241" s="84"/>
      <c r="W241" s="85">
        <v>1</v>
      </c>
      <c r="X241" s="85">
        <v>1</v>
      </c>
      <c r="Y241" s="85">
        <v>100000000</v>
      </c>
      <c r="Z241" s="85">
        <f t="shared" si="59"/>
        <v>1222155.4826817587</v>
      </c>
      <c r="AA241" s="85">
        <f t="shared" si="60"/>
        <v>1222155.4826817587</v>
      </c>
      <c r="AB241" s="221">
        <f t="shared" si="61"/>
        <v>0</v>
      </c>
      <c r="AC241" s="221">
        <f t="shared" si="62"/>
        <v>259820123506702.56</v>
      </c>
      <c r="AD241" s="220">
        <f t="shared" si="51"/>
        <v>278989685134671.87</v>
      </c>
      <c r="AE241" s="219">
        <f t="shared" si="52"/>
        <v>1073.7801266862796</v>
      </c>
      <c r="AF241" s="98">
        <f t="shared" si="63"/>
        <v>6.9112666424536486E-3</v>
      </c>
      <c r="AG241" s="84">
        <f t="shared" si="64"/>
        <v>5.1413881748071976E-3</v>
      </c>
      <c r="AH241" s="84">
        <f t="shared" si="65"/>
        <v>3.2036613272311214E-2</v>
      </c>
      <c r="AI241" s="84">
        <f t="shared" si="66"/>
        <v>7.9069767441860457E-3</v>
      </c>
      <c r="AJ241" s="84">
        <f t="shared" si="67"/>
        <v>0</v>
      </c>
    </row>
    <row r="242" spans="1:36">
      <c r="A242" s="84">
        <v>20181220</v>
      </c>
      <c r="B242" s="84" t="s">
        <v>99</v>
      </c>
      <c r="C242" s="85">
        <v>39100</v>
      </c>
      <c r="D242" s="85">
        <v>38650</v>
      </c>
      <c r="E242" s="85">
        <v>5969782550</v>
      </c>
      <c r="F242" s="85">
        <f t="shared" si="53"/>
        <v>0.16456882480900029</v>
      </c>
      <c r="G242" s="85">
        <f t="shared" si="54"/>
        <v>0.16456882480900029</v>
      </c>
      <c r="H242" s="84">
        <v>225500</v>
      </c>
      <c r="I242" s="84">
        <v>224000</v>
      </c>
      <c r="J242" s="88">
        <v>125456133</v>
      </c>
      <c r="K242" s="84">
        <f t="shared" si="55"/>
        <v>1.203669166809842</v>
      </c>
      <c r="L242" s="84">
        <f t="shared" si="56"/>
        <v>1.203669166809842</v>
      </c>
      <c r="M242" s="85">
        <v>216700</v>
      </c>
      <c r="N242" s="85">
        <v>224500</v>
      </c>
      <c r="O242" s="85">
        <v>15956260</v>
      </c>
      <c r="P242" s="85">
        <f t="shared" si="57"/>
        <v>24.382674068472134</v>
      </c>
      <c r="Q242" s="85">
        <f t="shared" si="58"/>
        <v>24.382674068472134</v>
      </c>
      <c r="R242" s="84">
        <v>0</v>
      </c>
      <c r="S242" s="84"/>
      <c r="T242" s="84">
        <v>0</v>
      </c>
      <c r="U242" s="84">
        <v>0</v>
      </c>
      <c r="V242" s="84"/>
      <c r="W242" s="85">
        <v>1</v>
      </c>
      <c r="X242" s="85">
        <v>1</v>
      </c>
      <c r="Y242" s="85">
        <v>100000000</v>
      </c>
      <c r="Z242" s="85">
        <f t="shared" si="59"/>
        <v>1222155.4826817587</v>
      </c>
      <c r="AA242" s="85">
        <f t="shared" si="60"/>
        <v>1222155.4826817587</v>
      </c>
      <c r="AB242" s="221">
        <f t="shared" si="61"/>
        <v>0</v>
      </c>
      <c r="AC242" s="221">
        <f t="shared" si="62"/>
        <v>259820123506702.56</v>
      </c>
      <c r="AD242" s="220">
        <f t="shared" si="51"/>
        <v>281355714609742.56</v>
      </c>
      <c r="AE242" s="219">
        <f t="shared" si="52"/>
        <v>1082.8865401662565</v>
      </c>
      <c r="AF242" s="98">
        <f t="shared" si="63"/>
        <v>8.4807059226171613E-3</v>
      </c>
      <c r="AG242" s="84">
        <f t="shared" si="64"/>
        <v>-1.1508951406649617E-2</v>
      </c>
      <c r="AH242" s="84">
        <f t="shared" si="65"/>
        <v>-6.6518847006651885E-3</v>
      </c>
      <c r="AI242" s="84">
        <f t="shared" si="66"/>
        <v>3.599446239040148E-2</v>
      </c>
      <c r="AJ242" s="84">
        <f t="shared" si="67"/>
        <v>0</v>
      </c>
    </row>
    <row r="243" spans="1:36">
      <c r="A243" s="84">
        <v>20181221</v>
      </c>
      <c r="B243" s="84" t="s">
        <v>99</v>
      </c>
      <c r="C243" s="85">
        <v>38650</v>
      </c>
      <c r="D243" s="85">
        <v>38650</v>
      </c>
      <c r="E243" s="85">
        <v>5969782550</v>
      </c>
      <c r="F243" s="85">
        <f t="shared" si="53"/>
        <v>0.16456882480900029</v>
      </c>
      <c r="G243" s="85">
        <f t="shared" si="54"/>
        <v>0.16456882480900029</v>
      </c>
      <c r="H243" s="84">
        <v>224000</v>
      </c>
      <c r="I243" s="84">
        <v>220000</v>
      </c>
      <c r="J243" s="88">
        <v>125456133</v>
      </c>
      <c r="K243" s="84">
        <f t="shared" si="55"/>
        <v>1.203669166809842</v>
      </c>
      <c r="L243" s="84">
        <f t="shared" si="56"/>
        <v>1.203669166809842</v>
      </c>
      <c r="M243" s="85">
        <v>224500</v>
      </c>
      <c r="N243" s="85">
        <v>228300</v>
      </c>
      <c r="O243" s="85">
        <v>15956260</v>
      </c>
      <c r="P243" s="85">
        <f t="shared" si="57"/>
        <v>24.382674068472134</v>
      </c>
      <c r="Q243" s="85">
        <f t="shared" si="58"/>
        <v>24.382674068472134</v>
      </c>
      <c r="R243" s="84">
        <v>0</v>
      </c>
      <c r="S243" s="84"/>
      <c r="T243" s="84">
        <v>0</v>
      </c>
      <c r="U243" s="84">
        <v>0</v>
      </c>
      <c r="V243" s="84"/>
      <c r="W243" s="85">
        <v>1</v>
      </c>
      <c r="X243" s="85">
        <v>1</v>
      </c>
      <c r="Y243" s="85">
        <v>100000000</v>
      </c>
      <c r="Z243" s="85">
        <f t="shared" si="59"/>
        <v>1222155.4826817587</v>
      </c>
      <c r="AA243" s="85">
        <f t="shared" si="60"/>
        <v>1222155.4826817587</v>
      </c>
      <c r="AB243" s="221">
        <f t="shared" si="61"/>
        <v>0</v>
      </c>
      <c r="AC243" s="221">
        <f t="shared" si="62"/>
        <v>259820123506702.56</v>
      </c>
      <c r="AD243" s="220">
        <f t="shared" si="51"/>
        <v>282230097783766.19</v>
      </c>
      <c r="AE243" s="219">
        <f t="shared" si="52"/>
        <v>1086.2518806265041</v>
      </c>
      <c r="AF243" s="98">
        <f t="shared" si="63"/>
        <v>3.1077498292026943E-3</v>
      </c>
      <c r="AG243" s="84">
        <f t="shared" si="64"/>
        <v>0</v>
      </c>
      <c r="AH243" s="84">
        <f t="shared" si="65"/>
        <v>-1.7857142857142856E-2</v>
      </c>
      <c r="AI243" s="84">
        <f t="shared" si="66"/>
        <v>1.6926503340757237E-2</v>
      </c>
      <c r="AJ243" s="84">
        <f t="shared" si="67"/>
        <v>0</v>
      </c>
    </row>
    <row r="244" spans="1:36">
      <c r="A244" s="84">
        <v>20181224</v>
      </c>
      <c r="B244" s="84" t="s">
        <v>99</v>
      </c>
      <c r="C244" s="85">
        <v>38650</v>
      </c>
      <c r="D244" s="85">
        <v>38800</v>
      </c>
      <c r="E244" s="85">
        <v>5969782550</v>
      </c>
      <c r="F244" s="85">
        <f t="shared" si="53"/>
        <v>0.16456882480900029</v>
      </c>
      <c r="G244" s="85">
        <f t="shared" si="54"/>
        <v>0.16456882480900029</v>
      </c>
      <c r="H244" s="84">
        <v>220000</v>
      </c>
      <c r="I244" s="84">
        <v>210500</v>
      </c>
      <c r="J244" s="88">
        <v>125456133</v>
      </c>
      <c r="K244" s="84">
        <f t="shared" si="55"/>
        <v>1.203669166809842</v>
      </c>
      <c r="L244" s="84">
        <f t="shared" si="56"/>
        <v>1.203669166809842</v>
      </c>
      <c r="M244" s="85">
        <v>228300</v>
      </c>
      <c r="N244" s="85">
        <v>226900</v>
      </c>
      <c r="O244" s="85">
        <v>15956260</v>
      </c>
      <c r="P244" s="85">
        <f t="shared" si="57"/>
        <v>24.382674068472134</v>
      </c>
      <c r="Q244" s="85">
        <f t="shared" si="58"/>
        <v>24.382674068472134</v>
      </c>
      <c r="R244" s="84">
        <v>0</v>
      </c>
      <c r="S244" s="84"/>
      <c r="T244" s="84">
        <v>0</v>
      </c>
      <c r="U244" s="84">
        <v>0</v>
      </c>
      <c r="V244" s="84"/>
      <c r="W244" s="85">
        <v>1</v>
      </c>
      <c r="X244" s="85">
        <v>1</v>
      </c>
      <c r="Y244" s="85">
        <v>100000000</v>
      </c>
      <c r="Z244" s="85">
        <f t="shared" si="59"/>
        <v>1222155.4826817587</v>
      </c>
      <c r="AA244" s="85">
        <f t="shared" si="60"/>
        <v>1222155.4826817587</v>
      </c>
      <c r="AB244" s="221">
        <f t="shared" si="61"/>
        <v>0</v>
      </c>
      <c r="AC244" s="221">
        <f t="shared" si="62"/>
        <v>259820123506702.56</v>
      </c>
      <c r="AD244" s="220">
        <f t="shared" si="51"/>
        <v>280398212045601.19</v>
      </c>
      <c r="AE244" s="219">
        <f t="shared" si="52"/>
        <v>1079.2012884189387</v>
      </c>
      <c r="AF244" s="98">
        <f t="shared" si="63"/>
        <v>-6.4907525899968099E-3</v>
      </c>
      <c r="AG244" s="84">
        <f t="shared" si="64"/>
        <v>3.8809831824062097E-3</v>
      </c>
      <c r="AH244" s="84">
        <f t="shared" si="65"/>
        <v>-4.3181818181818182E-2</v>
      </c>
      <c r="AI244" s="84">
        <f t="shared" si="66"/>
        <v>-6.1322820849759093E-3</v>
      </c>
      <c r="AJ244" s="84">
        <f t="shared" si="67"/>
        <v>0</v>
      </c>
    </row>
    <row r="245" spans="1:36">
      <c r="A245" s="84">
        <v>20181226</v>
      </c>
      <c r="B245" s="84" t="s">
        <v>99</v>
      </c>
      <c r="C245" s="85">
        <v>38800</v>
      </c>
      <c r="D245" s="85">
        <v>38350</v>
      </c>
      <c r="E245" s="85">
        <v>5969782550</v>
      </c>
      <c r="F245" s="85">
        <f t="shared" si="53"/>
        <v>0.16456882480900029</v>
      </c>
      <c r="G245" s="85">
        <f t="shared" si="54"/>
        <v>0.16456882480900029</v>
      </c>
      <c r="H245" s="84">
        <v>210500</v>
      </c>
      <c r="I245" s="84">
        <v>228000</v>
      </c>
      <c r="J245" s="88">
        <v>125456133</v>
      </c>
      <c r="K245" s="84">
        <f t="shared" si="55"/>
        <v>1.203669166809842</v>
      </c>
      <c r="L245" s="84">
        <f t="shared" si="56"/>
        <v>1.203669166809842</v>
      </c>
      <c r="M245" s="85">
        <v>226900</v>
      </c>
      <c r="N245" s="85">
        <v>233100</v>
      </c>
      <c r="O245" s="85">
        <v>15956260</v>
      </c>
      <c r="P245" s="85">
        <f t="shared" si="57"/>
        <v>24.382674068472134</v>
      </c>
      <c r="Q245" s="85">
        <f t="shared" si="58"/>
        <v>24.382674068472134</v>
      </c>
      <c r="R245" s="84">
        <v>0</v>
      </c>
      <c r="S245" s="84"/>
      <c r="T245" s="84">
        <v>0</v>
      </c>
      <c r="U245" s="84">
        <v>0</v>
      </c>
      <c r="V245" s="84"/>
      <c r="W245" s="85">
        <v>1</v>
      </c>
      <c r="X245" s="85">
        <v>1</v>
      </c>
      <c r="Y245" s="85">
        <v>100000000</v>
      </c>
      <c r="Z245" s="85">
        <f t="shared" si="59"/>
        <v>1222155.4826817587</v>
      </c>
      <c r="AA245" s="85">
        <f t="shared" si="60"/>
        <v>1222155.4826817587</v>
      </c>
      <c r="AB245" s="221">
        <f t="shared" si="61"/>
        <v>0</v>
      </c>
      <c r="AC245" s="221">
        <f t="shared" si="62"/>
        <v>259820123506702.56</v>
      </c>
      <c r="AD245" s="220">
        <f t="shared" si="51"/>
        <v>285010897364087.56</v>
      </c>
      <c r="AE245" s="219">
        <f t="shared" si="52"/>
        <v>1096.9546681657828</v>
      </c>
      <c r="AF245" s="98">
        <f t="shared" si="63"/>
        <v>1.6450480496417209E-2</v>
      </c>
      <c r="AG245" s="84">
        <f t="shared" si="64"/>
        <v>-1.1597938144329897E-2</v>
      </c>
      <c r="AH245" s="84">
        <f t="shared" si="65"/>
        <v>8.3135391923990498E-2</v>
      </c>
      <c r="AI245" s="84">
        <f t="shared" si="66"/>
        <v>2.7324812692816218E-2</v>
      </c>
      <c r="AJ245" s="84">
        <f t="shared" si="67"/>
        <v>0</v>
      </c>
    </row>
    <row r="246" spans="1:36" s="80" customFormat="1">
      <c r="A246" s="84">
        <v>20181227</v>
      </c>
      <c r="B246" s="84" t="s">
        <v>99</v>
      </c>
      <c r="C246" s="85">
        <v>38350</v>
      </c>
      <c r="D246" s="85">
        <v>38250</v>
      </c>
      <c r="E246" s="85">
        <v>5969782550</v>
      </c>
      <c r="F246" s="85">
        <f t="shared" si="53"/>
        <v>0.16456882480900029</v>
      </c>
      <c r="G246" s="85">
        <f t="shared" si="54"/>
        <v>0.15056769523725105</v>
      </c>
      <c r="H246" s="84">
        <v>224000</v>
      </c>
      <c r="I246" s="84">
        <v>223000</v>
      </c>
      <c r="J246" s="88">
        <v>125456133</v>
      </c>
      <c r="K246" s="84">
        <f t="shared" si="55"/>
        <v>1.203669166809842</v>
      </c>
      <c r="L246" s="84">
        <f t="shared" si="56"/>
        <v>1.1209292429612605</v>
      </c>
      <c r="M246" s="85">
        <v>233100</v>
      </c>
      <c r="N246" s="85">
        <v>243600</v>
      </c>
      <c r="O246" s="85">
        <v>15956260</v>
      </c>
      <c r="P246" s="85">
        <f t="shared" si="57"/>
        <v>24.382674068472134</v>
      </c>
      <c r="Q246" s="85">
        <f t="shared" si="58"/>
        <v>22.308253355225737</v>
      </c>
      <c r="R246" s="84">
        <v>0</v>
      </c>
      <c r="S246" s="84"/>
      <c r="T246" s="84">
        <v>0</v>
      </c>
      <c r="U246" s="84">
        <v>0</v>
      </c>
      <c r="V246" s="84"/>
      <c r="W246" s="85">
        <v>1</v>
      </c>
      <c r="X246" s="85">
        <v>1</v>
      </c>
      <c r="Y246" s="85">
        <v>100000000</v>
      </c>
      <c r="Z246" s="85">
        <f t="shared" si="59"/>
        <v>1222155.4826817587</v>
      </c>
      <c r="AA246" s="85">
        <f t="shared" si="60"/>
        <v>1118177.3611285982</v>
      </c>
      <c r="AB246" s="221">
        <f t="shared" si="61"/>
        <v>1</v>
      </c>
      <c r="AC246" s="221">
        <f t="shared" si="62"/>
        <v>237715236880774.12</v>
      </c>
      <c r="AD246" s="220">
        <f t="shared" si="51"/>
        <v>264269866754508.81</v>
      </c>
      <c r="AE246" s="219">
        <f t="shared" si="52"/>
        <v>1111.7077315790789</v>
      </c>
      <c r="AF246" s="98">
        <f t="shared" si="63"/>
        <v>1.3449109467727314E-2</v>
      </c>
      <c r="AG246" s="84">
        <f t="shared" si="64"/>
        <v>-2.6075619295958278E-3</v>
      </c>
      <c r="AH246" s="84">
        <f t="shared" si="65"/>
        <v>-4.464285714285714E-3</v>
      </c>
      <c r="AI246" s="84">
        <f t="shared" si="66"/>
        <v>4.5045045045045043E-2</v>
      </c>
      <c r="AJ246" s="84">
        <f t="shared" si="67"/>
        <v>0</v>
      </c>
    </row>
    <row r="247" spans="1:36">
      <c r="A247" s="84">
        <v>20181228</v>
      </c>
      <c r="B247" s="84" t="s">
        <v>99</v>
      </c>
      <c r="C247" s="85">
        <v>38250</v>
      </c>
      <c r="D247" s="85">
        <v>38700</v>
      </c>
      <c r="E247" s="85">
        <v>5969782550</v>
      </c>
      <c r="F247" s="85">
        <f t="shared" si="53"/>
        <v>0.15056769523725105</v>
      </c>
      <c r="G247" s="85">
        <f t="shared" si="54"/>
        <v>0.15056769523725105</v>
      </c>
      <c r="H247" s="84">
        <v>223000</v>
      </c>
      <c r="I247" s="84">
        <v>222500</v>
      </c>
      <c r="J247" s="88">
        <v>125456133</v>
      </c>
      <c r="K247" s="84">
        <f t="shared" si="55"/>
        <v>1.1209292429612605</v>
      </c>
      <c r="L247" s="84">
        <f t="shared" si="56"/>
        <v>1.1209292429612605</v>
      </c>
      <c r="M247" s="85">
        <v>243600</v>
      </c>
      <c r="N247" s="85">
        <v>254000</v>
      </c>
      <c r="O247" s="85">
        <v>15956260</v>
      </c>
      <c r="P247" s="85">
        <f t="shared" si="57"/>
        <v>22.308253355225737</v>
      </c>
      <c r="Q247" s="85">
        <f t="shared" si="58"/>
        <v>22.308253355225737</v>
      </c>
      <c r="R247" s="84">
        <v>0</v>
      </c>
      <c r="S247" s="84"/>
      <c r="T247" s="84">
        <v>0</v>
      </c>
      <c r="U247" s="84">
        <v>0</v>
      </c>
      <c r="V247" s="84"/>
      <c r="W247" s="85">
        <v>1</v>
      </c>
      <c r="X247" s="85">
        <v>1</v>
      </c>
      <c r="Y247" s="85">
        <v>100000000</v>
      </c>
      <c r="Z247" s="85">
        <f t="shared" si="59"/>
        <v>1118177.3611285982</v>
      </c>
      <c r="AA247" s="85">
        <f t="shared" si="60"/>
        <v>1118177.3611285982</v>
      </c>
      <c r="AB247" s="221">
        <f t="shared" si="61"/>
        <v>0</v>
      </c>
      <c r="AC247" s="221">
        <f t="shared" si="62"/>
        <v>237715236880774.12</v>
      </c>
      <c r="AD247" s="220">
        <f t="shared" si="51"/>
        <v>268305983833335.31</v>
      </c>
      <c r="AE247" s="219">
        <f t="shared" si="52"/>
        <v>1128.6865215455414</v>
      </c>
      <c r="AF247" s="98">
        <f t="shared" si="63"/>
        <v>1.5272710159482013E-2</v>
      </c>
      <c r="AG247" s="84">
        <f t="shared" si="64"/>
        <v>1.1764705882352941E-2</v>
      </c>
      <c r="AH247" s="84">
        <f t="shared" si="65"/>
        <v>-2.242152466367713E-3</v>
      </c>
      <c r="AI247" s="84">
        <f t="shared" si="66"/>
        <v>4.2692939244663386E-2</v>
      </c>
      <c r="AJ247" s="84">
        <f t="shared" si="67"/>
        <v>0</v>
      </c>
    </row>
    <row r="248" spans="1:36" s="154" customFormat="1">
      <c r="A248" s="153">
        <v>20190102</v>
      </c>
      <c r="B248" s="153" t="s">
        <v>100</v>
      </c>
      <c r="C248" s="101">
        <v>38700</v>
      </c>
      <c r="D248" s="101">
        <v>38750</v>
      </c>
      <c r="E248" s="101">
        <v>5969782550</v>
      </c>
      <c r="F248" s="101">
        <f t="shared" si="53"/>
        <v>0.15056769523725105</v>
      </c>
      <c r="G248" s="101">
        <f>IF(B248="Y",0.15*(C248*E248+H248*J248+M248*O248+R248*T248)/(C248*E248),IF(AB248=0,F248,D247*E247*G247/AD247*(C248*E248+H248*J248+M248*O248+R248*T248)/(C248*E248)))</f>
        <v>0.1711597722073912</v>
      </c>
      <c r="H248" s="153">
        <v>222500</v>
      </c>
      <c r="I248" s="153">
        <v>214500</v>
      </c>
      <c r="J248" s="159">
        <v>125456133</v>
      </c>
      <c r="K248" s="153">
        <f t="shared" si="55"/>
        <v>1.1209292429612605</v>
      </c>
      <c r="L248" s="153">
        <f>IF(B248="Y",0.15*(C248*E248+H248*J248+M248*O248+R248*T248)/(H248*J248),IF(AB248=0,K248,I247*J247*L247/AD247*(C248*E248+H248*J248+M248*O248+R248*T248)/(H248*J248)))</f>
        <v>1.4166066128451071</v>
      </c>
      <c r="M248" s="101">
        <v>254000</v>
      </c>
      <c r="N248" s="101">
        <v>260000</v>
      </c>
      <c r="O248" s="101">
        <v>15956260</v>
      </c>
      <c r="P248" s="101">
        <f t="shared" si="57"/>
        <v>22.308253355225737</v>
      </c>
      <c r="Q248" s="101">
        <f>IF(B248="Y",0.3*(C248*E248+H248*J248+M248*O248+R248*T248)/(M248*O248),IF(AB248=0,P248,N247*O247*Q247/AD247*(C248*E248+H248*J248+M248*O248+R248*T248)/(M248*O248)))</f>
        <v>19.513552974472013</v>
      </c>
      <c r="R248" s="153">
        <v>10040</v>
      </c>
      <c r="S248" s="153">
        <v>9845</v>
      </c>
      <c r="T248" s="16">
        <v>62100000</v>
      </c>
      <c r="U248" s="153">
        <f>0.4*(C248*E248+H248*J248+M248*O248+R248*T248)/(R248*T248)</f>
        <v>169.12764293390046</v>
      </c>
      <c r="V248" s="153">
        <f>0.4*(C248*E248+H248*J248+M248*O248+R248*T248)/(R248*T248)</f>
        <v>169.12764293390046</v>
      </c>
      <c r="W248" s="101">
        <v>0</v>
      </c>
      <c r="X248" s="101">
        <v>0</v>
      </c>
      <c r="Y248" s="101">
        <v>0</v>
      </c>
      <c r="Z248" s="101">
        <v>0</v>
      </c>
      <c r="AA248" s="101">
        <v>0</v>
      </c>
      <c r="AB248" s="222">
        <f>IF(AD247&lt;&gt;(C248*E248*F248+H248*J248*K248+M248*O248*P248+R248*T248*U248),1,0)</f>
        <v>1</v>
      </c>
      <c r="AC248" s="222">
        <f>IF(AND(AB248=0,B248="N"),AC247,AC247*(C248*E248*G248+H248*J248*L248+M248*O248*Q248+R248*T248*V248)/AD247)</f>
        <v>233564362899024.09</v>
      </c>
      <c r="AD248" s="222">
        <f>D248*E248*G248+I248*J248*L248+N248*O248*Q248+S248*T248*V248</f>
        <v>262070390504129.69</v>
      </c>
      <c r="AE248" s="223">
        <f t="shared" si="52"/>
        <v>1122.0478469030375</v>
      </c>
      <c r="AF248" s="224">
        <f t="shared" si="63"/>
        <v>-5.881770106914549E-3</v>
      </c>
      <c r="AG248" s="153">
        <f t="shared" si="64"/>
        <v>1.2919896640826874E-3</v>
      </c>
      <c r="AH248" s="153">
        <f t="shared" si="65"/>
        <v>-3.5955056179775284E-2</v>
      </c>
      <c r="AI248" s="153">
        <f t="shared" si="66"/>
        <v>2.3622047244094488E-2</v>
      </c>
      <c r="AJ248" s="153" t="e">
        <f t="shared" si="67"/>
        <v>#DIV/0!</v>
      </c>
    </row>
    <row r="249" spans="1:36">
      <c r="A249" s="84">
        <v>20190103</v>
      </c>
      <c r="B249" s="84" t="s">
        <v>99</v>
      </c>
      <c r="C249" s="85">
        <v>38750</v>
      </c>
      <c r="D249" s="85">
        <v>37600</v>
      </c>
      <c r="E249" s="85">
        <v>5969782550</v>
      </c>
      <c r="F249" s="85">
        <f t="shared" si="53"/>
        <v>0.1711597722073912</v>
      </c>
      <c r="G249" s="218">
        <f t="shared" ref="G249:G312" si="68">IF(B249="Y",0.15*(C249*E249+H249*J249+M249*O249+R249*T249)/(C249*E249),IF(AB249=0,F249,D248*E248*G248/AD248*(C249*E249+H249*J249+M249*O249+R249*T249)/(C249*E249)))</f>
        <v>0.1711597722073912</v>
      </c>
      <c r="H249" s="84">
        <v>214500</v>
      </c>
      <c r="I249" s="84">
        <v>210500</v>
      </c>
      <c r="J249" s="88">
        <v>125456133</v>
      </c>
      <c r="K249" s="84">
        <f t="shared" si="55"/>
        <v>1.4166066128451071</v>
      </c>
      <c r="L249" s="130">
        <f t="shared" ref="L249:L312" si="69">IF(B249="Y",0.15*(C249*E249+H249*J249+M249*O249+R249*T249)/(H249*J249),IF(AB249=0,K249,I248*J248*L248/AD248*(C249*E249+H249*J249+M249*O249+R249*T249)/(H249*J249)))</f>
        <v>1.4166066128451071</v>
      </c>
      <c r="M249" s="85">
        <v>260000</v>
      </c>
      <c r="N249" s="85">
        <v>249400</v>
      </c>
      <c r="O249" s="85">
        <v>15956260</v>
      </c>
      <c r="P249" s="85">
        <f t="shared" si="57"/>
        <v>19.513552974472013</v>
      </c>
      <c r="Q249" s="218">
        <f t="shared" ref="Q249:Q312" si="70">IF(B249="Y",0.3*(C249*E249+H249*J249+M249*O249+R249*T249)/(M249*O249),IF(AB249=0,P249,N248*O248*Q248/AD248*(C249*E249+H249*J249+M249*O249+R249*T249)/(M249*O249)))</f>
        <v>19.513552974472013</v>
      </c>
      <c r="R249" s="84">
        <v>9845</v>
      </c>
      <c r="S249" s="84">
        <v>9750</v>
      </c>
      <c r="T249" s="16">
        <v>62100000</v>
      </c>
      <c r="U249" s="84">
        <f>V248</f>
        <v>169.12764293390046</v>
      </c>
      <c r="V249" s="84">
        <f>IF(B249="Y",0.4*(C249*E249+H249*J249+M249*O249+R249*T249)/(R249*T249),IF(AB249=0,U249,S248*T248*V248/AD248*(C249*E249+H249*J249+M249*O249+R249*T249)/(R249*T249)))</f>
        <v>169.12764293390046</v>
      </c>
      <c r="W249" s="85">
        <v>0</v>
      </c>
      <c r="X249" s="85">
        <v>0</v>
      </c>
      <c r="Y249" s="85">
        <v>0</v>
      </c>
      <c r="Z249" s="85">
        <f t="shared" si="59"/>
        <v>0</v>
      </c>
      <c r="AA249" s="85">
        <v>0</v>
      </c>
      <c r="AB249" s="221">
        <f t="shared" ref="AB249:AB312" si="71">IF(AD248&lt;&gt;(C249*E249*F249+H249*J249*K249+M249*O249*P249+R249*T249*U249),1,0)</f>
        <v>0</v>
      </c>
      <c r="AC249" s="221">
        <f t="shared" ref="AC249:AC312" si="72">IF(AND(AB249=0,B249="N"),AC248,AC248*(C249*E249*G249+H249*J249*L249+M249*O249*Q249+R249*T249*V249)/AD248)</f>
        <v>233564362899024.09</v>
      </c>
      <c r="AD249" s="220">
        <f t="shared" ref="AD249:AD312" si="73">D249*E249*G249+I249*J249*L249+N249*O249*Q249+S249*T249*V249</f>
        <v>255886228166813.37</v>
      </c>
      <c r="AE249" s="219">
        <f t="shared" si="52"/>
        <v>1095.5705099473569</v>
      </c>
      <c r="AF249" s="98">
        <f t="shared" si="63"/>
        <v>-2.3597333240967078E-2</v>
      </c>
      <c r="AG249" s="84">
        <f t="shared" si="64"/>
        <v>-2.9677419354838711E-2</v>
      </c>
      <c r="AH249" s="84">
        <f t="shared" si="65"/>
        <v>-1.8648018648018648E-2</v>
      </c>
      <c r="AI249" s="84">
        <f t="shared" si="66"/>
        <v>-4.0769230769230766E-2</v>
      </c>
      <c r="AJ249" s="84" t="e">
        <f t="shared" si="67"/>
        <v>#DIV/0!</v>
      </c>
    </row>
    <row r="250" spans="1:36">
      <c r="A250" s="84">
        <v>20190104</v>
      </c>
      <c r="B250" s="84" t="s">
        <v>99</v>
      </c>
      <c r="C250" s="85">
        <v>37600</v>
      </c>
      <c r="D250" s="85">
        <v>37450</v>
      </c>
      <c r="E250" s="85">
        <v>5969782550</v>
      </c>
      <c r="F250" s="85">
        <f t="shared" si="53"/>
        <v>0.1711597722073912</v>
      </c>
      <c r="G250" s="218">
        <f t="shared" si="68"/>
        <v>0.1711597722073912</v>
      </c>
      <c r="H250" s="84">
        <v>210500</v>
      </c>
      <c r="I250" s="84">
        <v>220000</v>
      </c>
      <c r="J250" s="88">
        <v>125456133</v>
      </c>
      <c r="K250" s="84">
        <f t="shared" si="55"/>
        <v>1.4166066128451071</v>
      </c>
      <c r="L250" s="130">
        <f t="shared" si="69"/>
        <v>1.4166066128451071</v>
      </c>
      <c r="M250" s="85">
        <v>249400</v>
      </c>
      <c r="N250" s="85">
        <v>254200</v>
      </c>
      <c r="O250" s="85">
        <v>15956260</v>
      </c>
      <c r="P250" s="85">
        <f t="shared" si="57"/>
        <v>19.513552974472013</v>
      </c>
      <c r="Q250" s="218">
        <f t="shared" si="70"/>
        <v>19.513552974472013</v>
      </c>
      <c r="R250" s="84">
        <v>9750</v>
      </c>
      <c r="S250" s="84">
        <v>9810</v>
      </c>
      <c r="T250" s="16">
        <v>62100000</v>
      </c>
      <c r="U250" s="84">
        <f t="shared" ref="U250:U313" si="74">V249</f>
        <v>169.12764293390046</v>
      </c>
      <c r="V250" s="84">
        <f t="shared" ref="V250:V313" si="75">IF(B250="Y",0.4*(C250*E250+H250*J250+M250*O250+R250*T250)/(R250*T250),IF(AB250=0,U250,S249*T249*V249/AD249*(C250*E250+H250*J250+M250*O250+R250*T250)/(R250*T250)))</f>
        <v>169.12764293390046</v>
      </c>
      <c r="W250" s="85">
        <v>0</v>
      </c>
      <c r="X250" s="85">
        <v>0</v>
      </c>
      <c r="Y250" s="85">
        <v>0</v>
      </c>
      <c r="Z250" s="85">
        <f t="shared" si="59"/>
        <v>0</v>
      </c>
      <c r="AA250" s="85">
        <v>0</v>
      </c>
      <c r="AB250" s="221">
        <f t="shared" si="71"/>
        <v>0</v>
      </c>
      <c r="AC250" s="221">
        <f t="shared" si="72"/>
        <v>233564362899024.09</v>
      </c>
      <c r="AD250" s="220">
        <f t="shared" si="73"/>
        <v>259546032612625.47</v>
      </c>
      <c r="AE250" s="219">
        <f t="shared" si="52"/>
        <v>1111.2398714903006</v>
      </c>
      <c r="AF250" s="98">
        <f t="shared" si="63"/>
        <v>1.4302467436529199E-2</v>
      </c>
      <c r="AG250" s="84">
        <f t="shared" si="64"/>
        <v>-3.9893617021276593E-3</v>
      </c>
      <c r="AH250" s="84">
        <f t="shared" si="65"/>
        <v>4.5130641330166268E-2</v>
      </c>
      <c r="AI250" s="84">
        <f t="shared" si="66"/>
        <v>1.9246190858059342E-2</v>
      </c>
      <c r="AJ250" s="84" t="e">
        <f t="shared" si="67"/>
        <v>#DIV/0!</v>
      </c>
    </row>
    <row r="251" spans="1:36">
      <c r="A251" s="84">
        <v>20190107</v>
      </c>
      <c r="B251" s="84" t="s">
        <v>99</v>
      </c>
      <c r="C251" s="85">
        <v>37450</v>
      </c>
      <c r="D251" s="85">
        <v>38750</v>
      </c>
      <c r="E251" s="85">
        <v>5969782550</v>
      </c>
      <c r="F251" s="85">
        <f t="shared" si="53"/>
        <v>0.1711597722073912</v>
      </c>
      <c r="G251" s="218">
        <f t="shared" si="68"/>
        <v>0.1687021298713656</v>
      </c>
      <c r="H251" s="84">
        <v>220000</v>
      </c>
      <c r="I251" s="84">
        <v>216000</v>
      </c>
      <c r="J251" s="88">
        <v>125456133</v>
      </c>
      <c r="K251" s="84">
        <f t="shared" si="55"/>
        <v>1.4166066128451071</v>
      </c>
      <c r="L251" s="130">
        <f t="shared" si="69"/>
        <v>1.3962658964470773</v>
      </c>
      <c r="M251" s="85">
        <v>254200</v>
      </c>
      <c r="N251" s="85">
        <v>255400</v>
      </c>
      <c r="O251" s="85">
        <v>15956260</v>
      </c>
      <c r="P251" s="85">
        <f t="shared" si="57"/>
        <v>19.513552974472013</v>
      </c>
      <c r="Q251" s="218">
        <f t="shared" si="70"/>
        <v>19.233362522604438</v>
      </c>
      <c r="R251" s="84">
        <v>9810</v>
      </c>
      <c r="S251" s="84">
        <v>9975</v>
      </c>
      <c r="T251" s="16">
        <v>60600000</v>
      </c>
      <c r="U251" s="84">
        <f t="shared" si="74"/>
        <v>169.12764293390046</v>
      </c>
      <c r="V251" s="84">
        <f t="shared" si="75"/>
        <v>170.82539677061345</v>
      </c>
      <c r="W251" s="85">
        <v>0</v>
      </c>
      <c r="X251" s="85">
        <v>0</v>
      </c>
      <c r="Y251" s="85">
        <v>0</v>
      </c>
      <c r="Z251" s="85">
        <f t="shared" si="59"/>
        <v>0</v>
      </c>
      <c r="AA251" s="85">
        <v>0</v>
      </c>
      <c r="AB251" s="221">
        <f t="shared" si="71"/>
        <v>1</v>
      </c>
      <c r="AC251" s="221">
        <f t="shared" si="72"/>
        <v>230210667932943.16</v>
      </c>
      <c r="AD251" s="220">
        <f t="shared" si="73"/>
        <v>258504196291849.25</v>
      </c>
      <c r="AE251" s="219">
        <f t="shared" si="52"/>
        <v>1122.9027682033725</v>
      </c>
      <c r="AF251" s="98">
        <f t="shared" si="63"/>
        <v>1.0495390790316561E-2</v>
      </c>
      <c r="AG251" s="84">
        <f t="shared" si="64"/>
        <v>3.4712950600801068E-2</v>
      </c>
      <c r="AH251" s="84">
        <f t="shared" si="65"/>
        <v>-1.8181818181818181E-2</v>
      </c>
      <c r="AI251" s="84">
        <f t="shared" si="66"/>
        <v>4.7206923682140047E-3</v>
      </c>
      <c r="AJ251" s="84" t="e">
        <f t="shared" si="67"/>
        <v>#DIV/0!</v>
      </c>
    </row>
    <row r="252" spans="1:36">
      <c r="A252" s="84">
        <v>20190108</v>
      </c>
      <c r="B252" s="84" t="s">
        <v>99</v>
      </c>
      <c r="C252" s="85">
        <v>38750</v>
      </c>
      <c r="D252" s="85">
        <v>38100</v>
      </c>
      <c r="E252" s="85">
        <v>5969782550</v>
      </c>
      <c r="F252" s="85">
        <f t="shared" si="53"/>
        <v>0.1687021298713656</v>
      </c>
      <c r="G252" s="218">
        <f t="shared" si="68"/>
        <v>0.17173545818955113</v>
      </c>
      <c r="H252" s="84">
        <v>216000</v>
      </c>
      <c r="I252" s="84">
        <v>213500</v>
      </c>
      <c r="J252" s="88">
        <v>125456133</v>
      </c>
      <c r="K252" s="84">
        <f t="shared" si="55"/>
        <v>1.3962658964470773</v>
      </c>
      <c r="L252" s="130">
        <f t="shared" si="69"/>
        <v>1.4213712871534012</v>
      </c>
      <c r="M252" s="85">
        <v>255400</v>
      </c>
      <c r="N252" s="85">
        <v>259800</v>
      </c>
      <c r="O252" s="85">
        <v>15956260</v>
      </c>
      <c r="P252" s="85">
        <f t="shared" si="57"/>
        <v>19.233362522604438</v>
      </c>
      <c r="Q252" s="218">
        <f t="shared" si="70"/>
        <v>19.579185679894913</v>
      </c>
      <c r="R252" s="84">
        <v>9975</v>
      </c>
      <c r="S252" s="84">
        <v>9920</v>
      </c>
      <c r="T252" s="16">
        <v>65100000</v>
      </c>
      <c r="U252" s="84">
        <f t="shared" si="74"/>
        <v>170.82539677061345</v>
      </c>
      <c r="V252" s="84">
        <f t="shared" si="75"/>
        <v>161.8763790375757</v>
      </c>
      <c r="W252" s="85">
        <v>0</v>
      </c>
      <c r="X252" s="85">
        <v>0</v>
      </c>
      <c r="Y252" s="85">
        <v>0</v>
      </c>
      <c r="Z252" s="85">
        <f t="shared" si="59"/>
        <v>0</v>
      </c>
      <c r="AA252" s="85">
        <v>0</v>
      </c>
      <c r="AB252" s="221">
        <f t="shared" si="71"/>
        <v>1</v>
      </c>
      <c r="AC252" s="221">
        <f t="shared" si="72"/>
        <v>234349943108199.44</v>
      </c>
      <c r="AD252" s="220">
        <f t="shared" si="73"/>
        <v>262835013474367.06</v>
      </c>
      <c r="AE252" s="219">
        <f t="shared" si="52"/>
        <v>1121.5492949917896</v>
      </c>
      <c r="AF252" s="98">
        <f t="shared" si="63"/>
        <v>-1.2053342906514157E-3</v>
      </c>
      <c r="AG252" s="84">
        <f t="shared" si="64"/>
        <v>-1.6774193548387096E-2</v>
      </c>
      <c r="AH252" s="84">
        <f t="shared" si="65"/>
        <v>-1.1574074074074073E-2</v>
      </c>
      <c r="AI252" s="84">
        <f t="shared" si="66"/>
        <v>1.7227877838684416E-2</v>
      </c>
      <c r="AJ252" s="84" t="e">
        <f t="shared" si="67"/>
        <v>#DIV/0!</v>
      </c>
    </row>
    <row r="253" spans="1:36">
      <c r="A253" s="84">
        <v>20190109</v>
      </c>
      <c r="B253" s="84" t="s">
        <v>99</v>
      </c>
      <c r="C253" s="85">
        <v>38100</v>
      </c>
      <c r="D253" s="85">
        <v>39600</v>
      </c>
      <c r="E253" s="85">
        <v>5969782550</v>
      </c>
      <c r="F253" s="85">
        <f t="shared" si="53"/>
        <v>0.17173545818955113</v>
      </c>
      <c r="G253" s="218">
        <f t="shared" si="68"/>
        <v>0.16927830501807867</v>
      </c>
      <c r="H253" s="84">
        <v>213500</v>
      </c>
      <c r="I253" s="84">
        <v>214000</v>
      </c>
      <c r="J253" s="88">
        <v>125456133</v>
      </c>
      <c r="K253" s="84">
        <f t="shared" si="55"/>
        <v>1.4213712871534012</v>
      </c>
      <c r="L253" s="130">
        <f t="shared" si="69"/>
        <v>1.4010346193336778</v>
      </c>
      <c r="M253" s="85">
        <v>259800</v>
      </c>
      <c r="N253" s="85">
        <v>243700</v>
      </c>
      <c r="O253" s="85">
        <v>15956260</v>
      </c>
      <c r="P253" s="85">
        <f t="shared" si="57"/>
        <v>19.579185679894913</v>
      </c>
      <c r="Q253" s="218">
        <f t="shared" si="70"/>
        <v>19.299050996613012</v>
      </c>
      <c r="R253" s="84">
        <v>9920</v>
      </c>
      <c r="S253" s="84">
        <v>10145</v>
      </c>
      <c r="T253" s="16">
        <v>70100000</v>
      </c>
      <c r="U253" s="84">
        <f t="shared" si="74"/>
        <v>161.8763790375757</v>
      </c>
      <c r="V253" s="84">
        <f t="shared" si="75"/>
        <v>148.17938245235882</v>
      </c>
      <c r="W253" s="85">
        <v>0</v>
      </c>
      <c r="X253" s="85">
        <v>0</v>
      </c>
      <c r="Y253" s="85">
        <v>0</v>
      </c>
      <c r="Z253" s="85">
        <f t="shared" si="59"/>
        <v>0</v>
      </c>
      <c r="AA253" s="85">
        <v>0</v>
      </c>
      <c r="AB253" s="221">
        <f t="shared" si="71"/>
        <v>1</v>
      </c>
      <c r="AC253" s="221">
        <f t="shared" si="72"/>
        <v>230996915655318.22</v>
      </c>
      <c r="AD253" s="220">
        <f t="shared" si="73"/>
        <v>258057458533256.97</v>
      </c>
      <c r="AE253" s="219">
        <f t="shared" si="52"/>
        <v>1117.14677142407</v>
      </c>
      <c r="AF253" s="98">
        <f t="shared" si="63"/>
        <v>-3.9253946191921563E-3</v>
      </c>
      <c r="AG253" s="84">
        <f t="shared" si="64"/>
        <v>3.937007874015748E-2</v>
      </c>
      <c r="AH253" s="84">
        <f t="shared" si="65"/>
        <v>2.34192037470726E-3</v>
      </c>
      <c r="AI253" s="84">
        <f t="shared" si="66"/>
        <v>-6.19707467282525E-2</v>
      </c>
      <c r="AJ253" s="84" t="e">
        <f t="shared" si="67"/>
        <v>#DIV/0!</v>
      </c>
    </row>
    <row r="254" spans="1:36">
      <c r="A254" s="84">
        <v>20190110</v>
      </c>
      <c r="B254" s="84" t="s">
        <v>99</v>
      </c>
      <c r="C254" s="85">
        <v>39600</v>
      </c>
      <c r="D254" s="85">
        <v>39800</v>
      </c>
      <c r="E254" s="85">
        <v>5969782550</v>
      </c>
      <c r="F254" s="85">
        <f t="shared" si="53"/>
        <v>0.16927830501807867</v>
      </c>
      <c r="G254" s="218">
        <f t="shared" si="68"/>
        <v>0.16927830501807867</v>
      </c>
      <c r="H254" s="84">
        <v>214000</v>
      </c>
      <c r="I254" s="84">
        <v>216500</v>
      </c>
      <c r="J254" s="88">
        <v>125456133</v>
      </c>
      <c r="K254" s="84">
        <f t="shared" si="55"/>
        <v>1.4010346193336778</v>
      </c>
      <c r="L254" s="130">
        <f t="shared" si="69"/>
        <v>1.4010346193336778</v>
      </c>
      <c r="M254" s="85">
        <v>243700</v>
      </c>
      <c r="N254" s="85">
        <v>249300</v>
      </c>
      <c r="O254" s="85">
        <v>15956260</v>
      </c>
      <c r="P254" s="85">
        <f t="shared" si="57"/>
        <v>19.299050996613012</v>
      </c>
      <c r="Q254" s="218">
        <f t="shared" si="70"/>
        <v>19.299050996613012</v>
      </c>
      <c r="R254" s="84">
        <v>10145</v>
      </c>
      <c r="S254" s="84">
        <v>10125</v>
      </c>
      <c r="T254" s="16">
        <v>70100000</v>
      </c>
      <c r="U254" s="84">
        <f t="shared" si="74"/>
        <v>148.17938245235882</v>
      </c>
      <c r="V254" s="84">
        <f t="shared" si="75"/>
        <v>148.17938245235882</v>
      </c>
      <c r="W254" s="85">
        <v>0</v>
      </c>
      <c r="X254" s="85">
        <v>0</v>
      </c>
      <c r="Y254" s="85">
        <v>0</v>
      </c>
      <c r="Z254" s="85">
        <f t="shared" si="59"/>
        <v>0</v>
      </c>
      <c r="AA254" s="85">
        <v>0</v>
      </c>
      <c r="AB254" s="221">
        <f t="shared" si="71"/>
        <v>0</v>
      </c>
      <c r="AC254" s="221">
        <f t="shared" si="72"/>
        <v>230996915655318.22</v>
      </c>
      <c r="AD254" s="220">
        <f t="shared" si="73"/>
        <v>260215710719737.87</v>
      </c>
      <c r="AE254" s="219">
        <f t="shared" si="52"/>
        <v>1126.4899792342615</v>
      </c>
      <c r="AF254" s="98">
        <f t="shared" si="63"/>
        <v>8.363455947942515E-3</v>
      </c>
      <c r="AG254" s="84">
        <f t="shared" si="64"/>
        <v>5.0505050505050509E-3</v>
      </c>
      <c r="AH254" s="84">
        <f t="shared" si="65"/>
        <v>1.1682242990654205E-2</v>
      </c>
      <c r="AI254" s="84">
        <f t="shared" si="66"/>
        <v>2.2979072630283134E-2</v>
      </c>
      <c r="AJ254" s="84" t="e">
        <f t="shared" si="67"/>
        <v>#DIV/0!</v>
      </c>
    </row>
    <row r="255" spans="1:36">
      <c r="A255" s="84">
        <v>20190111</v>
      </c>
      <c r="B255" s="84" t="s">
        <v>99</v>
      </c>
      <c r="C255" s="85">
        <v>39800</v>
      </c>
      <c r="D255" s="85">
        <v>40500</v>
      </c>
      <c r="E255" s="85">
        <v>5969782550</v>
      </c>
      <c r="F255" s="85">
        <f t="shared" si="53"/>
        <v>0.16927830501807867</v>
      </c>
      <c r="G255" s="218">
        <f t="shared" si="68"/>
        <v>0.17527383696840204</v>
      </c>
      <c r="H255" s="84">
        <v>216500</v>
      </c>
      <c r="I255" s="84">
        <v>216500</v>
      </c>
      <c r="J255" s="88">
        <v>125456133</v>
      </c>
      <c r="K255" s="84">
        <f t="shared" si="55"/>
        <v>1.4010346193336778</v>
      </c>
      <c r="L255" s="130">
        <f t="shared" si="69"/>
        <v>1.4506567361361062</v>
      </c>
      <c r="M255" s="85">
        <v>249300</v>
      </c>
      <c r="N255" s="85">
        <v>248700</v>
      </c>
      <c r="O255" s="85">
        <v>15956260</v>
      </c>
      <c r="P255" s="85">
        <f t="shared" si="57"/>
        <v>19.299050996613012</v>
      </c>
      <c r="Q255" s="218">
        <f t="shared" si="70"/>
        <v>19.982588540592769</v>
      </c>
      <c r="R255" s="84">
        <v>10125</v>
      </c>
      <c r="S255" s="84">
        <v>10240</v>
      </c>
      <c r="T255" s="16">
        <v>68700000</v>
      </c>
      <c r="U255" s="84">
        <f t="shared" si="74"/>
        <v>148.17938245235882</v>
      </c>
      <c r="V255" s="84">
        <f t="shared" si="75"/>
        <v>156.55424699955452</v>
      </c>
      <c r="W255" s="85">
        <v>0</v>
      </c>
      <c r="X255" s="85">
        <v>0</v>
      </c>
      <c r="Y255" s="85">
        <v>0</v>
      </c>
      <c r="Z255" s="85">
        <f t="shared" si="59"/>
        <v>0</v>
      </c>
      <c r="AA255" s="85">
        <v>0</v>
      </c>
      <c r="AB255" s="221">
        <f t="shared" si="71"/>
        <v>1</v>
      </c>
      <c r="AC255" s="221">
        <f t="shared" si="72"/>
        <v>239178409368229</v>
      </c>
      <c r="AD255" s="220">
        <f t="shared" si="73"/>
        <v>271210072489367.87</v>
      </c>
      <c r="AE255" s="219">
        <f t="shared" si="52"/>
        <v>1133.923723323305</v>
      </c>
      <c r="AF255" s="98">
        <f t="shared" si="63"/>
        <v>6.599032593345119E-3</v>
      </c>
      <c r="AG255" s="84">
        <f t="shared" si="64"/>
        <v>1.7587939698492462E-2</v>
      </c>
      <c r="AH255" s="84">
        <f t="shared" si="65"/>
        <v>0</v>
      </c>
      <c r="AI255" s="84">
        <f t="shared" si="66"/>
        <v>-2.4067388688327317E-3</v>
      </c>
      <c r="AJ255" s="84" t="e">
        <f t="shared" si="67"/>
        <v>#DIV/0!</v>
      </c>
    </row>
    <row r="256" spans="1:36">
      <c r="A256" s="84">
        <v>20190114</v>
      </c>
      <c r="B256" s="84" t="s">
        <v>99</v>
      </c>
      <c r="C256" s="85">
        <v>40500</v>
      </c>
      <c r="D256" s="85">
        <v>40050</v>
      </c>
      <c r="E256" s="85">
        <v>5969782550</v>
      </c>
      <c r="F256" s="85">
        <f t="shared" si="53"/>
        <v>0.17527383696840204</v>
      </c>
      <c r="G256" s="218">
        <f t="shared" si="68"/>
        <v>0.17527383696840204</v>
      </c>
      <c r="H256" s="84">
        <v>216500</v>
      </c>
      <c r="I256" s="84">
        <v>211000</v>
      </c>
      <c r="J256" s="88">
        <v>125456133</v>
      </c>
      <c r="K256" s="84">
        <f t="shared" si="55"/>
        <v>1.4506567361361062</v>
      </c>
      <c r="L256" s="130">
        <f t="shared" si="69"/>
        <v>1.4506567361361062</v>
      </c>
      <c r="M256" s="85">
        <v>248700</v>
      </c>
      <c r="N256" s="85">
        <v>243800</v>
      </c>
      <c r="O256" s="85">
        <v>15956260</v>
      </c>
      <c r="P256" s="85">
        <f t="shared" si="57"/>
        <v>19.982588540592769</v>
      </c>
      <c r="Q256" s="218">
        <f t="shared" si="70"/>
        <v>19.982588540592769</v>
      </c>
      <c r="R256" s="84">
        <v>10240</v>
      </c>
      <c r="S256" s="84">
        <v>10200</v>
      </c>
      <c r="T256" s="16">
        <v>68700000</v>
      </c>
      <c r="U256" s="84">
        <f t="shared" si="74"/>
        <v>156.55424699955452</v>
      </c>
      <c r="V256" s="84">
        <f t="shared" si="75"/>
        <v>156.55424699955452</v>
      </c>
      <c r="W256" s="85">
        <v>0</v>
      </c>
      <c r="X256" s="85">
        <v>0</v>
      </c>
      <c r="Y256" s="85">
        <v>0</v>
      </c>
      <c r="Z256" s="85">
        <f t="shared" si="59"/>
        <v>0</v>
      </c>
      <c r="AA256" s="85">
        <v>0</v>
      </c>
      <c r="AB256" s="221">
        <f t="shared" si="71"/>
        <v>0</v>
      </c>
      <c r="AC256" s="221">
        <f t="shared" si="72"/>
        <v>239178409368229</v>
      </c>
      <c r="AD256" s="220">
        <f t="shared" si="73"/>
        <v>267745687438926.44</v>
      </c>
      <c r="AE256" s="219">
        <f t="shared" si="52"/>
        <v>1119.4392008298562</v>
      </c>
      <c r="AF256" s="98">
        <f t="shared" si="63"/>
        <v>-1.27738067345461E-2</v>
      </c>
      <c r="AG256" s="84">
        <f t="shared" si="64"/>
        <v>-1.1111111111111112E-2</v>
      </c>
      <c r="AH256" s="84">
        <f t="shared" si="65"/>
        <v>-2.5404157043879907E-2</v>
      </c>
      <c r="AI256" s="84">
        <f t="shared" si="66"/>
        <v>-1.9702452754322478E-2</v>
      </c>
      <c r="AJ256" s="84" t="e">
        <f t="shared" si="67"/>
        <v>#DIV/0!</v>
      </c>
    </row>
    <row r="257" spans="1:36">
      <c r="A257" s="84">
        <v>20190115</v>
      </c>
      <c r="B257" s="84" t="s">
        <v>99</v>
      </c>
      <c r="C257" s="85">
        <v>40050</v>
      </c>
      <c r="D257" s="85">
        <v>41100</v>
      </c>
      <c r="E257" s="85">
        <v>5969782550</v>
      </c>
      <c r="F257" s="85">
        <f t="shared" si="53"/>
        <v>0.17527383696840204</v>
      </c>
      <c r="G257" s="218">
        <f t="shared" si="68"/>
        <v>0.17527383696840204</v>
      </c>
      <c r="H257" s="84">
        <v>211000</v>
      </c>
      <c r="I257" s="84">
        <v>207500</v>
      </c>
      <c r="J257" s="88">
        <v>125456133</v>
      </c>
      <c r="K257" s="84">
        <f t="shared" si="55"/>
        <v>1.4506567361361062</v>
      </c>
      <c r="L257" s="130">
        <f t="shared" si="69"/>
        <v>1.4506567361361062</v>
      </c>
      <c r="M257" s="85">
        <v>243800</v>
      </c>
      <c r="N257" s="85">
        <v>247100</v>
      </c>
      <c r="O257" s="85">
        <v>15956260</v>
      </c>
      <c r="P257" s="85">
        <f t="shared" si="57"/>
        <v>19.982588540592769</v>
      </c>
      <c r="Q257" s="218">
        <f t="shared" si="70"/>
        <v>19.982588540592769</v>
      </c>
      <c r="R257" s="84">
        <v>10200</v>
      </c>
      <c r="S257" s="84">
        <v>10295</v>
      </c>
      <c r="T257" s="16">
        <v>68700000</v>
      </c>
      <c r="U257" s="84">
        <f t="shared" si="74"/>
        <v>156.55424699955452</v>
      </c>
      <c r="V257" s="84">
        <f t="shared" si="75"/>
        <v>156.55424699955452</v>
      </c>
      <c r="W257" s="85">
        <v>0</v>
      </c>
      <c r="X257" s="85">
        <v>0</v>
      </c>
      <c r="Y257" s="85">
        <v>0</v>
      </c>
      <c r="Z257" s="85">
        <f t="shared" si="59"/>
        <v>0</v>
      </c>
      <c r="AA257" s="85">
        <v>0</v>
      </c>
      <c r="AB257" s="221">
        <f t="shared" si="71"/>
        <v>0</v>
      </c>
      <c r="AC257" s="221">
        <f t="shared" si="72"/>
        <v>239178409368229</v>
      </c>
      <c r="AD257" s="220">
        <f t="shared" si="73"/>
        <v>270281320862701.87</v>
      </c>
      <c r="AE257" s="219">
        <f t="shared" si="52"/>
        <v>1130.0406319141798</v>
      </c>
      <c r="AF257" s="98">
        <f t="shared" si="63"/>
        <v>9.4703053783221375E-3</v>
      </c>
      <c r="AG257" s="84">
        <f t="shared" si="64"/>
        <v>2.6217228464419477E-2</v>
      </c>
      <c r="AH257" s="84">
        <f t="shared" si="65"/>
        <v>-1.6587677725118485E-2</v>
      </c>
      <c r="AI257" s="84">
        <f t="shared" si="66"/>
        <v>1.3535684987694831E-2</v>
      </c>
      <c r="AJ257" s="84" t="e">
        <f t="shared" si="67"/>
        <v>#DIV/0!</v>
      </c>
    </row>
    <row r="258" spans="1:36">
      <c r="A258" s="84">
        <v>20190116</v>
      </c>
      <c r="B258" s="84" t="s">
        <v>99</v>
      </c>
      <c r="C258" s="85">
        <v>41100</v>
      </c>
      <c r="D258" s="85">
        <v>41450</v>
      </c>
      <c r="E258" s="85">
        <v>5969782550</v>
      </c>
      <c r="F258" s="85">
        <f t="shared" si="53"/>
        <v>0.17527383696840204</v>
      </c>
      <c r="G258" s="218">
        <f t="shared" si="68"/>
        <v>0.17527383696840204</v>
      </c>
      <c r="H258" s="84">
        <v>207500</v>
      </c>
      <c r="I258" s="84">
        <v>202000</v>
      </c>
      <c r="J258" s="88">
        <v>125456133</v>
      </c>
      <c r="K258" s="84">
        <f t="shared" si="55"/>
        <v>1.4506567361361062</v>
      </c>
      <c r="L258" s="130">
        <f t="shared" si="69"/>
        <v>1.4506567361361062</v>
      </c>
      <c r="M258" s="85">
        <v>247100</v>
      </c>
      <c r="N258" s="85">
        <v>249200</v>
      </c>
      <c r="O258" s="85">
        <v>15956260</v>
      </c>
      <c r="P258" s="85">
        <f t="shared" si="57"/>
        <v>19.982588540592769</v>
      </c>
      <c r="Q258" s="218">
        <f t="shared" si="70"/>
        <v>19.982588540592769</v>
      </c>
      <c r="R258" s="84">
        <v>10295</v>
      </c>
      <c r="S258" s="84">
        <v>10400</v>
      </c>
      <c r="T258" s="16">
        <v>68700000</v>
      </c>
      <c r="U258" s="84">
        <f t="shared" si="74"/>
        <v>156.55424699955452</v>
      </c>
      <c r="V258" s="84">
        <f t="shared" si="75"/>
        <v>156.55424699955452</v>
      </c>
      <c r="W258" s="85">
        <v>0</v>
      </c>
      <c r="X258" s="85">
        <v>0</v>
      </c>
      <c r="Y258" s="85">
        <v>0</v>
      </c>
      <c r="Z258" s="85">
        <f t="shared" si="59"/>
        <v>0</v>
      </c>
      <c r="AA258" s="85">
        <v>0</v>
      </c>
      <c r="AB258" s="221">
        <f t="shared" si="71"/>
        <v>0</v>
      </c>
      <c r="AC258" s="221">
        <f t="shared" si="72"/>
        <v>239178409368229</v>
      </c>
      <c r="AD258" s="220">
        <f t="shared" si="73"/>
        <v>271445459946058</v>
      </c>
      <c r="AE258" s="219">
        <f t="shared" si="52"/>
        <v>1134.9078734282909</v>
      </c>
      <c r="AF258" s="98">
        <f t="shared" si="63"/>
        <v>4.3071385016187347E-3</v>
      </c>
      <c r="AG258" s="84">
        <f t="shared" si="64"/>
        <v>8.5158150851581509E-3</v>
      </c>
      <c r="AH258" s="84">
        <f t="shared" si="65"/>
        <v>-2.6506024096385541E-2</v>
      </c>
      <c r="AI258" s="84">
        <f t="shared" si="66"/>
        <v>8.4985835694051E-3</v>
      </c>
      <c r="AJ258" s="84" t="e">
        <f t="shared" si="67"/>
        <v>#DIV/0!</v>
      </c>
    </row>
    <row r="259" spans="1:36">
      <c r="A259" s="84">
        <v>20190117</v>
      </c>
      <c r="B259" s="84" t="s">
        <v>99</v>
      </c>
      <c r="C259" s="85">
        <v>41450</v>
      </c>
      <c r="D259" s="85">
        <v>41950</v>
      </c>
      <c r="E259" s="85">
        <v>5969782550</v>
      </c>
      <c r="F259" s="85">
        <f t="shared" si="53"/>
        <v>0.17527383696840204</v>
      </c>
      <c r="G259" s="218">
        <f t="shared" si="68"/>
        <v>0.17527383696840204</v>
      </c>
      <c r="H259" s="84">
        <v>202000</v>
      </c>
      <c r="I259" s="84">
        <v>195500</v>
      </c>
      <c r="J259" s="88">
        <v>125456133</v>
      </c>
      <c r="K259" s="84">
        <f t="shared" si="55"/>
        <v>1.4506567361361062</v>
      </c>
      <c r="L259" s="130">
        <f t="shared" si="69"/>
        <v>1.4506567361361062</v>
      </c>
      <c r="M259" s="85">
        <v>249200</v>
      </c>
      <c r="N259" s="85">
        <v>255100</v>
      </c>
      <c r="O259" s="85">
        <v>15956260</v>
      </c>
      <c r="P259" s="85">
        <f t="shared" si="57"/>
        <v>19.982588540592769</v>
      </c>
      <c r="Q259" s="218">
        <f t="shared" si="70"/>
        <v>19.982588540592769</v>
      </c>
      <c r="R259" s="84">
        <v>10400</v>
      </c>
      <c r="S259" s="84">
        <v>10410</v>
      </c>
      <c r="T259" s="16">
        <v>68700000</v>
      </c>
      <c r="U259" s="84">
        <f t="shared" si="74"/>
        <v>156.55424699955452</v>
      </c>
      <c r="V259" s="84">
        <f t="shared" si="75"/>
        <v>156.55424699955452</v>
      </c>
      <c r="W259" s="85">
        <v>0</v>
      </c>
      <c r="X259" s="85">
        <v>0</v>
      </c>
      <c r="Y259" s="85">
        <v>0</v>
      </c>
      <c r="Z259" s="85">
        <f t="shared" si="59"/>
        <v>0</v>
      </c>
      <c r="AA259" s="85">
        <v>0</v>
      </c>
      <c r="AB259" s="221">
        <f t="shared" si="71"/>
        <v>0</v>
      </c>
      <c r="AC259" s="221">
        <f t="shared" si="72"/>
        <v>239178409368229</v>
      </c>
      <c r="AD259" s="220">
        <f t="shared" si="73"/>
        <v>272774425993217.84</v>
      </c>
      <c r="AE259" s="219">
        <f t="shared" si="52"/>
        <v>1140.4642530809117</v>
      </c>
      <c r="AF259" s="98">
        <f t="shared" si="63"/>
        <v>4.8958860738504183E-3</v>
      </c>
      <c r="AG259" s="84">
        <f t="shared" si="64"/>
        <v>1.2062726176115802E-2</v>
      </c>
      <c r="AH259" s="84">
        <f t="shared" si="65"/>
        <v>-3.2178217821782179E-2</v>
      </c>
      <c r="AI259" s="84">
        <f t="shared" si="66"/>
        <v>2.3675762439807384E-2</v>
      </c>
      <c r="AJ259" s="84" t="e">
        <f t="shared" si="67"/>
        <v>#DIV/0!</v>
      </c>
    </row>
    <row r="260" spans="1:36">
      <c r="A260" s="84">
        <v>20190118</v>
      </c>
      <c r="B260" s="84" t="s">
        <v>99</v>
      </c>
      <c r="C260" s="85">
        <v>41950</v>
      </c>
      <c r="D260" s="85">
        <v>42300</v>
      </c>
      <c r="E260" s="85">
        <v>5969782550</v>
      </c>
      <c r="F260" s="85">
        <f t="shared" si="53"/>
        <v>0.17527383696840204</v>
      </c>
      <c r="G260" s="218">
        <f t="shared" si="68"/>
        <v>0.17527383696840204</v>
      </c>
      <c r="H260" s="84">
        <v>195500</v>
      </c>
      <c r="I260" s="84">
        <v>201000</v>
      </c>
      <c r="J260" s="88">
        <v>125456133</v>
      </c>
      <c r="K260" s="84">
        <f t="shared" si="55"/>
        <v>1.4506567361361062</v>
      </c>
      <c r="L260" s="130">
        <f t="shared" si="69"/>
        <v>1.4506567361361062</v>
      </c>
      <c r="M260" s="85">
        <v>255100</v>
      </c>
      <c r="N260" s="85">
        <v>261000</v>
      </c>
      <c r="O260" s="85">
        <v>15956260</v>
      </c>
      <c r="P260" s="85">
        <f t="shared" si="57"/>
        <v>19.982588540592769</v>
      </c>
      <c r="Q260" s="218">
        <f t="shared" si="70"/>
        <v>19.982588540592769</v>
      </c>
      <c r="R260" s="84">
        <v>10410</v>
      </c>
      <c r="S260" s="84">
        <v>10470</v>
      </c>
      <c r="T260" s="16">
        <v>68700000</v>
      </c>
      <c r="U260" s="84">
        <f t="shared" si="74"/>
        <v>156.55424699955452</v>
      </c>
      <c r="V260" s="84">
        <f t="shared" si="75"/>
        <v>156.55424699955452</v>
      </c>
      <c r="W260" s="85">
        <v>0</v>
      </c>
      <c r="X260" s="85">
        <v>0</v>
      </c>
      <c r="Y260" s="85">
        <v>0</v>
      </c>
      <c r="Z260" s="85">
        <f t="shared" si="59"/>
        <v>0</v>
      </c>
      <c r="AA260" s="85">
        <v>0</v>
      </c>
      <c r="AB260" s="221">
        <f t="shared" si="71"/>
        <v>0</v>
      </c>
      <c r="AC260" s="221">
        <f t="shared" si="72"/>
        <v>239178409368229</v>
      </c>
      <c r="AD260" s="220">
        <f t="shared" si="73"/>
        <v>276668129287922.81</v>
      </c>
      <c r="AE260" s="219">
        <f t="shared" ref="AE260:AE323" si="76">AD260/AC260*1000</f>
        <v>1156.7437463051954</v>
      </c>
      <c r="AF260" s="98">
        <f t="shared" si="63"/>
        <v>1.427444409616993E-2</v>
      </c>
      <c r="AG260" s="84">
        <f t="shared" si="64"/>
        <v>8.3432657926102508E-3</v>
      </c>
      <c r="AH260" s="84">
        <f t="shared" si="65"/>
        <v>2.8132992327365727E-2</v>
      </c>
      <c r="AI260" s="84">
        <f t="shared" si="66"/>
        <v>2.3128185025480204E-2</v>
      </c>
      <c r="AJ260" s="84" t="e">
        <f t="shared" si="67"/>
        <v>#DIV/0!</v>
      </c>
    </row>
    <row r="261" spans="1:36">
      <c r="A261" s="84">
        <v>20190121</v>
      </c>
      <c r="B261" s="84" t="s">
        <v>99</v>
      </c>
      <c r="C261" s="85">
        <v>42300</v>
      </c>
      <c r="D261" s="85">
        <v>42750</v>
      </c>
      <c r="E261" s="85">
        <v>5969782550</v>
      </c>
      <c r="F261" s="85">
        <f t="shared" ref="F261:F324" si="77">G260</f>
        <v>0.17527383696840204</v>
      </c>
      <c r="G261" s="218">
        <f t="shared" si="68"/>
        <v>0.17527383696840204</v>
      </c>
      <c r="H261" s="84">
        <v>201000</v>
      </c>
      <c r="I261" s="84">
        <v>198000</v>
      </c>
      <c r="J261" s="88">
        <v>125456133</v>
      </c>
      <c r="K261" s="84">
        <f t="shared" ref="K261:K324" si="78">L260</f>
        <v>1.4506567361361062</v>
      </c>
      <c r="L261" s="130">
        <f t="shared" si="69"/>
        <v>1.4506567361361062</v>
      </c>
      <c r="M261" s="85">
        <v>261000</v>
      </c>
      <c r="N261" s="85">
        <v>257000</v>
      </c>
      <c r="O261" s="85">
        <v>15956260</v>
      </c>
      <c r="P261" s="85">
        <f t="shared" ref="P261:P324" si="79">Q260</f>
        <v>19.982588540592769</v>
      </c>
      <c r="Q261" s="218">
        <f t="shared" si="70"/>
        <v>19.982588540592769</v>
      </c>
      <c r="R261" s="84">
        <v>10470</v>
      </c>
      <c r="S261" s="84">
        <v>10505</v>
      </c>
      <c r="T261" s="16">
        <v>68700000</v>
      </c>
      <c r="U261" s="84">
        <f t="shared" si="74"/>
        <v>156.55424699955452</v>
      </c>
      <c r="V261" s="84">
        <f t="shared" si="75"/>
        <v>156.55424699955452</v>
      </c>
      <c r="W261" s="85">
        <v>0</v>
      </c>
      <c r="X261" s="85">
        <v>0</v>
      </c>
      <c r="Y261" s="85">
        <v>0</v>
      </c>
      <c r="Z261" s="85">
        <f t="shared" ref="Z261:Z324" si="80">AA260</f>
        <v>0</v>
      </c>
      <c r="AA261" s="85">
        <v>0</v>
      </c>
      <c r="AB261" s="221">
        <f t="shared" si="71"/>
        <v>0</v>
      </c>
      <c r="AC261" s="221">
        <f t="shared" si="72"/>
        <v>239178409368229</v>
      </c>
      <c r="AD261" s="220">
        <f t="shared" si="73"/>
        <v>275694049120680.69</v>
      </c>
      <c r="AE261" s="219">
        <f t="shared" si="76"/>
        <v>1152.6711372021616</v>
      </c>
      <c r="AF261" s="98">
        <f t="shared" ref="AF261:AF324" si="81">(AE261-AE260)/AE260</f>
        <v>-3.5207530760743254E-3</v>
      </c>
      <c r="AG261" s="84">
        <f t="shared" ref="AG261:AG324" si="82">(D261-C261)/C261</f>
        <v>1.0638297872340425E-2</v>
      </c>
      <c r="AH261" s="84">
        <f t="shared" ref="AH261:AH324" si="83">(I261-H261)/H261</f>
        <v>-1.4925373134328358E-2</v>
      </c>
      <c r="AI261" s="84">
        <f t="shared" ref="AI261:AI324" si="84">(N261-M261)/M261</f>
        <v>-1.532567049808429E-2</v>
      </c>
      <c r="AJ261" s="84" t="e">
        <f t="shared" ref="AJ261:AJ324" si="85">(X261-W261)/X261</f>
        <v>#DIV/0!</v>
      </c>
    </row>
    <row r="262" spans="1:36">
      <c r="A262" s="84">
        <v>20190122</v>
      </c>
      <c r="B262" s="84" t="s">
        <v>99</v>
      </c>
      <c r="C262" s="85">
        <v>42750</v>
      </c>
      <c r="D262" s="85">
        <v>42150</v>
      </c>
      <c r="E262" s="85">
        <v>5969782550</v>
      </c>
      <c r="F262" s="85">
        <f t="shared" si="77"/>
        <v>0.17527383696840204</v>
      </c>
      <c r="G262" s="218">
        <f t="shared" si="68"/>
        <v>0.17527383696840204</v>
      </c>
      <c r="H262" s="84">
        <v>198000</v>
      </c>
      <c r="I262" s="84">
        <v>200000</v>
      </c>
      <c r="J262" s="88">
        <v>125456133</v>
      </c>
      <c r="K262" s="84">
        <f t="shared" si="78"/>
        <v>1.4506567361361062</v>
      </c>
      <c r="L262" s="130">
        <f t="shared" si="69"/>
        <v>1.4506567361361062</v>
      </c>
      <c r="M262" s="85">
        <v>257000</v>
      </c>
      <c r="N262" s="85">
        <v>257100</v>
      </c>
      <c r="O262" s="85">
        <v>15956260</v>
      </c>
      <c r="P262" s="85">
        <f t="shared" si="79"/>
        <v>19.982588540592769</v>
      </c>
      <c r="Q262" s="218">
        <f t="shared" si="70"/>
        <v>19.982588540592769</v>
      </c>
      <c r="R262" s="84">
        <v>10505</v>
      </c>
      <c r="S262" s="84">
        <v>10450</v>
      </c>
      <c r="T262" s="16">
        <v>68700000</v>
      </c>
      <c r="U262" s="84">
        <f t="shared" si="74"/>
        <v>156.55424699955452</v>
      </c>
      <c r="V262" s="84">
        <f t="shared" si="75"/>
        <v>156.55424699955452</v>
      </c>
      <c r="W262" s="85">
        <v>0</v>
      </c>
      <c r="X262" s="85">
        <v>0</v>
      </c>
      <c r="Y262" s="85">
        <v>0</v>
      </c>
      <c r="Z262" s="85">
        <f t="shared" si="80"/>
        <v>0</v>
      </c>
      <c r="AA262" s="85">
        <v>0</v>
      </c>
      <c r="AB262" s="221">
        <f t="shared" si="71"/>
        <v>0</v>
      </c>
      <c r="AC262" s="221">
        <f t="shared" si="72"/>
        <v>239178409368229</v>
      </c>
      <c r="AD262" s="220">
        <f t="shared" si="73"/>
        <v>274870573189024.31</v>
      </c>
      <c r="AE262" s="219">
        <f t="shared" si="76"/>
        <v>1149.2282013040949</v>
      </c>
      <c r="AF262" s="98">
        <f t="shared" si="81"/>
        <v>-2.9869195011021318E-3</v>
      </c>
      <c r="AG262" s="84">
        <f t="shared" si="82"/>
        <v>-1.4035087719298246E-2</v>
      </c>
      <c r="AH262" s="84">
        <f t="shared" si="83"/>
        <v>1.0101010101010102E-2</v>
      </c>
      <c r="AI262" s="84">
        <f t="shared" si="84"/>
        <v>3.8910505836575878E-4</v>
      </c>
      <c r="AJ262" s="84" t="e">
        <f t="shared" si="85"/>
        <v>#DIV/0!</v>
      </c>
    </row>
    <row r="263" spans="1:36">
      <c r="A263" s="84">
        <v>20190123</v>
      </c>
      <c r="B263" s="84" t="s">
        <v>99</v>
      </c>
      <c r="C263" s="85">
        <v>42150</v>
      </c>
      <c r="D263" s="85">
        <v>42000</v>
      </c>
      <c r="E263" s="85">
        <v>5969782550</v>
      </c>
      <c r="F263" s="85">
        <f t="shared" si="77"/>
        <v>0.17527383696840204</v>
      </c>
      <c r="G263" s="218">
        <f t="shared" si="68"/>
        <v>0.17527383696840204</v>
      </c>
      <c r="H263" s="84">
        <v>200000</v>
      </c>
      <c r="I263" s="84">
        <v>200000</v>
      </c>
      <c r="J263" s="88">
        <v>125456133</v>
      </c>
      <c r="K263" s="84">
        <f t="shared" si="78"/>
        <v>1.4506567361361062</v>
      </c>
      <c r="L263" s="130">
        <f t="shared" si="69"/>
        <v>1.4506567361361062</v>
      </c>
      <c r="M263" s="85">
        <v>257100</v>
      </c>
      <c r="N263" s="85">
        <v>251900</v>
      </c>
      <c r="O263" s="85">
        <v>15956260</v>
      </c>
      <c r="P263" s="85">
        <f t="shared" si="79"/>
        <v>19.982588540592769</v>
      </c>
      <c r="Q263" s="218">
        <f t="shared" si="70"/>
        <v>19.982588540592769</v>
      </c>
      <c r="R263" s="84">
        <v>10450</v>
      </c>
      <c r="S263" s="84">
        <v>10485</v>
      </c>
      <c r="T263" s="16">
        <v>68700000</v>
      </c>
      <c r="U263" s="84">
        <f t="shared" si="74"/>
        <v>156.55424699955452</v>
      </c>
      <c r="V263" s="84">
        <f t="shared" si="75"/>
        <v>156.55424699955452</v>
      </c>
      <c r="W263" s="85">
        <v>0</v>
      </c>
      <c r="X263" s="85">
        <v>0</v>
      </c>
      <c r="Y263" s="85">
        <v>0</v>
      </c>
      <c r="Z263" s="85">
        <f t="shared" si="80"/>
        <v>0</v>
      </c>
      <c r="AA263" s="85">
        <v>0</v>
      </c>
      <c r="AB263" s="221">
        <f t="shared" si="71"/>
        <v>0</v>
      </c>
      <c r="AC263" s="221">
        <f t="shared" si="72"/>
        <v>239178409368229</v>
      </c>
      <c r="AD263" s="220">
        <f t="shared" si="73"/>
        <v>273432049505145</v>
      </c>
      <c r="AE263" s="219">
        <f t="shared" si="76"/>
        <v>1143.2137634303795</v>
      </c>
      <c r="AF263" s="98">
        <f t="shared" si="81"/>
        <v>-5.2334583043563716E-3</v>
      </c>
      <c r="AG263" s="84">
        <f t="shared" si="82"/>
        <v>-3.5587188612099642E-3</v>
      </c>
      <c r="AH263" s="84">
        <f t="shared" si="83"/>
        <v>0</v>
      </c>
      <c r="AI263" s="84">
        <f t="shared" si="84"/>
        <v>-2.0225593154414623E-2</v>
      </c>
      <c r="AJ263" s="84" t="e">
        <f t="shared" si="85"/>
        <v>#DIV/0!</v>
      </c>
    </row>
    <row r="264" spans="1:36">
      <c r="A264" s="84">
        <v>20190124</v>
      </c>
      <c r="B264" s="84" t="s">
        <v>99</v>
      </c>
      <c r="C264" s="85">
        <v>42000</v>
      </c>
      <c r="D264" s="85">
        <v>43050</v>
      </c>
      <c r="E264" s="85">
        <v>5969782550</v>
      </c>
      <c r="F264" s="85">
        <f t="shared" si="77"/>
        <v>0.17527383696840204</v>
      </c>
      <c r="G264" s="218">
        <f t="shared" si="68"/>
        <v>0.17527383696840204</v>
      </c>
      <c r="H264" s="84">
        <v>200000</v>
      </c>
      <c r="I264" s="84">
        <v>208000</v>
      </c>
      <c r="J264" s="88">
        <v>125456133</v>
      </c>
      <c r="K264" s="84">
        <f t="shared" si="78"/>
        <v>1.4506567361361062</v>
      </c>
      <c r="L264" s="130">
        <f t="shared" si="69"/>
        <v>1.4506567361361062</v>
      </c>
      <c r="M264" s="85">
        <v>251900</v>
      </c>
      <c r="N264" s="85">
        <v>261700</v>
      </c>
      <c r="O264" s="85">
        <v>15956260</v>
      </c>
      <c r="P264" s="85">
        <f t="shared" si="79"/>
        <v>19.982588540592769</v>
      </c>
      <c r="Q264" s="218">
        <f t="shared" si="70"/>
        <v>19.982588540592769</v>
      </c>
      <c r="R264" s="84">
        <v>10485</v>
      </c>
      <c r="S264" s="84">
        <v>10605</v>
      </c>
      <c r="T264" s="16">
        <v>68700000</v>
      </c>
      <c r="U264" s="84">
        <f t="shared" si="74"/>
        <v>156.55424699955452</v>
      </c>
      <c r="V264" s="84">
        <f t="shared" si="75"/>
        <v>156.55424699955452</v>
      </c>
      <c r="W264" s="85">
        <v>0</v>
      </c>
      <c r="X264" s="85">
        <v>0</v>
      </c>
      <c r="Y264" s="85">
        <v>0</v>
      </c>
      <c r="Z264" s="85">
        <f t="shared" si="80"/>
        <v>0</v>
      </c>
      <c r="AA264" s="85">
        <v>0</v>
      </c>
      <c r="AB264" s="221">
        <f t="shared" si="71"/>
        <v>0</v>
      </c>
      <c r="AC264" s="221">
        <f t="shared" si="72"/>
        <v>239178409368229</v>
      </c>
      <c r="AD264" s="220">
        <f t="shared" si="73"/>
        <v>280402001327515.25</v>
      </c>
      <c r="AE264" s="219">
        <f t="shared" si="76"/>
        <v>1172.3549883460432</v>
      </c>
      <c r="AF264" s="98">
        <f t="shared" si="81"/>
        <v>2.5490617632367613E-2</v>
      </c>
      <c r="AG264" s="84">
        <f t="shared" si="82"/>
        <v>2.5000000000000001E-2</v>
      </c>
      <c r="AH264" s="84">
        <f t="shared" si="83"/>
        <v>0.04</v>
      </c>
      <c r="AI264" s="84">
        <f t="shared" si="84"/>
        <v>3.8904327113934101E-2</v>
      </c>
      <c r="AJ264" s="84" t="e">
        <f t="shared" si="85"/>
        <v>#DIV/0!</v>
      </c>
    </row>
    <row r="265" spans="1:36">
      <c r="A265" s="84">
        <v>20190125</v>
      </c>
      <c r="B265" s="84" t="s">
        <v>99</v>
      </c>
      <c r="C265" s="85">
        <v>43050</v>
      </c>
      <c r="D265" s="85">
        <v>44750</v>
      </c>
      <c r="E265" s="85">
        <v>5969782550</v>
      </c>
      <c r="F265" s="85">
        <f t="shared" si="77"/>
        <v>0.17527383696840204</v>
      </c>
      <c r="G265" s="218">
        <f t="shared" si="68"/>
        <v>0.17527383696840204</v>
      </c>
      <c r="H265" s="84">
        <v>208000</v>
      </c>
      <c r="I265" s="84">
        <v>208500</v>
      </c>
      <c r="J265" s="88">
        <v>125456133</v>
      </c>
      <c r="K265" s="84">
        <f t="shared" si="78"/>
        <v>1.4506567361361062</v>
      </c>
      <c r="L265" s="130">
        <f t="shared" si="69"/>
        <v>1.4506567361361062</v>
      </c>
      <c r="M265" s="85">
        <v>261700</v>
      </c>
      <c r="N265" s="85">
        <v>260300</v>
      </c>
      <c r="O265" s="85">
        <v>15956260</v>
      </c>
      <c r="P265" s="85">
        <f t="shared" si="79"/>
        <v>19.982588540592769</v>
      </c>
      <c r="Q265" s="218">
        <f t="shared" si="70"/>
        <v>19.982588540592769</v>
      </c>
      <c r="R265" s="84">
        <v>10605</v>
      </c>
      <c r="S265" s="84">
        <v>10820</v>
      </c>
      <c r="T265" s="16">
        <v>68700000</v>
      </c>
      <c r="U265" s="84">
        <f t="shared" si="74"/>
        <v>156.55424699955452</v>
      </c>
      <c r="V265" s="84">
        <f t="shared" si="75"/>
        <v>156.55424699955452</v>
      </c>
      <c r="W265" s="85">
        <v>0</v>
      </c>
      <c r="X265" s="85">
        <v>0</v>
      </c>
      <c r="Y265" s="85">
        <v>0</v>
      </c>
      <c r="Z265" s="85">
        <f t="shared" si="80"/>
        <v>0</v>
      </c>
      <c r="AA265" s="85">
        <v>0</v>
      </c>
      <c r="AB265" s="221">
        <f t="shared" si="71"/>
        <v>0</v>
      </c>
      <c r="AC265" s="221">
        <f t="shared" si="72"/>
        <v>239178409368229</v>
      </c>
      <c r="AD265" s="220">
        <f t="shared" si="73"/>
        <v>284137785774307.19</v>
      </c>
      <c r="AE265" s="219">
        <f t="shared" si="76"/>
        <v>1187.9742261219767</v>
      </c>
      <c r="AF265" s="98">
        <f t="shared" si="81"/>
        <v>1.3322959283833534E-2</v>
      </c>
      <c r="AG265" s="84">
        <f t="shared" si="82"/>
        <v>3.9488966318234613E-2</v>
      </c>
      <c r="AH265" s="84">
        <f t="shared" si="83"/>
        <v>2.403846153846154E-3</v>
      </c>
      <c r="AI265" s="84">
        <f t="shared" si="84"/>
        <v>-5.349636988918609E-3</v>
      </c>
      <c r="AJ265" s="84" t="e">
        <f t="shared" si="85"/>
        <v>#DIV/0!</v>
      </c>
    </row>
    <row r="266" spans="1:36">
      <c r="A266" s="84">
        <v>20190128</v>
      </c>
      <c r="B266" s="84" t="s">
        <v>99</v>
      </c>
      <c r="C266" s="85">
        <v>44750</v>
      </c>
      <c r="D266" s="85">
        <v>45050</v>
      </c>
      <c r="E266" s="85">
        <v>5969782550</v>
      </c>
      <c r="F266" s="85">
        <f t="shared" si="77"/>
        <v>0.17527383696840204</v>
      </c>
      <c r="G266" s="218">
        <f t="shared" si="68"/>
        <v>0.17527383696840204</v>
      </c>
      <c r="H266" s="84">
        <v>208500</v>
      </c>
      <c r="I266" s="84">
        <v>211000</v>
      </c>
      <c r="J266" s="88">
        <v>125456133</v>
      </c>
      <c r="K266" s="84">
        <f t="shared" si="78"/>
        <v>1.4506567361361062</v>
      </c>
      <c r="L266" s="130">
        <f t="shared" si="69"/>
        <v>1.4506567361361062</v>
      </c>
      <c r="M266" s="85">
        <v>260300</v>
      </c>
      <c r="N266" s="85">
        <v>262700</v>
      </c>
      <c r="O266" s="85">
        <v>15956260</v>
      </c>
      <c r="P266" s="85">
        <f t="shared" si="79"/>
        <v>19.982588540592769</v>
      </c>
      <c r="Q266" s="218">
        <f t="shared" si="70"/>
        <v>19.982588540592769</v>
      </c>
      <c r="R266" s="84">
        <v>10820</v>
      </c>
      <c r="S266" s="84">
        <v>10875</v>
      </c>
      <c r="T266" s="16">
        <v>68700000</v>
      </c>
      <c r="U266" s="84">
        <f t="shared" si="74"/>
        <v>156.55424699955452</v>
      </c>
      <c r="V266" s="84">
        <f t="shared" si="75"/>
        <v>156.55424699955452</v>
      </c>
      <c r="W266" s="85">
        <v>0</v>
      </c>
      <c r="X266" s="85">
        <v>0</v>
      </c>
      <c r="Y266" s="85">
        <v>0</v>
      </c>
      <c r="Z266" s="85">
        <f t="shared" si="80"/>
        <v>0</v>
      </c>
      <c r="AA266" s="85">
        <v>0</v>
      </c>
      <c r="AB266" s="221">
        <f t="shared" si="71"/>
        <v>0</v>
      </c>
      <c r="AC266" s="221">
        <f t="shared" si="72"/>
        <v>239178409368229</v>
      </c>
      <c r="AD266" s="220">
        <f t="shared" si="73"/>
        <v>286263448173425.87</v>
      </c>
      <c r="AE266" s="219">
        <f t="shared" si="76"/>
        <v>1196.8615768018874</v>
      </c>
      <c r="AF266" s="98">
        <f t="shared" si="81"/>
        <v>7.4810972195268628E-3</v>
      </c>
      <c r="AG266" s="84">
        <f t="shared" si="82"/>
        <v>6.7039106145251395E-3</v>
      </c>
      <c r="AH266" s="84">
        <f t="shared" si="83"/>
        <v>1.1990407673860911E-2</v>
      </c>
      <c r="AI266" s="84">
        <f t="shared" si="84"/>
        <v>9.2201306185170952E-3</v>
      </c>
      <c r="AJ266" s="84" t="e">
        <f t="shared" si="85"/>
        <v>#DIV/0!</v>
      </c>
    </row>
    <row r="267" spans="1:36">
      <c r="A267" s="84">
        <v>20190129</v>
      </c>
      <c r="B267" s="84" t="s">
        <v>99</v>
      </c>
      <c r="C267" s="85">
        <v>45050</v>
      </c>
      <c r="D267" s="85">
        <v>45500</v>
      </c>
      <c r="E267" s="85">
        <v>5969782550</v>
      </c>
      <c r="F267" s="85">
        <f t="shared" si="77"/>
        <v>0.17527383696840204</v>
      </c>
      <c r="G267" s="218">
        <f t="shared" si="68"/>
        <v>0.17527383696840204</v>
      </c>
      <c r="H267" s="84">
        <v>211000</v>
      </c>
      <c r="I267" s="84">
        <v>210500</v>
      </c>
      <c r="J267" s="88">
        <v>125456133</v>
      </c>
      <c r="K267" s="84">
        <f t="shared" si="78"/>
        <v>1.4506567361361062</v>
      </c>
      <c r="L267" s="130">
        <f t="shared" si="69"/>
        <v>1.4506567361361062</v>
      </c>
      <c r="M267" s="85">
        <v>262700</v>
      </c>
      <c r="N267" s="85">
        <v>269900</v>
      </c>
      <c r="O267" s="85">
        <v>15956260</v>
      </c>
      <c r="P267" s="85">
        <f t="shared" si="79"/>
        <v>19.982588540592769</v>
      </c>
      <c r="Q267" s="218">
        <f t="shared" si="70"/>
        <v>19.982588540592769</v>
      </c>
      <c r="R267" s="84">
        <v>10875</v>
      </c>
      <c r="S267" s="84">
        <v>10875</v>
      </c>
      <c r="T267" s="16">
        <v>68700000</v>
      </c>
      <c r="U267" s="84">
        <f t="shared" si="74"/>
        <v>156.55424699955452</v>
      </c>
      <c r="V267" s="84">
        <f t="shared" si="75"/>
        <v>156.55424699955452</v>
      </c>
      <c r="W267" s="85">
        <v>0</v>
      </c>
      <c r="X267" s="85">
        <v>0</v>
      </c>
      <c r="Y267" s="85">
        <v>0</v>
      </c>
      <c r="Z267" s="85">
        <f t="shared" si="80"/>
        <v>0</v>
      </c>
      <c r="AA267" s="85">
        <v>0</v>
      </c>
      <c r="AB267" s="221">
        <f t="shared" si="71"/>
        <v>0</v>
      </c>
      <c r="AC267" s="221">
        <f t="shared" si="72"/>
        <v>239178409368229</v>
      </c>
      <c r="AD267" s="220">
        <f t="shared" si="73"/>
        <v>288939008416477.69</v>
      </c>
      <c r="AE267" s="219">
        <f t="shared" si="76"/>
        <v>1208.0480390336545</v>
      </c>
      <c r="AF267" s="98">
        <f t="shared" si="81"/>
        <v>9.3464962436660866E-3</v>
      </c>
      <c r="AG267" s="84">
        <f t="shared" si="82"/>
        <v>9.9889012208657056E-3</v>
      </c>
      <c r="AH267" s="84">
        <f t="shared" si="83"/>
        <v>-2.3696682464454978E-3</v>
      </c>
      <c r="AI267" s="84">
        <f t="shared" si="84"/>
        <v>2.7407689379520365E-2</v>
      </c>
      <c r="AJ267" s="84" t="e">
        <f t="shared" si="85"/>
        <v>#DIV/0!</v>
      </c>
    </row>
    <row r="268" spans="1:36">
      <c r="A268" s="84">
        <v>20190130</v>
      </c>
      <c r="B268" s="84" t="s">
        <v>99</v>
      </c>
      <c r="C268" s="85">
        <v>45500</v>
      </c>
      <c r="D268" s="85">
        <v>46400</v>
      </c>
      <c r="E268" s="85">
        <v>5969782550</v>
      </c>
      <c r="F268" s="85">
        <f t="shared" si="77"/>
        <v>0.17527383696840204</v>
      </c>
      <c r="G268" s="218">
        <f t="shared" si="68"/>
        <v>0.17527383696840204</v>
      </c>
      <c r="H268" s="84">
        <v>210500</v>
      </c>
      <c r="I268" s="84">
        <v>215000</v>
      </c>
      <c r="J268" s="88">
        <v>125456133</v>
      </c>
      <c r="K268" s="84">
        <f t="shared" si="78"/>
        <v>1.4506567361361062</v>
      </c>
      <c r="L268" s="130">
        <f t="shared" si="69"/>
        <v>1.4506567361361062</v>
      </c>
      <c r="M268" s="85">
        <v>269900</v>
      </c>
      <c r="N268" s="85">
        <v>273500</v>
      </c>
      <c r="O268" s="85">
        <v>15956260</v>
      </c>
      <c r="P268" s="85">
        <f t="shared" si="79"/>
        <v>19.982588540592769</v>
      </c>
      <c r="Q268" s="218">
        <f t="shared" si="70"/>
        <v>19.982588540592769</v>
      </c>
      <c r="R268" s="84">
        <v>10875</v>
      </c>
      <c r="S268" s="84">
        <v>11020</v>
      </c>
      <c r="T268" s="16">
        <v>68700000</v>
      </c>
      <c r="U268" s="84">
        <f t="shared" si="74"/>
        <v>156.55424699955452</v>
      </c>
      <c r="V268" s="84">
        <f t="shared" si="75"/>
        <v>156.55424699955452</v>
      </c>
      <c r="W268" s="85">
        <v>0</v>
      </c>
      <c r="X268" s="85">
        <v>0</v>
      </c>
      <c r="Y268" s="85">
        <v>0</v>
      </c>
      <c r="Z268" s="85">
        <f t="shared" si="80"/>
        <v>0</v>
      </c>
      <c r="AA268" s="85">
        <v>0</v>
      </c>
      <c r="AB268" s="221">
        <f t="shared" si="71"/>
        <v>0</v>
      </c>
      <c r="AC268" s="221">
        <f t="shared" si="72"/>
        <v>239178409368229</v>
      </c>
      <c r="AD268" s="220">
        <f t="shared" si="73"/>
        <v>293407058163562.06</v>
      </c>
      <c r="AE268" s="219">
        <f t="shared" si="76"/>
        <v>1226.728862937812</v>
      </c>
      <c r="AF268" s="98">
        <f t="shared" si="81"/>
        <v>1.5463643249734257E-2</v>
      </c>
      <c r="AG268" s="84">
        <f t="shared" si="82"/>
        <v>1.9780219780219779E-2</v>
      </c>
      <c r="AH268" s="84">
        <f t="shared" si="83"/>
        <v>2.1377672209026127E-2</v>
      </c>
      <c r="AI268" s="84">
        <f t="shared" si="84"/>
        <v>1.333827343460541E-2</v>
      </c>
      <c r="AJ268" s="84" t="e">
        <f t="shared" si="85"/>
        <v>#DIV/0!</v>
      </c>
    </row>
    <row r="269" spans="1:36">
      <c r="A269" s="84">
        <v>20190131</v>
      </c>
      <c r="B269" s="84" t="s">
        <v>99</v>
      </c>
      <c r="C269" s="85">
        <v>46400</v>
      </c>
      <c r="D269" s="85">
        <v>46150</v>
      </c>
      <c r="E269" s="85">
        <v>5969782550</v>
      </c>
      <c r="F269" s="85">
        <f t="shared" si="77"/>
        <v>0.17527383696840204</v>
      </c>
      <c r="G269" s="218">
        <f t="shared" si="68"/>
        <v>0.17527383696840204</v>
      </c>
      <c r="H269" s="84">
        <v>215000</v>
      </c>
      <c r="I269" s="84">
        <v>219000</v>
      </c>
      <c r="J269" s="88">
        <v>125456133</v>
      </c>
      <c r="K269" s="84">
        <f t="shared" si="78"/>
        <v>1.4506567361361062</v>
      </c>
      <c r="L269" s="130">
        <f t="shared" si="69"/>
        <v>1.4506567361361062</v>
      </c>
      <c r="M269" s="85">
        <v>273500</v>
      </c>
      <c r="N269" s="85">
        <v>276000</v>
      </c>
      <c r="O269" s="85">
        <v>15956260</v>
      </c>
      <c r="P269" s="85">
        <f t="shared" si="79"/>
        <v>19.982588540592769</v>
      </c>
      <c r="Q269" s="218">
        <f t="shared" si="70"/>
        <v>19.982588540592769</v>
      </c>
      <c r="R269" s="84">
        <v>11020</v>
      </c>
      <c r="S269" s="84">
        <v>11045</v>
      </c>
      <c r="T269" s="16">
        <v>68700000</v>
      </c>
      <c r="U269" s="84">
        <f t="shared" si="74"/>
        <v>156.55424699955452</v>
      </c>
      <c r="V269" s="84">
        <f t="shared" si="75"/>
        <v>156.55424699955452</v>
      </c>
      <c r="W269" s="85">
        <v>0</v>
      </c>
      <c r="X269" s="85">
        <v>0</v>
      </c>
      <c r="Y269" s="85">
        <v>0</v>
      </c>
      <c r="Z269" s="85">
        <f t="shared" si="80"/>
        <v>0</v>
      </c>
      <c r="AA269" s="85">
        <v>0</v>
      </c>
      <c r="AB269" s="221">
        <f t="shared" si="71"/>
        <v>0</v>
      </c>
      <c r="AC269" s="221">
        <f t="shared" si="72"/>
        <v>239178409368229</v>
      </c>
      <c r="AD269" s="220">
        <f t="shared" si="73"/>
        <v>294939446992703.37</v>
      </c>
      <c r="AE269" s="219">
        <f t="shared" si="76"/>
        <v>1233.1357490492674</v>
      </c>
      <c r="AF269" s="98">
        <f t="shared" si="81"/>
        <v>5.2227401710529166E-3</v>
      </c>
      <c r="AG269" s="84">
        <f t="shared" si="82"/>
        <v>-5.387931034482759E-3</v>
      </c>
      <c r="AH269" s="84">
        <f t="shared" si="83"/>
        <v>1.8604651162790697E-2</v>
      </c>
      <c r="AI269" s="84">
        <f t="shared" si="84"/>
        <v>9.140767824497258E-3</v>
      </c>
      <c r="AJ269" s="84" t="e">
        <f t="shared" si="85"/>
        <v>#DIV/0!</v>
      </c>
    </row>
    <row r="270" spans="1:36">
      <c r="A270" s="84">
        <v>20190201</v>
      </c>
      <c r="B270" s="84" t="s">
        <v>99</v>
      </c>
      <c r="C270" s="85">
        <v>46150</v>
      </c>
      <c r="D270" s="85">
        <v>46350</v>
      </c>
      <c r="E270" s="85">
        <v>5969782550</v>
      </c>
      <c r="F270" s="85">
        <f t="shared" si="77"/>
        <v>0.17527383696840204</v>
      </c>
      <c r="G270" s="218">
        <f t="shared" si="68"/>
        <v>0.17527383696840204</v>
      </c>
      <c r="H270" s="84">
        <v>219000</v>
      </c>
      <c r="I270" s="84">
        <v>214500</v>
      </c>
      <c r="J270" s="88">
        <v>125456133</v>
      </c>
      <c r="K270" s="84">
        <f t="shared" si="78"/>
        <v>1.4506567361361062</v>
      </c>
      <c r="L270" s="130">
        <f t="shared" si="69"/>
        <v>1.4506567361361062</v>
      </c>
      <c r="M270" s="85">
        <v>276000</v>
      </c>
      <c r="N270" s="85">
        <v>278200</v>
      </c>
      <c r="O270" s="85">
        <v>15956260</v>
      </c>
      <c r="P270" s="85">
        <f t="shared" si="79"/>
        <v>19.982588540592769</v>
      </c>
      <c r="Q270" s="218">
        <f t="shared" si="70"/>
        <v>19.982588540592769</v>
      </c>
      <c r="R270" s="84">
        <v>11045</v>
      </c>
      <c r="S270" s="84">
        <v>11030</v>
      </c>
      <c r="T270" s="16">
        <v>68700000</v>
      </c>
      <c r="U270" s="84">
        <f t="shared" si="74"/>
        <v>156.55424699955452</v>
      </c>
      <c r="V270" s="84">
        <f t="shared" si="75"/>
        <v>156.55424699955452</v>
      </c>
      <c r="W270" s="85">
        <v>0</v>
      </c>
      <c r="X270" s="85">
        <v>0</v>
      </c>
      <c r="Y270" s="85">
        <v>0</v>
      </c>
      <c r="Z270" s="85">
        <f t="shared" si="80"/>
        <v>0</v>
      </c>
      <c r="AA270" s="85">
        <v>0</v>
      </c>
      <c r="AB270" s="221">
        <f t="shared" si="71"/>
        <v>0</v>
      </c>
      <c r="AC270" s="221">
        <f t="shared" si="72"/>
        <v>239178409368229</v>
      </c>
      <c r="AD270" s="220">
        <f t="shared" si="73"/>
        <v>294869879382033</v>
      </c>
      <c r="AE270" s="219">
        <f t="shared" si="76"/>
        <v>1232.8448883028725</v>
      </c>
      <c r="AF270" s="98">
        <f t="shared" si="81"/>
        <v>-2.3587082494291945E-4</v>
      </c>
      <c r="AG270" s="84">
        <f t="shared" si="82"/>
        <v>4.3336944745395447E-3</v>
      </c>
      <c r="AH270" s="84">
        <f t="shared" si="83"/>
        <v>-2.0547945205479451E-2</v>
      </c>
      <c r="AI270" s="84">
        <f t="shared" si="84"/>
        <v>7.9710144927536229E-3</v>
      </c>
      <c r="AJ270" s="84" t="e">
        <f t="shared" si="85"/>
        <v>#DIV/0!</v>
      </c>
    </row>
    <row r="271" spans="1:36">
      <c r="A271" s="84">
        <v>20190207</v>
      </c>
      <c r="B271" s="84" t="s">
        <v>99</v>
      </c>
      <c r="C271" s="85">
        <v>46350</v>
      </c>
      <c r="D271" s="85">
        <v>46200</v>
      </c>
      <c r="E271" s="85">
        <v>5969782550</v>
      </c>
      <c r="F271" s="85">
        <f t="shared" si="77"/>
        <v>0.17527383696840204</v>
      </c>
      <c r="G271" s="218">
        <f t="shared" si="68"/>
        <v>0.17527383696840204</v>
      </c>
      <c r="H271" s="84">
        <v>214500</v>
      </c>
      <c r="I271" s="84">
        <v>214000</v>
      </c>
      <c r="J271" s="88">
        <v>125456133</v>
      </c>
      <c r="K271" s="84">
        <f t="shared" si="78"/>
        <v>1.4506567361361062</v>
      </c>
      <c r="L271" s="130">
        <f t="shared" si="69"/>
        <v>1.4506567361361062</v>
      </c>
      <c r="M271" s="85">
        <v>278200</v>
      </c>
      <c r="N271" s="85">
        <v>288100</v>
      </c>
      <c r="O271" s="85">
        <v>15956260</v>
      </c>
      <c r="P271" s="85">
        <f t="shared" si="79"/>
        <v>19.982588540592769</v>
      </c>
      <c r="Q271" s="218">
        <f t="shared" si="70"/>
        <v>19.982588540592769</v>
      </c>
      <c r="R271" s="84">
        <v>11030</v>
      </c>
      <c r="S271" s="84">
        <v>11020</v>
      </c>
      <c r="T271" s="16">
        <v>68700000</v>
      </c>
      <c r="U271" s="84">
        <f t="shared" si="74"/>
        <v>156.55424699955452</v>
      </c>
      <c r="V271" s="84">
        <f t="shared" si="75"/>
        <v>156.55424699955452</v>
      </c>
      <c r="W271" s="85">
        <v>0</v>
      </c>
      <c r="X271" s="85">
        <v>0</v>
      </c>
      <c r="Y271" s="85">
        <v>0</v>
      </c>
      <c r="Z271" s="85">
        <f t="shared" si="80"/>
        <v>0</v>
      </c>
      <c r="AA271" s="85">
        <v>0</v>
      </c>
      <c r="AB271" s="221">
        <f t="shared" si="71"/>
        <v>0</v>
      </c>
      <c r="AC271" s="221">
        <f t="shared" si="72"/>
        <v>239178409368229</v>
      </c>
      <c r="AD271" s="220">
        <f t="shared" si="73"/>
        <v>297670966762565</v>
      </c>
      <c r="AE271" s="219">
        <f t="shared" si="76"/>
        <v>1244.5561769092765</v>
      </c>
      <c r="AF271" s="98">
        <f t="shared" si="81"/>
        <v>9.4994015204343061E-3</v>
      </c>
      <c r="AG271" s="84">
        <f t="shared" si="82"/>
        <v>-3.2362459546925568E-3</v>
      </c>
      <c r="AH271" s="84">
        <f t="shared" si="83"/>
        <v>-2.331002331002331E-3</v>
      </c>
      <c r="AI271" s="84">
        <f t="shared" si="84"/>
        <v>3.5585909417685122E-2</v>
      </c>
      <c r="AJ271" s="84" t="e">
        <f t="shared" si="85"/>
        <v>#DIV/0!</v>
      </c>
    </row>
    <row r="272" spans="1:36">
      <c r="A272" s="84">
        <v>20190208</v>
      </c>
      <c r="B272" s="84" t="s">
        <v>99</v>
      </c>
      <c r="C272" s="85">
        <v>46200</v>
      </c>
      <c r="D272" s="85">
        <v>44800</v>
      </c>
      <c r="E272" s="85">
        <v>5969782550</v>
      </c>
      <c r="F272" s="85">
        <f t="shared" si="77"/>
        <v>0.17527383696840204</v>
      </c>
      <c r="G272" s="218">
        <f t="shared" si="68"/>
        <v>0.17527383696840204</v>
      </c>
      <c r="H272" s="84">
        <v>214000</v>
      </c>
      <c r="I272" s="84">
        <v>215000</v>
      </c>
      <c r="J272" s="88">
        <v>125456133</v>
      </c>
      <c r="K272" s="84">
        <f t="shared" si="78"/>
        <v>1.4506567361361062</v>
      </c>
      <c r="L272" s="130">
        <f t="shared" si="69"/>
        <v>1.4506567361361062</v>
      </c>
      <c r="M272" s="85">
        <v>288100</v>
      </c>
      <c r="N272" s="85">
        <v>289200</v>
      </c>
      <c r="O272" s="85">
        <v>15956260</v>
      </c>
      <c r="P272" s="85">
        <f t="shared" si="79"/>
        <v>19.982588540592769</v>
      </c>
      <c r="Q272" s="218">
        <f t="shared" si="70"/>
        <v>19.982588540592769</v>
      </c>
      <c r="R272" s="84">
        <v>11020</v>
      </c>
      <c r="S272" s="84">
        <v>10845</v>
      </c>
      <c r="T272" s="16">
        <v>68700000</v>
      </c>
      <c r="U272" s="84">
        <f t="shared" si="74"/>
        <v>156.55424699955452</v>
      </c>
      <c r="V272" s="84">
        <f t="shared" si="75"/>
        <v>156.55424699955452</v>
      </c>
      <c r="W272" s="85">
        <v>0</v>
      </c>
      <c r="X272" s="85">
        <v>0</v>
      </c>
      <c r="Y272" s="85">
        <v>0</v>
      </c>
      <c r="Z272" s="85">
        <f t="shared" si="80"/>
        <v>0</v>
      </c>
      <c r="AA272" s="85">
        <v>0</v>
      </c>
      <c r="AB272" s="221">
        <f t="shared" si="71"/>
        <v>0</v>
      </c>
      <c r="AC272" s="221">
        <f t="shared" si="72"/>
        <v>239178409368229</v>
      </c>
      <c r="AD272" s="220">
        <f t="shared" si="73"/>
        <v>294856633857720.62</v>
      </c>
      <c r="AE272" s="219">
        <f t="shared" si="76"/>
        <v>1232.7895090387185</v>
      </c>
      <c r="AF272" s="98">
        <f t="shared" si="81"/>
        <v>-9.4545092370030594E-3</v>
      </c>
      <c r="AG272" s="84">
        <f t="shared" si="82"/>
        <v>-3.0303030303030304E-2</v>
      </c>
      <c r="AH272" s="84">
        <f t="shared" si="83"/>
        <v>4.6728971962616819E-3</v>
      </c>
      <c r="AI272" s="84">
        <f t="shared" si="84"/>
        <v>3.8181187087816732E-3</v>
      </c>
      <c r="AJ272" s="84" t="e">
        <f t="shared" si="85"/>
        <v>#DIV/0!</v>
      </c>
    </row>
    <row r="273" spans="1:36">
      <c r="A273" s="84">
        <v>20190211</v>
      </c>
      <c r="B273" s="84" t="s">
        <v>99</v>
      </c>
      <c r="C273" s="85">
        <v>44800</v>
      </c>
      <c r="D273" s="85">
        <v>45000</v>
      </c>
      <c r="E273" s="85">
        <v>5969782550</v>
      </c>
      <c r="F273" s="85">
        <f t="shared" si="77"/>
        <v>0.17527383696840204</v>
      </c>
      <c r="G273" s="218">
        <f t="shared" si="68"/>
        <v>0.17527383696840204</v>
      </c>
      <c r="H273" s="84">
        <v>215000</v>
      </c>
      <c r="I273" s="84">
        <v>215500</v>
      </c>
      <c r="J273" s="88">
        <v>125456133</v>
      </c>
      <c r="K273" s="84">
        <f t="shared" si="78"/>
        <v>1.4506567361361062</v>
      </c>
      <c r="L273" s="130">
        <f t="shared" si="69"/>
        <v>1.4506567361361062</v>
      </c>
      <c r="M273" s="85">
        <v>289200</v>
      </c>
      <c r="N273" s="85">
        <v>290000</v>
      </c>
      <c r="O273" s="85">
        <v>15956260</v>
      </c>
      <c r="P273" s="85">
        <f t="shared" si="79"/>
        <v>19.982588540592769</v>
      </c>
      <c r="Q273" s="218">
        <f t="shared" si="70"/>
        <v>19.982588540592769</v>
      </c>
      <c r="R273" s="84">
        <v>10845</v>
      </c>
      <c r="S273" s="84">
        <v>10775</v>
      </c>
      <c r="T273" s="16">
        <v>68700000</v>
      </c>
      <c r="U273" s="84">
        <f t="shared" si="74"/>
        <v>156.55424699955452</v>
      </c>
      <c r="V273" s="84">
        <f t="shared" si="75"/>
        <v>156.55424699955452</v>
      </c>
      <c r="W273" s="85">
        <v>0</v>
      </c>
      <c r="X273" s="85">
        <v>0</v>
      </c>
      <c r="Y273" s="85">
        <v>0</v>
      </c>
      <c r="Z273" s="85">
        <f t="shared" si="80"/>
        <v>0</v>
      </c>
      <c r="AA273" s="85">
        <v>0</v>
      </c>
      <c r="AB273" s="221">
        <f t="shared" si="71"/>
        <v>0</v>
      </c>
      <c r="AC273" s="221">
        <f t="shared" si="72"/>
        <v>239178409368229</v>
      </c>
      <c r="AD273" s="220">
        <f t="shared" si="73"/>
        <v>294659108617375.25</v>
      </c>
      <c r="AE273" s="219">
        <f t="shared" si="76"/>
        <v>1231.9636600799133</v>
      </c>
      <c r="AF273" s="98">
        <f t="shared" si="81"/>
        <v>-6.699026498442111E-4</v>
      </c>
      <c r="AG273" s="84">
        <f t="shared" si="82"/>
        <v>4.464285714285714E-3</v>
      </c>
      <c r="AH273" s="84">
        <f t="shared" si="83"/>
        <v>2.3255813953488372E-3</v>
      </c>
      <c r="AI273" s="84">
        <f t="shared" si="84"/>
        <v>2.7662517289073307E-3</v>
      </c>
      <c r="AJ273" s="84" t="e">
        <f t="shared" si="85"/>
        <v>#DIV/0!</v>
      </c>
    </row>
    <row r="274" spans="1:36">
      <c r="A274" s="84">
        <v>20190212</v>
      </c>
      <c r="B274" s="84" t="s">
        <v>99</v>
      </c>
      <c r="C274" s="85">
        <v>45000</v>
      </c>
      <c r="D274" s="85">
        <v>46050</v>
      </c>
      <c r="E274" s="85">
        <v>5969782550</v>
      </c>
      <c r="F274" s="85">
        <f t="shared" si="77"/>
        <v>0.17527383696840204</v>
      </c>
      <c r="G274" s="218">
        <f t="shared" si="68"/>
        <v>0.17527383696840204</v>
      </c>
      <c r="H274" s="84">
        <v>215500</v>
      </c>
      <c r="I274" s="84">
        <v>212500</v>
      </c>
      <c r="J274" s="88">
        <v>125456133</v>
      </c>
      <c r="K274" s="84">
        <f t="shared" si="78"/>
        <v>1.4506567361361062</v>
      </c>
      <c r="L274" s="130">
        <f t="shared" si="69"/>
        <v>1.4506567361361062</v>
      </c>
      <c r="M274" s="85">
        <v>290000</v>
      </c>
      <c r="N274" s="85">
        <v>279300</v>
      </c>
      <c r="O274" s="85">
        <v>15956260</v>
      </c>
      <c r="P274" s="85">
        <f t="shared" si="79"/>
        <v>19.982588540592769</v>
      </c>
      <c r="Q274" s="218">
        <f t="shared" si="70"/>
        <v>19.982588540592769</v>
      </c>
      <c r="R274" s="84">
        <v>10775</v>
      </c>
      <c r="S274" s="84">
        <v>10935</v>
      </c>
      <c r="T274" s="16">
        <v>68700000</v>
      </c>
      <c r="U274" s="84">
        <f t="shared" si="74"/>
        <v>156.55424699955452</v>
      </c>
      <c r="V274" s="84">
        <f t="shared" si="75"/>
        <v>156.55424699955452</v>
      </c>
      <c r="W274" s="85">
        <v>0</v>
      </c>
      <c r="X274" s="85">
        <v>0</v>
      </c>
      <c r="Y274" s="85">
        <v>0</v>
      </c>
      <c r="Z274" s="85">
        <f t="shared" si="80"/>
        <v>0</v>
      </c>
      <c r="AA274" s="85">
        <v>0</v>
      </c>
      <c r="AB274" s="221">
        <f t="shared" si="71"/>
        <v>0</v>
      </c>
      <c r="AC274" s="221">
        <f t="shared" si="72"/>
        <v>239178409368229</v>
      </c>
      <c r="AD274" s="220">
        <f t="shared" si="73"/>
        <v>293520968628166.12</v>
      </c>
      <c r="AE274" s="219">
        <f t="shared" si="76"/>
        <v>1227.2051202425785</v>
      </c>
      <c r="AF274" s="98">
        <f t="shared" si="81"/>
        <v>-3.862565099547007E-3</v>
      </c>
      <c r="AG274" s="84">
        <f t="shared" si="82"/>
        <v>2.3333333333333334E-2</v>
      </c>
      <c r="AH274" s="84">
        <f t="shared" si="83"/>
        <v>-1.3921113689095127E-2</v>
      </c>
      <c r="AI274" s="84">
        <f t="shared" si="84"/>
        <v>-3.689655172413793E-2</v>
      </c>
      <c r="AJ274" s="84" t="e">
        <f t="shared" si="85"/>
        <v>#DIV/0!</v>
      </c>
    </row>
    <row r="275" spans="1:36">
      <c r="A275" s="84">
        <v>20190213</v>
      </c>
      <c r="B275" s="84" t="s">
        <v>99</v>
      </c>
      <c r="C275" s="85">
        <v>46050</v>
      </c>
      <c r="D275" s="85">
        <v>46200</v>
      </c>
      <c r="E275" s="85">
        <v>5969782550</v>
      </c>
      <c r="F275" s="85">
        <f t="shared" si="77"/>
        <v>0.17527383696840204</v>
      </c>
      <c r="G275" s="218">
        <f t="shared" si="68"/>
        <v>0.17527383696840204</v>
      </c>
      <c r="H275" s="84">
        <v>212500</v>
      </c>
      <c r="I275" s="84">
        <v>212000</v>
      </c>
      <c r="J275" s="88">
        <v>125456133</v>
      </c>
      <c r="K275" s="84">
        <f t="shared" si="78"/>
        <v>1.4506567361361062</v>
      </c>
      <c r="L275" s="130">
        <f t="shared" si="69"/>
        <v>1.4506567361361062</v>
      </c>
      <c r="M275" s="85">
        <v>279300</v>
      </c>
      <c r="N275" s="85">
        <v>282600</v>
      </c>
      <c r="O275" s="85">
        <v>15956260</v>
      </c>
      <c r="P275" s="85">
        <f t="shared" si="79"/>
        <v>19.982588540592769</v>
      </c>
      <c r="Q275" s="218">
        <f t="shared" si="70"/>
        <v>19.982588540592769</v>
      </c>
      <c r="R275" s="84">
        <v>10935</v>
      </c>
      <c r="S275" s="84">
        <v>10990</v>
      </c>
      <c r="T275" s="16">
        <v>68700000</v>
      </c>
      <c r="U275" s="84">
        <f t="shared" si="74"/>
        <v>156.55424699955452</v>
      </c>
      <c r="V275" s="84">
        <f t="shared" si="75"/>
        <v>156.55424699955452</v>
      </c>
      <c r="W275" s="85">
        <v>0</v>
      </c>
      <c r="X275" s="85">
        <v>0</v>
      </c>
      <c r="Y275" s="85">
        <v>0</v>
      </c>
      <c r="Z275" s="85">
        <f t="shared" si="80"/>
        <v>0</v>
      </c>
      <c r="AA275" s="85">
        <v>0</v>
      </c>
      <c r="AB275" s="221">
        <f t="shared" si="71"/>
        <v>0</v>
      </c>
      <c r="AC275" s="221">
        <f t="shared" si="72"/>
        <v>239178409368229</v>
      </c>
      <c r="AD275" s="220">
        <f t="shared" si="73"/>
        <v>295230660310399.87</v>
      </c>
      <c r="AE275" s="219">
        <f t="shared" si="76"/>
        <v>1234.3533059285264</v>
      </c>
      <c r="AF275" s="98">
        <f t="shared" si="81"/>
        <v>5.8247684661998488E-3</v>
      </c>
      <c r="AG275" s="84">
        <f t="shared" si="82"/>
        <v>3.2573289902280132E-3</v>
      </c>
      <c r="AH275" s="84">
        <f t="shared" si="83"/>
        <v>-2.352941176470588E-3</v>
      </c>
      <c r="AI275" s="84">
        <f t="shared" si="84"/>
        <v>1.1815252416756176E-2</v>
      </c>
      <c r="AJ275" s="84" t="e">
        <f t="shared" si="85"/>
        <v>#DIV/0!</v>
      </c>
    </row>
    <row r="276" spans="1:36" s="80" customFormat="1">
      <c r="A276" s="84">
        <v>20190214</v>
      </c>
      <c r="B276" s="84" t="s">
        <v>99</v>
      </c>
      <c r="C276" s="85">
        <v>46200</v>
      </c>
      <c r="D276" s="85">
        <v>47500</v>
      </c>
      <c r="E276" s="85">
        <v>5969782550</v>
      </c>
      <c r="F276" s="85">
        <f t="shared" si="77"/>
        <v>0.17527383696840204</v>
      </c>
      <c r="G276" s="218">
        <f t="shared" si="68"/>
        <v>0.17527383696840204</v>
      </c>
      <c r="H276" s="84">
        <v>212000</v>
      </c>
      <c r="I276" s="84">
        <v>210000</v>
      </c>
      <c r="J276" s="88">
        <v>125456133</v>
      </c>
      <c r="K276" s="84">
        <f t="shared" si="78"/>
        <v>1.4506567361361062</v>
      </c>
      <c r="L276" s="130">
        <f t="shared" si="69"/>
        <v>1.4506567361361062</v>
      </c>
      <c r="M276" s="85">
        <v>282600</v>
      </c>
      <c r="N276" s="85">
        <v>280000</v>
      </c>
      <c r="O276" s="85">
        <v>15956260</v>
      </c>
      <c r="P276" s="85">
        <f t="shared" si="79"/>
        <v>19.982588540592769</v>
      </c>
      <c r="Q276" s="218">
        <f t="shared" si="70"/>
        <v>19.982588540592769</v>
      </c>
      <c r="R276" s="84">
        <v>10990</v>
      </c>
      <c r="S276" s="84">
        <v>11090</v>
      </c>
      <c r="T276" s="16">
        <v>68700000</v>
      </c>
      <c r="U276" s="84">
        <f t="shared" si="74"/>
        <v>156.55424699955452</v>
      </c>
      <c r="V276" s="84">
        <f t="shared" si="75"/>
        <v>156.55424699955452</v>
      </c>
      <c r="W276" s="85">
        <v>0</v>
      </c>
      <c r="X276" s="85">
        <v>0</v>
      </c>
      <c r="Y276" s="85">
        <v>0</v>
      </c>
      <c r="Z276" s="85">
        <f t="shared" si="80"/>
        <v>0</v>
      </c>
      <c r="AA276" s="85">
        <v>0</v>
      </c>
      <c r="AB276" s="221">
        <f t="shared" si="71"/>
        <v>0</v>
      </c>
      <c r="AC276" s="221">
        <f t="shared" si="72"/>
        <v>239178409368229</v>
      </c>
      <c r="AD276" s="220">
        <f t="shared" si="73"/>
        <v>296473447936472.5</v>
      </c>
      <c r="AE276" s="219">
        <f t="shared" si="76"/>
        <v>1239.5493753787555</v>
      </c>
      <c r="AF276" s="98">
        <f t="shared" si="81"/>
        <v>4.2095479675654003E-3</v>
      </c>
      <c r="AG276" s="84">
        <f t="shared" si="82"/>
        <v>2.813852813852814E-2</v>
      </c>
      <c r="AH276" s="84">
        <f t="shared" si="83"/>
        <v>-9.433962264150943E-3</v>
      </c>
      <c r="AI276" s="84">
        <f t="shared" si="84"/>
        <v>-9.200283085633405E-3</v>
      </c>
      <c r="AJ276" s="84" t="e">
        <f t="shared" si="85"/>
        <v>#DIV/0!</v>
      </c>
    </row>
    <row r="277" spans="1:36">
      <c r="A277" s="84">
        <v>20190215</v>
      </c>
      <c r="B277" s="84" t="s">
        <v>99</v>
      </c>
      <c r="C277" s="85">
        <v>47500</v>
      </c>
      <c r="D277" s="85">
        <v>46050</v>
      </c>
      <c r="E277" s="85">
        <v>5969782550</v>
      </c>
      <c r="F277" s="85">
        <f t="shared" si="77"/>
        <v>0.17527383696840204</v>
      </c>
      <c r="G277" s="218">
        <f t="shared" si="68"/>
        <v>0.17527383696840204</v>
      </c>
      <c r="H277" s="84">
        <v>210000</v>
      </c>
      <c r="I277" s="84">
        <v>209500</v>
      </c>
      <c r="J277" s="88">
        <v>125456133</v>
      </c>
      <c r="K277" s="84">
        <f t="shared" si="78"/>
        <v>1.4506567361361062</v>
      </c>
      <c r="L277" s="130">
        <f t="shared" si="69"/>
        <v>1.4506567361361062</v>
      </c>
      <c r="M277" s="85">
        <v>280000</v>
      </c>
      <c r="N277" s="85">
        <v>284700</v>
      </c>
      <c r="O277" s="85">
        <v>15956260</v>
      </c>
      <c r="P277" s="85">
        <f t="shared" si="79"/>
        <v>19.982588540592769</v>
      </c>
      <c r="Q277" s="218">
        <f t="shared" si="70"/>
        <v>19.982588540592769</v>
      </c>
      <c r="R277" s="84">
        <v>11090</v>
      </c>
      <c r="S277" s="84">
        <v>10945</v>
      </c>
      <c r="T277" s="16">
        <v>68700000</v>
      </c>
      <c r="U277" s="84">
        <f t="shared" si="74"/>
        <v>156.55424699955452</v>
      </c>
      <c r="V277" s="84">
        <f t="shared" si="75"/>
        <v>156.55424699955452</v>
      </c>
      <c r="W277" s="85">
        <v>0</v>
      </c>
      <c r="X277" s="85">
        <v>0</v>
      </c>
      <c r="Y277" s="85">
        <v>0</v>
      </c>
      <c r="Z277" s="85">
        <f t="shared" si="80"/>
        <v>0</v>
      </c>
      <c r="AA277" s="85">
        <v>0</v>
      </c>
      <c r="AB277" s="221">
        <f t="shared" si="71"/>
        <v>0</v>
      </c>
      <c r="AC277" s="221">
        <f t="shared" si="72"/>
        <v>239178409368229</v>
      </c>
      <c r="AD277" s="220">
        <f t="shared" si="73"/>
        <v>294804315885001</v>
      </c>
      <c r="AE277" s="219">
        <f t="shared" si="76"/>
        <v>1232.5707686730732</v>
      </c>
      <c r="AF277" s="98">
        <f t="shared" si="81"/>
        <v>-5.6299545982586774E-3</v>
      </c>
      <c r="AG277" s="84">
        <f t="shared" si="82"/>
        <v>-3.0526315789473683E-2</v>
      </c>
      <c r="AH277" s="84">
        <f t="shared" si="83"/>
        <v>-2.3809523809523812E-3</v>
      </c>
      <c r="AI277" s="84">
        <f t="shared" si="84"/>
        <v>1.6785714285714286E-2</v>
      </c>
      <c r="AJ277" s="84" t="e">
        <f t="shared" si="85"/>
        <v>#DIV/0!</v>
      </c>
    </row>
    <row r="278" spans="1:36">
      <c r="A278" s="84">
        <v>20190218</v>
      </c>
      <c r="B278" s="84" t="s">
        <v>99</v>
      </c>
      <c r="C278" s="85">
        <v>46050</v>
      </c>
      <c r="D278" s="85">
        <v>46200</v>
      </c>
      <c r="E278" s="85">
        <v>5969782550</v>
      </c>
      <c r="F278" s="85">
        <f t="shared" si="77"/>
        <v>0.17527383696840204</v>
      </c>
      <c r="G278" s="218">
        <f t="shared" si="68"/>
        <v>0.17527383696840204</v>
      </c>
      <c r="H278" s="84">
        <v>209500</v>
      </c>
      <c r="I278" s="84">
        <v>212000</v>
      </c>
      <c r="J278" s="88">
        <v>125456133</v>
      </c>
      <c r="K278" s="84">
        <f t="shared" si="78"/>
        <v>1.4506567361361062</v>
      </c>
      <c r="L278" s="130">
        <f t="shared" si="69"/>
        <v>1.4506567361361062</v>
      </c>
      <c r="M278" s="85">
        <v>284700</v>
      </c>
      <c r="N278" s="85">
        <v>278700</v>
      </c>
      <c r="O278" s="85">
        <v>15956260</v>
      </c>
      <c r="P278" s="85">
        <f t="shared" si="79"/>
        <v>19.982588540592769</v>
      </c>
      <c r="Q278" s="218">
        <f t="shared" si="70"/>
        <v>19.982588540592769</v>
      </c>
      <c r="R278" s="84">
        <v>10945</v>
      </c>
      <c r="S278" s="84">
        <v>11015</v>
      </c>
      <c r="T278" s="16">
        <v>68700000</v>
      </c>
      <c r="U278" s="84">
        <f t="shared" si="74"/>
        <v>156.55424699955452</v>
      </c>
      <c r="V278" s="84">
        <f t="shared" si="75"/>
        <v>156.55424699955452</v>
      </c>
      <c r="W278" s="85">
        <v>0</v>
      </c>
      <c r="X278" s="85">
        <v>0</v>
      </c>
      <c r="Y278" s="85">
        <v>0</v>
      </c>
      <c r="Z278" s="85">
        <f t="shared" si="80"/>
        <v>0</v>
      </c>
      <c r="AA278" s="85">
        <v>0</v>
      </c>
      <c r="AB278" s="221">
        <f t="shared" si="71"/>
        <v>0</v>
      </c>
      <c r="AC278" s="221">
        <f t="shared" si="72"/>
        <v>239178409368229</v>
      </c>
      <c r="AD278" s="220">
        <f t="shared" si="73"/>
        <v>294256037454537.44</v>
      </c>
      <c r="AE278" s="219">
        <f t="shared" si="76"/>
        <v>1230.2784278555564</v>
      </c>
      <c r="AF278" s="98">
        <f t="shared" si="81"/>
        <v>-1.8598046260537337E-3</v>
      </c>
      <c r="AG278" s="84">
        <f t="shared" si="82"/>
        <v>3.2573289902280132E-3</v>
      </c>
      <c r="AH278" s="84">
        <f t="shared" si="83"/>
        <v>1.1933174224343675E-2</v>
      </c>
      <c r="AI278" s="84">
        <f t="shared" si="84"/>
        <v>-2.107481559536354E-2</v>
      </c>
      <c r="AJ278" s="84" t="e">
        <f t="shared" si="85"/>
        <v>#DIV/0!</v>
      </c>
    </row>
    <row r="279" spans="1:36">
      <c r="A279" s="84">
        <v>20190219</v>
      </c>
      <c r="B279" s="84" t="s">
        <v>99</v>
      </c>
      <c r="C279" s="85">
        <v>46200</v>
      </c>
      <c r="D279" s="85">
        <v>45950</v>
      </c>
      <c r="E279" s="85">
        <v>5969782550</v>
      </c>
      <c r="F279" s="85">
        <f t="shared" si="77"/>
        <v>0.17527383696840204</v>
      </c>
      <c r="G279" s="218">
        <f t="shared" si="68"/>
        <v>0.17527383696840204</v>
      </c>
      <c r="H279" s="84">
        <v>212000</v>
      </c>
      <c r="I279" s="84">
        <v>215000</v>
      </c>
      <c r="J279" s="88">
        <v>125456133</v>
      </c>
      <c r="K279" s="84">
        <f t="shared" si="78"/>
        <v>1.4506567361361062</v>
      </c>
      <c r="L279" s="130">
        <f t="shared" si="69"/>
        <v>1.4506567361361062</v>
      </c>
      <c r="M279" s="85">
        <v>278700</v>
      </c>
      <c r="N279" s="85">
        <v>288300</v>
      </c>
      <c r="O279" s="85">
        <v>15956260</v>
      </c>
      <c r="P279" s="85">
        <f t="shared" si="79"/>
        <v>19.982588540592769</v>
      </c>
      <c r="Q279" s="218">
        <f t="shared" si="70"/>
        <v>19.982588540592769</v>
      </c>
      <c r="R279" s="84">
        <v>11015</v>
      </c>
      <c r="S279" s="84">
        <v>10975</v>
      </c>
      <c r="T279" s="16">
        <v>68700000</v>
      </c>
      <c r="U279" s="84">
        <f t="shared" si="74"/>
        <v>156.55424699955452</v>
      </c>
      <c r="V279" s="84">
        <f t="shared" si="75"/>
        <v>156.55424699955452</v>
      </c>
      <c r="W279" s="85">
        <v>0</v>
      </c>
      <c r="X279" s="85">
        <v>0</v>
      </c>
      <c r="Y279" s="85">
        <v>0</v>
      </c>
      <c r="Z279" s="85">
        <f t="shared" si="80"/>
        <v>0</v>
      </c>
      <c r="AA279" s="85">
        <v>0</v>
      </c>
      <c r="AB279" s="221">
        <f t="shared" si="71"/>
        <v>0</v>
      </c>
      <c r="AC279" s="221">
        <f t="shared" si="72"/>
        <v>239178409368229</v>
      </c>
      <c r="AD279" s="220">
        <f t="shared" si="73"/>
        <v>297171155894685.87</v>
      </c>
      <c r="AE279" s="219">
        <f t="shared" si="76"/>
        <v>1242.4664779719883</v>
      </c>
      <c r="AF279" s="98">
        <f t="shared" si="81"/>
        <v>9.906741303817173E-3</v>
      </c>
      <c r="AG279" s="84">
        <f t="shared" si="82"/>
        <v>-5.411255411255411E-3</v>
      </c>
      <c r="AH279" s="84">
        <f t="shared" si="83"/>
        <v>1.4150943396226415E-2</v>
      </c>
      <c r="AI279" s="84">
        <f t="shared" si="84"/>
        <v>3.4445640473627553E-2</v>
      </c>
      <c r="AJ279" s="84" t="e">
        <f t="shared" si="85"/>
        <v>#DIV/0!</v>
      </c>
    </row>
    <row r="280" spans="1:36" s="155" customFormat="1">
      <c r="A280" s="84">
        <v>20190220</v>
      </c>
      <c r="B280" s="84" t="s">
        <v>99</v>
      </c>
      <c r="C280" s="85">
        <v>45950</v>
      </c>
      <c r="D280" s="85">
        <v>46900</v>
      </c>
      <c r="E280" s="85">
        <v>5969782550</v>
      </c>
      <c r="F280" s="85">
        <f t="shared" si="77"/>
        <v>0.17527383696840204</v>
      </c>
      <c r="G280" s="218">
        <f t="shared" si="68"/>
        <v>0.18085856904932524</v>
      </c>
      <c r="H280" s="84">
        <v>215000</v>
      </c>
      <c r="I280" s="84">
        <v>213500</v>
      </c>
      <c r="J280" s="88">
        <v>125461438</v>
      </c>
      <c r="K280" s="84">
        <f t="shared" si="78"/>
        <v>1.4506567361361062</v>
      </c>
      <c r="L280" s="130">
        <f t="shared" si="69"/>
        <v>1.4968155673103458</v>
      </c>
      <c r="M280" s="85">
        <v>288300</v>
      </c>
      <c r="N280" s="85">
        <v>290600</v>
      </c>
      <c r="O280" s="85">
        <v>15956260</v>
      </c>
      <c r="P280" s="85">
        <f t="shared" si="79"/>
        <v>19.982588540592769</v>
      </c>
      <c r="Q280" s="218">
        <f t="shared" si="70"/>
        <v>20.619291685869694</v>
      </c>
      <c r="R280" s="84">
        <v>10975</v>
      </c>
      <c r="S280" s="84">
        <v>11090</v>
      </c>
      <c r="T280" s="16">
        <v>68700000</v>
      </c>
      <c r="U280" s="84">
        <f t="shared" si="74"/>
        <v>156.55424699955452</v>
      </c>
      <c r="V280" s="84">
        <f t="shared" si="75"/>
        <v>161.54251872764368</v>
      </c>
      <c r="W280" s="85">
        <v>0</v>
      </c>
      <c r="X280" s="85">
        <v>0</v>
      </c>
      <c r="Y280" s="85">
        <v>0</v>
      </c>
      <c r="Z280" s="85">
        <f t="shared" si="80"/>
        <v>0</v>
      </c>
      <c r="AA280" s="85">
        <v>0</v>
      </c>
      <c r="AB280" s="221">
        <f t="shared" si="71"/>
        <v>1</v>
      </c>
      <c r="AC280" s="221">
        <f t="shared" si="72"/>
        <v>246799326208794</v>
      </c>
      <c r="AD280" s="220">
        <f t="shared" si="73"/>
        <v>309416884924574.5</v>
      </c>
      <c r="AE280" s="219">
        <f t="shared" si="76"/>
        <v>1253.7185156770063</v>
      </c>
      <c r="AF280" s="98">
        <f t="shared" si="81"/>
        <v>9.0562102917932114E-3</v>
      </c>
      <c r="AG280" s="84">
        <f t="shared" si="82"/>
        <v>2.0674646354733407E-2</v>
      </c>
      <c r="AH280" s="84">
        <f t="shared" si="83"/>
        <v>-6.9767441860465115E-3</v>
      </c>
      <c r="AI280" s="84">
        <f t="shared" si="84"/>
        <v>7.9778009018383628E-3</v>
      </c>
      <c r="AJ280" s="84" t="e">
        <f t="shared" si="85"/>
        <v>#DIV/0!</v>
      </c>
    </row>
    <row r="281" spans="1:36">
      <c r="A281" s="84">
        <v>20190221</v>
      </c>
      <c r="B281" s="84" t="s">
        <v>99</v>
      </c>
      <c r="C281" s="85">
        <v>46900</v>
      </c>
      <c r="D281" s="85">
        <v>46950</v>
      </c>
      <c r="E281" s="85">
        <v>5969782550</v>
      </c>
      <c r="F281" s="85">
        <f t="shared" si="77"/>
        <v>0.18085856904932524</v>
      </c>
      <c r="G281" s="218">
        <f t="shared" si="68"/>
        <v>0.18085856904932524</v>
      </c>
      <c r="H281" s="84">
        <v>213500</v>
      </c>
      <c r="I281" s="84">
        <v>207500</v>
      </c>
      <c r="J281" s="88">
        <v>125461438</v>
      </c>
      <c r="K281" s="84">
        <f t="shared" si="78"/>
        <v>1.4968155673103458</v>
      </c>
      <c r="L281" s="130">
        <f t="shared" si="69"/>
        <v>1.4968155673103458</v>
      </c>
      <c r="M281" s="85">
        <v>290600</v>
      </c>
      <c r="N281" s="85">
        <v>287200</v>
      </c>
      <c r="O281" s="85">
        <v>15956260</v>
      </c>
      <c r="P281" s="85">
        <f t="shared" si="79"/>
        <v>20.619291685869694</v>
      </c>
      <c r="Q281" s="218">
        <f t="shared" si="70"/>
        <v>20.619291685869694</v>
      </c>
      <c r="R281" s="84">
        <v>11090</v>
      </c>
      <c r="S281" s="84">
        <v>11095</v>
      </c>
      <c r="T281" s="16">
        <v>68700000</v>
      </c>
      <c r="U281" s="84">
        <f t="shared" si="74"/>
        <v>161.54251872764368</v>
      </c>
      <c r="V281" s="84">
        <f t="shared" si="75"/>
        <v>161.54251872764368</v>
      </c>
      <c r="W281" s="85">
        <v>0</v>
      </c>
      <c r="X281" s="85">
        <v>0</v>
      </c>
      <c r="Y281" s="85">
        <v>0</v>
      </c>
      <c r="Z281" s="85">
        <f t="shared" si="80"/>
        <v>0</v>
      </c>
      <c r="AA281" s="85">
        <v>0</v>
      </c>
      <c r="AB281" s="221">
        <f t="shared" si="71"/>
        <v>0</v>
      </c>
      <c r="AC281" s="221">
        <f t="shared" si="72"/>
        <v>246799326208794</v>
      </c>
      <c r="AD281" s="220">
        <f t="shared" si="73"/>
        <v>307280980246131.69</v>
      </c>
      <c r="AE281" s="219">
        <f t="shared" si="76"/>
        <v>1245.0640970801103</v>
      </c>
      <c r="AF281" s="98">
        <f t="shared" si="81"/>
        <v>-6.9029997472938491E-3</v>
      </c>
      <c r="AG281" s="84">
        <f t="shared" si="82"/>
        <v>1.0660980810234541E-3</v>
      </c>
      <c r="AH281" s="84">
        <f t="shared" si="83"/>
        <v>-2.8103044496487119E-2</v>
      </c>
      <c r="AI281" s="84">
        <f t="shared" si="84"/>
        <v>-1.1699931176875429E-2</v>
      </c>
      <c r="AJ281" s="84" t="e">
        <f t="shared" si="85"/>
        <v>#DIV/0!</v>
      </c>
    </row>
    <row r="282" spans="1:36">
      <c r="A282" s="84">
        <v>20190222</v>
      </c>
      <c r="B282" s="84" t="s">
        <v>99</v>
      </c>
      <c r="C282" s="85">
        <v>46950</v>
      </c>
      <c r="D282" s="85">
        <v>47150</v>
      </c>
      <c r="E282" s="85">
        <v>5969782550</v>
      </c>
      <c r="F282" s="85">
        <f t="shared" si="77"/>
        <v>0.18085856904932524</v>
      </c>
      <c r="G282" s="218">
        <f t="shared" si="68"/>
        <v>0.18085856904932524</v>
      </c>
      <c r="H282" s="84">
        <v>207500</v>
      </c>
      <c r="I282" s="84">
        <v>207000</v>
      </c>
      <c r="J282" s="88">
        <v>125461438</v>
      </c>
      <c r="K282" s="84">
        <f t="shared" si="78"/>
        <v>1.4968155673103458</v>
      </c>
      <c r="L282" s="130">
        <f t="shared" si="69"/>
        <v>1.4968155673103458</v>
      </c>
      <c r="M282" s="85">
        <v>287200</v>
      </c>
      <c r="N282" s="85">
        <v>287500</v>
      </c>
      <c r="O282" s="85">
        <v>15956260</v>
      </c>
      <c r="P282" s="85">
        <f t="shared" si="79"/>
        <v>20.619291685869694</v>
      </c>
      <c r="Q282" s="218">
        <f t="shared" si="70"/>
        <v>20.619291685869694</v>
      </c>
      <c r="R282" s="84">
        <v>11095</v>
      </c>
      <c r="S282" s="84">
        <v>11075</v>
      </c>
      <c r="T282" s="16">
        <v>68700000</v>
      </c>
      <c r="U282" s="84">
        <f t="shared" si="74"/>
        <v>161.54251872764368</v>
      </c>
      <c r="V282" s="84">
        <f t="shared" si="75"/>
        <v>161.54251872764368</v>
      </c>
      <c r="W282" s="85">
        <v>0</v>
      </c>
      <c r="X282" s="85">
        <v>0</v>
      </c>
      <c r="Y282" s="85">
        <v>0</v>
      </c>
      <c r="Z282" s="85">
        <f t="shared" si="80"/>
        <v>0</v>
      </c>
      <c r="AA282" s="85">
        <v>0</v>
      </c>
      <c r="AB282" s="221">
        <f t="shared" si="71"/>
        <v>0</v>
      </c>
      <c r="AC282" s="221">
        <f t="shared" si="72"/>
        <v>246799326208794</v>
      </c>
      <c r="AD282" s="220">
        <f t="shared" si="73"/>
        <v>307279763808304.5</v>
      </c>
      <c r="AE282" s="219">
        <f t="shared" si="76"/>
        <v>1245.059168226187</v>
      </c>
      <c r="AF282" s="98">
        <f t="shared" si="81"/>
        <v>-3.9587150049815203E-6</v>
      </c>
      <c r="AG282" s="84">
        <f t="shared" si="82"/>
        <v>4.2598509052183178E-3</v>
      </c>
      <c r="AH282" s="84">
        <f t="shared" si="83"/>
        <v>-2.4096385542168677E-3</v>
      </c>
      <c r="AI282" s="84">
        <f t="shared" si="84"/>
        <v>1.0445682451253482E-3</v>
      </c>
      <c r="AJ282" s="84" t="e">
        <f t="shared" si="85"/>
        <v>#DIV/0!</v>
      </c>
    </row>
    <row r="283" spans="1:36">
      <c r="A283" s="84">
        <v>20190225</v>
      </c>
      <c r="B283" s="84" t="s">
        <v>99</v>
      </c>
      <c r="C283" s="85">
        <v>47150</v>
      </c>
      <c r="D283" s="85">
        <v>47350</v>
      </c>
      <c r="E283" s="85">
        <v>5969782550</v>
      </c>
      <c r="F283" s="85">
        <f t="shared" si="77"/>
        <v>0.18085856904932524</v>
      </c>
      <c r="G283" s="218">
        <f t="shared" si="68"/>
        <v>0.18085856904932524</v>
      </c>
      <c r="H283" s="84">
        <v>207000</v>
      </c>
      <c r="I283" s="84">
        <v>204000</v>
      </c>
      <c r="J283" s="88">
        <v>125461438</v>
      </c>
      <c r="K283" s="84">
        <f t="shared" si="78"/>
        <v>1.4968155673103458</v>
      </c>
      <c r="L283" s="130">
        <f t="shared" si="69"/>
        <v>1.4968155673103458</v>
      </c>
      <c r="M283" s="85">
        <v>287500</v>
      </c>
      <c r="N283" s="85">
        <v>283000</v>
      </c>
      <c r="O283" s="85">
        <v>15956260</v>
      </c>
      <c r="P283" s="85">
        <f t="shared" si="79"/>
        <v>20.619291685869694</v>
      </c>
      <c r="Q283" s="218">
        <f t="shared" si="70"/>
        <v>20.619291685869694</v>
      </c>
      <c r="R283" s="84">
        <v>11075</v>
      </c>
      <c r="S283" s="84">
        <v>11130</v>
      </c>
      <c r="T283" s="16">
        <v>68700000</v>
      </c>
      <c r="U283" s="84">
        <f t="shared" si="74"/>
        <v>161.54251872764368</v>
      </c>
      <c r="V283" s="84">
        <f t="shared" si="75"/>
        <v>161.54251872764368</v>
      </c>
      <c r="W283" s="85">
        <v>0</v>
      </c>
      <c r="X283" s="85">
        <v>0</v>
      </c>
      <c r="Y283" s="85">
        <v>0</v>
      </c>
      <c r="Z283" s="85">
        <f t="shared" si="80"/>
        <v>0</v>
      </c>
      <c r="AA283" s="85">
        <v>0</v>
      </c>
      <c r="AB283" s="221">
        <f t="shared" si="71"/>
        <v>0</v>
      </c>
      <c r="AC283" s="221">
        <f t="shared" si="72"/>
        <v>246799326208794</v>
      </c>
      <c r="AD283" s="220">
        <f t="shared" si="73"/>
        <v>306062181074535.94</v>
      </c>
      <c r="AE283" s="219">
        <f t="shared" si="76"/>
        <v>1240.1256752848876</v>
      </c>
      <c r="AF283" s="98">
        <f t="shared" si="81"/>
        <v>-3.9624566182891122E-3</v>
      </c>
      <c r="AG283" s="84">
        <f t="shared" si="82"/>
        <v>4.2417815482502655E-3</v>
      </c>
      <c r="AH283" s="84">
        <f t="shared" si="83"/>
        <v>-1.4492753623188406E-2</v>
      </c>
      <c r="AI283" s="84">
        <f t="shared" si="84"/>
        <v>-1.5652173913043479E-2</v>
      </c>
      <c r="AJ283" s="84" t="e">
        <f t="shared" si="85"/>
        <v>#DIV/0!</v>
      </c>
    </row>
    <row r="284" spans="1:36">
      <c r="A284" s="84">
        <v>20190226</v>
      </c>
      <c r="B284" s="84" t="s">
        <v>99</v>
      </c>
      <c r="C284" s="85">
        <v>47350</v>
      </c>
      <c r="D284" s="85">
        <v>46750</v>
      </c>
      <c r="E284" s="85">
        <v>5969782550</v>
      </c>
      <c r="F284" s="85">
        <f t="shared" si="77"/>
        <v>0.18085856904932524</v>
      </c>
      <c r="G284" s="218">
        <f t="shared" si="68"/>
        <v>0.18085856904932524</v>
      </c>
      <c r="H284" s="84">
        <v>204000</v>
      </c>
      <c r="I284" s="84">
        <v>204500</v>
      </c>
      <c r="J284" s="88">
        <v>125461438</v>
      </c>
      <c r="K284" s="84">
        <f t="shared" si="78"/>
        <v>1.4968155673103458</v>
      </c>
      <c r="L284" s="130">
        <f t="shared" si="69"/>
        <v>1.4968155673103458</v>
      </c>
      <c r="M284" s="85">
        <v>283000</v>
      </c>
      <c r="N284" s="85">
        <v>281500</v>
      </c>
      <c r="O284" s="85">
        <v>15956260</v>
      </c>
      <c r="P284" s="85">
        <f t="shared" si="79"/>
        <v>20.619291685869694</v>
      </c>
      <c r="Q284" s="218">
        <f t="shared" si="70"/>
        <v>20.619291685869694</v>
      </c>
      <c r="R284" s="84">
        <v>11130</v>
      </c>
      <c r="S284" s="84">
        <v>11095</v>
      </c>
      <c r="T284" s="16">
        <v>68700000</v>
      </c>
      <c r="U284" s="84">
        <f t="shared" si="74"/>
        <v>161.54251872764368</v>
      </c>
      <c r="V284" s="84">
        <f t="shared" si="75"/>
        <v>161.54251872764368</v>
      </c>
      <c r="W284" s="85">
        <v>0</v>
      </c>
      <c r="X284" s="85">
        <v>0</v>
      </c>
      <c r="Y284" s="85">
        <v>0</v>
      </c>
      <c r="Z284" s="85">
        <f t="shared" si="80"/>
        <v>0</v>
      </c>
      <c r="AA284" s="85">
        <v>0</v>
      </c>
      <c r="AB284" s="221">
        <f t="shared" si="71"/>
        <v>0</v>
      </c>
      <c r="AC284" s="221">
        <f t="shared" si="72"/>
        <v>246799326208794</v>
      </c>
      <c r="AD284" s="220">
        <f t="shared" si="73"/>
        <v>304626326438552.56</v>
      </c>
      <c r="AE284" s="219">
        <f t="shared" si="76"/>
        <v>1234.3077718973857</v>
      </c>
      <c r="AF284" s="98">
        <f t="shared" si="81"/>
        <v>-4.6913820941296225E-3</v>
      </c>
      <c r="AG284" s="84">
        <f t="shared" si="82"/>
        <v>-1.2671594508975714E-2</v>
      </c>
      <c r="AH284" s="84">
        <f t="shared" si="83"/>
        <v>2.4509803921568627E-3</v>
      </c>
      <c r="AI284" s="84">
        <f t="shared" si="84"/>
        <v>-5.3003533568904597E-3</v>
      </c>
      <c r="AJ284" s="84" t="e">
        <f t="shared" si="85"/>
        <v>#DIV/0!</v>
      </c>
    </row>
    <row r="285" spans="1:36">
      <c r="A285" s="84">
        <v>20190227</v>
      </c>
      <c r="B285" s="84" t="s">
        <v>99</v>
      </c>
      <c r="C285" s="85">
        <v>46750</v>
      </c>
      <c r="D285" s="85">
        <v>46750</v>
      </c>
      <c r="E285" s="85">
        <v>5969782550</v>
      </c>
      <c r="F285" s="85">
        <f t="shared" si="77"/>
        <v>0.18085856904932524</v>
      </c>
      <c r="G285" s="218">
        <f t="shared" si="68"/>
        <v>0.18085856904932524</v>
      </c>
      <c r="H285" s="84">
        <v>204500</v>
      </c>
      <c r="I285" s="84">
        <v>202500</v>
      </c>
      <c r="J285" s="88">
        <v>125461438</v>
      </c>
      <c r="K285" s="84">
        <f t="shared" si="78"/>
        <v>1.4968155673103458</v>
      </c>
      <c r="L285" s="130">
        <f t="shared" si="69"/>
        <v>1.4968155673103458</v>
      </c>
      <c r="M285" s="85">
        <v>281500</v>
      </c>
      <c r="N285" s="85">
        <v>277300</v>
      </c>
      <c r="O285" s="85">
        <v>15956260</v>
      </c>
      <c r="P285" s="85">
        <f t="shared" si="79"/>
        <v>20.619291685869694</v>
      </c>
      <c r="Q285" s="218">
        <f t="shared" si="70"/>
        <v>20.619291685869694</v>
      </c>
      <c r="R285" s="84">
        <v>11095</v>
      </c>
      <c r="S285" s="84">
        <v>11095</v>
      </c>
      <c r="T285" s="16">
        <v>68700000</v>
      </c>
      <c r="U285" s="84">
        <f t="shared" si="74"/>
        <v>161.54251872764368</v>
      </c>
      <c r="V285" s="84">
        <f t="shared" si="75"/>
        <v>161.54251872764368</v>
      </c>
      <c r="W285" s="85">
        <v>0</v>
      </c>
      <c r="X285" s="85">
        <v>0</v>
      </c>
      <c r="Y285" s="85">
        <v>0</v>
      </c>
      <c r="Z285" s="85">
        <f t="shared" si="80"/>
        <v>0</v>
      </c>
      <c r="AA285" s="85">
        <v>0</v>
      </c>
      <c r="AB285" s="221">
        <f t="shared" si="71"/>
        <v>0</v>
      </c>
      <c r="AC285" s="221">
        <f t="shared" si="72"/>
        <v>246799326208794</v>
      </c>
      <c r="AD285" s="220">
        <f t="shared" si="73"/>
        <v>302868912699108.06</v>
      </c>
      <c r="AE285" s="219">
        <f t="shared" si="76"/>
        <v>1227.1869512434519</v>
      </c>
      <c r="AF285" s="98">
        <f t="shared" si="81"/>
        <v>-5.7690803023849255E-3</v>
      </c>
      <c r="AG285" s="84">
        <f t="shared" si="82"/>
        <v>0</v>
      </c>
      <c r="AH285" s="84">
        <f t="shared" si="83"/>
        <v>-9.7799511002444987E-3</v>
      </c>
      <c r="AI285" s="84">
        <f t="shared" si="84"/>
        <v>-1.4920071047957371E-2</v>
      </c>
      <c r="AJ285" s="84" t="e">
        <f t="shared" si="85"/>
        <v>#DIV/0!</v>
      </c>
    </row>
    <row r="286" spans="1:36">
      <c r="A286" s="84">
        <v>20190228</v>
      </c>
      <c r="B286" s="84" t="s">
        <v>99</v>
      </c>
      <c r="C286" s="85">
        <v>46750</v>
      </c>
      <c r="D286" s="85">
        <v>45100</v>
      </c>
      <c r="E286" s="85">
        <v>5969782550</v>
      </c>
      <c r="F286" s="85">
        <f t="shared" si="77"/>
        <v>0.18085856904932524</v>
      </c>
      <c r="G286" s="218">
        <f t="shared" si="68"/>
        <v>0.18485304263667252</v>
      </c>
      <c r="H286" s="84">
        <v>202500</v>
      </c>
      <c r="I286" s="84">
        <v>204500</v>
      </c>
      <c r="J286" s="88">
        <v>125461438</v>
      </c>
      <c r="K286" s="84">
        <f t="shared" si="78"/>
        <v>1.4968155673103458</v>
      </c>
      <c r="L286" s="130">
        <f t="shared" si="69"/>
        <v>1.5298744944055875</v>
      </c>
      <c r="M286" s="85">
        <v>277300</v>
      </c>
      <c r="N286" s="85">
        <v>277800</v>
      </c>
      <c r="O286" s="85">
        <v>15956260</v>
      </c>
      <c r="P286" s="85">
        <f t="shared" si="79"/>
        <v>20.619291685869694</v>
      </c>
      <c r="Q286" s="218">
        <f t="shared" si="70"/>
        <v>21.07469292265905</v>
      </c>
      <c r="R286" s="84">
        <v>11095</v>
      </c>
      <c r="S286" s="84">
        <v>10950</v>
      </c>
      <c r="T286" s="16">
        <v>57700000</v>
      </c>
      <c r="U286" s="84">
        <f t="shared" si="74"/>
        <v>161.54251872764368</v>
      </c>
      <c r="V286" s="84">
        <f t="shared" si="75"/>
        <v>196.5872225535831</v>
      </c>
      <c r="W286" s="85">
        <v>0</v>
      </c>
      <c r="X286" s="85">
        <v>0</v>
      </c>
      <c r="Y286" s="85">
        <v>0</v>
      </c>
      <c r="Z286" s="85">
        <f t="shared" si="80"/>
        <v>0</v>
      </c>
      <c r="AA286" s="85">
        <v>0</v>
      </c>
      <c r="AB286" s="221">
        <f t="shared" si="71"/>
        <v>1</v>
      </c>
      <c r="AC286" s="221">
        <f t="shared" si="72"/>
        <v>252250178745658.16</v>
      </c>
      <c r="AD286" s="220">
        <f t="shared" si="73"/>
        <v>306644569383300.56</v>
      </c>
      <c r="AE286" s="219">
        <f t="shared" si="76"/>
        <v>1215.6366782696628</v>
      </c>
      <c r="AF286" s="98">
        <f t="shared" si="81"/>
        <v>-9.411991353139592E-3</v>
      </c>
      <c r="AG286" s="84">
        <f t="shared" si="82"/>
        <v>-3.5294117647058823E-2</v>
      </c>
      <c r="AH286" s="84">
        <f t="shared" si="83"/>
        <v>9.876543209876543E-3</v>
      </c>
      <c r="AI286" s="84">
        <f t="shared" si="84"/>
        <v>1.8031013342949874E-3</v>
      </c>
      <c r="AJ286" s="84" t="e">
        <f t="shared" si="85"/>
        <v>#DIV/0!</v>
      </c>
    </row>
    <row r="287" spans="1:36">
      <c r="A287" s="84">
        <v>20190304</v>
      </c>
      <c r="B287" s="84" t="s">
        <v>99</v>
      </c>
      <c r="C287" s="85">
        <v>45100</v>
      </c>
      <c r="D287" s="85">
        <v>44850</v>
      </c>
      <c r="E287" s="85">
        <v>5969782550</v>
      </c>
      <c r="F287" s="85">
        <f t="shared" si="77"/>
        <v>0.18485304263667252</v>
      </c>
      <c r="G287" s="218">
        <f t="shared" si="68"/>
        <v>0.18485304263667252</v>
      </c>
      <c r="H287" s="84">
        <v>204500</v>
      </c>
      <c r="I287" s="84">
        <v>207500</v>
      </c>
      <c r="J287" s="88">
        <v>125461438</v>
      </c>
      <c r="K287" s="84">
        <f t="shared" si="78"/>
        <v>1.5298744944055875</v>
      </c>
      <c r="L287" s="130">
        <f t="shared" si="69"/>
        <v>1.5298744944055875</v>
      </c>
      <c r="M287" s="85">
        <v>277800</v>
      </c>
      <c r="N287" s="85">
        <v>290800</v>
      </c>
      <c r="O287" s="85">
        <v>15956260</v>
      </c>
      <c r="P287" s="85">
        <f t="shared" si="79"/>
        <v>21.07469292265905</v>
      </c>
      <c r="Q287" s="218">
        <f t="shared" si="70"/>
        <v>21.07469292265905</v>
      </c>
      <c r="R287" s="84">
        <v>10950</v>
      </c>
      <c r="S287" s="84">
        <v>10895</v>
      </c>
      <c r="T287" s="16">
        <v>57700000</v>
      </c>
      <c r="U287" s="84">
        <f t="shared" si="74"/>
        <v>196.5872225535831</v>
      </c>
      <c r="V287" s="84">
        <f t="shared" si="75"/>
        <v>196.5872225535831</v>
      </c>
      <c r="W287" s="85">
        <v>0</v>
      </c>
      <c r="X287" s="85">
        <v>0</v>
      </c>
      <c r="Y287" s="85">
        <v>0</v>
      </c>
      <c r="Z287" s="85">
        <f t="shared" si="80"/>
        <v>0</v>
      </c>
      <c r="AA287" s="85">
        <v>0</v>
      </c>
      <c r="AB287" s="221">
        <f t="shared" si="71"/>
        <v>0</v>
      </c>
      <c r="AC287" s="221">
        <f t="shared" si="72"/>
        <v>252250178745658.16</v>
      </c>
      <c r="AD287" s="220">
        <f t="shared" si="73"/>
        <v>310692190113571.37</v>
      </c>
      <c r="AE287" s="219">
        <f t="shared" si="76"/>
        <v>1231.6827352056698</v>
      </c>
      <c r="AF287" s="98">
        <f t="shared" si="81"/>
        <v>1.319971437423805E-2</v>
      </c>
      <c r="AG287" s="84">
        <f t="shared" si="82"/>
        <v>-5.5432372505543242E-3</v>
      </c>
      <c r="AH287" s="84">
        <f t="shared" si="83"/>
        <v>1.4669926650366748E-2</v>
      </c>
      <c r="AI287" s="84">
        <f t="shared" si="84"/>
        <v>4.679625629949604E-2</v>
      </c>
      <c r="AJ287" s="84" t="e">
        <f t="shared" si="85"/>
        <v>#DIV/0!</v>
      </c>
    </row>
    <row r="288" spans="1:36">
      <c r="A288" s="84">
        <v>20190305</v>
      </c>
      <c r="B288" s="84" t="s">
        <v>99</v>
      </c>
      <c r="C288" s="85">
        <v>44850</v>
      </c>
      <c r="D288" s="85">
        <v>44250</v>
      </c>
      <c r="E288" s="85">
        <v>5969782550</v>
      </c>
      <c r="F288" s="85">
        <f t="shared" si="77"/>
        <v>0.18485304263667252</v>
      </c>
      <c r="G288" s="218">
        <f t="shared" si="68"/>
        <v>0.18485304263667252</v>
      </c>
      <c r="H288" s="84">
        <v>207500</v>
      </c>
      <c r="I288" s="84">
        <v>210000</v>
      </c>
      <c r="J288" s="88">
        <v>125461438</v>
      </c>
      <c r="K288" s="84">
        <f t="shared" si="78"/>
        <v>1.5298744944055875</v>
      </c>
      <c r="L288" s="130">
        <f t="shared" si="69"/>
        <v>1.5298744944055875</v>
      </c>
      <c r="M288" s="85">
        <v>290800</v>
      </c>
      <c r="N288" s="85">
        <v>298000</v>
      </c>
      <c r="O288" s="85">
        <v>15956260</v>
      </c>
      <c r="P288" s="85">
        <f t="shared" si="79"/>
        <v>21.07469292265905</v>
      </c>
      <c r="Q288" s="218">
        <f t="shared" si="70"/>
        <v>21.07469292265905</v>
      </c>
      <c r="R288" s="84">
        <v>10895</v>
      </c>
      <c r="S288" s="84">
        <v>10805</v>
      </c>
      <c r="T288" s="16">
        <v>57700000</v>
      </c>
      <c r="U288" s="84">
        <f t="shared" si="74"/>
        <v>196.5872225535831</v>
      </c>
      <c r="V288" s="84">
        <f t="shared" si="75"/>
        <v>196.5872225535831</v>
      </c>
      <c r="W288" s="85">
        <v>0</v>
      </c>
      <c r="X288" s="85">
        <v>0</v>
      </c>
      <c r="Y288" s="85">
        <v>0</v>
      </c>
      <c r="Z288" s="85">
        <f t="shared" si="80"/>
        <v>0</v>
      </c>
      <c r="AA288" s="85">
        <v>0</v>
      </c>
      <c r="AB288" s="221">
        <f t="shared" si="71"/>
        <v>0</v>
      </c>
      <c r="AC288" s="221">
        <f t="shared" si="72"/>
        <v>252250178745658.16</v>
      </c>
      <c r="AD288" s="220">
        <f t="shared" si="73"/>
        <v>311910211434769.25</v>
      </c>
      <c r="AE288" s="219">
        <f t="shared" si="76"/>
        <v>1236.5113594201487</v>
      </c>
      <c r="AF288" s="98">
        <f t="shared" si="81"/>
        <v>3.9203474047824118E-3</v>
      </c>
      <c r="AG288" s="84">
        <f t="shared" si="82"/>
        <v>-1.3377926421404682E-2</v>
      </c>
      <c r="AH288" s="84">
        <f t="shared" si="83"/>
        <v>1.2048192771084338E-2</v>
      </c>
      <c r="AI288" s="84">
        <f t="shared" si="84"/>
        <v>2.4759284731774415E-2</v>
      </c>
      <c r="AJ288" s="84" t="e">
        <f t="shared" si="85"/>
        <v>#DIV/0!</v>
      </c>
    </row>
    <row r="289" spans="1:36">
      <c r="A289" s="84">
        <v>20190306</v>
      </c>
      <c r="B289" s="84" t="s">
        <v>99</v>
      </c>
      <c r="C289" s="85">
        <v>44250</v>
      </c>
      <c r="D289" s="85">
        <v>44000</v>
      </c>
      <c r="E289" s="85">
        <v>5969782550</v>
      </c>
      <c r="F289" s="85">
        <f t="shared" si="77"/>
        <v>0.18485304263667252</v>
      </c>
      <c r="G289" s="218">
        <f t="shared" si="68"/>
        <v>0.18485304263667252</v>
      </c>
      <c r="H289" s="84">
        <v>210000</v>
      </c>
      <c r="I289" s="84">
        <v>211000</v>
      </c>
      <c r="J289" s="88">
        <v>125461438</v>
      </c>
      <c r="K289" s="84">
        <f t="shared" si="78"/>
        <v>1.5298744944055875</v>
      </c>
      <c r="L289" s="130">
        <f t="shared" si="69"/>
        <v>1.5298744944055875</v>
      </c>
      <c r="M289" s="85">
        <v>298000</v>
      </c>
      <c r="N289" s="85">
        <v>297600</v>
      </c>
      <c r="O289" s="85">
        <v>15956260</v>
      </c>
      <c r="P289" s="85">
        <f t="shared" si="79"/>
        <v>21.07469292265905</v>
      </c>
      <c r="Q289" s="218">
        <f t="shared" si="70"/>
        <v>21.07469292265905</v>
      </c>
      <c r="R289" s="84">
        <v>10805</v>
      </c>
      <c r="S289" s="84">
        <v>10780</v>
      </c>
      <c r="T289" s="16">
        <v>57700000</v>
      </c>
      <c r="U289" s="84">
        <f t="shared" si="74"/>
        <v>196.5872225535831</v>
      </c>
      <c r="V289" s="84">
        <f t="shared" si="75"/>
        <v>196.5872225535831</v>
      </c>
      <c r="W289" s="85">
        <v>0</v>
      </c>
      <c r="X289" s="85">
        <v>0</v>
      </c>
      <c r="Y289" s="85">
        <v>0</v>
      </c>
      <c r="Z289" s="85">
        <f t="shared" si="80"/>
        <v>0</v>
      </c>
      <c r="AA289" s="85">
        <v>0</v>
      </c>
      <c r="AB289" s="221">
        <f t="shared" si="71"/>
        <v>0</v>
      </c>
      <c r="AC289" s="221">
        <f t="shared" si="72"/>
        <v>252250178745658.16</v>
      </c>
      <c r="AD289" s="220">
        <f t="shared" si="73"/>
        <v>311408182191324</v>
      </c>
      <c r="AE289" s="219">
        <f t="shared" si="76"/>
        <v>1234.5211557027851</v>
      </c>
      <c r="AF289" s="98">
        <f t="shared" si="81"/>
        <v>-1.609531285096196E-3</v>
      </c>
      <c r="AG289" s="84">
        <f t="shared" si="82"/>
        <v>-5.6497175141242938E-3</v>
      </c>
      <c r="AH289" s="84">
        <f t="shared" si="83"/>
        <v>4.7619047619047623E-3</v>
      </c>
      <c r="AI289" s="84">
        <f t="shared" si="84"/>
        <v>-1.3422818791946308E-3</v>
      </c>
      <c r="AJ289" s="84" t="e">
        <f t="shared" si="85"/>
        <v>#DIV/0!</v>
      </c>
    </row>
    <row r="290" spans="1:36">
      <c r="A290" s="84">
        <v>20190307</v>
      </c>
      <c r="B290" s="84" t="s">
        <v>99</v>
      </c>
      <c r="C290" s="85">
        <v>44000</v>
      </c>
      <c r="D290" s="85">
        <v>44450</v>
      </c>
      <c r="E290" s="85">
        <v>5969782550</v>
      </c>
      <c r="F290" s="85">
        <f t="shared" si="77"/>
        <v>0.18485304263667252</v>
      </c>
      <c r="G290" s="218">
        <f t="shared" si="68"/>
        <v>0.17489461815026985</v>
      </c>
      <c r="H290" s="84">
        <v>211000</v>
      </c>
      <c r="I290" s="84">
        <v>207000</v>
      </c>
      <c r="J290" s="88">
        <v>125461438</v>
      </c>
      <c r="K290" s="84">
        <f t="shared" si="78"/>
        <v>1.5298744944055875</v>
      </c>
      <c r="L290" s="130">
        <f t="shared" si="69"/>
        <v>1.447456918752499</v>
      </c>
      <c r="M290" s="85">
        <v>297600</v>
      </c>
      <c r="N290" s="85">
        <v>284000</v>
      </c>
      <c r="O290" s="85">
        <v>15956260</v>
      </c>
      <c r="P290" s="85">
        <f t="shared" si="79"/>
        <v>21.07469292265905</v>
      </c>
      <c r="Q290" s="218">
        <f t="shared" si="70"/>
        <v>19.939354628785658</v>
      </c>
      <c r="R290" s="84">
        <v>10780</v>
      </c>
      <c r="S290" s="84">
        <v>10740</v>
      </c>
      <c r="T290" s="16">
        <v>68700000</v>
      </c>
      <c r="U290" s="84">
        <f t="shared" si="74"/>
        <v>196.5872225535831</v>
      </c>
      <c r="V290" s="84">
        <f t="shared" si="75"/>
        <v>156.21552949586086</v>
      </c>
      <c r="W290" s="85">
        <v>0</v>
      </c>
      <c r="X290" s="85">
        <v>0</v>
      </c>
      <c r="Y290" s="85">
        <v>0</v>
      </c>
      <c r="Z290" s="85">
        <f t="shared" si="80"/>
        <v>0</v>
      </c>
      <c r="AA290" s="85">
        <v>0</v>
      </c>
      <c r="AB290" s="221">
        <f t="shared" si="71"/>
        <v>1</v>
      </c>
      <c r="AC290" s="221">
        <f t="shared" si="72"/>
        <v>238660927950054.19</v>
      </c>
      <c r="AD290" s="220">
        <f t="shared" si="73"/>
        <v>289619179127879.62</v>
      </c>
      <c r="AE290" s="219">
        <f t="shared" si="76"/>
        <v>1213.5173596094025</v>
      </c>
      <c r="AF290" s="98">
        <f t="shared" si="81"/>
        <v>-1.7013719041068659E-2</v>
      </c>
      <c r="AG290" s="84">
        <f t="shared" si="82"/>
        <v>1.0227272727272727E-2</v>
      </c>
      <c r="AH290" s="84">
        <f t="shared" si="83"/>
        <v>-1.8957345971563982E-2</v>
      </c>
      <c r="AI290" s="84">
        <f t="shared" si="84"/>
        <v>-4.5698924731182797E-2</v>
      </c>
      <c r="AJ290" s="84" t="e">
        <f t="shared" si="85"/>
        <v>#DIV/0!</v>
      </c>
    </row>
    <row r="291" spans="1:36">
      <c r="A291" s="84">
        <v>20190308</v>
      </c>
      <c r="B291" s="84" t="s">
        <v>99</v>
      </c>
      <c r="C291" s="85">
        <v>44450</v>
      </c>
      <c r="D291" s="85">
        <v>43800</v>
      </c>
      <c r="E291" s="85">
        <v>5969782550</v>
      </c>
      <c r="F291" s="85">
        <f t="shared" si="77"/>
        <v>0.17489461815026985</v>
      </c>
      <c r="G291" s="218">
        <f t="shared" si="68"/>
        <v>0.17489461815026985</v>
      </c>
      <c r="H291" s="84">
        <v>207000</v>
      </c>
      <c r="I291" s="84">
        <v>206000</v>
      </c>
      <c r="J291" s="88">
        <v>125461438</v>
      </c>
      <c r="K291" s="84">
        <f t="shared" si="78"/>
        <v>1.447456918752499</v>
      </c>
      <c r="L291" s="130">
        <f t="shared" si="69"/>
        <v>1.447456918752499</v>
      </c>
      <c r="M291" s="85">
        <v>284000</v>
      </c>
      <c r="N291" s="85">
        <v>281500</v>
      </c>
      <c r="O291" s="85">
        <v>15956260</v>
      </c>
      <c r="P291" s="85">
        <f t="shared" si="79"/>
        <v>19.939354628785658</v>
      </c>
      <c r="Q291" s="218">
        <f t="shared" si="70"/>
        <v>19.939354628785658</v>
      </c>
      <c r="R291" s="84">
        <v>10740</v>
      </c>
      <c r="S291" s="84">
        <v>10660</v>
      </c>
      <c r="T291" s="16">
        <v>68700000</v>
      </c>
      <c r="U291" s="84">
        <f t="shared" si="74"/>
        <v>156.21552949586086</v>
      </c>
      <c r="V291" s="84">
        <f t="shared" si="75"/>
        <v>156.21552949586086</v>
      </c>
      <c r="W291" s="85">
        <v>0</v>
      </c>
      <c r="X291" s="85">
        <v>0</v>
      </c>
      <c r="Y291" s="85">
        <v>0</v>
      </c>
      <c r="Z291" s="85">
        <f t="shared" si="80"/>
        <v>0</v>
      </c>
      <c r="AA291" s="85">
        <v>0</v>
      </c>
      <c r="AB291" s="221">
        <f t="shared" si="71"/>
        <v>0</v>
      </c>
      <c r="AC291" s="221">
        <f t="shared" si="72"/>
        <v>238660927950054.19</v>
      </c>
      <c r="AD291" s="220">
        <f t="shared" si="73"/>
        <v>287104970888888.31</v>
      </c>
      <c r="AE291" s="219">
        <f t="shared" si="76"/>
        <v>1202.9827142420743</v>
      </c>
      <c r="AF291" s="98">
        <f t="shared" si="81"/>
        <v>-8.681083368036099E-3</v>
      </c>
      <c r="AG291" s="84">
        <f t="shared" si="82"/>
        <v>-1.4623172103487065E-2</v>
      </c>
      <c r="AH291" s="84">
        <f t="shared" si="83"/>
        <v>-4.830917874396135E-3</v>
      </c>
      <c r="AI291" s="84">
        <f t="shared" si="84"/>
        <v>-8.8028169014084511E-3</v>
      </c>
      <c r="AJ291" s="84" t="e">
        <f t="shared" si="85"/>
        <v>#DIV/0!</v>
      </c>
    </row>
    <row r="292" spans="1:36">
      <c r="A292" s="84">
        <v>20190311</v>
      </c>
      <c r="B292" s="84" t="s">
        <v>99</v>
      </c>
      <c r="C292" s="85">
        <v>43800</v>
      </c>
      <c r="D292" s="85">
        <v>43650</v>
      </c>
      <c r="E292" s="85">
        <v>5969782550</v>
      </c>
      <c r="F292" s="85">
        <f t="shared" si="77"/>
        <v>0.17489461815026985</v>
      </c>
      <c r="G292" s="218">
        <f t="shared" si="68"/>
        <v>0.17814585233366861</v>
      </c>
      <c r="H292" s="84">
        <v>206000</v>
      </c>
      <c r="I292" s="84">
        <v>205000</v>
      </c>
      <c r="J292" s="88">
        <v>125461438</v>
      </c>
      <c r="K292" s="84">
        <f t="shared" si="78"/>
        <v>1.447456918752499</v>
      </c>
      <c r="L292" s="130">
        <f t="shared" si="69"/>
        <v>1.4743646730505857</v>
      </c>
      <c r="M292" s="85">
        <v>281500</v>
      </c>
      <c r="N292" s="85">
        <v>288100</v>
      </c>
      <c r="O292" s="85">
        <v>15956260</v>
      </c>
      <c r="P292" s="85">
        <f t="shared" si="79"/>
        <v>19.939354628785658</v>
      </c>
      <c r="Q292" s="218">
        <f t="shared" si="70"/>
        <v>20.310020759337018</v>
      </c>
      <c r="R292" s="84">
        <v>10660</v>
      </c>
      <c r="S292" s="84">
        <v>10610</v>
      </c>
      <c r="T292" s="16">
        <v>59000000</v>
      </c>
      <c r="U292" s="84">
        <f t="shared" si="74"/>
        <v>156.21552949586086</v>
      </c>
      <c r="V292" s="84">
        <f t="shared" si="75"/>
        <v>185.27985425014117</v>
      </c>
      <c r="W292" s="85">
        <v>0</v>
      </c>
      <c r="X292" s="85">
        <v>0</v>
      </c>
      <c r="Y292" s="85">
        <v>0</v>
      </c>
      <c r="Z292" s="85">
        <f t="shared" si="80"/>
        <v>0</v>
      </c>
      <c r="AA292" s="85">
        <v>0</v>
      </c>
      <c r="AB292" s="221">
        <f t="shared" si="71"/>
        <v>1</v>
      </c>
      <c r="AC292" s="221">
        <f t="shared" si="72"/>
        <v>243097557135099.72</v>
      </c>
      <c r="AD292" s="220">
        <f t="shared" si="73"/>
        <v>293689958840005.37</v>
      </c>
      <c r="AE292" s="219">
        <f t="shared" si="76"/>
        <v>1208.1156318522333</v>
      </c>
      <c r="AF292" s="98">
        <f t="shared" si="81"/>
        <v>4.2668257402126682E-3</v>
      </c>
      <c r="AG292" s="84">
        <f t="shared" si="82"/>
        <v>-3.4246575342465752E-3</v>
      </c>
      <c r="AH292" s="84">
        <f t="shared" si="83"/>
        <v>-4.8543689320388345E-3</v>
      </c>
      <c r="AI292" s="84">
        <f t="shared" si="84"/>
        <v>2.3445825932504442E-2</v>
      </c>
      <c r="AJ292" s="84" t="e">
        <f t="shared" si="85"/>
        <v>#DIV/0!</v>
      </c>
    </row>
    <row r="293" spans="1:36">
      <c r="A293" s="84">
        <v>20190312</v>
      </c>
      <c r="B293" s="84" t="s">
        <v>99</v>
      </c>
      <c r="C293" s="85">
        <v>43650</v>
      </c>
      <c r="D293" s="85">
        <v>44650</v>
      </c>
      <c r="E293" s="85">
        <v>5969782550</v>
      </c>
      <c r="F293" s="85">
        <f t="shared" si="77"/>
        <v>0.17814585233366861</v>
      </c>
      <c r="G293" s="218">
        <f t="shared" si="68"/>
        <v>0.17814585233366861</v>
      </c>
      <c r="H293" s="84">
        <v>205000</v>
      </c>
      <c r="I293" s="84">
        <v>209000</v>
      </c>
      <c r="J293" s="88">
        <v>125461438</v>
      </c>
      <c r="K293" s="84">
        <f t="shared" si="78"/>
        <v>1.4743646730505857</v>
      </c>
      <c r="L293" s="130">
        <f t="shared" si="69"/>
        <v>1.4743646730505857</v>
      </c>
      <c r="M293" s="85">
        <v>288100</v>
      </c>
      <c r="N293" s="85">
        <v>301500</v>
      </c>
      <c r="O293" s="85">
        <v>15956260</v>
      </c>
      <c r="P293" s="85">
        <f t="shared" si="79"/>
        <v>20.310020759337018</v>
      </c>
      <c r="Q293" s="218">
        <f t="shared" si="70"/>
        <v>20.310020759337018</v>
      </c>
      <c r="R293" s="84">
        <v>10610</v>
      </c>
      <c r="S293" s="84">
        <v>10725</v>
      </c>
      <c r="T293" s="16">
        <v>59000000</v>
      </c>
      <c r="U293" s="84">
        <f t="shared" si="74"/>
        <v>185.27985425014117</v>
      </c>
      <c r="V293" s="84">
        <f t="shared" si="75"/>
        <v>185.27985425014117</v>
      </c>
      <c r="W293" s="85">
        <v>0</v>
      </c>
      <c r="X293" s="85">
        <v>0</v>
      </c>
      <c r="Y293" s="85">
        <v>0</v>
      </c>
      <c r="Z293" s="85">
        <f t="shared" si="80"/>
        <v>0</v>
      </c>
      <c r="AA293" s="85">
        <v>0</v>
      </c>
      <c r="AB293" s="221">
        <f t="shared" si="71"/>
        <v>0</v>
      </c>
      <c r="AC293" s="221">
        <f t="shared" si="72"/>
        <v>243097557135099.72</v>
      </c>
      <c r="AD293" s="220">
        <f t="shared" si="73"/>
        <v>301093042722452.81</v>
      </c>
      <c r="AE293" s="219">
        <f t="shared" si="76"/>
        <v>1238.5687716109896</v>
      </c>
      <c r="AF293" s="98">
        <f t="shared" si="81"/>
        <v>2.5207139909337054E-2</v>
      </c>
      <c r="AG293" s="84">
        <f t="shared" si="82"/>
        <v>2.2909507445589918E-2</v>
      </c>
      <c r="AH293" s="84">
        <f t="shared" si="83"/>
        <v>1.9512195121951219E-2</v>
      </c>
      <c r="AI293" s="84">
        <f t="shared" si="84"/>
        <v>4.6511627906976744E-2</v>
      </c>
      <c r="AJ293" s="84" t="e">
        <f t="shared" si="85"/>
        <v>#DIV/0!</v>
      </c>
    </row>
    <row r="294" spans="1:36">
      <c r="A294" s="84">
        <v>20190313</v>
      </c>
      <c r="B294" s="84" t="s">
        <v>99</v>
      </c>
      <c r="C294" s="85">
        <v>44650</v>
      </c>
      <c r="D294" s="85">
        <v>43850</v>
      </c>
      <c r="E294" s="85">
        <v>5969782550</v>
      </c>
      <c r="F294" s="85">
        <f t="shared" si="77"/>
        <v>0.17814585233366861</v>
      </c>
      <c r="G294" s="218">
        <f t="shared" si="68"/>
        <v>0.17814585233366861</v>
      </c>
      <c r="H294" s="84">
        <v>209000</v>
      </c>
      <c r="I294" s="84">
        <v>207500</v>
      </c>
      <c r="J294" s="88">
        <v>125461438</v>
      </c>
      <c r="K294" s="84">
        <f t="shared" si="78"/>
        <v>1.4743646730505857</v>
      </c>
      <c r="L294" s="130">
        <f t="shared" si="69"/>
        <v>1.4743646730505857</v>
      </c>
      <c r="M294" s="85">
        <v>301500</v>
      </c>
      <c r="N294" s="85">
        <v>312200</v>
      </c>
      <c r="O294" s="85">
        <v>15956260</v>
      </c>
      <c r="P294" s="85">
        <f t="shared" si="79"/>
        <v>20.310020759337018</v>
      </c>
      <c r="Q294" s="218">
        <f t="shared" si="70"/>
        <v>20.310020759337018</v>
      </c>
      <c r="R294" s="84">
        <v>10725</v>
      </c>
      <c r="S294" s="84">
        <v>10630</v>
      </c>
      <c r="T294" s="16">
        <v>59000000</v>
      </c>
      <c r="U294" s="84">
        <f t="shared" si="74"/>
        <v>185.27985425014117</v>
      </c>
      <c r="V294" s="84">
        <f t="shared" si="75"/>
        <v>185.27985425014117</v>
      </c>
      <c r="W294" s="85">
        <v>0</v>
      </c>
      <c r="X294" s="85">
        <v>0</v>
      </c>
      <c r="Y294" s="85">
        <v>0</v>
      </c>
      <c r="Z294" s="85">
        <f t="shared" si="80"/>
        <v>0</v>
      </c>
      <c r="AA294" s="85">
        <v>0</v>
      </c>
      <c r="AB294" s="221">
        <f t="shared" si="71"/>
        <v>0</v>
      </c>
      <c r="AC294" s="221">
        <f t="shared" si="72"/>
        <v>243097557135099.72</v>
      </c>
      <c r="AD294" s="220">
        <f t="shared" si="73"/>
        <v>302393861769564.37</v>
      </c>
      <c r="AE294" s="219">
        <f t="shared" si="76"/>
        <v>1243.91978814296</v>
      </c>
      <c r="AF294" s="98">
        <f t="shared" si="81"/>
        <v>4.3203225001469635E-3</v>
      </c>
      <c r="AG294" s="84">
        <f t="shared" si="82"/>
        <v>-1.7917133258678612E-2</v>
      </c>
      <c r="AH294" s="84">
        <f t="shared" si="83"/>
        <v>-7.1770334928229667E-3</v>
      </c>
      <c r="AI294" s="84">
        <f t="shared" si="84"/>
        <v>3.5489220563847429E-2</v>
      </c>
      <c r="AJ294" s="84" t="e">
        <f t="shared" si="85"/>
        <v>#DIV/0!</v>
      </c>
    </row>
    <row r="295" spans="1:36">
      <c r="A295" s="84">
        <v>20190314</v>
      </c>
      <c r="B295" s="84" t="s">
        <v>99</v>
      </c>
      <c r="C295" s="85">
        <v>43850</v>
      </c>
      <c r="D295" s="85">
        <v>43850</v>
      </c>
      <c r="E295" s="85">
        <v>5969782550</v>
      </c>
      <c r="F295" s="85">
        <f t="shared" si="77"/>
        <v>0.17814585233366861</v>
      </c>
      <c r="G295" s="218">
        <f t="shared" si="68"/>
        <v>0.17814585233366861</v>
      </c>
      <c r="H295" s="84">
        <v>207500</v>
      </c>
      <c r="I295" s="84">
        <v>206000</v>
      </c>
      <c r="J295" s="88">
        <v>125461438</v>
      </c>
      <c r="K295" s="84">
        <f t="shared" si="78"/>
        <v>1.4743646730505857</v>
      </c>
      <c r="L295" s="130">
        <f t="shared" si="69"/>
        <v>1.4743646730505857</v>
      </c>
      <c r="M295" s="85">
        <v>312200</v>
      </c>
      <c r="N295" s="85">
        <v>306800</v>
      </c>
      <c r="O295" s="85">
        <v>15956260</v>
      </c>
      <c r="P295" s="85">
        <f t="shared" si="79"/>
        <v>20.310020759337018</v>
      </c>
      <c r="Q295" s="218">
        <f t="shared" si="70"/>
        <v>20.310020759337018</v>
      </c>
      <c r="R295" s="84">
        <v>10630</v>
      </c>
      <c r="S295" s="84">
        <v>10620</v>
      </c>
      <c r="T295" s="16">
        <v>59000000</v>
      </c>
      <c r="U295" s="84">
        <f t="shared" si="74"/>
        <v>185.27985425014117</v>
      </c>
      <c r="V295" s="84">
        <f t="shared" si="75"/>
        <v>185.27985425014117</v>
      </c>
      <c r="W295" s="85">
        <v>0</v>
      </c>
      <c r="X295" s="85">
        <v>0</v>
      </c>
      <c r="Y295" s="85">
        <v>0</v>
      </c>
      <c r="Z295" s="85">
        <f t="shared" si="80"/>
        <v>0</v>
      </c>
      <c r="AA295" s="85">
        <v>0</v>
      </c>
      <c r="AB295" s="221">
        <f t="shared" si="71"/>
        <v>0</v>
      </c>
      <c r="AC295" s="221">
        <f t="shared" si="72"/>
        <v>243097557135099.72</v>
      </c>
      <c r="AD295" s="220">
        <f t="shared" si="73"/>
        <v>300257094139587.37</v>
      </c>
      <c r="AE295" s="219">
        <f t="shared" si="76"/>
        <v>1235.1300345347429</v>
      </c>
      <c r="AF295" s="98">
        <f t="shared" si="81"/>
        <v>-7.0661739543023631E-3</v>
      </c>
      <c r="AG295" s="84">
        <f t="shared" si="82"/>
        <v>0</v>
      </c>
      <c r="AH295" s="84">
        <f t="shared" si="83"/>
        <v>-7.2289156626506026E-3</v>
      </c>
      <c r="AI295" s="84">
        <f t="shared" si="84"/>
        <v>-1.729660474055093E-2</v>
      </c>
      <c r="AJ295" s="84" t="e">
        <f t="shared" si="85"/>
        <v>#DIV/0!</v>
      </c>
    </row>
    <row r="296" spans="1:36">
      <c r="A296" s="84">
        <v>20190315</v>
      </c>
      <c r="B296" s="84" t="s">
        <v>99</v>
      </c>
      <c r="C296" s="85">
        <v>43850</v>
      </c>
      <c r="D296" s="85">
        <v>44200</v>
      </c>
      <c r="E296" s="85">
        <v>5969782550</v>
      </c>
      <c r="F296" s="85">
        <f t="shared" si="77"/>
        <v>0.17814585233366861</v>
      </c>
      <c r="G296" s="218">
        <f t="shared" si="68"/>
        <v>0.17814585233366861</v>
      </c>
      <c r="H296" s="84">
        <v>206000</v>
      </c>
      <c r="I296" s="84">
        <v>203000</v>
      </c>
      <c r="J296" s="88">
        <v>125461438</v>
      </c>
      <c r="K296" s="84">
        <f t="shared" si="78"/>
        <v>1.4743646730505857</v>
      </c>
      <c r="L296" s="130">
        <f t="shared" si="69"/>
        <v>1.4743646730505857</v>
      </c>
      <c r="M296" s="85">
        <v>306800</v>
      </c>
      <c r="N296" s="85">
        <v>305500</v>
      </c>
      <c r="O296" s="85">
        <v>15956260</v>
      </c>
      <c r="P296" s="85">
        <f t="shared" si="79"/>
        <v>20.310020759337018</v>
      </c>
      <c r="Q296" s="218">
        <f t="shared" si="70"/>
        <v>20.310020759337018</v>
      </c>
      <c r="R296" s="84">
        <v>10620</v>
      </c>
      <c r="S296" s="84">
        <v>10775</v>
      </c>
      <c r="T296" s="16">
        <v>59000000</v>
      </c>
      <c r="U296" s="84">
        <f t="shared" si="74"/>
        <v>185.27985425014117</v>
      </c>
      <c r="V296" s="84">
        <f t="shared" si="75"/>
        <v>185.27985425014117</v>
      </c>
      <c r="W296" s="85">
        <v>0</v>
      </c>
      <c r="X296" s="85">
        <v>0</v>
      </c>
      <c r="Y296" s="85">
        <v>0</v>
      </c>
      <c r="Z296" s="85">
        <f t="shared" si="80"/>
        <v>0</v>
      </c>
      <c r="AA296" s="85">
        <v>0</v>
      </c>
      <c r="AB296" s="221">
        <f t="shared" si="71"/>
        <v>0</v>
      </c>
      <c r="AC296" s="221">
        <f t="shared" si="72"/>
        <v>243097557135099.72</v>
      </c>
      <c r="AD296" s="220">
        <f t="shared" si="73"/>
        <v>301347479307474.87</v>
      </c>
      <c r="AE296" s="219">
        <f t="shared" si="76"/>
        <v>1239.6154155510628</v>
      </c>
      <c r="AF296" s="98">
        <f t="shared" si="81"/>
        <v>3.6315050973637101E-3</v>
      </c>
      <c r="AG296" s="84">
        <f t="shared" si="82"/>
        <v>7.98175598631699E-3</v>
      </c>
      <c r="AH296" s="84">
        <f t="shared" si="83"/>
        <v>-1.4563106796116505E-2</v>
      </c>
      <c r="AI296" s="84">
        <f t="shared" si="84"/>
        <v>-4.2372881355932203E-3</v>
      </c>
      <c r="AJ296" s="84" t="e">
        <f t="shared" si="85"/>
        <v>#DIV/0!</v>
      </c>
    </row>
    <row r="297" spans="1:36">
      <c r="A297" s="84">
        <v>20190318</v>
      </c>
      <c r="B297" s="84" t="s">
        <v>99</v>
      </c>
      <c r="C297" s="85">
        <v>44200</v>
      </c>
      <c r="D297" s="85">
        <v>43700</v>
      </c>
      <c r="E297" s="85">
        <v>5969782550</v>
      </c>
      <c r="F297" s="85">
        <f t="shared" si="77"/>
        <v>0.17814585233366861</v>
      </c>
      <c r="G297" s="218">
        <f t="shared" si="68"/>
        <v>0.17814585233366861</v>
      </c>
      <c r="H297" s="84">
        <v>203000</v>
      </c>
      <c r="I297" s="84">
        <v>201000</v>
      </c>
      <c r="J297" s="88">
        <v>125461438</v>
      </c>
      <c r="K297" s="84">
        <f t="shared" si="78"/>
        <v>1.4743646730505857</v>
      </c>
      <c r="L297" s="130">
        <f t="shared" si="69"/>
        <v>1.4743646730505857</v>
      </c>
      <c r="M297" s="85">
        <v>305500</v>
      </c>
      <c r="N297" s="85">
        <v>299400</v>
      </c>
      <c r="O297" s="85">
        <v>15956260</v>
      </c>
      <c r="P297" s="85">
        <f t="shared" si="79"/>
        <v>20.310020759337018</v>
      </c>
      <c r="Q297" s="218">
        <f t="shared" si="70"/>
        <v>20.310020759337018</v>
      </c>
      <c r="R297" s="84">
        <v>10775</v>
      </c>
      <c r="S297" s="84">
        <v>10755</v>
      </c>
      <c r="T297" s="16">
        <v>59000000</v>
      </c>
      <c r="U297" s="84">
        <f t="shared" si="74"/>
        <v>185.27985425014117</v>
      </c>
      <c r="V297" s="84">
        <f t="shared" si="75"/>
        <v>185.27985425014117</v>
      </c>
      <c r="W297" s="85">
        <v>0</v>
      </c>
      <c r="X297" s="85">
        <v>0</v>
      </c>
      <c r="Y297" s="85">
        <v>0</v>
      </c>
      <c r="Z297" s="85">
        <f t="shared" si="80"/>
        <v>0</v>
      </c>
      <c r="AA297" s="85">
        <v>0</v>
      </c>
      <c r="AB297" s="221">
        <f t="shared" si="71"/>
        <v>0</v>
      </c>
      <c r="AC297" s="221">
        <f t="shared" si="72"/>
        <v>243097557135099.72</v>
      </c>
      <c r="AD297" s="220">
        <f t="shared" si="73"/>
        <v>298250312226884.44</v>
      </c>
      <c r="AE297" s="219">
        <f t="shared" si="76"/>
        <v>1226.8749869054998</v>
      </c>
      <c r="AF297" s="98">
        <f t="shared" si="81"/>
        <v>-1.0277726854420707E-2</v>
      </c>
      <c r="AG297" s="84">
        <f t="shared" si="82"/>
        <v>-1.1312217194570135E-2</v>
      </c>
      <c r="AH297" s="84">
        <f t="shared" si="83"/>
        <v>-9.852216748768473E-3</v>
      </c>
      <c r="AI297" s="84">
        <f t="shared" si="84"/>
        <v>-1.9967266775777415E-2</v>
      </c>
      <c r="AJ297" s="84" t="e">
        <f t="shared" si="85"/>
        <v>#DIV/0!</v>
      </c>
    </row>
    <row r="298" spans="1:36">
      <c r="A298" s="84">
        <v>20190319</v>
      </c>
      <c r="B298" s="84" t="s">
        <v>99</v>
      </c>
      <c r="C298" s="85">
        <v>43700</v>
      </c>
      <c r="D298" s="85">
        <v>43900</v>
      </c>
      <c r="E298" s="85">
        <v>5969782550</v>
      </c>
      <c r="F298" s="85">
        <f t="shared" si="77"/>
        <v>0.17814585233366861</v>
      </c>
      <c r="G298" s="218">
        <f t="shared" si="68"/>
        <v>0.17814585233366861</v>
      </c>
      <c r="H298" s="84">
        <v>201000</v>
      </c>
      <c r="I298" s="84">
        <v>203000</v>
      </c>
      <c r="J298" s="88">
        <v>125461438</v>
      </c>
      <c r="K298" s="84">
        <f t="shared" si="78"/>
        <v>1.4743646730505857</v>
      </c>
      <c r="L298" s="130">
        <f t="shared" si="69"/>
        <v>1.4743646730505857</v>
      </c>
      <c r="M298" s="85">
        <v>299400</v>
      </c>
      <c r="N298" s="85">
        <v>289800</v>
      </c>
      <c r="O298" s="85">
        <v>15956260</v>
      </c>
      <c r="P298" s="85">
        <f t="shared" si="79"/>
        <v>20.310020759337018</v>
      </c>
      <c r="Q298" s="218">
        <f t="shared" si="70"/>
        <v>20.310020759337018</v>
      </c>
      <c r="R298" s="84">
        <v>10755</v>
      </c>
      <c r="S298" s="84">
        <v>10775</v>
      </c>
      <c r="T298" s="16">
        <v>59000000</v>
      </c>
      <c r="U298" s="84">
        <f t="shared" si="74"/>
        <v>185.27985425014117</v>
      </c>
      <c r="V298" s="84">
        <f t="shared" si="75"/>
        <v>185.27985425014117</v>
      </c>
      <c r="W298" s="85">
        <v>0</v>
      </c>
      <c r="X298" s="85">
        <v>0</v>
      </c>
      <c r="Y298" s="85">
        <v>0</v>
      </c>
      <c r="Z298" s="85">
        <f t="shared" si="80"/>
        <v>0</v>
      </c>
      <c r="AA298" s="85">
        <v>0</v>
      </c>
      <c r="AB298" s="221">
        <f t="shared" si="71"/>
        <v>0</v>
      </c>
      <c r="AC298" s="221">
        <f t="shared" si="72"/>
        <v>243097557135099.72</v>
      </c>
      <c r="AD298" s="220">
        <f t="shared" si="73"/>
        <v>295940501749380.31</v>
      </c>
      <c r="AE298" s="219">
        <f t="shared" si="76"/>
        <v>1217.3734085896779</v>
      </c>
      <c r="AF298" s="98">
        <f t="shared" si="81"/>
        <v>-7.7445366620338286E-3</v>
      </c>
      <c r="AG298" s="84">
        <f t="shared" si="82"/>
        <v>4.5766590389016018E-3</v>
      </c>
      <c r="AH298" s="84">
        <f t="shared" si="83"/>
        <v>9.9502487562189053E-3</v>
      </c>
      <c r="AI298" s="84">
        <f t="shared" si="84"/>
        <v>-3.2064128256513023E-2</v>
      </c>
      <c r="AJ298" s="84" t="e">
        <f t="shared" si="85"/>
        <v>#DIV/0!</v>
      </c>
    </row>
    <row r="299" spans="1:36">
      <c r="A299" s="84">
        <v>20190320</v>
      </c>
      <c r="B299" s="84" t="s">
        <v>99</v>
      </c>
      <c r="C299" s="85">
        <v>43900</v>
      </c>
      <c r="D299" s="85">
        <v>44050</v>
      </c>
      <c r="E299" s="85">
        <v>5969782550</v>
      </c>
      <c r="F299" s="85">
        <f t="shared" si="77"/>
        <v>0.17814585233366861</v>
      </c>
      <c r="G299" s="218">
        <f t="shared" si="68"/>
        <v>0.1763772116187145</v>
      </c>
      <c r="H299" s="84">
        <v>203000</v>
      </c>
      <c r="I299" s="84">
        <v>201000</v>
      </c>
      <c r="J299" s="88">
        <v>125461438</v>
      </c>
      <c r="K299" s="84">
        <f t="shared" si="78"/>
        <v>1.4743646730505857</v>
      </c>
      <c r="L299" s="130">
        <f t="shared" si="69"/>
        <v>1.4597271086319474</v>
      </c>
      <c r="M299" s="85">
        <v>289800</v>
      </c>
      <c r="N299" s="85">
        <v>294700</v>
      </c>
      <c r="O299" s="85">
        <v>15956260</v>
      </c>
      <c r="P299" s="85">
        <f t="shared" si="79"/>
        <v>20.310020759337018</v>
      </c>
      <c r="Q299" s="218">
        <f t="shared" si="70"/>
        <v>20.108381882169976</v>
      </c>
      <c r="R299" s="84">
        <v>10775</v>
      </c>
      <c r="S299" s="84">
        <v>10790</v>
      </c>
      <c r="T299" s="16">
        <v>77600000</v>
      </c>
      <c r="U299" s="84">
        <f t="shared" si="74"/>
        <v>185.27985425014117</v>
      </c>
      <c r="V299" s="84">
        <f t="shared" si="75"/>
        <v>139.47142812044456</v>
      </c>
      <c r="W299" s="85">
        <v>0</v>
      </c>
      <c r="X299" s="85">
        <v>0</v>
      </c>
      <c r="Y299" s="85">
        <v>0</v>
      </c>
      <c r="Z299" s="85">
        <f t="shared" si="80"/>
        <v>0</v>
      </c>
      <c r="AA299" s="85">
        <v>0</v>
      </c>
      <c r="AB299" s="221">
        <f t="shared" si="71"/>
        <v>1</v>
      </c>
      <c r="AC299" s="221">
        <f t="shared" si="72"/>
        <v>240684072725427.81</v>
      </c>
      <c r="AD299" s="220">
        <f t="shared" si="73"/>
        <v>294528583255586.81</v>
      </c>
      <c r="AE299" s="219">
        <f t="shared" si="76"/>
        <v>1223.7144731699168</v>
      </c>
      <c r="AF299" s="98">
        <f t="shared" si="81"/>
        <v>5.2088081894157952E-3</v>
      </c>
      <c r="AG299" s="84">
        <f t="shared" si="82"/>
        <v>3.4168564920273349E-3</v>
      </c>
      <c r="AH299" s="84">
        <f t="shared" si="83"/>
        <v>-9.852216748768473E-3</v>
      </c>
      <c r="AI299" s="84">
        <f t="shared" si="84"/>
        <v>1.6908212560386472E-2</v>
      </c>
      <c r="AJ299" s="84" t="e">
        <f t="shared" si="85"/>
        <v>#DIV/0!</v>
      </c>
    </row>
    <row r="300" spans="1:36">
      <c r="A300" s="84">
        <v>20190321</v>
      </c>
      <c r="B300" s="84" t="s">
        <v>99</v>
      </c>
      <c r="C300" s="85">
        <v>44050</v>
      </c>
      <c r="D300" s="85">
        <v>45850</v>
      </c>
      <c r="E300" s="85">
        <v>5969782550</v>
      </c>
      <c r="F300" s="85">
        <f t="shared" si="77"/>
        <v>0.1763772116187145</v>
      </c>
      <c r="G300" s="218">
        <f t="shared" si="68"/>
        <v>0.1763772116187145</v>
      </c>
      <c r="H300" s="84">
        <v>201000</v>
      </c>
      <c r="I300" s="84">
        <v>200500</v>
      </c>
      <c r="J300" s="88">
        <v>125461438</v>
      </c>
      <c r="K300" s="84">
        <f t="shared" si="78"/>
        <v>1.4597271086319474</v>
      </c>
      <c r="L300" s="130">
        <f t="shared" si="69"/>
        <v>1.4597271086319474</v>
      </c>
      <c r="M300" s="85">
        <v>294700</v>
      </c>
      <c r="N300" s="85">
        <v>282800</v>
      </c>
      <c r="O300" s="85">
        <v>15956260</v>
      </c>
      <c r="P300" s="85">
        <f t="shared" si="79"/>
        <v>20.108381882169976</v>
      </c>
      <c r="Q300" s="218">
        <f t="shared" si="70"/>
        <v>20.108381882169976</v>
      </c>
      <c r="R300" s="84">
        <v>10790</v>
      </c>
      <c r="S300" s="84">
        <v>10900</v>
      </c>
      <c r="T300" s="16">
        <v>77600000</v>
      </c>
      <c r="U300" s="84">
        <f t="shared" si="74"/>
        <v>139.47142812044456</v>
      </c>
      <c r="V300" s="84">
        <f t="shared" si="75"/>
        <v>139.47142812044456</v>
      </c>
      <c r="W300" s="85">
        <v>0</v>
      </c>
      <c r="X300" s="85">
        <v>0</v>
      </c>
      <c r="Y300" s="85">
        <v>0</v>
      </c>
      <c r="Z300" s="85">
        <f t="shared" si="80"/>
        <v>0</v>
      </c>
      <c r="AA300" s="85">
        <v>0</v>
      </c>
      <c r="AB300" s="221">
        <f t="shared" si="71"/>
        <v>0</v>
      </c>
      <c r="AC300" s="221">
        <f t="shared" si="72"/>
        <v>240684072725427.81</v>
      </c>
      <c r="AD300" s="220">
        <f t="shared" si="73"/>
        <v>293704652738259.75</v>
      </c>
      <c r="AE300" s="219">
        <f t="shared" si="76"/>
        <v>1220.2911867513469</v>
      </c>
      <c r="AF300" s="98">
        <f t="shared" si="81"/>
        <v>-2.7974552018676276E-3</v>
      </c>
      <c r="AG300" s="84">
        <f t="shared" si="82"/>
        <v>4.0862656072644721E-2</v>
      </c>
      <c r="AH300" s="84">
        <f t="shared" si="83"/>
        <v>-2.4875621890547263E-3</v>
      </c>
      <c r="AI300" s="84">
        <f t="shared" si="84"/>
        <v>-4.0380047505938245E-2</v>
      </c>
      <c r="AJ300" s="84" t="e">
        <f t="shared" si="85"/>
        <v>#DIV/0!</v>
      </c>
    </row>
    <row r="301" spans="1:36">
      <c r="A301" s="84">
        <v>20190322</v>
      </c>
      <c r="B301" s="84" t="s">
        <v>99</v>
      </c>
      <c r="C301" s="85">
        <v>45850</v>
      </c>
      <c r="D301" s="85">
        <v>46550</v>
      </c>
      <c r="E301" s="85">
        <v>5969782550</v>
      </c>
      <c r="F301" s="85">
        <f t="shared" si="77"/>
        <v>0.1763772116187145</v>
      </c>
      <c r="G301" s="218">
        <f t="shared" si="68"/>
        <v>0.1763772116187145</v>
      </c>
      <c r="H301" s="84">
        <v>200500</v>
      </c>
      <c r="I301" s="84">
        <v>199500</v>
      </c>
      <c r="J301" s="88">
        <v>125461438</v>
      </c>
      <c r="K301" s="84">
        <f t="shared" si="78"/>
        <v>1.4597271086319474</v>
      </c>
      <c r="L301" s="130">
        <f t="shared" si="69"/>
        <v>1.4597271086319474</v>
      </c>
      <c r="M301" s="85">
        <v>282800</v>
      </c>
      <c r="N301" s="85">
        <v>281300</v>
      </c>
      <c r="O301" s="85">
        <v>15956260</v>
      </c>
      <c r="P301" s="85">
        <f t="shared" si="79"/>
        <v>20.108381882169976</v>
      </c>
      <c r="Q301" s="218">
        <f t="shared" si="70"/>
        <v>20.108381882169976</v>
      </c>
      <c r="R301" s="84">
        <v>10900</v>
      </c>
      <c r="S301" s="84">
        <v>10925</v>
      </c>
      <c r="T301" s="16">
        <v>77600000</v>
      </c>
      <c r="U301" s="84">
        <f t="shared" si="74"/>
        <v>139.47142812044456</v>
      </c>
      <c r="V301" s="84">
        <f t="shared" si="75"/>
        <v>139.47142812044456</v>
      </c>
      <c r="W301" s="85">
        <v>0</v>
      </c>
      <c r="X301" s="85">
        <v>0</v>
      </c>
      <c r="Y301" s="85">
        <v>0</v>
      </c>
      <c r="Z301" s="85">
        <f t="shared" si="80"/>
        <v>0</v>
      </c>
      <c r="AA301" s="85">
        <v>0</v>
      </c>
      <c r="AB301" s="221">
        <f t="shared" si="71"/>
        <v>0</v>
      </c>
      <c r="AC301" s="221">
        <f t="shared" si="72"/>
        <v>240684072725427.81</v>
      </c>
      <c r="AD301" s="220">
        <f t="shared" si="73"/>
        <v>294047859512537.44</v>
      </c>
      <c r="AE301" s="219">
        <f t="shared" si="76"/>
        <v>1221.7171505485824</v>
      </c>
      <c r="AF301" s="98">
        <f t="shared" si="81"/>
        <v>1.1685438792946195E-3</v>
      </c>
      <c r="AG301" s="84">
        <f t="shared" si="82"/>
        <v>1.5267175572519083E-2</v>
      </c>
      <c r="AH301" s="84">
        <f t="shared" si="83"/>
        <v>-4.9875311720698253E-3</v>
      </c>
      <c r="AI301" s="84">
        <f t="shared" si="84"/>
        <v>-5.3041018387553042E-3</v>
      </c>
      <c r="AJ301" s="84" t="e">
        <f t="shared" si="85"/>
        <v>#DIV/0!</v>
      </c>
    </row>
    <row r="302" spans="1:36">
      <c r="A302" s="84">
        <v>20190325</v>
      </c>
      <c r="B302" s="84" t="s">
        <v>99</v>
      </c>
      <c r="C302" s="85">
        <v>46550</v>
      </c>
      <c r="D302" s="85">
        <v>45500</v>
      </c>
      <c r="E302" s="85">
        <v>5969782550</v>
      </c>
      <c r="F302" s="85">
        <f t="shared" si="77"/>
        <v>0.1763772116187145</v>
      </c>
      <c r="G302" s="218">
        <f t="shared" si="68"/>
        <v>0.1763772116187145</v>
      </c>
      <c r="H302" s="84">
        <v>199500</v>
      </c>
      <c r="I302" s="84">
        <v>198000</v>
      </c>
      <c r="J302" s="88">
        <v>125461438</v>
      </c>
      <c r="K302" s="84">
        <f t="shared" si="78"/>
        <v>1.4597271086319474</v>
      </c>
      <c r="L302" s="130">
        <f t="shared" si="69"/>
        <v>1.4597271086319474</v>
      </c>
      <c r="M302" s="85">
        <v>281300</v>
      </c>
      <c r="N302" s="85">
        <v>271500</v>
      </c>
      <c r="O302" s="85">
        <v>15956260</v>
      </c>
      <c r="P302" s="85">
        <f t="shared" si="79"/>
        <v>20.108381882169976</v>
      </c>
      <c r="Q302" s="218">
        <f t="shared" si="70"/>
        <v>20.108381882169976</v>
      </c>
      <c r="R302" s="84">
        <v>10925</v>
      </c>
      <c r="S302" s="84">
        <v>10720</v>
      </c>
      <c r="T302" s="16">
        <v>77600000</v>
      </c>
      <c r="U302" s="84">
        <f t="shared" si="74"/>
        <v>139.47142812044456</v>
      </c>
      <c r="V302" s="84">
        <f t="shared" si="75"/>
        <v>139.47142812044456</v>
      </c>
      <c r="W302" s="85">
        <v>0</v>
      </c>
      <c r="X302" s="85">
        <v>0</v>
      </c>
      <c r="Y302" s="85">
        <v>0</v>
      </c>
      <c r="Z302" s="85">
        <f t="shared" si="80"/>
        <v>0</v>
      </c>
      <c r="AA302" s="85">
        <v>0</v>
      </c>
      <c r="AB302" s="221">
        <f t="shared" si="71"/>
        <v>0</v>
      </c>
      <c r="AC302" s="221">
        <f t="shared" si="72"/>
        <v>240684072725427.81</v>
      </c>
      <c r="AD302" s="220">
        <f t="shared" si="73"/>
        <v>287304483779632.81</v>
      </c>
      <c r="AE302" s="219">
        <f t="shared" si="76"/>
        <v>1193.699610141588</v>
      </c>
      <c r="AF302" s="98">
        <f t="shared" si="81"/>
        <v>-2.2932918961163628E-2</v>
      </c>
      <c r="AG302" s="84">
        <f t="shared" si="82"/>
        <v>-2.2556390977443608E-2</v>
      </c>
      <c r="AH302" s="84">
        <f t="shared" si="83"/>
        <v>-7.5187969924812026E-3</v>
      </c>
      <c r="AI302" s="84">
        <f t="shared" si="84"/>
        <v>-3.4838250977603978E-2</v>
      </c>
      <c r="AJ302" s="84" t="e">
        <f t="shared" si="85"/>
        <v>#DIV/0!</v>
      </c>
    </row>
    <row r="303" spans="1:36">
      <c r="A303" s="84">
        <v>20190326</v>
      </c>
      <c r="B303" s="84" t="s">
        <v>99</v>
      </c>
      <c r="C303" s="85">
        <v>45500</v>
      </c>
      <c r="D303" s="85">
        <v>45250</v>
      </c>
      <c r="E303" s="85">
        <v>5969782550</v>
      </c>
      <c r="F303" s="85">
        <f t="shared" si="77"/>
        <v>0.1763772116187145</v>
      </c>
      <c r="G303" s="218">
        <f t="shared" si="68"/>
        <v>0.1763772116187145</v>
      </c>
      <c r="H303" s="84">
        <v>198000</v>
      </c>
      <c r="I303" s="84">
        <v>192500</v>
      </c>
      <c r="J303" s="88">
        <v>125461438</v>
      </c>
      <c r="K303" s="84">
        <f t="shared" si="78"/>
        <v>1.4597271086319474</v>
      </c>
      <c r="L303" s="130">
        <f t="shared" si="69"/>
        <v>1.4597271086319474</v>
      </c>
      <c r="M303" s="85">
        <v>271500</v>
      </c>
      <c r="N303" s="85">
        <v>286300</v>
      </c>
      <c r="O303" s="85">
        <v>15956260</v>
      </c>
      <c r="P303" s="85">
        <f t="shared" si="79"/>
        <v>20.108381882169976</v>
      </c>
      <c r="Q303" s="218">
        <f t="shared" si="70"/>
        <v>20.108381882169976</v>
      </c>
      <c r="R303" s="84">
        <v>10720</v>
      </c>
      <c r="S303" s="84">
        <v>10740</v>
      </c>
      <c r="T303" s="16">
        <v>77600000</v>
      </c>
      <c r="U303" s="84">
        <f t="shared" si="74"/>
        <v>139.47142812044456</v>
      </c>
      <c r="V303" s="84">
        <f t="shared" si="75"/>
        <v>139.47142812044456</v>
      </c>
      <c r="W303" s="85">
        <v>0</v>
      </c>
      <c r="X303" s="85">
        <v>0</v>
      </c>
      <c r="Y303" s="85">
        <v>0</v>
      </c>
      <c r="Z303" s="85">
        <f t="shared" si="80"/>
        <v>0</v>
      </c>
      <c r="AA303" s="85">
        <v>0</v>
      </c>
      <c r="AB303" s="221">
        <f t="shared" si="71"/>
        <v>0</v>
      </c>
      <c r="AC303" s="221">
        <f t="shared" si="72"/>
        <v>240684072725427.81</v>
      </c>
      <c r="AD303" s="220">
        <f t="shared" si="73"/>
        <v>290999090622759.69</v>
      </c>
      <c r="AE303" s="219">
        <f t="shared" si="76"/>
        <v>1209.0500519107104</v>
      </c>
      <c r="AF303" s="98">
        <f t="shared" si="81"/>
        <v>1.2859551631504401E-2</v>
      </c>
      <c r="AG303" s="84">
        <f t="shared" si="82"/>
        <v>-5.4945054945054949E-3</v>
      </c>
      <c r="AH303" s="84">
        <f t="shared" si="83"/>
        <v>-2.7777777777777776E-2</v>
      </c>
      <c r="AI303" s="84">
        <f t="shared" si="84"/>
        <v>5.4511970534069983E-2</v>
      </c>
      <c r="AJ303" s="84" t="e">
        <f t="shared" si="85"/>
        <v>#DIV/0!</v>
      </c>
    </row>
    <row r="304" spans="1:36">
      <c r="A304" s="84">
        <v>20190327</v>
      </c>
      <c r="B304" s="84" t="s">
        <v>99</v>
      </c>
      <c r="C304" s="85">
        <v>45250</v>
      </c>
      <c r="D304" s="85">
        <v>45350</v>
      </c>
      <c r="E304" s="85">
        <v>5969782550</v>
      </c>
      <c r="F304" s="85">
        <f t="shared" si="77"/>
        <v>0.1763772116187145</v>
      </c>
      <c r="G304" s="218">
        <f t="shared" si="68"/>
        <v>0.1763772116187145</v>
      </c>
      <c r="H304" s="84">
        <v>192500</v>
      </c>
      <c r="I304" s="84">
        <v>183000</v>
      </c>
      <c r="J304" s="88">
        <v>125461438</v>
      </c>
      <c r="K304" s="84">
        <f t="shared" si="78"/>
        <v>1.4597271086319474</v>
      </c>
      <c r="L304" s="130">
        <f t="shared" si="69"/>
        <v>1.4597271086319474</v>
      </c>
      <c r="M304" s="85">
        <v>286300</v>
      </c>
      <c r="N304" s="85">
        <v>269600</v>
      </c>
      <c r="O304" s="85">
        <v>15956260</v>
      </c>
      <c r="P304" s="85">
        <f t="shared" si="79"/>
        <v>20.108381882169976</v>
      </c>
      <c r="Q304" s="218">
        <f t="shared" si="70"/>
        <v>20.108381882169976</v>
      </c>
      <c r="R304" s="84">
        <v>10740</v>
      </c>
      <c r="S304" s="84">
        <v>10670</v>
      </c>
      <c r="T304" s="16">
        <v>77600000</v>
      </c>
      <c r="U304" s="84">
        <f t="shared" si="74"/>
        <v>139.47142812044456</v>
      </c>
      <c r="V304" s="84">
        <f t="shared" si="75"/>
        <v>139.47142812044456</v>
      </c>
      <c r="W304" s="85">
        <v>0</v>
      </c>
      <c r="X304" s="85">
        <v>0</v>
      </c>
      <c r="Y304" s="85">
        <v>0</v>
      </c>
      <c r="Z304" s="85">
        <f t="shared" si="80"/>
        <v>0</v>
      </c>
      <c r="AA304" s="85">
        <v>0</v>
      </c>
      <c r="AB304" s="221">
        <f t="shared" si="71"/>
        <v>0</v>
      </c>
      <c r="AC304" s="221">
        <f t="shared" si="72"/>
        <v>240684072725427.81</v>
      </c>
      <c r="AD304" s="220">
        <f t="shared" si="73"/>
        <v>283248678984423.19</v>
      </c>
      <c r="AE304" s="219">
        <f t="shared" si="76"/>
        <v>1176.8484543950401</v>
      </c>
      <c r="AF304" s="98">
        <f t="shared" si="81"/>
        <v>-2.6633800201059352E-2</v>
      </c>
      <c r="AG304" s="84">
        <f t="shared" si="82"/>
        <v>2.2099447513812156E-3</v>
      </c>
      <c r="AH304" s="84">
        <f t="shared" si="83"/>
        <v>-4.9350649350649353E-2</v>
      </c>
      <c r="AI304" s="84">
        <f t="shared" si="84"/>
        <v>-5.8330422633601116E-2</v>
      </c>
      <c r="AJ304" s="84" t="e">
        <f t="shared" si="85"/>
        <v>#DIV/0!</v>
      </c>
    </row>
    <row r="305" spans="1:36">
      <c r="A305" s="84">
        <v>20190328</v>
      </c>
      <c r="B305" s="84" t="s">
        <v>99</v>
      </c>
      <c r="C305" s="85">
        <v>45350</v>
      </c>
      <c r="D305" s="85">
        <v>44850</v>
      </c>
      <c r="E305" s="85">
        <v>5969782550</v>
      </c>
      <c r="F305" s="85">
        <f t="shared" si="77"/>
        <v>0.1763772116187145</v>
      </c>
      <c r="G305" s="218">
        <f t="shared" si="68"/>
        <v>0.18600823283819209</v>
      </c>
      <c r="H305" s="84">
        <v>183000</v>
      </c>
      <c r="I305" s="84">
        <v>180500</v>
      </c>
      <c r="J305" s="88">
        <v>125461438</v>
      </c>
      <c r="K305" s="84">
        <f t="shared" si="78"/>
        <v>1.4597271086319474</v>
      </c>
      <c r="L305" s="130">
        <f t="shared" si="69"/>
        <v>1.5394350404495363</v>
      </c>
      <c r="M305" s="85">
        <v>269600</v>
      </c>
      <c r="N305" s="85">
        <v>270300</v>
      </c>
      <c r="O305" s="85">
        <v>15956260</v>
      </c>
      <c r="P305" s="85">
        <f t="shared" si="79"/>
        <v>20.108381882169976</v>
      </c>
      <c r="Q305" s="218">
        <f t="shared" si="70"/>
        <v>21.206393642414795</v>
      </c>
      <c r="R305" s="84">
        <v>10670</v>
      </c>
      <c r="S305" s="84">
        <v>10630</v>
      </c>
      <c r="T305" s="16">
        <v>67900000</v>
      </c>
      <c r="U305" s="84">
        <f t="shared" si="74"/>
        <v>139.47142812044456</v>
      </c>
      <c r="V305" s="84">
        <f t="shared" si="75"/>
        <v>168.09968095739228</v>
      </c>
      <c r="W305" s="85">
        <v>0</v>
      </c>
      <c r="X305" s="85">
        <v>0</v>
      </c>
      <c r="Y305" s="85">
        <v>0</v>
      </c>
      <c r="Z305" s="85">
        <f t="shared" si="80"/>
        <v>0</v>
      </c>
      <c r="AA305" s="85">
        <v>0</v>
      </c>
      <c r="AB305" s="221">
        <f t="shared" si="71"/>
        <v>1</v>
      </c>
      <c r="AC305" s="221">
        <f t="shared" si="72"/>
        <v>253826549524641.06</v>
      </c>
      <c r="AD305" s="220">
        <f t="shared" si="73"/>
        <v>297457622384471.37</v>
      </c>
      <c r="AE305" s="219">
        <f t="shared" si="76"/>
        <v>1171.8932591627679</v>
      </c>
      <c r="AF305" s="98">
        <f t="shared" si="81"/>
        <v>-4.2105635723670466E-3</v>
      </c>
      <c r="AG305" s="84">
        <f t="shared" si="82"/>
        <v>-1.1025358324145534E-2</v>
      </c>
      <c r="AH305" s="84">
        <f t="shared" si="83"/>
        <v>-1.3661202185792349E-2</v>
      </c>
      <c r="AI305" s="84">
        <f t="shared" si="84"/>
        <v>2.5964391691394658E-3</v>
      </c>
      <c r="AJ305" s="84" t="e">
        <f t="shared" si="85"/>
        <v>#DIV/0!</v>
      </c>
    </row>
    <row r="306" spans="1:36">
      <c r="A306" s="84">
        <v>20190329</v>
      </c>
      <c r="B306" s="84" t="s">
        <v>99</v>
      </c>
      <c r="C306" s="85">
        <v>44850</v>
      </c>
      <c r="D306" s="85">
        <v>44650</v>
      </c>
      <c r="E306" s="85">
        <v>5969782550</v>
      </c>
      <c r="F306" s="85">
        <f t="shared" si="77"/>
        <v>0.18600823283819209</v>
      </c>
      <c r="G306" s="218">
        <f t="shared" si="68"/>
        <v>0.18600823283819209</v>
      </c>
      <c r="H306" s="84">
        <v>180500</v>
      </c>
      <c r="I306" s="84">
        <v>181000</v>
      </c>
      <c r="J306" s="88">
        <v>125461438</v>
      </c>
      <c r="K306" s="84">
        <f t="shared" si="78"/>
        <v>1.5394350404495363</v>
      </c>
      <c r="L306" s="130">
        <f t="shared" si="69"/>
        <v>1.5394350404495363</v>
      </c>
      <c r="M306" s="85">
        <v>270300</v>
      </c>
      <c r="N306" s="85">
        <v>279800</v>
      </c>
      <c r="O306" s="85">
        <v>15956260</v>
      </c>
      <c r="P306" s="85">
        <f t="shared" si="79"/>
        <v>21.206393642414795</v>
      </c>
      <c r="Q306" s="218">
        <f t="shared" si="70"/>
        <v>21.206393642414795</v>
      </c>
      <c r="R306" s="84">
        <v>10630</v>
      </c>
      <c r="S306" s="84">
        <v>10715</v>
      </c>
      <c r="T306" s="16">
        <v>67900000</v>
      </c>
      <c r="U306" s="84">
        <f t="shared" si="74"/>
        <v>168.09968095739228</v>
      </c>
      <c r="V306" s="84">
        <f t="shared" si="75"/>
        <v>168.09968095739228</v>
      </c>
      <c r="W306" s="85">
        <v>0</v>
      </c>
      <c r="X306" s="85">
        <v>0</v>
      </c>
      <c r="Y306" s="85">
        <v>0</v>
      </c>
      <c r="Z306" s="85">
        <f t="shared" si="80"/>
        <v>0</v>
      </c>
      <c r="AA306" s="85">
        <v>0</v>
      </c>
      <c r="AB306" s="221">
        <f t="shared" si="71"/>
        <v>0</v>
      </c>
      <c r="AC306" s="221">
        <f t="shared" si="72"/>
        <v>253826549524641.06</v>
      </c>
      <c r="AD306" s="220">
        <f t="shared" si="73"/>
        <v>301516853760444.19</v>
      </c>
      <c r="AE306" s="219">
        <f t="shared" si="76"/>
        <v>1187.8854057036826</v>
      </c>
      <c r="AF306" s="98">
        <f t="shared" si="81"/>
        <v>1.3646419087980732E-2</v>
      </c>
      <c r="AG306" s="84">
        <f t="shared" si="82"/>
        <v>-4.459308807134894E-3</v>
      </c>
      <c r="AH306" s="84">
        <f t="shared" si="83"/>
        <v>2.7700831024930748E-3</v>
      </c>
      <c r="AI306" s="84">
        <f t="shared" si="84"/>
        <v>3.5146133925268219E-2</v>
      </c>
      <c r="AJ306" s="84" t="e">
        <f t="shared" si="85"/>
        <v>#DIV/0!</v>
      </c>
    </row>
    <row r="307" spans="1:36">
      <c r="A307" s="84">
        <v>20190401</v>
      </c>
      <c r="B307" s="84" t="s">
        <v>99</v>
      </c>
      <c r="C307" s="85">
        <v>44650</v>
      </c>
      <c r="D307" s="85">
        <v>45050</v>
      </c>
      <c r="E307" s="85">
        <v>5969782550</v>
      </c>
      <c r="F307" s="85">
        <f t="shared" si="77"/>
        <v>0.18600823283819209</v>
      </c>
      <c r="G307" s="218">
        <f t="shared" si="68"/>
        <v>0.18600823283819209</v>
      </c>
      <c r="H307" s="84">
        <v>181000</v>
      </c>
      <c r="I307" s="84">
        <v>182000</v>
      </c>
      <c r="J307" s="88">
        <v>125461438</v>
      </c>
      <c r="K307" s="84">
        <f t="shared" si="78"/>
        <v>1.5394350404495363</v>
      </c>
      <c r="L307" s="130">
        <f t="shared" si="69"/>
        <v>1.5394350404495363</v>
      </c>
      <c r="M307" s="85">
        <v>279800</v>
      </c>
      <c r="N307" s="85">
        <v>274900</v>
      </c>
      <c r="O307" s="85">
        <v>15956260</v>
      </c>
      <c r="P307" s="85">
        <f t="shared" si="79"/>
        <v>21.206393642414795</v>
      </c>
      <c r="Q307" s="218">
        <f t="shared" si="70"/>
        <v>21.206393642414795</v>
      </c>
      <c r="R307" s="84">
        <v>10715</v>
      </c>
      <c r="S307" s="84">
        <v>10850</v>
      </c>
      <c r="T307" s="16">
        <v>67900000</v>
      </c>
      <c r="U307" s="84">
        <f t="shared" si="74"/>
        <v>168.09968095739228</v>
      </c>
      <c r="V307" s="84">
        <f t="shared" si="75"/>
        <v>168.09968095739228</v>
      </c>
      <c r="W307" s="85">
        <v>0</v>
      </c>
      <c r="X307" s="85">
        <v>0</v>
      </c>
      <c r="Y307" s="85">
        <v>0</v>
      </c>
      <c r="Z307" s="85">
        <f t="shared" si="80"/>
        <v>0</v>
      </c>
      <c r="AA307" s="85">
        <v>0</v>
      </c>
      <c r="AB307" s="221">
        <f t="shared" si="71"/>
        <v>0</v>
      </c>
      <c r="AC307" s="221">
        <f t="shared" si="72"/>
        <v>253826549524641.06</v>
      </c>
      <c r="AD307" s="220">
        <f t="shared" si="73"/>
        <v>302037014520802.5</v>
      </c>
      <c r="AE307" s="219">
        <f t="shared" si="76"/>
        <v>1189.9346821144147</v>
      </c>
      <c r="AF307" s="98">
        <f t="shared" si="81"/>
        <v>1.7251465510834652E-3</v>
      </c>
      <c r="AG307" s="84">
        <f t="shared" si="82"/>
        <v>8.9585666293393058E-3</v>
      </c>
      <c r="AH307" s="84">
        <f t="shared" si="83"/>
        <v>5.5248618784530384E-3</v>
      </c>
      <c r="AI307" s="84">
        <f t="shared" si="84"/>
        <v>-1.7512508934953538E-2</v>
      </c>
      <c r="AJ307" s="84" t="e">
        <f t="shared" si="85"/>
        <v>#DIV/0!</v>
      </c>
    </row>
    <row r="308" spans="1:36">
      <c r="A308" s="84">
        <v>20190402</v>
      </c>
      <c r="B308" s="84" t="s">
        <v>99</v>
      </c>
      <c r="C308" s="85">
        <v>45050</v>
      </c>
      <c r="D308" s="85">
        <v>45750</v>
      </c>
      <c r="E308" s="85">
        <v>5969782550</v>
      </c>
      <c r="F308" s="85">
        <f t="shared" si="77"/>
        <v>0.18600823283819209</v>
      </c>
      <c r="G308" s="218">
        <f t="shared" si="68"/>
        <v>0.18600823283819209</v>
      </c>
      <c r="H308" s="84">
        <v>182000</v>
      </c>
      <c r="I308" s="84">
        <v>190000</v>
      </c>
      <c r="J308" s="88">
        <v>125461438</v>
      </c>
      <c r="K308" s="84">
        <f t="shared" si="78"/>
        <v>1.5394350404495363</v>
      </c>
      <c r="L308" s="130">
        <f t="shared" si="69"/>
        <v>1.5394350404495363</v>
      </c>
      <c r="M308" s="85">
        <v>274900</v>
      </c>
      <c r="N308" s="85">
        <v>277000</v>
      </c>
      <c r="O308" s="85">
        <v>15956260</v>
      </c>
      <c r="P308" s="85">
        <f t="shared" si="79"/>
        <v>21.206393642414795</v>
      </c>
      <c r="Q308" s="218">
        <f t="shared" si="70"/>
        <v>21.206393642414795</v>
      </c>
      <c r="R308" s="84">
        <v>10850</v>
      </c>
      <c r="S308" s="84">
        <v>10915</v>
      </c>
      <c r="T308" s="16">
        <v>67900000</v>
      </c>
      <c r="U308" s="84">
        <f t="shared" si="74"/>
        <v>168.09968095739228</v>
      </c>
      <c r="V308" s="84">
        <f t="shared" si="75"/>
        <v>168.09968095739228</v>
      </c>
      <c r="W308" s="85">
        <v>0</v>
      </c>
      <c r="X308" s="85">
        <v>0</v>
      </c>
      <c r="Y308" s="85">
        <v>0</v>
      </c>
      <c r="Z308" s="85">
        <f t="shared" si="80"/>
        <v>0</v>
      </c>
      <c r="AA308" s="85">
        <v>0</v>
      </c>
      <c r="AB308" s="221">
        <f t="shared" si="71"/>
        <v>0</v>
      </c>
      <c r="AC308" s="221">
        <f t="shared" si="72"/>
        <v>253826549524641.06</v>
      </c>
      <c r="AD308" s="220">
        <f t="shared" si="73"/>
        <v>305811927359858.25</v>
      </c>
      <c r="AE308" s="219">
        <f t="shared" si="76"/>
        <v>1204.806699427518</v>
      </c>
      <c r="AF308" s="98">
        <f t="shared" si="81"/>
        <v>1.2498179552743944E-2</v>
      </c>
      <c r="AG308" s="84">
        <f t="shared" si="82"/>
        <v>1.5538290788013319E-2</v>
      </c>
      <c r="AH308" s="84">
        <f t="shared" si="83"/>
        <v>4.3956043956043959E-2</v>
      </c>
      <c r="AI308" s="84">
        <f t="shared" si="84"/>
        <v>7.6391415060021823E-3</v>
      </c>
      <c r="AJ308" s="84" t="e">
        <f t="shared" si="85"/>
        <v>#DIV/0!</v>
      </c>
    </row>
    <row r="309" spans="1:36">
      <c r="A309" s="84">
        <v>20190403</v>
      </c>
      <c r="B309" s="84" t="s">
        <v>99</v>
      </c>
      <c r="C309" s="85">
        <v>45750</v>
      </c>
      <c r="D309" s="85">
        <v>46600</v>
      </c>
      <c r="E309" s="85">
        <v>5969782550</v>
      </c>
      <c r="F309" s="85">
        <f t="shared" si="77"/>
        <v>0.18600823283819209</v>
      </c>
      <c r="G309" s="218">
        <f t="shared" si="68"/>
        <v>0.18600823283819209</v>
      </c>
      <c r="H309" s="84">
        <v>190000</v>
      </c>
      <c r="I309" s="84">
        <v>193500</v>
      </c>
      <c r="J309" s="88">
        <v>125461438</v>
      </c>
      <c r="K309" s="84">
        <f t="shared" si="78"/>
        <v>1.5394350404495363</v>
      </c>
      <c r="L309" s="130">
        <f t="shared" si="69"/>
        <v>1.5394350404495363</v>
      </c>
      <c r="M309" s="85">
        <v>277000</v>
      </c>
      <c r="N309" s="85">
        <v>279500</v>
      </c>
      <c r="O309" s="85">
        <v>15956260</v>
      </c>
      <c r="P309" s="85">
        <f t="shared" si="79"/>
        <v>21.206393642414795</v>
      </c>
      <c r="Q309" s="218">
        <f t="shared" si="70"/>
        <v>21.206393642414795</v>
      </c>
      <c r="R309" s="84">
        <v>10915</v>
      </c>
      <c r="S309" s="84">
        <v>11080</v>
      </c>
      <c r="T309" s="16">
        <v>67900000</v>
      </c>
      <c r="U309" s="84">
        <f t="shared" si="74"/>
        <v>168.09968095739228</v>
      </c>
      <c r="V309" s="84">
        <f t="shared" si="75"/>
        <v>168.09968095739228</v>
      </c>
      <c r="W309" s="85">
        <v>0</v>
      </c>
      <c r="X309" s="85">
        <v>0</v>
      </c>
      <c r="Y309" s="85">
        <v>0</v>
      </c>
      <c r="Z309" s="85">
        <f t="shared" si="80"/>
        <v>0</v>
      </c>
      <c r="AA309" s="85">
        <v>0</v>
      </c>
      <c r="AB309" s="221">
        <f t="shared" si="71"/>
        <v>0</v>
      </c>
      <c r="AC309" s="221">
        <f t="shared" si="72"/>
        <v>253826549524641.06</v>
      </c>
      <c r="AD309" s="220">
        <f t="shared" si="73"/>
        <v>310161022427775.25</v>
      </c>
      <c r="AE309" s="219">
        <f t="shared" si="76"/>
        <v>1221.9408214335172</v>
      </c>
      <c r="AF309" s="98">
        <f t="shared" si="81"/>
        <v>1.4221469729659309E-2</v>
      </c>
      <c r="AG309" s="84">
        <f t="shared" si="82"/>
        <v>1.8579234972677595E-2</v>
      </c>
      <c r="AH309" s="84">
        <f t="shared" si="83"/>
        <v>1.8421052631578946E-2</v>
      </c>
      <c r="AI309" s="84">
        <f t="shared" si="84"/>
        <v>9.0252707581227436E-3</v>
      </c>
      <c r="AJ309" s="84" t="e">
        <f t="shared" si="85"/>
        <v>#DIV/0!</v>
      </c>
    </row>
    <row r="310" spans="1:36">
      <c r="A310" s="84">
        <v>20190404</v>
      </c>
      <c r="B310" s="84" t="s">
        <v>99</v>
      </c>
      <c r="C310" s="85">
        <v>46600</v>
      </c>
      <c r="D310" s="85">
        <v>46950</v>
      </c>
      <c r="E310" s="85">
        <v>5969782550</v>
      </c>
      <c r="F310" s="85">
        <f t="shared" si="77"/>
        <v>0.18600823283819209</v>
      </c>
      <c r="G310" s="218">
        <f t="shared" si="68"/>
        <v>0.18600823283819209</v>
      </c>
      <c r="H310" s="84">
        <v>193500</v>
      </c>
      <c r="I310" s="84">
        <v>192500</v>
      </c>
      <c r="J310" s="88">
        <v>125461438</v>
      </c>
      <c r="K310" s="84">
        <f t="shared" si="78"/>
        <v>1.5394350404495363</v>
      </c>
      <c r="L310" s="130">
        <f t="shared" si="69"/>
        <v>1.5394350404495363</v>
      </c>
      <c r="M310" s="85">
        <v>279500</v>
      </c>
      <c r="N310" s="85">
        <v>272900</v>
      </c>
      <c r="O310" s="85">
        <v>15956260</v>
      </c>
      <c r="P310" s="85">
        <f t="shared" si="79"/>
        <v>21.206393642414795</v>
      </c>
      <c r="Q310" s="218">
        <f t="shared" si="70"/>
        <v>21.206393642414795</v>
      </c>
      <c r="R310" s="84">
        <v>11080</v>
      </c>
      <c r="S310" s="84">
        <v>11120</v>
      </c>
      <c r="T310" s="16">
        <v>67900000</v>
      </c>
      <c r="U310" s="84">
        <f t="shared" si="74"/>
        <v>168.09968095739228</v>
      </c>
      <c r="V310" s="84">
        <f t="shared" si="75"/>
        <v>168.09968095739228</v>
      </c>
      <c r="W310" s="85">
        <v>0</v>
      </c>
      <c r="X310" s="85">
        <v>0</v>
      </c>
      <c r="Y310" s="85">
        <v>0</v>
      </c>
      <c r="Z310" s="85">
        <f t="shared" si="80"/>
        <v>0</v>
      </c>
      <c r="AA310" s="85">
        <v>0</v>
      </c>
      <c r="AB310" s="221">
        <f t="shared" si="71"/>
        <v>0</v>
      </c>
      <c r="AC310" s="221">
        <f t="shared" si="72"/>
        <v>253826549524641.06</v>
      </c>
      <c r="AD310" s="220">
        <f t="shared" si="73"/>
        <v>308579818251170.25</v>
      </c>
      <c r="AE310" s="219">
        <f t="shared" si="76"/>
        <v>1215.7113541868237</v>
      </c>
      <c r="AF310" s="98">
        <f t="shared" si="81"/>
        <v>-5.0980105889133131E-3</v>
      </c>
      <c r="AG310" s="84">
        <f t="shared" si="82"/>
        <v>7.5107296137339056E-3</v>
      </c>
      <c r="AH310" s="84">
        <f t="shared" si="83"/>
        <v>-5.1679586563307496E-3</v>
      </c>
      <c r="AI310" s="84">
        <f t="shared" si="84"/>
        <v>-2.3613595706618962E-2</v>
      </c>
      <c r="AJ310" s="84" t="e">
        <f t="shared" si="85"/>
        <v>#DIV/0!</v>
      </c>
    </row>
    <row r="311" spans="1:36">
      <c r="A311" s="84">
        <v>20190405</v>
      </c>
      <c r="B311" s="84" t="s">
        <v>99</v>
      </c>
      <c r="C311" s="85">
        <v>46950</v>
      </c>
      <c r="D311" s="85">
        <v>46850</v>
      </c>
      <c r="E311" s="85">
        <v>5969782550</v>
      </c>
      <c r="F311" s="85">
        <f t="shared" si="77"/>
        <v>0.18600823283819209</v>
      </c>
      <c r="G311" s="218">
        <f t="shared" si="68"/>
        <v>0.18600823283819209</v>
      </c>
      <c r="H311" s="84">
        <v>192500</v>
      </c>
      <c r="I311" s="84">
        <v>192000</v>
      </c>
      <c r="J311" s="88">
        <v>125461438</v>
      </c>
      <c r="K311" s="84">
        <f t="shared" si="78"/>
        <v>1.5394350404495363</v>
      </c>
      <c r="L311" s="130">
        <f t="shared" si="69"/>
        <v>1.5394350404495363</v>
      </c>
      <c r="M311" s="85">
        <v>272900</v>
      </c>
      <c r="N311" s="85">
        <v>265100</v>
      </c>
      <c r="O311" s="85">
        <v>15956260</v>
      </c>
      <c r="P311" s="85">
        <f t="shared" si="79"/>
        <v>21.206393642414795</v>
      </c>
      <c r="Q311" s="218">
        <f t="shared" si="70"/>
        <v>21.206393642414795</v>
      </c>
      <c r="R311" s="84">
        <v>11120</v>
      </c>
      <c r="S311" s="84">
        <v>11120</v>
      </c>
      <c r="T311" s="16">
        <v>67900000</v>
      </c>
      <c r="U311" s="84">
        <f t="shared" si="74"/>
        <v>168.09968095739228</v>
      </c>
      <c r="V311" s="84">
        <f t="shared" si="75"/>
        <v>168.09968095739228</v>
      </c>
      <c r="W311" s="85">
        <v>0</v>
      </c>
      <c r="X311" s="85">
        <v>0</v>
      </c>
      <c r="Y311" s="85">
        <v>0</v>
      </c>
      <c r="Z311" s="85">
        <f t="shared" si="80"/>
        <v>0</v>
      </c>
      <c r="AA311" s="85">
        <v>0</v>
      </c>
      <c r="AB311" s="221">
        <f t="shared" si="71"/>
        <v>0</v>
      </c>
      <c r="AC311" s="221">
        <f t="shared" si="72"/>
        <v>253826549524641.06</v>
      </c>
      <c r="AD311" s="220">
        <f t="shared" si="73"/>
        <v>305732882615132.06</v>
      </c>
      <c r="AE311" s="219">
        <f t="shared" si="76"/>
        <v>1204.4952869890863</v>
      </c>
      <c r="AF311" s="98">
        <f t="shared" si="81"/>
        <v>-9.225929460237467E-3</v>
      </c>
      <c r="AG311" s="84">
        <f t="shared" si="82"/>
        <v>-2.1299254526091589E-3</v>
      </c>
      <c r="AH311" s="84">
        <f t="shared" si="83"/>
        <v>-2.5974025974025974E-3</v>
      </c>
      <c r="AI311" s="84">
        <f t="shared" si="84"/>
        <v>-2.8581898131183583E-2</v>
      </c>
      <c r="AJ311" s="84" t="e">
        <f t="shared" si="85"/>
        <v>#DIV/0!</v>
      </c>
    </row>
    <row r="312" spans="1:36">
      <c r="A312" s="84">
        <v>20190408</v>
      </c>
      <c r="B312" s="84" t="s">
        <v>99</v>
      </c>
      <c r="C312" s="85">
        <v>46850</v>
      </c>
      <c r="D312" s="85">
        <v>46650</v>
      </c>
      <c r="E312" s="85">
        <v>5969782550</v>
      </c>
      <c r="F312" s="85">
        <f t="shared" si="77"/>
        <v>0.18600823283819209</v>
      </c>
      <c r="G312" s="218">
        <f t="shared" si="68"/>
        <v>0.18600823283819209</v>
      </c>
      <c r="H312" s="84">
        <v>192000</v>
      </c>
      <c r="I312" s="84">
        <v>195500</v>
      </c>
      <c r="J312" s="88">
        <v>125461438</v>
      </c>
      <c r="K312" s="84">
        <f t="shared" si="78"/>
        <v>1.5394350404495363</v>
      </c>
      <c r="L312" s="130">
        <f t="shared" si="69"/>
        <v>1.5394350404495363</v>
      </c>
      <c r="M312" s="85">
        <v>265100</v>
      </c>
      <c r="N312" s="85">
        <v>271200</v>
      </c>
      <c r="O312" s="85">
        <v>15956260</v>
      </c>
      <c r="P312" s="85">
        <f t="shared" si="79"/>
        <v>21.206393642414795</v>
      </c>
      <c r="Q312" s="218">
        <f t="shared" si="70"/>
        <v>21.206393642414795</v>
      </c>
      <c r="R312" s="84">
        <v>11120</v>
      </c>
      <c r="S312" s="84">
        <v>11105</v>
      </c>
      <c r="T312" s="16">
        <v>67900000</v>
      </c>
      <c r="U312" s="84">
        <f t="shared" si="74"/>
        <v>168.09968095739228</v>
      </c>
      <c r="V312" s="84">
        <f t="shared" si="75"/>
        <v>168.09968095739228</v>
      </c>
      <c r="W312" s="85">
        <v>0</v>
      </c>
      <c r="X312" s="85">
        <v>0</v>
      </c>
      <c r="Y312" s="85">
        <v>0</v>
      </c>
      <c r="Z312" s="85">
        <f t="shared" si="80"/>
        <v>0</v>
      </c>
      <c r="AA312" s="85">
        <v>0</v>
      </c>
      <c r="AB312" s="221">
        <f t="shared" si="71"/>
        <v>0</v>
      </c>
      <c r="AC312" s="221">
        <f t="shared" si="72"/>
        <v>253826549524641.06</v>
      </c>
      <c r="AD312" s="220">
        <f t="shared" si="73"/>
        <v>308079662274940.94</v>
      </c>
      <c r="AE312" s="219">
        <f t="shared" si="76"/>
        <v>1213.7408905880945</v>
      </c>
      <c r="AF312" s="98">
        <f t="shared" si="81"/>
        <v>7.6759151313242659E-3</v>
      </c>
      <c r="AG312" s="84">
        <f t="shared" si="82"/>
        <v>-4.2689434364994666E-3</v>
      </c>
      <c r="AH312" s="84">
        <f t="shared" si="83"/>
        <v>1.8229166666666668E-2</v>
      </c>
      <c r="AI312" s="84">
        <f t="shared" si="84"/>
        <v>2.3010184835910975E-2</v>
      </c>
      <c r="AJ312" s="84" t="e">
        <f t="shared" si="85"/>
        <v>#DIV/0!</v>
      </c>
    </row>
    <row r="313" spans="1:36">
      <c r="A313" s="84">
        <v>20190409</v>
      </c>
      <c r="B313" s="84" t="s">
        <v>99</v>
      </c>
      <c r="C313" s="85">
        <v>46650</v>
      </c>
      <c r="D313" s="85">
        <v>46650</v>
      </c>
      <c r="E313" s="85">
        <v>5969782550</v>
      </c>
      <c r="F313" s="85">
        <f t="shared" si="77"/>
        <v>0.18600823283819209</v>
      </c>
      <c r="G313" s="218">
        <f t="shared" ref="G313:G376" si="86">IF(B313="Y",0.15*(C313*E313+H313*J313+M313*O313+R313*T313)/(C313*E313),IF(AB313=0,F313,D312*E312*G312/AD312*(C313*E313+H313*J313+M313*O313+R313*T313)/(C313*E313)))</f>
        <v>0.18600823283819209</v>
      </c>
      <c r="H313" s="84">
        <v>195500</v>
      </c>
      <c r="I313" s="84">
        <v>204500</v>
      </c>
      <c r="J313" s="88">
        <v>125461438</v>
      </c>
      <c r="K313" s="84">
        <f t="shared" si="78"/>
        <v>1.5394350404495363</v>
      </c>
      <c r="L313" s="130">
        <f t="shared" ref="L313:L376" si="87">IF(B313="Y",0.15*(C313*E313+H313*J313+M313*O313+R313*T313)/(H313*J313),IF(AB313=0,K313,I312*J312*L312/AD312*(C313*E313+H313*J313+M313*O313+R313*T313)/(H313*J313)))</f>
        <v>1.5394350404495363</v>
      </c>
      <c r="M313" s="85">
        <v>271200</v>
      </c>
      <c r="N313" s="85">
        <v>270900</v>
      </c>
      <c r="O313" s="85">
        <v>15956260</v>
      </c>
      <c r="P313" s="85">
        <f t="shared" si="79"/>
        <v>21.206393642414795</v>
      </c>
      <c r="Q313" s="218">
        <f t="shared" ref="Q313:Q376" si="88">IF(B313="Y",0.3*(C313*E313+H313*J313+M313*O313+R313*T313)/(M313*O313),IF(AB313=0,P313,N312*O312*Q312/AD312*(C313*E313+H313*J313+M313*O313+R313*T313)/(M313*O313)))</f>
        <v>21.206393642414795</v>
      </c>
      <c r="R313" s="84">
        <v>11105</v>
      </c>
      <c r="S313" s="84">
        <v>11175</v>
      </c>
      <c r="T313" s="16">
        <v>67900000</v>
      </c>
      <c r="U313" s="84">
        <f t="shared" si="74"/>
        <v>168.09968095739228</v>
      </c>
      <c r="V313" s="84">
        <f t="shared" si="75"/>
        <v>168.09968095739228</v>
      </c>
      <c r="W313" s="85">
        <v>0</v>
      </c>
      <c r="X313" s="85">
        <v>0</v>
      </c>
      <c r="Y313" s="85">
        <v>0</v>
      </c>
      <c r="Z313" s="85">
        <f t="shared" si="80"/>
        <v>0</v>
      </c>
      <c r="AA313" s="85">
        <v>0</v>
      </c>
      <c r="AB313" s="221">
        <f t="shared" ref="AB313:AB376" si="89">IF(AD312&lt;&gt;(C313*E313*F313+H313*J313*K313+M313*O313*P313+R313*T313*U313),1,0)</f>
        <v>0</v>
      </c>
      <c r="AC313" s="221">
        <f t="shared" ref="AC313:AC376" si="90">IF(AND(AB313=0,B313="N"),AC312,AC312*(C313*E313*G313+H313*J313*L313+M313*O313*Q313+R313*T313*V313)/AD312)</f>
        <v>253826549524641.06</v>
      </c>
      <c r="AD313" s="220">
        <f t="shared" ref="AD313:AD376" si="91">D313*E313*G313+I313*J313*L313+N313*O313*Q313+S313*T313*V313</f>
        <v>310515385244286.69</v>
      </c>
      <c r="AE313" s="219">
        <f t="shared" si="76"/>
        <v>1223.3369039834911</v>
      </c>
      <c r="AF313" s="98">
        <f t="shared" si="81"/>
        <v>7.9061465835158426E-3</v>
      </c>
      <c r="AG313" s="84">
        <f t="shared" si="82"/>
        <v>0</v>
      </c>
      <c r="AH313" s="84">
        <f t="shared" si="83"/>
        <v>4.6035805626598467E-2</v>
      </c>
      <c r="AI313" s="84">
        <f t="shared" si="84"/>
        <v>-1.1061946902654867E-3</v>
      </c>
      <c r="AJ313" s="84" t="e">
        <f t="shared" si="85"/>
        <v>#DIV/0!</v>
      </c>
    </row>
    <row r="314" spans="1:36">
      <c r="A314" s="84">
        <v>20190410</v>
      </c>
      <c r="B314" s="84" t="s">
        <v>99</v>
      </c>
      <c r="C314" s="85">
        <v>46650</v>
      </c>
      <c r="D314" s="85">
        <v>46700</v>
      </c>
      <c r="E314" s="85">
        <v>5969782550</v>
      </c>
      <c r="F314" s="85">
        <f t="shared" si="77"/>
        <v>0.18600823283819209</v>
      </c>
      <c r="G314" s="218">
        <f t="shared" si="86"/>
        <v>0.18600823283819209</v>
      </c>
      <c r="H314" s="84">
        <v>204500</v>
      </c>
      <c r="I314" s="84">
        <v>205500</v>
      </c>
      <c r="J314" s="88">
        <v>125461438</v>
      </c>
      <c r="K314" s="84">
        <f t="shared" si="78"/>
        <v>1.5394350404495363</v>
      </c>
      <c r="L314" s="130">
        <f t="shared" si="87"/>
        <v>1.5394350404495363</v>
      </c>
      <c r="M314" s="85">
        <v>270900</v>
      </c>
      <c r="N314" s="85">
        <v>278000</v>
      </c>
      <c r="O314" s="85">
        <v>15956260</v>
      </c>
      <c r="P314" s="85">
        <f t="shared" si="79"/>
        <v>21.206393642414795</v>
      </c>
      <c r="Q314" s="218">
        <f t="shared" si="88"/>
        <v>21.206393642414795</v>
      </c>
      <c r="R314" s="84">
        <v>11175</v>
      </c>
      <c r="S314" s="84">
        <v>11090</v>
      </c>
      <c r="T314" s="16">
        <v>67900000</v>
      </c>
      <c r="U314" s="84">
        <f t="shared" ref="U314:U377" si="92">V313</f>
        <v>168.09968095739228</v>
      </c>
      <c r="V314" s="84">
        <f t="shared" ref="V314:V377" si="93">IF(B314="Y",0.4*(C314*E314+H314*J314+M314*O314+R314*T314)/(R314*T314),IF(AB314=0,U314,S313*T313*V313/AD313*(C314*E314+H314*J314+M314*O314+R314*T314)/(R314*T314)))</f>
        <v>168.09968095739228</v>
      </c>
      <c r="W314" s="85">
        <v>0</v>
      </c>
      <c r="X314" s="85">
        <v>0</v>
      </c>
      <c r="Y314" s="85">
        <v>0</v>
      </c>
      <c r="Z314" s="85">
        <f t="shared" si="80"/>
        <v>0</v>
      </c>
      <c r="AA314" s="85">
        <v>0</v>
      </c>
      <c r="AB314" s="221">
        <f t="shared" si="89"/>
        <v>0</v>
      </c>
      <c r="AC314" s="221">
        <f t="shared" si="90"/>
        <v>253826549524641.06</v>
      </c>
      <c r="AD314" s="220">
        <f t="shared" si="91"/>
        <v>312196319692058.25</v>
      </c>
      <c r="AE314" s="219">
        <f t="shared" si="76"/>
        <v>1229.9592783998773</v>
      </c>
      <c r="AF314" s="98">
        <f t="shared" si="81"/>
        <v>5.4133692810395539E-3</v>
      </c>
      <c r="AG314" s="84">
        <f t="shared" si="82"/>
        <v>1.0718113612004287E-3</v>
      </c>
      <c r="AH314" s="84">
        <f t="shared" si="83"/>
        <v>4.8899755501222494E-3</v>
      </c>
      <c r="AI314" s="84">
        <f t="shared" si="84"/>
        <v>2.6208933185677373E-2</v>
      </c>
      <c r="AJ314" s="84" t="e">
        <f t="shared" si="85"/>
        <v>#DIV/0!</v>
      </c>
    </row>
    <row r="315" spans="1:36">
      <c r="A315" s="84">
        <v>20190411</v>
      </c>
      <c r="B315" s="84" t="s">
        <v>99</v>
      </c>
      <c r="C315" s="85">
        <v>46700</v>
      </c>
      <c r="D315" s="85">
        <v>46250</v>
      </c>
      <c r="E315" s="85">
        <v>5969782550</v>
      </c>
      <c r="F315" s="85">
        <f t="shared" si="77"/>
        <v>0.18600823283819209</v>
      </c>
      <c r="G315" s="218">
        <f t="shared" si="86"/>
        <v>0.18600823283819209</v>
      </c>
      <c r="H315" s="84">
        <v>205500</v>
      </c>
      <c r="I315" s="84">
        <v>210500</v>
      </c>
      <c r="J315" s="88">
        <v>125461438</v>
      </c>
      <c r="K315" s="84">
        <f t="shared" si="78"/>
        <v>1.5394350404495363</v>
      </c>
      <c r="L315" s="130">
        <f t="shared" si="87"/>
        <v>1.5394350404495363</v>
      </c>
      <c r="M315" s="85">
        <v>278000</v>
      </c>
      <c r="N315" s="85">
        <v>278500</v>
      </c>
      <c r="O315" s="85">
        <v>15956260</v>
      </c>
      <c r="P315" s="85">
        <f t="shared" si="79"/>
        <v>21.206393642414795</v>
      </c>
      <c r="Q315" s="218">
        <f t="shared" si="88"/>
        <v>21.206393642414795</v>
      </c>
      <c r="R315" s="84">
        <v>11090</v>
      </c>
      <c r="S315" s="84">
        <v>11140</v>
      </c>
      <c r="T315" s="16">
        <v>67900000</v>
      </c>
      <c r="U315" s="84">
        <f t="shared" si="92"/>
        <v>168.09968095739228</v>
      </c>
      <c r="V315" s="84">
        <f t="shared" si="93"/>
        <v>168.09968095739228</v>
      </c>
      <c r="W315" s="85">
        <v>0</v>
      </c>
      <c r="X315" s="85">
        <v>0</v>
      </c>
      <c r="Y315" s="85">
        <v>0</v>
      </c>
      <c r="Z315" s="85">
        <f t="shared" si="80"/>
        <v>0</v>
      </c>
      <c r="AA315" s="85">
        <v>0</v>
      </c>
      <c r="AB315" s="221">
        <f t="shared" si="89"/>
        <v>0</v>
      </c>
      <c r="AC315" s="221">
        <f t="shared" si="90"/>
        <v>253826549524641.06</v>
      </c>
      <c r="AD315" s="220">
        <f t="shared" si="91"/>
        <v>313402211227481.69</v>
      </c>
      <c r="AE315" s="219">
        <f t="shared" si="76"/>
        <v>1234.7101271100764</v>
      </c>
      <c r="AF315" s="98">
        <f t="shared" si="81"/>
        <v>3.8626065054606718E-3</v>
      </c>
      <c r="AG315" s="84">
        <f t="shared" si="82"/>
        <v>-9.6359743040685224E-3</v>
      </c>
      <c r="AH315" s="84">
        <f t="shared" si="83"/>
        <v>2.4330900243309004E-2</v>
      </c>
      <c r="AI315" s="84">
        <f t="shared" si="84"/>
        <v>1.7985611510791368E-3</v>
      </c>
      <c r="AJ315" s="84" t="e">
        <f t="shared" si="85"/>
        <v>#DIV/0!</v>
      </c>
    </row>
    <row r="316" spans="1:36">
      <c r="A316" s="84">
        <v>20190412</v>
      </c>
      <c r="B316" s="84" t="s">
        <v>99</v>
      </c>
      <c r="C316" s="85">
        <v>46250</v>
      </c>
      <c r="D316" s="85">
        <v>46850</v>
      </c>
      <c r="E316" s="85">
        <v>5969782550</v>
      </c>
      <c r="F316" s="85">
        <f t="shared" si="77"/>
        <v>0.18600823283819209</v>
      </c>
      <c r="G316" s="218">
        <f t="shared" si="86"/>
        <v>0.18600823283819209</v>
      </c>
      <c r="H316" s="84">
        <v>210500</v>
      </c>
      <c r="I316" s="84">
        <v>209000</v>
      </c>
      <c r="J316" s="88">
        <v>125461438</v>
      </c>
      <c r="K316" s="84">
        <f t="shared" si="78"/>
        <v>1.5394350404495363</v>
      </c>
      <c r="L316" s="130">
        <f t="shared" si="87"/>
        <v>1.5394350404495363</v>
      </c>
      <c r="M316" s="85">
        <v>278500</v>
      </c>
      <c r="N316" s="85">
        <v>274100</v>
      </c>
      <c r="O316" s="85">
        <v>15956260</v>
      </c>
      <c r="P316" s="85">
        <f t="shared" si="79"/>
        <v>21.206393642414795</v>
      </c>
      <c r="Q316" s="218">
        <f t="shared" si="88"/>
        <v>21.206393642414795</v>
      </c>
      <c r="R316" s="84">
        <v>11140</v>
      </c>
      <c r="S316" s="84">
        <v>11150</v>
      </c>
      <c r="T316" s="16">
        <v>67900000</v>
      </c>
      <c r="U316" s="84">
        <f t="shared" si="92"/>
        <v>168.09968095739228</v>
      </c>
      <c r="V316" s="84">
        <f t="shared" si="93"/>
        <v>168.09968095739228</v>
      </c>
      <c r="W316" s="85">
        <v>0</v>
      </c>
      <c r="X316" s="85">
        <v>0</v>
      </c>
      <c r="Y316" s="85">
        <v>0</v>
      </c>
      <c r="Z316" s="85">
        <f t="shared" si="80"/>
        <v>0</v>
      </c>
      <c r="AA316" s="85">
        <v>0</v>
      </c>
      <c r="AB316" s="221">
        <f t="shared" si="89"/>
        <v>0</v>
      </c>
      <c r="AC316" s="221">
        <f t="shared" si="90"/>
        <v>253826549524641.06</v>
      </c>
      <c r="AD316" s="220">
        <f t="shared" si="91"/>
        <v>312404049716829.31</v>
      </c>
      <c r="AE316" s="219">
        <f t="shared" si="76"/>
        <v>1230.7776720043294</v>
      </c>
      <c r="AF316" s="98">
        <f t="shared" si="81"/>
        <v>-3.1849217232479072E-3</v>
      </c>
      <c r="AG316" s="84">
        <f t="shared" si="82"/>
        <v>1.2972972972972972E-2</v>
      </c>
      <c r="AH316" s="84">
        <f t="shared" si="83"/>
        <v>-7.1258907363420431E-3</v>
      </c>
      <c r="AI316" s="84">
        <f t="shared" si="84"/>
        <v>-1.5798922800718134E-2</v>
      </c>
      <c r="AJ316" s="84" t="e">
        <f t="shared" si="85"/>
        <v>#DIV/0!</v>
      </c>
    </row>
    <row r="317" spans="1:36">
      <c r="A317" s="84">
        <v>20190415</v>
      </c>
      <c r="B317" s="84" t="s">
        <v>99</v>
      </c>
      <c r="C317" s="85">
        <v>46850</v>
      </c>
      <c r="D317" s="85">
        <v>47050</v>
      </c>
      <c r="E317" s="85">
        <v>5969782550</v>
      </c>
      <c r="F317" s="85">
        <f t="shared" si="77"/>
        <v>0.18600823283819209</v>
      </c>
      <c r="G317" s="218">
        <f t="shared" si="86"/>
        <v>0.18600823283819209</v>
      </c>
      <c r="H317" s="84">
        <v>209000</v>
      </c>
      <c r="I317" s="84">
        <v>203500</v>
      </c>
      <c r="J317" s="88">
        <v>125461438</v>
      </c>
      <c r="K317" s="84">
        <f t="shared" si="78"/>
        <v>1.5394350404495363</v>
      </c>
      <c r="L317" s="130">
        <f t="shared" si="87"/>
        <v>1.5394350404495363</v>
      </c>
      <c r="M317" s="85">
        <v>274100</v>
      </c>
      <c r="N317" s="85">
        <v>268400</v>
      </c>
      <c r="O317" s="85">
        <v>15956260</v>
      </c>
      <c r="P317" s="85">
        <f t="shared" si="79"/>
        <v>21.206393642414795</v>
      </c>
      <c r="Q317" s="218">
        <f t="shared" si="88"/>
        <v>21.206393642414795</v>
      </c>
      <c r="R317" s="84">
        <v>11150</v>
      </c>
      <c r="S317" s="84">
        <v>11190</v>
      </c>
      <c r="T317" s="16">
        <v>67900000</v>
      </c>
      <c r="U317" s="84">
        <f t="shared" si="92"/>
        <v>168.09968095739228</v>
      </c>
      <c r="V317" s="84">
        <f t="shared" si="93"/>
        <v>168.09968095739228</v>
      </c>
      <c r="W317" s="85">
        <v>0</v>
      </c>
      <c r="X317" s="85">
        <v>0</v>
      </c>
      <c r="Y317" s="85">
        <v>0</v>
      </c>
      <c r="Z317" s="85">
        <f t="shared" si="80"/>
        <v>0</v>
      </c>
      <c r="AA317" s="85">
        <v>0</v>
      </c>
      <c r="AB317" s="221">
        <f t="shared" si="89"/>
        <v>0</v>
      </c>
      <c r="AC317" s="221">
        <f t="shared" si="90"/>
        <v>253826549524641.06</v>
      </c>
      <c r="AD317" s="220">
        <f t="shared" si="91"/>
        <v>310091689689929.12</v>
      </c>
      <c r="AE317" s="219">
        <f t="shared" si="76"/>
        <v>1221.6676713710988</v>
      </c>
      <c r="AF317" s="98">
        <f t="shared" si="81"/>
        <v>-7.4018247490587712E-3</v>
      </c>
      <c r="AG317" s="84">
        <f t="shared" si="82"/>
        <v>4.2689434364994666E-3</v>
      </c>
      <c r="AH317" s="84">
        <f t="shared" si="83"/>
        <v>-2.6315789473684209E-2</v>
      </c>
      <c r="AI317" s="84">
        <f t="shared" si="84"/>
        <v>-2.0795330171470266E-2</v>
      </c>
      <c r="AJ317" s="84" t="e">
        <f t="shared" si="85"/>
        <v>#DIV/0!</v>
      </c>
    </row>
    <row r="318" spans="1:36">
      <c r="A318" s="84">
        <v>20190416</v>
      </c>
      <c r="B318" s="84" t="s">
        <v>99</v>
      </c>
      <c r="C318" s="85">
        <v>47050</v>
      </c>
      <c r="D318" s="85">
        <v>47250</v>
      </c>
      <c r="E318" s="85">
        <v>5969782550</v>
      </c>
      <c r="F318" s="85">
        <f t="shared" si="77"/>
        <v>0.18600823283819209</v>
      </c>
      <c r="G318" s="218">
        <f t="shared" si="86"/>
        <v>0.18600823283819209</v>
      </c>
      <c r="H318" s="84">
        <v>203500</v>
      </c>
      <c r="I318" s="84">
        <v>208000</v>
      </c>
      <c r="J318" s="88">
        <v>125461438</v>
      </c>
      <c r="K318" s="84">
        <f t="shared" si="78"/>
        <v>1.5394350404495363</v>
      </c>
      <c r="L318" s="130">
        <f t="shared" si="87"/>
        <v>1.5394350404495363</v>
      </c>
      <c r="M318" s="85">
        <v>268400</v>
      </c>
      <c r="N318" s="85">
        <v>270200</v>
      </c>
      <c r="O318" s="85">
        <v>15956260</v>
      </c>
      <c r="P318" s="85">
        <f t="shared" si="79"/>
        <v>21.206393642414795</v>
      </c>
      <c r="Q318" s="218">
        <f t="shared" si="88"/>
        <v>21.206393642414795</v>
      </c>
      <c r="R318" s="84">
        <v>11190</v>
      </c>
      <c r="S318" s="84">
        <v>11260</v>
      </c>
      <c r="T318" s="16">
        <v>67900000</v>
      </c>
      <c r="U318" s="84">
        <f t="shared" si="92"/>
        <v>168.09968095739228</v>
      </c>
      <c r="V318" s="84">
        <f t="shared" si="93"/>
        <v>168.09968095739228</v>
      </c>
      <c r="W318" s="85">
        <v>0</v>
      </c>
      <c r="X318" s="85">
        <v>0</v>
      </c>
      <c r="Y318" s="85">
        <v>0</v>
      </c>
      <c r="Z318" s="85">
        <f t="shared" si="80"/>
        <v>0</v>
      </c>
      <c r="AA318" s="85">
        <v>0</v>
      </c>
      <c r="AB318" s="221">
        <f t="shared" si="89"/>
        <v>0</v>
      </c>
      <c r="AC318" s="221">
        <f t="shared" si="90"/>
        <v>253826549524641.06</v>
      </c>
      <c r="AD318" s="220">
        <f t="shared" si="91"/>
        <v>312590956531618.37</v>
      </c>
      <c r="AE318" s="219">
        <f t="shared" si="76"/>
        <v>1231.5140284459194</v>
      </c>
      <c r="AF318" s="98">
        <f t="shared" si="81"/>
        <v>8.0597672391296716E-3</v>
      </c>
      <c r="AG318" s="84">
        <f t="shared" si="82"/>
        <v>4.2507970244420826E-3</v>
      </c>
      <c r="AH318" s="84">
        <f t="shared" si="83"/>
        <v>2.2113022113022112E-2</v>
      </c>
      <c r="AI318" s="84">
        <f t="shared" si="84"/>
        <v>6.7064083457526085E-3</v>
      </c>
      <c r="AJ318" s="84" t="e">
        <f t="shared" si="85"/>
        <v>#DIV/0!</v>
      </c>
    </row>
    <row r="319" spans="1:36">
      <c r="A319" s="84">
        <v>20190417</v>
      </c>
      <c r="B319" s="84" t="s">
        <v>99</v>
      </c>
      <c r="C319" s="85">
        <v>47250</v>
      </c>
      <c r="D319" s="85">
        <v>47050</v>
      </c>
      <c r="E319" s="85">
        <v>5969782550</v>
      </c>
      <c r="F319" s="85">
        <f t="shared" si="77"/>
        <v>0.18600823283819209</v>
      </c>
      <c r="G319" s="218">
        <f t="shared" si="86"/>
        <v>0.18600823283819209</v>
      </c>
      <c r="H319" s="84">
        <v>208000</v>
      </c>
      <c r="I319" s="84">
        <v>208500</v>
      </c>
      <c r="J319" s="88">
        <v>125461438</v>
      </c>
      <c r="K319" s="84">
        <f t="shared" si="78"/>
        <v>1.5394350404495363</v>
      </c>
      <c r="L319" s="130">
        <f t="shared" si="87"/>
        <v>1.5394350404495363</v>
      </c>
      <c r="M319" s="85">
        <v>270200</v>
      </c>
      <c r="N319" s="85">
        <v>266500</v>
      </c>
      <c r="O319" s="85">
        <v>15956260</v>
      </c>
      <c r="P319" s="85">
        <f t="shared" si="79"/>
        <v>21.206393642414795</v>
      </c>
      <c r="Q319" s="218">
        <f t="shared" si="88"/>
        <v>21.206393642414795</v>
      </c>
      <c r="R319" s="84">
        <v>11260</v>
      </c>
      <c r="S319" s="84">
        <v>11260</v>
      </c>
      <c r="T319" s="16">
        <v>67900000</v>
      </c>
      <c r="U319" s="84">
        <f t="shared" si="92"/>
        <v>168.09968095739228</v>
      </c>
      <c r="V319" s="84">
        <f t="shared" si="93"/>
        <v>168.09968095739228</v>
      </c>
      <c r="W319" s="85">
        <v>0</v>
      </c>
      <c r="X319" s="85">
        <v>0</v>
      </c>
      <c r="Y319" s="85">
        <v>0</v>
      </c>
      <c r="Z319" s="85">
        <f t="shared" si="80"/>
        <v>0</v>
      </c>
      <c r="AA319" s="85">
        <v>0</v>
      </c>
      <c r="AB319" s="221">
        <f t="shared" si="89"/>
        <v>0</v>
      </c>
      <c r="AC319" s="221">
        <f t="shared" si="90"/>
        <v>253826549524641.06</v>
      </c>
      <c r="AD319" s="220">
        <f t="shared" si="91"/>
        <v>311213454154752.12</v>
      </c>
      <c r="AE319" s="219">
        <f t="shared" si="76"/>
        <v>1226.0870848127729</v>
      </c>
      <c r="AF319" s="98">
        <f t="shared" si="81"/>
        <v>-4.4067249806280318E-3</v>
      </c>
      <c r="AG319" s="84">
        <f t="shared" si="82"/>
        <v>-4.2328042328042331E-3</v>
      </c>
      <c r="AH319" s="84">
        <f t="shared" si="83"/>
        <v>2.403846153846154E-3</v>
      </c>
      <c r="AI319" s="84">
        <f t="shared" si="84"/>
        <v>-1.3693560325684678E-2</v>
      </c>
      <c r="AJ319" s="84" t="e">
        <f t="shared" si="85"/>
        <v>#DIV/0!</v>
      </c>
    </row>
    <row r="320" spans="1:36">
      <c r="A320" s="84">
        <v>20190418</v>
      </c>
      <c r="B320" s="84" t="s">
        <v>99</v>
      </c>
      <c r="C320" s="85">
        <v>47050</v>
      </c>
      <c r="D320" s="85">
        <v>45600</v>
      </c>
      <c r="E320" s="85">
        <v>5969782550</v>
      </c>
      <c r="F320" s="85">
        <f t="shared" si="77"/>
        <v>0.18600823283819209</v>
      </c>
      <c r="G320" s="218">
        <f t="shared" si="86"/>
        <v>0.18600823283819209</v>
      </c>
      <c r="H320" s="84">
        <v>208500</v>
      </c>
      <c r="I320" s="84">
        <v>203500</v>
      </c>
      <c r="J320" s="88">
        <v>125461438</v>
      </c>
      <c r="K320" s="84">
        <f t="shared" si="78"/>
        <v>1.5394350404495363</v>
      </c>
      <c r="L320" s="130">
        <f t="shared" si="87"/>
        <v>1.5394350404495363</v>
      </c>
      <c r="M320" s="85">
        <v>266500</v>
      </c>
      <c r="N320" s="85">
        <v>257500</v>
      </c>
      <c r="O320" s="85">
        <v>15956260</v>
      </c>
      <c r="P320" s="85">
        <f t="shared" si="79"/>
        <v>21.206393642414795</v>
      </c>
      <c r="Q320" s="218">
        <f t="shared" si="88"/>
        <v>21.206393642414795</v>
      </c>
      <c r="R320" s="84">
        <v>11260</v>
      </c>
      <c r="S320" s="84">
        <v>11085</v>
      </c>
      <c r="T320" s="16">
        <v>67900000</v>
      </c>
      <c r="U320" s="84">
        <f t="shared" si="92"/>
        <v>168.09968095739228</v>
      </c>
      <c r="V320" s="84">
        <f t="shared" si="93"/>
        <v>168.09968095739228</v>
      </c>
      <c r="W320" s="85">
        <v>0</v>
      </c>
      <c r="X320" s="85">
        <v>0</v>
      </c>
      <c r="Y320" s="85">
        <v>0</v>
      </c>
      <c r="Z320" s="85">
        <f t="shared" si="80"/>
        <v>0</v>
      </c>
      <c r="AA320" s="85">
        <v>0</v>
      </c>
      <c r="AB320" s="221">
        <f t="shared" si="89"/>
        <v>0</v>
      </c>
      <c r="AC320" s="221">
        <f t="shared" si="90"/>
        <v>253826549524641.06</v>
      </c>
      <c r="AD320" s="220">
        <f t="shared" si="91"/>
        <v>303594816832074.56</v>
      </c>
      <c r="AE320" s="219">
        <f t="shared" si="76"/>
        <v>1196.0719530744047</v>
      </c>
      <c r="AF320" s="98">
        <f t="shared" si="81"/>
        <v>-2.4480424033625273E-2</v>
      </c>
      <c r="AG320" s="84">
        <f t="shared" si="82"/>
        <v>-3.0818278427205102E-2</v>
      </c>
      <c r="AH320" s="84">
        <f t="shared" si="83"/>
        <v>-2.3980815347721823E-2</v>
      </c>
      <c r="AI320" s="84">
        <f t="shared" si="84"/>
        <v>-3.3771106941838651E-2</v>
      </c>
      <c r="AJ320" s="84" t="e">
        <f t="shared" si="85"/>
        <v>#DIV/0!</v>
      </c>
    </row>
    <row r="321" spans="1:36">
      <c r="A321" s="84">
        <v>20190419</v>
      </c>
      <c r="B321" s="84" t="s">
        <v>99</v>
      </c>
      <c r="C321" s="85">
        <v>45600</v>
      </c>
      <c r="D321" s="85">
        <v>45300</v>
      </c>
      <c r="E321" s="85">
        <v>5969782550</v>
      </c>
      <c r="F321" s="85">
        <f t="shared" si="77"/>
        <v>0.18600823283819209</v>
      </c>
      <c r="G321" s="218">
        <f t="shared" si="86"/>
        <v>0.18600823283819209</v>
      </c>
      <c r="H321" s="84">
        <v>203500</v>
      </c>
      <c r="I321" s="84">
        <v>218000</v>
      </c>
      <c r="J321" s="88">
        <v>125461438</v>
      </c>
      <c r="K321" s="84">
        <f t="shared" si="78"/>
        <v>1.5394350404495363</v>
      </c>
      <c r="L321" s="130">
        <f t="shared" si="87"/>
        <v>1.5394350404495363</v>
      </c>
      <c r="M321" s="85">
        <v>257500</v>
      </c>
      <c r="N321" s="85">
        <v>261500</v>
      </c>
      <c r="O321" s="85">
        <v>15956260</v>
      </c>
      <c r="P321" s="85">
        <f t="shared" si="79"/>
        <v>21.206393642414795</v>
      </c>
      <c r="Q321" s="218">
        <f t="shared" si="88"/>
        <v>21.206393642414795</v>
      </c>
      <c r="R321" s="84">
        <v>11085</v>
      </c>
      <c r="S321" s="84">
        <v>11085</v>
      </c>
      <c r="T321" s="16">
        <v>67900000</v>
      </c>
      <c r="U321" s="84">
        <f t="shared" si="92"/>
        <v>168.09968095739228</v>
      </c>
      <c r="V321" s="84">
        <f t="shared" si="93"/>
        <v>168.09968095739228</v>
      </c>
      <c r="W321" s="85">
        <v>0</v>
      </c>
      <c r="X321" s="85">
        <v>0</v>
      </c>
      <c r="Y321" s="85">
        <v>0</v>
      </c>
      <c r="Z321" s="85">
        <f t="shared" si="80"/>
        <v>0</v>
      </c>
      <c r="AA321" s="85">
        <v>0</v>
      </c>
      <c r="AB321" s="221">
        <f t="shared" si="89"/>
        <v>0</v>
      </c>
      <c r="AC321" s="221">
        <f t="shared" si="90"/>
        <v>253826549524641.06</v>
      </c>
      <c r="AD321" s="220">
        <f t="shared" si="91"/>
        <v>307415713285085.94</v>
      </c>
      <c r="AE321" s="219">
        <f t="shared" si="76"/>
        <v>1211.1251319485889</v>
      </c>
      <c r="AF321" s="98">
        <f t="shared" si="81"/>
        <v>1.2585512799201738E-2</v>
      </c>
      <c r="AG321" s="84">
        <f t="shared" si="82"/>
        <v>-6.5789473684210523E-3</v>
      </c>
      <c r="AH321" s="84">
        <f t="shared" si="83"/>
        <v>7.125307125307126E-2</v>
      </c>
      <c r="AI321" s="84">
        <f t="shared" si="84"/>
        <v>1.5533980582524271E-2</v>
      </c>
      <c r="AJ321" s="84" t="e">
        <f t="shared" si="85"/>
        <v>#DIV/0!</v>
      </c>
    </row>
    <row r="322" spans="1:36">
      <c r="A322" s="84">
        <v>20190422</v>
      </c>
      <c r="B322" s="84" t="s">
        <v>99</v>
      </c>
      <c r="C322" s="85">
        <v>45300</v>
      </c>
      <c r="D322" s="85">
        <v>45350</v>
      </c>
      <c r="E322" s="85">
        <v>5969782550</v>
      </c>
      <c r="F322" s="85">
        <f t="shared" si="77"/>
        <v>0.18600823283819209</v>
      </c>
      <c r="G322" s="218">
        <f t="shared" si="86"/>
        <v>0.18600823283819209</v>
      </c>
      <c r="H322" s="84">
        <v>218000</v>
      </c>
      <c r="I322" s="84">
        <v>220500</v>
      </c>
      <c r="J322" s="88">
        <v>125461438</v>
      </c>
      <c r="K322" s="84">
        <f t="shared" si="78"/>
        <v>1.5394350404495363</v>
      </c>
      <c r="L322" s="130">
        <f t="shared" si="87"/>
        <v>1.5394350404495363</v>
      </c>
      <c r="M322" s="85">
        <v>261500</v>
      </c>
      <c r="N322" s="85">
        <v>259300</v>
      </c>
      <c r="O322" s="85">
        <v>15956260</v>
      </c>
      <c r="P322" s="85">
        <f t="shared" si="79"/>
        <v>21.206393642414795</v>
      </c>
      <c r="Q322" s="218">
        <f t="shared" si="88"/>
        <v>21.206393642414795</v>
      </c>
      <c r="R322" s="84">
        <v>11085</v>
      </c>
      <c r="S322" s="84">
        <v>11085</v>
      </c>
      <c r="T322" s="16">
        <v>67900000</v>
      </c>
      <c r="U322" s="84">
        <f t="shared" si="92"/>
        <v>168.09968095739228</v>
      </c>
      <c r="V322" s="84">
        <f t="shared" si="93"/>
        <v>168.09968095739228</v>
      </c>
      <c r="W322" s="85">
        <v>0</v>
      </c>
      <c r="X322" s="85">
        <v>0</v>
      </c>
      <c r="Y322" s="85">
        <v>0</v>
      </c>
      <c r="Z322" s="85">
        <f t="shared" si="80"/>
        <v>0</v>
      </c>
      <c r="AA322" s="85">
        <v>0</v>
      </c>
      <c r="AB322" s="221">
        <f t="shared" si="89"/>
        <v>0</v>
      </c>
      <c r="AC322" s="221">
        <f t="shared" si="90"/>
        <v>253826549524641.06</v>
      </c>
      <c r="AD322" s="220">
        <f t="shared" si="91"/>
        <v>307209659647554</v>
      </c>
      <c r="AE322" s="219">
        <f t="shared" si="76"/>
        <v>1210.3133428039237</v>
      </c>
      <c r="AF322" s="98">
        <f t="shared" si="81"/>
        <v>-6.7027685517443813E-4</v>
      </c>
      <c r="AG322" s="84">
        <f t="shared" si="82"/>
        <v>1.1037527593818985E-3</v>
      </c>
      <c r="AH322" s="84">
        <f t="shared" si="83"/>
        <v>1.1467889908256881E-2</v>
      </c>
      <c r="AI322" s="84">
        <f t="shared" si="84"/>
        <v>-8.4130019120458883E-3</v>
      </c>
      <c r="AJ322" s="84" t="e">
        <f t="shared" si="85"/>
        <v>#DIV/0!</v>
      </c>
    </row>
    <row r="323" spans="1:36">
      <c r="A323" s="84">
        <v>20190423</v>
      </c>
      <c r="B323" s="84" t="s">
        <v>99</v>
      </c>
      <c r="C323" s="85">
        <v>45350</v>
      </c>
      <c r="D323" s="85">
        <v>45200</v>
      </c>
      <c r="E323" s="85">
        <v>5969782550</v>
      </c>
      <c r="F323" s="85">
        <f t="shared" si="77"/>
        <v>0.18600823283819209</v>
      </c>
      <c r="G323" s="218">
        <f t="shared" si="86"/>
        <v>0.18600823283819209</v>
      </c>
      <c r="H323" s="84">
        <v>220500</v>
      </c>
      <c r="I323" s="84">
        <v>221500</v>
      </c>
      <c r="J323" s="88">
        <v>125461438</v>
      </c>
      <c r="K323" s="84">
        <f t="shared" si="78"/>
        <v>1.5394350404495363</v>
      </c>
      <c r="L323" s="130">
        <f t="shared" si="87"/>
        <v>1.5394350404495363</v>
      </c>
      <c r="M323" s="85">
        <v>259300</v>
      </c>
      <c r="N323" s="85">
        <v>259300</v>
      </c>
      <c r="O323" s="85">
        <v>15956260</v>
      </c>
      <c r="P323" s="85">
        <f t="shared" si="79"/>
        <v>21.206393642414795</v>
      </c>
      <c r="Q323" s="218">
        <f t="shared" si="88"/>
        <v>21.206393642414795</v>
      </c>
      <c r="R323" s="84">
        <v>11085</v>
      </c>
      <c r="S323" s="84">
        <v>11085</v>
      </c>
      <c r="T323" s="16">
        <v>67900000</v>
      </c>
      <c r="U323" s="84">
        <f t="shared" si="92"/>
        <v>168.09968095739228</v>
      </c>
      <c r="V323" s="84">
        <f t="shared" si="93"/>
        <v>168.09968095739228</v>
      </c>
      <c r="W323" s="85">
        <v>0</v>
      </c>
      <c r="X323" s="85">
        <v>0</v>
      </c>
      <c r="Y323" s="85">
        <v>0</v>
      </c>
      <c r="Z323" s="85">
        <f t="shared" si="80"/>
        <v>0</v>
      </c>
      <c r="AA323" s="85">
        <v>0</v>
      </c>
      <c r="AB323" s="221">
        <f t="shared" si="89"/>
        <v>0</v>
      </c>
      <c r="AC323" s="221">
        <f t="shared" si="90"/>
        <v>253826549524641.06</v>
      </c>
      <c r="AD323" s="220">
        <f t="shared" si="91"/>
        <v>307236235076053.31</v>
      </c>
      <c r="AE323" s="219">
        <f t="shared" si="76"/>
        <v>1210.4180419717179</v>
      </c>
      <c r="AF323" s="98">
        <f t="shared" si="81"/>
        <v>8.6505836209072701E-5</v>
      </c>
      <c r="AG323" s="84">
        <f t="shared" si="82"/>
        <v>-3.3076074972436605E-3</v>
      </c>
      <c r="AH323" s="84">
        <f t="shared" si="83"/>
        <v>4.5351473922902496E-3</v>
      </c>
      <c r="AI323" s="84">
        <f t="shared" si="84"/>
        <v>0</v>
      </c>
      <c r="AJ323" s="84" t="e">
        <f t="shared" si="85"/>
        <v>#DIV/0!</v>
      </c>
    </row>
    <row r="324" spans="1:36" s="155" customFormat="1">
      <c r="A324" s="84">
        <v>20190424</v>
      </c>
      <c r="B324" s="84" t="s">
        <v>99</v>
      </c>
      <c r="C324" s="85">
        <v>45200</v>
      </c>
      <c r="D324" s="85">
        <v>44750</v>
      </c>
      <c r="E324" s="85">
        <v>5969782550</v>
      </c>
      <c r="F324" s="85">
        <f t="shared" si="77"/>
        <v>0.18600823283819209</v>
      </c>
      <c r="G324" s="218">
        <f t="shared" si="86"/>
        <v>0.1834834711296148</v>
      </c>
      <c r="H324" s="84">
        <v>221500</v>
      </c>
      <c r="I324" s="84">
        <v>218000</v>
      </c>
      <c r="J324" s="88">
        <v>127953489</v>
      </c>
      <c r="K324" s="84">
        <f t="shared" si="78"/>
        <v>1.5394350404495363</v>
      </c>
      <c r="L324" s="130">
        <f t="shared" si="87"/>
        <v>1.4889642716272322</v>
      </c>
      <c r="M324" s="85">
        <v>259300</v>
      </c>
      <c r="N324" s="85">
        <v>258900</v>
      </c>
      <c r="O324" s="85">
        <v>15956260</v>
      </c>
      <c r="P324" s="85">
        <f t="shared" si="79"/>
        <v>21.206393642414795</v>
      </c>
      <c r="Q324" s="218">
        <f t="shared" si="88"/>
        <v>20.918551057017186</v>
      </c>
      <c r="R324" s="84">
        <v>11085</v>
      </c>
      <c r="S324" s="84">
        <v>10965</v>
      </c>
      <c r="T324" s="16">
        <v>67900000</v>
      </c>
      <c r="U324" s="84">
        <f t="shared" si="92"/>
        <v>168.09968095739228</v>
      </c>
      <c r="V324" s="84">
        <f t="shared" si="93"/>
        <v>165.8179989520884</v>
      </c>
      <c r="W324" s="85">
        <v>0</v>
      </c>
      <c r="X324" s="85">
        <v>0</v>
      </c>
      <c r="Y324" s="85">
        <v>0</v>
      </c>
      <c r="Z324" s="85">
        <f t="shared" si="80"/>
        <v>0</v>
      </c>
      <c r="AA324" s="85">
        <v>0</v>
      </c>
      <c r="AB324" s="221">
        <f t="shared" si="89"/>
        <v>1</v>
      </c>
      <c r="AC324" s="221">
        <f t="shared" si="90"/>
        <v>250381263565618.06</v>
      </c>
      <c r="AD324" s="220">
        <f t="shared" si="91"/>
        <v>300421677001940.81</v>
      </c>
      <c r="AE324" s="219">
        <f t="shared" ref="AE324:AE381" si="94">AD324/AC324*1000</f>
        <v>1199.8568611872531</v>
      </c>
      <c r="AF324" s="98">
        <f t="shared" si="81"/>
        <v>-8.7252341077642022E-3</v>
      </c>
      <c r="AG324" s="84">
        <f t="shared" si="82"/>
        <v>-9.9557522123893804E-3</v>
      </c>
      <c r="AH324" s="84">
        <f t="shared" si="83"/>
        <v>-1.580135440180587E-2</v>
      </c>
      <c r="AI324" s="84">
        <f t="shared" si="84"/>
        <v>-1.5426147319706903E-3</v>
      </c>
      <c r="AJ324" s="84" t="e">
        <f t="shared" si="85"/>
        <v>#DIV/0!</v>
      </c>
    </row>
    <row r="325" spans="1:36">
      <c r="A325" s="84">
        <v>20190425</v>
      </c>
      <c r="B325" s="84" t="s">
        <v>99</v>
      </c>
      <c r="C325" s="85">
        <v>44750</v>
      </c>
      <c r="D325" s="85">
        <v>44650</v>
      </c>
      <c r="E325" s="85">
        <v>5969782550</v>
      </c>
      <c r="F325" s="85">
        <f t="shared" ref="F325:F381" si="95">G324</f>
        <v>0.1834834711296148</v>
      </c>
      <c r="G325" s="218">
        <f t="shared" si="86"/>
        <v>0.1834834711296148</v>
      </c>
      <c r="H325" s="84">
        <v>218000</v>
      </c>
      <c r="I325" s="84">
        <v>211500</v>
      </c>
      <c r="J325" s="88">
        <v>127953489</v>
      </c>
      <c r="K325" s="84">
        <f t="shared" ref="K325:K381" si="96">L324</f>
        <v>1.4889642716272322</v>
      </c>
      <c r="L325" s="130">
        <f t="shared" si="87"/>
        <v>1.4889642716272322</v>
      </c>
      <c r="M325" s="85">
        <v>258900</v>
      </c>
      <c r="N325" s="85">
        <v>254200</v>
      </c>
      <c r="O325" s="85">
        <v>15956260</v>
      </c>
      <c r="P325" s="85">
        <f t="shared" ref="P325:P381" si="97">Q324</f>
        <v>20.918551057017186</v>
      </c>
      <c r="Q325" s="218">
        <f t="shared" si="88"/>
        <v>20.918551057017186</v>
      </c>
      <c r="R325" s="84">
        <v>10965</v>
      </c>
      <c r="S325" s="84">
        <v>10965</v>
      </c>
      <c r="T325" s="16">
        <v>67900000</v>
      </c>
      <c r="U325" s="84">
        <f t="shared" si="92"/>
        <v>165.8179989520884</v>
      </c>
      <c r="V325" s="84">
        <f t="shared" si="93"/>
        <v>165.8179989520884</v>
      </c>
      <c r="W325" s="85">
        <v>0</v>
      </c>
      <c r="X325" s="85">
        <v>0</v>
      </c>
      <c r="Y325" s="85">
        <v>0</v>
      </c>
      <c r="Z325" s="85">
        <f t="shared" ref="Z325:Z381" si="98">AA324</f>
        <v>0</v>
      </c>
      <c r="AA325" s="85">
        <v>0</v>
      </c>
      <c r="AB325" s="221">
        <f t="shared" si="89"/>
        <v>0</v>
      </c>
      <c r="AC325" s="221">
        <f t="shared" si="90"/>
        <v>250381263565618.06</v>
      </c>
      <c r="AD325" s="220">
        <f t="shared" si="91"/>
        <v>297504998585844.19</v>
      </c>
      <c r="AE325" s="219">
        <f t="shared" si="94"/>
        <v>1188.2079128012558</v>
      </c>
      <c r="AF325" s="98">
        <f t="shared" ref="AF325:AF381" si="99">(AE325-AE324)/AE324</f>
        <v>-9.7086150546913715E-3</v>
      </c>
      <c r="AG325" s="84">
        <f t="shared" ref="AG325:AG381" si="100">(D325-C325)/C325</f>
        <v>-2.2346368715083797E-3</v>
      </c>
      <c r="AH325" s="84">
        <f t="shared" ref="AH325:AH381" si="101">(I325-H325)/H325</f>
        <v>-2.9816513761467892E-2</v>
      </c>
      <c r="AI325" s="84">
        <f t="shared" ref="AI325:AI381" si="102">(N325-M325)/M325</f>
        <v>-1.8153727307840865E-2</v>
      </c>
      <c r="AJ325" s="84" t="e">
        <f t="shared" ref="AJ325:AJ381" si="103">(X325-W325)/X325</f>
        <v>#DIV/0!</v>
      </c>
    </row>
    <row r="326" spans="1:36">
      <c r="A326" s="84">
        <v>20190426</v>
      </c>
      <c r="B326" s="84" t="s">
        <v>99</v>
      </c>
      <c r="C326" s="85">
        <v>44650</v>
      </c>
      <c r="D326" s="85">
        <v>44850</v>
      </c>
      <c r="E326" s="85">
        <v>5969782550</v>
      </c>
      <c r="F326" s="85">
        <f t="shared" si="95"/>
        <v>0.1834834711296148</v>
      </c>
      <c r="G326" s="218">
        <f t="shared" si="86"/>
        <v>0.1834834711296148</v>
      </c>
      <c r="H326" s="84">
        <v>211500</v>
      </c>
      <c r="I326" s="84">
        <v>212000</v>
      </c>
      <c r="J326" s="88">
        <v>127953489</v>
      </c>
      <c r="K326" s="84">
        <f t="shared" si="96"/>
        <v>1.4889642716272322</v>
      </c>
      <c r="L326" s="130">
        <f t="shared" si="87"/>
        <v>1.4889642716272322</v>
      </c>
      <c r="M326" s="85">
        <v>254200</v>
      </c>
      <c r="N326" s="85">
        <v>254200</v>
      </c>
      <c r="O326" s="85">
        <v>15956260</v>
      </c>
      <c r="P326" s="85">
        <f t="shared" si="97"/>
        <v>20.918551057017186</v>
      </c>
      <c r="Q326" s="218">
        <f t="shared" si="88"/>
        <v>20.918551057017186</v>
      </c>
      <c r="R326" s="84">
        <v>10965</v>
      </c>
      <c r="S326" s="84">
        <v>10910</v>
      </c>
      <c r="T326" s="16">
        <v>67900000</v>
      </c>
      <c r="U326" s="84">
        <f t="shared" si="92"/>
        <v>165.8179989520884</v>
      </c>
      <c r="V326" s="84">
        <f t="shared" si="93"/>
        <v>165.8179989520884</v>
      </c>
      <c r="W326" s="85">
        <v>0</v>
      </c>
      <c r="X326" s="85">
        <v>0</v>
      </c>
      <c r="Y326" s="85">
        <v>0</v>
      </c>
      <c r="Z326" s="85">
        <f t="shared" si="98"/>
        <v>0</v>
      </c>
      <c r="AA326" s="85">
        <v>0</v>
      </c>
      <c r="AB326" s="221">
        <f t="shared" si="89"/>
        <v>0</v>
      </c>
      <c r="AC326" s="221">
        <f t="shared" si="90"/>
        <v>250381263565618.06</v>
      </c>
      <c r="AD326" s="220">
        <f t="shared" si="91"/>
        <v>297200081640365.75</v>
      </c>
      <c r="AE326" s="219">
        <f t="shared" si="94"/>
        <v>1186.9901022465194</v>
      </c>
      <c r="AF326" s="98">
        <f t="shared" si="99"/>
        <v>-1.0249136886029844E-3</v>
      </c>
      <c r="AG326" s="84">
        <f t="shared" si="100"/>
        <v>4.4792833146696529E-3</v>
      </c>
      <c r="AH326" s="84">
        <f t="shared" si="101"/>
        <v>2.3640661938534278E-3</v>
      </c>
      <c r="AI326" s="84">
        <f t="shared" si="102"/>
        <v>0</v>
      </c>
      <c r="AJ326" s="84" t="e">
        <f t="shared" si="103"/>
        <v>#DIV/0!</v>
      </c>
    </row>
    <row r="327" spans="1:36">
      <c r="A327" s="84">
        <v>20190429</v>
      </c>
      <c r="B327" s="84" t="s">
        <v>99</v>
      </c>
      <c r="C327" s="85">
        <v>44850</v>
      </c>
      <c r="D327" s="85">
        <v>46150</v>
      </c>
      <c r="E327" s="85">
        <v>5969782550</v>
      </c>
      <c r="F327" s="85">
        <f t="shared" si="95"/>
        <v>0.1834834711296148</v>
      </c>
      <c r="G327" s="218">
        <f t="shared" si="86"/>
        <v>0.1834834711296148</v>
      </c>
      <c r="H327" s="84">
        <v>212000</v>
      </c>
      <c r="I327" s="84">
        <v>216000</v>
      </c>
      <c r="J327" s="88">
        <v>127953489</v>
      </c>
      <c r="K327" s="84">
        <f t="shared" si="96"/>
        <v>1.4889642716272322</v>
      </c>
      <c r="L327" s="130">
        <f t="shared" si="87"/>
        <v>1.4889642716272322</v>
      </c>
      <c r="M327" s="85">
        <v>254200</v>
      </c>
      <c r="N327" s="85">
        <v>258400</v>
      </c>
      <c r="O327" s="85">
        <v>15956260</v>
      </c>
      <c r="P327" s="85">
        <f t="shared" si="97"/>
        <v>20.918551057017186</v>
      </c>
      <c r="Q327" s="218">
        <f t="shared" si="88"/>
        <v>20.918551057017186</v>
      </c>
      <c r="R327" s="84">
        <v>10910</v>
      </c>
      <c r="S327" s="84">
        <v>11075</v>
      </c>
      <c r="T327" s="16">
        <v>67900000</v>
      </c>
      <c r="U327" s="84">
        <f t="shared" si="92"/>
        <v>165.8179989520884</v>
      </c>
      <c r="V327" s="84">
        <f t="shared" si="93"/>
        <v>165.8179989520884</v>
      </c>
      <c r="W327" s="85">
        <v>0</v>
      </c>
      <c r="X327" s="85">
        <v>0</v>
      </c>
      <c r="Y327" s="85">
        <v>0</v>
      </c>
      <c r="Z327" s="85">
        <f t="shared" si="98"/>
        <v>0</v>
      </c>
      <c r="AA327" s="85">
        <v>0</v>
      </c>
      <c r="AB327" s="221">
        <f t="shared" si="89"/>
        <v>0</v>
      </c>
      <c r="AC327" s="221">
        <f t="shared" si="90"/>
        <v>250381263565618.06</v>
      </c>
      <c r="AD327" s="220">
        <f t="shared" si="91"/>
        <v>302645743363095.5</v>
      </c>
      <c r="AE327" s="219">
        <f t="shared" si="94"/>
        <v>1208.7395800036784</v>
      </c>
      <c r="AF327" s="98">
        <f t="shared" si="99"/>
        <v>1.8323217452273183E-2</v>
      </c>
      <c r="AG327" s="84">
        <f t="shared" si="100"/>
        <v>2.8985507246376812E-2</v>
      </c>
      <c r="AH327" s="84">
        <f t="shared" si="101"/>
        <v>1.8867924528301886E-2</v>
      </c>
      <c r="AI327" s="84">
        <f t="shared" si="102"/>
        <v>1.6522423288749016E-2</v>
      </c>
      <c r="AJ327" s="84" t="e">
        <f t="shared" si="103"/>
        <v>#DIV/0!</v>
      </c>
    </row>
    <row r="328" spans="1:36">
      <c r="A328" s="84">
        <v>20190430</v>
      </c>
      <c r="B328" s="84" t="s">
        <v>99</v>
      </c>
      <c r="C328" s="85">
        <v>46150</v>
      </c>
      <c r="D328" s="85">
        <v>45850</v>
      </c>
      <c r="E328" s="85">
        <v>5969782550</v>
      </c>
      <c r="F328" s="85">
        <f t="shared" si="95"/>
        <v>0.1834834711296148</v>
      </c>
      <c r="G328" s="218">
        <f t="shared" si="86"/>
        <v>0.1834834711296148</v>
      </c>
      <c r="H328" s="84">
        <v>216000</v>
      </c>
      <c r="I328" s="84">
        <v>212000</v>
      </c>
      <c r="J328" s="88">
        <v>127953489</v>
      </c>
      <c r="K328" s="84">
        <f t="shared" si="96"/>
        <v>1.4889642716272322</v>
      </c>
      <c r="L328" s="130">
        <f t="shared" si="87"/>
        <v>1.4889642716272322</v>
      </c>
      <c r="M328" s="85">
        <v>258400</v>
      </c>
      <c r="N328" s="85">
        <v>260300</v>
      </c>
      <c r="O328" s="85">
        <v>15956260</v>
      </c>
      <c r="P328" s="85">
        <f t="shared" si="97"/>
        <v>20.918551057017186</v>
      </c>
      <c r="Q328" s="218">
        <f t="shared" si="88"/>
        <v>20.918551057017186</v>
      </c>
      <c r="R328" s="84">
        <v>11075</v>
      </c>
      <c r="S328" s="84">
        <v>11070</v>
      </c>
      <c r="T328" s="16">
        <v>67900000</v>
      </c>
      <c r="U328" s="84">
        <f t="shared" si="92"/>
        <v>165.8179989520884</v>
      </c>
      <c r="V328" s="84">
        <f t="shared" si="93"/>
        <v>165.8179989520884</v>
      </c>
      <c r="W328" s="85">
        <v>0</v>
      </c>
      <c r="X328" s="85">
        <v>0</v>
      </c>
      <c r="Y328" s="85">
        <v>0</v>
      </c>
      <c r="Z328" s="85">
        <f t="shared" si="98"/>
        <v>0</v>
      </c>
      <c r="AA328" s="85">
        <v>0</v>
      </c>
      <c r="AB328" s="221">
        <f t="shared" si="89"/>
        <v>0</v>
      </c>
      <c r="AC328" s="221">
        <f t="shared" si="90"/>
        <v>250381263565618.06</v>
      </c>
      <c r="AD328" s="220">
        <f t="shared" si="91"/>
        <v>302132954026027.37</v>
      </c>
      <c r="AE328" s="219">
        <f t="shared" si="94"/>
        <v>1206.691546018365</v>
      </c>
      <c r="AF328" s="98">
        <f t="shared" si="99"/>
        <v>-1.6943550283239365E-3</v>
      </c>
      <c r="AG328" s="84">
        <f t="shared" si="100"/>
        <v>-6.5005417118093175E-3</v>
      </c>
      <c r="AH328" s="84">
        <f t="shared" si="101"/>
        <v>-1.8518518518518517E-2</v>
      </c>
      <c r="AI328" s="84">
        <f t="shared" si="102"/>
        <v>7.3529411764705881E-3</v>
      </c>
      <c r="AJ328" s="84" t="e">
        <f t="shared" si="103"/>
        <v>#DIV/0!</v>
      </c>
    </row>
    <row r="329" spans="1:36">
      <c r="A329" s="84">
        <v>20190502</v>
      </c>
      <c r="B329" s="84" t="s">
        <v>99</v>
      </c>
      <c r="C329" s="85">
        <v>45850</v>
      </c>
      <c r="D329" s="85">
        <v>45900</v>
      </c>
      <c r="E329" s="85">
        <v>5969782550</v>
      </c>
      <c r="F329" s="85">
        <f t="shared" si="95"/>
        <v>0.1834834711296148</v>
      </c>
      <c r="G329" s="218">
        <f t="shared" si="86"/>
        <v>0.1834834711296148</v>
      </c>
      <c r="H329" s="84">
        <v>212000</v>
      </c>
      <c r="I329" s="84">
        <v>207000</v>
      </c>
      <c r="J329" s="88">
        <v>127953489</v>
      </c>
      <c r="K329" s="84">
        <f t="shared" si="96"/>
        <v>1.4889642716272322</v>
      </c>
      <c r="L329" s="130">
        <f t="shared" si="87"/>
        <v>1.4889642716272322</v>
      </c>
      <c r="M329" s="85">
        <v>260300</v>
      </c>
      <c r="N329" s="85">
        <v>249800</v>
      </c>
      <c r="O329" s="85">
        <v>15956260</v>
      </c>
      <c r="P329" s="85">
        <f t="shared" si="97"/>
        <v>20.918551057017186</v>
      </c>
      <c r="Q329" s="218">
        <f t="shared" si="88"/>
        <v>20.918551057017186</v>
      </c>
      <c r="R329" s="84">
        <v>11070</v>
      </c>
      <c r="S329" s="84">
        <v>11055</v>
      </c>
      <c r="T329" s="16">
        <v>67900000</v>
      </c>
      <c r="U329" s="84">
        <f t="shared" si="92"/>
        <v>165.8179989520884</v>
      </c>
      <c r="V329" s="84">
        <f t="shared" si="93"/>
        <v>165.8179989520884</v>
      </c>
      <c r="W329" s="85">
        <v>0</v>
      </c>
      <c r="X329" s="85">
        <v>0</v>
      </c>
      <c r="Y329" s="85">
        <v>0</v>
      </c>
      <c r="Z329" s="85">
        <f t="shared" si="98"/>
        <v>0</v>
      </c>
      <c r="AA329" s="85">
        <v>0</v>
      </c>
      <c r="AB329" s="221">
        <f t="shared" si="89"/>
        <v>0</v>
      </c>
      <c r="AC329" s="221">
        <f t="shared" si="90"/>
        <v>250381263565618.06</v>
      </c>
      <c r="AD329" s="220">
        <f t="shared" si="91"/>
        <v>297561536032912.62</v>
      </c>
      <c r="AE329" s="219">
        <f t="shared" si="94"/>
        <v>1188.4337182240072</v>
      </c>
      <c r="AF329" s="98">
        <f t="shared" si="99"/>
        <v>-1.5130484550589482E-2</v>
      </c>
      <c r="AG329" s="84">
        <f t="shared" si="100"/>
        <v>1.0905125408942203E-3</v>
      </c>
      <c r="AH329" s="84">
        <f t="shared" si="101"/>
        <v>-2.358490566037736E-2</v>
      </c>
      <c r="AI329" s="84">
        <f t="shared" si="102"/>
        <v>-4.0338071456012294E-2</v>
      </c>
      <c r="AJ329" s="84" t="e">
        <f t="shared" si="103"/>
        <v>#DIV/0!</v>
      </c>
    </row>
    <row r="330" spans="1:36">
      <c r="A330" s="84">
        <v>20190503</v>
      </c>
      <c r="B330" s="84" t="s">
        <v>99</v>
      </c>
      <c r="C330" s="85">
        <v>45900</v>
      </c>
      <c r="D330" s="85">
        <v>45300</v>
      </c>
      <c r="E330" s="85">
        <v>5969782550</v>
      </c>
      <c r="F330" s="85">
        <f t="shared" si="95"/>
        <v>0.1834834711296148</v>
      </c>
      <c r="G330" s="218">
        <f t="shared" si="86"/>
        <v>0.1834834711296148</v>
      </c>
      <c r="H330" s="84">
        <v>207000</v>
      </c>
      <c r="I330" s="84">
        <v>204500</v>
      </c>
      <c r="J330" s="88">
        <v>127953489</v>
      </c>
      <c r="K330" s="84">
        <f t="shared" si="96"/>
        <v>1.4889642716272322</v>
      </c>
      <c r="L330" s="130">
        <f t="shared" si="87"/>
        <v>1.4889642716272322</v>
      </c>
      <c r="M330" s="85">
        <v>249800</v>
      </c>
      <c r="N330" s="85">
        <v>248000</v>
      </c>
      <c r="O330" s="85">
        <v>15956260</v>
      </c>
      <c r="P330" s="85">
        <f t="shared" si="97"/>
        <v>20.918551057017186</v>
      </c>
      <c r="Q330" s="218">
        <f t="shared" si="88"/>
        <v>20.918551057017186</v>
      </c>
      <c r="R330" s="84">
        <v>11055</v>
      </c>
      <c r="S330" s="84">
        <v>11065</v>
      </c>
      <c r="T330" s="16">
        <v>67900000</v>
      </c>
      <c r="U330" s="84">
        <f t="shared" si="92"/>
        <v>165.8179989520884</v>
      </c>
      <c r="V330" s="84">
        <f t="shared" si="93"/>
        <v>165.8179989520884</v>
      </c>
      <c r="W330" s="85">
        <v>0</v>
      </c>
      <c r="X330" s="85">
        <v>0</v>
      </c>
      <c r="Y330" s="85">
        <v>0</v>
      </c>
      <c r="Z330" s="85">
        <f t="shared" si="98"/>
        <v>0</v>
      </c>
      <c r="AA330" s="85">
        <v>0</v>
      </c>
      <c r="AB330" s="221">
        <f t="shared" si="89"/>
        <v>0</v>
      </c>
      <c r="AC330" s="221">
        <f t="shared" si="90"/>
        <v>250381263565618.06</v>
      </c>
      <c r="AD330" s="220">
        <f t="shared" si="91"/>
        <v>295939809854745.44</v>
      </c>
      <c r="AE330" s="219">
        <f t="shared" si="94"/>
        <v>1181.9566913288131</v>
      </c>
      <c r="AF330" s="98">
        <f t="shared" si="99"/>
        <v>-5.4500531210720888E-3</v>
      </c>
      <c r="AG330" s="84">
        <f t="shared" si="100"/>
        <v>-1.3071895424836602E-2</v>
      </c>
      <c r="AH330" s="84">
        <f t="shared" si="101"/>
        <v>-1.2077294685990338E-2</v>
      </c>
      <c r="AI330" s="84">
        <f t="shared" si="102"/>
        <v>-7.2057646116893519E-3</v>
      </c>
      <c r="AJ330" s="84" t="e">
        <f t="shared" si="103"/>
        <v>#DIV/0!</v>
      </c>
    </row>
    <row r="331" spans="1:36">
      <c r="A331" s="84">
        <v>20190507</v>
      </c>
      <c r="B331" s="84" t="s">
        <v>99</v>
      </c>
      <c r="C331" s="85">
        <v>45300</v>
      </c>
      <c r="D331" s="85">
        <v>44850</v>
      </c>
      <c r="E331" s="85">
        <v>5969782550</v>
      </c>
      <c r="F331" s="85">
        <f t="shared" si="95"/>
        <v>0.1834834711296148</v>
      </c>
      <c r="G331" s="218">
        <f t="shared" si="86"/>
        <v>0.1834834711296148</v>
      </c>
      <c r="H331" s="84">
        <v>204500</v>
      </c>
      <c r="I331" s="84">
        <v>205500</v>
      </c>
      <c r="J331" s="88">
        <v>127953489</v>
      </c>
      <c r="K331" s="84">
        <f t="shared" si="96"/>
        <v>1.4889642716272322</v>
      </c>
      <c r="L331" s="130">
        <f t="shared" si="87"/>
        <v>1.4889642716272322</v>
      </c>
      <c r="M331" s="85">
        <v>248000</v>
      </c>
      <c r="N331" s="85">
        <v>239500</v>
      </c>
      <c r="O331" s="85">
        <v>15956260</v>
      </c>
      <c r="P331" s="85">
        <f t="shared" si="97"/>
        <v>20.918551057017186</v>
      </c>
      <c r="Q331" s="218">
        <f t="shared" si="88"/>
        <v>20.918551057017186</v>
      </c>
      <c r="R331" s="84">
        <v>11065</v>
      </c>
      <c r="S331" s="84">
        <v>10885</v>
      </c>
      <c r="T331" s="16">
        <v>67900000</v>
      </c>
      <c r="U331" s="84">
        <f t="shared" si="92"/>
        <v>165.8179989520884</v>
      </c>
      <c r="V331" s="84">
        <f t="shared" si="93"/>
        <v>165.8179989520884</v>
      </c>
      <c r="W331" s="85">
        <v>0</v>
      </c>
      <c r="X331" s="85">
        <v>0</v>
      </c>
      <c r="Y331" s="85">
        <v>0</v>
      </c>
      <c r="Z331" s="85">
        <f t="shared" si="98"/>
        <v>0</v>
      </c>
      <c r="AA331" s="85">
        <v>0</v>
      </c>
      <c r="AB331" s="221">
        <f t="shared" si="89"/>
        <v>0</v>
      </c>
      <c r="AC331" s="221">
        <f t="shared" si="90"/>
        <v>250381263565618.06</v>
      </c>
      <c r="AD331" s="220">
        <f t="shared" si="91"/>
        <v>290773644418573.81</v>
      </c>
      <c r="AE331" s="219">
        <f t="shared" si="94"/>
        <v>1161.3234963261139</v>
      </c>
      <c r="AF331" s="98">
        <f t="shared" si="99"/>
        <v>-1.7456811365484489E-2</v>
      </c>
      <c r="AG331" s="84">
        <f t="shared" si="100"/>
        <v>-9.9337748344370865E-3</v>
      </c>
      <c r="AH331" s="84">
        <f t="shared" si="101"/>
        <v>4.8899755501222494E-3</v>
      </c>
      <c r="AI331" s="84">
        <f t="shared" si="102"/>
        <v>-3.4274193548387094E-2</v>
      </c>
      <c r="AJ331" s="84" t="e">
        <f t="shared" si="103"/>
        <v>#DIV/0!</v>
      </c>
    </row>
    <row r="332" spans="1:36">
      <c r="A332" s="84">
        <v>20190508</v>
      </c>
      <c r="B332" s="84" t="s">
        <v>99</v>
      </c>
      <c r="C332" s="85">
        <v>44850</v>
      </c>
      <c r="D332" s="85">
        <v>44250</v>
      </c>
      <c r="E332" s="85">
        <v>5969782550</v>
      </c>
      <c r="F332" s="85">
        <f t="shared" si="95"/>
        <v>0.1834834711296148</v>
      </c>
      <c r="G332" s="218">
        <f t="shared" si="86"/>
        <v>0.1834834711296148</v>
      </c>
      <c r="H332" s="84">
        <v>205500</v>
      </c>
      <c r="I332" s="84">
        <v>205500</v>
      </c>
      <c r="J332" s="88">
        <v>127953489</v>
      </c>
      <c r="K332" s="84">
        <f t="shared" si="96"/>
        <v>1.4889642716272322</v>
      </c>
      <c r="L332" s="130">
        <f t="shared" si="87"/>
        <v>1.4889642716272322</v>
      </c>
      <c r="M332" s="85">
        <v>239500</v>
      </c>
      <c r="N332" s="85">
        <v>231300</v>
      </c>
      <c r="O332" s="85">
        <v>15956260</v>
      </c>
      <c r="P332" s="85">
        <f t="shared" si="97"/>
        <v>20.918551057017186</v>
      </c>
      <c r="Q332" s="218">
        <f t="shared" si="88"/>
        <v>20.918551057017186</v>
      </c>
      <c r="R332" s="84">
        <v>10885</v>
      </c>
      <c r="S332" s="84">
        <v>10855</v>
      </c>
      <c r="T332" s="16">
        <v>67900000</v>
      </c>
      <c r="U332" s="84">
        <f t="shared" si="92"/>
        <v>165.8179989520884</v>
      </c>
      <c r="V332" s="84">
        <f t="shared" si="93"/>
        <v>165.8179989520884</v>
      </c>
      <c r="W332" s="85">
        <v>0</v>
      </c>
      <c r="X332" s="85">
        <v>0</v>
      </c>
      <c r="Y332" s="85">
        <v>0</v>
      </c>
      <c r="Z332" s="85">
        <f t="shared" si="98"/>
        <v>0</v>
      </c>
      <c r="AA332" s="85">
        <v>0</v>
      </c>
      <c r="AB332" s="221">
        <f t="shared" si="89"/>
        <v>0</v>
      </c>
      <c r="AC332" s="221">
        <f t="shared" si="90"/>
        <v>250381263565618.06</v>
      </c>
      <c r="AD332" s="220">
        <f t="shared" si="91"/>
        <v>287041648216400.5</v>
      </c>
      <c r="AE332" s="219">
        <f t="shared" si="94"/>
        <v>1146.4182428377862</v>
      </c>
      <c r="AF332" s="98">
        <f t="shared" si="99"/>
        <v>-1.2834712752717817E-2</v>
      </c>
      <c r="AG332" s="84">
        <f t="shared" si="100"/>
        <v>-1.3377926421404682E-2</v>
      </c>
      <c r="AH332" s="84">
        <f t="shared" si="101"/>
        <v>0</v>
      </c>
      <c r="AI332" s="84">
        <f t="shared" si="102"/>
        <v>-3.4237995824634652E-2</v>
      </c>
      <c r="AJ332" s="84" t="e">
        <f t="shared" si="103"/>
        <v>#DIV/0!</v>
      </c>
    </row>
    <row r="333" spans="1:36">
      <c r="A333" s="84">
        <v>20190509</v>
      </c>
      <c r="B333" s="84" t="s">
        <v>99</v>
      </c>
      <c r="C333" s="85">
        <v>44250</v>
      </c>
      <c r="D333" s="85">
        <v>42450</v>
      </c>
      <c r="E333" s="85">
        <v>5969782550</v>
      </c>
      <c r="F333" s="85">
        <f t="shared" si="95"/>
        <v>0.1834834711296148</v>
      </c>
      <c r="G333" s="218">
        <f t="shared" si="86"/>
        <v>0.1834834711296148</v>
      </c>
      <c r="H333" s="84">
        <v>205500</v>
      </c>
      <c r="I333" s="84">
        <v>210000</v>
      </c>
      <c r="J333" s="88">
        <v>127953489</v>
      </c>
      <c r="K333" s="84">
        <f t="shared" si="96"/>
        <v>1.4889642716272322</v>
      </c>
      <c r="L333" s="130">
        <f t="shared" si="87"/>
        <v>1.4889642716272322</v>
      </c>
      <c r="M333" s="85">
        <v>231300</v>
      </c>
      <c r="N333" s="85">
        <v>228100</v>
      </c>
      <c r="O333" s="85">
        <v>15956260</v>
      </c>
      <c r="P333" s="85">
        <f t="shared" si="97"/>
        <v>20.918551057017186</v>
      </c>
      <c r="Q333" s="218">
        <f t="shared" si="88"/>
        <v>20.918551057017186</v>
      </c>
      <c r="R333" s="84">
        <v>10855</v>
      </c>
      <c r="S333" s="84">
        <v>10490</v>
      </c>
      <c r="T333" s="16">
        <v>67900000</v>
      </c>
      <c r="U333" s="84">
        <f t="shared" si="92"/>
        <v>165.8179989520884</v>
      </c>
      <c r="V333" s="84">
        <f t="shared" si="93"/>
        <v>165.8179989520884</v>
      </c>
      <c r="W333" s="85">
        <v>0</v>
      </c>
      <c r="X333" s="85">
        <v>0</v>
      </c>
      <c r="Y333" s="85">
        <v>0</v>
      </c>
      <c r="Z333" s="85">
        <f t="shared" si="98"/>
        <v>0</v>
      </c>
      <c r="AA333" s="85">
        <v>0</v>
      </c>
      <c r="AB333" s="221">
        <f t="shared" si="89"/>
        <v>0</v>
      </c>
      <c r="AC333" s="221">
        <f t="shared" si="90"/>
        <v>250381263565618.06</v>
      </c>
      <c r="AD333" s="220">
        <f t="shared" si="91"/>
        <v>280749686170492.81</v>
      </c>
      <c r="AE333" s="219">
        <f t="shared" si="94"/>
        <v>1121.2887185422962</v>
      </c>
      <c r="AF333" s="98">
        <f t="shared" si="99"/>
        <v>-2.1920031761955946E-2</v>
      </c>
      <c r="AG333" s="84">
        <f t="shared" si="100"/>
        <v>-4.0677966101694912E-2</v>
      </c>
      <c r="AH333" s="84">
        <f t="shared" si="101"/>
        <v>2.1897810218978103E-2</v>
      </c>
      <c r="AI333" s="84">
        <f t="shared" si="102"/>
        <v>-1.3834846519671422E-2</v>
      </c>
      <c r="AJ333" s="84" t="e">
        <f t="shared" si="103"/>
        <v>#DIV/0!</v>
      </c>
    </row>
    <row r="334" spans="1:36">
      <c r="A334" s="84">
        <v>20190510</v>
      </c>
      <c r="B334" s="84" t="s">
        <v>99</v>
      </c>
      <c r="C334" s="85">
        <v>42450</v>
      </c>
      <c r="D334" s="85">
        <v>42900</v>
      </c>
      <c r="E334" s="85">
        <v>5969782550</v>
      </c>
      <c r="F334" s="85">
        <f t="shared" si="95"/>
        <v>0.1834834711296148</v>
      </c>
      <c r="G334" s="218">
        <f t="shared" si="86"/>
        <v>0.1834834711296148</v>
      </c>
      <c r="H334" s="84">
        <v>210000</v>
      </c>
      <c r="I334" s="84">
        <v>201500</v>
      </c>
      <c r="J334" s="88">
        <v>127953489</v>
      </c>
      <c r="K334" s="84">
        <f t="shared" si="96"/>
        <v>1.4889642716272322</v>
      </c>
      <c r="L334" s="130">
        <f t="shared" si="87"/>
        <v>1.4889642716272322</v>
      </c>
      <c r="M334" s="85">
        <v>228100</v>
      </c>
      <c r="N334" s="85">
        <v>225500</v>
      </c>
      <c r="O334" s="85">
        <v>15956260</v>
      </c>
      <c r="P334" s="85">
        <f t="shared" si="97"/>
        <v>20.918551057017186</v>
      </c>
      <c r="Q334" s="218">
        <f t="shared" si="88"/>
        <v>20.918551057017186</v>
      </c>
      <c r="R334" s="84">
        <v>10490</v>
      </c>
      <c r="S334" s="84">
        <v>10530</v>
      </c>
      <c r="T334" s="16">
        <v>67900000</v>
      </c>
      <c r="U334" s="84">
        <f t="shared" si="92"/>
        <v>165.8179989520884</v>
      </c>
      <c r="V334" s="84">
        <f t="shared" si="93"/>
        <v>165.8179989520884</v>
      </c>
      <c r="W334" s="85">
        <v>0</v>
      </c>
      <c r="X334" s="85">
        <v>0</v>
      </c>
      <c r="Y334" s="85">
        <v>0</v>
      </c>
      <c r="Z334" s="85">
        <f t="shared" si="98"/>
        <v>0</v>
      </c>
      <c r="AA334" s="85">
        <v>0</v>
      </c>
      <c r="AB334" s="221">
        <f t="shared" si="89"/>
        <v>0</v>
      </c>
      <c r="AC334" s="221">
        <f t="shared" si="90"/>
        <v>250381263565618.06</v>
      </c>
      <c r="AD334" s="220">
        <f t="shared" si="91"/>
        <v>279205720988664.62</v>
      </c>
      <c r="AE334" s="219">
        <f t="shared" si="94"/>
        <v>1115.1222619958241</v>
      </c>
      <c r="AF334" s="98">
        <f t="shared" si="99"/>
        <v>-5.4994368930141747E-3</v>
      </c>
      <c r="AG334" s="84">
        <f t="shared" si="100"/>
        <v>1.0600706713780919E-2</v>
      </c>
      <c r="AH334" s="84">
        <f t="shared" si="101"/>
        <v>-4.0476190476190478E-2</v>
      </c>
      <c r="AI334" s="84">
        <f t="shared" si="102"/>
        <v>-1.1398509425690487E-2</v>
      </c>
      <c r="AJ334" s="84" t="e">
        <f t="shared" si="103"/>
        <v>#DIV/0!</v>
      </c>
    </row>
    <row r="335" spans="1:36">
      <c r="A335" s="84">
        <v>20190513</v>
      </c>
      <c r="B335" s="84" t="s">
        <v>99</v>
      </c>
      <c r="C335" s="85">
        <v>42900</v>
      </c>
      <c r="D335" s="85">
        <v>42650</v>
      </c>
      <c r="E335" s="85">
        <v>5969782550</v>
      </c>
      <c r="F335" s="85">
        <f t="shared" si="95"/>
        <v>0.1834834711296148</v>
      </c>
      <c r="G335" s="218">
        <f t="shared" si="86"/>
        <v>0.1834834711296148</v>
      </c>
      <c r="H335" s="84">
        <v>201500</v>
      </c>
      <c r="I335" s="84">
        <v>194500</v>
      </c>
      <c r="J335" s="88">
        <v>127953489</v>
      </c>
      <c r="K335" s="84">
        <f t="shared" si="96"/>
        <v>1.4889642716272322</v>
      </c>
      <c r="L335" s="130">
        <f t="shared" si="87"/>
        <v>1.4889642716272322</v>
      </c>
      <c r="M335" s="85">
        <v>225500</v>
      </c>
      <c r="N335" s="85">
        <v>223700</v>
      </c>
      <c r="O335" s="85">
        <v>15956260</v>
      </c>
      <c r="P335" s="85">
        <f t="shared" si="97"/>
        <v>20.918551057017186</v>
      </c>
      <c r="Q335" s="218">
        <f t="shared" si="88"/>
        <v>20.918551057017186</v>
      </c>
      <c r="R335" s="84">
        <v>10530</v>
      </c>
      <c r="S335" s="84">
        <v>10425</v>
      </c>
      <c r="T335" s="16">
        <v>67900000</v>
      </c>
      <c r="U335" s="84">
        <f t="shared" si="92"/>
        <v>165.8179989520884</v>
      </c>
      <c r="V335" s="84">
        <f t="shared" si="93"/>
        <v>165.8179989520884</v>
      </c>
      <c r="W335" s="85">
        <v>0</v>
      </c>
      <c r="X335" s="85">
        <v>0</v>
      </c>
      <c r="Y335" s="85">
        <v>0</v>
      </c>
      <c r="Z335" s="85">
        <f t="shared" si="98"/>
        <v>0</v>
      </c>
      <c r="AA335" s="85">
        <v>0</v>
      </c>
      <c r="AB335" s="221">
        <f t="shared" si="89"/>
        <v>0</v>
      </c>
      <c r="AC335" s="221">
        <f t="shared" si="90"/>
        <v>250381263565618.06</v>
      </c>
      <c r="AD335" s="220">
        <f t="shared" si="91"/>
        <v>275815247933157.37</v>
      </c>
      <c r="AE335" s="219">
        <f t="shared" si="94"/>
        <v>1101.5810209012454</v>
      </c>
      <c r="AF335" s="98">
        <f t="shared" si="99"/>
        <v>-1.2143279312120323E-2</v>
      </c>
      <c r="AG335" s="84">
        <f t="shared" si="100"/>
        <v>-5.8275058275058279E-3</v>
      </c>
      <c r="AH335" s="84">
        <f t="shared" si="101"/>
        <v>-3.4739454094292806E-2</v>
      </c>
      <c r="AI335" s="84">
        <f t="shared" si="102"/>
        <v>-7.9822616407982262E-3</v>
      </c>
      <c r="AJ335" s="84" t="e">
        <f t="shared" si="103"/>
        <v>#DIV/0!</v>
      </c>
    </row>
    <row r="336" spans="1:36">
      <c r="A336" s="84">
        <v>20190514</v>
      </c>
      <c r="B336" s="84" t="s">
        <v>99</v>
      </c>
      <c r="C336" s="85">
        <v>42650</v>
      </c>
      <c r="D336" s="85">
        <v>42650</v>
      </c>
      <c r="E336" s="85">
        <v>5969782550</v>
      </c>
      <c r="F336" s="85">
        <f t="shared" si="95"/>
        <v>0.1834834711296148</v>
      </c>
      <c r="G336" s="218">
        <f t="shared" si="86"/>
        <v>0.1834834711296148</v>
      </c>
      <c r="H336" s="84">
        <v>194500</v>
      </c>
      <c r="I336" s="84">
        <v>195500</v>
      </c>
      <c r="J336" s="88">
        <v>127953489</v>
      </c>
      <c r="K336" s="84">
        <f t="shared" si="96"/>
        <v>1.4889642716272322</v>
      </c>
      <c r="L336" s="130">
        <f t="shared" si="87"/>
        <v>1.4889642716272322</v>
      </c>
      <c r="M336" s="85">
        <v>223700</v>
      </c>
      <c r="N336" s="85">
        <v>225500</v>
      </c>
      <c r="O336" s="85">
        <v>15956260</v>
      </c>
      <c r="P336" s="85">
        <f t="shared" si="97"/>
        <v>20.918551057017186</v>
      </c>
      <c r="Q336" s="218">
        <f t="shared" si="88"/>
        <v>20.918551057017186</v>
      </c>
      <c r="R336" s="84">
        <v>10425</v>
      </c>
      <c r="S336" s="84">
        <v>10415</v>
      </c>
      <c r="T336" s="16">
        <v>67900000</v>
      </c>
      <c r="U336" s="84">
        <f t="shared" si="92"/>
        <v>165.8179989520884</v>
      </c>
      <c r="V336" s="84">
        <f t="shared" si="93"/>
        <v>165.8179989520884</v>
      </c>
      <c r="W336" s="85">
        <v>0</v>
      </c>
      <c r="X336" s="85">
        <v>0</v>
      </c>
      <c r="Y336" s="85">
        <v>0</v>
      </c>
      <c r="Z336" s="85">
        <f t="shared" si="98"/>
        <v>0</v>
      </c>
      <c r="AA336" s="85">
        <v>0</v>
      </c>
      <c r="AB336" s="221">
        <f t="shared" si="89"/>
        <v>0</v>
      </c>
      <c r="AC336" s="221">
        <f t="shared" si="90"/>
        <v>250381263565618.06</v>
      </c>
      <c r="AD336" s="220">
        <f t="shared" si="91"/>
        <v>276493982996500.19</v>
      </c>
      <c r="AE336" s="219">
        <f t="shared" si="94"/>
        <v>1104.291827028178</v>
      </c>
      <c r="AF336" s="98">
        <f t="shared" si="99"/>
        <v>2.4608322724321494E-3</v>
      </c>
      <c r="AG336" s="84">
        <f t="shared" si="100"/>
        <v>0</v>
      </c>
      <c r="AH336" s="84">
        <f t="shared" si="101"/>
        <v>5.1413881748071976E-3</v>
      </c>
      <c r="AI336" s="84">
        <f t="shared" si="102"/>
        <v>8.0464908359409917E-3</v>
      </c>
      <c r="AJ336" s="84" t="e">
        <f t="shared" si="103"/>
        <v>#DIV/0!</v>
      </c>
    </row>
    <row r="337" spans="1:36">
      <c r="A337" s="84">
        <v>20190515</v>
      </c>
      <c r="B337" s="84" t="s">
        <v>99</v>
      </c>
      <c r="C337" s="85">
        <v>42650</v>
      </c>
      <c r="D337" s="85">
        <v>42550</v>
      </c>
      <c r="E337" s="85">
        <v>5969782550</v>
      </c>
      <c r="F337" s="85">
        <f t="shared" si="95"/>
        <v>0.1834834711296148</v>
      </c>
      <c r="G337" s="218">
        <f t="shared" si="86"/>
        <v>0.1834834711296148</v>
      </c>
      <c r="H337" s="84">
        <v>195500</v>
      </c>
      <c r="I337" s="84">
        <v>196000</v>
      </c>
      <c r="J337" s="88">
        <v>127953489</v>
      </c>
      <c r="K337" s="84">
        <f t="shared" si="96"/>
        <v>1.4889642716272322</v>
      </c>
      <c r="L337" s="130">
        <f t="shared" si="87"/>
        <v>1.4889642716272322</v>
      </c>
      <c r="M337" s="85">
        <v>225500</v>
      </c>
      <c r="N337" s="85">
        <v>239400</v>
      </c>
      <c r="O337" s="85">
        <v>15956260</v>
      </c>
      <c r="P337" s="85">
        <f t="shared" si="97"/>
        <v>20.918551057017186</v>
      </c>
      <c r="Q337" s="218">
        <f t="shared" si="88"/>
        <v>20.918551057017186</v>
      </c>
      <c r="R337" s="84">
        <v>10415</v>
      </c>
      <c r="S337" s="84">
        <v>10440</v>
      </c>
      <c r="T337" s="16">
        <v>67900000</v>
      </c>
      <c r="U337" s="84">
        <f t="shared" si="92"/>
        <v>165.8179989520884</v>
      </c>
      <c r="V337" s="84">
        <f t="shared" si="93"/>
        <v>165.8179989520884</v>
      </c>
      <c r="W337" s="85">
        <v>0</v>
      </c>
      <c r="X337" s="85">
        <v>0</v>
      </c>
      <c r="Y337" s="85">
        <v>0</v>
      </c>
      <c r="Z337" s="85">
        <f t="shared" si="98"/>
        <v>0</v>
      </c>
      <c r="AA337" s="85">
        <v>0</v>
      </c>
      <c r="AB337" s="221">
        <f t="shared" si="89"/>
        <v>0</v>
      </c>
      <c r="AC337" s="221">
        <f t="shared" si="90"/>
        <v>250381263565618.06</v>
      </c>
      <c r="AD337" s="220">
        <f t="shared" si="91"/>
        <v>281400750062978.25</v>
      </c>
      <c r="AE337" s="219">
        <f t="shared" si="94"/>
        <v>1123.8890085289104</v>
      </c>
      <c r="AF337" s="98">
        <f t="shared" si="99"/>
        <v>1.7746379191695628E-2</v>
      </c>
      <c r="AG337" s="84">
        <f t="shared" si="100"/>
        <v>-2.3446658851113715E-3</v>
      </c>
      <c r="AH337" s="84">
        <f t="shared" si="101"/>
        <v>2.5575447570332483E-3</v>
      </c>
      <c r="AI337" s="84">
        <f t="shared" si="102"/>
        <v>6.1640798226164077E-2</v>
      </c>
      <c r="AJ337" s="84" t="e">
        <f t="shared" si="103"/>
        <v>#DIV/0!</v>
      </c>
    </row>
    <row r="338" spans="1:36">
      <c r="A338" s="84">
        <v>20190516</v>
      </c>
      <c r="B338" s="84" t="s">
        <v>99</v>
      </c>
      <c r="C338" s="85">
        <v>42550</v>
      </c>
      <c r="D338" s="85">
        <v>41550</v>
      </c>
      <c r="E338" s="85">
        <v>5969782550</v>
      </c>
      <c r="F338" s="85">
        <f t="shared" si="95"/>
        <v>0.1834834711296148</v>
      </c>
      <c r="G338" s="218">
        <f t="shared" si="86"/>
        <v>0.1834834711296148</v>
      </c>
      <c r="H338" s="84">
        <v>196000</v>
      </c>
      <c r="I338" s="84">
        <v>196500</v>
      </c>
      <c r="J338" s="88">
        <v>127953489</v>
      </c>
      <c r="K338" s="84">
        <f t="shared" si="96"/>
        <v>1.4889642716272322</v>
      </c>
      <c r="L338" s="130">
        <f t="shared" si="87"/>
        <v>1.4889642716272322</v>
      </c>
      <c r="M338" s="85">
        <v>239400</v>
      </c>
      <c r="N338" s="85">
        <v>224300</v>
      </c>
      <c r="O338" s="85">
        <v>15956260</v>
      </c>
      <c r="P338" s="85">
        <f t="shared" si="97"/>
        <v>20.918551057017186</v>
      </c>
      <c r="Q338" s="218">
        <f t="shared" si="88"/>
        <v>20.918551057017186</v>
      </c>
      <c r="R338" s="84">
        <v>10440</v>
      </c>
      <c r="S338" s="84">
        <v>10280</v>
      </c>
      <c r="T338" s="16">
        <v>67900000</v>
      </c>
      <c r="U338" s="84">
        <f t="shared" si="92"/>
        <v>165.8179989520884</v>
      </c>
      <c r="V338" s="84">
        <f t="shared" si="93"/>
        <v>165.8179989520884</v>
      </c>
      <c r="W338" s="85">
        <v>0</v>
      </c>
      <c r="X338" s="85">
        <v>0</v>
      </c>
      <c r="Y338" s="85">
        <v>0</v>
      </c>
      <c r="Z338" s="85">
        <f t="shared" si="98"/>
        <v>0</v>
      </c>
      <c r="AA338" s="85">
        <v>0</v>
      </c>
      <c r="AB338" s="221">
        <f t="shared" si="89"/>
        <v>0</v>
      </c>
      <c r="AC338" s="221">
        <f t="shared" si="90"/>
        <v>250381263565618.06</v>
      </c>
      <c r="AD338" s="220">
        <f t="shared" si="91"/>
        <v>273559100208690.75</v>
      </c>
      <c r="AE338" s="219">
        <f t="shared" si="94"/>
        <v>1092.5701720368481</v>
      </c>
      <c r="AF338" s="98">
        <f t="shared" si="99"/>
        <v>-2.7866485261793195E-2</v>
      </c>
      <c r="AG338" s="84">
        <f t="shared" si="100"/>
        <v>-2.3501762632197415E-2</v>
      </c>
      <c r="AH338" s="84">
        <f t="shared" si="101"/>
        <v>2.5510204081632651E-3</v>
      </c>
      <c r="AI338" s="84">
        <f t="shared" si="102"/>
        <v>-6.3074352548036755E-2</v>
      </c>
      <c r="AJ338" s="84" t="e">
        <f t="shared" si="103"/>
        <v>#DIV/0!</v>
      </c>
    </row>
    <row r="339" spans="1:36" s="155" customFormat="1">
      <c r="A339" s="84">
        <v>20190517</v>
      </c>
      <c r="B339" s="84" t="s">
        <v>99</v>
      </c>
      <c r="C339" s="85">
        <v>41550</v>
      </c>
      <c r="D339" s="85">
        <v>41200</v>
      </c>
      <c r="E339" s="85">
        <v>5969782550</v>
      </c>
      <c r="F339" s="85">
        <f t="shared" si="95"/>
        <v>0.1834834711296148</v>
      </c>
      <c r="G339" s="218">
        <f t="shared" si="86"/>
        <v>0.18615231267075719</v>
      </c>
      <c r="H339" s="84">
        <v>196500</v>
      </c>
      <c r="I339" s="84">
        <v>195500</v>
      </c>
      <c r="J339" s="88">
        <v>128329070</v>
      </c>
      <c r="K339" s="84">
        <f t="shared" si="96"/>
        <v>1.4889642716272322</v>
      </c>
      <c r="L339" s="130">
        <f t="shared" si="87"/>
        <v>1.506200720487088</v>
      </c>
      <c r="M339" s="85">
        <v>224300</v>
      </c>
      <c r="N339" s="85">
        <v>222500</v>
      </c>
      <c r="O339" s="85">
        <v>15956260</v>
      </c>
      <c r="P339" s="85">
        <f t="shared" si="97"/>
        <v>20.918551057017186</v>
      </c>
      <c r="Q339" s="218">
        <f t="shared" si="88"/>
        <v>21.222819870430023</v>
      </c>
      <c r="R339" s="84">
        <v>10280</v>
      </c>
      <c r="S339" s="84">
        <v>10225</v>
      </c>
      <c r="T339" s="16">
        <v>67900000</v>
      </c>
      <c r="U339" s="84">
        <f t="shared" si="92"/>
        <v>165.8179989520884</v>
      </c>
      <c r="V339" s="84">
        <f t="shared" si="93"/>
        <v>168.22988903214812</v>
      </c>
      <c r="W339" s="85">
        <v>0</v>
      </c>
      <c r="X339" s="85">
        <v>0</v>
      </c>
      <c r="Y339" s="85">
        <v>0</v>
      </c>
      <c r="Z339" s="85">
        <f t="shared" si="98"/>
        <v>0</v>
      </c>
      <c r="AA339" s="85">
        <v>0</v>
      </c>
      <c r="AB339" s="221">
        <f t="shared" si="89"/>
        <v>1</v>
      </c>
      <c r="AC339" s="221">
        <f t="shared" si="90"/>
        <v>254023160643396.84</v>
      </c>
      <c r="AD339" s="220">
        <f t="shared" si="91"/>
        <v>275718087080263.25</v>
      </c>
      <c r="AE339" s="219">
        <f t="shared" si="94"/>
        <v>1085.4053086416093</v>
      </c>
      <c r="AF339" s="98">
        <f t="shared" si="99"/>
        <v>-6.5578061516008606E-3</v>
      </c>
      <c r="AG339" s="84">
        <f t="shared" si="100"/>
        <v>-8.4235860409145602E-3</v>
      </c>
      <c r="AH339" s="84">
        <f t="shared" si="101"/>
        <v>-5.0890585241730284E-3</v>
      </c>
      <c r="AI339" s="84">
        <f t="shared" si="102"/>
        <v>-8.024966562639322E-3</v>
      </c>
      <c r="AJ339" s="84" t="e">
        <f t="shared" si="103"/>
        <v>#DIV/0!</v>
      </c>
    </row>
    <row r="340" spans="1:36">
      <c r="A340" s="84">
        <v>20190520</v>
      </c>
      <c r="B340" s="84" t="s">
        <v>99</v>
      </c>
      <c r="C340" s="85">
        <v>41200</v>
      </c>
      <c r="D340" s="85">
        <v>42000</v>
      </c>
      <c r="E340" s="85">
        <v>5969782550</v>
      </c>
      <c r="F340" s="85">
        <f t="shared" si="95"/>
        <v>0.18615231267075719</v>
      </c>
      <c r="G340" s="218">
        <f t="shared" si="86"/>
        <v>0.18615231267075719</v>
      </c>
      <c r="H340" s="84">
        <v>195500</v>
      </c>
      <c r="I340" s="84">
        <v>188000</v>
      </c>
      <c r="J340" s="88">
        <v>128329070</v>
      </c>
      <c r="K340" s="84">
        <f t="shared" si="96"/>
        <v>1.506200720487088</v>
      </c>
      <c r="L340" s="130">
        <f t="shared" si="87"/>
        <v>1.506200720487088</v>
      </c>
      <c r="M340" s="85">
        <v>222500</v>
      </c>
      <c r="N340" s="85">
        <v>211900</v>
      </c>
      <c r="O340" s="85">
        <v>15956260</v>
      </c>
      <c r="P340" s="85">
        <f t="shared" si="97"/>
        <v>21.222819870430023</v>
      </c>
      <c r="Q340" s="218">
        <f t="shared" si="88"/>
        <v>21.222819870430023</v>
      </c>
      <c r="R340" s="84">
        <v>10225</v>
      </c>
      <c r="S340" s="84">
        <v>10315</v>
      </c>
      <c r="T340" s="16">
        <v>67900000</v>
      </c>
      <c r="U340" s="84">
        <f t="shared" si="92"/>
        <v>168.22988903214812</v>
      </c>
      <c r="V340" s="84">
        <f t="shared" si="93"/>
        <v>168.22988903214812</v>
      </c>
      <c r="W340" s="85">
        <v>0</v>
      </c>
      <c r="X340" s="85">
        <v>0</v>
      </c>
      <c r="Y340" s="85">
        <v>0</v>
      </c>
      <c r="Z340" s="85">
        <f t="shared" si="98"/>
        <v>0</v>
      </c>
      <c r="AA340" s="85">
        <v>0</v>
      </c>
      <c r="AB340" s="221">
        <f t="shared" si="89"/>
        <v>0</v>
      </c>
      <c r="AC340" s="221">
        <f t="shared" si="90"/>
        <v>254023160643396.84</v>
      </c>
      <c r="AD340" s="220">
        <f t="shared" si="91"/>
        <v>272595950544768.25</v>
      </c>
      <c r="AE340" s="219">
        <f t="shared" si="94"/>
        <v>1073.1145532333735</v>
      </c>
      <c r="AF340" s="98">
        <f t="shared" si="99"/>
        <v>-1.132365514557666E-2</v>
      </c>
      <c r="AG340" s="84">
        <f t="shared" si="100"/>
        <v>1.9417475728155338E-2</v>
      </c>
      <c r="AH340" s="84">
        <f t="shared" si="101"/>
        <v>-3.8363171355498722E-2</v>
      </c>
      <c r="AI340" s="84">
        <f t="shared" si="102"/>
        <v>-4.7640449438202247E-2</v>
      </c>
      <c r="AJ340" s="84" t="e">
        <f t="shared" si="103"/>
        <v>#DIV/0!</v>
      </c>
    </row>
    <row r="341" spans="1:36">
      <c r="A341" s="84">
        <v>20190521</v>
      </c>
      <c r="B341" s="84" t="s">
        <v>99</v>
      </c>
      <c r="C341" s="85">
        <v>42000</v>
      </c>
      <c r="D341" s="85">
        <v>43150</v>
      </c>
      <c r="E341" s="85">
        <v>5969782550</v>
      </c>
      <c r="F341" s="85">
        <f t="shared" si="95"/>
        <v>0.18615231267075719</v>
      </c>
      <c r="G341" s="218">
        <f t="shared" si="86"/>
        <v>0.18615231267075719</v>
      </c>
      <c r="H341" s="84">
        <v>188000</v>
      </c>
      <c r="I341" s="84">
        <v>181000</v>
      </c>
      <c r="J341" s="88">
        <v>128329070</v>
      </c>
      <c r="K341" s="84">
        <f t="shared" si="96"/>
        <v>1.506200720487088</v>
      </c>
      <c r="L341" s="130">
        <f t="shared" si="87"/>
        <v>1.506200720487088</v>
      </c>
      <c r="M341" s="85">
        <v>211900</v>
      </c>
      <c r="N341" s="85">
        <v>214200</v>
      </c>
      <c r="O341" s="85">
        <v>15956260</v>
      </c>
      <c r="P341" s="85">
        <f t="shared" si="97"/>
        <v>21.222819870430023</v>
      </c>
      <c r="Q341" s="218">
        <f t="shared" si="88"/>
        <v>21.222819870430023</v>
      </c>
      <c r="R341" s="84">
        <v>10315</v>
      </c>
      <c r="S341" s="84">
        <v>10370</v>
      </c>
      <c r="T341" s="16">
        <v>67900000</v>
      </c>
      <c r="U341" s="84">
        <f t="shared" si="92"/>
        <v>168.22988903214812</v>
      </c>
      <c r="V341" s="84">
        <f t="shared" si="93"/>
        <v>168.22988903214812</v>
      </c>
      <c r="W341" s="85">
        <v>0</v>
      </c>
      <c r="X341" s="85">
        <v>0</v>
      </c>
      <c r="Y341" s="85">
        <v>0</v>
      </c>
      <c r="Z341" s="85">
        <f t="shared" si="98"/>
        <v>0</v>
      </c>
      <c r="AA341" s="85">
        <v>0</v>
      </c>
      <c r="AB341" s="221">
        <f t="shared" si="89"/>
        <v>0</v>
      </c>
      <c r="AC341" s="221">
        <f t="shared" si="90"/>
        <v>254023160643396.84</v>
      </c>
      <c r="AD341" s="220">
        <f t="shared" si="91"/>
        <v>273928026566609.56</v>
      </c>
      <c r="AE341" s="219">
        <f t="shared" si="94"/>
        <v>1078.3584688608594</v>
      </c>
      <c r="AF341" s="98">
        <f t="shared" si="99"/>
        <v>4.8866317316129679E-3</v>
      </c>
      <c r="AG341" s="84">
        <f t="shared" si="100"/>
        <v>2.7380952380952381E-2</v>
      </c>
      <c r="AH341" s="84">
        <f t="shared" si="101"/>
        <v>-3.7234042553191488E-2</v>
      </c>
      <c r="AI341" s="84">
        <f t="shared" si="102"/>
        <v>1.0854176498348278E-2</v>
      </c>
      <c r="AJ341" s="84" t="e">
        <f t="shared" si="103"/>
        <v>#DIV/0!</v>
      </c>
    </row>
    <row r="342" spans="1:36">
      <c r="A342" s="84">
        <v>20190522</v>
      </c>
      <c r="B342" s="84" t="s">
        <v>99</v>
      </c>
      <c r="C342" s="85">
        <v>43150</v>
      </c>
      <c r="D342" s="85">
        <v>43500</v>
      </c>
      <c r="E342" s="85">
        <v>5969782550</v>
      </c>
      <c r="F342" s="85">
        <f t="shared" si="95"/>
        <v>0.18615231267075719</v>
      </c>
      <c r="G342" s="218">
        <f t="shared" si="86"/>
        <v>0.18615231267075719</v>
      </c>
      <c r="H342" s="84">
        <v>181000</v>
      </c>
      <c r="I342" s="84">
        <v>184500</v>
      </c>
      <c r="J342" s="88">
        <v>128329070</v>
      </c>
      <c r="K342" s="84">
        <f t="shared" si="96"/>
        <v>1.506200720487088</v>
      </c>
      <c r="L342" s="130">
        <f t="shared" si="87"/>
        <v>1.506200720487088</v>
      </c>
      <c r="M342" s="85">
        <v>214200</v>
      </c>
      <c r="N342" s="85">
        <v>214500</v>
      </c>
      <c r="O342" s="85">
        <v>15956260</v>
      </c>
      <c r="P342" s="85">
        <f t="shared" si="97"/>
        <v>21.222819870430023</v>
      </c>
      <c r="Q342" s="218">
        <f t="shared" si="88"/>
        <v>21.222819870430023</v>
      </c>
      <c r="R342" s="84">
        <v>10370</v>
      </c>
      <c r="S342" s="84">
        <v>10315</v>
      </c>
      <c r="T342" s="16">
        <v>67900000</v>
      </c>
      <c r="U342" s="84">
        <f t="shared" si="92"/>
        <v>168.22988903214812</v>
      </c>
      <c r="V342" s="84">
        <f t="shared" si="93"/>
        <v>168.22988903214812</v>
      </c>
      <c r="W342" s="85">
        <v>0</v>
      </c>
      <c r="X342" s="85">
        <v>0</v>
      </c>
      <c r="Y342" s="85">
        <v>0</v>
      </c>
      <c r="Z342" s="85">
        <f t="shared" si="98"/>
        <v>0</v>
      </c>
      <c r="AA342" s="85">
        <v>0</v>
      </c>
      <c r="AB342" s="221">
        <f t="shared" si="89"/>
        <v>0</v>
      </c>
      <c r="AC342" s="221">
        <f t="shared" si="90"/>
        <v>254023160643396.84</v>
      </c>
      <c r="AD342" s="220">
        <f t="shared" si="91"/>
        <v>274466826867220.19</v>
      </c>
      <c r="AE342" s="219">
        <f t="shared" si="94"/>
        <v>1080.4795364802292</v>
      </c>
      <c r="AF342" s="98">
        <f t="shared" si="99"/>
        <v>1.9669411245134645E-3</v>
      </c>
      <c r="AG342" s="84">
        <f t="shared" si="100"/>
        <v>8.1112398609501733E-3</v>
      </c>
      <c r="AH342" s="84">
        <f t="shared" si="101"/>
        <v>1.9337016574585635E-2</v>
      </c>
      <c r="AI342" s="84">
        <f t="shared" si="102"/>
        <v>1.4005602240896359E-3</v>
      </c>
      <c r="AJ342" s="84" t="e">
        <f t="shared" si="103"/>
        <v>#DIV/0!</v>
      </c>
    </row>
    <row r="343" spans="1:36">
      <c r="A343" s="84">
        <v>20190523</v>
      </c>
      <c r="B343" s="84" t="s">
        <v>99</v>
      </c>
      <c r="C343" s="85">
        <v>43500</v>
      </c>
      <c r="D343" s="85">
        <v>43850</v>
      </c>
      <c r="E343" s="85">
        <v>5969782550</v>
      </c>
      <c r="F343" s="85">
        <f t="shared" si="95"/>
        <v>0.18615231267075719</v>
      </c>
      <c r="G343" s="218">
        <f t="shared" si="86"/>
        <v>0.18615231267075719</v>
      </c>
      <c r="H343" s="84">
        <v>184500</v>
      </c>
      <c r="I343" s="84">
        <v>180500</v>
      </c>
      <c r="J343" s="88">
        <v>128329070</v>
      </c>
      <c r="K343" s="84">
        <f t="shared" si="96"/>
        <v>1.506200720487088</v>
      </c>
      <c r="L343" s="130">
        <f t="shared" si="87"/>
        <v>1.506200720487088</v>
      </c>
      <c r="M343" s="85">
        <v>214500</v>
      </c>
      <c r="N343" s="85">
        <v>203500</v>
      </c>
      <c r="O343" s="85">
        <v>15956260</v>
      </c>
      <c r="P343" s="85">
        <f t="shared" si="97"/>
        <v>21.222819870430023</v>
      </c>
      <c r="Q343" s="218">
        <f t="shared" si="88"/>
        <v>21.222819870430023</v>
      </c>
      <c r="R343" s="84">
        <v>10315</v>
      </c>
      <c r="S343" s="84">
        <v>10315</v>
      </c>
      <c r="T343" s="16">
        <v>67900000</v>
      </c>
      <c r="U343" s="84">
        <f t="shared" si="92"/>
        <v>168.22988903214812</v>
      </c>
      <c r="V343" s="84">
        <f t="shared" si="93"/>
        <v>168.22988903214812</v>
      </c>
      <c r="W343" s="85">
        <v>0</v>
      </c>
      <c r="X343" s="85">
        <v>0</v>
      </c>
      <c r="Y343" s="85">
        <v>0</v>
      </c>
      <c r="Z343" s="85">
        <f t="shared" si="98"/>
        <v>0</v>
      </c>
      <c r="AA343" s="85">
        <v>0</v>
      </c>
      <c r="AB343" s="221">
        <f t="shared" si="89"/>
        <v>0</v>
      </c>
      <c r="AC343" s="221">
        <f t="shared" si="90"/>
        <v>254023160643396.84</v>
      </c>
      <c r="AD343" s="220">
        <f t="shared" si="91"/>
        <v>270357615456541.62</v>
      </c>
      <c r="AE343" s="219">
        <f t="shared" si="94"/>
        <v>1064.3030138345355</v>
      </c>
      <c r="AF343" s="98">
        <f t="shared" si="99"/>
        <v>-1.497161408386349E-2</v>
      </c>
      <c r="AG343" s="84">
        <f t="shared" si="100"/>
        <v>8.0459770114942528E-3</v>
      </c>
      <c r="AH343" s="84">
        <f t="shared" si="101"/>
        <v>-2.1680216802168022E-2</v>
      </c>
      <c r="AI343" s="84">
        <f t="shared" si="102"/>
        <v>-5.128205128205128E-2</v>
      </c>
      <c r="AJ343" s="84" t="e">
        <f t="shared" si="103"/>
        <v>#DIV/0!</v>
      </c>
    </row>
    <row r="344" spans="1:36">
      <c r="A344" s="84">
        <v>20190524</v>
      </c>
      <c r="B344" s="84" t="s">
        <v>99</v>
      </c>
      <c r="C344" s="85">
        <v>43850</v>
      </c>
      <c r="D344" s="85">
        <v>42700</v>
      </c>
      <c r="E344" s="85">
        <v>5969782550</v>
      </c>
      <c r="F344" s="85">
        <f t="shared" si="95"/>
        <v>0.18615231267075719</v>
      </c>
      <c r="G344" s="218">
        <f t="shared" si="86"/>
        <v>0.18615231267075719</v>
      </c>
      <c r="H344" s="84">
        <v>180500</v>
      </c>
      <c r="I344" s="84">
        <v>181000</v>
      </c>
      <c r="J344" s="88">
        <v>128329070</v>
      </c>
      <c r="K344" s="84">
        <f t="shared" si="96"/>
        <v>1.506200720487088</v>
      </c>
      <c r="L344" s="130">
        <f t="shared" si="87"/>
        <v>1.506200720487088</v>
      </c>
      <c r="M344" s="85">
        <v>203500</v>
      </c>
      <c r="N344" s="85">
        <v>211500</v>
      </c>
      <c r="O344" s="85">
        <v>15956260</v>
      </c>
      <c r="P344" s="85">
        <f t="shared" si="97"/>
        <v>21.222819870430023</v>
      </c>
      <c r="Q344" s="218">
        <f t="shared" si="88"/>
        <v>21.222819870430023</v>
      </c>
      <c r="R344" s="84">
        <v>10315</v>
      </c>
      <c r="S344" s="84">
        <v>10260</v>
      </c>
      <c r="T344" s="16">
        <v>67900000</v>
      </c>
      <c r="U344" s="84">
        <f t="shared" si="92"/>
        <v>168.22988903214812</v>
      </c>
      <c r="V344" s="84">
        <f t="shared" si="93"/>
        <v>168.22988903214812</v>
      </c>
      <c r="W344" s="85">
        <v>0</v>
      </c>
      <c r="X344" s="85">
        <v>0</v>
      </c>
      <c r="Y344" s="85">
        <v>0</v>
      </c>
      <c r="Z344" s="85">
        <f t="shared" si="98"/>
        <v>0</v>
      </c>
      <c r="AA344" s="85">
        <v>0</v>
      </c>
      <c r="AB344" s="221">
        <f t="shared" si="89"/>
        <v>0</v>
      </c>
      <c r="AC344" s="221">
        <f t="shared" si="90"/>
        <v>254023160643396.84</v>
      </c>
      <c r="AD344" s="220">
        <f t="shared" si="91"/>
        <v>271257118107086.12</v>
      </c>
      <c r="AE344" s="219">
        <f t="shared" si="94"/>
        <v>1067.8440399687911</v>
      </c>
      <c r="AF344" s="98">
        <f t="shared" si="99"/>
        <v>3.32708456917527E-3</v>
      </c>
      <c r="AG344" s="84">
        <f t="shared" si="100"/>
        <v>-2.6225769669327253E-2</v>
      </c>
      <c r="AH344" s="84">
        <f t="shared" si="101"/>
        <v>2.7700831024930748E-3</v>
      </c>
      <c r="AI344" s="84">
        <f t="shared" si="102"/>
        <v>3.9312039312039311E-2</v>
      </c>
      <c r="AJ344" s="84" t="e">
        <f t="shared" si="103"/>
        <v>#DIV/0!</v>
      </c>
    </row>
    <row r="345" spans="1:36">
      <c r="A345" s="84">
        <v>20190527</v>
      </c>
      <c r="B345" s="84" t="s">
        <v>99</v>
      </c>
      <c r="C345" s="85">
        <v>42700</v>
      </c>
      <c r="D345" s="85">
        <v>42650</v>
      </c>
      <c r="E345" s="85">
        <v>5969782550</v>
      </c>
      <c r="F345" s="85">
        <f t="shared" si="95"/>
        <v>0.18615231267075719</v>
      </c>
      <c r="G345" s="218">
        <f t="shared" si="86"/>
        <v>0.18615231267075719</v>
      </c>
      <c r="H345" s="84">
        <v>181000</v>
      </c>
      <c r="I345" s="84">
        <v>174000</v>
      </c>
      <c r="J345" s="88">
        <v>128329070</v>
      </c>
      <c r="K345" s="84">
        <f t="shared" si="96"/>
        <v>1.506200720487088</v>
      </c>
      <c r="L345" s="130">
        <f t="shared" si="87"/>
        <v>1.506200720487088</v>
      </c>
      <c r="M345" s="85">
        <v>211500</v>
      </c>
      <c r="N345" s="85">
        <v>211500</v>
      </c>
      <c r="O345" s="85">
        <v>15956260</v>
      </c>
      <c r="P345" s="85">
        <f t="shared" si="97"/>
        <v>21.222819870430023</v>
      </c>
      <c r="Q345" s="218">
        <f t="shared" si="88"/>
        <v>21.222819870430023</v>
      </c>
      <c r="R345" s="84">
        <v>10260</v>
      </c>
      <c r="S345" s="84">
        <v>10220</v>
      </c>
      <c r="T345" s="16">
        <v>67900000</v>
      </c>
      <c r="U345" s="84">
        <f t="shared" si="92"/>
        <v>168.22988903214812</v>
      </c>
      <c r="V345" s="84">
        <f t="shared" si="93"/>
        <v>168.22988903214812</v>
      </c>
      <c r="W345" s="85">
        <v>0</v>
      </c>
      <c r="X345" s="85">
        <v>0</v>
      </c>
      <c r="Y345" s="85">
        <v>0</v>
      </c>
      <c r="Z345" s="85">
        <f t="shared" si="98"/>
        <v>0</v>
      </c>
      <c r="AA345" s="85">
        <v>0</v>
      </c>
      <c r="AB345" s="221">
        <f t="shared" si="89"/>
        <v>0</v>
      </c>
      <c r="AC345" s="221">
        <f t="shared" si="90"/>
        <v>254023160643396.84</v>
      </c>
      <c r="AD345" s="220">
        <f t="shared" si="91"/>
        <v>269391615923229.56</v>
      </c>
      <c r="AE345" s="219">
        <f t="shared" si="94"/>
        <v>1060.5002128188116</v>
      </c>
      <c r="AF345" s="98">
        <f t="shared" si="99"/>
        <v>-6.8772469341066809E-3</v>
      </c>
      <c r="AG345" s="84">
        <f t="shared" si="100"/>
        <v>-1.17096018735363E-3</v>
      </c>
      <c r="AH345" s="84">
        <f t="shared" si="101"/>
        <v>-3.8674033149171269E-2</v>
      </c>
      <c r="AI345" s="84">
        <f t="shared" si="102"/>
        <v>0</v>
      </c>
      <c r="AJ345" s="84" t="e">
        <f t="shared" si="103"/>
        <v>#DIV/0!</v>
      </c>
    </row>
    <row r="346" spans="1:36">
      <c r="A346" s="84">
        <v>20190528</v>
      </c>
      <c r="B346" s="84" t="s">
        <v>99</v>
      </c>
      <c r="C346" s="85">
        <v>42650</v>
      </c>
      <c r="D346" s="85">
        <v>42550</v>
      </c>
      <c r="E346" s="85">
        <v>5969782550</v>
      </c>
      <c r="F346" s="85">
        <f t="shared" si="95"/>
        <v>0.18615231267075719</v>
      </c>
      <c r="G346" s="218">
        <f t="shared" si="86"/>
        <v>0.18615231267075719</v>
      </c>
      <c r="H346" s="84">
        <v>174000</v>
      </c>
      <c r="I346" s="84">
        <v>186000</v>
      </c>
      <c r="J346" s="88">
        <v>128329070</v>
      </c>
      <c r="K346" s="84">
        <f t="shared" si="96"/>
        <v>1.506200720487088</v>
      </c>
      <c r="L346" s="130">
        <f t="shared" si="87"/>
        <v>1.506200720487088</v>
      </c>
      <c r="M346" s="85">
        <v>211500</v>
      </c>
      <c r="N346" s="85">
        <v>218200</v>
      </c>
      <c r="O346" s="85">
        <v>15956260</v>
      </c>
      <c r="P346" s="85">
        <f t="shared" si="97"/>
        <v>21.222819870430023</v>
      </c>
      <c r="Q346" s="218">
        <f t="shared" si="88"/>
        <v>21.222819870430023</v>
      </c>
      <c r="R346" s="84">
        <v>10220</v>
      </c>
      <c r="S346" s="84">
        <v>10260</v>
      </c>
      <c r="T346" s="16">
        <v>67900000</v>
      </c>
      <c r="U346" s="84">
        <f t="shared" si="92"/>
        <v>168.22988903214812</v>
      </c>
      <c r="V346" s="84">
        <f t="shared" si="93"/>
        <v>168.22988903214812</v>
      </c>
      <c r="W346" s="85">
        <v>0</v>
      </c>
      <c r="X346" s="85">
        <v>0</v>
      </c>
      <c r="Y346" s="85">
        <v>0</v>
      </c>
      <c r="Z346" s="85">
        <f t="shared" si="98"/>
        <v>0</v>
      </c>
      <c r="AA346" s="85">
        <v>0</v>
      </c>
      <c r="AB346" s="221">
        <f t="shared" si="89"/>
        <v>0</v>
      </c>
      <c r="AC346" s="221">
        <f t="shared" si="90"/>
        <v>254023160643396.84</v>
      </c>
      <c r="AD346" s="220">
        <f t="shared" si="91"/>
        <v>274325738244344.22</v>
      </c>
      <c r="AE346" s="219">
        <f t="shared" si="94"/>
        <v>1079.9241201059165</v>
      </c>
      <c r="AF346" s="98">
        <f t="shared" si="99"/>
        <v>1.8315797632398448E-2</v>
      </c>
      <c r="AG346" s="84">
        <f t="shared" si="100"/>
        <v>-2.3446658851113715E-3</v>
      </c>
      <c r="AH346" s="84">
        <f t="shared" si="101"/>
        <v>6.8965517241379309E-2</v>
      </c>
      <c r="AI346" s="84">
        <f t="shared" si="102"/>
        <v>3.1678486997635931E-2</v>
      </c>
      <c r="AJ346" s="84" t="e">
        <f t="shared" si="103"/>
        <v>#DIV/0!</v>
      </c>
    </row>
    <row r="347" spans="1:36">
      <c r="A347" s="84">
        <v>20190529</v>
      </c>
      <c r="B347" s="84" t="s">
        <v>99</v>
      </c>
      <c r="C347" s="85">
        <v>42550</v>
      </c>
      <c r="D347" s="85">
        <v>41800</v>
      </c>
      <c r="E347" s="85">
        <v>5969782550</v>
      </c>
      <c r="F347" s="85">
        <f t="shared" si="95"/>
        <v>0.18615231267075719</v>
      </c>
      <c r="G347" s="218">
        <f t="shared" si="86"/>
        <v>0.18615231267075719</v>
      </c>
      <c r="H347" s="84">
        <v>186000</v>
      </c>
      <c r="I347" s="84">
        <v>185500</v>
      </c>
      <c r="J347" s="88">
        <v>128329070</v>
      </c>
      <c r="K347" s="84">
        <f t="shared" si="96"/>
        <v>1.506200720487088</v>
      </c>
      <c r="L347" s="130">
        <f t="shared" si="87"/>
        <v>1.506200720487088</v>
      </c>
      <c r="M347" s="85">
        <v>218200</v>
      </c>
      <c r="N347" s="85">
        <v>187900</v>
      </c>
      <c r="O347" s="85">
        <v>15956260</v>
      </c>
      <c r="P347" s="85">
        <f t="shared" si="97"/>
        <v>21.222819870430023</v>
      </c>
      <c r="Q347" s="218">
        <f t="shared" si="88"/>
        <v>21.222819870430023</v>
      </c>
      <c r="R347" s="84">
        <v>10260</v>
      </c>
      <c r="S347" s="84">
        <v>10075</v>
      </c>
      <c r="T347" s="16">
        <v>67900000</v>
      </c>
      <c r="U347" s="84">
        <f t="shared" si="92"/>
        <v>168.22988903214812</v>
      </c>
      <c r="V347" s="84">
        <f t="shared" si="93"/>
        <v>168.22988903214812</v>
      </c>
      <c r="W347" s="85">
        <v>0</v>
      </c>
      <c r="X347" s="85">
        <v>0</v>
      </c>
      <c r="Y347" s="85">
        <v>0</v>
      </c>
      <c r="Z347" s="85">
        <f t="shared" si="98"/>
        <v>0</v>
      </c>
      <c r="AA347" s="85">
        <v>0</v>
      </c>
      <c r="AB347" s="221">
        <f t="shared" si="89"/>
        <v>0</v>
      </c>
      <c r="AC347" s="221">
        <f t="shared" si="90"/>
        <v>254023160643396.84</v>
      </c>
      <c r="AD347" s="220">
        <f t="shared" si="91"/>
        <v>261021711200444</v>
      </c>
      <c r="AE347" s="219">
        <f t="shared" si="94"/>
        <v>1027.5508364643642</v>
      </c>
      <c r="AF347" s="98">
        <f t="shared" si="99"/>
        <v>-4.8497188521370908E-2</v>
      </c>
      <c r="AG347" s="84">
        <f t="shared" si="100"/>
        <v>-1.7626321974148061E-2</v>
      </c>
      <c r="AH347" s="84">
        <f t="shared" si="101"/>
        <v>-2.6881720430107529E-3</v>
      </c>
      <c r="AI347" s="84">
        <f t="shared" si="102"/>
        <v>-0.13886342804766269</v>
      </c>
      <c r="AJ347" s="84" t="e">
        <f t="shared" si="103"/>
        <v>#DIV/0!</v>
      </c>
    </row>
    <row r="348" spans="1:36">
      <c r="A348" s="84">
        <v>20190530</v>
      </c>
      <c r="B348" s="84" t="s">
        <v>99</v>
      </c>
      <c r="C348" s="85">
        <v>41800</v>
      </c>
      <c r="D348" s="85">
        <v>42550</v>
      </c>
      <c r="E348" s="85">
        <v>5969782550</v>
      </c>
      <c r="F348" s="85">
        <f t="shared" si="95"/>
        <v>0.18615231267075719</v>
      </c>
      <c r="G348" s="218">
        <f t="shared" si="86"/>
        <v>0.19741749764714928</v>
      </c>
      <c r="H348" s="84">
        <v>185500</v>
      </c>
      <c r="I348" s="84">
        <v>186000</v>
      </c>
      <c r="J348" s="88">
        <v>128329070</v>
      </c>
      <c r="K348" s="84">
        <f t="shared" si="96"/>
        <v>1.506200720487088</v>
      </c>
      <c r="L348" s="130">
        <f t="shared" si="87"/>
        <v>1.5973498955063226</v>
      </c>
      <c r="M348" s="85">
        <v>187900</v>
      </c>
      <c r="N348" s="85">
        <v>183700</v>
      </c>
      <c r="O348" s="85">
        <v>15956260</v>
      </c>
      <c r="P348" s="85">
        <f t="shared" si="97"/>
        <v>21.222819870430023</v>
      </c>
      <c r="Q348" s="218">
        <f t="shared" si="88"/>
        <v>22.507139082643608</v>
      </c>
      <c r="R348" s="84">
        <v>10075</v>
      </c>
      <c r="S348" s="84">
        <v>10185</v>
      </c>
      <c r="T348" s="16">
        <v>47400000</v>
      </c>
      <c r="U348" s="84">
        <f t="shared" si="92"/>
        <v>168.22988903214812</v>
      </c>
      <c r="V348" s="84">
        <f t="shared" si="93"/>
        <v>255.57113267588159</v>
      </c>
      <c r="W348" s="85">
        <v>0</v>
      </c>
      <c r="X348" s="85">
        <v>0</v>
      </c>
      <c r="Y348" s="85">
        <v>0</v>
      </c>
      <c r="Z348" s="85">
        <f t="shared" si="98"/>
        <v>0</v>
      </c>
      <c r="AA348" s="85">
        <v>0</v>
      </c>
      <c r="AB348" s="221">
        <f t="shared" si="89"/>
        <v>1</v>
      </c>
      <c r="AC348" s="221">
        <f t="shared" si="90"/>
        <v>269395614801390.03</v>
      </c>
      <c r="AD348" s="220">
        <f t="shared" si="91"/>
        <v>277628290072591.44</v>
      </c>
      <c r="AE348" s="219">
        <f t="shared" si="94"/>
        <v>1030.5597968893105</v>
      </c>
      <c r="AF348" s="98">
        <f t="shared" si="99"/>
        <v>2.9282837580081444E-3</v>
      </c>
      <c r="AG348" s="84">
        <f t="shared" si="100"/>
        <v>1.7942583732057416E-2</v>
      </c>
      <c r="AH348" s="84">
        <f t="shared" si="101"/>
        <v>2.6954177897574125E-3</v>
      </c>
      <c r="AI348" s="84">
        <f t="shared" si="102"/>
        <v>-2.2352315061202766E-2</v>
      </c>
      <c r="AJ348" s="84" t="e">
        <f t="shared" si="103"/>
        <v>#DIV/0!</v>
      </c>
    </row>
    <row r="349" spans="1:36">
      <c r="A349" s="84">
        <v>20190531</v>
      </c>
      <c r="B349" s="84" t="s">
        <v>99</v>
      </c>
      <c r="C349" s="85">
        <v>42550</v>
      </c>
      <c r="D349" s="85">
        <v>42500</v>
      </c>
      <c r="E349" s="85">
        <v>5969782550</v>
      </c>
      <c r="F349" s="85">
        <f t="shared" si="95"/>
        <v>0.19741749764714928</v>
      </c>
      <c r="G349" s="218">
        <f t="shared" si="86"/>
        <v>0.19741749764714928</v>
      </c>
      <c r="H349" s="84">
        <v>186000</v>
      </c>
      <c r="I349" s="84">
        <v>190000</v>
      </c>
      <c r="J349" s="88">
        <v>128329070</v>
      </c>
      <c r="K349" s="84">
        <f t="shared" si="96"/>
        <v>1.5973498955063226</v>
      </c>
      <c r="L349" s="130">
        <f t="shared" si="87"/>
        <v>1.5973498955063226</v>
      </c>
      <c r="M349" s="85">
        <v>183700</v>
      </c>
      <c r="N349" s="85">
        <v>194800</v>
      </c>
      <c r="O349" s="85">
        <v>15956260</v>
      </c>
      <c r="P349" s="85">
        <f t="shared" si="97"/>
        <v>22.507139082643608</v>
      </c>
      <c r="Q349" s="218">
        <f t="shared" si="88"/>
        <v>22.507139082643608</v>
      </c>
      <c r="R349" s="84">
        <v>10185</v>
      </c>
      <c r="S349" s="84">
        <v>10245</v>
      </c>
      <c r="T349" s="16">
        <v>47400000</v>
      </c>
      <c r="U349" s="84">
        <f t="shared" si="92"/>
        <v>255.57113267588159</v>
      </c>
      <c r="V349" s="84">
        <f t="shared" si="93"/>
        <v>255.57113267588159</v>
      </c>
      <c r="W349" s="85">
        <v>0</v>
      </c>
      <c r="X349" s="85">
        <v>0</v>
      </c>
      <c r="Y349" s="85">
        <v>0</v>
      </c>
      <c r="Z349" s="85">
        <f t="shared" si="98"/>
        <v>0</v>
      </c>
      <c r="AA349" s="85">
        <v>0</v>
      </c>
      <c r="AB349" s="221">
        <f t="shared" si="89"/>
        <v>0</v>
      </c>
      <c r="AC349" s="221">
        <f t="shared" si="90"/>
        <v>269395614801390.03</v>
      </c>
      <c r="AD349" s="220">
        <f t="shared" si="91"/>
        <v>283102493473468.31</v>
      </c>
      <c r="AE349" s="219">
        <f t="shared" si="94"/>
        <v>1050.8801105845155</v>
      </c>
      <c r="AF349" s="98">
        <f t="shared" si="99"/>
        <v>1.9717743459953255E-2</v>
      </c>
      <c r="AG349" s="84">
        <f t="shared" si="100"/>
        <v>-1.1750881316098707E-3</v>
      </c>
      <c r="AH349" s="84">
        <f t="shared" si="101"/>
        <v>2.1505376344086023E-2</v>
      </c>
      <c r="AI349" s="84">
        <f t="shared" si="102"/>
        <v>6.0424605334784977E-2</v>
      </c>
      <c r="AJ349" s="84" t="e">
        <f t="shared" si="103"/>
        <v>#DIV/0!</v>
      </c>
    </row>
    <row r="350" spans="1:36">
      <c r="A350" s="84">
        <v>20190603</v>
      </c>
      <c r="B350" s="84" t="s">
        <v>99</v>
      </c>
      <c r="C350" s="85">
        <v>42500</v>
      </c>
      <c r="D350" s="85">
        <v>43800</v>
      </c>
      <c r="E350" s="85">
        <v>5969782550</v>
      </c>
      <c r="F350" s="85">
        <f t="shared" si="95"/>
        <v>0.19741749764714928</v>
      </c>
      <c r="G350" s="218">
        <f t="shared" si="86"/>
        <v>0.19741749764714928</v>
      </c>
      <c r="H350" s="84">
        <v>190000</v>
      </c>
      <c r="I350" s="84">
        <v>193000</v>
      </c>
      <c r="J350" s="88">
        <v>128329070</v>
      </c>
      <c r="K350" s="84">
        <f t="shared" si="96"/>
        <v>1.5973498955063226</v>
      </c>
      <c r="L350" s="130">
        <f t="shared" si="87"/>
        <v>1.5973498955063226</v>
      </c>
      <c r="M350" s="85">
        <v>194800</v>
      </c>
      <c r="N350" s="85">
        <v>190200</v>
      </c>
      <c r="O350" s="85">
        <v>15956260</v>
      </c>
      <c r="P350" s="85">
        <f t="shared" si="97"/>
        <v>22.507139082643608</v>
      </c>
      <c r="Q350" s="218">
        <f t="shared" si="88"/>
        <v>22.507139082643608</v>
      </c>
      <c r="R350" s="84">
        <v>10245</v>
      </c>
      <c r="S350" s="84">
        <v>10410</v>
      </c>
      <c r="T350" s="16">
        <v>47400000</v>
      </c>
      <c r="U350" s="84">
        <f t="shared" si="92"/>
        <v>255.57113267588159</v>
      </c>
      <c r="V350" s="84">
        <f t="shared" si="93"/>
        <v>255.57113267588159</v>
      </c>
      <c r="W350" s="85">
        <v>0</v>
      </c>
      <c r="X350" s="85">
        <v>0</v>
      </c>
      <c r="Y350" s="85">
        <v>0</v>
      </c>
      <c r="Z350" s="85">
        <f t="shared" si="98"/>
        <v>0</v>
      </c>
      <c r="AA350" s="85">
        <v>0</v>
      </c>
      <c r="AB350" s="221">
        <f t="shared" si="89"/>
        <v>0</v>
      </c>
      <c r="AC350" s="221">
        <f t="shared" si="90"/>
        <v>269395614801390.03</v>
      </c>
      <c r="AD350" s="220">
        <f t="shared" si="91"/>
        <v>285596379063994.75</v>
      </c>
      <c r="AE350" s="219">
        <f t="shared" si="94"/>
        <v>1060.1374460922411</v>
      </c>
      <c r="AF350" s="98">
        <f t="shared" si="99"/>
        <v>8.8091261928790205E-3</v>
      </c>
      <c r="AG350" s="84">
        <f t="shared" si="100"/>
        <v>3.0588235294117649E-2</v>
      </c>
      <c r="AH350" s="84">
        <f t="shared" si="101"/>
        <v>1.5789473684210527E-2</v>
      </c>
      <c r="AI350" s="84">
        <f t="shared" si="102"/>
        <v>-2.3613963039014373E-2</v>
      </c>
      <c r="AJ350" s="84" t="e">
        <f t="shared" si="103"/>
        <v>#DIV/0!</v>
      </c>
    </row>
    <row r="351" spans="1:36">
      <c r="A351" s="84">
        <v>20190604</v>
      </c>
      <c r="B351" s="84" t="s">
        <v>99</v>
      </c>
      <c r="C351" s="85">
        <v>43800</v>
      </c>
      <c r="D351" s="85">
        <v>43450</v>
      </c>
      <c r="E351" s="85">
        <v>5969782550</v>
      </c>
      <c r="F351" s="85">
        <f t="shared" si="95"/>
        <v>0.19741749764714928</v>
      </c>
      <c r="G351" s="218">
        <f t="shared" si="86"/>
        <v>0.19741749764714928</v>
      </c>
      <c r="H351" s="84">
        <v>193000</v>
      </c>
      <c r="I351" s="84">
        <v>195500</v>
      </c>
      <c r="J351" s="88">
        <v>128329070</v>
      </c>
      <c r="K351" s="84">
        <f t="shared" si="96"/>
        <v>1.5973498955063226</v>
      </c>
      <c r="L351" s="130">
        <f t="shared" si="87"/>
        <v>1.5973498955063226</v>
      </c>
      <c r="M351" s="85">
        <v>190200</v>
      </c>
      <c r="N351" s="85">
        <v>187100</v>
      </c>
      <c r="O351" s="85">
        <v>15956260</v>
      </c>
      <c r="P351" s="85">
        <f t="shared" si="97"/>
        <v>22.507139082643608</v>
      </c>
      <c r="Q351" s="218">
        <f t="shared" si="88"/>
        <v>22.507139082643608</v>
      </c>
      <c r="R351" s="84">
        <v>10410</v>
      </c>
      <c r="S351" s="84">
        <v>10380</v>
      </c>
      <c r="T351" s="16">
        <v>47400000</v>
      </c>
      <c r="U351" s="84">
        <f t="shared" si="92"/>
        <v>255.57113267588159</v>
      </c>
      <c r="V351" s="84">
        <f t="shared" si="93"/>
        <v>255.57113267588159</v>
      </c>
      <c r="W351" s="85">
        <v>0</v>
      </c>
      <c r="X351" s="85">
        <v>0</v>
      </c>
      <c r="Y351" s="85">
        <v>0</v>
      </c>
      <c r="Z351" s="85">
        <f t="shared" si="98"/>
        <v>0</v>
      </c>
      <c r="AA351" s="85">
        <v>0</v>
      </c>
      <c r="AB351" s="221">
        <f t="shared" si="89"/>
        <v>0</v>
      </c>
      <c r="AC351" s="221">
        <f t="shared" si="90"/>
        <v>269395614801390.03</v>
      </c>
      <c r="AD351" s="220">
        <f t="shared" si="91"/>
        <v>284219631877853.12</v>
      </c>
      <c r="AE351" s="219">
        <f t="shared" si="94"/>
        <v>1055.0269427636822</v>
      </c>
      <c r="AF351" s="98">
        <f t="shared" si="99"/>
        <v>-4.8206044861415793E-3</v>
      </c>
      <c r="AG351" s="84">
        <f t="shared" si="100"/>
        <v>-7.9908675799086754E-3</v>
      </c>
      <c r="AH351" s="84">
        <f t="shared" si="101"/>
        <v>1.2953367875647668E-2</v>
      </c>
      <c r="AI351" s="84">
        <f t="shared" si="102"/>
        <v>-1.6298633017875919E-2</v>
      </c>
      <c r="AJ351" s="84" t="e">
        <f t="shared" si="103"/>
        <v>#DIV/0!</v>
      </c>
    </row>
    <row r="352" spans="1:36">
      <c r="A352" s="84">
        <v>20190605</v>
      </c>
      <c r="B352" s="84" t="s">
        <v>99</v>
      </c>
      <c r="C352" s="85">
        <v>43450</v>
      </c>
      <c r="D352" s="85">
        <v>43900</v>
      </c>
      <c r="E352" s="85">
        <v>5969782550</v>
      </c>
      <c r="F352" s="85">
        <f t="shared" si="95"/>
        <v>0.19741749764714928</v>
      </c>
      <c r="G352" s="218">
        <f t="shared" si="86"/>
        <v>0.19741749764714928</v>
      </c>
      <c r="H352" s="84">
        <v>195500</v>
      </c>
      <c r="I352" s="84">
        <v>196000</v>
      </c>
      <c r="J352" s="88">
        <v>128329070</v>
      </c>
      <c r="K352" s="84">
        <f t="shared" si="96"/>
        <v>1.5973498955063226</v>
      </c>
      <c r="L352" s="130">
        <f t="shared" si="87"/>
        <v>1.5973498955063226</v>
      </c>
      <c r="M352" s="85">
        <v>187100</v>
      </c>
      <c r="N352" s="85">
        <v>187900</v>
      </c>
      <c r="O352" s="85">
        <v>15956260</v>
      </c>
      <c r="P352" s="85">
        <f t="shared" si="97"/>
        <v>22.507139082643608</v>
      </c>
      <c r="Q352" s="218">
        <f t="shared" si="88"/>
        <v>22.507139082643608</v>
      </c>
      <c r="R352" s="84">
        <v>10380</v>
      </c>
      <c r="S352" s="84">
        <v>10380</v>
      </c>
      <c r="T352" s="16">
        <v>47400000</v>
      </c>
      <c r="U352" s="84">
        <f t="shared" si="92"/>
        <v>255.57113267588159</v>
      </c>
      <c r="V352" s="84">
        <f t="shared" si="93"/>
        <v>255.57113267588159</v>
      </c>
      <c r="W352" s="85">
        <v>0</v>
      </c>
      <c r="X352" s="85">
        <v>0</v>
      </c>
      <c r="Y352" s="85">
        <v>0</v>
      </c>
      <c r="Z352" s="85">
        <f t="shared" si="98"/>
        <v>0</v>
      </c>
      <c r="AA352" s="85">
        <v>0</v>
      </c>
      <c r="AB352" s="221">
        <f t="shared" si="89"/>
        <v>0</v>
      </c>
      <c r="AC352" s="221">
        <f t="shared" si="90"/>
        <v>269395614801390.03</v>
      </c>
      <c r="AD352" s="220">
        <f t="shared" si="91"/>
        <v>285139771691211</v>
      </c>
      <c r="AE352" s="219">
        <f t="shared" si="94"/>
        <v>1058.4425136297345</v>
      </c>
      <c r="AF352" s="98">
        <f t="shared" si="99"/>
        <v>3.2374252520083842E-3</v>
      </c>
      <c r="AG352" s="84">
        <f t="shared" si="100"/>
        <v>1.0356731875719217E-2</v>
      </c>
      <c r="AH352" s="84">
        <f t="shared" si="101"/>
        <v>2.5575447570332483E-3</v>
      </c>
      <c r="AI352" s="84">
        <f t="shared" si="102"/>
        <v>4.27578834847675E-3</v>
      </c>
      <c r="AJ352" s="84" t="e">
        <f t="shared" si="103"/>
        <v>#DIV/0!</v>
      </c>
    </row>
    <row r="353" spans="1:36">
      <c r="A353" s="84">
        <v>20190607</v>
      </c>
      <c r="B353" s="84" t="s">
        <v>99</v>
      </c>
      <c r="C353" s="85">
        <v>43900</v>
      </c>
      <c r="D353" s="85">
        <v>44200</v>
      </c>
      <c r="E353" s="85">
        <v>5969782550</v>
      </c>
      <c r="F353" s="85">
        <f t="shared" si="95"/>
        <v>0.19741749764714928</v>
      </c>
      <c r="G353" s="218">
        <f t="shared" si="86"/>
        <v>0.2013897114953096</v>
      </c>
      <c r="H353" s="84">
        <v>196000</v>
      </c>
      <c r="I353" s="84">
        <v>196500</v>
      </c>
      <c r="J353" s="88">
        <v>128329070</v>
      </c>
      <c r="K353" s="84">
        <f t="shared" si="96"/>
        <v>1.5973498955063226</v>
      </c>
      <c r="L353" s="130">
        <f t="shared" si="87"/>
        <v>1.6294899816228448</v>
      </c>
      <c r="M353" s="85">
        <v>187900</v>
      </c>
      <c r="N353" s="85">
        <v>190700</v>
      </c>
      <c r="O353" s="85">
        <v>15956260</v>
      </c>
      <c r="P353" s="85">
        <f t="shared" si="97"/>
        <v>22.507139082643608</v>
      </c>
      <c r="Q353" s="218">
        <f t="shared" si="88"/>
        <v>22.960002535032924</v>
      </c>
      <c r="R353" s="84">
        <v>10380</v>
      </c>
      <c r="S353" s="84">
        <v>10405</v>
      </c>
      <c r="T353" s="16">
        <v>62900000</v>
      </c>
      <c r="U353" s="84">
        <f t="shared" si="92"/>
        <v>255.57113267588159</v>
      </c>
      <c r="V353" s="84">
        <f t="shared" si="93"/>
        <v>196.46768641936688</v>
      </c>
      <c r="W353" s="85">
        <v>0</v>
      </c>
      <c r="X353" s="85">
        <v>0</v>
      </c>
      <c r="Y353" s="85">
        <v>0</v>
      </c>
      <c r="Z353" s="85">
        <f t="shared" si="98"/>
        <v>0</v>
      </c>
      <c r="AA353" s="85">
        <v>0</v>
      </c>
      <c r="AB353" s="221">
        <f t="shared" si="89"/>
        <v>1</v>
      </c>
      <c r="AC353" s="221">
        <f t="shared" si="90"/>
        <v>274816091732266.59</v>
      </c>
      <c r="AD353" s="220">
        <f t="shared" si="91"/>
        <v>292677007814621.69</v>
      </c>
      <c r="AE353" s="219">
        <f t="shared" si="94"/>
        <v>1064.9922497979328</v>
      </c>
      <c r="AF353" s="98">
        <f t="shared" si="99"/>
        <v>6.1880887094539804E-3</v>
      </c>
      <c r="AG353" s="84">
        <f t="shared" si="100"/>
        <v>6.8337129840546698E-3</v>
      </c>
      <c r="AH353" s="84">
        <f t="shared" si="101"/>
        <v>2.5510204081632651E-3</v>
      </c>
      <c r="AI353" s="84">
        <f t="shared" si="102"/>
        <v>1.4901543374135177E-2</v>
      </c>
      <c r="AJ353" s="84" t="e">
        <f t="shared" si="103"/>
        <v>#DIV/0!</v>
      </c>
    </row>
    <row r="354" spans="1:36" s="80" customFormat="1">
      <c r="A354" s="84">
        <v>20190610</v>
      </c>
      <c r="B354" s="84" t="s">
        <v>99</v>
      </c>
      <c r="C354" s="85">
        <v>44200</v>
      </c>
      <c r="D354" s="85">
        <v>44800</v>
      </c>
      <c r="E354" s="85">
        <v>5969782550</v>
      </c>
      <c r="F354" s="85">
        <f t="shared" si="95"/>
        <v>0.2013897114953096</v>
      </c>
      <c r="G354" s="218">
        <f t="shared" si="86"/>
        <v>0.2013897114953096</v>
      </c>
      <c r="H354" s="84">
        <v>196500</v>
      </c>
      <c r="I354" s="84">
        <v>198500</v>
      </c>
      <c r="J354" s="88">
        <v>128329070</v>
      </c>
      <c r="K354" s="84">
        <f t="shared" si="96"/>
        <v>1.6294899816228448</v>
      </c>
      <c r="L354" s="130">
        <f t="shared" si="87"/>
        <v>1.6294899816228448</v>
      </c>
      <c r="M354" s="85">
        <v>190700</v>
      </c>
      <c r="N354" s="85">
        <v>191000</v>
      </c>
      <c r="O354" s="85">
        <v>15956260</v>
      </c>
      <c r="P354" s="85">
        <f t="shared" si="97"/>
        <v>22.960002535032924</v>
      </c>
      <c r="Q354" s="218">
        <f t="shared" si="88"/>
        <v>22.960002535032924</v>
      </c>
      <c r="R354" s="84">
        <v>10405</v>
      </c>
      <c r="S354" s="84">
        <v>10525</v>
      </c>
      <c r="T354" s="16">
        <v>62900000</v>
      </c>
      <c r="U354" s="84">
        <f t="shared" si="92"/>
        <v>196.46768641936688</v>
      </c>
      <c r="V354" s="84">
        <f t="shared" si="93"/>
        <v>196.46768641936688</v>
      </c>
      <c r="W354" s="85">
        <v>0</v>
      </c>
      <c r="X354" s="85">
        <v>0</v>
      </c>
      <c r="Y354" s="85">
        <v>0</v>
      </c>
      <c r="Z354" s="85">
        <f t="shared" si="98"/>
        <v>0</v>
      </c>
      <c r="AA354" s="85">
        <v>0</v>
      </c>
      <c r="AB354" s="221">
        <f t="shared" si="89"/>
        <v>0</v>
      </c>
      <c r="AC354" s="221">
        <f t="shared" si="90"/>
        <v>274816091732266.59</v>
      </c>
      <c r="AD354" s="220">
        <f t="shared" si="91"/>
        <v>295409426181822.44</v>
      </c>
      <c r="AE354" s="219">
        <f t="shared" si="94"/>
        <v>1074.9349658520669</v>
      </c>
      <c r="AF354" s="98">
        <f t="shared" si="99"/>
        <v>9.3359515583522241E-3</v>
      </c>
      <c r="AG354" s="84">
        <f t="shared" si="100"/>
        <v>1.3574660633484163E-2</v>
      </c>
      <c r="AH354" s="84">
        <f t="shared" si="101"/>
        <v>1.0178117048346057E-2</v>
      </c>
      <c r="AI354" s="84">
        <f t="shared" si="102"/>
        <v>1.5731515469323545E-3</v>
      </c>
      <c r="AJ354" s="84" t="e">
        <f t="shared" si="103"/>
        <v>#DIV/0!</v>
      </c>
    </row>
    <row r="355" spans="1:36">
      <c r="A355" s="84">
        <v>20190611</v>
      </c>
      <c r="B355" s="84" t="s">
        <v>99</v>
      </c>
      <c r="C355" s="85">
        <v>44800</v>
      </c>
      <c r="D355" s="85">
        <v>44850</v>
      </c>
      <c r="E355" s="85">
        <v>5969782550</v>
      </c>
      <c r="F355" s="85">
        <f t="shared" si="95"/>
        <v>0.2013897114953096</v>
      </c>
      <c r="G355" s="218">
        <f t="shared" si="86"/>
        <v>0.20225717689153419</v>
      </c>
      <c r="H355" s="84">
        <v>198500</v>
      </c>
      <c r="I355" s="84">
        <v>202000</v>
      </c>
      <c r="J355" s="88">
        <v>128329070</v>
      </c>
      <c r="K355" s="84">
        <f t="shared" si="96"/>
        <v>1.6294899816228448</v>
      </c>
      <c r="L355" s="130">
        <f t="shared" si="87"/>
        <v>1.6365088415340938</v>
      </c>
      <c r="M355" s="85">
        <v>191000</v>
      </c>
      <c r="N355" s="85">
        <v>197400</v>
      </c>
      <c r="O355" s="85">
        <v>15956260</v>
      </c>
      <c r="P355" s="85">
        <f t="shared" si="97"/>
        <v>22.960002535032924</v>
      </c>
      <c r="Q355" s="218">
        <f t="shared" si="88"/>
        <v>23.058900376181249</v>
      </c>
      <c r="R355" s="84">
        <v>10525</v>
      </c>
      <c r="S355" s="84">
        <v>10570</v>
      </c>
      <c r="T355" s="16">
        <v>67900000</v>
      </c>
      <c r="U355" s="84">
        <f t="shared" si="92"/>
        <v>196.46768641936688</v>
      </c>
      <c r="V355" s="84">
        <f t="shared" si="93"/>
        <v>182.78420469907749</v>
      </c>
      <c r="W355" s="85">
        <v>0</v>
      </c>
      <c r="X355" s="85">
        <v>0</v>
      </c>
      <c r="Y355" s="85">
        <v>0</v>
      </c>
      <c r="Z355" s="85">
        <f t="shared" si="98"/>
        <v>0</v>
      </c>
      <c r="AA355" s="85">
        <v>0</v>
      </c>
      <c r="AB355" s="221">
        <f t="shared" si="89"/>
        <v>1</v>
      </c>
      <c r="AC355" s="221">
        <f t="shared" si="90"/>
        <v>275999833682803.06</v>
      </c>
      <c r="AD355" s="220">
        <f t="shared" si="91"/>
        <v>300390557684787.19</v>
      </c>
      <c r="AE355" s="219">
        <f t="shared" si="94"/>
        <v>1088.3722416659698</v>
      </c>
      <c r="AF355" s="98">
        <f t="shared" si="99"/>
        <v>1.2500547698949992E-2</v>
      </c>
      <c r="AG355" s="84">
        <f t="shared" si="100"/>
        <v>1.1160714285714285E-3</v>
      </c>
      <c r="AH355" s="84">
        <f t="shared" si="101"/>
        <v>1.7632241813602016E-2</v>
      </c>
      <c r="AI355" s="84">
        <f t="shared" si="102"/>
        <v>3.3507853403141365E-2</v>
      </c>
      <c r="AJ355" s="84" t="e">
        <f t="shared" si="103"/>
        <v>#DIV/0!</v>
      </c>
    </row>
    <row r="356" spans="1:36">
      <c r="A356" s="84">
        <v>20190612</v>
      </c>
      <c r="B356" s="84" t="s">
        <v>99</v>
      </c>
      <c r="C356" s="85">
        <v>44850</v>
      </c>
      <c r="D356" s="85">
        <v>44600</v>
      </c>
      <c r="E356" s="85">
        <v>5969782550</v>
      </c>
      <c r="F356" s="85">
        <f t="shared" si="95"/>
        <v>0.20225717689153419</v>
      </c>
      <c r="G356" s="218">
        <f t="shared" si="86"/>
        <v>0.20225717689153419</v>
      </c>
      <c r="H356" s="84">
        <v>202000</v>
      </c>
      <c r="I356" s="84">
        <v>204000</v>
      </c>
      <c r="J356" s="88">
        <v>128329070</v>
      </c>
      <c r="K356" s="84">
        <f t="shared" si="96"/>
        <v>1.6365088415340938</v>
      </c>
      <c r="L356" s="130">
        <f t="shared" si="87"/>
        <v>1.6365088415340938</v>
      </c>
      <c r="M356" s="85">
        <v>197400</v>
      </c>
      <c r="N356" s="85">
        <v>192000</v>
      </c>
      <c r="O356" s="85">
        <v>15956260</v>
      </c>
      <c r="P356" s="85">
        <f t="shared" si="97"/>
        <v>23.058900376181249</v>
      </c>
      <c r="Q356" s="218">
        <f t="shared" si="88"/>
        <v>23.058900376181249</v>
      </c>
      <c r="R356" s="84">
        <v>10570</v>
      </c>
      <c r="S356" s="84">
        <v>10530</v>
      </c>
      <c r="T356" s="16">
        <v>67900000</v>
      </c>
      <c r="U356" s="84">
        <f t="shared" si="92"/>
        <v>182.78420469907749</v>
      </c>
      <c r="V356" s="84">
        <f t="shared" si="93"/>
        <v>182.78420469907749</v>
      </c>
      <c r="W356" s="85">
        <v>0</v>
      </c>
      <c r="X356" s="85">
        <v>0</v>
      </c>
      <c r="Y356" s="85">
        <v>0</v>
      </c>
      <c r="Z356" s="85">
        <f t="shared" si="98"/>
        <v>0</v>
      </c>
      <c r="AA356" s="85">
        <v>0</v>
      </c>
      <c r="AB356" s="221">
        <f t="shared" si="89"/>
        <v>0</v>
      </c>
      <c r="AC356" s="221">
        <f t="shared" si="90"/>
        <v>275999833682803.06</v>
      </c>
      <c r="AD356" s="220">
        <f t="shared" si="91"/>
        <v>298025438686412.56</v>
      </c>
      <c r="AE356" s="219">
        <f t="shared" si="94"/>
        <v>1079.8029647688948</v>
      </c>
      <c r="AF356" s="98">
        <f t="shared" si="99"/>
        <v>-7.8734798343975242E-3</v>
      </c>
      <c r="AG356" s="84">
        <f t="shared" si="100"/>
        <v>-5.5741360089186179E-3</v>
      </c>
      <c r="AH356" s="84">
        <f t="shared" si="101"/>
        <v>9.9009900990099011E-3</v>
      </c>
      <c r="AI356" s="84">
        <f t="shared" si="102"/>
        <v>-2.7355623100303952E-2</v>
      </c>
      <c r="AJ356" s="84" t="e">
        <f t="shared" si="103"/>
        <v>#DIV/0!</v>
      </c>
    </row>
    <row r="357" spans="1:36">
      <c r="A357" s="84">
        <v>20190613</v>
      </c>
      <c r="B357" s="84" t="s">
        <v>99</v>
      </c>
      <c r="C357" s="85">
        <v>44600</v>
      </c>
      <c r="D357" s="85">
        <v>43750</v>
      </c>
      <c r="E357" s="85">
        <v>5969782550</v>
      </c>
      <c r="F357" s="85">
        <f t="shared" si="95"/>
        <v>0.20225717689153419</v>
      </c>
      <c r="G357" s="218">
        <f t="shared" si="86"/>
        <v>0.20225717689153419</v>
      </c>
      <c r="H357" s="84">
        <v>204000</v>
      </c>
      <c r="I357" s="84">
        <v>207000</v>
      </c>
      <c r="J357" s="88">
        <v>128329070</v>
      </c>
      <c r="K357" s="84">
        <f t="shared" si="96"/>
        <v>1.6365088415340938</v>
      </c>
      <c r="L357" s="130">
        <f t="shared" si="87"/>
        <v>1.6365088415340938</v>
      </c>
      <c r="M357" s="85">
        <v>192000</v>
      </c>
      <c r="N357" s="85">
        <v>190800</v>
      </c>
      <c r="O357" s="85">
        <v>15956260</v>
      </c>
      <c r="P357" s="85">
        <f t="shared" si="97"/>
        <v>23.058900376181249</v>
      </c>
      <c r="Q357" s="218">
        <f t="shared" si="88"/>
        <v>23.058900376181249</v>
      </c>
      <c r="R357" s="84">
        <v>10530</v>
      </c>
      <c r="S357" s="84">
        <v>10495</v>
      </c>
      <c r="T357" s="16">
        <v>67900000</v>
      </c>
      <c r="U357" s="84">
        <f t="shared" si="92"/>
        <v>182.78420469907749</v>
      </c>
      <c r="V357" s="84">
        <f t="shared" si="93"/>
        <v>182.78420469907749</v>
      </c>
      <c r="W357" s="85">
        <v>0</v>
      </c>
      <c r="X357" s="85">
        <v>0</v>
      </c>
      <c r="Y357" s="85">
        <v>0</v>
      </c>
      <c r="Z357" s="85">
        <f t="shared" si="98"/>
        <v>0</v>
      </c>
      <c r="AA357" s="85">
        <v>0</v>
      </c>
      <c r="AB357" s="221">
        <f t="shared" si="89"/>
        <v>0</v>
      </c>
      <c r="AC357" s="221">
        <f t="shared" si="90"/>
        <v>275999833682803.06</v>
      </c>
      <c r="AD357" s="220">
        <f t="shared" si="91"/>
        <v>296753249764891.62</v>
      </c>
      <c r="AE357" s="219">
        <f t="shared" si="94"/>
        <v>1075.193581840849</v>
      </c>
      <c r="AF357" s="98">
        <f t="shared" si="99"/>
        <v>-4.2687259420817443E-3</v>
      </c>
      <c r="AG357" s="84">
        <f t="shared" si="100"/>
        <v>-1.905829596412556E-2</v>
      </c>
      <c r="AH357" s="84">
        <f t="shared" si="101"/>
        <v>1.4705882352941176E-2</v>
      </c>
      <c r="AI357" s="84">
        <f t="shared" si="102"/>
        <v>-6.2500000000000003E-3</v>
      </c>
      <c r="AJ357" s="84" t="e">
        <f t="shared" si="103"/>
        <v>#DIV/0!</v>
      </c>
    </row>
    <row r="358" spans="1:36">
      <c r="A358" s="84">
        <v>20190614</v>
      </c>
      <c r="B358" s="84" t="s">
        <v>99</v>
      </c>
      <c r="C358" s="85">
        <v>43750</v>
      </c>
      <c r="D358" s="85">
        <v>44000</v>
      </c>
      <c r="E358" s="85">
        <v>5969782550</v>
      </c>
      <c r="F358" s="85">
        <f t="shared" si="95"/>
        <v>0.20225717689153419</v>
      </c>
      <c r="G358" s="218">
        <f t="shared" si="86"/>
        <v>0.20225717689153419</v>
      </c>
      <c r="H358" s="84">
        <v>207000</v>
      </c>
      <c r="I358" s="84">
        <v>201000</v>
      </c>
      <c r="J358" s="88">
        <v>128329070</v>
      </c>
      <c r="K358" s="84">
        <f t="shared" si="96"/>
        <v>1.6365088415340938</v>
      </c>
      <c r="L358" s="130">
        <f t="shared" si="87"/>
        <v>1.6365088415340938</v>
      </c>
      <c r="M358" s="85">
        <v>190800</v>
      </c>
      <c r="N358" s="85">
        <v>190700</v>
      </c>
      <c r="O358" s="85">
        <v>15956260</v>
      </c>
      <c r="P358" s="85">
        <f t="shared" si="97"/>
        <v>23.058900376181249</v>
      </c>
      <c r="Q358" s="218">
        <f t="shared" si="88"/>
        <v>23.058900376181249</v>
      </c>
      <c r="R358" s="84">
        <v>10495</v>
      </c>
      <c r="S358" s="84">
        <v>10435</v>
      </c>
      <c r="T358" s="16">
        <v>67900000</v>
      </c>
      <c r="U358" s="84">
        <f t="shared" si="92"/>
        <v>182.78420469907749</v>
      </c>
      <c r="V358" s="84">
        <f t="shared" si="93"/>
        <v>182.78420469907749</v>
      </c>
      <c r="W358" s="85">
        <v>0</v>
      </c>
      <c r="X358" s="85">
        <v>0</v>
      </c>
      <c r="Y358" s="85">
        <v>0</v>
      </c>
      <c r="Z358" s="85">
        <f t="shared" si="98"/>
        <v>0</v>
      </c>
      <c r="AA358" s="85">
        <v>0</v>
      </c>
      <c r="AB358" s="221">
        <f t="shared" si="89"/>
        <v>0</v>
      </c>
      <c r="AC358" s="221">
        <f t="shared" si="90"/>
        <v>275999833682803.06</v>
      </c>
      <c r="AD358" s="220">
        <f t="shared" si="91"/>
        <v>295013581429195.69</v>
      </c>
      <c r="AE358" s="219">
        <f t="shared" si="94"/>
        <v>1068.8904318987543</v>
      </c>
      <c r="AF358" s="98">
        <f t="shared" si="99"/>
        <v>-5.8623396275329547E-3</v>
      </c>
      <c r="AG358" s="84">
        <f t="shared" si="100"/>
        <v>5.7142857142857143E-3</v>
      </c>
      <c r="AH358" s="84">
        <f t="shared" si="101"/>
        <v>-2.8985507246376812E-2</v>
      </c>
      <c r="AI358" s="84">
        <f t="shared" si="102"/>
        <v>-5.2410901467505244E-4</v>
      </c>
      <c r="AJ358" s="84" t="e">
        <f t="shared" si="103"/>
        <v>#DIV/0!</v>
      </c>
    </row>
    <row r="359" spans="1:36">
      <c r="A359" s="84">
        <v>20190617</v>
      </c>
      <c r="B359" s="84" t="s">
        <v>99</v>
      </c>
      <c r="C359" s="85">
        <v>44000</v>
      </c>
      <c r="D359" s="85">
        <v>43900</v>
      </c>
      <c r="E359" s="85">
        <v>5969782550</v>
      </c>
      <c r="F359" s="85">
        <f t="shared" si="95"/>
        <v>0.20225717689153419</v>
      </c>
      <c r="G359" s="218">
        <f t="shared" si="86"/>
        <v>0.20225717689153419</v>
      </c>
      <c r="H359" s="84">
        <v>201000</v>
      </c>
      <c r="I359" s="84">
        <v>205000</v>
      </c>
      <c r="J359" s="88">
        <v>128329070</v>
      </c>
      <c r="K359" s="84">
        <f t="shared" si="96"/>
        <v>1.6365088415340938</v>
      </c>
      <c r="L359" s="130">
        <f t="shared" si="87"/>
        <v>1.6365088415340938</v>
      </c>
      <c r="M359" s="85">
        <v>190700</v>
      </c>
      <c r="N359" s="85">
        <v>190300</v>
      </c>
      <c r="O359" s="85">
        <v>15956260</v>
      </c>
      <c r="P359" s="85">
        <f t="shared" si="97"/>
        <v>23.058900376181249</v>
      </c>
      <c r="Q359" s="218">
        <f t="shared" si="88"/>
        <v>23.058900376181249</v>
      </c>
      <c r="R359" s="84">
        <v>10435</v>
      </c>
      <c r="S359" s="84">
        <v>10415</v>
      </c>
      <c r="T359" s="16">
        <v>67900000</v>
      </c>
      <c r="U359" s="84">
        <f t="shared" si="92"/>
        <v>182.78420469907749</v>
      </c>
      <c r="V359" s="84">
        <f t="shared" si="93"/>
        <v>182.78420469907749</v>
      </c>
      <c r="W359" s="85">
        <v>0</v>
      </c>
      <c r="X359" s="85">
        <v>0</v>
      </c>
      <c r="Y359" s="85">
        <v>0</v>
      </c>
      <c r="Z359" s="85">
        <f t="shared" si="98"/>
        <v>0</v>
      </c>
      <c r="AA359" s="85">
        <v>0</v>
      </c>
      <c r="AB359" s="221">
        <f t="shared" si="89"/>
        <v>0</v>
      </c>
      <c r="AC359" s="221">
        <f t="shared" si="90"/>
        <v>275999833682803.06</v>
      </c>
      <c r="AD359" s="220">
        <f t="shared" si="91"/>
        <v>295337490449529.19</v>
      </c>
      <c r="AE359" s="219">
        <f t="shared" si="94"/>
        <v>1070.0640160129597</v>
      </c>
      <c r="AF359" s="98">
        <f t="shared" si="99"/>
        <v>1.0979461310366852E-3</v>
      </c>
      <c r="AG359" s="84">
        <f t="shared" si="100"/>
        <v>-2.2727272727272726E-3</v>
      </c>
      <c r="AH359" s="84">
        <f t="shared" si="101"/>
        <v>1.9900497512437811E-2</v>
      </c>
      <c r="AI359" s="84">
        <f t="shared" si="102"/>
        <v>-2.097535395909806E-3</v>
      </c>
      <c r="AJ359" s="84" t="e">
        <f t="shared" si="103"/>
        <v>#DIV/0!</v>
      </c>
    </row>
    <row r="360" spans="1:36">
      <c r="A360" s="84">
        <v>20190618</v>
      </c>
      <c r="B360" s="84" t="s">
        <v>99</v>
      </c>
      <c r="C360" s="85">
        <v>43900</v>
      </c>
      <c r="D360" s="85">
        <v>44350</v>
      </c>
      <c r="E360" s="85">
        <v>5969782550</v>
      </c>
      <c r="F360" s="85">
        <f t="shared" si="95"/>
        <v>0.20225717689153419</v>
      </c>
      <c r="G360" s="218">
        <f t="shared" si="86"/>
        <v>0.20225717689153419</v>
      </c>
      <c r="H360" s="84">
        <v>205000</v>
      </c>
      <c r="I360" s="84">
        <v>208000</v>
      </c>
      <c r="J360" s="88">
        <v>128329070</v>
      </c>
      <c r="K360" s="84">
        <f t="shared" si="96"/>
        <v>1.6365088415340938</v>
      </c>
      <c r="L360" s="130">
        <f t="shared" si="87"/>
        <v>1.6365088415340938</v>
      </c>
      <c r="M360" s="85">
        <v>190300</v>
      </c>
      <c r="N360" s="85">
        <v>185300</v>
      </c>
      <c r="O360" s="85">
        <v>15956260</v>
      </c>
      <c r="P360" s="85">
        <f t="shared" si="97"/>
        <v>23.058900376181249</v>
      </c>
      <c r="Q360" s="218">
        <f t="shared" si="88"/>
        <v>23.058900376181249</v>
      </c>
      <c r="R360" s="84">
        <v>10415</v>
      </c>
      <c r="S360" s="84">
        <v>10455</v>
      </c>
      <c r="T360" s="16">
        <v>67900000</v>
      </c>
      <c r="U360" s="84">
        <f t="shared" si="92"/>
        <v>182.78420469907749</v>
      </c>
      <c r="V360" s="84">
        <f t="shared" si="93"/>
        <v>182.78420469907749</v>
      </c>
      <c r="W360" s="85">
        <v>0</v>
      </c>
      <c r="X360" s="85">
        <v>0</v>
      </c>
      <c r="Y360" s="85">
        <v>0</v>
      </c>
      <c r="Z360" s="85">
        <f t="shared" si="98"/>
        <v>0</v>
      </c>
      <c r="AA360" s="85">
        <v>0</v>
      </c>
      <c r="AB360" s="221">
        <f t="shared" si="89"/>
        <v>0</v>
      </c>
      <c r="AC360" s="221">
        <f t="shared" si="90"/>
        <v>275999833682803.06</v>
      </c>
      <c r="AD360" s="220">
        <f t="shared" si="91"/>
        <v>295167642388300.87</v>
      </c>
      <c r="AE360" s="219">
        <f t="shared" si="94"/>
        <v>1069.4486241159359</v>
      </c>
      <c r="AF360" s="98">
        <f t="shared" si="99"/>
        <v>-5.7509820703689795E-4</v>
      </c>
      <c r="AG360" s="84">
        <f t="shared" si="100"/>
        <v>1.0250569476082005E-2</v>
      </c>
      <c r="AH360" s="84">
        <f t="shared" si="101"/>
        <v>1.4634146341463415E-2</v>
      </c>
      <c r="AI360" s="84">
        <f t="shared" si="102"/>
        <v>-2.6274303730951128E-2</v>
      </c>
      <c r="AJ360" s="84" t="e">
        <f t="shared" si="103"/>
        <v>#DIV/0!</v>
      </c>
    </row>
    <row r="361" spans="1:36">
      <c r="A361" s="84">
        <v>20190619</v>
      </c>
      <c r="B361" s="84" t="s">
        <v>99</v>
      </c>
      <c r="C361" s="85">
        <v>44350</v>
      </c>
      <c r="D361" s="85">
        <v>45350</v>
      </c>
      <c r="E361" s="85">
        <v>5969782550</v>
      </c>
      <c r="F361" s="85">
        <f t="shared" si="95"/>
        <v>0.20225717689153419</v>
      </c>
      <c r="G361" s="218">
        <f t="shared" si="86"/>
        <v>0.20225717689153419</v>
      </c>
      <c r="H361" s="84">
        <v>208000</v>
      </c>
      <c r="I361" s="84">
        <v>211500</v>
      </c>
      <c r="J361" s="88">
        <v>128329070</v>
      </c>
      <c r="K361" s="84">
        <f t="shared" si="96"/>
        <v>1.6365088415340938</v>
      </c>
      <c r="L361" s="130">
        <f t="shared" si="87"/>
        <v>1.6365088415340938</v>
      </c>
      <c r="M361" s="85">
        <v>185300</v>
      </c>
      <c r="N361" s="85">
        <v>191500</v>
      </c>
      <c r="O361" s="85">
        <v>15956260</v>
      </c>
      <c r="P361" s="85">
        <f t="shared" si="97"/>
        <v>23.058900376181249</v>
      </c>
      <c r="Q361" s="218">
        <f t="shared" si="88"/>
        <v>23.058900376181249</v>
      </c>
      <c r="R361" s="84">
        <v>10455</v>
      </c>
      <c r="S361" s="84">
        <v>10620</v>
      </c>
      <c r="T361" s="16">
        <v>67900000</v>
      </c>
      <c r="U361" s="84">
        <f t="shared" si="92"/>
        <v>182.78420469907749</v>
      </c>
      <c r="V361" s="84">
        <f t="shared" si="93"/>
        <v>182.78420469907749</v>
      </c>
      <c r="W361" s="85">
        <v>0</v>
      </c>
      <c r="X361" s="85">
        <v>0</v>
      </c>
      <c r="Y361" s="85">
        <v>0</v>
      </c>
      <c r="Z361" s="85">
        <f t="shared" si="98"/>
        <v>0</v>
      </c>
      <c r="AA361" s="85">
        <v>0</v>
      </c>
      <c r="AB361" s="221">
        <f t="shared" si="89"/>
        <v>0</v>
      </c>
      <c r="AC361" s="221">
        <f t="shared" si="90"/>
        <v>275999833682803.06</v>
      </c>
      <c r="AD361" s="220">
        <f t="shared" si="91"/>
        <v>301439127012991.25</v>
      </c>
      <c r="AE361" s="219">
        <f t="shared" si="94"/>
        <v>1092.1714081879654</v>
      </c>
      <c r="AF361" s="98">
        <f t="shared" si="99"/>
        <v>2.1247195573151922E-2</v>
      </c>
      <c r="AG361" s="84">
        <f t="shared" si="100"/>
        <v>2.2547914317925591E-2</v>
      </c>
      <c r="AH361" s="84">
        <f t="shared" si="101"/>
        <v>1.6826923076923076E-2</v>
      </c>
      <c r="AI361" s="84">
        <f t="shared" si="102"/>
        <v>3.3459255261737722E-2</v>
      </c>
      <c r="AJ361" s="84" t="e">
        <f t="shared" si="103"/>
        <v>#DIV/0!</v>
      </c>
    </row>
    <row r="362" spans="1:36">
      <c r="A362" s="84">
        <v>20190620</v>
      </c>
      <c r="B362" s="84" t="s">
        <v>99</v>
      </c>
      <c r="C362" s="85">
        <v>45350</v>
      </c>
      <c r="D362" s="85">
        <v>45500</v>
      </c>
      <c r="E362" s="85">
        <v>5969782550</v>
      </c>
      <c r="F362" s="85">
        <f t="shared" si="95"/>
        <v>0.20225717689153419</v>
      </c>
      <c r="G362" s="218">
        <f t="shared" si="86"/>
        <v>0.20225717689153419</v>
      </c>
      <c r="H362" s="84">
        <v>211500</v>
      </c>
      <c r="I362" s="84">
        <v>214000</v>
      </c>
      <c r="J362" s="88">
        <v>128329070</v>
      </c>
      <c r="K362" s="84">
        <f t="shared" si="96"/>
        <v>1.6365088415340938</v>
      </c>
      <c r="L362" s="130">
        <f t="shared" si="87"/>
        <v>1.6365088415340938</v>
      </c>
      <c r="M362" s="85">
        <v>191500</v>
      </c>
      <c r="N362" s="85">
        <v>195300</v>
      </c>
      <c r="O362" s="85">
        <v>15956260</v>
      </c>
      <c r="P362" s="85">
        <f t="shared" si="97"/>
        <v>23.058900376181249</v>
      </c>
      <c r="Q362" s="218">
        <f t="shared" si="88"/>
        <v>23.058900376181249</v>
      </c>
      <c r="R362" s="84">
        <v>10620</v>
      </c>
      <c r="S362" s="84">
        <v>10640</v>
      </c>
      <c r="T362" s="16">
        <v>67900000</v>
      </c>
      <c r="U362" s="84">
        <f t="shared" si="92"/>
        <v>182.78420469907749</v>
      </c>
      <c r="V362" s="84">
        <f t="shared" si="93"/>
        <v>182.78420469907749</v>
      </c>
      <c r="W362" s="85">
        <v>0</v>
      </c>
      <c r="X362" s="85">
        <v>0</v>
      </c>
      <c r="Y362" s="85">
        <v>0</v>
      </c>
      <c r="Z362" s="85">
        <f t="shared" si="98"/>
        <v>0</v>
      </c>
      <c r="AA362" s="85">
        <v>0</v>
      </c>
      <c r="AB362" s="221">
        <f t="shared" si="89"/>
        <v>0</v>
      </c>
      <c r="AC362" s="221">
        <f t="shared" si="90"/>
        <v>275999833682803.06</v>
      </c>
      <c r="AD362" s="220">
        <f t="shared" si="91"/>
        <v>303791640288880.19</v>
      </c>
      <c r="AE362" s="219">
        <f t="shared" si="94"/>
        <v>1100.6950121499613</v>
      </c>
      <c r="AF362" s="98">
        <f t="shared" si="99"/>
        <v>7.8042731187565554E-3</v>
      </c>
      <c r="AG362" s="84">
        <f t="shared" si="100"/>
        <v>3.3076074972436605E-3</v>
      </c>
      <c r="AH362" s="84">
        <f t="shared" si="101"/>
        <v>1.1820330969267139E-2</v>
      </c>
      <c r="AI362" s="84">
        <f t="shared" si="102"/>
        <v>1.9843342036553524E-2</v>
      </c>
      <c r="AJ362" s="84" t="e">
        <f t="shared" si="103"/>
        <v>#DIV/0!</v>
      </c>
    </row>
    <row r="363" spans="1:36">
      <c r="A363" s="84">
        <v>20190621</v>
      </c>
      <c r="B363" s="84" t="s">
        <v>99</v>
      </c>
      <c r="C363" s="85">
        <v>45500</v>
      </c>
      <c r="D363" s="85">
        <v>45700</v>
      </c>
      <c r="E363" s="85">
        <v>5969782550</v>
      </c>
      <c r="F363" s="85">
        <f t="shared" si="95"/>
        <v>0.20225717689153419</v>
      </c>
      <c r="G363" s="218">
        <f t="shared" si="86"/>
        <v>0.20225717689153419</v>
      </c>
      <c r="H363" s="84">
        <v>214000</v>
      </c>
      <c r="I363" s="84">
        <v>212500</v>
      </c>
      <c r="J363" s="88">
        <v>128329070</v>
      </c>
      <c r="K363" s="84">
        <f t="shared" si="96"/>
        <v>1.6365088415340938</v>
      </c>
      <c r="L363" s="130">
        <f t="shared" si="87"/>
        <v>1.6365088415340938</v>
      </c>
      <c r="M363" s="85">
        <v>195300</v>
      </c>
      <c r="N363" s="85">
        <v>191800</v>
      </c>
      <c r="O363" s="85">
        <v>15956260</v>
      </c>
      <c r="P363" s="85">
        <f t="shared" si="97"/>
        <v>23.058900376181249</v>
      </c>
      <c r="Q363" s="218">
        <f t="shared" si="88"/>
        <v>23.058900376181249</v>
      </c>
      <c r="R363" s="84">
        <v>10640</v>
      </c>
      <c r="S363" s="84">
        <v>10650</v>
      </c>
      <c r="T363" s="16">
        <v>67900000</v>
      </c>
      <c r="U363" s="84">
        <f t="shared" si="92"/>
        <v>182.78420469907749</v>
      </c>
      <c r="V363" s="84">
        <f t="shared" si="93"/>
        <v>182.78420469907749</v>
      </c>
      <c r="W363" s="85">
        <v>0</v>
      </c>
      <c r="X363" s="85">
        <v>0</v>
      </c>
      <c r="Y363" s="85">
        <v>0</v>
      </c>
      <c r="Z363" s="85">
        <f t="shared" si="98"/>
        <v>0</v>
      </c>
      <c r="AA363" s="85">
        <v>0</v>
      </c>
      <c r="AB363" s="221">
        <f t="shared" si="89"/>
        <v>0</v>
      </c>
      <c r="AC363" s="221">
        <f t="shared" si="90"/>
        <v>275999833682803.06</v>
      </c>
      <c r="AD363" s="220">
        <f t="shared" si="91"/>
        <v>302554451216385.87</v>
      </c>
      <c r="AE363" s="219">
        <f t="shared" si="94"/>
        <v>1096.2124403455298</v>
      </c>
      <c r="AF363" s="98">
        <f t="shared" si="99"/>
        <v>-4.0724921571832799E-3</v>
      </c>
      <c r="AG363" s="84">
        <f t="shared" si="100"/>
        <v>4.3956043956043956E-3</v>
      </c>
      <c r="AH363" s="84">
        <f t="shared" si="101"/>
        <v>-7.0093457943925233E-3</v>
      </c>
      <c r="AI363" s="84">
        <f t="shared" si="102"/>
        <v>-1.7921146953405017E-2</v>
      </c>
      <c r="AJ363" s="84" t="e">
        <f t="shared" si="103"/>
        <v>#DIV/0!</v>
      </c>
    </row>
    <row r="364" spans="1:36">
      <c r="A364" s="84">
        <v>20190624</v>
      </c>
      <c r="B364" s="84" t="s">
        <v>99</v>
      </c>
      <c r="C364" s="85">
        <v>45700</v>
      </c>
      <c r="D364" s="85">
        <v>45500</v>
      </c>
      <c r="E364" s="85">
        <v>5969782550</v>
      </c>
      <c r="F364" s="85">
        <f t="shared" si="95"/>
        <v>0.20225717689153419</v>
      </c>
      <c r="G364" s="218">
        <f t="shared" si="86"/>
        <v>0.20225717689153419</v>
      </c>
      <c r="H364" s="84">
        <v>212500</v>
      </c>
      <c r="I364" s="84">
        <v>208500</v>
      </c>
      <c r="J364" s="88">
        <v>128329070</v>
      </c>
      <c r="K364" s="84">
        <f t="shared" si="96"/>
        <v>1.6365088415340938</v>
      </c>
      <c r="L364" s="130">
        <f t="shared" si="87"/>
        <v>1.6365088415340938</v>
      </c>
      <c r="M364" s="85">
        <v>191800</v>
      </c>
      <c r="N364" s="85">
        <v>193900</v>
      </c>
      <c r="O364" s="85">
        <v>15956260</v>
      </c>
      <c r="P364" s="85">
        <f t="shared" si="97"/>
        <v>23.058900376181249</v>
      </c>
      <c r="Q364" s="218">
        <f t="shared" si="88"/>
        <v>23.058900376181249</v>
      </c>
      <c r="R364" s="84">
        <v>10650</v>
      </c>
      <c r="S364" s="84">
        <v>10650</v>
      </c>
      <c r="T364" s="16">
        <v>67900000</v>
      </c>
      <c r="U364" s="84">
        <f t="shared" si="92"/>
        <v>182.78420469907749</v>
      </c>
      <c r="V364" s="84">
        <f t="shared" si="93"/>
        <v>182.78420469907749</v>
      </c>
      <c r="W364" s="85">
        <v>0</v>
      </c>
      <c r="X364" s="85">
        <v>0</v>
      </c>
      <c r="Y364" s="85">
        <v>0</v>
      </c>
      <c r="Z364" s="85">
        <f t="shared" si="98"/>
        <v>0</v>
      </c>
      <c r="AA364" s="85">
        <v>0</v>
      </c>
      <c r="AB364" s="221">
        <f t="shared" si="89"/>
        <v>0</v>
      </c>
      <c r="AC364" s="221">
        <f t="shared" si="90"/>
        <v>275999833682803.06</v>
      </c>
      <c r="AD364" s="220">
        <f t="shared" si="91"/>
        <v>302245579313023.12</v>
      </c>
      <c r="AE364" s="219">
        <f t="shared" si="94"/>
        <v>1095.0933385720202</v>
      </c>
      <c r="AF364" s="98">
        <f t="shared" si="99"/>
        <v>-1.0208803807743789E-3</v>
      </c>
      <c r="AG364" s="84">
        <f t="shared" si="100"/>
        <v>-4.3763676148796497E-3</v>
      </c>
      <c r="AH364" s="84">
        <f t="shared" si="101"/>
        <v>-1.8823529411764704E-2</v>
      </c>
      <c r="AI364" s="84">
        <f t="shared" si="102"/>
        <v>1.0948905109489052E-2</v>
      </c>
      <c r="AJ364" s="84" t="e">
        <f t="shared" si="103"/>
        <v>#DIV/0!</v>
      </c>
    </row>
    <row r="365" spans="1:36">
      <c r="A365" s="84">
        <v>20190625</v>
      </c>
      <c r="B365" s="84" t="s">
        <v>99</v>
      </c>
      <c r="C365" s="85">
        <v>45500</v>
      </c>
      <c r="D365" s="85">
        <v>45600</v>
      </c>
      <c r="E365" s="85">
        <v>5969782550</v>
      </c>
      <c r="F365" s="85">
        <f t="shared" si="95"/>
        <v>0.20225717689153419</v>
      </c>
      <c r="G365" s="218">
        <f t="shared" si="86"/>
        <v>0.20225717689153419</v>
      </c>
      <c r="H365" s="84">
        <v>208500</v>
      </c>
      <c r="I365" s="84">
        <v>208000</v>
      </c>
      <c r="J365" s="88">
        <v>128329070</v>
      </c>
      <c r="K365" s="84">
        <f t="shared" si="96"/>
        <v>1.6365088415340938</v>
      </c>
      <c r="L365" s="130">
        <f t="shared" si="87"/>
        <v>1.6365088415340938</v>
      </c>
      <c r="M365" s="85">
        <v>193900</v>
      </c>
      <c r="N365" s="85">
        <v>195000</v>
      </c>
      <c r="O365" s="85">
        <v>15956260</v>
      </c>
      <c r="P365" s="85">
        <f t="shared" si="97"/>
        <v>23.058900376181249</v>
      </c>
      <c r="Q365" s="218">
        <f t="shared" si="88"/>
        <v>23.058900376181249</v>
      </c>
      <c r="R365" s="84">
        <v>10650</v>
      </c>
      <c r="S365" s="84">
        <v>10650</v>
      </c>
      <c r="T365" s="16">
        <v>67900000</v>
      </c>
      <c r="U365" s="84">
        <f t="shared" si="92"/>
        <v>182.78420469907749</v>
      </c>
      <c r="V365" s="84">
        <f t="shared" si="93"/>
        <v>182.78420469907749</v>
      </c>
      <c r="W365" s="85">
        <v>0</v>
      </c>
      <c r="X365" s="85">
        <v>0</v>
      </c>
      <c r="Y365" s="85">
        <v>0</v>
      </c>
      <c r="Z365" s="85">
        <f t="shared" si="98"/>
        <v>0</v>
      </c>
      <c r="AA365" s="85">
        <v>0</v>
      </c>
      <c r="AB365" s="221">
        <f t="shared" si="89"/>
        <v>0</v>
      </c>
      <c r="AC365" s="221">
        <f t="shared" si="90"/>
        <v>275999833682803.06</v>
      </c>
      <c r="AD365" s="220">
        <f t="shared" si="91"/>
        <v>302666043811392.75</v>
      </c>
      <c r="AE365" s="219">
        <f t="shared" si="94"/>
        <v>1096.6167615855747</v>
      </c>
      <c r="AF365" s="98">
        <f t="shared" si="99"/>
        <v>1.3911353123022678E-3</v>
      </c>
      <c r="AG365" s="84">
        <f t="shared" si="100"/>
        <v>2.1978021978021978E-3</v>
      </c>
      <c r="AH365" s="84">
        <f t="shared" si="101"/>
        <v>-2.3980815347721821E-3</v>
      </c>
      <c r="AI365" s="84">
        <f t="shared" si="102"/>
        <v>5.6730273336771534E-3</v>
      </c>
      <c r="AJ365" s="84" t="e">
        <f t="shared" si="103"/>
        <v>#DIV/0!</v>
      </c>
    </row>
    <row r="366" spans="1:36">
      <c r="A366" s="84">
        <v>20190626</v>
      </c>
      <c r="B366" s="84" t="s">
        <v>99</v>
      </c>
      <c r="C366" s="85">
        <v>45600</v>
      </c>
      <c r="D366" s="85">
        <v>45700</v>
      </c>
      <c r="E366" s="85">
        <v>5969782550</v>
      </c>
      <c r="F366" s="85">
        <f t="shared" si="95"/>
        <v>0.20225717689153419</v>
      </c>
      <c r="G366" s="218">
        <f t="shared" si="86"/>
        <v>0.20225717689153419</v>
      </c>
      <c r="H366" s="84">
        <v>208000</v>
      </c>
      <c r="I366" s="84">
        <v>210500</v>
      </c>
      <c r="J366" s="88">
        <v>128329070</v>
      </c>
      <c r="K366" s="84">
        <f t="shared" si="96"/>
        <v>1.6365088415340938</v>
      </c>
      <c r="L366" s="130">
        <f t="shared" si="87"/>
        <v>1.6365088415340938</v>
      </c>
      <c r="M366" s="85">
        <v>195000</v>
      </c>
      <c r="N366" s="85">
        <v>203400</v>
      </c>
      <c r="O366" s="85">
        <v>15956260</v>
      </c>
      <c r="P366" s="85">
        <f t="shared" si="97"/>
        <v>23.058900376181249</v>
      </c>
      <c r="Q366" s="218">
        <f t="shared" si="88"/>
        <v>23.058900376181249</v>
      </c>
      <c r="R366" s="84">
        <v>10650</v>
      </c>
      <c r="S366" s="84">
        <v>10655</v>
      </c>
      <c r="T366" s="16">
        <v>67900000</v>
      </c>
      <c r="U366" s="84">
        <f t="shared" si="92"/>
        <v>182.78420469907749</v>
      </c>
      <c r="V366" s="84">
        <f t="shared" si="93"/>
        <v>182.78420469907749</v>
      </c>
      <c r="W366" s="85">
        <v>0</v>
      </c>
      <c r="X366" s="85">
        <v>0</v>
      </c>
      <c r="Y366" s="85">
        <v>0</v>
      </c>
      <c r="Z366" s="85">
        <f t="shared" si="98"/>
        <v>0</v>
      </c>
      <c r="AA366" s="85">
        <v>0</v>
      </c>
      <c r="AB366" s="221">
        <f t="shared" si="89"/>
        <v>0</v>
      </c>
      <c r="AC366" s="221">
        <f t="shared" si="90"/>
        <v>275999833682803.06</v>
      </c>
      <c r="AD366" s="220">
        <f t="shared" si="91"/>
        <v>306464515331230.25</v>
      </c>
      <c r="AE366" s="219">
        <f t="shared" si="94"/>
        <v>1110.3793478493149</v>
      </c>
      <c r="AF366" s="98">
        <f t="shared" si="99"/>
        <v>1.2550041861334561E-2</v>
      </c>
      <c r="AG366" s="84">
        <f t="shared" si="100"/>
        <v>2.1929824561403508E-3</v>
      </c>
      <c r="AH366" s="84">
        <f t="shared" si="101"/>
        <v>1.201923076923077E-2</v>
      </c>
      <c r="AI366" s="84">
        <f t="shared" si="102"/>
        <v>4.3076923076923075E-2</v>
      </c>
      <c r="AJ366" s="84" t="e">
        <f t="shared" si="103"/>
        <v>#DIV/0!</v>
      </c>
    </row>
    <row r="367" spans="1:36">
      <c r="A367" s="84">
        <v>20190627</v>
      </c>
      <c r="B367" s="84" t="s">
        <v>99</v>
      </c>
      <c r="C367" s="85">
        <v>45700</v>
      </c>
      <c r="D367" s="85">
        <v>46500</v>
      </c>
      <c r="E367" s="85">
        <v>5969782550</v>
      </c>
      <c r="F367" s="85">
        <f t="shared" si="95"/>
        <v>0.20225717689153419</v>
      </c>
      <c r="G367" s="218">
        <f t="shared" si="86"/>
        <v>0.20225717689153419</v>
      </c>
      <c r="H367" s="84">
        <v>210500</v>
      </c>
      <c r="I367" s="84">
        <v>204000</v>
      </c>
      <c r="J367" s="88">
        <v>128329070</v>
      </c>
      <c r="K367" s="84">
        <f t="shared" si="96"/>
        <v>1.6365088415340938</v>
      </c>
      <c r="L367" s="130">
        <f t="shared" si="87"/>
        <v>1.6365088415340938</v>
      </c>
      <c r="M367" s="85">
        <v>203400</v>
      </c>
      <c r="N367" s="85">
        <v>193200</v>
      </c>
      <c r="O367" s="85">
        <v>15956260</v>
      </c>
      <c r="P367" s="85">
        <f t="shared" si="97"/>
        <v>23.058900376181249</v>
      </c>
      <c r="Q367" s="218">
        <f t="shared" si="88"/>
        <v>23.058900376181249</v>
      </c>
      <c r="R367" s="84">
        <v>10655</v>
      </c>
      <c r="S367" s="84">
        <v>10775</v>
      </c>
      <c r="T367" s="16">
        <v>67900000</v>
      </c>
      <c r="U367" s="84">
        <f t="shared" si="92"/>
        <v>182.78420469907749</v>
      </c>
      <c r="V367" s="84">
        <f t="shared" si="93"/>
        <v>182.78420469907749</v>
      </c>
      <c r="W367" s="85">
        <v>0</v>
      </c>
      <c r="X367" s="85">
        <v>0</v>
      </c>
      <c r="Y367" s="85">
        <v>0</v>
      </c>
      <c r="Z367" s="85">
        <f t="shared" si="98"/>
        <v>0</v>
      </c>
      <c r="AA367" s="85">
        <v>0</v>
      </c>
      <c r="AB367" s="221">
        <f t="shared" si="89"/>
        <v>0</v>
      </c>
      <c r="AC367" s="221">
        <f t="shared" si="90"/>
        <v>275999833682803.06</v>
      </c>
      <c r="AD367" s="220">
        <f t="shared" si="91"/>
        <v>303801785489260.56</v>
      </c>
      <c r="AE367" s="219">
        <f t="shared" si="94"/>
        <v>1100.731770144504</v>
      </c>
      <c r="AF367" s="98">
        <f t="shared" si="99"/>
        <v>-8.6885420946428323E-3</v>
      </c>
      <c r="AG367" s="84">
        <f t="shared" si="100"/>
        <v>1.7505470459518599E-2</v>
      </c>
      <c r="AH367" s="84">
        <f t="shared" si="101"/>
        <v>-3.0878859857482184E-2</v>
      </c>
      <c r="AI367" s="84">
        <f t="shared" si="102"/>
        <v>-5.0147492625368731E-2</v>
      </c>
      <c r="AJ367" s="84" t="e">
        <f t="shared" si="103"/>
        <v>#DIV/0!</v>
      </c>
    </row>
    <row r="368" spans="1:36" s="155" customFormat="1">
      <c r="A368" s="84">
        <v>20190628</v>
      </c>
      <c r="B368" s="84" t="s">
        <v>99</v>
      </c>
      <c r="C368" s="85">
        <v>46500</v>
      </c>
      <c r="D368" s="85">
        <v>47000</v>
      </c>
      <c r="E368" s="85">
        <v>5969782550</v>
      </c>
      <c r="F368" s="85">
        <f t="shared" si="95"/>
        <v>0.20225717689153419</v>
      </c>
      <c r="G368" s="218">
        <f t="shared" si="86"/>
        <v>0.20473988097157694</v>
      </c>
      <c r="H368" s="84">
        <v>204000</v>
      </c>
      <c r="I368" s="84">
        <v>205500</v>
      </c>
      <c r="J368" s="88">
        <v>128329070</v>
      </c>
      <c r="K368" s="84">
        <f t="shared" si="96"/>
        <v>1.6365088415340938</v>
      </c>
      <c r="L368" s="130">
        <f t="shared" si="87"/>
        <v>1.656596965181155</v>
      </c>
      <c r="M368" s="85">
        <v>189600</v>
      </c>
      <c r="N368" s="85">
        <v>168600</v>
      </c>
      <c r="O368" s="85">
        <v>15956260</v>
      </c>
      <c r="P368" s="85">
        <f t="shared" si="97"/>
        <v>23.058900376181249</v>
      </c>
      <c r="Q368" s="218">
        <f t="shared" si="88"/>
        <v>23.785149608417395</v>
      </c>
      <c r="R368" s="84">
        <v>10775</v>
      </c>
      <c r="S368" s="84">
        <v>10805</v>
      </c>
      <c r="T368" s="16">
        <v>67900000</v>
      </c>
      <c r="U368" s="84">
        <f t="shared" si="92"/>
        <v>182.78420469907749</v>
      </c>
      <c r="V368" s="84">
        <f t="shared" si="93"/>
        <v>185.02787831179251</v>
      </c>
      <c r="W368" s="85">
        <v>0</v>
      </c>
      <c r="X368" s="85">
        <v>0</v>
      </c>
      <c r="Y368" s="85">
        <v>0</v>
      </c>
      <c r="Z368" s="85">
        <f t="shared" si="98"/>
        <v>0</v>
      </c>
      <c r="AA368" s="85">
        <v>0</v>
      </c>
      <c r="AB368" s="221">
        <f t="shared" si="89"/>
        <v>1</v>
      </c>
      <c r="AC368" s="221">
        <f t="shared" si="90"/>
        <v>279387727866369.56</v>
      </c>
      <c r="AD368" s="220">
        <f t="shared" si="91"/>
        <v>300867897988230.56</v>
      </c>
      <c r="AE368" s="219">
        <f t="shared" si="94"/>
        <v>1076.8830123137509</v>
      </c>
      <c r="AF368" s="98">
        <f t="shared" si="99"/>
        <v>-2.1666275542880229E-2</v>
      </c>
      <c r="AG368" s="84">
        <f t="shared" si="100"/>
        <v>1.0752688172043012E-2</v>
      </c>
      <c r="AH368" s="84">
        <f t="shared" si="101"/>
        <v>7.3529411764705881E-3</v>
      </c>
      <c r="AI368" s="84">
        <f t="shared" si="102"/>
        <v>-0.11075949367088607</v>
      </c>
      <c r="AJ368" s="84" t="e">
        <f t="shared" si="103"/>
        <v>#DIV/0!</v>
      </c>
    </row>
    <row r="369" spans="1:36" s="152" customFormat="1">
      <c r="A369" s="153">
        <v>20190701</v>
      </c>
      <c r="B369" s="153" t="s">
        <v>100</v>
      </c>
      <c r="C369" s="101">
        <v>47000</v>
      </c>
      <c r="D369" s="101">
        <v>46600</v>
      </c>
      <c r="E369" s="101">
        <v>5969782550</v>
      </c>
      <c r="F369" s="101">
        <f t="shared" si="95"/>
        <v>0.20473988097157694</v>
      </c>
      <c r="G369" s="101">
        <f t="shared" si="86"/>
        <v>0.1659288966779407</v>
      </c>
      <c r="H369" s="153">
        <v>205500</v>
      </c>
      <c r="I369" s="153">
        <v>208000</v>
      </c>
      <c r="J369" s="159">
        <v>128329070</v>
      </c>
      <c r="K369" s="153">
        <f t="shared" si="96"/>
        <v>1.656596965181155</v>
      </c>
      <c r="L369" s="153">
        <f t="shared" si="87"/>
        <v>1.7653934965730684</v>
      </c>
      <c r="M369" s="101">
        <v>168600</v>
      </c>
      <c r="N369" s="101">
        <v>181000</v>
      </c>
      <c r="O369" s="101">
        <v>15956260</v>
      </c>
      <c r="P369" s="101">
        <f t="shared" si="97"/>
        <v>23.785149608417395</v>
      </c>
      <c r="Q369" s="101">
        <f t="shared" si="88"/>
        <v>34.611443842321918</v>
      </c>
      <c r="R369" s="153">
        <v>10805</v>
      </c>
      <c r="S369" s="153">
        <v>10805</v>
      </c>
      <c r="T369" s="16">
        <v>67900000</v>
      </c>
      <c r="U369" s="153">
        <f t="shared" si="92"/>
        <v>185.02787831179251</v>
      </c>
      <c r="V369" s="84">
        <f t="shared" si="93"/>
        <v>169.22034740693741</v>
      </c>
      <c r="W369" s="101">
        <v>0</v>
      </c>
      <c r="X369" s="101">
        <v>0</v>
      </c>
      <c r="Y369" s="101">
        <v>0</v>
      </c>
      <c r="Z369" s="101">
        <f t="shared" si="98"/>
        <v>0</v>
      </c>
      <c r="AA369" s="101">
        <v>0</v>
      </c>
      <c r="AB369" s="222">
        <f t="shared" si="89"/>
        <v>0</v>
      </c>
      <c r="AC369" s="222">
        <f>IF(AND(AB369=0,B369="N"),AC368,AC368*(C369*E369*G369+H369*J369*L369+M369*O369*Q369+R369*T369*V369)/AD368)</f>
        <v>288216347664486.94</v>
      </c>
      <c r="AD369" s="222">
        <f t="shared" si="91"/>
        <v>317393581204077.94</v>
      </c>
      <c r="AE369" s="223">
        <f t="shared" si="94"/>
        <v>1101.233791129559</v>
      </c>
      <c r="AF369" s="224">
        <f t="shared" si="99"/>
        <v>2.2612278713069228E-2</v>
      </c>
      <c r="AG369" s="153">
        <f t="shared" si="100"/>
        <v>-8.5106382978723406E-3</v>
      </c>
      <c r="AH369" s="153">
        <f t="shared" si="101"/>
        <v>1.2165450121654502E-2</v>
      </c>
      <c r="AI369" s="153">
        <f t="shared" si="102"/>
        <v>7.354685646500593E-2</v>
      </c>
      <c r="AJ369" s="153" t="e">
        <f t="shared" si="103"/>
        <v>#DIV/0!</v>
      </c>
    </row>
    <row r="370" spans="1:36">
      <c r="A370" s="84">
        <v>20190702</v>
      </c>
      <c r="B370" s="84" t="s">
        <v>99</v>
      </c>
      <c r="C370" s="85">
        <v>46600</v>
      </c>
      <c r="D370" s="85">
        <v>46250</v>
      </c>
      <c r="E370" s="85">
        <v>5969782550</v>
      </c>
      <c r="F370" s="85">
        <f t="shared" si="95"/>
        <v>0.1659288966779407</v>
      </c>
      <c r="G370" s="218">
        <f t="shared" si="86"/>
        <v>0.1659288966779407</v>
      </c>
      <c r="H370" s="84">
        <v>208000</v>
      </c>
      <c r="I370" s="84">
        <v>205000</v>
      </c>
      <c r="J370" s="88">
        <v>128329070</v>
      </c>
      <c r="K370" s="84">
        <f t="shared" si="96"/>
        <v>1.7653934965730684</v>
      </c>
      <c r="L370" s="130">
        <f t="shared" si="87"/>
        <v>1.7653934965730684</v>
      </c>
      <c r="M370" s="85">
        <v>181000</v>
      </c>
      <c r="N370" s="85">
        <v>178300</v>
      </c>
      <c r="O370" s="85">
        <v>15956260</v>
      </c>
      <c r="P370" s="85">
        <f t="shared" si="97"/>
        <v>34.611443842321918</v>
      </c>
      <c r="Q370" s="218">
        <f t="shared" si="88"/>
        <v>34.611443842321918</v>
      </c>
      <c r="R370" s="84">
        <v>10805</v>
      </c>
      <c r="S370" s="84">
        <v>10740</v>
      </c>
      <c r="T370" s="16">
        <v>67900000</v>
      </c>
      <c r="U370" s="84">
        <f t="shared" si="92"/>
        <v>169.22034740693741</v>
      </c>
      <c r="V370" s="84">
        <f t="shared" si="93"/>
        <v>169.22034740693741</v>
      </c>
      <c r="W370" s="85">
        <v>0</v>
      </c>
      <c r="X370" s="85">
        <v>0</v>
      </c>
      <c r="Y370" s="85">
        <v>0</v>
      </c>
      <c r="Z370" s="85">
        <f t="shared" si="98"/>
        <v>0</v>
      </c>
      <c r="AA370" s="85">
        <v>0</v>
      </c>
      <c r="AB370" s="221">
        <f t="shared" si="89"/>
        <v>0</v>
      </c>
      <c r="AC370" s="221">
        <f t="shared" si="90"/>
        <v>288216347664486.94</v>
      </c>
      <c r="AD370" s="220">
        <f t="shared" si="91"/>
        <v>314129250651131.12</v>
      </c>
      <c r="AE370" s="219">
        <f t="shared" si="94"/>
        <v>1089.9078181949951</v>
      </c>
      <c r="AF370" s="98">
        <f t="shared" si="99"/>
        <v>-1.0284803304979034E-2</v>
      </c>
      <c r="AG370" s="84">
        <f t="shared" si="100"/>
        <v>-7.5107296137339056E-3</v>
      </c>
      <c r="AH370" s="84">
        <f t="shared" si="101"/>
        <v>-1.4423076923076924E-2</v>
      </c>
      <c r="AI370" s="84">
        <f t="shared" si="102"/>
        <v>-1.4917127071823204E-2</v>
      </c>
      <c r="AJ370" s="84" t="e">
        <f t="shared" si="103"/>
        <v>#DIV/0!</v>
      </c>
    </row>
    <row r="371" spans="1:36">
      <c r="A371" s="84">
        <v>20190703</v>
      </c>
      <c r="B371" s="84" t="s">
        <v>99</v>
      </c>
      <c r="C371" s="85">
        <v>46250</v>
      </c>
      <c r="D371" s="85">
        <v>45400</v>
      </c>
      <c r="E371" s="85">
        <v>5969782550</v>
      </c>
      <c r="F371" s="85">
        <f t="shared" si="95"/>
        <v>0.1659288966779407</v>
      </c>
      <c r="G371" s="218">
        <f t="shared" si="86"/>
        <v>0.1659288966779407</v>
      </c>
      <c r="H371" s="84">
        <v>205000</v>
      </c>
      <c r="I371" s="84">
        <v>206000</v>
      </c>
      <c r="J371" s="88">
        <v>128329070</v>
      </c>
      <c r="K371" s="84">
        <f t="shared" si="96"/>
        <v>1.7653934965730684</v>
      </c>
      <c r="L371" s="130">
        <f t="shared" si="87"/>
        <v>1.7653934965730684</v>
      </c>
      <c r="M371" s="85">
        <v>178300</v>
      </c>
      <c r="N371" s="85">
        <v>184900</v>
      </c>
      <c r="O371" s="85">
        <v>15956260</v>
      </c>
      <c r="P371" s="85">
        <f t="shared" si="97"/>
        <v>34.611443842321918</v>
      </c>
      <c r="Q371" s="218">
        <f t="shared" si="88"/>
        <v>34.611443842321918</v>
      </c>
      <c r="R371" s="84">
        <v>10740</v>
      </c>
      <c r="S371" s="84">
        <v>10625</v>
      </c>
      <c r="T371" s="16">
        <v>67900000</v>
      </c>
      <c r="U371" s="84">
        <f t="shared" si="92"/>
        <v>169.22034740693741</v>
      </c>
      <c r="V371" s="84">
        <f t="shared" si="93"/>
        <v>169.22034740693741</v>
      </c>
      <c r="W371" s="85">
        <v>0</v>
      </c>
      <c r="X371" s="85">
        <v>0</v>
      </c>
      <c r="Y371" s="85">
        <v>0</v>
      </c>
      <c r="Z371" s="85">
        <f t="shared" si="98"/>
        <v>0</v>
      </c>
      <c r="AA371" s="85">
        <v>0</v>
      </c>
      <c r="AB371" s="221">
        <f t="shared" si="89"/>
        <v>0</v>
      </c>
      <c r="AC371" s="221">
        <f t="shared" si="90"/>
        <v>288216347664486.94</v>
      </c>
      <c r="AD371" s="220">
        <f t="shared" si="91"/>
        <v>315837446056558.87</v>
      </c>
      <c r="AE371" s="219">
        <f t="shared" si="94"/>
        <v>1095.8346000006416</v>
      </c>
      <c r="AF371" s="98">
        <f t="shared" si="99"/>
        <v>5.4378743841491401E-3</v>
      </c>
      <c r="AG371" s="84">
        <f t="shared" si="100"/>
        <v>-1.8378378378378378E-2</v>
      </c>
      <c r="AH371" s="84">
        <f t="shared" si="101"/>
        <v>4.8780487804878049E-3</v>
      </c>
      <c r="AI371" s="84">
        <f t="shared" si="102"/>
        <v>3.7016264722378012E-2</v>
      </c>
      <c r="AJ371" s="84" t="e">
        <f t="shared" si="103"/>
        <v>#DIV/0!</v>
      </c>
    </row>
    <row r="372" spans="1:36">
      <c r="A372" s="84">
        <v>20190704</v>
      </c>
      <c r="B372" s="84" t="s">
        <v>99</v>
      </c>
      <c r="C372" s="85">
        <v>45400</v>
      </c>
      <c r="D372" s="85">
        <v>46000</v>
      </c>
      <c r="E372" s="85">
        <v>5969782550</v>
      </c>
      <c r="F372" s="85">
        <f t="shared" si="95"/>
        <v>0.1659288966779407</v>
      </c>
      <c r="G372" s="218">
        <f t="shared" si="86"/>
        <v>0.1659288966779407</v>
      </c>
      <c r="H372" s="84">
        <v>206000</v>
      </c>
      <c r="I372" s="84">
        <v>203500</v>
      </c>
      <c r="J372" s="88">
        <v>128329070</v>
      </c>
      <c r="K372" s="84">
        <f t="shared" si="96"/>
        <v>1.7653934965730684</v>
      </c>
      <c r="L372" s="130">
        <f t="shared" si="87"/>
        <v>1.7653934965730684</v>
      </c>
      <c r="M372" s="85">
        <v>184900</v>
      </c>
      <c r="N372" s="85">
        <v>182600</v>
      </c>
      <c r="O372" s="85">
        <v>15956260</v>
      </c>
      <c r="P372" s="85">
        <f t="shared" si="97"/>
        <v>34.611443842321918</v>
      </c>
      <c r="Q372" s="218">
        <f t="shared" si="88"/>
        <v>34.611443842321918</v>
      </c>
      <c r="R372" s="84">
        <v>10625</v>
      </c>
      <c r="S372" s="84">
        <v>10625</v>
      </c>
      <c r="T372" s="16">
        <v>67900000</v>
      </c>
      <c r="U372" s="84">
        <f t="shared" si="92"/>
        <v>169.22034740693741</v>
      </c>
      <c r="V372" s="84">
        <f t="shared" si="93"/>
        <v>169.22034740693741</v>
      </c>
      <c r="W372" s="85">
        <v>0</v>
      </c>
      <c r="X372" s="85">
        <v>0</v>
      </c>
      <c r="Y372" s="85">
        <v>0</v>
      </c>
      <c r="Z372" s="85">
        <f t="shared" si="98"/>
        <v>0</v>
      </c>
      <c r="AA372" s="85">
        <v>0</v>
      </c>
      <c r="AB372" s="221">
        <f t="shared" si="89"/>
        <v>0</v>
      </c>
      <c r="AC372" s="221">
        <f t="shared" si="90"/>
        <v>288216347664486.94</v>
      </c>
      <c r="AD372" s="220">
        <f t="shared" si="91"/>
        <v>314595184298794</v>
      </c>
      <c r="AE372" s="219">
        <f t="shared" si="94"/>
        <v>1091.524428950903</v>
      </c>
      <c r="AF372" s="98">
        <f t="shared" si="99"/>
        <v>-3.9332313925258475E-3</v>
      </c>
      <c r="AG372" s="84">
        <f t="shared" si="100"/>
        <v>1.3215859030837005E-2</v>
      </c>
      <c r="AH372" s="84">
        <f t="shared" si="101"/>
        <v>-1.2135922330097087E-2</v>
      </c>
      <c r="AI372" s="84">
        <f t="shared" si="102"/>
        <v>-1.2439156300703082E-2</v>
      </c>
      <c r="AJ372" s="84" t="e">
        <f t="shared" si="103"/>
        <v>#DIV/0!</v>
      </c>
    </row>
    <row r="373" spans="1:36">
      <c r="A373" s="84">
        <v>20190705</v>
      </c>
      <c r="B373" s="84" t="s">
        <v>99</v>
      </c>
      <c r="C373" s="85">
        <v>46000</v>
      </c>
      <c r="D373" s="85">
        <v>45650</v>
      </c>
      <c r="E373" s="85">
        <v>5969782550</v>
      </c>
      <c r="F373" s="85">
        <f t="shared" si="95"/>
        <v>0.1659288966779407</v>
      </c>
      <c r="G373" s="218">
        <f t="shared" si="86"/>
        <v>0.1659288966779407</v>
      </c>
      <c r="H373" s="84">
        <v>203500</v>
      </c>
      <c r="I373" s="84">
        <v>208000</v>
      </c>
      <c r="J373" s="88">
        <v>128329070</v>
      </c>
      <c r="K373" s="84">
        <f t="shared" si="96"/>
        <v>1.7653934965730684</v>
      </c>
      <c r="L373" s="130">
        <f t="shared" si="87"/>
        <v>1.7653934965730684</v>
      </c>
      <c r="M373" s="85">
        <v>182600</v>
      </c>
      <c r="N373" s="85">
        <v>186500</v>
      </c>
      <c r="O373" s="85">
        <v>15956260</v>
      </c>
      <c r="P373" s="85">
        <f t="shared" si="97"/>
        <v>34.611443842321918</v>
      </c>
      <c r="Q373" s="218">
        <f t="shared" si="88"/>
        <v>34.611443842321918</v>
      </c>
      <c r="R373" s="84">
        <v>10625</v>
      </c>
      <c r="S373" s="84">
        <v>10615</v>
      </c>
      <c r="T373" s="16">
        <v>67900000</v>
      </c>
      <c r="U373" s="84">
        <f t="shared" si="92"/>
        <v>169.22034740693741</v>
      </c>
      <c r="V373" s="84">
        <f t="shared" si="93"/>
        <v>169.22034740693741</v>
      </c>
      <c r="W373" s="85">
        <v>0</v>
      </c>
      <c r="X373" s="85">
        <v>0</v>
      </c>
      <c r="Y373" s="85">
        <v>0</v>
      </c>
      <c r="Z373" s="85">
        <f t="shared" si="98"/>
        <v>0</v>
      </c>
      <c r="AA373" s="85">
        <v>0</v>
      </c>
      <c r="AB373" s="221">
        <f t="shared" si="89"/>
        <v>0</v>
      </c>
      <c r="AC373" s="221">
        <f t="shared" si="90"/>
        <v>288216347664486.94</v>
      </c>
      <c r="AD373" s="220">
        <f t="shared" si="91"/>
        <v>317306918624927.87</v>
      </c>
      <c r="AE373" s="219">
        <f t="shared" si="94"/>
        <v>1100.9331052737691</v>
      </c>
      <c r="AF373" s="98">
        <f t="shared" si="99"/>
        <v>8.6197579030906774E-3</v>
      </c>
      <c r="AG373" s="84">
        <f t="shared" si="100"/>
        <v>-7.6086956521739134E-3</v>
      </c>
      <c r="AH373" s="84">
        <f t="shared" si="101"/>
        <v>2.2113022113022112E-2</v>
      </c>
      <c r="AI373" s="84">
        <f t="shared" si="102"/>
        <v>2.135815991237678E-2</v>
      </c>
      <c r="AJ373" s="84" t="e">
        <f t="shared" si="103"/>
        <v>#DIV/0!</v>
      </c>
    </row>
    <row r="374" spans="1:36">
      <c r="A374" s="84">
        <v>20190708</v>
      </c>
      <c r="B374" s="84" t="s">
        <v>99</v>
      </c>
      <c r="C374" s="85">
        <v>45650</v>
      </c>
      <c r="D374" s="85">
        <v>44400</v>
      </c>
      <c r="E374" s="85">
        <v>5969782550</v>
      </c>
      <c r="F374" s="85">
        <f t="shared" si="95"/>
        <v>0.1659288966779407</v>
      </c>
      <c r="G374" s="218">
        <f t="shared" si="86"/>
        <v>0.1659288966779407</v>
      </c>
      <c r="H374" s="84">
        <v>208000</v>
      </c>
      <c r="I374" s="84">
        <v>206000</v>
      </c>
      <c r="J374" s="88">
        <v>128329070</v>
      </c>
      <c r="K374" s="84">
        <f t="shared" si="96"/>
        <v>1.7653934965730684</v>
      </c>
      <c r="L374" s="130">
        <f t="shared" si="87"/>
        <v>1.7653934965730684</v>
      </c>
      <c r="M374" s="85">
        <v>186500</v>
      </c>
      <c r="N374" s="85">
        <v>178300</v>
      </c>
      <c r="O374" s="85">
        <v>15956260</v>
      </c>
      <c r="P374" s="85">
        <f t="shared" si="97"/>
        <v>34.611443842321918</v>
      </c>
      <c r="Q374" s="218">
        <f t="shared" si="88"/>
        <v>34.611443842321918</v>
      </c>
      <c r="R374" s="84">
        <v>10615</v>
      </c>
      <c r="S374" s="84">
        <v>10445</v>
      </c>
      <c r="T374" s="16">
        <v>67900000</v>
      </c>
      <c r="U374" s="84">
        <f t="shared" si="92"/>
        <v>169.22034740693741</v>
      </c>
      <c r="V374" s="84">
        <f t="shared" si="93"/>
        <v>169.22034740693741</v>
      </c>
      <c r="W374" s="85">
        <v>0</v>
      </c>
      <c r="X374" s="85">
        <v>0</v>
      </c>
      <c r="Y374" s="85">
        <v>0</v>
      </c>
      <c r="Z374" s="85">
        <f t="shared" si="98"/>
        <v>0</v>
      </c>
      <c r="AA374" s="85">
        <v>0</v>
      </c>
      <c r="AB374" s="221">
        <f t="shared" si="89"/>
        <v>0</v>
      </c>
      <c r="AC374" s="221">
        <f t="shared" si="90"/>
        <v>288216347664486.94</v>
      </c>
      <c r="AD374" s="220">
        <f t="shared" si="91"/>
        <v>309133698838927.56</v>
      </c>
      <c r="AE374" s="219">
        <f t="shared" si="94"/>
        <v>1072.5751725880259</v>
      </c>
      <c r="AF374" s="98">
        <f t="shared" si="99"/>
        <v>-2.5758088797494593E-2</v>
      </c>
      <c r="AG374" s="84">
        <f t="shared" si="100"/>
        <v>-2.7382256297918947E-2</v>
      </c>
      <c r="AH374" s="84">
        <f t="shared" si="101"/>
        <v>-9.6153846153846159E-3</v>
      </c>
      <c r="AI374" s="84">
        <f t="shared" si="102"/>
        <v>-4.3967828418230562E-2</v>
      </c>
      <c r="AJ374" s="84" t="e">
        <f t="shared" si="103"/>
        <v>#DIV/0!</v>
      </c>
    </row>
    <row r="375" spans="1:36">
      <c r="A375" s="84">
        <v>20190709</v>
      </c>
      <c r="B375" s="84" t="s">
        <v>99</v>
      </c>
      <c r="C375" s="85">
        <v>44400</v>
      </c>
      <c r="D375" s="85">
        <v>45100</v>
      </c>
      <c r="E375" s="85">
        <v>5969782550</v>
      </c>
      <c r="F375" s="85">
        <f t="shared" si="95"/>
        <v>0.1659288966779407</v>
      </c>
      <c r="G375" s="218">
        <f t="shared" si="86"/>
        <v>0.1659288966779407</v>
      </c>
      <c r="H375" s="84">
        <v>206000</v>
      </c>
      <c r="I375" s="84">
        <v>192500</v>
      </c>
      <c r="J375" s="88">
        <v>128329070</v>
      </c>
      <c r="K375" s="84">
        <f t="shared" si="96"/>
        <v>1.7653934965730684</v>
      </c>
      <c r="L375" s="130">
        <f t="shared" si="87"/>
        <v>1.7653934965730684</v>
      </c>
      <c r="M375" s="85">
        <v>178300</v>
      </c>
      <c r="N375" s="85">
        <v>172000</v>
      </c>
      <c r="O375" s="85">
        <v>15956260</v>
      </c>
      <c r="P375" s="85">
        <f t="shared" si="97"/>
        <v>34.611443842321918</v>
      </c>
      <c r="Q375" s="218">
        <f t="shared" si="88"/>
        <v>34.611443842321918</v>
      </c>
      <c r="R375" s="84">
        <v>10445</v>
      </c>
      <c r="S375" s="84">
        <v>10420</v>
      </c>
      <c r="T375" s="16">
        <v>67900000</v>
      </c>
      <c r="U375" s="84">
        <f t="shared" si="92"/>
        <v>169.22034740693741</v>
      </c>
      <c r="V375" s="84">
        <f t="shared" si="93"/>
        <v>169.22034740693741</v>
      </c>
      <c r="W375" s="85">
        <v>0</v>
      </c>
      <c r="X375" s="85">
        <v>0</v>
      </c>
      <c r="Y375" s="85">
        <v>0</v>
      </c>
      <c r="Z375" s="85">
        <f t="shared" si="98"/>
        <v>0</v>
      </c>
      <c r="AA375" s="85">
        <v>0</v>
      </c>
      <c r="AB375" s="221">
        <f t="shared" si="89"/>
        <v>0</v>
      </c>
      <c r="AC375" s="221">
        <f t="shared" si="90"/>
        <v>288216347664486.94</v>
      </c>
      <c r="AD375" s="220">
        <f t="shared" si="91"/>
        <v>303002100335346.31</v>
      </c>
      <c r="AE375" s="219">
        <f t="shared" si="94"/>
        <v>1051.3008814061841</v>
      </c>
      <c r="AF375" s="98">
        <f t="shared" si="99"/>
        <v>-1.9834778694819959E-2</v>
      </c>
      <c r="AG375" s="84">
        <f t="shared" si="100"/>
        <v>1.5765765765765764E-2</v>
      </c>
      <c r="AH375" s="84">
        <f t="shared" si="101"/>
        <v>-6.553398058252427E-2</v>
      </c>
      <c r="AI375" s="84">
        <f t="shared" si="102"/>
        <v>-3.5333707234997194E-2</v>
      </c>
      <c r="AJ375" s="84" t="e">
        <f t="shared" si="103"/>
        <v>#DIV/0!</v>
      </c>
    </row>
    <row r="376" spans="1:36">
      <c r="A376" s="84">
        <v>20190710</v>
      </c>
      <c r="B376" s="84" t="s">
        <v>99</v>
      </c>
      <c r="C376" s="85">
        <v>45100</v>
      </c>
      <c r="D376" s="85">
        <v>45550</v>
      </c>
      <c r="E376" s="85">
        <v>5969782550</v>
      </c>
      <c r="F376" s="85">
        <f t="shared" si="95"/>
        <v>0.1659288966779407</v>
      </c>
      <c r="G376" s="218">
        <f t="shared" si="86"/>
        <v>0.1659288966779407</v>
      </c>
      <c r="H376" s="84">
        <v>192500</v>
      </c>
      <c r="I376" s="84">
        <v>189000</v>
      </c>
      <c r="J376" s="88">
        <v>128329070</v>
      </c>
      <c r="K376" s="84">
        <f t="shared" si="96"/>
        <v>1.7653934965730684</v>
      </c>
      <c r="L376" s="130">
        <f t="shared" si="87"/>
        <v>1.7653934965730684</v>
      </c>
      <c r="M376" s="85">
        <v>172000</v>
      </c>
      <c r="N376" s="85">
        <v>173700</v>
      </c>
      <c r="O376" s="85">
        <v>15956260</v>
      </c>
      <c r="P376" s="85">
        <f t="shared" si="97"/>
        <v>34.611443842321918</v>
      </c>
      <c r="Q376" s="218">
        <f t="shared" si="88"/>
        <v>34.611443842321918</v>
      </c>
      <c r="R376" s="84">
        <v>10420</v>
      </c>
      <c r="S376" s="84">
        <v>10460</v>
      </c>
      <c r="T376" s="16">
        <v>67900000</v>
      </c>
      <c r="U376" s="84">
        <f t="shared" si="92"/>
        <v>169.22034740693741</v>
      </c>
      <c r="V376" s="84">
        <f t="shared" si="93"/>
        <v>169.22034740693741</v>
      </c>
      <c r="W376" s="85">
        <v>0</v>
      </c>
      <c r="X376" s="85">
        <v>0</v>
      </c>
      <c r="Y376" s="85">
        <v>0</v>
      </c>
      <c r="Z376" s="85">
        <f t="shared" si="98"/>
        <v>0</v>
      </c>
      <c r="AA376" s="85">
        <v>0</v>
      </c>
      <c r="AB376" s="221">
        <f t="shared" si="89"/>
        <v>0</v>
      </c>
      <c r="AC376" s="221">
        <f t="shared" si="90"/>
        <v>288216347664486.94</v>
      </c>
      <c r="AD376" s="220">
        <f t="shared" si="91"/>
        <v>304053382608444</v>
      </c>
      <c r="AE376" s="219">
        <f t="shared" si="94"/>
        <v>1054.9484270142543</v>
      </c>
      <c r="AF376" s="98">
        <f t="shared" si="99"/>
        <v>3.46955440881149E-3</v>
      </c>
      <c r="AG376" s="84">
        <f t="shared" si="100"/>
        <v>9.9778270509977823E-3</v>
      </c>
      <c r="AH376" s="84">
        <f t="shared" si="101"/>
        <v>-1.8181818181818181E-2</v>
      </c>
      <c r="AI376" s="84">
        <f t="shared" si="102"/>
        <v>9.883720930232558E-3</v>
      </c>
      <c r="AJ376" s="84" t="e">
        <f t="shared" si="103"/>
        <v>#DIV/0!</v>
      </c>
    </row>
    <row r="377" spans="1:36">
      <c r="A377" s="84">
        <v>20190711</v>
      </c>
      <c r="B377" s="84" t="s">
        <v>99</v>
      </c>
      <c r="C377" s="85">
        <v>45550</v>
      </c>
      <c r="D377" s="85">
        <v>46200</v>
      </c>
      <c r="E377" s="85">
        <v>5969782550</v>
      </c>
      <c r="F377" s="85">
        <f t="shared" si="95"/>
        <v>0.1659288966779407</v>
      </c>
      <c r="G377" s="218">
        <f t="shared" ref="G377:G381" si="104">IF(B377="Y",0.15*(C377*E377+H377*J377+M377*O377+R377*T377)/(C377*E377),IF(AB377=0,F377,D376*E376*G376/AD376*(C377*E377+H377*J377+M377*O377+R377*T377)/(C377*E377)))</f>
        <v>0.1659288966779407</v>
      </c>
      <c r="H377" s="84">
        <v>189000</v>
      </c>
      <c r="I377" s="84">
        <v>191500</v>
      </c>
      <c r="J377" s="88">
        <v>128329070</v>
      </c>
      <c r="K377" s="84">
        <f t="shared" si="96"/>
        <v>1.7653934965730684</v>
      </c>
      <c r="L377" s="130">
        <f t="shared" ref="L377:L381" si="105">IF(B377="Y",0.15*(C377*E377+H377*J377+M377*O377+R377*T377)/(H377*J377),IF(AB377=0,K377,I376*J376*L376/AD376*(C377*E377+H377*J377+M377*O377+R377*T377)/(H377*J377)))</f>
        <v>1.7653934965730684</v>
      </c>
      <c r="M377" s="85">
        <v>173700</v>
      </c>
      <c r="N377" s="85">
        <v>172700</v>
      </c>
      <c r="O377" s="85">
        <v>15956260</v>
      </c>
      <c r="P377" s="85">
        <f t="shared" si="97"/>
        <v>34.611443842321918</v>
      </c>
      <c r="Q377" s="218">
        <f t="shared" ref="Q377:Q381" si="106">IF(B377="Y",0.3*(C377*E377+H377*J377+M377*O377+R377*T377)/(M377*O377),IF(AB377=0,P377,N376*O376*Q376/AD376*(C377*E377+H377*J377+M377*O377+R377*T377)/(M377*O377)))</f>
        <v>34.611443842321918</v>
      </c>
      <c r="R377" s="84">
        <v>10460</v>
      </c>
      <c r="S377" s="84">
        <v>10565</v>
      </c>
      <c r="T377" s="16">
        <v>67900000</v>
      </c>
      <c r="U377" s="84">
        <f t="shared" si="92"/>
        <v>169.22034740693741</v>
      </c>
      <c r="V377" s="84">
        <f t="shared" si="93"/>
        <v>169.22034740693741</v>
      </c>
      <c r="W377" s="85">
        <v>0</v>
      </c>
      <c r="X377" s="85">
        <v>0</v>
      </c>
      <c r="Y377" s="85">
        <v>0</v>
      </c>
      <c r="Z377" s="85">
        <f t="shared" si="98"/>
        <v>0</v>
      </c>
      <c r="AA377" s="85">
        <v>0</v>
      </c>
      <c r="AB377" s="221">
        <f t="shared" ref="AB377:AB381" si="107">IF(AD376&lt;&gt;(C377*E377*F377+H377*J377*K377+M377*O377*P377+R377*T377*U377),1,0)</f>
        <v>0</v>
      </c>
      <c r="AC377" s="221">
        <f t="shared" ref="AC377:AC381" si="108">IF(AND(AB377=0,B377="N"),AC376,AC376*(C377*E377*G377+H377*J377*L377+M377*O377*Q377+R377*T377*V377)/AD376)</f>
        <v>288216347664486.94</v>
      </c>
      <c r="AD377" s="220">
        <f t="shared" ref="AD377:AD381" si="109">D377*E377*G377+I377*J377*L377+N377*O377*Q377+S377*T377*V377</f>
        <v>305917811773110.06</v>
      </c>
      <c r="AE377" s="219">
        <f t="shared" si="94"/>
        <v>1061.4172799428763</v>
      </c>
      <c r="AF377" s="98">
        <f t="shared" si="99"/>
        <v>6.1319139049577642E-3</v>
      </c>
      <c r="AG377" s="84">
        <f t="shared" si="100"/>
        <v>1.4270032930845226E-2</v>
      </c>
      <c r="AH377" s="84">
        <f t="shared" si="101"/>
        <v>1.3227513227513227E-2</v>
      </c>
      <c r="AI377" s="84">
        <f t="shared" si="102"/>
        <v>-5.7570523891767415E-3</v>
      </c>
      <c r="AJ377" s="84" t="e">
        <f t="shared" si="103"/>
        <v>#DIV/0!</v>
      </c>
    </row>
    <row r="378" spans="1:36">
      <c r="A378" s="84">
        <v>20190712</v>
      </c>
      <c r="B378" s="84" t="s">
        <v>99</v>
      </c>
      <c r="C378" s="85">
        <v>46200</v>
      </c>
      <c r="D378" s="85">
        <v>46300</v>
      </c>
      <c r="E378" s="85">
        <v>5969782550</v>
      </c>
      <c r="F378" s="85">
        <f t="shared" si="95"/>
        <v>0.1659288966779407</v>
      </c>
      <c r="G378" s="218">
        <f t="shared" si="104"/>
        <v>0.1659288966779407</v>
      </c>
      <c r="H378" s="84">
        <v>191500</v>
      </c>
      <c r="I378" s="84">
        <v>188500</v>
      </c>
      <c r="J378" s="88">
        <v>128329070</v>
      </c>
      <c r="K378" s="84">
        <f t="shared" si="96"/>
        <v>1.7653934965730684</v>
      </c>
      <c r="L378" s="130">
        <f t="shared" si="105"/>
        <v>1.7653934965730684</v>
      </c>
      <c r="M378" s="85">
        <v>172700</v>
      </c>
      <c r="N378" s="85">
        <v>169800</v>
      </c>
      <c r="O378" s="85">
        <v>15956260</v>
      </c>
      <c r="P378" s="85">
        <f t="shared" si="97"/>
        <v>34.611443842321918</v>
      </c>
      <c r="Q378" s="218">
        <f t="shared" si="106"/>
        <v>34.611443842321918</v>
      </c>
      <c r="R378" s="84">
        <v>10565</v>
      </c>
      <c r="S378" s="84">
        <v>10580</v>
      </c>
      <c r="T378" s="16">
        <v>67900000</v>
      </c>
      <c r="U378" s="84">
        <f t="shared" ref="U378:U381" si="110">V377</f>
        <v>169.22034740693741</v>
      </c>
      <c r="V378" s="84">
        <f t="shared" ref="V378:V381" si="111">IF(B378="Y",0.4*(C378*E378+H378*J378+M378*O378+R378*T378)/(R378*T378),IF(AB378=0,U378,S377*T377*V377/AD377*(C378*E378+H378*J378+M378*O378+R378*T378)/(R378*T378)))</f>
        <v>169.22034740693741</v>
      </c>
      <c r="W378" s="85">
        <v>0</v>
      </c>
      <c r="X378" s="85">
        <v>0</v>
      </c>
      <c r="Y378" s="85">
        <v>0</v>
      </c>
      <c r="Z378" s="85">
        <f t="shared" si="98"/>
        <v>0</v>
      </c>
      <c r="AA378" s="85">
        <v>0</v>
      </c>
      <c r="AB378" s="221">
        <f t="shared" si="107"/>
        <v>0</v>
      </c>
      <c r="AC378" s="221">
        <f t="shared" si="108"/>
        <v>288216347664486.94</v>
      </c>
      <c r="AD378" s="220">
        <f t="shared" si="109"/>
        <v>303907984052261</v>
      </c>
      <c r="AE378" s="219">
        <f t="shared" si="94"/>
        <v>1054.4439498832339</v>
      </c>
      <c r="AF378" s="98">
        <f t="shared" si="99"/>
        <v>-6.5698290308762583E-3</v>
      </c>
      <c r="AG378" s="84">
        <f t="shared" si="100"/>
        <v>2.1645021645021645E-3</v>
      </c>
      <c r="AH378" s="84">
        <f t="shared" si="101"/>
        <v>-1.5665796344647518E-2</v>
      </c>
      <c r="AI378" s="84">
        <f t="shared" si="102"/>
        <v>-1.679212507237985E-2</v>
      </c>
      <c r="AJ378" s="84" t="e">
        <f t="shared" si="103"/>
        <v>#DIV/0!</v>
      </c>
    </row>
    <row r="379" spans="1:36">
      <c r="A379" s="84">
        <v>20190715</v>
      </c>
      <c r="B379" s="84" t="s">
        <v>99</v>
      </c>
      <c r="C379" s="85">
        <v>46300</v>
      </c>
      <c r="D379" s="85">
        <v>46450</v>
      </c>
      <c r="E379" s="85">
        <v>5969782550</v>
      </c>
      <c r="F379" s="85">
        <f t="shared" si="95"/>
        <v>0.1659288966779407</v>
      </c>
      <c r="G379" s="218">
        <f t="shared" si="104"/>
        <v>0.1659288966779407</v>
      </c>
      <c r="H379" s="84">
        <v>188500</v>
      </c>
      <c r="I379" s="84">
        <v>183500</v>
      </c>
      <c r="J379" s="88">
        <v>128329070</v>
      </c>
      <c r="K379" s="84">
        <f t="shared" si="96"/>
        <v>1.7653934965730684</v>
      </c>
      <c r="L379" s="130">
        <f t="shared" si="105"/>
        <v>1.7653934965730684</v>
      </c>
      <c r="M379" s="85">
        <v>169800</v>
      </c>
      <c r="N379" s="85">
        <v>171600</v>
      </c>
      <c r="O379" s="85">
        <v>15956260</v>
      </c>
      <c r="P379" s="85">
        <f t="shared" si="97"/>
        <v>34.611443842321918</v>
      </c>
      <c r="Q379" s="218">
        <f t="shared" si="106"/>
        <v>34.611443842321918</v>
      </c>
      <c r="R379" s="84">
        <v>10580</v>
      </c>
      <c r="S379" s="84">
        <v>10590</v>
      </c>
      <c r="T379" s="16">
        <v>67900000</v>
      </c>
      <c r="U379" s="84">
        <f t="shared" si="110"/>
        <v>169.22034740693741</v>
      </c>
      <c r="V379" s="84">
        <f t="shared" si="111"/>
        <v>169.22034740693741</v>
      </c>
      <c r="W379" s="85">
        <v>0</v>
      </c>
      <c r="X379" s="85">
        <v>0</v>
      </c>
      <c r="Y379" s="85">
        <v>0</v>
      </c>
      <c r="Z379" s="85">
        <f t="shared" si="98"/>
        <v>0</v>
      </c>
      <c r="AA379" s="85">
        <v>0</v>
      </c>
      <c r="AB379" s="221">
        <f t="shared" si="107"/>
        <v>0</v>
      </c>
      <c r="AC379" s="221">
        <f t="shared" si="108"/>
        <v>288216347664486.94</v>
      </c>
      <c r="AD379" s="220">
        <f t="shared" si="109"/>
        <v>304032796609405.5</v>
      </c>
      <c r="AE379" s="219">
        <f t="shared" si="94"/>
        <v>1054.8770015062801</v>
      </c>
      <c r="AF379" s="98">
        <f t="shared" si="99"/>
        <v>4.1069193207860384E-4</v>
      </c>
      <c r="AG379" s="84">
        <f t="shared" si="100"/>
        <v>3.2397408207343412E-3</v>
      </c>
      <c r="AH379" s="84">
        <f t="shared" si="101"/>
        <v>-2.6525198938992044E-2</v>
      </c>
      <c r="AI379" s="84">
        <f t="shared" si="102"/>
        <v>1.0600706713780919E-2</v>
      </c>
      <c r="AJ379" s="84" t="e">
        <f t="shared" si="103"/>
        <v>#DIV/0!</v>
      </c>
    </row>
    <row r="380" spans="1:36">
      <c r="A380" s="84">
        <v>20190716</v>
      </c>
      <c r="B380" s="84" t="s">
        <v>99</v>
      </c>
      <c r="C380" s="85">
        <v>46450</v>
      </c>
      <c r="D380" s="85">
        <v>46850</v>
      </c>
      <c r="E380" s="85">
        <v>5969782550</v>
      </c>
      <c r="F380" s="85">
        <f t="shared" si="95"/>
        <v>0.1659288966779407</v>
      </c>
      <c r="G380" s="218">
        <f t="shared" si="104"/>
        <v>0.1659288966779407</v>
      </c>
      <c r="H380" s="84">
        <v>183500</v>
      </c>
      <c r="I380" s="84">
        <v>188500</v>
      </c>
      <c r="J380" s="88">
        <v>128329070</v>
      </c>
      <c r="K380" s="84">
        <f t="shared" si="96"/>
        <v>1.7653934965730684</v>
      </c>
      <c r="L380" s="130">
        <f t="shared" si="105"/>
        <v>1.7653934965730684</v>
      </c>
      <c r="M380" s="85">
        <v>171600</v>
      </c>
      <c r="N380" s="85">
        <v>176000</v>
      </c>
      <c r="O380" s="85">
        <v>15956260</v>
      </c>
      <c r="P380" s="85">
        <f t="shared" si="97"/>
        <v>34.611443842321918</v>
      </c>
      <c r="Q380" s="218">
        <f t="shared" si="106"/>
        <v>34.611443842321918</v>
      </c>
      <c r="R380" s="84">
        <v>10590</v>
      </c>
      <c r="S380" s="84">
        <v>10635</v>
      </c>
      <c r="T380" s="16">
        <v>67900000</v>
      </c>
      <c r="U380" s="84">
        <f t="shared" si="110"/>
        <v>169.22034740693741</v>
      </c>
      <c r="V380" s="84">
        <f t="shared" si="111"/>
        <v>169.22034740693741</v>
      </c>
      <c r="W380" s="85">
        <v>0</v>
      </c>
      <c r="X380" s="85">
        <v>0</v>
      </c>
      <c r="Y380" s="85">
        <v>0</v>
      </c>
      <c r="Z380" s="85">
        <f t="shared" si="98"/>
        <v>0</v>
      </c>
      <c r="AA380" s="85">
        <v>0</v>
      </c>
      <c r="AB380" s="221">
        <f t="shared" si="107"/>
        <v>0</v>
      </c>
      <c r="AC380" s="221">
        <f t="shared" si="108"/>
        <v>288216347664486.94</v>
      </c>
      <c r="AD380" s="220">
        <f t="shared" si="109"/>
        <v>308508814148138.62</v>
      </c>
      <c r="AE380" s="219">
        <f t="shared" si="94"/>
        <v>1070.4070627779731</v>
      </c>
      <c r="AF380" s="98">
        <f t="shared" si="99"/>
        <v>1.4722153625036255E-2</v>
      </c>
      <c r="AG380" s="84">
        <f t="shared" si="100"/>
        <v>8.6114101184068884E-3</v>
      </c>
      <c r="AH380" s="84">
        <f t="shared" si="101"/>
        <v>2.7247956403269755E-2</v>
      </c>
      <c r="AI380" s="84">
        <f t="shared" si="102"/>
        <v>2.564102564102564E-2</v>
      </c>
      <c r="AJ380" s="84" t="e">
        <f t="shared" si="103"/>
        <v>#DIV/0!</v>
      </c>
    </row>
    <row r="381" spans="1:36">
      <c r="A381" s="84">
        <v>20190717</v>
      </c>
      <c r="B381" s="84" t="s">
        <v>99</v>
      </c>
      <c r="C381" s="85">
        <v>46850</v>
      </c>
      <c r="D381" s="85">
        <v>46050</v>
      </c>
      <c r="E381" s="85">
        <v>5969782550</v>
      </c>
      <c r="F381" s="85">
        <f t="shared" si="95"/>
        <v>0.1659288966779407</v>
      </c>
      <c r="G381" s="218">
        <f t="shared" si="104"/>
        <v>0.1659288966779407</v>
      </c>
      <c r="H381" s="84">
        <v>188500</v>
      </c>
      <c r="I381" s="84">
        <v>184500</v>
      </c>
      <c r="J381" s="88">
        <v>128329070</v>
      </c>
      <c r="K381" s="84">
        <f t="shared" si="96"/>
        <v>1.7653934965730684</v>
      </c>
      <c r="L381" s="130">
        <f t="shared" si="105"/>
        <v>1.7653934965730684</v>
      </c>
      <c r="M381" s="85">
        <v>176000</v>
      </c>
      <c r="N381" s="85">
        <v>178400</v>
      </c>
      <c r="O381" s="85">
        <v>15956260</v>
      </c>
      <c r="P381" s="85">
        <f t="shared" si="97"/>
        <v>34.611443842321918</v>
      </c>
      <c r="Q381" s="218">
        <f t="shared" si="106"/>
        <v>34.611443842321918</v>
      </c>
      <c r="R381" s="84">
        <v>10635</v>
      </c>
      <c r="S381" s="84">
        <v>10575</v>
      </c>
      <c r="T381" s="16">
        <v>67900000</v>
      </c>
      <c r="U381" s="84">
        <f t="shared" si="110"/>
        <v>169.22034740693741</v>
      </c>
      <c r="V381" s="84">
        <f t="shared" si="111"/>
        <v>169.22034740693741</v>
      </c>
      <c r="W381" s="85">
        <v>0</v>
      </c>
      <c r="X381" s="85">
        <v>0</v>
      </c>
      <c r="Y381" s="85">
        <v>0</v>
      </c>
      <c r="Z381" s="85">
        <f t="shared" si="98"/>
        <v>0</v>
      </c>
      <c r="AA381" s="85">
        <v>0</v>
      </c>
      <c r="AB381" s="221">
        <f t="shared" si="107"/>
        <v>0</v>
      </c>
      <c r="AC381" s="221">
        <f t="shared" si="108"/>
        <v>288216347664486.94</v>
      </c>
      <c r="AD381" s="220">
        <f t="shared" si="109"/>
        <v>307446203757479.06</v>
      </c>
      <c r="AE381" s="219">
        <f t="shared" si="94"/>
        <v>1066.7202129539771</v>
      </c>
      <c r="AF381" s="98">
        <f t="shared" si="99"/>
        <v>-3.4443437008232223E-3</v>
      </c>
      <c r="AG381" s="84">
        <f t="shared" si="100"/>
        <v>-1.7075773745997867E-2</v>
      </c>
      <c r="AH381" s="84">
        <f t="shared" si="101"/>
        <v>-2.1220159151193633E-2</v>
      </c>
      <c r="AI381" s="84">
        <f t="shared" si="102"/>
        <v>1.3636363636363636E-2</v>
      </c>
      <c r="AJ381" s="84" t="e">
        <f t="shared" si="103"/>
        <v>#DIV/0!</v>
      </c>
    </row>
    <row r="382" spans="1:36" ht="16.5">
      <c r="R382" s="8"/>
      <c r="S382" s="8"/>
      <c r="T382" s="8"/>
      <c r="W382" s="8"/>
      <c r="X382" s="8"/>
      <c r="Y382" s="8"/>
    </row>
    <row r="383" spans="1:36" ht="16.5">
      <c r="R383" s="8"/>
      <c r="S383" s="8"/>
      <c r="T383" s="8"/>
      <c r="W383" s="8"/>
      <c r="X383" s="8"/>
      <c r="Y383" s="8"/>
    </row>
  </sheetData>
  <mergeCells count="7">
    <mergeCell ref="AG1:AJ1"/>
    <mergeCell ref="C1:G1"/>
    <mergeCell ref="H1:L1"/>
    <mergeCell ref="M1:Q1"/>
    <mergeCell ref="R1:V1"/>
    <mergeCell ref="W1:AA1"/>
    <mergeCell ref="AB1:AF1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2"/>
  <sheetViews>
    <sheetView topLeftCell="A16" workbookViewId="0">
      <selection activeCell="G25" sqref="G25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14.5" customWidth="1"/>
  </cols>
  <sheetData>
    <row r="1" spans="1:4" s="58" customFormat="1" ht="20.25">
      <c r="A1" s="57" t="s">
        <v>183</v>
      </c>
      <c r="B1" s="57" t="s">
        <v>56</v>
      </c>
    </row>
    <row r="2" spans="1:4">
      <c r="A2" t="s">
        <v>65</v>
      </c>
    </row>
    <row r="4" spans="1:4">
      <c r="A4" s="48" t="s">
        <v>118</v>
      </c>
    </row>
    <row r="5" spans="1:4">
      <c r="A5" s="49" t="s">
        <v>49</v>
      </c>
      <c r="B5" s="41">
        <v>2018</v>
      </c>
      <c r="C5" s="41"/>
    </row>
    <row r="6" spans="1:4">
      <c r="A6" s="49" t="s">
        <v>50</v>
      </c>
      <c r="B6" s="41" t="s">
        <v>51</v>
      </c>
      <c r="C6" s="41" t="s">
        <v>52</v>
      </c>
    </row>
    <row r="9" spans="1:4" s="60" customFormat="1" ht="19.5">
      <c r="A9" s="59" t="s">
        <v>66</v>
      </c>
      <c r="B9" s="59" t="s">
        <v>67</v>
      </c>
    </row>
    <row r="10" spans="1:4" s="54" customFormat="1">
      <c r="A10" s="53"/>
      <c r="B10" s="53"/>
    </row>
    <row r="11" spans="1:4">
      <c r="B11" s="51" t="s">
        <v>53</v>
      </c>
      <c r="C11" s="51" t="s">
        <v>55</v>
      </c>
      <c r="D11" s="51" t="s">
        <v>57</v>
      </c>
    </row>
    <row r="12" spans="1:4">
      <c r="A12" s="15"/>
      <c r="B12" s="42" t="s">
        <v>5</v>
      </c>
      <c r="C12" s="41" t="s">
        <v>54</v>
      </c>
      <c r="D12" s="50">
        <v>0.4</v>
      </c>
    </row>
    <row r="13" spans="1:4">
      <c r="A13" s="15"/>
      <c r="B13" s="42" t="s">
        <v>58</v>
      </c>
      <c r="C13" s="41" t="s">
        <v>59</v>
      </c>
      <c r="D13" s="50">
        <v>0.6</v>
      </c>
    </row>
    <row r="14" spans="1:4">
      <c r="B14" s="41" t="s">
        <v>64</v>
      </c>
      <c r="C14" s="41"/>
      <c r="D14" s="50">
        <f>SUM(D12:D13)</f>
        <v>1</v>
      </c>
    </row>
    <row r="15" spans="1:4">
      <c r="B15" s="55"/>
      <c r="C15" s="55"/>
      <c r="D15" s="56"/>
    </row>
    <row r="17" spans="1:7" s="60" customFormat="1" ht="19.5">
      <c r="A17" s="59" t="s">
        <v>68</v>
      </c>
      <c r="B17" s="59" t="s">
        <v>69</v>
      </c>
    </row>
    <row r="18" spans="1:7">
      <c r="A18" s="48"/>
      <c r="B18" s="48"/>
    </row>
    <row r="19" spans="1:7" ht="17.25" thickBot="1">
      <c r="A19" s="48" t="s">
        <v>116</v>
      </c>
    </row>
    <row r="20" spans="1:7" ht="32.25" customHeight="1">
      <c r="A20" s="256" t="s">
        <v>120</v>
      </c>
      <c r="B20" s="257"/>
      <c r="C20" s="258"/>
    </row>
    <row r="21" spans="1:7" ht="10.5" customHeight="1" thickBot="1">
      <c r="A21" s="259"/>
      <c r="B21" s="260"/>
      <c r="C21" s="261"/>
    </row>
    <row r="23" spans="1:7">
      <c r="A23" s="49" t="s">
        <v>70</v>
      </c>
      <c r="B23" s="49" t="s">
        <v>71</v>
      </c>
      <c r="C23" s="49" t="s">
        <v>72</v>
      </c>
      <c r="D23" s="49" t="s">
        <v>57</v>
      </c>
      <c r="E23" s="49" t="s">
        <v>73</v>
      </c>
      <c r="F23" s="49" t="s">
        <v>74</v>
      </c>
      <c r="G23" s="49" t="s">
        <v>75</v>
      </c>
    </row>
    <row r="24" spans="1:7">
      <c r="A24" s="41" t="s">
        <v>80</v>
      </c>
      <c r="B24" s="42" t="s">
        <v>5</v>
      </c>
      <c r="C24" s="41" t="s">
        <v>54</v>
      </c>
      <c r="D24" s="41">
        <v>0.4</v>
      </c>
      <c r="E24" s="41">
        <v>50960</v>
      </c>
      <c r="F24" s="41">
        <v>1</v>
      </c>
      <c r="G24" s="41">
        <f>D24*SUM($E$24:$E$25)/E24</f>
        <v>2.1050313971742547</v>
      </c>
    </row>
    <row r="25" spans="1:7">
      <c r="A25" s="41" t="s">
        <v>80</v>
      </c>
      <c r="B25" s="42" t="s">
        <v>58</v>
      </c>
      <c r="C25" s="41" t="s">
        <v>59</v>
      </c>
      <c r="D25" s="41">
        <v>0.6</v>
      </c>
      <c r="E25" s="41">
        <v>217221</v>
      </c>
      <c r="F25" s="41">
        <v>1</v>
      </c>
      <c r="G25" s="41">
        <f>D25*SUM($E$24:$E$25)/E25</f>
        <v>0.74075987128316323</v>
      </c>
    </row>
    <row r="26" spans="1:7" ht="3" customHeight="1">
      <c r="A26" s="44"/>
      <c r="B26" s="44"/>
      <c r="C26" s="44"/>
      <c r="D26" s="44"/>
      <c r="E26" s="44"/>
      <c r="F26" s="44"/>
      <c r="G26" s="44"/>
    </row>
    <row r="27" spans="1:7">
      <c r="A27" s="41" t="s">
        <v>81</v>
      </c>
      <c r="B27" s="42" t="s">
        <v>5</v>
      </c>
      <c r="C27" s="41" t="s">
        <v>54</v>
      </c>
      <c r="D27" s="41">
        <v>0.4</v>
      </c>
      <c r="E27" s="41">
        <v>46650</v>
      </c>
      <c r="F27" s="41">
        <v>1</v>
      </c>
      <c r="G27" s="41">
        <f>D27*SUM($E$27:$E$28)/E27</f>
        <v>2.9566988210075027</v>
      </c>
    </row>
    <row r="28" spans="1:7">
      <c r="A28" s="41" t="s">
        <v>82</v>
      </c>
      <c r="B28" s="42" t="s">
        <v>58</v>
      </c>
      <c r="C28" s="41" t="s">
        <v>59</v>
      </c>
      <c r="D28" s="41">
        <v>0.6</v>
      </c>
      <c r="E28" s="41">
        <v>298175</v>
      </c>
      <c r="F28" s="41">
        <v>1</v>
      </c>
      <c r="G28" s="41">
        <f>D28*SUM($E$27:$E$28)/E28</f>
        <v>0.69387104888069084</v>
      </c>
    </row>
    <row r="29" spans="1:7" ht="3" customHeight="1">
      <c r="A29" s="44"/>
      <c r="B29" s="44"/>
      <c r="C29" s="44"/>
      <c r="D29" s="44"/>
      <c r="E29" s="44"/>
      <c r="F29" s="44"/>
      <c r="G29" s="44"/>
    </row>
    <row r="30" spans="1:7">
      <c r="A30" s="41" t="s">
        <v>86</v>
      </c>
      <c r="B30" s="42" t="s">
        <v>5</v>
      </c>
      <c r="C30" s="41" t="s">
        <v>54</v>
      </c>
      <c r="D30" s="41">
        <v>0.4</v>
      </c>
      <c r="E30" s="41">
        <v>38700</v>
      </c>
      <c r="F30" s="41">
        <v>1</v>
      </c>
      <c r="G30" s="41">
        <f>D30*SUM($E$30:$E$31)/E30</f>
        <v>2.6997416020671836</v>
      </c>
    </row>
    <row r="31" spans="1:7">
      <c r="A31" s="41" t="s">
        <v>86</v>
      </c>
      <c r="B31" s="42" t="s">
        <v>58</v>
      </c>
      <c r="C31" s="41" t="s">
        <v>59</v>
      </c>
      <c r="D31" s="41">
        <v>0.6</v>
      </c>
      <c r="E31" s="41">
        <v>222500</v>
      </c>
      <c r="F31" s="41">
        <v>1</v>
      </c>
      <c r="G31" s="41">
        <f>D31*SUM($E$30:$E$31)/E31</f>
        <v>0.70435955056179778</v>
      </c>
    </row>
    <row r="32" spans="1:7" ht="3" customHeight="1">
      <c r="A32" s="44"/>
      <c r="B32" s="44"/>
      <c r="C32" s="44"/>
      <c r="D32" s="44"/>
      <c r="E32" s="44"/>
      <c r="F32" s="44"/>
      <c r="G32" s="44"/>
    </row>
    <row r="33" spans="1:7">
      <c r="A33" s="41" t="s">
        <v>87</v>
      </c>
      <c r="B33" s="42" t="s">
        <v>5</v>
      </c>
      <c r="C33" s="41" t="s">
        <v>54</v>
      </c>
      <c r="D33" s="41">
        <v>0.4</v>
      </c>
      <c r="E33" s="41">
        <v>47000</v>
      </c>
      <c r="F33" s="41">
        <v>1</v>
      </c>
      <c r="G33" s="41">
        <f>D33*SUM($E$33:$E$34)/E33</f>
        <v>2.1489361702127661</v>
      </c>
    </row>
    <row r="34" spans="1:7">
      <c r="A34" s="41" t="s">
        <v>87</v>
      </c>
      <c r="B34" s="42" t="s">
        <v>58</v>
      </c>
      <c r="C34" s="41" t="s">
        <v>59</v>
      </c>
      <c r="D34" s="41">
        <v>0.6</v>
      </c>
      <c r="E34" s="41">
        <v>205500</v>
      </c>
      <c r="F34" s="41">
        <v>1</v>
      </c>
      <c r="G34" s="41">
        <f>D34*SUM($E$33:$E$34)/E34</f>
        <v>0.73722627737226276</v>
      </c>
    </row>
    <row r="36" spans="1:7" s="61" customFormat="1" ht="19.5">
      <c r="A36" s="61" t="s">
        <v>90</v>
      </c>
      <c r="B36" s="62" t="s">
        <v>119</v>
      </c>
    </row>
    <row r="37" spans="1:7">
      <c r="B37" s="52"/>
    </row>
    <row r="38" spans="1:7" ht="16.5" customHeight="1">
      <c r="A38" s="262" t="s">
        <v>121</v>
      </c>
      <c r="B38" s="263"/>
      <c r="C38" s="263"/>
      <c r="D38" s="263"/>
      <c r="E38" s="263"/>
      <c r="F38" s="263"/>
    </row>
    <row r="39" spans="1:7">
      <c r="A39" s="263"/>
      <c r="B39" s="263"/>
      <c r="C39" s="263"/>
      <c r="D39" s="263"/>
      <c r="E39" s="263"/>
      <c r="F39" s="263"/>
    </row>
    <row r="40" spans="1:7">
      <c r="A40" s="263"/>
      <c r="B40" s="263"/>
      <c r="C40" s="263"/>
      <c r="D40" s="263"/>
      <c r="E40" s="263"/>
      <c r="F40" s="263"/>
    </row>
    <row r="41" spans="1:7">
      <c r="A41" s="263"/>
      <c r="B41" s="263"/>
      <c r="C41" s="263"/>
      <c r="D41" s="263"/>
      <c r="E41" s="263"/>
      <c r="F41" s="263"/>
    </row>
    <row r="42" spans="1:7">
      <c r="A42" s="263"/>
      <c r="B42" s="263"/>
      <c r="C42" s="263"/>
      <c r="D42" s="263"/>
      <c r="E42" s="263"/>
      <c r="F42" s="263"/>
    </row>
    <row r="43" spans="1:7">
      <c r="A43" s="263"/>
      <c r="B43" s="263"/>
      <c r="C43" s="263"/>
      <c r="D43" s="263"/>
      <c r="E43" s="263"/>
      <c r="F43" s="263"/>
    </row>
    <row r="44" spans="1:7">
      <c r="A44" s="263"/>
      <c r="B44" s="263"/>
      <c r="C44" s="263"/>
      <c r="D44" s="263"/>
      <c r="E44" s="263"/>
      <c r="F44" s="263"/>
    </row>
    <row r="45" spans="1:7">
      <c r="A45" s="263"/>
      <c r="B45" s="263"/>
      <c r="C45" s="263"/>
      <c r="D45" s="263"/>
      <c r="E45" s="263"/>
      <c r="F45" s="263"/>
    </row>
    <row r="46" spans="1:7">
      <c r="A46" s="263"/>
      <c r="B46" s="263"/>
      <c r="C46" s="263"/>
      <c r="D46" s="263"/>
      <c r="E46" s="263"/>
      <c r="F46" s="263"/>
    </row>
    <row r="47" spans="1:7">
      <c r="A47" s="263"/>
      <c r="B47" s="263"/>
      <c r="C47" s="263"/>
      <c r="D47" s="263"/>
      <c r="E47" s="263"/>
      <c r="F47" s="263"/>
    </row>
    <row r="48" spans="1:7">
      <c r="A48" s="263"/>
      <c r="B48" s="263"/>
      <c r="C48" s="263"/>
      <c r="D48" s="263"/>
      <c r="E48" s="263"/>
      <c r="F48" s="263"/>
    </row>
    <row r="49" spans="1:6">
      <c r="A49" s="263"/>
      <c r="B49" s="263"/>
      <c r="C49" s="263"/>
      <c r="D49" s="263"/>
      <c r="E49" s="263"/>
      <c r="F49" s="263"/>
    </row>
    <row r="50" spans="1:6">
      <c r="A50" s="263"/>
      <c r="B50" s="263"/>
      <c r="C50" s="263"/>
      <c r="D50" s="263"/>
      <c r="E50" s="263"/>
      <c r="F50" s="263"/>
    </row>
    <row r="51" spans="1:6">
      <c r="A51" s="263"/>
      <c r="B51" s="263"/>
      <c r="C51" s="263"/>
      <c r="D51" s="263"/>
      <c r="E51" s="263"/>
      <c r="F51" s="263"/>
    </row>
    <row r="52" spans="1:6">
      <c r="A52" s="263"/>
      <c r="B52" s="263"/>
      <c r="C52" s="263"/>
      <c r="D52" s="263"/>
      <c r="E52" s="263"/>
      <c r="F52" s="263"/>
    </row>
  </sheetData>
  <mergeCells count="2">
    <mergeCell ref="A20:C21"/>
    <mergeCell ref="A38:F52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381"/>
  <sheetViews>
    <sheetView topLeftCell="I360" workbookViewId="0">
      <selection activeCell="AA381" sqref="AA381"/>
    </sheetView>
  </sheetViews>
  <sheetFormatPr defaultColWidth="8.875" defaultRowHeight="13.5"/>
  <cols>
    <col min="1" max="3" width="8.875" style="16"/>
    <col min="4" max="4" width="11" style="16" bestFit="1" customWidth="1"/>
    <col min="5" max="5" width="13" style="16" bestFit="1" customWidth="1"/>
    <col min="6" max="6" width="8.875" style="16"/>
    <col min="7" max="7" width="11" style="16" bestFit="1" customWidth="1"/>
    <col min="8" max="8" width="13" style="16" bestFit="1" customWidth="1"/>
    <col min="9" max="9" width="14" style="16" customWidth="1"/>
    <col min="10" max="10" width="12.125" style="16" bestFit="1" customWidth="1"/>
    <col min="11" max="11" width="15" style="16" customWidth="1"/>
    <col min="12" max="14" width="8.875" style="16"/>
    <col min="15" max="15" width="12.625" style="16" bestFit="1" customWidth="1"/>
    <col min="16" max="16" width="8.875" style="16"/>
    <col min="17" max="17" width="11.625" style="16" bestFit="1" customWidth="1"/>
    <col min="18" max="19" width="8.875" style="16"/>
    <col min="20" max="20" width="22.75" style="123" bestFit="1" customWidth="1"/>
    <col min="21" max="23" width="8.875" style="16"/>
    <col min="24" max="24" width="15.75" style="16" customWidth="1"/>
    <col min="25" max="25" width="13.875" style="16" customWidth="1"/>
    <col min="26" max="16384" width="8.875" style="16"/>
  </cols>
  <sheetData>
    <row r="1" spans="1:28">
      <c r="A1" s="18"/>
      <c r="B1" s="18"/>
      <c r="C1" s="265" t="s">
        <v>115</v>
      </c>
      <c r="D1" s="265"/>
      <c r="E1" s="265"/>
      <c r="F1" s="266" t="s">
        <v>95</v>
      </c>
      <c r="G1" s="266"/>
      <c r="H1" s="266"/>
      <c r="I1" s="267" t="s">
        <v>105</v>
      </c>
      <c r="J1" s="267"/>
      <c r="K1" s="267"/>
      <c r="L1" s="267"/>
      <c r="M1" s="264" t="s">
        <v>112</v>
      </c>
      <c r="N1" s="264"/>
      <c r="O1" s="264"/>
      <c r="P1" s="283"/>
      <c r="Q1" s="271" t="s">
        <v>193</v>
      </c>
      <c r="R1" s="271"/>
      <c r="S1" s="271"/>
      <c r="T1" s="271"/>
      <c r="U1" s="271" t="s">
        <v>194</v>
      </c>
      <c r="V1" s="271"/>
      <c r="W1" s="271"/>
      <c r="X1" s="271"/>
      <c r="Y1" s="284" t="s">
        <v>196</v>
      </c>
      <c r="Z1" s="285"/>
      <c r="AA1" s="285"/>
      <c r="AB1" s="285"/>
    </row>
    <row r="2" spans="1:28">
      <c r="A2" s="18" t="s">
        <v>91</v>
      </c>
      <c r="B2" s="18" t="s">
        <v>98</v>
      </c>
      <c r="C2" s="27" t="s">
        <v>92</v>
      </c>
      <c r="D2" s="27" t="s">
        <v>17</v>
      </c>
      <c r="E2" s="27" t="s">
        <v>94</v>
      </c>
      <c r="F2" s="18" t="s">
        <v>92</v>
      </c>
      <c r="G2" s="18" t="s">
        <v>17</v>
      </c>
      <c r="H2" s="18" t="s">
        <v>94</v>
      </c>
      <c r="I2" s="31" t="s">
        <v>103</v>
      </c>
      <c r="J2" s="31" t="s">
        <v>104</v>
      </c>
      <c r="K2" s="39" t="s">
        <v>105</v>
      </c>
      <c r="L2" s="31" t="s">
        <v>106</v>
      </c>
      <c r="M2" s="35" t="s">
        <v>109</v>
      </c>
      <c r="N2" s="35" t="s">
        <v>110</v>
      </c>
      <c r="O2" s="35" t="s">
        <v>108</v>
      </c>
      <c r="P2" s="125" t="s">
        <v>106</v>
      </c>
      <c r="Q2" s="84" t="s">
        <v>185</v>
      </c>
      <c r="R2" s="84" t="s">
        <v>106</v>
      </c>
      <c r="S2" s="84" t="s">
        <v>187</v>
      </c>
      <c r="T2" s="129" t="s">
        <v>188</v>
      </c>
      <c r="U2" s="16" t="s">
        <v>179</v>
      </c>
      <c r="V2" s="16" t="s">
        <v>182</v>
      </c>
      <c r="Y2" s="16" t="s">
        <v>179</v>
      </c>
      <c r="Z2" s="16" t="s">
        <v>182</v>
      </c>
    </row>
    <row r="3" spans="1:28">
      <c r="A3" s="18">
        <v>20171228</v>
      </c>
      <c r="B3" s="18" t="s">
        <v>99</v>
      </c>
      <c r="C3" s="27">
        <v>50960</v>
      </c>
      <c r="D3" s="27">
        <v>1</v>
      </c>
      <c r="E3" s="27">
        <v>2.1050313971742547</v>
      </c>
      <c r="F3" s="18">
        <v>217221</v>
      </c>
      <c r="G3" s="18">
        <v>1</v>
      </c>
      <c r="H3" s="18">
        <v>0.74075987128316323</v>
      </c>
      <c r="I3" s="32">
        <f>C3*D3*E3+F3*G3*H3</f>
        <v>268181</v>
      </c>
      <c r="J3" s="32">
        <f>C3*D3*E3+F3*G3*H3</f>
        <v>268181</v>
      </c>
      <c r="K3" s="39">
        <f>J3/I3*1000</f>
        <v>1000</v>
      </c>
      <c r="L3" s="31"/>
      <c r="M3" s="35">
        <f>100000000*0.4/C3</f>
        <v>784.92935635792776</v>
      </c>
      <c r="N3" s="35">
        <f>100000000*0.6/F3</f>
        <v>276.2163879182952</v>
      </c>
      <c r="O3" s="36">
        <f>M3*C3+N3*F3</f>
        <v>100000000</v>
      </c>
      <c r="P3" s="125"/>
      <c r="Q3" s="84">
        <v>1000</v>
      </c>
      <c r="R3" s="84"/>
      <c r="S3" s="84"/>
      <c r="T3" s="129"/>
      <c r="U3" s="16">
        <v>1000</v>
      </c>
      <c r="Y3" s="16">
        <v>1000</v>
      </c>
    </row>
    <row r="4" spans="1:28" s="17" customFormat="1">
      <c r="A4" s="20">
        <v>20180102</v>
      </c>
      <c r="B4" s="20" t="s">
        <v>100</v>
      </c>
      <c r="C4" s="20">
        <v>51020</v>
      </c>
      <c r="D4" s="20">
        <v>1</v>
      </c>
      <c r="E4" s="27">
        <v>2.1050313971742547</v>
      </c>
      <c r="F4" s="20">
        <v>221936</v>
      </c>
      <c r="G4" s="20">
        <v>1</v>
      </c>
      <c r="H4" s="18">
        <v>0.74075987128316323</v>
      </c>
      <c r="I4" s="32">
        <f>$I$3</f>
        <v>268181</v>
      </c>
      <c r="J4" s="32">
        <f t="shared" ref="J4:J67" si="0">C4*D4*E4+F4*G4*H4</f>
        <v>271799.98467693059</v>
      </c>
      <c r="K4" s="40">
        <f>J4/I4*1000</f>
        <v>1013.4945603041625</v>
      </c>
      <c r="L4" s="28">
        <f>(K4-K3)/K3</f>
        <v>1.3494560304162519E-2</v>
      </c>
      <c r="M4" s="35">
        <v>784.92935635792776</v>
      </c>
      <c r="N4" s="35">
        <v>276.2163879182952</v>
      </c>
      <c r="O4" s="36">
        <f t="shared" ref="O4:O67" si="1">M4*C4+N4*F4</f>
        <v>101349456.03041625</v>
      </c>
      <c r="P4" s="126">
        <f>(O4-O3)/O3</f>
        <v>1.3494560304162502E-2</v>
      </c>
      <c r="Q4" s="130">
        <v>1013.4967378037741</v>
      </c>
      <c r="R4" s="130">
        <v>1.3496737803774068E-2</v>
      </c>
      <c r="S4" s="131">
        <f>L4-R4</f>
        <v>-2.1774996115490886E-6</v>
      </c>
      <c r="T4" s="132">
        <f>K4-Q4</f>
        <v>-2.1774996115482281E-3</v>
      </c>
      <c r="U4" s="17">
        <v>1013.4967378037741</v>
      </c>
      <c r="V4" s="17">
        <v>1.3496737803774068E-2</v>
      </c>
      <c r="W4" s="115">
        <f>V4-L4</f>
        <v>2.1774996115490886E-6</v>
      </c>
      <c r="X4" s="17">
        <f>U4-K4</f>
        <v>2.1774996115482281E-3</v>
      </c>
      <c r="Y4" s="17">
        <v>1013.4945603041623</v>
      </c>
      <c r="Z4" s="17">
        <v>1.3494560304162292E-2</v>
      </c>
      <c r="AA4" s="115">
        <f>Z4-L4</f>
        <v>-2.2724877535296173E-16</v>
      </c>
      <c r="AB4" s="17">
        <f>Y4-K4</f>
        <v>0</v>
      </c>
    </row>
    <row r="5" spans="1:28">
      <c r="A5" s="18">
        <v>20180103</v>
      </c>
      <c r="B5" s="18" t="s">
        <v>99</v>
      </c>
      <c r="C5" s="27">
        <v>51620</v>
      </c>
      <c r="D5" s="27">
        <v>1</v>
      </c>
      <c r="E5" s="27">
        <v>2.1050313971742547</v>
      </c>
      <c r="F5" s="18">
        <v>242371</v>
      </c>
      <c r="G5" s="18">
        <v>1</v>
      </c>
      <c r="H5" s="18">
        <v>0.74075987128316323</v>
      </c>
      <c r="I5" s="32">
        <f t="shared" ref="I5:I68" si="2">$I$3</f>
        <v>268181</v>
      </c>
      <c r="J5" s="32">
        <f t="shared" si="0"/>
        <v>288200.43148490658</v>
      </c>
      <c r="K5" s="39">
        <f t="shared" ref="K5:K68" si="3">J5/I5*1000</f>
        <v>1074.6489553134138</v>
      </c>
      <c r="L5" s="34">
        <f t="shared" ref="L5:L68" si="4">(K5-K4)/K4</f>
        <v>6.0340131466416633E-2</v>
      </c>
      <c r="M5" s="35">
        <v>784.92935635792776</v>
      </c>
      <c r="N5" s="35">
        <v>276.2163879182952</v>
      </c>
      <c r="O5" s="36">
        <f t="shared" si="1"/>
        <v>107464895.53134136</v>
      </c>
      <c r="P5" s="127">
        <f t="shared" ref="P5:P68" si="5">(O5-O4)/O4</f>
        <v>6.0340131466416438E-2</v>
      </c>
      <c r="Q5" s="84">
        <v>1074.6513614317453</v>
      </c>
      <c r="R5" s="84">
        <v>6.0340227399736851E-2</v>
      </c>
      <c r="S5" s="131">
        <f t="shared" ref="S5:S68" si="6">L5-R5</f>
        <v>-9.593332021828882E-8</v>
      </c>
      <c r="T5" s="132">
        <f>K5-Q5</f>
        <v>-2.4061183314643131E-3</v>
      </c>
      <c r="U5" s="16">
        <v>1074.6513614317453</v>
      </c>
      <c r="V5" s="16">
        <v>6.0340227399736851E-2</v>
      </c>
      <c r="W5" s="115">
        <f t="shared" ref="W5:W68" si="7">V5-L5</f>
        <v>9.593332021828882E-8</v>
      </c>
      <c r="X5" s="17">
        <f t="shared" ref="X5:X68" si="8">U5-K5</f>
        <v>2.4061183314643131E-3</v>
      </c>
      <c r="Y5" s="16">
        <v>1074.6489553134136</v>
      </c>
      <c r="Z5" s="16">
        <v>6.0340131466416647E-2</v>
      </c>
      <c r="AA5" s="115">
        <f t="shared" ref="AA5:AA68" si="9">Z5-L5</f>
        <v>0</v>
      </c>
      <c r="AB5" s="17">
        <f t="shared" ref="AB5:AB68" si="10">Y5-K5</f>
        <v>0</v>
      </c>
    </row>
    <row r="6" spans="1:28">
      <c r="A6" s="18">
        <v>20180104</v>
      </c>
      <c r="B6" s="18" t="s">
        <v>99</v>
      </c>
      <c r="C6" s="27">
        <v>51080</v>
      </c>
      <c r="D6" s="27">
        <v>1</v>
      </c>
      <c r="E6" s="27">
        <v>2.1050313971742547</v>
      </c>
      <c r="F6" s="18">
        <v>245614</v>
      </c>
      <c r="G6" s="18">
        <v>1</v>
      </c>
      <c r="H6" s="18">
        <v>0.74075987128316323</v>
      </c>
      <c r="I6" s="32">
        <f t="shared" si="2"/>
        <v>268181</v>
      </c>
      <c r="J6" s="32">
        <f t="shared" si="0"/>
        <v>289465.99879300379</v>
      </c>
      <c r="K6" s="39">
        <f t="shared" si="3"/>
        <v>1079.368034249271</v>
      </c>
      <c r="L6" s="34">
        <f t="shared" si="4"/>
        <v>4.3912748554069759E-3</v>
      </c>
      <c r="M6" s="35">
        <v>784.92935635792776</v>
      </c>
      <c r="N6" s="35">
        <v>276.2163879182952</v>
      </c>
      <c r="O6" s="36">
        <f t="shared" si="1"/>
        <v>107936803.42492712</v>
      </c>
      <c r="P6" s="127">
        <f t="shared" si="5"/>
        <v>4.3912748554073445E-3</v>
      </c>
      <c r="Q6" s="84">
        <v>1079.3679667880094</v>
      </c>
      <c r="R6" s="84">
        <v>4.3889632726843396E-3</v>
      </c>
      <c r="S6" s="131">
        <f t="shared" si="6"/>
        <v>2.3115827226362698E-6</v>
      </c>
      <c r="T6" s="132">
        <f>K6-Q6</f>
        <v>6.7461261551216012E-5</v>
      </c>
      <c r="U6" s="16">
        <v>1079.3679667880094</v>
      </c>
      <c r="V6" s="16">
        <v>4.3889632726843396E-3</v>
      </c>
      <c r="W6" s="115">
        <f t="shared" si="7"/>
        <v>-2.3115827226362698E-6</v>
      </c>
      <c r="X6" s="17">
        <f t="shared" si="8"/>
        <v>-6.7461261551216012E-5</v>
      </c>
      <c r="Y6" s="16">
        <v>1079.3680342492712</v>
      </c>
      <c r="Z6" s="16">
        <v>4.3912748554074E-3</v>
      </c>
      <c r="AA6" s="115">
        <f t="shared" si="9"/>
        <v>4.2413988987632933E-16</v>
      </c>
      <c r="AB6" s="17">
        <f t="shared" si="10"/>
        <v>0</v>
      </c>
    </row>
    <row r="7" spans="1:28">
      <c r="A7" s="18">
        <v>20180105</v>
      </c>
      <c r="B7" s="18" t="s">
        <v>99</v>
      </c>
      <c r="C7" s="27">
        <v>52120</v>
      </c>
      <c r="D7" s="27">
        <v>1</v>
      </c>
      <c r="E7" s="27">
        <v>2.1050313971742547</v>
      </c>
      <c r="F7" s="18">
        <v>262217</v>
      </c>
      <c r="G7" s="18">
        <v>1</v>
      </c>
      <c r="H7" s="18">
        <v>0.74075987128316323</v>
      </c>
      <c r="I7" s="32">
        <f t="shared" si="2"/>
        <v>268181</v>
      </c>
      <c r="J7" s="32">
        <f t="shared" si="0"/>
        <v>303954.06758897938</v>
      </c>
      <c r="K7" s="39">
        <f t="shared" si="3"/>
        <v>1133.3915064414682</v>
      </c>
      <c r="L7" s="34">
        <f t="shared" si="4"/>
        <v>5.0051021040077387E-2</v>
      </c>
      <c r="M7" s="35">
        <v>784.92935635792776</v>
      </c>
      <c r="N7" s="35">
        <v>276.2163879182952</v>
      </c>
      <c r="O7" s="36">
        <f t="shared" si="1"/>
        <v>113339150.6441468</v>
      </c>
      <c r="P7" s="127">
        <f t="shared" si="5"/>
        <v>5.0051021040077019E-2</v>
      </c>
      <c r="Q7" s="84">
        <v>1133.3928331796135</v>
      </c>
      <c r="R7" s="84">
        <v>5.0052315849590787E-2</v>
      </c>
      <c r="S7" s="131">
        <f t="shared" si="6"/>
        <v>-1.294809513399664E-6</v>
      </c>
      <c r="T7" s="132">
        <f>K7-Q7</f>
        <v>-1.3267381452806148E-3</v>
      </c>
      <c r="U7" s="16">
        <v>1133.3928331796135</v>
      </c>
      <c r="V7" s="16">
        <v>5.0052315849590787E-2</v>
      </c>
      <c r="W7" s="115">
        <f t="shared" si="7"/>
        <v>1.294809513399664E-6</v>
      </c>
      <c r="X7" s="17">
        <f t="shared" si="8"/>
        <v>1.3267381452806148E-3</v>
      </c>
      <c r="Y7" s="16">
        <v>1133.3915064414682</v>
      </c>
      <c r="Z7" s="16">
        <v>5.0051021040077165E-2</v>
      </c>
      <c r="AA7" s="115">
        <f t="shared" si="9"/>
        <v>-2.2204460492503131E-16</v>
      </c>
      <c r="AB7" s="17">
        <f t="shared" si="10"/>
        <v>0</v>
      </c>
    </row>
    <row r="8" spans="1:28">
      <c r="A8" s="18">
        <v>20180108</v>
      </c>
      <c r="B8" s="18" t="s">
        <v>99</v>
      </c>
      <c r="C8" s="27">
        <v>52020</v>
      </c>
      <c r="D8" s="27">
        <v>1</v>
      </c>
      <c r="E8" s="27">
        <v>2.1050313971742547</v>
      </c>
      <c r="F8" s="18">
        <v>297192</v>
      </c>
      <c r="G8" s="18">
        <v>1</v>
      </c>
      <c r="H8" s="18">
        <v>0.74075987128316323</v>
      </c>
      <c r="I8" s="32">
        <f t="shared" si="2"/>
        <v>268181</v>
      </c>
      <c r="J8" s="32">
        <f t="shared" si="0"/>
        <v>329651.64094739058</v>
      </c>
      <c r="K8" s="39">
        <f t="shared" si="3"/>
        <v>1229.2132587595338</v>
      </c>
      <c r="L8" s="34">
        <f t="shared" si="4"/>
        <v>8.4544265395916945E-2</v>
      </c>
      <c r="M8" s="35">
        <v>784.92935635792776</v>
      </c>
      <c r="N8" s="35">
        <v>276.2163879182952</v>
      </c>
      <c r="O8" s="36">
        <f t="shared" si="1"/>
        <v>122921325.87595338</v>
      </c>
      <c r="P8" s="127">
        <f t="shared" si="5"/>
        <v>8.4544265395917112E-2</v>
      </c>
      <c r="Q8" s="84">
        <v>1229.2157735654537</v>
      </c>
      <c r="R8" s="84">
        <v>8.4545214669320856E-2</v>
      </c>
      <c r="S8" s="131">
        <f t="shared" si="6"/>
        <v>-9.4927340391071091E-7</v>
      </c>
      <c r="T8" s="132">
        <f>K8-Q8</f>
        <v>-2.5148059198727424E-3</v>
      </c>
      <c r="U8" s="16">
        <v>1229.2157735654537</v>
      </c>
      <c r="V8" s="16">
        <v>8.4545214669320856E-2</v>
      </c>
      <c r="W8" s="115">
        <f t="shared" si="7"/>
        <v>9.4927340391071091E-7</v>
      </c>
      <c r="X8" s="17">
        <f t="shared" si="8"/>
        <v>2.5148059198727424E-3</v>
      </c>
      <c r="Y8" s="16">
        <v>1229.2132587595338</v>
      </c>
      <c r="Z8" s="16">
        <v>8.4544265395916945E-2</v>
      </c>
      <c r="AA8" s="115">
        <f t="shared" si="9"/>
        <v>0</v>
      </c>
      <c r="AB8" s="17">
        <f t="shared" si="10"/>
        <v>0</v>
      </c>
    </row>
    <row r="9" spans="1:28">
      <c r="A9" s="18">
        <v>20180109</v>
      </c>
      <c r="B9" s="18" t="s">
        <v>99</v>
      </c>
      <c r="C9" s="27">
        <v>50400</v>
      </c>
      <c r="D9" s="27">
        <v>1</v>
      </c>
      <c r="E9" s="27">
        <v>2.1050313971742547</v>
      </c>
      <c r="F9" s="18">
        <v>287368</v>
      </c>
      <c r="G9" s="18">
        <v>1</v>
      </c>
      <c r="H9" s="18">
        <v>0.74075987128316323</v>
      </c>
      <c r="I9" s="32">
        <f t="shared" si="2"/>
        <v>268181</v>
      </c>
      <c r="J9" s="32">
        <f t="shared" si="0"/>
        <v>318964.2651084825</v>
      </c>
      <c r="K9" s="39">
        <f t="shared" si="3"/>
        <v>1189.3619052374422</v>
      </c>
      <c r="L9" s="34">
        <f t="shared" si="4"/>
        <v>-3.2420211251469711E-2</v>
      </c>
      <c r="M9" s="35">
        <v>784.92935635792776</v>
      </c>
      <c r="N9" s="35">
        <v>276.2163879182952</v>
      </c>
      <c r="O9" s="36">
        <f t="shared" si="1"/>
        <v>118936190.52374421</v>
      </c>
      <c r="P9" s="127">
        <f t="shared" si="5"/>
        <v>-3.2420211251469766E-2</v>
      </c>
      <c r="Q9" s="84">
        <v>1189.36287593004</v>
      </c>
      <c r="R9" s="84">
        <v>-3.2421401101790842E-2</v>
      </c>
      <c r="S9" s="131">
        <f t="shared" si="6"/>
        <v>1.1898503211316136E-6</v>
      </c>
      <c r="T9" s="132">
        <f t="shared" ref="T9:T72" si="11">K9-Q9</f>
        <v>-9.7069259777526895E-4</v>
      </c>
      <c r="U9" s="16">
        <v>1189.36287593004</v>
      </c>
      <c r="V9" s="16">
        <v>-3.2421401101790842E-2</v>
      </c>
      <c r="W9" s="115">
        <f t="shared" si="7"/>
        <v>-1.1898503211316136E-6</v>
      </c>
      <c r="X9" s="17">
        <f t="shared" si="8"/>
        <v>9.7069259777526895E-4</v>
      </c>
      <c r="Y9" s="16">
        <v>1189.361905237442</v>
      </c>
      <c r="Z9" s="16">
        <v>-3.2420211251469898E-2</v>
      </c>
      <c r="AA9" s="115">
        <f t="shared" si="9"/>
        <v>-1.8735013540549517E-16</v>
      </c>
      <c r="AB9" s="17">
        <f t="shared" si="10"/>
        <v>0</v>
      </c>
    </row>
    <row r="10" spans="1:28">
      <c r="A10" s="18">
        <v>20180110</v>
      </c>
      <c r="B10" s="18" t="s">
        <v>99</v>
      </c>
      <c r="C10" s="27">
        <v>48840</v>
      </c>
      <c r="D10" s="27">
        <v>1</v>
      </c>
      <c r="E10" s="27">
        <v>2.1050313971742547</v>
      </c>
      <c r="F10" s="18">
        <v>290807</v>
      </c>
      <c r="G10" s="18">
        <v>1</v>
      </c>
      <c r="H10" s="18">
        <v>0.74075987128316323</v>
      </c>
      <c r="I10" s="32">
        <f t="shared" si="2"/>
        <v>268181</v>
      </c>
      <c r="J10" s="32">
        <f t="shared" si="0"/>
        <v>318227.88932623342</v>
      </c>
      <c r="K10" s="39">
        <f t="shared" si="3"/>
        <v>1186.6160888587688</v>
      </c>
      <c r="L10" s="34">
        <f t="shared" si="4"/>
        <v>-2.308646650428309E-3</v>
      </c>
      <c r="M10" s="35">
        <v>784.92935635792776</v>
      </c>
      <c r="N10" s="35">
        <v>276.2163879182952</v>
      </c>
      <c r="O10" s="36">
        <f t="shared" si="1"/>
        <v>118661608.88587686</v>
      </c>
      <c r="P10" s="127">
        <f t="shared" si="5"/>
        <v>-2.3086466504283185E-3</v>
      </c>
      <c r="Q10" s="84">
        <v>1186.6159426927018</v>
      </c>
      <c r="R10" s="84">
        <v>-2.3095838056911107E-3</v>
      </c>
      <c r="S10" s="131">
        <f t="shared" si="6"/>
        <v>9.3715526280164704E-7</v>
      </c>
      <c r="T10" s="132">
        <f t="shared" si="11"/>
        <v>1.4616606699746626E-4</v>
      </c>
      <c r="U10" s="16">
        <v>1186.6159426927018</v>
      </c>
      <c r="V10" s="16">
        <v>-2.3095838056911107E-3</v>
      </c>
      <c r="W10" s="115">
        <f t="shared" si="7"/>
        <v>-9.3715526280164704E-7</v>
      </c>
      <c r="X10" s="17">
        <f t="shared" si="8"/>
        <v>-1.4616606699746626E-4</v>
      </c>
      <c r="Y10" s="16">
        <v>1186.6160888587688</v>
      </c>
      <c r="Z10" s="16">
        <v>-2.3086466504281186E-3</v>
      </c>
      <c r="AA10" s="115">
        <f t="shared" si="9"/>
        <v>1.9038590148845458E-16</v>
      </c>
      <c r="AB10" s="17">
        <f t="shared" si="10"/>
        <v>0</v>
      </c>
    </row>
    <row r="11" spans="1:28">
      <c r="A11" s="18">
        <v>20180111</v>
      </c>
      <c r="B11" s="18" t="s">
        <v>99</v>
      </c>
      <c r="C11" s="27">
        <v>48240</v>
      </c>
      <c r="D11" s="27">
        <v>1</v>
      </c>
      <c r="E11" s="27">
        <v>2.1050313971742547</v>
      </c>
      <c r="F11" s="18">
        <v>301614</v>
      </c>
      <c r="G11" s="18">
        <v>1</v>
      </c>
      <c r="H11" s="18">
        <v>0.74075987128316323</v>
      </c>
      <c r="I11" s="32">
        <f t="shared" si="2"/>
        <v>268181</v>
      </c>
      <c r="J11" s="32">
        <f t="shared" si="0"/>
        <v>324970.26241688605</v>
      </c>
      <c r="K11" s="39">
        <f t="shared" si="3"/>
        <v>1211.7572177629513</v>
      </c>
      <c r="L11" s="34">
        <f t="shared" si="4"/>
        <v>2.1187247619710012E-2</v>
      </c>
      <c r="M11" s="35">
        <v>784.92935635792776</v>
      </c>
      <c r="N11" s="35">
        <v>276.2163879182952</v>
      </c>
      <c r="O11" s="36">
        <f t="shared" si="1"/>
        <v>121175721.77629513</v>
      </c>
      <c r="P11" s="127">
        <f t="shared" si="5"/>
        <v>2.1187247619710064E-2</v>
      </c>
      <c r="Q11" s="84">
        <v>1211.7571128232109</v>
      </c>
      <c r="R11" s="84">
        <v>2.1187284972303794E-2</v>
      </c>
      <c r="S11" s="131">
        <f t="shared" si="6"/>
        <v>-3.7352593781903032E-8</v>
      </c>
      <c r="T11" s="132">
        <f t="shared" si="11"/>
        <v>1.0493974036762665E-4</v>
      </c>
      <c r="U11" s="16">
        <v>1211.7571128232109</v>
      </c>
      <c r="V11" s="16">
        <v>2.1187284972303794E-2</v>
      </c>
      <c r="W11" s="115">
        <f t="shared" si="7"/>
        <v>3.7352593781903032E-8</v>
      </c>
      <c r="X11" s="17">
        <f t="shared" si="8"/>
        <v>-1.0493974036762665E-4</v>
      </c>
      <c r="Y11" s="16">
        <v>1211.7572177629511</v>
      </c>
      <c r="Z11" s="16">
        <v>2.1187247619709818E-2</v>
      </c>
      <c r="AA11" s="115">
        <f t="shared" si="9"/>
        <v>-1.9428902930940239E-16</v>
      </c>
      <c r="AB11" s="17">
        <f t="shared" si="10"/>
        <v>0</v>
      </c>
    </row>
    <row r="12" spans="1:28">
      <c r="A12" s="18">
        <v>20180112</v>
      </c>
      <c r="B12" s="18" t="s">
        <v>99</v>
      </c>
      <c r="C12" s="27">
        <v>48200</v>
      </c>
      <c r="D12" s="27">
        <v>1</v>
      </c>
      <c r="E12" s="27">
        <v>2.1050313971742547</v>
      </c>
      <c r="F12" s="18">
        <v>335508</v>
      </c>
      <c r="G12" s="18">
        <v>1</v>
      </c>
      <c r="H12" s="18">
        <v>0.74075987128316323</v>
      </c>
      <c r="I12" s="32">
        <f t="shared" si="2"/>
        <v>268181</v>
      </c>
      <c r="J12" s="32">
        <f t="shared" si="0"/>
        <v>349993.3762382706</v>
      </c>
      <c r="K12" s="39">
        <f t="shared" si="3"/>
        <v>1305.0640285414349</v>
      </c>
      <c r="L12" s="34">
        <f t="shared" si="4"/>
        <v>7.700124200682637E-2</v>
      </c>
      <c r="M12" s="35">
        <v>784.92935635792776</v>
      </c>
      <c r="N12" s="35">
        <v>276.2163879182952</v>
      </c>
      <c r="O12" s="36">
        <f t="shared" si="1"/>
        <v>130506402.8541435</v>
      </c>
      <c r="P12" s="127">
        <f t="shared" si="5"/>
        <v>7.7001242006826481E-2</v>
      </c>
      <c r="Q12" s="84">
        <v>1305.0659361960002</v>
      </c>
      <c r="R12" s="84">
        <v>7.7002909564437186E-2</v>
      </c>
      <c r="S12" s="131">
        <f t="shared" si="6"/>
        <v>-1.6675576108154955E-6</v>
      </c>
      <c r="T12" s="132">
        <f t="shared" si="11"/>
        <v>-1.9076545652296772E-3</v>
      </c>
      <c r="U12" s="16">
        <v>1305.0659361960002</v>
      </c>
      <c r="V12" s="16">
        <v>7.7002909564437186E-2</v>
      </c>
      <c r="W12" s="115">
        <f t="shared" si="7"/>
        <v>1.6675576108154955E-6</v>
      </c>
      <c r="X12" s="17">
        <f t="shared" si="8"/>
        <v>1.9076545652296772E-3</v>
      </c>
      <c r="Y12" s="16">
        <v>1305.0640285414349</v>
      </c>
      <c r="Z12" s="16">
        <v>7.7001242006826578E-2</v>
      </c>
      <c r="AA12" s="115">
        <f t="shared" si="9"/>
        <v>2.0816681711721685E-16</v>
      </c>
      <c r="AB12" s="17">
        <f t="shared" si="10"/>
        <v>0</v>
      </c>
    </row>
    <row r="13" spans="1:28">
      <c r="A13" s="18">
        <v>20180115</v>
      </c>
      <c r="B13" s="18" t="s">
        <v>99</v>
      </c>
      <c r="C13" s="27">
        <v>48540</v>
      </c>
      <c r="D13" s="27">
        <v>1</v>
      </c>
      <c r="E13" s="27">
        <v>2.1050313971742547</v>
      </c>
      <c r="F13" s="18">
        <v>343859</v>
      </c>
      <c r="G13" s="18">
        <v>1</v>
      </c>
      <c r="H13" s="18">
        <v>0.74075987128316323</v>
      </c>
      <c r="I13" s="32">
        <f t="shared" si="2"/>
        <v>268181</v>
      </c>
      <c r="J13" s="32">
        <f t="shared" si="0"/>
        <v>356895.17259839555</v>
      </c>
      <c r="K13" s="39">
        <f t="shared" si="3"/>
        <v>1330.7996189081089</v>
      </c>
      <c r="L13" s="34">
        <f t="shared" si="4"/>
        <v>1.9719791369498193E-2</v>
      </c>
      <c r="M13" s="35">
        <v>784.92935635792776</v>
      </c>
      <c r="N13" s="35">
        <v>276.2163879182952</v>
      </c>
      <c r="O13" s="36">
        <f t="shared" si="1"/>
        <v>133079961.89081088</v>
      </c>
      <c r="P13" s="127">
        <f t="shared" si="5"/>
        <v>1.9719791369498064E-2</v>
      </c>
      <c r="Q13" s="84">
        <v>1330.80118176067</v>
      </c>
      <c r="R13" s="84">
        <v>1.9719498341733473E-2</v>
      </c>
      <c r="S13" s="131">
        <f t="shared" si="6"/>
        <v>2.930277647195112E-7</v>
      </c>
      <c r="T13" s="132">
        <f t="shared" si="11"/>
        <v>-1.5628525611646182E-3</v>
      </c>
      <c r="U13" s="16">
        <v>1330.80118176067</v>
      </c>
      <c r="V13" s="16">
        <v>1.9719498341733473E-2</v>
      </c>
      <c r="W13" s="115">
        <f t="shared" si="7"/>
        <v>-2.930277647195112E-7</v>
      </c>
      <c r="X13" s="17">
        <f t="shared" si="8"/>
        <v>1.5628525611646182E-3</v>
      </c>
      <c r="Y13" s="16">
        <v>1330.7996189081089</v>
      </c>
      <c r="Z13" s="16">
        <v>1.9719791369498193E-2</v>
      </c>
      <c r="AA13" s="115">
        <f t="shared" si="9"/>
        <v>0</v>
      </c>
      <c r="AB13" s="17">
        <f t="shared" si="10"/>
        <v>0</v>
      </c>
    </row>
    <row r="14" spans="1:28">
      <c r="A14" s="18">
        <v>20180116</v>
      </c>
      <c r="B14" s="18" t="s">
        <v>99</v>
      </c>
      <c r="C14" s="27">
        <v>50000</v>
      </c>
      <c r="D14" s="27">
        <v>1</v>
      </c>
      <c r="E14" s="27">
        <v>2.1050313971742547</v>
      </c>
      <c r="F14" s="18">
        <v>341305</v>
      </c>
      <c r="G14" s="18">
        <v>1</v>
      </c>
      <c r="H14" s="18">
        <v>0.74075987128316323</v>
      </c>
      <c r="I14" s="32">
        <f t="shared" si="2"/>
        <v>268181</v>
      </c>
      <c r="J14" s="32">
        <f t="shared" si="0"/>
        <v>358076.61772701278</v>
      </c>
      <c r="K14" s="39">
        <f t="shared" si="3"/>
        <v>1335.2050209635013</v>
      </c>
      <c r="L14" s="34">
        <f t="shared" si="4"/>
        <v>3.3103421377644725E-3</v>
      </c>
      <c r="M14" s="35">
        <v>784.92935635792776</v>
      </c>
      <c r="N14" s="35">
        <v>276.2163879182952</v>
      </c>
      <c r="O14" s="36">
        <f t="shared" si="1"/>
        <v>133520502.09635013</v>
      </c>
      <c r="P14" s="127">
        <f t="shared" si="5"/>
        <v>3.3103421377645844E-3</v>
      </c>
      <c r="Q14" s="84">
        <v>1335.2055194272677</v>
      </c>
      <c r="R14" s="84">
        <v>3.3095384396718878E-3</v>
      </c>
      <c r="S14" s="131">
        <f t="shared" si="6"/>
        <v>8.0369809258478211E-7</v>
      </c>
      <c r="T14" s="132">
        <f t="shared" si="11"/>
        <v>-4.9846376646200952E-4</v>
      </c>
      <c r="U14" s="16">
        <v>1335.2055194272677</v>
      </c>
      <c r="V14" s="16">
        <v>3.3095384396718878E-3</v>
      </c>
      <c r="W14" s="115">
        <f t="shared" si="7"/>
        <v>-8.0369809258478211E-7</v>
      </c>
      <c r="X14" s="17">
        <f t="shared" si="8"/>
        <v>4.9846376646200952E-4</v>
      </c>
      <c r="Y14" s="16">
        <v>1335.2050209635013</v>
      </c>
      <c r="Z14" s="16">
        <v>3.3103421377644725E-3</v>
      </c>
      <c r="AA14" s="115">
        <f t="shared" si="9"/>
        <v>0</v>
      </c>
      <c r="AB14" s="17">
        <f t="shared" si="10"/>
        <v>0</v>
      </c>
    </row>
    <row r="15" spans="1:28">
      <c r="A15" s="18">
        <v>20180117</v>
      </c>
      <c r="B15" s="18" t="s">
        <v>99</v>
      </c>
      <c r="C15" s="27">
        <v>49620</v>
      </c>
      <c r="D15" s="27">
        <v>1</v>
      </c>
      <c r="E15" s="27">
        <v>2.1050313971742547</v>
      </c>
      <c r="F15" s="18">
        <v>308000</v>
      </c>
      <c r="G15" s="18">
        <v>1</v>
      </c>
      <c r="H15" s="18">
        <v>0.74075987128316323</v>
      </c>
      <c r="I15" s="32">
        <f t="shared" si="2"/>
        <v>268181</v>
      </c>
      <c r="J15" s="32">
        <f t="shared" si="0"/>
        <v>332605.69828300079</v>
      </c>
      <c r="K15" s="39">
        <f t="shared" si="3"/>
        <v>1240.228421413153</v>
      </c>
      <c r="L15" s="34">
        <f t="shared" si="4"/>
        <v>-7.1132596162506889E-2</v>
      </c>
      <c r="M15" s="35">
        <v>784.92935635792776</v>
      </c>
      <c r="N15" s="35">
        <v>276.2163879182952</v>
      </c>
      <c r="O15" s="36">
        <f t="shared" si="1"/>
        <v>124022842.14131531</v>
      </c>
      <c r="P15" s="127">
        <f t="shared" si="5"/>
        <v>-7.1132596162506848E-2</v>
      </c>
      <c r="Q15" s="84">
        <v>1240.2282152815201</v>
      </c>
      <c r="R15" s="84">
        <v>-7.1133097312605392E-2</v>
      </c>
      <c r="S15" s="131">
        <f t="shared" si="6"/>
        <v>5.0115009850304482E-7</v>
      </c>
      <c r="T15" s="132">
        <f t="shared" si="11"/>
        <v>2.0613163292182435E-4</v>
      </c>
      <c r="U15" s="16">
        <v>1240.2282152815201</v>
      </c>
      <c r="V15" s="16">
        <v>-7.1133097312605392E-2</v>
      </c>
      <c r="W15" s="115">
        <f t="shared" si="7"/>
        <v>-5.0115009850304482E-7</v>
      </c>
      <c r="X15" s="17">
        <f t="shared" si="8"/>
        <v>-2.0613163292182435E-4</v>
      </c>
      <c r="Y15" s="16">
        <v>1240.2284214131532</v>
      </c>
      <c r="Z15" s="16">
        <v>-7.1132596162506723E-2</v>
      </c>
      <c r="AA15" s="115">
        <f t="shared" si="9"/>
        <v>1.6653345369377348E-16</v>
      </c>
      <c r="AB15" s="17">
        <f t="shared" si="10"/>
        <v>0</v>
      </c>
    </row>
    <row r="16" spans="1:28">
      <c r="A16" s="18">
        <v>20180118</v>
      </c>
      <c r="B16" s="18" t="s">
        <v>99</v>
      </c>
      <c r="C16" s="27">
        <v>49900</v>
      </c>
      <c r="D16" s="27">
        <v>1</v>
      </c>
      <c r="E16" s="27">
        <v>2.1050313971742547</v>
      </c>
      <c r="F16" s="18">
        <v>313698</v>
      </c>
      <c r="G16" s="18">
        <v>1</v>
      </c>
      <c r="H16" s="18">
        <v>0.74075987128316323</v>
      </c>
      <c r="I16" s="32">
        <f t="shared" si="2"/>
        <v>268181</v>
      </c>
      <c r="J16" s="32">
        <f t="shared" si="0"/>
        <v>337415.95682078105</v>
      </c>
      <c r="K16" s="39">
        <f t="shared" si="3"/>
        <v>1258.1650333945397</v>
      </c>
      <c r="L16" s="34">
        <f t="shared" si="4"/>
        <v>1.4462345541919767E-2</v>
      </c>
      <c r="M16" s="35">
        <v>784.92935635792776</v>
      </c>
      <c r="N16" s="35">
        <v>276.2163879182952</v>
      </c>
      <c r="O16" s="36">
        <f t="shared" si="1"/>
        <v>125816503.33945397</v>
      </c>
      <c r="P16" s="127">
        <f t="shared" si="5"/>
        <v>1.4462345541919636E-2</v>
      </c>
      <c r="Q16" s="84">
        <v>1258.1655018755234</v>
      </c>
      <c r="R16" s="84">
        <v>1.4462891887951251E-2</v>
      </c>
      <c r="S16" s="131">
        <f t="shared" si="6"/>
        <v>-5.4634603148355498E-7</v>
      </c>
      <c r="T16" s="132">
        <f t="shared" si="11"/>
        <v>-4.6848098372720415E-4</v>
      </c>
      <c r="U16" s="16">
        <v>1258.1655018755234</v>
      </c>
      <c r="V16" s="16">
        <v>1.4462891887951251E-2</v>
      </c>
      <c r="W16" s="115">
        <f t="shared" si="7"/>
        <v>5.4634603148355498E-7</v>
      </c>
      <c r="X16" s="17">
        <f t="shared" si="8"/>
        <v>4.6848098372720415E-4</v>
      </c>
      <c r="Y16" s="16">
        <v>1258.1650333945395</v>
      </c>
      <c r="Z16" s="16">
        <v>1.4462345541919398E-2</v>
      </c>
      <c r="AA16" s="115">
        <f t="shared" si="9"/>
        <v>-3.6949610038305991E-16</v>
      </c>
      <c r="AB16" s="17">
        <f t="shared" si="10"/>
        <v>0</v>
      </c>
    </row>
    <row r="17" spans="1:28">
      <c r="A17" s="18">
        <v>20180119</v>
      </c>
      <c r="B17" s="18" t="s">
        <v>99</v>
      </c>
      <c r="C17" s="27">
        <v>49320</v>
      </c>
      <c r="D17" s="27">
        <v>1</v>
      </c>
      <c r="E17" s="27">
        <v>2.1050313971742547</v>
      </c>
      <c r="F17" s="18">
        <v>282750</v>
      </c>
      <c r="G17" s="18">
        <v>1</v>
      </c>
      <c r="H17" s="18">
        <v>0.74075987128316323</v>
      </c>
      <c r="I17" s="32">
        <f t="shared" si="2"/>
        <v>268181</v>
      </c>
      <c r="J17" s="32">
        <f t="shared" si="0"/>
        <v>313270.00211394863</v>
      </c>
      <c r="K17" s="39">
        <f t="shared" si="3"/>
        <v>1168.1289953947096</v>
      </c>
      <c r="L17" s="34">
        <f t="shared" si="4"/>
        <v>-7.1561389491895305E-2</v>
      </c>
      <c r="M17" s="35">
        <v>784.92935635792776</v>
      </c>
      <c r="N17" s="35">
        <v>276.2163879182952</v>
      </c>
      <c r="O17" s="36">
        <f t="shared" si="1"/>
        <v>116812899.53947097</v>
      </c>
      <c r="P17" s="127">
        <f t="shared" si="5"/>
        <v>-7.1561389491895167E-2</v>
      </c>
      <c r="Q17" s="84">
        <v>1168.1312291120391</v>
      </c>
      <c r="R17" s="84">
        <v>-7.15599598218771E-2</v>
      </c>
      <c r="S17" s="131">
        <f t="shared" si="6"/>
        <v>-1.4296700182048205E-6</v>
      </c>
      <c r="T17" s="132">
        <f t="shared" si="11"/>
        <v>-2.2337173295454704E-3</v>
      </c>
      <c r="U17" s="16">
        <v>1168.1312291120391</v>
      </c>
      <c r="V17" s="16">
        <v>-7.15599598218771E-2</v>
      </c>
      <c r="W17" s="115">
        <f t="shared" si="7"/>
        <v>1.4296700182048205E-6</v>
      </c>
      <c r="X17" s="17">
        <f t="shared" si="8"/>
        <v>2.2337173295454704E-3</v>
      </c>
      <c r="Y17" s="16">
        <v>1168.1289953947098</v>
      </c>
      <c r="Z17" s="16">
        <v>-7.1561389491894958E-2</v>
      </c>
      <c r="AA17" s="115">
        <f t="shared" si="9"/>
        <v>3.4694469519536142E-16</v>
      </c>
      <c r="AB17" s="17">
        <f t="shared" si="10"/>
        <v>0</v>
      </c>
    </row>
    <row r="18" spans="1:28">
      <c r="A18" s="18">
        <v>20180122</v>
      </c>
      <c r="B18" s="18" t="s">
        <v>99</v>
      </c>
      <c r="C18" s="27">
        <v>48240</v>
      </c>
      <c r="D18" s="27">
        <v>1</v>
      </c>
      <c r="E18" s="27">
        <v>2.1050313971742547</v>
      </c>
      <c r="F18" s="18">
        <v>275677</v>
      </c>
      <c r="G18" s="18">
        <v>1</v>
      </c>
      <c r="H18" s="18">
        <v>0.74075987128316323</v>
      </c>
      <c r="I18" s="32">
        <f t="shared" si="2"/>
        <v>268181</v>
      </c>
      <c r="J18" s="32">
        <f t="shared" si="0"/>
        <v>305757.17363541463</v>
      </c>
      <c r="K18" s="39">
        <f t="shared" si="3"/>
        <v>1140.114973228583</v>
      </c>
      <c r="L18" s="34">
        <f t="shared" si="4"/>
        <v>-2.398195942106603E-2</v>
      </c>
      <c r="M18" s="35">
        <v>784.92935635792776</v>
      </c>
      <c r="N18" s="35">
        <v>276.2163879182952</v>
      </c>
      <c r="O18" s="36">
        <f t="shared" si="1"/>
        <v>114011497.3228583</v>
      </c>
      <c r="P18" s="127">
        <f t="shared" si="5"/>
        <v>-2.3981959421066127E-2</v>
      </c>
      <c r="Q18" s="84">
        <v>1140.1153217784347</v>
      </c>
      <c r="R18" s="84">
        <v>-2.3983527394350102E-2</v>
      </c>
      <c r="S18" s="131">
        <f t="shared" si="6"/>
        <v>1.5679732840723215E-6</v>
      </c>
      <c r="T18" s="132">
        <f t="shared" si="11"/>
        <v>-3.485498516511143E-4</v>
      </c>
      <c r="U18" s="16">
        <v>1140.1153217784347</v>
      </c>
      <c r="V18" s="16">
        <v>-2.3983527394350102E-2</v>
      </c>
      <c r="W18" s="115">
        <f t="shared" si="7"/>
        <v>-1.5679732840723215E-6</v>
      </c>
      <c r="X18" s="17">
        <f t="shared" si="8"/>
        <v>3.485498516511143E-4</v>
      </c>
      <c r="Y18" s="16">
        <v>1140.1149732285828</v>
      </c>
      <c r="Z18" s="16">
        <v>-2.3981959421066415E-2</v>
      </c>
      <c r="AA18" s="115">
        <f t="shared" si="9"/>
        <v>-3.8510861166685117E-16</v>
      </c>
      <c r="AB18" s="17">
        <f t="shared" si="10"/>
        <v>0</v>
      </c>
    </row>
    <row r="19" spans="1:28">
      <c r="A19" s="18">
        <v>20180123</v>
      </c>
      <c r="B19" s="18" t="s">
        <v>99</v>
      </c>
      <c r="C19" s="27">
        <v>49160</v>
      </c>
      <c r="D19" s="27">
        <v>1</v>
      </c>
      <c r="E19" s="27">
        <v>2.1050313971742547</v>
      </c>
      <c r="F19" s="18">
        <v>293754</v>
      </c>
      <c r="G19" s="18">
        <v>1</v>
      </c>
      <c r="H19" s="18">
        <v>0.74075987128316323</v>
      </c>
      <c r="I19" s="32">
        <f t="shared" si="2"/>
        <v>268181</v>
      </c>
      <c r="J19" s="32">
        <f t="shared" si="0"/>
        <v>321084.5187140007</v>
      </c>
      <c r="K19" s="39">
        <f t="shared" si="3"/>
        <v>1197.2679597510662</v>
      </c>
      <c r="L19" s="34">
        <f t="shared" si="4"/>
        <v>5.0129142993918463E-2</v>
      </c>
      <c r="M19" s="35">
        <v>784.92935635792776</v>
      </c>
      <c r="N19" s="35">
        <v>276.2163879182952</v>
      </c>
      <c r="O19" s="36">
        <f t="shared" si="1"/>
        <v>119726795.97510661</v>
      </c>
      <c r="P19" s="127">
        <f t="shared" si="5"/>
        <v>5.0129142993918394E-2</v>
      </c>
      <c r="Q19" s="84">
        <v>1197.2688292517716</v>
      </c>
      <c r="R19" s="84">
        <v>5.0129584596920219E-2</v>
      </c>
      <c r="S19" s="131">
        <f t="shared" si="6"/>
        <v>-4.4160300175649647E-7</v>
      </c>
      <c r="T19" s="132">
        <f t="shared" si="11"/>
        <v>-8.6950070544844493E-4</v>
      </c>
      <c r="U19" s="16">
        <v>1197.2688292517716</v>
      </c>
      <c r="V19" s="16">
        <v>5.0129584596920219E-2</v>
      </c>
      <c r="W19" s="115">
        <f t="shared" si="7"/>
        <v>4.4160300175649647E-7</v>
      </c>
      <c r="X19" s="17">
        <f t="shared" si="8"/>
        <v>8.6950070544844493E-4</v>
      </c>
      <c r="Y19" s="16">
        <v>1197.2679597510662</v>
      </c>
      <c r="Z19" s="16">
        <v>5.0129142993918671E-2</v>
      </c>
      <c r="AA19" s="115">
        <f t="shared" si="9"/>
        <v>2.0816681711721685E-16</v>
      </c>
      <c r="AB19" s="17">
        <f t="shared" si="10"/>
        <v>0</v>
      </c>
    </row>
    <row r="20" spans="1:28">
      <c r="A20" s="18">
        <v>20180124</v>
      </c>
      <c r="B20" s="18" t="s">
        <v>99</v>
      </c>
      <c r="C20" s="27">
        <v>49340</v>
      </c>
      <c r="D20" s="27">
        <v>1</v>
      </c>
      <c r="E20" s="27">
        <v>2.1050313971742547</v>
      </c>
      <c r="F20" s="18">
        <v>288350</v>
      </c>
      <c r="G20" s="18">
        <v>1</v>
      </c>
      <c r="H20" s="18">
        <v>0.74075987128316323</v>
      </c>
      <c r="I20" s="32">
        <f t="shared" si="2"/>
        <v>268181</v>
      </c>
      <c r="J20" s="32">
        <f t="shared" si="0"/>
        <v>317460.35802107782</v>
      </c>
      <c r="K20" s="39">
        <f t="shared" si="3"/>
        <v>1183.7540989894057</v>
      </c>
      <c r="L20" s="34">
        <f t="shared" si="4"/>
        <v>-1.1287248315297965E-2</v>
      </c>
      <c r="M20" s="35">
        <v>784.92935635792776</v>
      </c>
      <c r="N20" s="35">
        <v>276.2163879182952</v>
      </c>
      <c r="O20" s="36">
        <f t="shared" si="1"/>
        <v>118375409.89894056</v>
      </c>
      <c r="P20" s="127">
        <f t="shared" si="5"/>
        <v>-1.1287248315297992E-2</v>
      </c>
      <c r="Q20" s="84">
        <v>1183.7563289588877</v>
      </c>
      <c r="R20" s="84">
        <v>-1.1286103807887929E-2</v>
      </c>
      <c r="S20" s="131">
        <f t="shared" si="6"/>
        <v>-1.1445074100356611E-6</v>
      </c>
      <c r="T20" s="132">
        <f t="shared" si="11"/>
        <v>-2.2299694819594151E-3</v>
      </c>
      <c r="U20" s="16">
        <v>1183.7563289588877</v>
      </c>
      <c r="V20" s="16">
        <v>-1.1286103807887929E-2</v>
      </c>
      <c r="W20" s="115">
        <f t="shared" si="7"/>
        <v>1.1445074100356611E-6</v>
      </c>
      <c r="X20" s="17">
        <f t="shared" si="8"/>
        <v>2.2299694819594151E-3</v>
      </c>
      <c r="Y20" s="16">
        <v>1183.7540989894057</v>
      </c>
      <c r="Z20" s="16">
        <v>-1.1287248315297965E-2</v>
      </c>
      <c r="AA20" s="115">
        <f t="shared" si="9"/>
        <v>0</v>
      </c>
      <c r="AB20" s="17">
        <f t="shared" si="10"/>
        <v>0</v>
      </c>
    </row>
    <row r="21" spans="1:28">
      <c r="A21" s="18">
        <v>20180125</v>
      </c>
      <c r="B21" s="18" t="s">
        <v>99</v>
      </c>
      <c r="C21" s="27">
        <v>50260</v>
      </c>
      <c r="D21" s="27">
        <v>1</v>
      </c>
      <c r="E21" s="27">
        <v>2.1050313971742547</v>
      </c>
      <c r="F21" s="18">
        <v>284617</v>
      </c>
      <c r="G21" s="18">
        <v>1</v>
      </c>
      <c r="H21" s="18">
        <v>0.74075987128316323</v>
      </c>
      <c r="I21" s="32">
        <f t="shared" si="2"/>
        <v>268181</v>
      </c>
      <c r="J21" s="32">
        <f t="shared" si="0"/>
        <v>316631.7303069781</v>
      </c>
      <c r="K21" s="39">
        <f t="shared" si="3"/>
        <v>1180.6642913069088</v>
      </c>
      <c r="L21" s="34">
        <f t="shared" si="4"/>
        <v>-2.6101769659211903E-3</v>
      </c>
      <c r="M21" s="35">
        <v>784.92935635792776</v>
      </c>
      <c r="N21" s="35">
        <v>276.2163879182952</v>
      </c>
      <c r="O21" s="36">
        <f t="shared" si="1"/>
        <v>118066429.13069087</v>
      </c>
      <c r="P21" s="127">
        <f t="shared" si="5"/>
        <v>-2.6101769659211617E-3</v>
      </c>
      <c r="Q21" s="84">
        <v>1180.6656030536626</v>
      </c>
      <c r="R21" s="84">
        <v>-2.6109477344407436E-3</v>
      </c>
      <c r="S21" s="131">
        <f t="shared" si="6"/>
        <v>7.707685195533151E-7</v>
      </c>
      <c r="T21" s="132">
        <f t="shared" si="11"/>
        <v>-1.3117467537995253E-3</v>
      </c>
      <c r="U21" s="16">
        <v>1180.6656030536626</v>
      </c>
      <c r="V21" s="16">
        <v>-2.6109477344407436E-3</v>
      </c>
      <c r="W21" s="115">
        <f t="shared" si="7"/>
        <v>-7.707685195533151E-7</v>
      </c>
      <c r="X21" s="17">
        <f t="shared" si="8"/>
        <v>1.3117467537995253E-3</v>
      </c>
      <c r="Y21" s="16">
        <v>1180.6642913069088</v>
      </c>
      <c r="Z21" s="16">
        <v>-2.6101769659211903E-3</v>
      </c>
      <c r="AA21" s="115">
        <f t="shared" si="9"/>
        <v>0</v>
      </c>
      <c r="AB21" s="17">
        <f t="shared" si="10"/>
        <v>0</v>
      </c>
    </row>
    <row r="22" spans="1:28">
      <c r="A22" s="18">
        <v>20180126</v>
      </c>
      <c r="B22" s="18" t="s">
        <v>99</v>
      </c>
      <c r="C22" s="27">
        <v>50780</v>
      </c>
      <c r="D22" s="27">
        <v>1</v>
      </c>
      <c r="E22" s="27">
        <v>2.1050313971742547</v>
      </c>
      <c r="F22" s="18">
        <v>294736</v>
      </c>
      <c r="G22" s="18">
        <v>1</v>
      </c>
      <c r="H22" s="18">
        <v>0.74075987128316323</v>
      </c>
      <c r="I22" s="32">
        <f t="shared" si="2"/>
        <v>268181</v>
      </c>
      <c r="J22" s="32">
        <f t="shared" si="0"/>
        <v>325222.09577102307</v>
      </c>
      <c r="K22" s="39">
        <f t="shared" si="3"/>
        <v>1212.6962602534225</v>
      </c>
      <c r="L22" s="34">
        <f t="shared" si="4"/>
        <v>2.7130463064192957E-2</v>
      </c>
      <c r="M22" s="35">
        <v>784.92935635792776</v>
      </c>
      <c r="N22" s="35">
        <v>276.2163879182952</v>
      </c>
      <c r="O22" s="36">
        <f t="shared" si="1"/>
        <v>121269626.02534223</v>
      </c>
      <c r="P22" s="127">
        <f t="shared" si="5"/>
        <v>2.7130463064192867E-2</v>
      </c>
      <c r="Q22" s="84">
        <v>1212.6983890310116</v>
      </c>
      <c r="R22" s="84">
        <v>2.7131124930293321E-2</v>
      </c>
      <c r="S22" s="131">
        <f t="shared" si="6"/>
        <v>-6.6186610036406135E-7</v>
      </c>
      <c r="T22" s="132">
        <f t="shared" si="11"/>
        <v>-2.1287775891778438E-3</v>
      </c>
      <c r="U22" s="16">
        <v>1212.6983890310116</v>
      </c>
      <c r="V22" s="16">
        <v>2.7131124930293321E-2</v>
      </c>
      <c r="W22" s="115">
        <f t="shared" si="7"/>
        <v>6.6186610036406135E-7</v>
      </c>
      <c r="X22" s="17">
        <f t="shared" si="8"/>
        <v>2.1287775891778438E-3</v>
      </c>
      <c r="Y22" s="16">
        <v>1212.6962602534222</v>
      </c>
      <c r="Z22" s="16">
        <v>2.7130463064192766E-2</v>
      </c>
      <c r="AA22" s="115">
        <f t="shared" si="9"/>
        <v>-1.9081958235744878E-16</v>
      </c>
      <c r="AB22" s="17">
        <f t="shared" si="10"/>
        <v>0</v>
      </c>
    </row>
    <row r="23" spans="1:28">
      <c r="A23" s="18">
        <v>20180129</v>
      </c>
      <c r="B23" s="18" t="s">
        <v>99</v>
      </c>
      <c r="C23" s="27">
        <v>51220</v>
      </c>
      <c r="D23" s="27">
        <v>1</v>
      </c>
      <c r="E23" s="27">
        <v>2.1050313971742547</v>
      </c>
      <c r="F23" s="18">
        <v>322540</v>
      </c>
      <c r="G23" s="18">
        <v>1</v>
      </c>
      <c r="H23" s="18">
        <v>0.74075987128316323</v>
      </c>
      <c r="I23" s="32">
        <f t="shared" si="2"/>
        <v>268181</v>
      </c>
      <c r="J23" s="32">
        <f t="shared" si="0"/>
        <v>346744.39704693679</v>
      </c>
      <c r="K23" s="39">
        <f t="shared" si="3"/>
        <v>1292.9491539182002</v>
      </c>
      <c r="L23" s="34">
        <f t="shared" si="4"/>
        <v>6.6177241816517962E-2</v>
      </c>
      <c r="M23" s="35">
        <v>784.92935635792776</v>
      </c>
      <c r="N23" s="35">
        <v>276.2163879182952</v>
      </c>
      <c r="O23" s="36">
        <f t="shared" si="1"/>
        <v>129294915.39181998</v>
      </c>
      <c r="P23" s="127">
        <f t="shared" si="5"/>
        <v>6.6177241816517837E-2</v>
      </c>
      <c r="Q23" s="84">
        <v>1292.9499072356214</v>
      </c>
      <c r="R23" s="84">
        <v>6.6175991434056003E-2</v>
      </c>
      <c r="S23" s="131">
        <f t="shared" si="6"/>
        <v>1.2503824619591875E-6</v>
      </c>
      <c r="T23" s="132">
        <f t="shared" si="11"/>
        <v>-7.5331742118578404E-4</v>
      </c>
      <c r="U23" s="16">
        <v>1292.9499072356214</v>
      </c>
      <c r="V23" s="16">
        <v>6.6175991434056003E-2</v>
      </c>
      <c r="W23" s="115">
        <f t="shared" si="7"/>
        <v>-1.2503824619591875E-6</v>
      </c>
      <c r="X23" s="17">
        <f t="shared" si="8"/>
        <v>7.5331742118578404E-4</v>
      </c>
      <c r="Y23" s="16">
        <v>1292.9491539182</v>
      </c>
      <c r="Z23" s="16">
        <v>6.6177241816517962E-2</v>
      </c>
      <c r="AA23" s="115">
        <f t="shared" si="9"/>
        <v>0</v>
      </c>
      <c r="AB23" s="17">
        <f t="shared" si="10"/>
        <v>0</v>
      </c>
    </row>
    <row r="24" spans="1:28">
      <c r="A24" s="18">
        <v>20180130</v>
      </c>
      <c r="B24" s="18" t="s">
        <v>99</v>
      </c>
      <c r="C24" s="27">
        <v>49800</v>
      </c>
      <c r="D24" s="27">
        <v>1</v>
      </c>
      <c r="E24" s="27">
        <v>2.1050313971742547</v>
      </c>
      <c r="F24" s="18">
        <v>320870</v>
      </c>
      <c r="G24" s="18">
        <v>1</v>
      </c>
      <c r="H24" s="18">
        <v>0.74075987128316323</v>
      </c>
      <c r="I24" s="32">
        <f t="shared" si="2"/>
        <v>268181</v>
      </c>
      <c r="J24" s="32">
        <f t="shared" si="0"/>
        <v>342518.18347790645</v>
      </c>
      <c r="K24" s="39">
        <f t="shared" si="3"/>
        <v>1277.1903433796817</v>
      </c>
      <c r="L24" s="34">
        <f t="shared" si="4"/>
        <v>-1.2188267799056423E-2</v>
      </c>
      <c r="M24" s="35">
        <v>784.92935635792776</v>
      </c>
      <c r="N24" s="35">
        <v>276.2163879182952</v>
      </c>
      <c r="O24" s="36">
        <f t="shared" si="1"/>
        <v>127719034.33796819</v>
      </c>
      <c r="P24" s="127">
        <f t="shared" si="5"/>
        <v>-1.2188267799056067E-2</v>
      </c>
      <c r="Q24" s="84">
        <v>1277.1906132247284</v>
      </c>
      <c r="R24" s="84">
        <v>-1.2188634627452021E-2</v>
      </c>
      <c r="S24" s="131">
        <f t="shared" si="6"/>
        <v>3.6682839559855351E-7</v>
      </c>
      <c r="T24" s="132">
        <f t="shared" si="11"/>
        <v>-2.698450466596114E-4</v>
      </c>
      <c r="U24" s="16">
        <v>1277.1906132247284</v>
      </c>
      <c r="V24" s="16">
        <v>-1.2188634627452021E-2</v>
      </c>
      <c r="W24" s="115">
        <f t="shared" si="7"/>
        <v>-3.6682839559855351E-7</v>
      </c>
      <c r="X24" s="17">
        <f t="shared" si="8"/>
        <v>2.698450466596114E-4</v>
      </c>
      <c r="Y24" s="16">
        <v>1277.1903433796817</v>
      </c>
      <c r="Z24" s="16">
        <v>-1.2188267799056249E-2</v>
      </c>
      <c r="AA24" s="115">
        <f t="shared" si="9"/>
        <v>1.7347234759768071E-16</v>
      </c>
      <c r="AB24" s="17">
        <f t="shared" si="10"/>
        <v>0</v>
      </c>
    </row>
    <row r="25" spans="1:28">
      <c r="A25" s="18">
        <v>20180131</v>
      </c>
      <c r="B25" s="18" t="s">
        <v>99</v>
      </c>
      <c r="C25" s="27">
        <v>49900</v>
      </c>
      <c r="D25" s="27">
        <v>1</v>
      </c>
      <c r="E25" s="27">
        <v>2.1050313971742547</v>
      </c>
      <c r="F25" s="18">
        <v>310161</v>
      </c>
      <c r="G25" s="18">
        <v>1</v>
      </c>
      <c r="H25" s="18">
        <v>0.74075987128316323</v>
      </c>
      <c r="I25" s="32">
        <f t="shared" si="2"/>
        <v>268181</v>
      </c>
      <c r="J25" s="32">
        <f t="shared" si="0"/>
        <v>334795.88915605249</v>
      </c>
      <c r="K25" s="39">
        <f t="shared" si="3"/>
        <v>1248.3952597538696</v>
      </c>
      <c r="L25" s="34">
        <f t="shared" si="4"/>
        <v>-2.254564777683413E-2</v>
      </c>
      <c r="M25" s="35">
        <v>784.92935635792776</v>
      </c>
      <c r="N25" s="35">
        <v>276.2163879182952</v>
      </c>
      <c r="O25" s="36">
        <f t="shared" si="1"/>
        <v>124839525.97538695</v>
      </c>
      <c r="P25" s="127">
        <f t="shared" si="5"/>
        <v>-2.2545647776834318E-2</v>
      </c>
      <c r="Q25" s="84">
        <v>1248.3961667330536</v>
      </c>
      <c r="R25" s="84">
        <v>-2.2545144157435353E-2</v>
      </c>
      <c r="S25" s="131">
        <f t="shared" si="6"/>
        <v>-5.03619398777716E-7</v>
      </c>
      <c r="T25" s="132">
        <f t="shared" si="11"/>
        <v>-9.069791840374819E-4</v>
      </c>
      <c r="U25" s="16">
        <v>1248.3961667330536</v>
      </c>
      <c r="V25" s="16">
        <v>-2.2545144157435353E-2</v>
      </c>
      <c r="W25" s="115">
        <f t="shared" si="7"/>
        <v>5.03619398777716E-7</v>
      </c>
      <c r="X25" s="17">
        <f t="shared" si="8"/>
        <v>9.069791840374819E-4</v>
      </c>
      <c r="Y25" s="16">
        <v>1248.3952597538696</v>
      </c>
      <c r="Z25" s="16">
        <v>-2.254564777683413E-2</v>
      </c>
      <c r="AA25" s="115">
        <f t="shared" si="9"/>
        <v>0</v>
      </c>
      <c r="AB25" s="17">
        <f t="shared" si="10"/>
        <v>0</v>
      </c>
    </row>
    <row r="26" spans="1:28">
      <c r="A26" s="18">
        <v>20180201</v>
      </c>
      <c r="B26" s="18" t="s">
        <v>99</v>
      </c>
      <c r="C26" s="27">
        <v>49820</v>
      </c>
      <c r="D26" s="27">
        <v>1</v>
      </c>
      <c r="E26" s="27">
        <v>2.1050313971742547</v>
      </c>
      <c r="F26" s="18">
        <v>294540</v>
      </c>
      <c r="G26" s="18">
        <v>1</v>
      </c>
      <c r="H26" s="18">
        <v>0.74075987128316323</v>
      </c>
      <c r="I26" s="32">
        <f t="shared" si="2"/>
        <v>268181</v>
      </c>
      <c r="J26" s="32">
        <f t="shared" si="0"/>
        <v>323056.07669496426</v>
      </c>
      <c r="K26" s="39">
        <f t="shared" si="3"/>
        <v>1204.6195543120664</v>
      </c>
      <c r="L26" s="34">
        <f t="shared" si="4"/>
        <v>-3.5065581273060836E-2</v>
      </c>
      <c r="M26" s="35">
        <v>784.92935635792776</v>
      </c>
      <c r="N26" s="35">
        <v>276.2163879182952</v>
      </c>
      <c r="O26" s="36">
        <f t="shared" si="1"/>
        <v>120461955.43120663</v>
      </c>
      <c r="P26" s="127">
        <f t="shared" si="5"/>
        <v>-3.5065581273060822E-2</v>
      </c>
      <c r="Q26" s="84">
        <v>1204.6203263687271</v>
      </c>
      <c r="R26" s="84">
        <v>-3.5065663874060252E-2</v>
      </c>
      <c r="S26" s="131">
        <f t="shared" si="6"/>
        <v>8.2600999415372023E-8</v>
      </c>
      <c r="T26" s="132">
        <f t="shared" si="11"/>
        <v>-7.720566607076762E-4</v>
      </c>
      <c r="U26" s="16">
        <v>1204.6203263687271</v>
      </c>
      <c r="V26" s="16">
        <v>-3.5065663874060252E-2</v>
      </c>
      <c r="W26" s="115">
        <f t="shared" si="7"/>
        <v>-8.2600999415372023E-8</v>
      </c>
      <c r="X26" s="17">
        <f t="shared" si="8"/>
        <v>7.720566607076762E-4</v>
      </c>
      <c r="Y26" s="16">
        <v>1204.6195543120664</v>
      </c>
      <c r="Z26" s="16">
        <v>-3.5065581273060836E-2</v>
      </c>
      <c r="AA26" s="115">
        <f t="shared" si="9"/>
        <v>0</v>
      </c>
      <c r="AB26" s="17">
        <f t="shared" si="10"/>
        <v>0</v>
      </c>
    </row>
    <row r="27" spans="1:28">
      <c r="A27" s="18">
        <v>20180202</v>
      </c>
      <c r="B27" s="18" t="s">
        <v>99</v>
      </c>
      <c r="C27" s="27">
        <v>47700</v>
      </c>
      <c r="D27" s="27">
        <v>1</v>
      </c>
      <c r="E27" s="27">
        <v>2.1050313971742547</v>
      </c>
      <c r="F27" s="18">
        <v>296112</v>
      </c>
      <c r="G27" s="18">
        <v>1</v>
      </c>
      <c r="H27" s="18">
        <v>0.74075987128316323</v>
      </c>
      <c r="I27" s="32">
        <f t="shared" si="2"/>
        <v>268181</v>
      </c>
      <c r="J27" s="32">
        <f t="shared" si="0"/>
        <v>319757.88465061196</v>
      </c>
      <c r="K27" s="39">
        <f t="shared" si="3"/>
        <v>1192.3211735753539</v>
      </c>
      <c r="L27" s="34">
        <f t="shared" si="4"/>
        <v>-1.0209348414351319E-2</v>
      </c>
      <c r="M27" s="35">
        <v>784.92935635792776</v>
      </c>
      <c r="N27" s="35">
        <v>276.2163879182952</v>
      </c>
      <c r="O27" s="36">
        <f t="shared" si="1"/>
        <v>119232117.35753539</v>
      </c>
      <c r="P27" s="127">
        <f t="shared" si="5"/>
        <v>-1.020934841435122E-2</v>
      </c>
      <c r="Q27" s="84">
        <v>1192.3217507439256</v>
      </c>
      <c r="R27" s="84">
        <v>-1.0209503654877723E-2</v>
      </c>
      <c r="S27" s="131">
        <f t="shared" si="6"/>
        <v>1.5524052640429609E-7</v>
      </c>
      <c r="T27" s="132">
        <f t="shared" si="11"/>
        <v>-5.7716857168088609E-4</v>
      </c>
      <c r="U27" s="16">
        <v>1192.3217507439256</v>
      </c>
      <c r="V27" s="16">
        <v>-1.0209503654877723E-2</v>
      </c>
      <c r="W27" s="115">
        <f t="shared" si="7"/>
        <v>-1.5524052640429609E-7</v>
      </c>
      <c r="X27" s="17">
        <f t="shared" si="8"/>
        <v>5.7716857168088609E-4</v>
      </c>
      <c r="Y27" s="16">
        <v>1192.3211735753539</v>
      </c>
      <c r="Z27" s="16">
        <v>-1.0209348414351319E-2</v>
      </c>
      <c r="AA27" s="115">
        <f t="shared" si="9"/>
        <v>0</v>
      </c>
      <c r="AB27" s="17">
        <f t="shared" si="10"/>
        <v>0</v>
      </c>
    </row>
    <row r="28" spans="1:28">
      <c r="A28" s="18">
        <v>20180205</v>
      </c>
      <c r="B28" s="18" t="s">
        <v>99</v>
      </c>
      <c r="C28" s="27">
        <v>47920</v>
      </c>
      <c r="D28" s="27">
        <v>1</v>
      </c>
      <c r="E28" s="27">
        <v>2.1050313971742547</v>
      </c>
      <c r="F28" s="18">
        <v>280982</v>
      </c>
      <c r="G28" s="18">
        <v>1</v>
      </c>
      <c r="H28" s="18">
        <v>0.74075987128316323</v>
      </c>
      <c r="I28" s="32">
        <f t="shared" si="2"/>
        <v>268181</v>
      </c>
      <c r="J28" s="32">
        <f t="shared" si="0"/>
        <v>309013.29470547603</v>
      </c>
      <c r="K28" s="39">
        <f t="shared" si="3"/>
        <v>1152.2564786673031</v>
      </c>
      <c r="L28" s="34">
        <f t="shared" si="4"/>
        <v>-3.3602267405778596E-2</v>
      </c>
      <c r="M28" s="35">
        <v>784.92935635792776</v>
      </c>
      <c r="N28" s="35">
        <v>276.2163879182952</v>
      </c>
      <c r="O28" s="36">
        <f t="shared" si="1"/>
        <v>115225647.86673033</v>
      </c>
      <c r="P28" s="127">
        <f t="shared" si="5"/>
        <v>-3.360226740577843E-2</v>
      </c>
      <c r="Q28" s="84">
        <v>1152.2575505517937</v>
      </c>
      <c r="R28" s="84">
        <v>-3.3601836221753612E-2</v>
      </c>
      <c r="S28" s="131">
        <f t="shared" si="6"/>
        <v>-4.311840249848764E-7</v>
      </c>
      <c r="T28" s="132">
        <f t="shared" si="11"/>
        <v>-1.0718844905568403E-3</v>
      </c>
      <c r="U28" s="16">
        <v>1152.2575505517937</v>
      </c>
      <c r="V28" s="16">
        <v>-3.3601836221753612E-2</v>
      </c>
      <c r="W28" s="115">
        <f t="shared" si="7"/>
        <v>4.311840249848764E-7</v>
      </c>
      <c r="X28" s="17">
        <f t="shared" si="8"/>
        <v>1.0718844905568403E-3</v>
      </c>
      <c r="Y28" s="16">
        <v>1152.2564786673031</v>
      </c>
      <c r="Z28" s="16">
        <v>-3.3602267405778596E-2</v>
      </c>
      <c r="AA28" s="115">
        <f t="shared" si="9"/>
        <v>0</v>
      </c>
      <c r="AB28" s="17">
        <f t="shared" si="10"/>
        <v>0</v>
      </c>
    </row>
    <row r="29" spans="1:28">
      <c r="A29" s="18">
        <v>20180206</v>
      </c>
      <c r="B29" s="18" t="s">
        <v>99</v>
      </c>
      <c r="C29" s="27">
        <v>47420</v>
      </c>
      <c r="D29" s="27">
        <v>1</v>
      </c>
      <c r="E29" s="27">
        <v>2.1050313971742547</v>
      </c>
      <c r="F29" s="18">
        <v>279214</v>
      </c>
      <c r="G29" s="18">
        <v>1</v>
      </c>
      <c r="H29" s="18">
        <v>0.74075987128316323</v>
      </c>
      <c r="I29" s="32">
        <f t="shared" si="2"/>
        <v>268181</v>
      </c>
      <c r="J29" s="32">
        <f t="shared" si="0"/>
        <v>306651.11555446032</v>
      </c>
      <c r="K29" s="39">
        <f t="shared" si="3"/>
        <v>1143.4483261471182</v>
      </c>
      <c r="L29" s="34">
        <f t="shared" si="4"/>
        <v>-7.6442638277654665E-3</v>
      </c>
      <c r="M29" s="35">
        <v>784.92935635792776</v>
      </c>
      <c r="N29" s="35">
        <v>276.2163879182952</v>
      </c>
      <c r="O29" s="36">
        <f t="shared" si="1"/>
        <v>114344832.61471182</v>
      </c>
      <c r="P29" s="127">
        <f t="shared" si="5"/>
        <v>-7.6442638277656703E-3</v>
      </c>
      <c r="Q29" s="84">
        <v>1143.4482361987693</v>
      </c>
      <c r="R29" s="84">
        <v>-7.6452650267344402E-3</v>
      </c>
      <c r="S29" s="131">
        <f t="shared" si="6"/>
        <v>1.0011989689737155E-6</v>
      </c>
      <c r="T29" s="132">
        <f t="shared" si="11"/>
        <v>8.9948348886537133E-5</v>
      </c>
      <c r="U29" s="16">
        <v>1143.4482361987693</v>
      </c>
      <c r="V29" s="16">
        <v>-7.6452650267344402E-3</v>
      </c>
      <c r="W29" s="115">
        <f t="shared" si="7"/>
        <v>-1.0011989689737155E-6</v>
      </c>
      <c r="X29" s="17">
        <f t="shared" si="8"/>
        <v>-8.9948348886537133E-5</v>
      </c>
      <c r="Y29" s="16">
        <v>1143.4483261471182</v>
      </c>
      <c r="Z29" s="16">
        <v>-7.6442638277654665E-3</v>
      </c>
      <c r="AA29" s="115">
        <f t="shared" si="9"/>
        <v>0</v>
      </c>
      <c r="AB29" s="17">
        <f t="shared" si="10"/>
        <v>0</v>
      </c>
    </row>
    <row r="30" spans="1:28">
      <c r="A30" s="18">
        <v>20180207</v>
      </c>
      <c r="B30" s="18" t="s">
        <v>99</v>
      </c>
      <c r="C30" s="27">
        <v>45800</v>
      </c>
      <c r="D30" s="27">
        <v>1</v>
      </c>
      <c r="E30" s="27">
        <v>2.1050313971742547</v>
      </c>
      <c r="F30" s="18">
        <v>251508</v>
      </c>
      <c r="G30" s="18">
        <v>1</v>
      </c>
      <c r="H30" s="18">
        <v>0.74075987128316323</v>
      </c>
      <c r="I30" s="32">
        <f t="shared" si="2"/>
        <v>268181</v>
      </c>
      <c r="J30" s="32">
        <f t="shared" si="0"/>
        <v>282717.47169726668</v>
      </c>
      <c r="K30" s="39">
        <f t="shared" si="3"/>
        <v>1054.203958137477</v>
      </c>
      <c r="L30" s="34">
        <f t="shared" si="4"/>
        <v>-7.8048448687097802E-2</v>
      </c>
      <c r="M30" s="35">
        <v>784.92935635792776</v>
      </c>
      <c r="N30" s="35">
        <v>276.2163879182952</v>
      </c>
      <c r="O30" s="36">
        <f t="shared" si="1"/>
        <v>105420395.81374767</v>
      </c>
      <c r="P30" s="127">
        <f t="shared" si="5"/>
        <v>-7.804844868709801E-2</v>
      </c>
      <c r="Q30" s="84">
        <v>1054.2059220097599</v>
      </c>
      <c r="R30" s="84">
        <v>-7.8046658662645541E-2</v>
      </c>
      <c r="S30" s="131">
        <f t="shared" si="6"/>
        <v>-1.7900244522611741E-6</v>
      </c>
      <c r="T30" s="132">
        <f t="shared" si="11"/>
        <v>-1.963872282885859E-3</v>
      </c>
      <c r="U30" s="16">
        <v>1054.2059220097599</v>
      </c>
      <c r="V30" s="16">
        <v>-7.8046658662645541E-2</v>
      </c>
      <c r="W30" s="115">
        <f t="shared" si="7"/>
        <v>1.7900244522611741E-6</v>
      </c>
      <c r="X30" s="17">
        <f t="shared" si="8"/>
        <v>1.963872282885859E-3</v>
      </c>
      <c r="Y30" s="16">
        <v>1054.203958137477</v>
      </c>
      <c r="Z30" s="16">
        <v>-7.8048448687097802E-2</v>
      </c>
      <c r="AA30" s="115">
        <f t="shared" si="9"/>
        <v>0</v>
      </c>
      <c r="AB30" s="17">
        <f t="shared" si="10"/>
        <v>0</v>
      </c>
    </row>
    <row r="31" spans="1:28">
      <c r="A31" s="122">
        <v>20180208</v>
      </c>
      <c r="B31" s="116" t="s">
        <v>99</v>
      </c>
      <c r="C31" s="122">
        <v>46000</v>
      </c>
      <c r="D31" s="116">
        <v>1</v>
      </c>
      <c r="E31" s="116">
        <v>2.1050313971742547</v>
      </c>
      <c r="F31" s="116">
        <v>266638</v>
      </c>
      <c r="G31" s="116">
        <v>1</v>
      </c>
      <c r="H31" s="116">
        <v>0.74075987128316323</v>
      </c>
      <c r="I31" s="118">
        <f t="shared" si="2"/>
        <v>268181</v>
      </c>
      <c r="J31" s="118">
        <f t="shared" si="0"/>
        <v>294346.1748292158</v>
      </c>
      <c r="K31" s="119">
        <f t="shared" si="3"/>
        <v>1097.5653563422306</v>
      </c>
      <c r="L31" s="120">
        <f t="shared" si="4"/>
        <v>4.1131887117330436E-2</v>
      </c>
      <c r="M31" s="116">
        <v>784.92935635792776</v>
      </c>
      <c r="N31" s="116">
        <v>276.2163879182952</v>
      </c>
      <c r="O31" s="121">
        <f t="shared" si="1"/>
        <v>109756535.63422307</v>
      </c>
      <c r="P31" s="128">
        <f t="shared" si="5"/>
        <v>4.1131887117330776E-2</v>
      </c>
      <c r="Q31" s="84">
        <v>1097.6398555219018</v>
      </c>
      <c r="R31" s="84">
        <v>4.120061612757648E-2</v>
      </c>
      <c r="S31" s="131">
        <f t="shared" si="6"/>
        <v>-6.8729010246043609E-5</v>
      </c>
      <c r="T31" s="132">
        <f t="shared" si="11"/>
        <v>-7.4499179671192906E-2</v>
      </c>
      <c r="U31" s="16">
        <v>1097.5668254985951</v>
      </c>
      <c r="V31" s="16">
        <v>4.1131341214789514E-2</v>
      </c>
      <c r="W31" s="115">
        <f t="shared" si="7"/>
        <v>-5.4590254092157231E-7</v>
      </c>
      <c r="X31" s="17">
        <f t="shared" si="8"/>
        <v>1.4691563644646521E-3</v>
      </c>
      <c r="Y31" s="16">
        <v>1097.5653563422306</v>
      </c>
      <c r="Z31" s="16">
        <v>4.1131887117330436E-2</v>
      </c>
      <c r="AA31" s="115">
        <f t="shared" si="9"/>
        <v>0</v>
      </c>
      <c r="AB31" s="17">
        <f t="shared" si="10"/>
        <v>0</v>
      </c>
    </row>
    <row r="32" spans="1:28" s="113" customFormat="1">
      <c r="A32" s="116">
        <v>20180209</v>
      </c>
      <c r="B32" s="116" t="s">
        <v>99</v>
      </c>
      <c r="C32" s="116">
        <v>44700</v>
      </c>
      <c r="D32" s="116">
        <v>1</v>
      </c>
      <c r="E32" s="116">
        <v>2.1050313971742547</v>
      </c>
      <c r="F32" s="117">
        <v>282947</v>
      </c>
      <c r="G32" s="116">
        <v>1</v>
      </c>
      <c r="H32" s="116">
        <v>0.74075987128316323</v>
      </c>
      <c r="I32" s="118">
        <f t="shared" si="2"/>
        <v>268181</v>
      </c>
      <c r="J32" s="118">
        <f t="shared" si="0"/>
        <v>303690.68675364635</v>
      </c>
      <c r="K32" s="119">
        <f t="shared" si="3"/>
        <v>1132.4094054151724</v>
      </c>
      <c r="L32" s="120">
        <f t="shared" si="4"/>
        <v>3.1746673554879458E-2</v>
      </c>
      <c r="M32" s="116">
        <v>784.92935635792776</v>
      </c>
      <c r="N32" s="116">
        <v>276.2163879182952</v>
      </c>
      <c r="O32" s="121">
        <f t="shared" si="1"/>
        <v>113240940.54151726</v>
      </c>
      <c r="P32" s="128">
        <f t="shared" si="5"/>
        <v>3.1746673554879541E-2</v>
      </c>
      <c r="Q32" s="84">
        <v>1132.3248288460516</v>
      </c>
      <c r="R32" s="84">
        <v>3.1599593573119519E-2</v>
      </c>
      <c r="S32" s="131">
        <f t="shared" si="6"/>
        <v>1.4707998175993858E-4</v>
      </c>
      <c r="T32" s="132">
        <f t="shared" si="11"/>
        <v>8.4576569120827116E-2</v>
      </c>
      <c r="U32" s="113">
        <v>1132.1223711439166</v>
      </c>
      <c r="V32" s="113">
        <v>3.1483773782633957E-2</v>
      </c>
      <c r="W32" s="115">
        <f t="shared" si="7"/>
        <v>-2.6289977224550065E-4</v>
      </c>
      <c r="X32" s="17">
        <f t="shared" si="8"/>
        <v>-0.28703427125583403</v>
      </c>
      <c r="Y32" s="113">
        <v>1132.4094054151724</v>
      </c>
      <c r="Z32" s="113">
        <v>3.1746673554879458E-2</v>
      </c>
      <c r="AA32" s="115">
        <f t="shared" si="9"/>
        <v>0</v>
      </c>
      <c r="AB32" s="17">
        <f t="shared" si="10"/>
        <v>0</v>
      </c>
    </row>
    <row r="33" spans="1:28">
      <c r="A33" s="18">
        <v>20180212</v>
      </c>
      <c r="B33" s="18" t="s">
        <v>99</v>
      </c>
      <c r="C33" s="27">
        <v>45720</v>
      </c>
      <c r="D33" s="27">
        <v>1</v>
      </c>
      <c r="E33" s="27">
        <v>2.1050313971742547</v>
      </c>
      <c r="F33" s="18">
        <v>297192</v>
      </c>
      <c r="G33" s="18">
        <v>1</v>
      </c>
      <c r="H33" s="18">
        <v>0.74075987128316323</v>
      </c>
      <c r="I33" s="32">
        <f t="shared" si="2"/>
        <v>268181</v>
      </c>
      <c r="J33" s="32">
        <f t="shared" si="0"/>
        <v>316389.94314519275</v>
      </c>
      <c r="K33" s="39">
        <f t="shared" si="3"/>
        <v>1179.7627093089843</v>
      </c>
      <c r="L33" s="34">
        <f t="shared" si="4"/>
        <v>4.1816416984324589E-2</v>
      </c>
      <c r="M33" s="35">
        <v>784.92935635792776</v>
      </c>
      <c r="N33" s="35">
        <v>276.2163879182952</v>
      </c>
      <c r="O33" s="36">
        <f t="shared" si="1"/>
        <v>117976270.93089843</v>
      </c>
      <c r="P33" s="127">
        <f t="shared" si="5"/>
        <v>4.1816416984324388E-2</v>
      </c>
      <c r="Q33" s="84">
        <v>1179.7130725526681</v>
      </c>
      <c r="R33" s="84">
        <v>4.1850397076349327E-2</v>
      </c>
      <c r="S33" s="131">
        <f t="shared" si="6"/>
        <v>-3.3980092024737951E-5</v>
      </c>
      <c r="T33" s="132">
        <f t="shared" si="11"/>
        <v>4.96367563162039E-2</v>
      </c>
      <c r="U33" s="16">
        <v>1179.462868489715</v>
      </c>
      <c r="V33" s="16">
        <v>4.1815706987544783E-2</v>
      </c>
      <c r="W33" s="115">
        <f t="shared" si="7"/>
        <v>-7.0999677980604359E-7</v>
      </c>
      <c r="X33" s="17">
        <f t="shared" si="8"/>
        <v>-0.29984081926932049</v>
      </c>
      <c r="Y33" s="16">
        <v>1179.7627093089843</v>
      </c>
      <c r="Z33" s="16">
        <v>4.1816416984324589E-2</v>
      </c>
      <c r="AA33" s="115">
        <f t="shared" si="9"/>
        <v>0</v>
      </c>
      <c r="AB33" s="17">
        <f t="shared" si="10"/>
        <v>0</v>
      </c>
    </row>
    <row r="34" spans="1:28">
      <c r="A34" s="18">
        <v>20180213</v>
      </c>
      <c r="B34" s="18" t="s">
        <v>99</v>
      </c>
      <c r="C34" s="27">
        <v>47540</v>
      </c>
      <c r="D34" s="27">
        <v>1</v>
      </c>
      <c r="E34" s="27">
        <v>2.1050313971742547</v>
      </c>
      <c r="F34" s="18">
        <v>288842</v>
      </c>
      <c r="G34" s="18">
        <v>1</v>
      </c>
      <c r="H34" s="18">
        <v>0.74075987128316323</v>
      </c>
      <c r="I34" s="32">
        <f t="shared" si="2"/>
        <v>268181</v>
      </c>
      <c r="J34" s="32">
        <f t="shared" si="0"/>
        <v>314035.75536283548</v>
      </c>
      <c r="K34" s="39">
        <f t="shared" si="3"/>
        <v>1170.9843552035211</v>
      </c>
      <c r="L34" s="34">
        <f t="shared" si="4"/>
        <v>-7.4407794348788307E-3</v>
      </c>
      <c r="M34" s="35">
        <v>784.92935635792776</v>
      </c>
      <c r="N34" s="35">
        <v>276.2163879182952</v>
      </c>
      <c r="O34" s="36">
        <f t="shared" si="1"/>
        <v>117098435.5203521</v>
      </c>
      <c r="P34" s="127">
        <f t="shared" si="5"/>
        <v>-7.4407794348789183E-3</v>
      </c>
      <c r="Q34" s="84">
        <v>1170.8390170820098</v>
      </c>
      <c r="R34" s="84">
        <v>-7.5222150852804898E-3</v>
      </c>
      <c r="S34" s="131">
        <f t="shared" si="6"/>
        <v>8.1435650401659107E-5</v>
      </c>
      <c r="T34" s="132">
        <f t="shared" si="11"/>
        <v>0.14533812151125858</v>
      </c>
      <c r="U34" s="16">
        <v>1170.6905929655636</v>
      </c>
      <c r="V34" s="16">
        <v>-7.4375173297181905E-3</v>
      </c>
      <c r="W34" s="115">
        <f t="shared" si="7"/>
        <v>3.2621051606401483E-6</v>
      </c>
      <c r="X34" s="17">
        <f t="shared" si="8"/>
        <v>-0.29376223795748047</v>
      </c>
      <c r="Y34" s="16">
        <v>1170.9843552035211</v>
      </c>
      <c r="Z34" s="16">
        <v>-7.4407794348788307E-3</v>
      </c>
      <c r="AA34" s="115">
        <f t="shared" si="9"/>
        <v>0</v>
      </c>
      <c r="AB34" s="17">
        <f t="shared" si="10"/>
        <v>0</v>
      </c>
    </row>
    <row r="35" spans="1:28">
      <c r="A35" s="18">
        <v>20180214</v>
      </c>
      <c r="B35" s="18" t="s">
        <v>99</v>
      </c>
      <c r="C35" s="27">
        <v>49000</v>
      </c>
      <c r="D35" s="27">
        <v>1</v>
      </c>
      <c r="E35" s="27">
        <v>2.1050313971742547</v>
      </c>
      <c r="F35" s="18">
        <v>307017</v>
      </c>
      <c r="G35" s="18">
        <v>1</v>
      </c>
      <c r="H35" s="18">
        <v>0.74075987128316323</v>
      </c>
      <c r="I35" s="32">
        <f t="shared" si="2"/>
        <v>268181</v>
      </c>
      <c r="J35" s="32">
        <f t="shared" si="0"/>
        <v>330572.41186328139</v>
      </c>
      <c r="K35" s="39">
        <f t="shared" si="3"/>
        <v>1232.6466523104971</v>
      </c>
      <c r="L35" s="34">
        <f t="shared" si="4"/>
        <v>5.2658514892164263E-2</v>
      </c>
      <c r="M35" s="35">
        <v>784.92935635792776</v>
      </c>
      <c r="N35" s="35">
        <v>276.2163879182952</v>
      </c>
      <c r="O35" s="36">
        <f t="shared" si="1"/>
        <v>123264665.2310497</v>
      </c>
      <c r="P35" s="127">
        <f t="shared" si="5"/>
        <v>5.2658514892164339E-2</v>
      </c>
      <c r="Q35" s="84">
        <v>1232.5400992958828</v>
      </c>
      <c r="R35" s="84">
        <v>5.2698177387055067E-2</v>
      </c>
      <c r="S35" s="131">
        <f t="shared" si="6"/>
        <v>-3.9662494890804756E-5</v>
      </c>
      <c r="T35" s="132">
        <f t="shared" si="11"/>
        <v>0.1065530146142919</v>
      </c>
      <c r="U35" s="16">
        <v>1232.3355982133914</v>
      </c>
      <c r="V35" s="16">
        <v>5.2656957883013548E-2</v>
      </c>
      <c r="W35" s="115">
        <f t="shared" si="7"/>
        <v>-1.5570091507141615E-6</v>
      </c>
      <c r="X35" s="17">
        <f t="shared" si="8"/>
        <v>-0.31105409710562526</v>
      </c>
      <c r="Y35" s="16">
        <v>1232.6466523104968</v>
      </c>
      <c r="Z35" s="16">
        <v>5.2658514892164068E-2</v>
      </c>
      <c r="AA35" s="115">
        <f t="shared" si="9"/>
        <v>-1.9428902930940239E-16</v>
      </c>
      <c r="AB35" s="17">
        <f t="shared" si="10"/>
        <v>0</v>
      </c>
    </row>
    <row r="36" spans="1:28">
      <c r="A36" s="18">
        <v>20180219</v>
      </c>
      <c r="B36" s="18" t="s">
        <v>99</v>
      </c>
      <c r="C36" s="27">
        <v>48380</v>
      </c>
      <c r="D36" s="27">
        <v>1</v>
      </c>
      <c r="E36" s="27">
        <v>2.1050313971742547</v>
      </c>
      <c r="F36" s="18">
        <v>310947</v>
      </c>
      <c r="G36" s="18">
        <v>1</v>
      </c>
      <c r="H36" s="18">
        <v>0.74075987128316323</v>
      </c>
      <c r="I36" s="32">
        <f t="shared" si="2"/>
        <v>268181</v>
      </c>
      <c r="J36" s="32">
        <f t="shared" si="0"/>
        <v>332178.47869117616</v>
      </c>
      <c r="K36" s="39">
        <f t="shared" si="3"/>
        <v>1238.6353943462666</v>
      </c>
      <c r="L36" s="34">
        <f t="shared" si="4"/>
        <v>4.8584418126184853E-3</v>
      </c>
      <c r="M36" s="35">
        <v>784.92935635792776</v>
      </c>
      <c r="N36" s="35">
        <v>276.2163879182952</v>
      </c>
      <c r="O36" s="36">
        <f t="shared" si="1"/>
        <v>123863539.43462668</v>
      </c>
      <c r="P36" s="127">
        <f t="shared" si="5"/>
        <v>4.8584418126187299E-3</v>
      </c>
      <c r="Q36" s="84">
        <v>1238.5650358290204</v>
      </c>
      <c r="R36" s="84">
        <v>4.8882276013409373E-3</v>
      </c>
      <c r="S36" s="131">
        <f t="shared" si="6"/>
        <v>-2.9785788722451988E-5</v>
      </c>
      <c r="T36" s="132">
        <f t="shared" si="11"/>
        <v>7.0358517246177144E-2</v>
      </c>
      <c r="U36" s="16">
        <v>1238.3198549380265</v>
      </c>
      <c r="V36" s="16">
        <v>4.8560284498077554E-3</v>
      </c>
      <c r="W36" s="115">
        <f t="shared" si="7"/>
        <v>-2.4133628107299646E-6</v>
      </c>
      <c r="X36" s="17">
        <f t="shared" si="8"/>
        <v>-0.31553940824005622</v>
      </c>
      <c r="Y36" s="16">
        <v>1238.6353943462666</v>
      </c>
      <c r="Z36" s="16">
        <v>4.8584418126186709E-3</v>
      </c>
      <c r="AA36" s="115">
        <f t="shared" si="9"/>
        <v>1.8561541192951836E-16</v>
      </c>
      <c r="AB36" s="17">
        <f t="shared" si="10"/>
        <v>0</v>
      </c>
    </row>
    <row r="37" spans="1:28">
      <c r="A37" s="18">
        <v>20180220</v>
      </c>
      <c r="B37" s="18" t="s">
        <v>99</v>
      </c>
      <c r="C37" s="27">
        <v>47400</v>
      </c>
      <c r="D37" s="27">
        <v>1</v>
      </c>
      <c r="E37" s="27">
        <v>2.1050313971742547</v>
      </c>
      <c r="F37" s="18">
        <v>298666</v>
      </c>
      <c r="G37" s="18">
        <v>1</v>
      </c>
      <c r="H37" s="18">
        <v>0.74075987128316323</v>
      </c>
      <c r="I37" s="32">
        <f t="shared" si="2"/>
        <v>268181</v>
      </c>
      <c r="J37" s="32">
        <f t="shared" si="0"/>
        <v>321018.27594271692</v>
      </c>
      <c r="K37" s="39">
        <f t="shared" si="3"/>
        <v>1197.0209520537135</v>
      </c>
      <c r="L37" s="34">
        <f t="shared" si="4"/>
        <v>-3.3597007224645481E-2</v>
      </c>
      <c r="M37" s="35">
        <v>784.92935635792776</v>
      </c>
      <c r="N37" s="35">
        <v>276.2163879182952</v>
      </c>
      <c r="O37" s="36">
        <f t="shared" si="1"/>
        <v>119702095.20537134</v>
      </c>
      <c r="P37" s="127">
        <f t="shared" si="5"/>
        <v>-3.3597007224645765E-2</v>
      </c>
      <c r="Q37" s="84">
        <v>1196.9258317955209</v>
      </c>
      <c r="R37" s="84">
        <v>-3.361890803386737E-2</v>
      </c>
      <c r="S37" s="131">
        <f t="shared" si="6"/>
        <v>2.1900809221889195E-5</v>
      </c>
      <c r="T37" s="132">
        <f t="shared" si="11"/>
        <v>9.5120258192537221E-2</v>
      </c>
      <c r="U37" s="16">
        <v>1196.7187387017989</v>
      </c>
      <c r="V37" s="16">
        <v>-3.3594806762029701E-2</v>
      </c>
      <c r="W37" s="115">
        <f t="shared" si="7"/>
        <v>2.2004626157798302E-6</v>
      </c>
      <c r="X37" s="17">
        <f t="shared" si="8"/>
        <v>-0.3022133519145882</v>
      </c>
      <c r="Y37" s="16">
        <v>1197.0209520537135</v>
      </c>
      <c r="Z37" s="16">
        <v>-3.3597007224645481E-2</v>
      </c>
      <c r="AA37" s="115">
        <f t="shared" si="9"/>
        <v>0</v>
      </c>
      <c r="AB37" s="17">
        <f t="shared" si="10"/>
        <v>0</v>
      </c>
    </row>
    <row r="38" spans="1:28">
      <c r="A38" s="18">
        <v>20180221</v>
      </c>
      <c r="B38" s="18" t="s">
        <v>99</v>
      </c>
      <c r="C38" s="27">
        <v>47280</v>
      </c>
      <c r="D38" s="27">
        <v>1</v>
      </c>
      <c r="E38" s="27">
        <v>2.1050313971742547</v>
      </c>
      <c r="F38" s="18">
        <v>302105</v>
      </c>
      <c r="G38" s="18">
        <v>1</v>
      </c>
      <c r="H38" s="18">
        <v>0.74075987128316323</v>
      </c>
      <c r="I38" s="32">
        <f t="shared" si="2"/>
        <v>268181</v>
      </c>
      <c r="J38" s="32">
        <f t="shared" si="0"/>
        <v>323313.14537239878</v>
      </c>
      <c r="K38" s="39">
        <f t="shared" si="3"/>
        <v>1205.5781184065938</v>
      </c>
      <c r="L38" s="34">
        <f t="shared" si="4"/>
        <v>7.1487189411337691E-3</v>
      </c>
      <c r="M38" s="35">
        <v>784.92935635792776</v>
      </c>
      <c r="N38" s="35">
        <v>276.2163879182952</v>
      </c>
      <c r="O38" s="36">
        <f t="shared" si="1"/>
        <v>120557811.84065939</v>
      </c>
      <c r="P38" s="127">
        <f t="shared" si="5"/>
        <v>7.1487189411339686E-3</v>
      </c>
      <c r="Q38" s="84">
        <v>1205.5010838884928</v>
      </c>
      <c r="R38" s="84">
        <v>7.1643972125724764E-3</v>
      </c>
      <c r="S38" s="131">
        <f t="shared" si="6"/>
        <v>-1.5678271438707321E-5</v>
      </c>
      <c r="T38" s="132">
        <f t="shared" si="11"/>
        <v>7.7034518101072536E-2</v>
      </c>
      <c r="U38" s="16">
        <v>1205.2712898664668</v>
      </c>
      <c r="V38" s="16">
        <v>7.1466677073559384E-3</v>
      </c>
      <c r="W38" s="115">
        <f t="shared" si="7"/>
        <v>-2.0512337778307368E-6</v>
      </c>
      <c r="X38" s="17">
        <f t="shared" si="8"/>
        <v>-0.30682854012707139</v>
      </c>
      <c r="Y38" s="16">
        <v>1205.5781184065938</v>
      </c>
      <c r="Z38" s="16">
        <v>7.1487189411337691E-3</v>
      </c>
      <c r="AA38" s="115">
        <f t="shared" si="9"/>
        <v>0</v>
      </c>
      <c r="AB38" s="17">
        <f t="shared" si="10"/>
        <v>0</v>
      </c>
    </row>
    <row r="39" spans="1:28">
      <c r="A39" s="18">
        <v>20180222</v>
      </c>
      <c r="B39" s="18" t="s">
        <v>99</v>
      </c>
      <c r="C39" s="27">
        <v>46760</v>
      </c>
      <c r="D39" s="27">
        <v>1</v>
      </c>
      <c r="E39" s="27">
        <v>2.1050313971742547</v>
      </c>
      <c r="F39" s="18">
        <v>302105</v>
      </c>
      <c r="G39" s="18">
        <v>1</v>
      </c>
      <c r="H39" s="18">
        <v>0.74075987128316323</v>
      </c>
      <c r="I39" s="32">
        <f t="shared" si="2"/>
        <v>268181</v>
      </c>
      <c r="J39" s="32">
        <f t="shared" si="0"/>
        <v>322218.52904586814</v>
      </c>
      <c r="K39" s="39">
        <f t="shared" si="3"/>
        <v>1201.4964857535326</v>
      </c>
      <c r="L39" s="34">
        <f t="shared" si="4"/>
        <v>-3.3856227072666832E-3</v>
      </c>
      <c r="M39" s="35">
        <v>784.92935635792776</v>
      </c>
      <c r="N39" s="35">
        <v>276.2163879182952</v>
      </c>
      <c r="O39" s="36">
        <f t="shared" si="1"/>
        <v>120149648.57535326</v>
      </c>
      <c r="P39" s="127">
        <f t="shared" si="5"/>
        <v>-3.3856227072667612E-3</v>
      </c>
      <c r="Q39" s="84">
        <v>1201.4353206559065</v>
      </c>
      <c r="R39" s="84">
        <v>-3.3726748875842201E-3</v>
      </c>
      <c r="S39" s="131">
        <f t="shared" si="6"/>
        <v>-1.2947819682463096E-5</v>
      </c>
      <c r="T39" s="132">
        <f t="shared" si="11"/>
        <v>6.1165097626144416E-2</v>
      </c>
      <c r="U39" s="16">
        <v>1201.1896572134058</v>
      </c>
      <c r="V39" s="16">
        <v>-3.3864845926207922E-3</v>
      </c>
      <c r="W39" s="115">
        <f t="shared" si="7"/>
        <v>-8.6188535410904044E-7</v>
      </c>
      <c r="X39" s="17">
        <f t="shared" si="8"/>
        <v>-0.30682854012684402</v>
      </c>
      <c r="Y39" s="16">
        <v>1201.4964857535326</v>
      </c>
      <c r="Z39" s="16">
        <v>-3.3856227072666832E-3</v>
      </c>
      <c r="AA39" s="115">
        <f t="shared" si="9"/>
        <v>0</v>
      </c>
      <c r="AB39" s="17">
        <f t="shared" si="10"/>
        <v>0</v>
      </c>
    </row>
    <row r="40" spans="1:28">
      <c r="A40" s="18">
        <v>20180223</v>
      </c>
      <c r="B40" s="18" t="s">
        <v>99</v>
      </c>
      <c r="C40" s="27">
        <v>47220</v>
      </c>
      <c r="D40" s="27">
        <v>1</v>
      </c>
      <c r="E40" s="27">
        <v>2.1050313971742547</v>
      </c>
      <c r="F40" s="18">
        <v>312421</v>
      </c>
      <c r="G40" s="18">
        <v>1</v>
      </c>
      <c r="H40" s="18">
        <v>0.74075987128316323</v>
      </c>
      <c r="I40" s="32">
        <f t="shared" si="2"/>
        <v>268181</v>
      </c>
      <c r="J40" s="32">
        <f t="shared" si="0"/>
        <v>330828.52232072549</v>
      </c>
      <c r="K40" s="39">
        <f t="shared" si="3"/>
        <v>1233.6016433704306</v>
      </c>
      <c r="L40" s="34">
        <f t="shared" si="4"/>
        <v>2.6720975048680908E-2</v>
      </c>
      <c r="M40" s="35">
        <v>784.92935635792776</v>
      </c>
      <c r="N40" s="35">
        <v>276.2163879182952</v>
      </c>
      <c r="O40" s="36">
        <f t="shared" si="1"/>
        <v>123360164.33704305</v>
      </c>
      <c r="P40" s="127">
        <f t="shared" si="5"/>
        <v>2.6720975048680807E-2</v>
      </c>
      <c r="Q40" s="84">
        <v>1233.572472801593</v>
      </c>
      <c r="R40" s="84">
        <v>2.6748965668948115E-2</v>
      </c>
      <c r="S40" s="131">
        <f t="shared" si="6"/>
        <v>-2.7990620267207694E-5</v>
      </c>
      <c r="T40" s="132">
        <f t="shared" si="11"/>
        <v>2.9170568837571409E-2</v>
      </c>
      <c r="U40" s="16">
        <v>1233.283731429545</v>
      </c>
      <c r="V40" s="16">
        <v>2.6718573560309416E-2</v>
      </c>
      <c r="W40" s="115">
        <f t="shared" si="7"/>
        <v>-2.4014883714916502E-6</v>
      </c>
      <c r="X40" s="17">
        <f t="shared" si="8"/>
        <v>-0.3179119408855513</v>
      </c>
      <c r="Y40" s="16">
        <v>1233.6016433704306</v>
      </c>
      <c r="Z40" s="16">
        <v>2.6720975048680908E-2</v>
      </c>
      <c r="AA40" s="115">
        <f t="shared" si="9"/>
        <v>0</v>
      </c>
      <c r="AB40" s="17">
        <f t="shared" si="10"/>
        <v>0</v>
      </c>
    </row>
    <row r="41" spans="1:28">
      <c r="A41" s="18">
        <v>20180226</v>
      </c>
      <c r="B41" s="18" t="s">
        <v>99</v>
      </c>
      <c r="C41" s="27">
        <v>47380</v>
      </c>
      <c r="D41" s="27">
        <v>1</v>
      </c>
      <c r="E41" s="27">
        <v>2.1050313971742547</v>
      </c>
      <c r="F41" s="18">
        <v>320771</v>
      </c>
      <c r="G41" s="18">
        <v>1</v>
      </c>
      <c r="H41" s="18">
        <v>0.74075987128316323</v>
      </c>
      <c r="I41" s="32">
        <f t="shared" si="2"/>
        <v>268181</v>
      </c>
      <c r="J41" s="32">
        <f t="shared" si="0"/>
        <v>337350.67226948775</v>
      </c>
      <c r="K41" s="39">
        <f t="shared" si="3"/>
        <v>1257.9215987317809</v>
      </c>
      <c r="L41" s="34">
        <f t="shared" si="4"/>
        <v>1.9714593841577331E-2</v>
      </c>
      <c r="M41" s="35">
        <v>784.92935635792776</v>
      </c>
      <c r="N41" s="35">
        <v>276.2163879182952</v>
      </c>
      <c r="O41" s="36">
        <f t="shared" si="1"/>
        <v>125792159.87317809</v>
      </c>
      <c r="P41" s="127">
        <f t="shared" si="5"/>
        <v>1.9714593841577421E-2</v>
      </c>
      <c r="Q41" s="84">
        <v>1257.9277036578696</v>
      </c>
      <c r="R41" s="84">
        <v>1.9743656244989773E-2</v>
      </c>
      <c r="S41" s="131">
        <f t="shared" si="6"/>
        <v>-2.9062403412442178E-5</v>
      </c>
      <c r="T41" s="132">
        <f t="shared" si="11"/>
        <v>-6.1049260887102719E-3</v>
      </c>
      <c r="U41" s="16">
        <v>1257.5976082095838</v>
      </c>
      <c r="V41" s="16">
        <v>1.9714747028938454E-2</v>
      </c>
      <c r="W41" s="115">
        <f t="shared" si="7"/>
        <v>1.5318736112240883E-7</v>
      </c>
      <c r="X41" s="17">
        <f t="shared" si="8"/>
        <v>-0.32399052219716395</v>
      </c>
      <c r="Y41" s="16">
        <v>1257.9215987317809</v>
      </c>
      <c r="Z41" s="16">
        <v>1.9714593841577331E-2</v>
      </c>
      <c r="AA41" s="115">
        <f t="shared" si="9"/>
        <v>0</v>
      </c>
      <c r="AB41" s="17">
        <f t="shared" si="10"/>
        <v>0</v>
      </c>
    </row>
    <row r="42" spans="1:28">
      <c r="A42" s="18">
        <v>20180227</v>
      </c>
      <c r="B42" s="18" t="s">
        <v>99</v>
      </c>
      <c r="C42" s="27">
        <v>47380</v>
      </c>
      <c r="D42" s="27">
        <v>1</v>
      </c>
      <c r="E42" s="27">
        <v>2.1050313971742547</v>
      </c>
      <c r="F42" s="18">
        <v>344842</v>
      </c>
      <c r="G42" s="18">
        <v>1</v>
      </c>
      <c r="H42" s="18">
        <v>0.74075987128316323</v>
      </c>
      <c r="I42" s="32">
        <f t="shared" si="2"/>
        <v>268181</v>
      </c>
      <c r="J42" s="32">
        <f t="shared" si="0"/>
        <v>355181.5031311448</v>
      </c>
      <c r="K42" s="39">
        <f t="shared" si="3"/>
        <v>1324.4096454675939</v>
      </c>
      <c r="L42" s="34">
        <f t="shared" si="4"/>
        <v>5.28554774819395E-2</v>
      </c>
      <c r="M42" s="35">
        <v>784.92935635792776</v>
      </c>
      <c r="N42" s="35">
        <v>276.2163879182952</v>
      </c>
      <c r="O42" s="36">
        <f t="shared" si="1"/>
        <v>132440964.54675937</v>
      </c>
      <c r="P42" s="127">
        <f t="shared" si="5"/>
        <v>5.2855477481939292E-2</v>
      </c>
      <c r="Q42" s="84">
        <v>1324.5222396843894</v>
      </c>
      <c r="R42" s="84">
        <v>5.2939875505462378E-2</v>
      </c>
      <c r="S42" s="131">
        <f t="shared" si="6"/>
        <v>-8.4398023522877508E-5</v>
      </c>
      <c r="T42" s="132">
        <f t="shared" si="11"/>
        <v>-0.11259421679551451</v>
      </c>
      <c r="U42" s="16">
        <v>1324.0588729556673</v>
      </c>
      <c r="V42" s="16">
        <v>5.2847798303865337E-2</v>
      </c>
      <c r="W42" s="115">
        <f t="shared" si="7"/>
        <v>-7.6791780741630733E-6</v>
      </c>
      <c r="X42" s="17">
        <f t="shared" si="8"/>
        <v>-0.35077251192660697</v>
      </c>
      <c r="Y42" s="16">
        <v>1324.4096454675937</v>
      </c>
      <c r="Z42" s="16">
        <v>5.285547748193932E-2</v>
      </c>
      <c r="AA42" s="115">
        <f t="shared" si="9"/>
        <v>-1.8041124150158794E-16</v>
      </c>
      <c r="AB42" s="17">
        <f t="shared" si="10"/>
        <v>0</v>
      </c>
    </row>
    <row r="43" spans="1:28">
      <c r="A43" s="18">
        <v>20180228</v>
      </c>
      <c r="B43" s="18" t="s">
        <v>99</v>
      </c>
      <c r="C43" s="27">
        <v>47060</v>
      </c>
      <c r="D43" s="27">
        <v>1</v>
      </c>
      <c r="E43" s="27">
        <v>2.1050313971742547</v>
      </c>
      <c r="F43" s="18">
        <v>346807</v>
      </c>
      <c r="G43" s="18">
        <v>1</v>
      </c>
      <c r="H43" s="18">
        <v>0.74075987128316323</v>
      </c>
      <c r="I43" s="32">
        <f t="shared" si="2"/>
        <v>268181</v>
      </c>
      <c r="J43" s="32">
        <f t="shared" si="0"/>
        <v>355963.48623112042</v>
      </c>
      <c r="K43" s="39">
        <f t="shared" si="3"/>
        <v>1327.325523549843</v>
      </c>
      <c r="L43" s="34">
        <f t="shared" si="4"/>
        <v>2.2016436472112539E-3</v>
      </c>
      <c r="M43" s="35">
        <v>784.92935635792776</v>
      </c>
      <c r="N43" s="35">
        <v>276.2163879182952</v>
      </c>
      <c r="O43" s="36">
        <f t="shared" si="1"/>
        <v>132732552.35498428</v>
      </c>
      <c r="P43" s="127">
        <f t="shared" si="5"/>
        <v>2.2016436472113506E-3</v>
      </c>
      <c r="Q43" s="84">
        <v>1327.4565201964856</v>
      </c>
      <c r="R43" s="84">
        <v>2.2153501271487547E-3</v>
      </c>
      <c r="S43" s="131">
        <f t="shared" si="6"/>
        <v>-1.3706479937500814E-5</v>
      </c>
      <c r="T43" s="132">
        <f t="shared" si="11"/>
        <v>-0.1309966466426431</v>
      </c>
      <c r="U43" s="16">
        <v>1326.9725083823491</v>
      </c>
      <c r="V43" s="16">
        <v>2.2005331380603775E-3</v>
      </c>
      <c r="W43" s="115">
        <f t="shared" si="7"/>
        <v>-1.110509150876321E-6</v>
      </c>
      <c r="X43" s="17">
        <f t="shared" si="8"/>
        <v>-0.35301516749382245</v>
      </c>
      <c r="Y43" s="16">
        <v>1327.325523549843</v>
      </c>
      <c r="Z43" s="16">
        <v>2.201643647211426E-3</v>
      </c>
      <c r="AA43" s="115">
        <f t="shared" si="9"/>
        <v>1.721713049906981E-16</v>
      </c>
      <c r="AB43" s="17">
        <f t="shared" si="10"/>
        <v>0</v>
      </c>
    </row>
    <row r="44" spans="1:28">
      <c r="A44" s="18">
        <v>20180302</v>
      </c>
      <c r="B44" s="18" t="s">
        <v>99</v>
      </c>
      <c r="C44" s="27">
        <v>46020</v>
      </c>
      <c r="D44" s="27">
        <v>1</v>
      </c>
      <c r="E44" s="27">
        <v>2.1050313971742547</v>
      </c>
      <c r="F44" s="18">
        <v>365473</v>
      </c>
      <c r="G44" s="18">
        <v>1</v>
      </c>
      <c r="H44" s="18">
        <v>0.74075987128316323</v>
      </c>
      <c r="I44" s="32">
        <f t="shared" si="2"/>
        <v>268181</v>
      </c>
      <c r="J44" s="32">
        <f t="shared" si="0"/>
        <v>367601.27733543073</v>
      </c>
      <c r="K44" s="39">
        <f t="shared" si="3"/>
        <v>1370.7208092125495</v>
      </c>
      <c r="L44" s="34">
        <f t="shared" si="4"/>
        <v>3.2693777745378377E-2</v>
      </c>
      <c r="M44" s="35">
        <v>784.92935635792776</v>
      </c>
      <c r="N44" s="35">
        <v>276.2163879182952</v>
      </c>
      <c r="O44" s="36">
        <f t="shared" si="1"/>
        <v>137072080.92125493</v>
      </c>
      <c r="P44" s="127">
        <f t="shared" si="5"/>
        <v>3.2693777745378329E-2</v>
      </c>
      <c r="Q44" s="84">
        <v>1370.9697359559611</v>
      </c>
      <c r="R44" s="84">
        <v>3.2779390584510341E-2</v>
      </c>
      <c r="S44" s="131">
        <f t="shared" si="6"/>
        <v>-8.5612839131964102E-5</v>
      </c>
      <c r="T44" s="132">
        <f t="shared" si="11"/>
        <v>-0.24892674341163001</v>
      </c>
      <c r="U44" s="16">
        <v>1370.3506320629854</v>
      </c>
      <c r="V44" s="16">
        <v>3.2689542101754995E-2</v>
      </c>
      <c r="W44" s="115">
        <f t="shared" si="7"/>
        <v>-4.2356436233820238E-6</v>
      </c>
      <c r="X44" s="17">
        <f t="shared" si="8"/>
        <v>-0.37017714956414238</v>
      </c>
      <c r="Y44" s="16">
        <v>1370.7208092125493</v>
      </c>
      <c r="Z44" s="16">
        <v>3.2693777745378204E-2</v>
      </c>
      <c r="AA44" s="115">
        <f t="shared" si="9"/>
        <v>-1.7347234759768071E-16</v>
      </c>
      <c r="AB44" s="17">
        <f t="shared" si="10"/>
        <v>0</v>
      </c>
    </row>
    <row r="45" spans="1:28">
      <c r="A45" s="18">
        <v>20180305</v>
      </c>
      <c r="B45" s="18" t="s">
        <v>99</v>
      </c>
      <c r="C45" s="27">
        <v>45200</v>
      </c>
      <c r="D45" s="27">
        <v>1</v>
      </c>
      <c r="E45" s="27">
        <v>2.1050313971742547</v>
      </c>
      <c r="F45" s="18">
        <v>366947</v>
      </c>
      <c r="G45" s="18">
        <v>1</v>
      </c>
      <c r="H45" s="18">
        <v>0.74075987128316323</v>
      </c>
      <c r="I45" s="32">
        <f t="shared" si="2"/>
        <v>268181</v>
      </c>
      <c r="J45" s="32">
        <f t="shared" si="0"/>
        <v>366967.03164001921</v>
      </c>
      <c r="K45" s="39">
        <f t="shared" si="3"/>
        <v>1368.3558180483301</v>
      </c>
      <c r="L45" s="34">
        <f t="shared" si="4"/>
        <v>-1.725363143482192E-3</v>
      </c>
      <c r="M45" s="35">
        <v>784.92935635792776</v>
      </c>
      <c r="N45" s="35">
        <v>276.2163879182952</v>
      </c>
      <c r="O45" s="36">
        <f t="shared" si="1"/>
        <v>136835581.80483299</v>
      </c>
      <c r="P45" s="127">
        <f t="shared" si="5"/>
        <v>-1.7253631434821638E-3</v>
      </c>
      <c r="Q45" s="84">
        <v>1368.6355565806098</v>
      </c>
      <c r="R45" s="84">
        <v>-1.7025754209838721E-3</v>
      </c>
      <c r="S45" s="131">
        <f t="shared" si="6"/>
        <v>-2.2787722498319877E-5</v>
      </c>
      <c r="T45" s="132">
        <f t="shared" si="11"/>
        <v>-0.27973853227967993</v>
      </c>
      <c r="U45" s="16">
        <v>1367.9832683661209</v>
      </c>
      <c r="V45" s="16">
        <v>-1.7275605538274001E-3</v>
      </c>
      <c r="W45" s="115">
        <f t="shared" si="7"/>
        <v>-2.1974103452081228E-6</v>
      </c>
      <c r="X45" s="17">
        <f t="shared" si="8"/>
        <v>-0.37254968220918272</v>
      </c>
      <c r="Y45" s="16">
        <v>1368.3558180483299</v>
      </c>
      <c r="Z45" s="16">
        <v>-1.7253631434821922E-3</v>
      </c>
      <c r="AA45" s="115">
        <f t="shared" si="9"/>
        <v>0</v>
      </c>
      <c r="AB45" s="17">
        <f t="shared" si="10"/>
        <v>0</v>
      </c>
    </row>
    <row r="46" spans="1:28">
      <c r="A46" s="18">
        <v>20180306</v>
      </c>
      <c r="B46" s="18" t="s">
        <v>99</v>
      </c>
      <c r="C46" s="27">
        <v>47020</v>
      </c>
      <c r="D46" s="27">
        <v>1</v>
      </c>
      <c r="E46" s="27">
        <v>2.1050313971742547</v>
      </c>
      <c r="F46" s="18">
        <v>363508</v>
      </c>
      <c r="G46" s="18">
        <v>1</v>
      </c>
      <c r="H46" s="18">
        <v>0.74075987128316323</v>
      </c>
      <c r="I46" s="32">
        <f t="shared" si="2"/>
        <v>268181</v>
      </c>
      <c r="J46" s="32">
        <f t="shared" si="0"/>
        <v>368250.71558553353</v>
      </c>
      <c r="K46" s="39">
        <f t="shared" si="3"/>
        <v>1373.1424507535341</v>
      </c>
      <c r="L46" s="34">
        <f t="shared" si="4"/>
        <v>3.4980906589275693E-3</v>
      </c>
      <c r="M46" s="35">
        <v>784.92935635792776</v>
      </c>
      <c r="N46" s="35">
        <v>276.2163879182952</v>
      </c>
      <c r="O46" s="36">
        <f t="shared" si="1"/>
        <v>137314245.07535341</v>
      </c>
      <c r="P46" s="127">
        <f t="shared" si="5"/>
        <v>3.4980906589276665E-3</v>
      </c>
      <c r="Q46" s="84">
        <v>1373.3522227480166</v>
      </c>
      <c r="R46" s="84">
        <v>3.4462542966448603E-3</v>
      </c>
      <c r="S46" s="131">
        <f t="shared" si="6"/>
        <v>5.1836362282709023E-5</v>
      </c>
      <c r="T46" s="132">
        <f t="shared" si="11"/>
        <v>-0.2097719944824803</v>
      </c>
      <c r="U46" s="16">
        <v>1372.7745162595377</v>
      </c>
      <c r="V46" s="16">
        <v>3.5024170281989578E-3</v>
      </c>
      <c r="W46" s="115">
        <f t="shared" si="7"/>
        <v>4.32636927138845E-6</v>
      </c>
      <c r="X46" s="17">
        <f t="shared" si="8"/>
        <v>-0.36793449399647216</v>
      </c>
      <c r="Y46" s="16">
        <v>1373.1424507535341</v>
      </c>
      <c r="Z46" s="16">
        <v>3.4980906589277359E-3</v>
      </c>
      <c r="AA46" s="115">
        <f t="shared" si="9"/>
        <v>1.6653345369377348E-16</v>
      </c>
      <c r="AB46" s="17">
        <f t="shared" si="10"/>
        <v>0</v>
      </c>
    </row>
    <row r="47" spans="1:28">
      <c r="A47" s="18">
        <v>20180307</v>
      </c>
      <c r="B47" s="18" t="s">
        <v>99</v>
      </c>
      <c r="C47" s="27">
        <v>48620</v>
      </c>
      <c r="D47" s="27">
        <v>1</v>
      </c>
      <c r="E47" s="27">
        <v>2.1050313971742547</v>
      </c>
      <c r="F47" s="18">
        <v>319298</v>
      </c>
      <c r="G47" s="18">
        <v>1</v>
      </c>
      <c r="H47" s="18">
        <v>0.74075987128316323</v>
      </c>
      <c r="I47" s="32">
        <f t="shared" si="2"/>
        <v>268181</v>
      </c>
      <c r="J47" s="32">
        <f t="shared" si="0"/>
        <v>338869.77191158372</v>
      </c>
      <c r="K47" s="39">
        <f t="shared" si="3"/>
        <v>1263.5860553565828</v>
      </c>
      <c r="L47" s="34">
        <f t="shared" si="4"/>
        <v>-7.9785163831203709E-2</v>
      </c>
      <c r="M47" s="35">
        <v>784.92935635792776</v>
      </c>
      <c r="N47" s="35">
        <v>276.2163879182952</v>
      </c>
      <c r="O47" s="36">
        <f t="shared" si="1"/>
        <v>126358605.53565827</v>
      </c>
      <c r="P47" s="127">
        <f t="shared" si="5"/>
        <v>-7.978516383120382E-2</v>
      </c>
      <c r="Q47" s="84">
        <v>1263.545768721079</v>
      </c>
      <c r="R47" s="84">
        <v>-7.9955056108781661E-2</v>
      </c>
      <c r="S47" s="131">
        <f t="shared" si="6"/>
        <v>1.6989227757795156E-4</v>
      </c>
      <c r="T47" s="132">
        <f t="shared" si="11"/>
        <v>4.0286635503889556E-2</v>
      </c>
      <c r="U47" s="16">
        <v>1263.2616752031515</v>
      </c>
      <c r="V47" s="16">
        <v>-7.9774820816736064E-2</v>
      </c>
      <c r="W47" s="115">
        <f t="shared" si="7"/>
        <v>1.0343014467645295E-5</v>
      </c>
      <c r="X47" s="17">
        <f t="shared" si="8"/>
        <v>-0.32438015343132065</v>
      </c>
      <c r="Y47" s="16">
        <v>1263.5860553565826</v>
      </c>
      <c r="Z47" s="16">
        <v>-7.9785163831203876E-2</v>
      </c>
      <c r="AA47" s="115">
        <f t="shared" si="9"/>
        <v>-1.6653345369377348E-16</v>
      </c>
      <c r="AB47" s="17">
        <f t="shared" si="10"/>
        <v>0</v>
      </c>
    </row>
    <row r="48" spans="1:28">
      <c r="A48" s="18">
        <v>20180308</v>
      </c>
      <c r="B48" s="18" t="s">
        <v>99</v>
      </c>
      <c r="C48" s="27">
        <v>49200</v>
      </c>
      <c r="D48" s="27">
        <v>1</v>
      </c>
      <c r="E48" s="27">
        <v>2.1050313971742547</v>
      </c>
      <c r="F48" s="18">
        <v>347789</v>
      </c>
      <c r="G48" s="18">
        <v>1</v>
      </c>
      <c r="H48" s="18">
        <v>0.74075987128316323</v>
      </c>
      <c r="I48" s="32">
        <f t="shared" si="2"/>
        <v>268181</v>
      </c>
      <c r="J48" s="32">
        <f t="shared" si="0"/>
        <v>361195.67961467337</v>
      </c>
      <c r="K48" s="39">
        <f t="shared" si="3"/>
        <v>1346.83545670526</v>
      </c>
      <c r="L48" s="34">
        <f t="shared" si="4"/>
        <v>6.5883444183138129E-2</v>
      </c>
      <c r="M48" s="35">
        <v>784.92935635792776</v>
      </c>
      <c r="N48" s="35">
        <v>276.2163879182952</v>
      </c>
      <c r="O48" s="36">
        <f t="shared" si="1"/>
        <v>134683545.67052603</v>
      </c>
      <c r="P48" s="127">
        <f t="shared" si="5"/>
        <v>6.5883444183138504E-2</v>
      </c>
      <c r="Q48" s="84">
        <v>1346.9068439812813</v>
      </c>
      <c r="R48" s="84">
        <v>6.5973926171726899E-2</v>
      </c>
      <c r="S48" s="131">
        <f t="shared" si="6"/>
        <v>-9.0481988588769768E-5</v>
      </c>
      <c r="T48" s="132">
        <f t="shared" si="11"/>
        <v>-7.1387276021368962E-2</v>
      </c>
      <c r="U48" s="16">
        <v>1346.4827012919225</v>
      </c>
      <c r="V48" s="16">
        <v>6.5877899822606223E-2</v>
      </c>
      <c r="W48" s="115">
        <f t="shared" si="7"/>
        <v>-5.5443605319061007E-6</v>
      </c>
      <c r="X48" s="17">
        <f t="shared" si="8"/>
        <v>-0.35275541333749061</v>
      </c>
      <c r="Y48" s="16">
        <v>1346.83545670526</v>
      </c>
      <c r="Z48" s="16">
        <v>6.5883444183138323E-2</v>
      </c>
      <c r="AA48" s="115">
        <f t="shared" si="9"/>
        <v>1.9428902930940239E-16</v>
      </c>
      <c r="AB48" s="17">
        <f t="shared" si="10"/>
        <v>0</v>
      </c>
    </row>
    <row r="49" spans="1:28">
      <c r="A49" s="18">
        <v>20180309</v>
      </c>
      <c r="B49" s="18" t="s">
        <v>99</v>
      </c>
      <c r="C49" s="27">
        <v>49740</v>
      </c>
      <c r="D49" s="27">
        <v>1</v>
      </c>
      <c r="E49" s="27">
        <v>2.1050313971742547</v>
      </c>
      <c r="F49" s="18">
        <v>320280</v>
      </c>
      <c r="G49" s="18">
        <v>1</v>
      </c>
      <c r="H49" s="18">
        <v>0.74075987128316323</v>
      </c>
      <c r="I49" s="32">
        <f t="shared" si="2"/>
        <v>268181</v>
      </c>
      <c r="J49" s="32">
        <f t="shared" si="0"/>
        <v>341954.83327001892</v>
      </c>
      <c r="K49" s="39">
        <f t="shared" si="3"/>
        <v>1275.0897090771491</v>
      </c>
      <c r="L49" s="34">
        <f t="shared" si="4"/>
        <v>-5.3269868469026808E-2</v>
      </c>
      <c r="M49" s="35">
        <v>784.92935635792776</v>
      </c>
      <c r="N49" s="35">
        <v>276.2163879182952</v>
      </c>
      <c r="O49" s="36">
        <f t="shared" si="1"/>
        <v>127508970.9077149</v>
      </c>
      <c r="P49" s="127">
        <f t="shared" si="5"/>
        <v>-5.3269868469027086E-2</v>
      </c>
      <c r="Q49" s="84">
        <v>1275.0209415496474</v>
      </c>
      <c r="R49" s="84">
        <v>-5.3371101908687706E-2</v>
      </c>
      <c r="S49" s="131">
        <f t="shared" si="6"/>
        <v>1.0123343966089715E-4</v>
      </c>
      <c r="T49" s="132">
        <f t="shared" si="11"/>
        <v>6.876752750167725E-2</v>
      </c>
      <c r="U49" s="16">
        <v>1274.7655886778739</v>
      </c>
      <c r="V49" s="16">
        <v>-5.3262557733001308E-2</v>
      </c>
      <c r="W49" s="115">
        <f t="shared" si="7"/>
        <v>7.3107360255009191E-6</v>
      </c>
      <c r="X49" s="17">
        <f t="shared" si="8"/>
        <v>-0.32412039927521619</v>
      </c>
      <c r="Y49" s="16">
        <v>1275.0897090771491</v>
      </c>
      <c r="Z49" s="16">
        <v>-5.3269868469026808E-2</v>
      </c>
      <c r="AA49" s="115">
        <f t="shared" si="9"/>
        <v>0</v>
      </c>
      <c r="AB49" s="17">
        <f t="shared" si="10"/>
        <v>0</v>
      </c>
    </row>
    <row r="50" spans="1:28">
      <c r="A50" s="18">
        <v>20180312</v>
      </c>
      <c r="B50" s="18" t="s">
        <v>99</v>
      </c>
      <c r="C50" s="27">
        <v>49740</v>
      </c>
      <c r="D50" s="27">
        <v>1</v>
      </c>
      <c r="E50" s="27">
        <v>2.1050313971742547</v>
      </c>
      <c r="F50" s="18">
        <v>316350</v>
      </c>
      <c r="G50" s="18">
        <v>1</v>
      </c>
      <c r="H50" s="18">
        <v>0.74075987128316323</v>
      </c>
      <c r="I50" s="32">
        <f t="shared" si="2"/>
        <v>268181</v>
      </c>
      <c r="J50" s="32">
        <f t="shared" si="0"/>
        <v>339043.64697587612</v>
      </c>
      <c r="K50" s="39">
        <f t="shared" si="3"/>
        <v>1264.2344050319603</v>
      </c>
      <c r="L50" s="34">
        <f t="shared" si="4"/>
        <v>-8.5133649561374199E-3</v>
      </c>
      <c r="M50" s="35">
        <v>784.92935635792776</v>
      </c>
      <c r="N50" s="35">
        <v>276.2163879182952</v>
      </c>
      <c r="O50" s="36">
        <f t="shared" si="1"/>
        <v>126423440.50319602</v>
      </c>
      <c r="P50" s="127">
        <f t="shared" si="5"/>
        <v>-8.5133649561374321E-3</v>
      </c>
      <c r="Q50" s="84">
        <v>1264.1483642391952</v>
      </c>
      <c r="R50" s="84">
        <v>-8.5273715561391666E-3</v>
      </c>
      <c r="S50" s="131">
        <f t="shared" si="6"/>
        <v>1.4006600001746639E-5</v>
      </c>
      <c r="T50" s="132">
        <f t="shared" si="11"/>
        <v>8.6040792765061269E-2</v>
      </c>
      <c r="U50" s="16">
        <v>1263.9147699438192</v>
      </c>
      <c r="V50" s="16">
        <v>-8.512011016322308E-3</v>
      </c>
      <c r="W50" s="115">
        <f t="shared" si="7"/>
        <v>1.3539398151119625E-6</v>
      </c>
      <c r="X50" s="17">
        <f t="shared" si="8"/>
        <v>-0.3196350881410126</v>
      </c>
      <c r="Y50" s="16">
        <v>1264.23440503196</v>
      </c>
      <c r="Z50" s="16">
        <v>-8.5133649561375986E-3</v>
      </c>
      <c r="AA50" s="115">
        <f t="shared" si="9"/>
        <v>-1.7867651802561113E-16</v>
      </c>
      <c r="AB50" s="17">
        <f t="shared" si="10"/>
        <v>0</v>
      </c>
    </row>
    <row r="51" spans="1:28">
      <c r="A51" s="18">
        <v>20180313</v>
      </c>
      <c r="B51" s="18" t="s">
        <v>99</v>
      </c>
      <c r="C51" s="27">
        <v>51660</v>
      </c>
      <c r="D51" s="27">
        <v>1</v>
      </c>
      <c r="E51" s="27">
        <v>2.1050313971742547</v>
      </c>
      <c r="F51" s="18">
        <v>305543</v>
      </c>
      <c r="G51" s="18">
        <v>1</v>
      </c>
      <c r="H51" s="18">
        <v>0.74075987128316323</v>
      </c>
      <c r="I51" s="32">
        <f t="shared" si="2"/>
        <v>268181</v>
      </c>
      <c r="J51" s="32">
        <f t="shared" si="0"/>
        <v>335079.91532949358</v>
      </c>
      <c r="K51" s="39">
        <f t="shared" si="3"/>
        <v>1249.4543436317024</v>
      </c>
      <c r="L51" s="34">
        <f t="shared" si="4"/>
        <v>-1.1690918504851338E-2</v>
      </c>
      <c r="M51" s="35">
        <v>784.92935635792776</v>
      </c>
      <c r="N51" s="35">
        <v>276.2163879182952</v>
      </c>
      <c r="O51" s="36">
        <f t="shared" si="1"/>
        <v>124945434.36317022</v>
      </c>
      <c r="P51" s="127">
        <f t="shared" si="5"/>
        <v>-1.1690918504851402E-2</v>
      </c>
      <c r="Q51" s="84">
        <v>1249.260825494232</v>
      </c>
      <c r="R51" s="84">
        <v>-1.1776733780708556E-2</v>
      </c>
      <c r="S51" s="131">
        <f t="shared" si="6"/>
        <v>8.5815275857218515E-5</v>
      </c>
      <c r="T51" s="132">
        <f t="shared" si="11"/>
        <v>0.19351813747039159</v>
      </c>
      <c r="U51" s="16">
        <v>1249.1456620672416</v>
      </c>
      <c r="V51" s="16">
        <v>-1.1685208708522448E-2</v>
      </c>
      <c r="W51" s="115">
        <f t="shared" si="7"/>
        <v>5.7097963288895576E-6</v>
      </c>
      <c r="X51" s="17">
        <f t="shared" si="8"/>
        <v>-0.3086815644608123</v>
      </c>
      <c r="Y51" s="16">
        <v>1249.4543436317022</v>
      </c>
      <c r="Z51" s="16">
        <v>-1.1690918504851339E-2</v>
      </c>
      <c r="AA51" s="115">
        <f t="shared" si="9"/>
        <v>0</v>
      </c>
      <c r="AB51" s="17">
        <f t="shared" si="10"/>
        <v>0</v>
      </c>
    </row>
    <row r="52" spans="1:28">
      <c r="A52" s="18">
        <v>20180314</v>
      </c>
      <c r="B52" s="18" t="s">
        <v>99</v>
      </c>
      <c r="C52" s="27">
        <v>51760</v>
      </c>
      <c r="D52" s="27">
        <v>1</v>
      </c>
      <c r="E52" s="27">
        <v>2.1050313971742547</v>
      </c>
      <c r="F52" s="18">
        <v>301122</v>
      </c>
      <c r="G52" s="18">
        <v>1</v>
      </c>
      <c r="H52" s="18">
        <v>0.74075987128316323</v>
      </c>
      <c r="I52" s="32">
        <f t="shared" si="2"/>
        <v>268181</v>
      </c>
      <c r="J52" s="32">
        <f t="shared" si="0"/>
        <v>332015.51907826809</v>
      </c>
      <c r="K52" s="39">
        <f t="shared" si="3"/>
        <v>1238.0277464781923</v>
      </c>
      <c r="L52" s="34">
        <f t="shared" si="4"/>
        <v>-9.1452698626003446E-3</v>
      </c>
      <c r="M52" s="35">
        <v>784.92935635792776</v>
      </c>
      <c r="N52" s="35">
        <v>276.2163879182952</v>
      </c>
      <c r="O52" s="36">
        <f t="shared" si="1"/>
        <v>123802774.64781922</v>
      </c>
      <c r="P52" s="127">
        <f t="shared" si="5"/>
        <v>-9.1452698626002665E-3</v>
      </c>
      <c r="Q52" s="84">
        <v>1237.8110535647015</v>
      </c>
      <c r="R52" s="84">
        <v>-9.1652373114323154E-3</v>
      </c>
      <c r="S52" s="131">
        <f t="shared" si="6"/>
        <v>1.9967448831970797E-5</v>
      </c>
      <c r="T52" s="132">
        <f t="shared" si="11"/>
        <v>0.21669291349076047</v>
      </c>
      <c r="U52" s="16">
        <v>1237.7234203477883</v>
      </c>
      <c r="V52" s="16">
        <v>-9.1440430578370833E-3</v>
      </c>
      <c r="W52" s="115">
        <f t="shared" si="7"/>
        <v>1.2268047632612439E-6</v>
      </c>
      <c r="X52" s="17">
        <f t="shared" si="8"/>
        <v>-0.30432613040397882</v>
      </c>
      <c r="Y52" s="16">
        <v>1238.0277464781923</v>
      </c>
      <c r="Z52" s="16">
        <v>-9.1452698626001642E-3</v>
      </c>
      <c r="AA52" s="115">
        <f t="shared" si="9"/>
        <v>1.8041124150158794E-16</v>
      </c>
      <c r="AB52" s="17">
        <f t="shared" si="10"/>
        <v>0</v>
      </c>
    </row>
    <row r="53" spans="1:28">
      <c r="A53" s="18">
        <v>20180315</v>
      </c>
      <c r="B53" s="18" t="s">
        <v>99</v>
      </c>
      <c r="C53" s="27">
        <v>51540</v>
      </c>
      <c r="D53" s="27">
        <v>1</v>
      </c>
      <c r="E53" s="27">
        <v>2.1050313971742547</v>
      </c>
      <c r="F53" s="18">
        <v>316842</v>
      </c>
      <c r="G53" s="18">
        <v>1</v>
      </c>
      <c r="H53" s="18">
        <v>0.74075987128316323</v>
      </c>
      <c r="I53" s="32">
        <f t="shared" si="2"/>
        <v>268181</v>
      </c>
      <c r="J53" s="32">
        <f t="shared" si="0"/>
        <v>343197.15734746109</v>
      </c>
      <c r="K53" s="39">
        <f t="shared" si="3"/>
        <v>1279.7221180749609</v>
      </c>
      <c r="L53" s="34">
        <f t="shared" si="4"/>
        <v>3.367805908662086E-2</v>
      </c>
      <c r="M53" s="35">
        <v>784.92935635792776</v>
      </c>
      <c r="N53" s="35">
        <v>276.2163879182952</v>
      </c>
      <c r="O53" s="36">
        <f t="shared" si="1"/>
        <v>127972211.8074961</v>
      </c>
      <c r="P53" s="127">
        <f t="shared" si="5"/>
        <v>3.3678059086620998E-2</v>
      </c>
      <c r="Q53" s="84">
        <v>1279.5812322081085</v>
      </c>
      <c r="R53" s="84">
        <v>3.3745197639910754E-2</v>
      </c>
      <c r="S53" s="131">
        <f t="shared" si="6"/>
        <v>-6.7138553289894376E-5</v>
      </c>
      <c r="T53" s="132">
        <f t="shared" si="11"/>
        <v>0.14088586685238624</v>
      </c>
      <c r="U53" s="16">
        <v>1279.3998507000188</v>
      </c>
      <c r="V53" s="16">
        <v>3.3671844345095917E-2</v>
      </c>
      <c r="W53" s="115">
        <f t="shared" si="7"/>
        <v>-6.2147415249430571E-6</v>
      </c>
      <c r="X53" s="17">
        <f t="shared" si="8"/>
        <v>-0.3222673749421574</v>
      </c>
      <c r="Y53" s="16">
        <v>1279.7221180749607</v>
      </c>
      <c r="Z53" s="16">
        <v>3.3678059086620679E-2</v>
      </c>
      <c r="AA53" s="115">
        <f t="shared" si="9"/>
        <v>-1.8041124150158794E-16</v>
      </c>
      <c r="AB53" s="17">
        <f t="shared" si="10"/>
        <v>0</v>
      </c>
    </row>
    <row r="54" spans="1:28">
      <c r="A54" s="18">
        <v>20180316</v>
      </c>
      <c r="B54" s="18" t="s">
        <v>99</v>
      </c>
      <c r="C54" s="27">
        <v>51140</v>
      </c>
      <c r="D54" s="27">
        <v>1</v>
      </c>
      <c r="E54" s="27">
        <v>2.1050313971742547</v>
      </c>
      <c r="F54" s="18">
        <v>318315</v>
      </c>
      <c r="G54" s="18">
        <v>1</v>
      </c>
      <c r="H54" s="18">
        <v>0.74075987128316323</v>
      </c>
      <c r="I54" s="32">
        <f t="shared" si="2"/>
        <v>268181</v>
      </c>
      <c r="J54" s="32">
        <f t="shared" si="0"/>
        <v>343446.28407899151</v>
      </c>
      <c r="K54" s="39">
        <f t="shared" si="3"/>
        <v>1280.6510680435656</v>
      </c>
      <c r="L54" s="34">
        <f t="shared" si="4"/>
        <v>7.258997523634812E-4</v>
      </c>
      <c r="M54" s="35">
        <v>784.92935635792776</v>
      </c>
      <c r="N54" s="35">
        <v>276.2163879182952</v>
      </c>
      <c r="O54" s="36">
        <f t="shared" si="1"/>
        <v>128065106.80435655</v>
      </c>
      <c r="P54" s="127">
        <f t="shared" si="5"/>
        <v>7.2589975236329494E-4</v>
      </c>
      <c r="Q54" s="84">
        <v>1280.5309385206153</v>
      </c>
      <c r="R54" s="84">
        <v>7.4220087681963354E-4</v>
      </c>
      <c r="S54" s="131">
        <f t="shared" si="6"/>
        <v>-1.6301124456152339E-5</v>
      </c>
      <c r="T54" s="132">
        <f t="shared" si="11"/>
        <v>0.1201295229502648</v>
      </c>
      <c r="U54" s="16">
        <v>1280.3291902998574</v>
      </c>
      <c r="V54" s="16">
        <v>7.2638714107253375E-4</v>
      </c>
      <c r="W54" s="115">
        <f t="shared" si="7"/>
        <v>4.873887090525459E-7</v>
      </c>
      <c r="X54" s="17">
        <f t="shared" si="8"/>
        <v>-0.32187774370822808</v>
      </c>
      <c r="Y54" s="16">
        <v>1280.6510680435654</v>
      </c>
      <c r="Z54" s="16">
        <v>7.2589975236348131E-4</v>
      </c>
      <c r="AA54" s="115">
        <f t="shared" si="9"/>
        <v>0</v>
      </c>
      <c r="AB54" s="17">
        <f t="shared" si="10"/>
        <v>0</v>
      </c>
    </row>
    <row r="55" spans="1:28">
      <c r="A55" s="18">
        <v>20180319</v>
      </c>
      <c r="B55" s="18" t="s">
        <v>99</v>
      </c>
      <c r="C55" s="27">
        <v>50740</v>
      </c>
      <c r="D55" s="27">
        <v>1</v>
      </c>
      <c r="E55" s="27">
        <v>2.1050313971742547</v>
      </c>
      <c r="F55" s="18">
        <v>313403</v>
      </c>
      <c r="G55" s="18">
        <v>1</v>
      </c>
      <c r="H55" s="18">
        <v>0.74075987128316323</v>
      </c>
      <c r="I55" s="32">
        <f t="shared" si="2"/>
        <v>268181</v>
      </c>
      <c r="J55" s="32">
        <f t="shared" si="0"/>
        <v>338965.65903237887</v>
      </c>
      <c r="K55" s="39">
        <f t="shared" si="3"/>
        <v>1263.9436016435873</v>
      </c>
      <c r="L55" s="34">
        <f t="shared" si="4"/>
        <v>-1.3046072280642466E-2</v>
      </c>
      <c r="M55" s="35">
        <v>784.92935635792776</v>
      </c>
      <c r="N55" s="35">
        <v>276.2163879182952</v>
      </c>
      <c r="O55" s="36">
        <f t="shared" si="1"/>
        <v>126394360.16435872</v>
      </c>
      <c r="P55" s="127">
        <f t="shared" si="5"/>
        <v>-1.3046072280642406E-2</v>
      </c>
      <c r="Q55" s="84">
        <v>1263.8127067036376</v>
      </c>
      <c r="R55" s="84">
        <v>-1.3055703157232722E-2</v>
      </c>
      <c r="S55" s="131">
        <f t="shared" si="6"/>
        <v>9.6308765902552995E-6</v>
      </c>
      <c r="T55" s="132">
        <f t="shared" si="11"/>
        <v>0.13089493994971235</v>
      </c>
      <c r="U55" s="16">
        <v>1263.6259494568578</v>
      </c>
      <c r="V55" s="16">
        <v>-1.3046051726031172E-2</v>
      </c>
      <c r="W55" s="115">
        <f t="shared" si="7"/>
        <v>2.0554611294271163E-8</v>
      </c>
      <c r="X55" s="17">
        <f t="shared" si="8"/>
        <v>-0.31765218672944684</v>
      </c>
      <c r="Y55" s="16">
        <v>1263.9436016435873</v>
      </c>
      <c r="Z55" s="16">
        <v>-1.3046072280642291E-2</v>
      </c>
      <c r="AA55" s="115">
        <f t="shared" si="9"/>
        <v>1.7520707107365752E-16</v>
      </c>
      <c r="AB55" s="17">
        <f t="shared" si="10"/>
        <v>0</v>
      </c>
    </row>
    <row r="56" spans="1:28">
      <c r="A56" s="18">
        <v>20180320</v>
      </c>
      <c r="B56" s="18" t="s">
        <v>99</v>
      </c>
      <c r="C56" s="27">
        <v>51200</v>
      </c>
      <c r="D56" s="27">
        <v>1</v>
      </c>
      <c r="E56" s="27">
        <v>2.1050313971742547</v>
      </c>
      <c r="F56" s="18">
        <v>316842</v>
      </c>
      <c r="G56" s="18">
        <v>1</v>
      </c>
      <c r="H56" s="18">
        <v>0.74075987128316323</v>
      </c>
      <c r="I56" s="32">
        <f t="shared" si="2"/>
        <v>268181</v>
      </c>
      <c r="J56" s="32">
        <f t="shared" si="0"/>
        <v>342481.44667242188</v>
      </c>
      <c r="K56" s="39">
        <f t="shared" si="3"/>
        <v>1277.0533582633441</v>
      </c>
      <c r="L56" s="34">
        <f t="shared" si="4"/>
        <v>1.037210568787195E-2</v>
      </c>
      <c r="M56" s="35">
        <v>784.92935635792776</v>
      </c>
      <c r="N56" s="35">
        <v>276.2163879182952</v>
      </c>
      <c r="O56" s="36">
        <f t="shared" si="1"/>
        <v>127705335.82633439</v>
      </c>
      <c r="P56" s="127">
        <f t="shared" si="5"/>
        <v>1.0372105687871839E-2</v>
      </c>
      <c r="Q56" s="84">
        <v>1276.9228485560329</v>
      </c>
      <c r="R56" s="84">
        <v>1.037348475992945E-2</v>
      </c>
      <c r="S56" s="131">
        <f t="shared" si="6"/>
        <v>-1.3790720574998611E-6</v>
      </c>
      <c r="T56" s="132">
        <f t="shared" si="11"/>
        <v>0.1305097073111483</v>
      </c>
      <c r="U56" s="16">
        <v>1276.7310908884019</v>
      </c>
      <c r="V56" s="16">
        <v>1.0371060706039678E-2</v>
      </c>
      <c r="W56" s="115">
        <f t="shared" si="7"/>
        <v>-1.0449818322721266E-6</v>
      </c>
      <c r="X56" s="17">
        <f t="shared" si="8"/>
        <v>-0.3222673749421574</v>
      </c>
      <c r="Y56" s="16">
        <v>1277.0533582633439</v>
      </c>
      <c r="Z56" s="16">
        <v>1.0372105687871769E-2</v>
      </c>
      <c r="AA56" s="115">
        <f t="shared" si="9"/>
        <v>-1.8041124150158794E-16</v>
      </c>
      <c r="AB56" s="17">
        <f t="shared" si="10"/>
        <v>0</v>
      </c>
    </row>
    <row r="57" spans="1:28">
      <c r="A57" s="18">
        <v>20180321</v>
      </c>
      <c r="B57" s="18" t="s">
        <v>99</v>
      </c>
      <c r="C57" s="27">
        <v>51060</v>
      </c>
      <c r="D57" s="27">
        <v>1</v>
      </c>
      <c r="E57" s="27">
        <v>2.1050313971742547</v>
      </c>
      <c r="F57" s="18">
        <v>306035</v>
      </c>
      <c r="G57" s="18">
        <v>1</v>
      </c>
      <c r="H57" s="18">
        <v>0.74075987128316323</v>
      </c>
      <c r="I57" s="32">
        <f t="shared" si="2"/>
        <v>268181</v>
      </c>
      <c r="J57" s="32">
        <f t="shared" si="0"/>
        <v>334181.35034786031</v>
      </c>
      <c r="K57" s="39">
        <f t="shared" si="3"/>
        <v>1246.1037521221128</v>
      </c>
      <c r="L57" s="34">
        <f t="shared" si="4"/>
        <v>-2.4235170708387155E-2</v>
      </c>
      <c r="M57" s="35">
        <v>784.92935635792776</v>
      </c>
      <c r="N57" s="35">
        <v>276.2163879182952</v>
      </c>
      <c r="O57" s="36">
        <f t="shared" si="1"/>
        <v>124610375.21221127</v>
      </c>
      <c r="P57" s="127">
        <f t="shared" si="5"/>
        <v>-2.4235170708387131E-2</v>
      </c>
      <c r="Q57" s="84">
        <v>1245.9286323896695</v>
      </c>
      <c r="R57" s="84">
        <v>-2.4272583266414467E-2</v>
      </c>
      <c r="S57" s="131">
        <f t="shared" si="6"/>
        <v>3.7412558027312415E-5</v>
      </c>
      <c r="T57" s="132">
        <f t="shared" si="11"/>
        <v>0.17511973244336332</v>
      </c>
      <c r="U57" s="16">
        <v>1245.7924382708509</v>
      </c>
      <c r="V57" s="16">
        <v>-2.4232708702991369E-2</v>
      </c>
      <c r="W57" s="115">
        <f t="shared" si="7"/>
        <v>2.4620053957861987E-6</v>
      </c>
      <c r="X57" s="17">
        <f t="shared" si="8"/>
        <v>-0.3113138512619571</v>
      </c>
      <c r="Y57" s="16">
        <v>1246.1037521221126</v>
      </c>
      <c r="Z57" s="16">
        <v>-2.4235170708387158E-2</v>
      </c>
      <c r="AA57" s="115">
        <f t="shared" si="9"/>
        <v>0</v>
      </c>
      <c r="AB57" s="17">
        <f t="shared" si="10"/>
        <v>0</v>
      </c>
    </row>
    <row r="58" spans="1:28">
      <c r="A58" s="18">
        <v>20180322</v>
      </c>
      <c r="B58" s="18" t="s">
        <v>99</v>
      </c>
      <c r="C58" s="27">
        <v>51780</v>
      </c>
      <c r="D58" s="27">
        <v>1</v>
      </c>
      <c r="E58" s="27">
        <v>2.1050313971742547</v>
      </c>
      <c r="F58" s="18">
        <v>305052</v>
      </c>
      <c r="G58" s="18">
        <v>1</v>
      </c>
      <c r="H58" s="18">
        <v>0.74075987128316323</v>
      </c>
      <c r="I58" s="32">
        <f t="shared" si="2"/>
        <v>268181</v>
      </c>
      <c r="J58" s="32">
        <f t="shared" si="0"/>
        <v>334968.80600035441</v>
      </c>
      <c r="K58" s="39">
        <f t="shared" si="3"/>
        <v>1249.040036394653</v>
      </c>
      <c r="L58" s="34">
        <f t="shared" si="4"/>
        <v>2.3563722262610301E-3</v>
      </c>
      <c r="M58" s="35">
        <v>784.92935635792776</v>
      </c>
      <c r="N58" s="35">
        <v>276.2163879182952</v>
      </c>
      <c r="O58" s="36">
        <f t="shared" si="1"/>
        <v>124904003.63946529</v>
      </c>
      <c r="P58" s="127">
        <f t="shared" si="5"/>
        <v>2.3563722262610353E-3</v>
      </c>
      <c r="Q58" s="84">
        <v>1248.8400063840993</v>
      </c>
      <c r="R58" s="84">
        <v>2.336710080131844E-3</v>
      </c>
      <c r="S58" s="131">
        <f t="shared" si="6"/>
        <v>1.966214612918616E-5</v>
      </c>
      <c r="T58" s="132">
        <f t="shared" si="11"/>
        <v>0.20003001055374625</v>
      </c>
      <c r="U58" s="16">
        <v>1248.7312249531146</v>
      </c>
      <c r="V58" s="16">
        <v>2.3589697544984011E-3</v>
      </c>
      <c r="W58" s="115">
        <f t="shared" si="7"/>
        <v>2.5975282373709614E-6</v>
      </c>
      <c r="X58" s="17">
        <f t="shared" si="8"/>
        <v>-0.30881144153840978</v>
      </c>
      <c r="Y58" s="16">
        <v>1249.0400363946528</v>
      </c>
      <c r="Z58" s="16">
        <v>2.3563722262610306E-3</v>
      </c>
      <c r="AA58" s="115">
        <f t="shared" si="9"/>
        <v>0</v>
      </c>
      <c r="AB58" s="17">
        <f t="shared" si="10"/>
        <v>0</v>
      </c>
    </row>
    <row r="59" spans="1:28">
      <c r="A59" s="18">
        <v>20180323</v>
      </c>
      <c r="B59" s="18" t="s">
        <v>99</v>
      </c>
      <c r="C59" s="27">
        <v>49720</v>
      </c>
      <c r="D59" s="27">
        <v>1</v>
      </c>
      <c r="E59" s="27">
        <v>2.1050313971742547</v>
      </c>
      <c r="F59" s="18">
        <v>294736</v>
      </c>
      <c r="G59" s="18">
        <v>1</v>
      </c>
      <c r="H59" s="18">
        <v>0.74075987128316323</v>
      </c>
      <c r="I59" s="32">
        <f t="shared" si="2"/>
        <v>268181</v>
      </c>
      <c r="J59" s="32">
        <f t="shared" si="0"/>
        <v>322990.76249001833</v>
      </c>
      <c r="K59" s="39">
        <f t="shared" si="3"/>
        <v>1204.3760090760284</v>
      </c>
      <c r="L59" s="34">
        <f t="shared" si="4"/>
        <v>-3.5758683482674532E-2</v>
      </c>
      <c r="M59" s="35">
        <v>784.92935635792776</v>
      </c>
      <c r="N59" s="35">
        <v>276.2163879182952</v>
      </c>
      <c r="O59" s="36">
        <f t="shared" si="1"/>
        <v>120437600.90760282</v>
      </c>
      <c r="P59" s="127">
        <f t="shared" si="5"/>
        <v>-3.5758683482674559E-2</v>
      </c>
      <c r="Q59" s="84">
        <v>1204.1928135227618</v>
      </c>
      <c r="R59" s="84">
        <v>-3.5750930970420591E-2</v>
      </c>
      <c r="S59" s="131">
        <f t="shared" si="6"/>
        <v>-7.7525122539404134E-6</v>
      </c>
      <c r="T59" s="132">
        <f t="shared" si="11"/>
        <v>0.1831955532666143</v>
      </c>
      <c r="U59" s="16">
        <v>1204.0782810352482</v>
      </c>
      <c r="V59" s="16">
        <v>-3.5758650881452074E-2</v>
      </c>
      <c r="W59" s="115">
        <f t="shared" si="7"/>
        <v>3.2601222457739887E-8</v>
      </c>
      <c r="X59" s="17">
        <f t="shared" si="8"/>
        <v>-0.29772804078015724</v>
      </c>
      <c r="Y59" s="16">
        <v>1204.3760090760281</v>
      </c>
      <c r="Z59" s="16">
        <v>-3.5758683482674539E-2</v>
      </c>
      <c r="AA59" s="115">
        <f t="shared" si="9"/>
        <v>0</v>
      </c>
      <c r="AB59" s="17">
        <f t="shared" si="10"/>
        <v>0</v>
      </c>
    </row>
    <row r="60" spans="1:28">
      <c r="A60" s="18">
        <v>20180326</v>
      </c>
      <c r="B60" s="18" t="s">
        <v>99</v>
      </c>
      <c r="C60" s="27">
        <v>50280</v>
      </c>
      <c r="D60" s="27">
        <v>1</v>
      </c>
      <c r="E60" s="27">
        <v>2.1050313971742547</v>
      </c>
      <c r="F60" s="18">
        <v>294736</v>
      </c>
      <c r="G60" s="18">
        <v>1</v>
      </c>
      <c r="H60" s="18">
        <v>0.74075987128316323</v>
      </c>
      <c r="I60" s="32">
        <f t="shared" si="2"/>
        <v>268181</v>
      </c>
      <c r="J60" s="32">
        <f t="shared" si="0"/>
        <v>324169.5800724359</v>
      </c>
      <c r="K60" s="39">
        <f t="shared" si="3"/>
        <v>1208.7716134716327</v>
      </c>
      <c r="L60" s="34">
        <f t="shared" si="4"/>
        <v>3.6496944164277545E-3</v>
      </c>
      <c r="M60" s="35">
        <v>784.92935635792776</v>
      </c>
      <c r="N60" s="35">
        <v>276.2163879182952</v>
      </c>
      <c r="O60" s="36">
        <f t="shared" si="1"/>
        <v>120877161.34716326</v>
      </c>
      <c r="P60" s="127">
        <f t="shared" si="5"/>
        <v>3.6496944164278451E-3</v>
      </c>
      <c r="Q60" s="84">
        <v>1208.5713277732395</v>
      </c>
      <c r="R60" s="84">
        <v>3.6360574496943129E-3</v>
      </c>
      <c r="S60" s="131">
        <f t="shared" si="6"/>
        <v>1.3636966733441593E-5</v>
      </c>
      <c r="T60" s="132">
        <f t="shared" si="11"/>
        <v>0.20028569839314514</v>
      </c>
      <c r="U60" s="16">
        <v>1208.4738854308523</v>
      </c>
      <c r="V60" s="16">
        <v>3.6505968630418462E-3</v>
      </c>
      <c r="W60" s="115">
        <f t="shared" si="7"/>
        <v>9.0244661409173699E-7</v>
      </c>
      <c r="X60" s="17">
        <f t="shared" si="8"/>
        <v>-0.29772804078038462</v>
      </c>
      <c r="Y60" s="16">
        <v>1208.7716134716327</v>
      </c>
      <c r="Z60" s="16">
        <v>3.649694416427944E-3</v>
      </c>
      <c r="AA60" s="115">
        <f t="shared" si="9"/>
        <v>1.8951853975046618E-16</v>
      </c>
      <c r="AB60" s="17">
        <f t="shared" si="10"/>
        <v>0</v>
      </c>
    </row>
    <row r="61" spans="1:28">
      <c r="A61" s="18">
        <v>20180327</v>
      </c>
      <c r="B61" s="18" t="s">
        <v>99</v>
      </c>
      <c r="C61" s="27">
        <v>49980</v>
      </c>
      <c r="D61" s="27">
        <v>1</v>
      </c>
      <c r="E61" s="27">
        <v>2.1050313971742547</v>
      </c>
      <c r="F61" s="18">
        <v>291789</v>
      </c>
      <c r="G61" s="18">
        <v>1</v>
      </c>
      <c r="H61" s="18">
        <v>0.74075987128316323</v>
      </c>
      <c r="I61" s="32">
        <f t="shared" si="2"/>
        <v>268181</v>
      </c>
      <c r="J61" s="32">
        <f t="shared" si="0"/>
        <v>321355.05131261214</v>
      </c>
      <c r="K61" s="39">
        <f t="shared" si="3"/>
        <v>1198.2767284506067</v>
      </c>
      <c r="L61" s="34">
        <f t="shared" si="4"/>
        <v>-8.682272899248793E-3</v>
      </c>
      <c r="M61" s="35">
        <v>784.92935635792776</v>
      </c>
      <c r="N61" s="35">
        <v>276.2163879182952</v>
      </c>
      <c r="O61" s="36">
        <f t="shared" si="1"/>
        <v>119827672.84506068</v>
      </c>
      <c r="P61" s="127">
        <f t="shared" si="5"/>
        <v>-8.6822728992486629E-3</v>
      </c>
      <c r="Q61" s="84">
        <v>1198.0712621562157</v>
      </c>
      <c r="R61" s="84">
        <v>-8.6879982800601302E-3</v>
      </c>
      <c r="S61" s="131">
        <f t="shared" si="6"/>
        <v>5.7253808113371524E-6</v>
      </c>
      <c r="T61" s="132">
        <f t="shared" si="11"/>
        <v>0.20546629439104436</v>
      </c>
      <c r="U61" s="16">
        <v>1197.9809833112381</v>
      </c>
      <c r="V61" s="16">
        <v>-8.6827710934549562E-3</v>
      </c>
      <c r="W61" s="115">
        <f t="shared" si="7"/>
        <v>-4.9819420616312171E-7</v>
      </c>
      <c r="X61" s="17">
        <f t="shared" si="8"/>
        <v>-0.29574513936859148</v>
      </c>
      <c r="Y61" s="16">
        <v>1198.2767284506067</v>
      </c>
      <c r="Z61" s="16">
        <v>-8.682272899248793E-3</v>
      </c>
      <c r="AA61" s="115">
        <f t="shared" si="9"/>
        <v>0</v>
      </c>
      <c r="AB61" s="17">
        <f t="shared" si="10"/>
        <v>0</v>
      </c>
    </row>
    <row r="62" spans="1:28">
      <c r="A62" s="18">
        <v>20180328</v>
      </c>
      <c r="B62" s="18" t="s">
        <v>99</v>
      </c>
      <c r="C62" s="27">
        <v>48700</v>
      </c>
      <c r="D62" s="27">
        <v>1</v>
      </c>
      <c r="E62" s="27">
        <v>2.1050313971742547</v>
      </c>
      <c r="F62" s="18">
        <v>284421</v>
      </c>
      <c r="G62" s="18">
        <v>1</v>
      </c>
      <c r="H62" s="18">
        <v>0.74075987128316323</v>
      </c>
      <c r="I62" s="32">
        <f t="shared" si="2"/>
        <v>268181</v>
      </c>
      <c r="J62" s="32">
        <f t="shared" si="0"/>
        <v>313202.69239261479</v>
      </c>
      <c r="K62" s="39">
        <f t="shared" si="3"/>
        <v>1167.8780092274053</v>
      </c>
      <c r="L62" s="34">
        <f t="shared" si="4"/>
        <v>-2.536869698079465E-2</v>
      </c>
      <c r="M62" s="35">
        <v>784.92935635792776</v>
      </c>
      <c r="N62" s="35">
        <v>276.2163879182952</v>
      </c>
      <c r="O62" s="36">
        <f t="shared" si="1"/>
        <v>116787800.92274052</v>
      </c>
      <c r="P62" s="127">
        <f t="shared" si="5"/>
        <v>-2.5368696980794796E-2</v>
      </c>
      <c r="Q62" s="84">
        <v>1167.6771471265974</v>
      </c>
      <c r="R62" s="84">
        <v>-2.536920464557069E-2</v>
      </c>
      <c r="S62" s="131">
        <f t="shared" si="6"/>
        <v>5.0766477604005655E-7</v>
      </c>
      <c r="T62" s="132">
        <f t="shared" si="11"/>
        <v>0.20086210080785349</v>
      </c>
      <c r="U62" s="16">
        <v>1167.5886024235042</v>
      </c>
      <c r="V62" s="16">
        <v>-2.5369668893849128E-2</v>
      </c>
      <c r="W62" s="115">
        <f t="shared" si="7"/>
        <v>-9.719130544781629E-7</v>
      </c>
      <c r="X62" s="17">
        <f t="shared" si="8"/>
        <v>-0.28940680390110174</v>
      </c>
      <c r="Y62" s="16">
        <v>1167.8780092274051</v>
      </c>
      <c r="Z62" s="16">
        <v>-2.5368696980794841E-2</v>
      </c>
      <c r="AA62" s="115">
        <f t="shared" si="9"/>
        <v>-1.9081958235744878E-16</v>
      </c>
      <c r="AB62" s="17">
        <f t="shared" si="10"/>
        <v>0</v>
      </c>
    </row>
    <row r="63" spans="1:28">
      <c r="A63" s="18">
        <v>20180329</v>
      </c>
      <c r="B63" s="18" t="s">
        <v>99</v>
      </c>
      <c r="C63" s="27">
        <v>49040</v>
      </c>
      <c r="D63" s="27">
        <v>1</v>
      </c>
      <c r="E63" s="27">
        <v>2.1050313971742547</v>
      </c>
      <c r="F63" s="18">
        <v>311438</v>
      </c>
      <c r="G63" s="18">
        <v>1</v>
      </c>
      <c r="H63" s="18">
        <v>0.74075987128316323</v>
      </c>
      <c r="I63" s="32">
        <f t="shared" si="2"/>
        <v>268181</v>
      </c>
      <c r="J63" s="32">
        <f t="shared" si="0"/>
        <v>333931.51251011121</v>
      </c>
      <c r="K63" s="39">
        <f t="shared" si="3"/>
        <v>1245.172150562908</v>
      </c>
      <c r="L63" s="34">
        <f t="shared" si="4"/>
        <v>6.6183403339048763E-2</v>
      </c>
      <c r="M63" s="35">
        <v>784.92935635792776</v>
      </c>
      <c r="N63" s="35">
        <v>276.2163879182952</v>
      </c>
      <c r="O63" s="36">
        <f t="shared" si="1"/>
        <v>124517215.05629079</v>
      </c>
      <c r="P63" s="127">
        <f t="shared" si="5"/>
        <v>6.6183403339048805E-2</v>
      </c>
      <c r="Q63" s="84">
        <v>1245.0844997880326</v>
      </c>
      <c r="R63" s="84">
        <v>6.6291742415202748E-2</v>
      </c>
      <c r="S63" s="131">
        <f t="shared" si="6"/>
        <v>-1.0833907615398486E-4</v>
      </c>
      <c r="T63" s="132">
        <f t="shared" si="11"/>
        <v>8.7650774875328352E-2</v>
      </c>
      <c r="U63" s="16">
        <v>1244.8567410317457</v>
      </c>
      <c r="V63" s="16">
        <v>6.617753757433055E-2</v>
      </c>
      <c r="W63" s="115">
        <f t="shared" si="7"/>
        <v>-5.8657647182130956E-6</v>
      </c>
      <c r="X63" s="17">
        <f t="shared" si="8"/>
        <v>-0.31540953116223136</v>
      </c>
      <c r="Y63" s="16">
        <v>1245.172150562908</v>
      </c>
      <c r="Z63" s="16">
        <v>6.6183403339048971E-2</v>
      </c>
      <c r="AA63" s="115">
        <f t="shared" si="9"/>
        <v>2.0816681711721685E-16</v>
      </c>
      <c r="AB63" s="17">
        <f t="shared" si="10"/>
        <v>0</v>
      </c>
    </row>
    <row r="64" spans="1:28">
      <c r="A64" s="18">
        <v>20180330</v>
      </c>
      <c r="B64" s="18" t="s">
        <v>99</v>
      </c>
      <c r="C64" s="27">
        <v>49220</v>
      </c>
      <c r="D64" s="27">
        <v>1</v>
      </c>
      <c r="E64" s="27">
        <v>2.1050313971742547</v>
      </c>
      <c r="F64" s="18">
        <v>304070</v>
      </c>
      <c r="G64" s="18">
        <v>1</v>
      </c>
      <c r="H64" s="18">
        <v>0.74075987128316323</v>
      </c>
      <c r="I64" s="32">
        <f t="shared" si="2"/>
        <v>268181</v>
      </c>
      <c r="J64" s="32">
        <f t="shared" si="0"/>
        <v>328852.49942998827</v>
      </c>
      <c r="K64" s="39">
        <f t="shared" si="3"/>
        <v>1226.2333999425323</v>
      </c>
      <c r="L64" s="34">
        <f t="shared" si="4"/>
        <v>-1.5209744782529868E-2</v>
      </c>
      <c r="M64" s="35">
        <v>784.92935635792776</v>
      </c>
      <c r="N64" s="35">
        <v>276.2163879182952</v>
      </c>
      <c r="O64" s="36">
        <f t="shared" si="1"/>
        <v>122623339.99425322</v>
      </c>
      <c r="P64" s="127">
        <f t="shared" si="5"/>
        <v>-1.5209744782529899E-2</v>
      </c>
      <c r="Q64" s="84">
        <v>1226.1057969114452</v>
      </c>
      <c r="R64" s="84">
        <v>-1.5242903497568619E-2</v>
      </c>
      <c r="S64" s="131">
        <f t="shared" si="6"/>
        <v>3.3158715038750577E-5</v>
      </c>
      <c r="T64" s="132">
        <f t="shared" si="11"/>
        <v>0.12760303108711923</v>
      </c>
      <c r="U64" s="16">
        <v>1225.9243287468378</v>
      </c>
      <c r="V64" s="16">
        <v>-1.5208506859364923E-2</v>
      </c>
      <c r="W64" s="115">
        <f t="shared" si="7"/>
        <v>1.2379231649449485E-6</v>
      </c>
      <c r="X64" s="17">
        <f t="shared" si="8"/>
        <v>-0.30907119569451424</v>
      </c>
      <c r="Y64" s="16">
        <v>1226.2333999425323</v>
      </c>
      <c r="Z64" s="16">
        <v>-1.5209744782529868E-2</v>
      </c>
      <c r="AA64" s="115">
        <f t="shared" si="9"/>
        <v>0</v>
      </c>
      <c r="AB64" s="17">
        <f t="shared" si="10"/>
        <v>0</v>
      </c>
    </row>
    <row r="65" spans="1:28">
      <c r="A65" s="18">
        <v>20180402</v>
      </c>
      <c r="B65" s="18" t="s">
        <v>99</v>
      </c>
      <c r="C65" s="27">
        <v>48540</v>
      </c>
      <c r="D65" s="27">
        <v>1</v>
      </c>
      <c r="E65" s="27">
        <v>2.1050313971742547</v>
      </c>
      <c r="F65" s="18">
        <v>298666</v>
      </c>
      <c r="G65" s="18">
        <v>1</v>
      </c>
      <c r="H65" s="18">
        <v>0.74075987128316323</v>
      </c>
      <c r="I65" s="32">
        <f t="shared" si="2"/>
        <v>268181</v>
      </c>
      <c r="J65" s="32">
        <f t="shared" si="0"/>
        <v>323418.01173549559</v>
      </c>
      <c r="K65" s="39">
        <f t="shared" si="3"/>
        <v>1205.969146716194</v>
      </c>
      <c r="L65" s="34">
        <f t="shared" si="4"/>
        <v>-1.6525608605415541E-2</v>
      </c>
      <c r="M65" s="35">
        <v>784.92935635792776</v>
      </c>
      <c r="N65" s="35">
        <v>276.2163879182952</v>
      </c>
      <c r="O65" s="36">
        <f t="shared" si="1"/>
        <v>120596914.67161937</v>
      </c>
      <c r="P65" s="127">
        <f t="shared" si="5"/>
        <v>-1.6525608605415711E-2</v>
      </c>
      <c r="Q65" s="84">
        <v>1205.839235805422</v>
      </c>
      <c r="R65" s="84">
        <v>-1.6529210739460242E-2</v>
      </c>
      <c r="S65" s="131">
        <f t="shared" si="6"/>
        <v>3.6021340447008054E-6</v>
      </c>
      <c r="T65" s="132">
        <f t="shared" si="11"/>
        <v>0.1299109107719687</v>
      </c>
      <c r="U65" s="16">
        <v>1205.666933364279</v>
      </c>
      <c r="V65" s="16">
        <v>-1.6524180903780803E-2</v>
      </c>
      <c r="W65" s="115">
        <f t="shared" si="7"/>
        <v>1.4277016347381821E-6</v>
      </c>
      <c r="X65" s="17">
        <f t="shared" si="8"/>
        <v>-0.30221335191504295</v>
      </c>
      <c r="Y65" s="16">
        <v>1205.9691467161936</v>
      </c>
      <c r="Z65" s="16">
        <v>-1.6525608605415913E-2</v>
      </c>
      <c r="AA65" s="115">
        <f t="shared" si="9"/>
        <v>-3.7123082385903672E-16</v>
      </c>
      <c r="AB65" s="17">
        <f t="shared" si="10"/>
        <v>0</v>
      </c>
    </row>
    <row r="66" spans="1:28">
      <c r="A66" s="18">
        <v>20180403</v>
      </c>
      <c r="B66" s="18" t="s">
        <v>99</v>
      </c>
      <c r="C66" s="27">
        <v>48120</v>
      </c>
      <c r="D66" s="27">
        <v>1</v>
      </c>
      <c r="E66" s="27">
        <v>2.1050313971742547</v>
      </c>
      <c r="F66" s="18">
        <v>293754</v>
      </c>
      <c r="G66" s="18">
        <v>1</v>
      </c>
      <c r="H66" s="18">
        <v>0.74075987128316323</v>
      </c>
      <c r="I66" s="32">
        <f t="shared" si="2"/>
        <v>268181</v>
      </c>
      <c r="J66" s="32">
        <f t="shared" si="0"/>
        <v>318895.28606093948</v>
      </c>
      <c r="K66" s="39">
        <f t="shared" si="3"/>
        <v>1189.104694444944</v>
      </c>
      <c r="L66" s="34">
        <f t="shared" si="4"/>
        <v>-1.3984149028332303E-2</v>
      </c>
      <c r="M66" s="35">
        <v>784.92935635792776</v>
      </c>
      <c r="N66" s="35">
        <v>276.2163879182952</v>
      </c>
      <c r="O66" s="36">
        <f t="shared" si="1"/>
        <v>118910469.44449437</v>
      </c>
      <c r="P66" s="127">
        <f t="shared" si="5"/>
        <v>-1.3984149028332338E-2</v>
      </c>
      <c r="Q66" s="84">
        <v>1188.9646284794983</v>
      </c>
      <c r="R66" s="84">
        <v>-1.3994077174518726E-2</v>
      </c>
      <c r="S66" s="131">
        <f t="shared" si="6"/>
        <v>9.9281461864234033E-6</v>
      </c>
      <c r="T66" s="132">
        <f t="shared" si="11"/>
        <v>0.14006596544572858</v>
      </c>
      <c r="U66" s="16">
        <v>1188.8067066500078</v>
      </c>
      <c r="V66" s="16">
        <v>-1.3984149558804471E-2</v>
      </c>
      <c r="W66" s="115">
        <f t="shared" si="7"/>
        <v>-5.3047216792834195E-10</v>
      </c>
      <c r="X66" s="17">
        <f t="shared" si="8"/>
        <v>-0.29798779493626171</v>
      </c>
      <c r="Y66" s="16">
        <v>1189.1046944449438</v>
      </c>
      <c r="Z66" s="16">
        <v>-1.3984149028332121E-2</v>
      </c>
      <c r="AA66" s="115">
        <f t="shared" si="9"/>
        <v>1.8214596497756474E-16</v>
      </c>
      <c r="AB66" s="17">
        <f t="shared" si="10"/>
        <v>0</v>
      </c>
    </row>
    <row r="67" spans="1:28">
      <c r="A67" s="18">
        <v>20180404</v>
      </c>
      <c r="B67" s="18" t="s">
        <v>99</v>
      </c>
      <c r="C67" s="27">
        <v>46920</v>
      </c>
      <c r="D67" s="27">
        <v>1</v>
      </c>
      <c r="E67" s="27">
        <v>2.1050313971742547</v>
      </c>
      <c r="F67" s="18">
        <v>288842</v>
      </c>
      <c r="G67" s="18">
        <v>1</v>
      </c>
      <c r="H67" s="18">
        <v>0.74075987128316323</v>
      </c>
      <c r="I67" s="32">
        <f t="shared" si="2"/>
        <v>268181</v>
      </c>
      <c r="J67" s="32">
        <f t="shared" si="0"/>
        <v>312730.63589658745</v>
      </c>
      <c r="K67" s="39">
        <f t="shared" si="3"/>
        <v>1166.117793194102</v>
      </c>
      <c r="L67" s="34">
        <f t="shared" si="4"/>
        <v>-1.9331267766604834E-2</v>
      </c>
      <c r="M67" s="35">
        <v>784.92935635792776</v>
      </c>
      <c r="N67" s="35">
        <v>276.2163879182952</v>
      </c>
      <c r="O67" s="36">
        <f t="shared" si="1"/>
        <v>116611779.31941019</v>
      </c>
      <c r="P67" s="127">
        <f t="shared" si="5"/>
        <v>-1.9331267766604612E-2</v>
      </c>
      <c r="Q67" s="84">
        <v>1165.9913763046952</v>
      </c>
      <c r="R67" s="84">
        <v>-1.9322065286485685E-2</v>
      </c>
      <c r="S67" s="131">
        <f t="shared" si="6"/>
        <v>-9.2024801191491201E-6</v>
      </c>
      <c r="T67" s="132">
        <f t="shared" si="11"/>
        <v>0.12641688940675522</v>
      </c>
      <c r="U67" s="16">
        <v>1165.8240309561445</v>
      </c>
      <c r="V67" s="16">
        <v>-1.9332558914162908E-2</v>
      </c>
      <c r="W67" s="115">
        <f t="shared" si="7"/>
        <v>-1.2911475580738851E-6</v>
      </c>
      <c r="X67" s="17">
        <f t="shared" si="8"/>
        <v>-0.29376223795748047</v>
      </c>
      <c r="Y67" s="16">
        <v>1166.117793194102</v>
      </c>
      <c r="Z67" s="16">
        <v>-1.9331267766604647E-2</v>
      </c>
      <c r="AA67" s="115">
        <f t="shared" si="9"/>
        <v>1.8735013540549517E-16</v>
      </c>
      <c r="AB67" s="17">
        <f t="shared" si="10"/>
        <v>0</v>
      </c>
    </row>
    <row r="68" spans="1:28">
      <c r="A68" s="18">
        <v>20180405</v>
      </c>
      <c r="B68" s="18" t="s">
        <v>99</v>
      </c>
      <c r="C68" s="27">
        <v>48740</v>
      </c>
      <c r="D68" s="27">
        <v>1</v>
      </c>
      <c r="E68" s="27">
        <v>2.1050313971742547</v>
      </c>
      <c r="F68" s="18">
        <v>289824</v>
      </c>
      <c r="G68" s="18">
        <v>1</v>
      </c>
      <c r="H68" s="18">
        <v>0.74075987128316323</v>
      </c>
      <c r="I68" s="32">
        <f t="shared" si="2"/>
        <v>268181</v>
      </c>
      <c r="J68" s="32">
        <f t="shared" ref="J68:J131" si="12">C68*D68*E68+F68*G68*H68</f>
        <v>317289.21923304466</v>
      </c>
      <c r="K68" s="39">
        <f t="shared" si="3"/>
        <v>1183.1159524091738</v>
      </c>
      <c r="L68" s="34">
        <f t="shared" si="4"/>
        <v>1.4576708557471148E-2</v>
      </c>
      <c r="M68" s="35">
        <v>784.92935635792776</v>
      </c>
      <c r="N68" s="35">
        <v>276.2163879182952</v>
      </c>
      <c r="O68" s="36">
        <f t="shared" ref="O68:O131" si="13">M68*C68+N68*F68</f>
        <v>118311595.24091738</v>
      </c>
      <c r="P68" s="127">
        <f t="shared" si="5"/>
        <v>1.4576708557471243E-2</v>
      </c>
      <c r="Q68" s="84">
        <v>1182.9396919463607</v>
      </c>
      <c r="R68" s="84">
        <v>1.4535541159299725E-2</v>
      </c>
      <c r="S68" s="131">
        <f t="shared" si="6"/>
        <v>4.1167398171422856E-5</v>
      </c>
      <c r="T68" s="132">
        <f t="shared" si="11"/>
        <v>0.17626046281316121</v>
      </c>
      <c r="U68" s="16">
        <v>1182.8224499253724</v>
      </c>
      <c r="V68" s="16">
        <v>1.4580604377563549E-2</v>
      </c>
      <c r="W68" s="115">
        <f t="shared" si="7"/>
        <v>3.895820092400526E-6</v>
      </c>
      <c r="X68" s="17">
        <f t="shared" si="8"/>
        <v>-0.293502483801376</v>
      </c>
      <c r="Y68" s="16">
        <v>1183.1159524091738</v>
      </c>
      <c r="Z68" s="16">
        <v>1.4576708557471148E-2</v>
      </c>
      <c r="AA68" s="115">
        <f t="shared" si="9"/>
        <v>0</v>
      </c>
      <c r="AB68" s="17">
        <f t="shared" si="10"/>
        <v>0</v>
      </c>
    </row>
    <row r="69" spans="1:28">
      <c r="A69" s="18">
        <v>20180406</v>
      </c>
      <c r="B69" s="18" t="s">
        <v>99</v>
      </c>
      <c r="C69" s="27">
        <v>48400</v>
      </c>
      <c r="D69" s="27">
        <v>1</v>
      </c>
      <c r="E69" s="27">
        <v>2.1050313971742547</v>
      </c>
      <c r="F69" s="18">
        <v>286877</v>
      </c>
      <c r="G69" s="18">
        <v>1</v>
      </c>
      <c r="H69" s="18">
        <v>0.74075987128316323</v>
      </c>
      <c r="I69" s="32">
        <f t="shared" ref="I69:I124" si="14">$I$3</f>
        <v>268181</v>
      </c>
      <c r="J69" s="32">
        <f t="shared" si="12"/>
        <v>314390.48921733396</v>
      </c>
      <c r="K69" s="39">
        <f t="shared" ref="K69:K132" si="15">J69/I69*1000</f>
        <v>1172.3070956456049</v>
      </c>
      <c r="L69" s="34">
        <f t="shared" ref="L69:L132" si="16">(K69-K68)/K68</f>
        <v>-9.1359234414503977E-3</v>
      </c>
      <c r="M69" s="35">
        <v>784.92935635792776</v>
      </c>
      <c r="N69" s="35">
        <v>276.2163879182952</v>
      </c>
      <c r="O69" s="36">
        <f t="shared" si="13"/>
        <v>117230709.56456047</v>
      </c>
      <c r="P69" s="127">
        <f t="shared" ref="P69:P132" si="17">(O69-O68)/O68</f>
        <v>-9.1359234414505937E-3</v>
      </c>
      <c r="Q69" s="84">
        <v>1172.1268753114455</v>
      </c>
      <c r="R69" s="84">
        <v>-9.1406321966627166E-3</v>
      </c>
      <c r="S69" s="131">
        <f t="shared" ref="S69:S132" si="18">L69-R69</f>
        <v>4.7087552123188658E-6</v>
      </c>
      <c r="T69" s="132">
        <f t="shared" si="11"/>
        <v>0.18022033415945771</v>
      </c>
      <c r="U69" s="16">
        <v>1172.0155760632144</v>
      </c>
      <c r="V69" s="16">
        <v>-9.1365139906161193E-3</v>
      </c>
      <c r="W69" s="115">
        <f t="shared" ref="W69:W132" si="19">V69-L69</f>
        <v>-5.9054916572154337E-7</v>
      </c>
      <c r="X69" s="17">
        <f t="shared" ref="X69:X132" si="20">U69-K69</f>
        <v>-0.29151958239049236</v>
      </c>
      <c r="Y69" s="16">
        <v>1172.3070956456047</v>
      </c>
      <c r="Z69" s="16">
        <v>-9.1359234414505885E-3</v>
      </c>
      <c r="AA69" s="115">
        <f t="shared" ref="AA69:AA132" si="21">Z69-L69</f>
        <v>-1.9081958235744878E-16</v>
      </c>
      <c r="AB69" s="17">
        <f t="shared" ref="AB69:AB132" si="22">Y69-K69</f>
        <v>0</v>
      </c>
    </row>
    <row r="70" spans="1:28">
      <c r="A70" s="18">
        <v>20180409</v>
      </c>
      <c r="B70" s="18" t="s">
        <v>99</v>
      </c>
      <c r="C70" s="27">
        <v>49200</v>
      </c>
      <c r="D70" s="27">
        <v>1</v>
      </c>
      <c r="E70" s="27">
        <v>2.1050313971742547</v>
      </c>
      <c r="F70" s="18">
        <v>300631</v>
      </c>
      <c r="G70" s="18">
        <v>1</v>
      </c>
      <c r="H70" s="18">
        <v>0.74075987128316323</v>
      </c>
      <c r="I70" s="32">
        <f t="shared" si="14"/>
        <v>268181</v>
      </c>
      <c r="J70" s="32">
        <f t="shared" si="12"/>
        <v>326262.92560470197</v>
      </c>
      <c r="K70" s="39">
        <f t="shared" si="15"/>
        <v>1216.5773324907505</v>
      </c>
      <c r="L70" s="34">
        <f t="shared" si="16"/>
        <v>3.7763344613013124E-2</v>
      </c>
      <c r="M70" s="35">
        <v>784.92935635792776</v>
      </c>
      <c r="N70" s="35">
        <v>276.2163879182952</v>
      </c>
      <c r="O70" s="36">
        <f t="shared" si="13"/>
        <v>121657733.24907506</v>
      </c>
      <c r="P70" s="127">
        <f t="shared" si="17"/>
        <v>3.7763344613013394E-2</v>
      </c>
      <c r="Q70" s="84">
        <v>1216.4359162558537</v>
      </c>
      <c r="R70" s="84">
        <v>3.7802256630823275E-2</v>
      </c>
      <c r="S70" s="131">
        <f t="shared" si="18"/>
        <v>-3.8912017810151245E-5</v>
      </c>
      <c r="T70" s="132">
        <f t="shared" si="11"/>
        <v>0.14141623489672384</v>
      </c>
      <c r="U70" s="16">
        <v>1216.2728764832686</v>
      </c>
      <c r="V70" s="16">
        <v>3.776169986470139E-2</v>
      </c>
      <c r="W70" s="115">
        <f t="shared" si="19"/>
        <v>-1.6447483117340567E-6</v>
      </c>
      <c r="X70" s="17">
        <f t="shared" si="20"/>
        <v>-0.30445600748180368</v>
      </c>
      <c r="Y70" s="16">
        <v>1216.5773324907502</v>
      </c>
      <c r="Z70" s="16">
        <v>3.7763344613013131E-2</v>
      </c>
      <c r="AA70" s="115">
        <f t="shared" si="21"/>
        <v>0</v>
      </c>
      <c r="AB70" s="17">
        <f t="shared" si="22"/>
        <v>0</v>
      </c>
    </row>
    <row r="71" spans="1:28">
      <c r="A71" s="18">
        <v>20180410</v>
      </c>
      <c r="B71" s="18" t="s">
        <v>99</v>
      </c>
      <c r="C71" s="27">
        <v>48880</v>
      </c>
      <c r="D71" s="27">
        <v>1</v>
      </c>
      <c r="E71" s="27">
        <v>2.1050313971742547</v>
      </c>
      <c r="F71" s="18">
        <v>297684</v>
      </c>
      <c r="G71" s="18">
        <v>1</v>
      </c>
      <c r="H71" s="18">
        <v>0.74075987128316323</v>
      </c>
      <c r="I71" s="32">
        <f t="shared" si="14"/>
        <v>268181</v>
      </c>
      <c r="J71" s="32">
        <f t="shared" si="12"/>
        <v>323406.29621693474</v>
      </c>
      <c r="K71" s="39">
        <f t="shared" si="15"/>
        <v>1205.9254615984532</v>
      </c>
      <c r="L71" s="34">
        <f t="shared" si="16"/>
        <v>-8.7556052606119032E-3</v>
      </c>
      <c r="M71" s="35">
        <v>784.92935635792776</v>
      </c>
      <c r="N71" s="35">
        <v>276.2163879182952</v>
      </c>
      <c r="O71" s="36">
        <f t="shared" si="13"/>
        <v>120592546.15984529</v>
      </c>
      <c r="P71" s="127">
        <f t="shared" si="17"/>
        <v>-8.7556052606122432E-3</v>
      </c>
      <c r="Q71" s="84">
        <v>1205.7794751298845</v>
      </c>
      <c r="R71" s="84">
        <v>-8.7603802087407451E-3</v>
      </c>
      <c r="S71" s="131">
        <f t="shared" si="18"/>
        <v>4.7749481288418549E-6</v>
      </c>
      <c r="T71" s="132">
        <f t="shared" si="11"/>
        <v>0.14598646856870801</v>
      </c>
      <c r="U71" s="16">
        <v>1205.6229884923823</v>
      </c>
      <c r="V71" s="16">
        <v>-8.7561666438533206E-3</v>
      </c>
      <c r="W71" s="115">
        <f t="shared" si="19"/>
        <v>-5.6138324141738472E-7</v>
      </c>
      <c r="X71" s="17">
        <f t="shared" si="20"/>
        <v>-0.30247310607092004</v>
      </c>
      <c r="Y71" s="16">
        <v>1205.925461598453</v>
      </c>
      <c r="Z71" s="16">
        <v>-8.755605260611905E-3</v>
      </c>
      <c r="AA71" s="115">
        <f t="shared" si="21"/>
        <v>0</v>
      </c>
      <c r="AB71" s="17">
        <f t="shared" si="22"/>
        <v>0</v>
      </c>
    </row>
    <row r="72" spans="1:28">
      <c r="A72" s="18">
        <v>20180411</v>
      </c>
      <c r="B72" s="18" t="s">
        <v>99</v>
      </c>
      <c r="C72" s="27">
        <v>48860</v>
      </c>
      <c r="D72" s="27">
        <v>1</v>
      </c>
      <c r="E72" s="27">
        <v>2.1050313971742547</v>
      </c>
      <c r="F72" s="18">
        <v>292771</v>
      </c>
      <c r="G72" s="18">
        <v>1</v>
      </c>
      <c r="H72" s="18">
        <v>0.74075987128316323</v>
      </c>
      <c r="I72" s="32">
        <f t="shared" si="14"/>
        <v>268181</v>
      </c>
      <c r="J72" s="32">
        <f t="shared" si="12"/>
        <v>319724.84234137705</v>
      </c>
      <c r="K72" s="39">
        <f t="shared" si="15"/>
        <v>1192.1979645887554</v>
      </c>
      <c r="L72" s="34">
        <f t="shared" si="16"/>
        <v>-1.138337106797796E-2</v>
      </c>
      <c r="M72" s="35">
        <v>784.92935635792776</v>
      </c>
      <c r="N72" s="35">
        <v>276.2163879182952</v>
      </c>
      <c r="O72" s="36">
        <f t="shared" si="13"/>
        <v>119219796.45887557</v>
      </c>
      <c r="P72" s="127">
        <f t="shared" si="17"/>
        <v>-1.1383371067977514E-2</v>
      </c>
      <c r="Q72" s="84">
        <v>1192.0323779828736</v>
      </c>
      <c r="R72" s="84">
        <v>-1.1401004437838914E-2</v>
      </c>
      <c r="S72" s="131">
        <f t="shared" si="18"/>
        <v>1.7633369860953901E-5</v>
      </c>
      <c r="T72" s="132">
        <f t="shared" si="11"/>
        <v>0.16558660588179919</v>
      </c>
      <c r="U72" s="16">
        <v>1191.9024792035427</v>
      </c>
      <c r="V72" s="16">
        <v>-1.1380431046688098E-2</v>
      </c>
      <c r="W72" s="115">
        <f t="shared" si="19"/>
        <v>2.9400212898621214E-6</v>
      </c>
      <c r="X72" s="17">
        <f t="shared" si="20"/>
        <v>-0.29548538521271439</v>
      </c>
      <c r="Y72" s="16">
        <v>1192.1979645887554</v>
      </c>
      <c r="Z72" s="16">
        <v>-1.1383371067977774E-2</v>
      </c>
      <c r="AA72" s="115">
        <f t="shared" si="21"/>
        <v>1.8561541192951836E-16</v>
      </c>
      <c r="AB72" s="17">
        <f t="shared" si="22"/>
        <v>0</v>
      </c>
    </row>
    <row r="73" spans="1:28">
      <c r="A73" s="18">
        <v>20180412</v>
      </c>
      <c r="B73" s="18" t="s">
        <v>99</v>
      </c>
      <c r="C73" s="27">
        <v>49000</v>
      </c>
      <c r="D73" s="27">
        <v>1</v>
      </c>
      <c r="E73" s="27">
        <v>2.1050313971742547</v>
      </c>
      <c r="F73" s="18">
        <v>293263</v>
      </c>
      <c r="G73" s="18">
        <v>1</v>
      </c>
      <c r="H73" s="18">
        <v>0.74075987128316323</v>
      </c>
      <c r="I73" s="32">
        <f t="shared" si="14"/>
        <v>268181</v>
      </c>
      <c r="J73" s="32">
        <f t="shared" si="12"/>
        <v>320384.00059365277</v>
      </c>
      <c r="K73" s="39">
        <f t="shared" si="15"/>
        <v>1194.6558503162148</v>
      </c>
      <c r="L73" s="34">
        <f t="shared" si="16"/>
        <v>2.0616422779309216E-3</v>
      </c>
      <c r="M73" s="35">
        <v>784.92935635792776</v>
      </c>
      <c r="N73" s="35">
        <v>276.2163879182952</v>
      </c>
      <c r="O73" s="36">
        <f t="shared" si="13"/>
        <v>119465585.03162147</v>
      </c>
      <c r="P73" s="127">
        <f t="shared" si="17"/>
        <v>2.0616422779306471E-3</v>
      </c>
      <c r="Q73" s="84">
        <v>1194.4860787092994</v>
      </c>
      <c r="R73" s="84">
        <v>2.0584178515165937E-3</v>
      </c>
      <c r="S73" s="131">
        <f t="shared" si="18"/>
        <v>3.2244264143279147E-6</v>
      </c>
      <c r="T73" s="132">
        <f t="shared" ref="T73:T136" si="23">K73-Q73</f>
        <v>0.16977160691544668</v>
      </c>
      <c r="U73" s="16">
        <v>1194.3577326442005</v>
      </c>
      <c r="V73" s="16">
        <v>2.0599449061457012E-3</v>
      </c>
      <c r="W73" s="115">
        <f t="shared" si="19"/>
        <v>-1.6973717852203883E-6</v>
      </c>
      <c r="X73" s="17">
        <f t="shared" si="20"/>
        <v>-0.29811767201431394</v>
      </c>
      <c r="Y73" s="16">
        <v>1194.6558503162146</v>
      </c>
      <c r="Z73" s="16">
        <v>2.0616422779307312E-3</v>
      </c>
      <c r="AA73" s="115">
        <f t="shared" si="21"/>
        <v>-1.9038590148845458E-16</v>
      </c>
      <c r="AB73" s="17">
        <f t="shared" si="22"/>
        <v>0</v>
      </c>
    </row>
    <row r="74" spans="1:28">
      <c r="A74" s="18">
        <v>20180413</v>
      </c>
      <c r="B74" s="18" t="s">
        <v>99</v>
      </c>
      <c r="C74" s="27">
        <v>49800</v>
      </c>
      <c r="D74" s="27">
        <v>1</v>
      </c>
      <c r="E74" s="27">
        <v>2.1050313971742547</v>
      </c>
      <c r="F74" s="18">
        <v>284912</v>
      </c>
      <c r="G74" s="18">
        <v>1</v>
      </c>
      <c r="H74" s="18">
        <v>0.74075987128316323</v>
      </c>
      <c r="I74" s="32">
        <f t="shared" si="14"/>
        <v>268181</v>
      </c>
      <c r="J74" s="32">
        <f t="shared" si="12"/>
        <v>315881.94002630649</v>
      </c>
      <c r="K74" s="39">
        <f t="shared" si="15"/>
        <v>1177.8684546120212</v>
      </c>
      <c r="L74" s="34">
        <f t="shared" si="16"/>
        <v>-1.4052076754782676E-2</v>
      </c>
      <c r="M74" s="35">
        <v>784.92935635792776</v>
      </c>
      <c r="N74" s="35">
        <v>276.2163879182952</v>
      </c>
      <c r="O74" s="36">
        <f t="shared" si="13"/>
        <v>117786845.46120211</v>
      </c>
      <c r="P74" s="127">
        <f t="shared" si="17"/>
        <v>-1.4052076754782634E-2</v>
      </c>
      <c r="Q74" s="84">
        <v>1177.6368722824138</v>
      </c>
      <c r="R74" s="84">
        <v>-1.4105820676530548E-2</v>
      </c>
      <c r="S74" s="131">
        <f t="shared" si="18"/>
        <v>5.3743921747872667E-5</v>
      </c>
      <c r="T74" s="132">
        <f t="shared" si="23"/>
        <v>0.23158232960736314</v>
      </c>
      <c r="U74" s="16">
        <v>1177.5791776851984</v>
      </c>
      <c r="V74" s="16">
        <v>-1.4048182132045072E-2</v>
      </c>
      <c r="W74" s="115">
        <f t="shared" si="19"/>
        <v>3.8946227376036174E-6</v>
      </c>
      <c r="X74" s="17">
        <f t="shared" si="20"/>
        <v>-0.28927692682282213</v>
      </c>
      <c r="Y74" s="16">
        <v>1177.8684546120212</v>
      </c>
      <c r="Z74" s="16">
        <v>-1.4052076754782488E-2</v>
      </c>
      <c r="AA74" s="115">
        <f t="shared" si="21"/>
        <v>1.8735013540549517E-16</v>
      </c>
      <c r="AB74" s="17">
        <f t="shared" si="22"/>
        <v>0</v>
      </c>
    </row>
    <row r="75" spans="1:28">
      <c r="A75" s="18">
        <v>20180416</v>
      </c>
      <c r="B75" s="18" t="s">
        <v>99</v>
      </c>
      <c r="C75" s="27">
        <v>50340</v>
      </c>
      <c r="D75" s="27">
        <v>1</v>
      </c>
      <c r="E75" s="27">
        <v>2.1050313971742547</v>
      </c>
      <c r="F75" s="18">
        <v>290315</v>
      </c>
      <c r="G75" s="18">
        <v>1</v>
      </c>
      <c r="H75" s="18">
        <v>0.74075987128316323</v>
      </c>
      <c r="I75" s="32">
        <f t="shared" si="14"/>
        <v>268181</v>
      </c>
      <c r="J75" s="32">
        <f t="shared" si="12"/>
        <v>321020.98256532353</v>
      </c>
      <c r="K75" s="39">
        <f t="shared" si="15"/>
        <v>1197.0310445755797</v>
      </c>
      <c r="L75" s="34">
        <f t="shared" si="16"/>
        <v>1.6268871017409564E-2</v>
      </c>
      <c r="M75" s="35">
        <v>784.92935635792776</v>
      </c>
      <c r="N75" s="35">
        <v>276.2163879182952</v>
      </c>
      <c r="O75" s="36">
        <f t="shared" si="13"/>
        <v>119703104.45755795</v>
      </c>
      <c r="P75" s="127">
        <f t="shared" si="17"/>
        <v>1.6268871017409405E-2</v>
      </c>
      <c r="Q75" s="84">
        <v>1196.8088048258176</v>
      </c>
      <c r="R75" s="84">
        <v>1.6280003619660807E-2</v>
      </c>
      <c r="S75" s="131">
        <f t="shared" si="18"/>
        <v>-1.1132602251242435E-5</v>
      </c>
      <c r="T75" s="132">
        <f t="shared" si="23"/>
        <v>0.22223974976213867</v>
      </c>
      <c r="U75" s="16">
        <v>1196.7376719688559</v>
      </c>
      <c r="V75" s="16">
        <v>1.6269389478606403E-2</v>
      </c>
      <c r="W75" s="115">
        <f t="shared" si="19"/>
        <v>5.1846119683909841E-7</v>
      </c>
      <c r="X75" s="17">
        <f t="shared" si="20"/>
        <v>-0.29337260672377852</v>
      </c>
      <c r="Y75" s="16">
        <v>1197.0310445755795</v>
      </c>
      <c r="Z75" s="16">
        <v>1.626887101740937E-2</v>
      </c>
      <c r="AA75" s="115">
        <f t="shared" si="21"/>
        <v>-1.9428902930940239E-16</v>
      </c>
      <c r="AB75" s="17">
        <f t="shared" si="22"/>
        <v>0</v>
      </c>
    </row>
    <row r="76" spans="1:28">
      <c r="A76" s="18">
        <v>20180417</v>
      </c>
      <c r="B76" s="18" t="s">
        <v>99</v>
      </c>
      <c r="C76" s="27">
        <v>49980</v>
      </c>
      <c r="D76" s="27">
        <v>1</v>
      </c>
      <c r="E76" s="27">
        <v>2.1050313971742547</v>
      </c>
      <c r="F76" s="22">
        <v>284912</v>
      </c>
      <c r="G76" s="18">
        <v>1</v>
      </c>
      <c r="H76" s="18">
        <v>0.74075987128316323</v>
      </c>
      <c r="I76" s="32">
        <f t="shared" si="14"/>
        <v>268181</v>
      </c>
      <c r="J76" s="32">
        <f t="shared" si="12"/>
        <v>316260.84567779786</v>
      </c>
      <c r="K76" s="39">
        <f t="shared" si="15"/>
        <v>1179.2813274534658</v>
      </c>
      <c r="L76" s="34">
        <f t="shared" si="16"/>
        <v>-1.4828117618626391E-2</v>
      </c>
      <c r="M76" s="35">
        <v>784.92935635792776</v>
      </c>
      <c r="N76" s="35">
        <v>276.2163879182952</v>
      </c>
      <c r="O76" s="36">
        <f t="shared" si="13"/>
        <v>117928132.74534655</v>
      </c>
      <c r="P76" s="127">
        <f t="shared" si="17"/>
        <v>-1.4828117618626475E-2</v>
      </c>
      <c r="Q76" s="84">
        <v>1178.9847770491701</v>
      </c>
      <c r="R76" s="84">
        <v>-1.4892961770315117E-2</v>
      </c>
      <c r="S76" s="131">
        <f t="shared" si="18"/>
        <v>6.4844151688725482E-5</v>
      </c>
      <c r="T76" s="132">
        <f t="shared" si="23"/>
        <v>0.29655040429565815</v>
      </c>
      <c r="U76" s="16">
        <v>1178.9920505266423</v>
      </c>
      <c r="V76" s="16">
        <v>-1.4828330266414015E-2</v>
      </c>
      <c r="W76" s="115">
        <f t="shared" si="19"/>
        <v>-2.1264778762332404E-7</v>
      </c>
      <c r="X76" s="17">
        <f t="shared" si="20"/>
        <v>-0.28927692682350425</v>
      </c>
      <c r="Y76" s="16">
        <v>1179.281327453466</v>
      </c>
      <c r="Z76" s="16">
        <v>-1.4828117618626015E-2</v>
      </c>
      <c r="AA76" s="115">
        <f t="shared" si="21"/>
        <v>3.7643499428696714E-16</v>
      </c>
      <c r="AB76" s="17">
        <f t="shared" si="22"/>
        <v>0</v>
      </c>
    </row>
    <row r="77" spans="1:28">
      <c r="A77" s="18">
        <v>20180418</v>
      </c>
      <c r="B77" s="18" t="s">
        <v>99</v>
      </c>
      <c r="C77" s="27">
        <v>51360</v>
      </c>
      <c r="D77" s="27">
        <v>1</v>
      </c>
      <c r="E77" s="27">
        <v>2.1050313971742547</v>
      </c>
      <c r="F77" s="18">
        <v>279508</v>
      </c>
      <c r="G77" s="18">
        <v>1</v>
      </c>
      <c r="H77" s="18">
        <v>0.74075987128316323</v>
      </c>
      <c r="I77" s="32">
        <f t="shared" si="14"/>
        <v>268181</v>
      </c>
      <c r="J77" s="32">
        <f t="shared" si="12"/>
        <v>315162.72266148415</v>
      </c>
      <c r="K77" s="39">
        <f t="shared" si="15"/>
        <v>1175.1866189681004</v>
      </c>
      <c r="L77" s="34">
        <f t="shared" si="16"/>
        <v>-3.4722066652301178E-3</v>
      </c>
      <c r="M77" s="35">
        <v>784.92935635792776</v>
      </c>
      <c r="N77" s="35">
        <v>276.2163879182952</v>
      </c>
      <c r="O77" s="36">
        <f t="shared" si="13"/>
        <v>117518661.89681002</v>
      </c>
      <c r="P77" s="127">
        <f t="shared" si="17"/>
        <v>-3.4722066652300059E-3</v>
      </c>
      <c r="Q77" s="84">
        <v>1174.5860522243925</v>
      </c>
      <c r="R77" s="84">
        <v>-3.7309428504980792E-3</v>
      </c>
      <c r="S77" s="131">
        <f t="shared" si="18"/>
        <v>2.5873618526796142E-4</v>
      </c>
      <c r="T77" s="132">
        <f t="shared" si="23"/>
        <v>0.60056674370798646</v>
      </c>
      <c r="U77" s="16">
        <v>1174.9041998850566</v>
      </c>
      <c r="V77" s="16">
        <v>-3.4672419035901474E-3</v>
      </c>
      <c r="W77" s="115">
        <f t="shared" si="19"/>
        <v>4.9647616399703734E-6</v>
      </c>
      <c r="X77" s="17">
        <f t="shared" si="20"/>
        <v>-0.28241908304380559</v>
      </c>
      <c r="Y77" s="16">
        <v>1175.1866189681004</v>
      </c>
      <c r="Z77" s="16">
        <v>-3.4722066652303099E-3</v>
      </c>
      <c r="AA77" s="115">
        <f t="shared" si="21"/>
        <v>-1.9212062496443139E-16</v>
      </c>
      <c r="AB77" s="17">
        <f t="shared" si="22"/>
        <v>0</v>
      </c>
    </row>
    <row r="78" spans="1:28">
      <c r="A78" s="18">
        <v>20180419</v>
      </c>
      <c r="B78" s="18" t="s">
        <v>99</v>
      </c>
      <c r="C78" s="27">
        <v>52780</v>
      </c>
      <c r="D78" s="27">
        <v>1</v>
      </c>
      <c r="E78" s="27">
        <v>2.1050313971742547</v>
      </c>
      <c r="F78" s="18">
        <v>261824</v>
      </c>
      <c r="G78" s="18">
        <v>1</v>
      </c>
      <c r="H78" s="18">
        <v>0.74075987128316323</v>
      </c>
      <c r="I78" s="32">
        <f t="shared" si="14"/>
        <v>268181</v>
      </c>
      <c r="J78" s="32">
        <f t="shared" si="12"/>
        <v>305052.2696817001</v>
      </c>
      <c r="K78" s="39">
        <f t="shared" si="15"/>
        <v>1137.4865097889115</v>
      </c>
      <c r="L78" s="34">
        <f t="shared" si="16"/>
        <v>-3.2080104189998716E-2</v>
      </c>
      <c r="M78" s="35">
        <v>784.92935635792776</v>
      </c>
      <c r="N78" s="35">
        <v>276.2163879182952</v>
      </c>
      <c r="O78" s="36">
        <f t="shared" si="13"/>
        <v>113748650.97889113</v>
      </c>
      <c r="P78" s="127">
        <f t="shared" si="17"/>
        <v>-3.2080104189998654E-2</v>
      </c>
      <c r="Q78" s="84">
        <v>1136.2996393944679</v>
      </c>
      <c r="R78" s="84">
        <v>-3.2595664453378262E-2</v>
      </c>
      <c r="S78" s="131">
        <f t="shared" si="18"/>
        <v>5.1556026337954558E-4</v>
      </c>
      <c r="T78" s="132">
        <f t="shared" si="23"/>
        <v>1.186870394443531</v>
      </c>
      <c r="U78" s="16">
        <v>1137.2215124420941</v>
      </c>
      <c r="V78" s="16">
        <v>-3.2072987267088786E-2</v>
      </c>
      <c r="W78" s="115">
        <f t="shared" si="19"/>
        <v>7.1169229099304898E-6</v>
      </c>
      <c r="X78" s="17">
        <f t="shared" si="20"/>
        <v>-0.26499734681738119</v>
      </c>
      <c r="Y78" s="16">
        <v>1137.4865097889117</v>
      </c>
      <c r="Z78" s="16">
        <v>-3.2080104189998522E-2</v>
      </c>
      <c r="AA78" s="115">
        <f t="shared" si="21"/>
        <v>1.9428902930940239E-16</v>
      </c>
      <c r="AB78" s="17">
        <f t="shared" si="22"/>
        <v>0</v>
      </c>
    </row>
    <row r="79" spans="1:28">
      <c r="A79" s="18">
        <v>20180420</v>
      </c>
      <c r="B79" s="18" t="s">
        <v>99</v>
      </c>
      <c r="C79" s="27">
        <v>51620</v>
      </c>
      <c r="D79" s="27">
        <v>1</v>
      </c>
      <c r="E79" s="27">
        <v>2.1050313971742547</v>
      </c>
      <c r="F79" s="18">
        <v>264280</v>
      </c>
      <c r="G79" s="18">
        <v>1</v>
      </c>
      <c r="H79" s="18">
        <v>0.74075987128316323</v>
      </c>
      <c r="I79" s="32">
        <f t="shared" si="14"/>
        <v>268181</v>
      </c>
      <c r="J79" s="32">
        <f t="shared" si="12"/>
        <v>304429.73950484942</v>
      </c>
      <c r="K79" s="39">
        <f t="shared" si="15"/>
        <v>1135.1652037424328</v>
      </c>
      <c r="L79" s="34">
        <f t="shared" si="16"/>
        <v>-2.0407328144132581E-3</v>
      </c>
      <c r="M79" s="35">
        <v>784.92935635792776</v>
      </c>
      <c r="N79" s="35">
        <v>276.2163879182952</v>
      </c>
      <c r="O79" s="36">
        <f t="shared" si="13"/>
        <v>113516520.37424329</v>
      </c>
      <c r="P79" s="127">
        <f t="shared" si="17"/>
        <v>-2.040732814413092E-3</v>
      </c>
      <c r="Q79" s="84">
        <v>1134.1887005583974</v>
      </c>
      <c r="R79" s="84">
        <v>-1.8577307981858208E-3</v>
      </c>
      <c r="S79" s="131">
        <f t="shared" si="18"/>
        <v>-1.830020162274374E-4</v>
      </c>
      <c r="T79" s="132">
        <f t="shared" si="23"/>
        <v>0.97650318403543679</v>
      </c>
      <c r="U79" s="16">
        <v>1134.8980936171263</v>
      </c>
      <c r="V79" s="16">
        <v>-2.0430661920723282E-3</v>
      </c>
      <c r="W79" s="115">
        <f t="shared" si="19"/>
        <v>-2.3333776590700114E-6</v>
      </c>
      <c r="X79" s="17">
        <f t="shared" si="20"/>
        <v>-0.26711012530654443</v>
      </c>
      <c r="Y79" s="16">
        <v>1135.1652037424328</v>
      </c>
      <c r="Z79" s="16">
        <v>-2.0407328144134576E-3</v>
      </c>
      <c r="AA79" s="115">
        <f t="shared" si="21"/>
        <v>-1.9949319973733282E-16</v>
      </c>
      <c r="AB79" s="17">
        <f t="shared" si="22"/>
        <v>0</v>
      </c>
    </row>
    <row r="80" spans="1:28">
      <c r="A80" s="18">
        <v>20180423</v>
      </c>
      <c r="B80" s="18" t="s">
        <v>99</v>
      </c>
      <c r="C80" s="27">
        <v>51900</v>
      </c>
      <c r="D80" s="27">
        <v>1</v>
      </c>
      <c r="E80" s="27">
        <v>2.1050313971742547</v>
      </c>
      <c r="F80" s="18">
        <v>246105</v>
      </c>
      <c r="G80" s="18">
        <v>1</v>
      </c>
      <c r="H80" s="18">
        <v>0.74075987128316323</v>
      </c>
      <c r="I80" s="32">
        <f t="shared" si="14"/>
        <v>268181</v>
      </c>
      <c r="J80" s="32">
        <f t="shared" si="12"/>
        <v>291555.83763548674</v>
      </c>
      <c r="K80" s="39">
        <f t="shared" si="15"/>
        <v>1087.1606774360851</v>
      </c>
      <c r="L80" s="34">
        <f t="shared" si="16"/>
        <v>-4.2288581563357998E-2</v>
      </c>
      <c r="M80" s="35">
        <v>784.92935635792776</v>
      </c>
      <c r="N80" s="35">
        <v>276.2163879182952</v>
      </c>
      <c r="O80" s="36">
        <f t="shared" si="13"/>
        <v>108716067.74360847</v>
      </c>
      <c r="P80" s="127">
        <f t="shared" si="17"/>
        <v>-4.2288581563358324E-2</v>
      </c>
      <c r="Q80" s="84">
        <v>1085.7385469612241</v>
      </c>
      <c r="R80" s="84">
        <v>-4.271789480297216E-2</v>
      </c>
      <c r="S80" s="131">
        <f t="shared" si="18"/>
        <v>4.2931323961416246E-4</v>
      </c>
      <c r="T80" s="132">
        <f t="shared" si="23"/>
        <v>1.4221304748609782</v>
      </c>
      <c r="U80" s="16">
        <v>1086.9108591699267</v>
      </c>
      <c r="V80" s="16">
        <v>-4.228329813671252E-2</v>
      </c>
      <c r="W80" s="115">
        <f t="shared" si="19"/>
        <v>5.2834266454776513E-6</v>
      </c>
      <c r="X80" s="17">
        <f t="shared" si="20"/>
        <v>-0.24981826615839964</v>
      </c>
      <c r="Y80" s="16">
        <v>1087.1606774360848</v>
      </c>
      <c r="Z80" s="16">
        <v>-4.2288581563358199E-2</v>
      </c>
      <c r="AA80" s="115">
        <f t="shared" si="21"/>
        <v>-2.0122792321330962E-16</v>
      </c>
      <c r="AB80" s="17">
        <f t="shared" si="22"/>
        <v>0</v>
      </c>
    </row>
    <row r="81" spans="1:28">
      <c r="A81" s="18">
        <v>20180424</v>
      </c>
      <c r="B81" s="18" t="s">
        <v>99</v>
      </c>
      <c r="C81" s="27">
        <v>50460</v>
      </c>
      <c r="D81" s="27">
        <v>1</v>
      </c>
      <c r="E81" s="27">
        <v>2.1050313971742547</v>
      </c>
      <c r="F81" s="18">
        <v>244140</v>
      </c>
      <c r="G81" s="18">
        <v>1</v>
      </c>
      <c r="H81" s="18">
        <v>0.74075987128316323</v>
      </c>
      <c r="I81" s="32">
        <f t="shared" si="14"/>
        <v>268181</v>
      </c>
      <c r="J81" s="32">
        <f t="shared" si="12"/>
        <v>287068.99927648436</v>
      </c>
      <c r="K81" s="39">
        <f t="shared" si="15"/>
        <v>1070.4300426819364</v>
      </c>
      <c r="L81" s="34">
        <f t="shared" si="16"/>
        <v>-1.5389293506830597E-2</v>
      </c>
      <c r="M81" s="35">
        <v>784.92935635792776</v>
      </c>
      <c r="N81" s="35">
        <v>276.2163879182952</v>
      </c>
      <c r="O81" s="36">
        <f t="shared" si="13"/>
        <v>107043004.26819362</v>
      </c>
      <c r="P81" s="127">
        <f t="shared" si="17"/>
        <v>-1.5389293506830487E-2</v>
      </c>
      <c r="Q81" s="84">
        <v>1069.1565409093751</v>
      </c>
      <c r="R81" s="84">
        <v>-1.5272559032060625E-2</v>
      </c>
      <c r="S81" s="131">
        <f t="shared" si="18"/>
        <v>-1.1673447476997188E-4</v>
      </c>
      <c r="T81" s="132">
        <f t="shared" si="23"/>
        <v>1.2735017725613034</v>
      </c>
      <c r="U81" s="16">
        <v>1070.1824670713449</v>
      </c>
      <c r="V81" s="16">
        <v>-1.5390767290113537E-2</v>
      </c>
      <c r="W81" s="115">
        <f t="shared" si="19"/>
        <v>-1.4737832829403441E-6</v>
      </c>
      <c r="X81" s="17">
        <f t="shared" si="20"/>
        <v>-0.24757561059141153</v>
      </c>
      <c r="Y81" s="16">
        <v>1070.4300426819364</v>
      </c>
      <c r="Z81" s="16">
        <v>-1.538929350683039E-2</v>
      </c>
      <c r="AA81" s="115">
        <f t="shared" si="21"/>
        <v>2.0643209364124004E-16</v>
      </c>
      <c r="AB81" s="17">
        <f t="shared" si="22"/>
        <v>0</v>
      </c>
    </row>
    <row r="82" spans="1:28">
      <c r="A82" s="18">
        <v>20180425</v>
      </c>
      <c r="B82" s="18" t="s">
        <v>99</v>
      </c>
      <c r="C82" s="27">
        <v>50400</v>
      </c>
      <c r="D82" s="27">
        <v>1</v>
      </c>
      <c r="E82" s="27">
        <v>2.1050313971742547</v>
      </c>
      <c r="F82" s="18">
        <v>246596</v>
      </c>
      <c r="G82" s="18">
        <v>1</v>
      </c>
      <c r="H82" s="18">
        <v>0.74075987128316323</v>
      </c>
      <c r="I82" s="32">
        <f t="shared" si="14"/>
        <v>268181</v>
      </c>
      <c r="J82" s="32">
        <f t="shared" si="12"/>
        <v>288762.00363652536</v>
      </c>
      <c r="K82" s="39">
        <f t="shared" si="15"/>
        <v>1076.7429595553949</v>
      </c>
      <c r="L82" s="34">
        <f t="shared" si="16"/>
        <v>5.8975520321175806E-3</v>
      </c>
      <c r="M82" s="35">
        <v>784.92935635792776</v>
      </c>
      <c r="N82" s="35">
        <v>276.2163879182952</v>
      </c>
      <c r="O82" s="36">
        <f t="shared" si="13"/>
        <v>107674295.95553948</v>
      </c>
      <c r="P82" s="127">
        <f t="shared" si="17"/>
        <v>5.8975520321176388E-3</v>
      </c>
      <c r="Q82" s="84">
        <v>1075.5328625601187</v>
      </c>
      <c r="R82" s="84">
        <v>5.9638803175821606E-3</v>
      </c>
      <c r="S82" s="131">
        <f t="shared" si="18"/>
        <v>-6.6328285464579972E-5</v>
      </c>
      <c r="T82" s="132">
        <f t="shared" si="23"/>
        <v>1.2100969952762171</v>
      </c>
      <c r="U82" s="16">
        <v>1076.4932711663141</v>
      </c>
      <c r="V82" s="16">
        <v>5.8969421469212448E-3</v>
      </c>
      <c r="W82" s="115">
        <f t="shared" si="19"/>
        <v>-6.0988519633587562E-7</v>
      </c>
      <c r="X82" s="17">
        <f t="shared" si="20"/>
        <v>-0.24968838908080215</v>
      </c>
      <c r="Y82" s="16">
        <v>1076.7429595553951</v>
      </c>
      <c r="Z82" s="16">
        <v>5.8975520321177923E-3</v>
      </c>
      <c r="AA82" s="115">
        <f t="shared" si="21"/>
        <v>2.1163626406917047E-16</v>
      </c>
      <c r="AB82" s="17">
        <f t="shared" si="22"/>
        <v>0</v>
      </c>
    </row>
    <row r="83" spans="1:28">
      <c r="A83" s="18">
        <v>20180426</v>
      </c>
      <c r="B83" s="18" t="s">
        <v>99</v>
      </c>
      <c r="C83" s="27">
        <v>52140</v>
      </c>
      <c r="D83" s="27">
        <v>1</v>
      </c>
      <c r="E83" s="27">
        <v>2.1050313971742547</v>
      </c>
      <c r="F83" s="18">
        <v>252491</v>
      </c>
      <c r="G83" s="18">
        <v>1</v>
      </c>
      <c r="H83" s="18">
        <v>0.74075987128316323</v>
      </c>
      <c r="I83" s="32">
        <f t="shared" si="14"/>
        <v>268181</v>
      </c>
      <c r="J83" s="32">
        <f t="shared" si="12"/>
        <v>296791.53770882281</v>
      </c>
      <c r="K83" s="39">
        <f t="shared" si="15"/>
        <v>1106.6836864238064</v>
      </c>
      <c r="L83" s="34">
        <f t="shared" si="16"/>
        <v>2.7806754251520276E-2</v>
      </c>
      <c r="M83" s="35">
        <v>784.92935635792776</v>
      </c>
      <c r="N83" s="35">
        <v>276.2163879182952</v>
      </c>
      <c r="O83" s="36">
        <f t="shared" si="13"/>
        <v>110668368.64238063</v>
      </c>
      <c r="P83" s="127">
        <f t="shared" si="17"/>
        <v>2.7806754251520231E-2</v>
      </c>
      <c r="Q83" s="84">
        <v>1105.3723970284107</v>
      </c>
      <c r="R83" s="84">
        <v>2.7743954189613642E-2</v>
      </c>
      <c r="S83" s="131">
        <f t="shared" si="18"/>
        <v>6.2800061906634341E-5</v>
      </c>
      <c r="T83" s="132">
        <f t="shared" si="23"/>
        <v>1.3112893953957609</v>
      </c>
      <c r="U83" s="16">
        <v>1106.427270068024</v>
      </c>
      <c r="V83" s="16">
        <v>2.780695402701237E-2</v>
      </c>
      <c r="W83" s="115">
        <f t="shared" si="19"/>
        <v>1.9977549209349021E-7</v>
      </c>
      <c r="X83" s="17">
        <f t="shared" si="20"/>
        <v>-0.25641635578244859</v>
      </c>
      <c r="Y83" s="16">
        <v>1106.6836864238066</v>
      </c>
      <c r="Z83" s="16">
        <v>2.7806754251520269E-2</v>
      </c>
      <c r="AA83" s="115">
        <f t="shared" si="21"/>
        <v>0</v>
      </c>
      <c r="AB83" s="17">
        <f t="shared" si="22"/>
        <v>0</v>
      </c>
    </row>
    <row r="84" spans="1:28">
      <c r="A84" s="18">
        <v>20180427</v>
      </c>
      <c r="B84" s="18" t="s">
        <v>99</v>
      </c>
      <c r="C84" s="27">
        <v>53000</v>
      </c>
      <c r="D84" s="27">
        <v>1</v>
      </c>
      <c r="E84" s="27">
        <v>2.1050313971742547</v>
      </c>
      <c r="F84" s="18">
        <v>271649</v>
      </c>
      <c r="G84" s="18">
        <v>1</v>
      </c>
      <c r="H84" s="18">
        <v>0.74075987128316323</v>
      </c>
      <c r="I84" s="32">
        <f t="shared" si="14"/>
        <v>268181</v>
      </c>
      <c r="J84" s="32">
        <f t="shared" si="12"/>
        <v>312793.34232443548</v>
      </c>
      <c r="K84" s="39">
        <f t="shared" si="15"/>
        <v>1166.3516144858713</v>
      </c>
      <c r="L84" s="34">
        <f t="shared" si="16"/>
        <v>5.3915973275867883E-2</v>
      </c>
      <c r="M84" s="35">
        <v>784.92935635792776</v>
      </c>
      <c r="N84" s="35">
        <v>276.2163879182952</v>
      </c>
      <c r="O84" s="36">
        <f t="shared" si="13"/>
        <v>116635161.44858715</v>
      </c>
      <c r="P84" s="127">
        <f t="shared" si="17"/>
        <v>5.3915973275868202E-2</v>
      </c>
      <c r="Q84" s="84">
        <v>1165.3541440192012</v>
      </c>
      <c r="R84" s="84">
        <v>5.4263836469989966E-2</v>
      </c>
      <c r="S84" s="131">
        <f t="shared" si="18"/>
        <v>-3.4786319412208333E-4</v>
      </c>
      <c r="T84" s="132">
        <f t="shared" si="23"/>
        <v>0.99747046667016548</v>
      </c>
      <c r="U84" s="16">
        <v>1166.0754038612179</v>
      </c>
      <c r="V84" s="16">
        <v>5.3910578134545327E-2</v>
      </c>
      <c r="W84" s="115">
        <f t="shared" si="19"/>
        <v>-5.3951413225561407E-6</v>
      </c>
      <c r="X84" s="17">
        <f t="shared" si="20"/>
        <v>-0.27621062465345858</v>
      </c>
      <c r="Y84" s="16">
        <v>1166.3516144858716</v>
      </c>
      <c r="Z84" s="16">
        <v>5.3915973275867876E-2</v>
      </c>
      <c r="AA84" s="115">
        <f t="shared" si="21"/>
        <v>0</v>
      </c>
      <c r="AB84" s="17">
        <f t="shared" si="22"/>
        <v>0</v>
      </c>
    </row>
    <row r="85" spans="1:28">
      <c r="A85" s="18">
        <v>20180430</v>
      </c>
      <c r="B85" s="18" t="s">
        <v>99</v>
      </c>
      <c r="C85" s="27">
        <v>53000</v>
      </c>
      <c r="D85" s="27">
        <v>1</v>
      </c>
      <c r="E85" s="27">
        <v>2.1050313971742547</v>
      </c>
      <c r="F85" s="18">
        <v>266245</v>
      </c>
      <c r="G85" s="18">
        <v>1</v>
      </c>
      <c r="H85" s="18">
        <v>0.74075987128316323</v>
      </c>
      <c r="I85" s="32">
        <f t="shared" si="14"/>
        <v>268181</v>
      </c>
      <c r="J85" s="32">
        <f t="shared" si="12"/>
        <v>308790.27598002128</v>
      </c>
      <c r="K85" s="39">
        <f t="shared" si="15"/>
        <v>1151.4248808827667</v>
      </c>
      <c r="L85" s="34">
        <f t="shared" si="16"/>
        <v>-1.2797799066522756E-2</v>
      </c>
      <c r="M85" s="35">
        <v>784.92935635792776</v>
      </c>
      <c r="N85" s="35">
        <v>276.2163879182952</v>
      </c>
      <c r="O85" s="36">
        <f t="shared" si="13"/>
        <v>115142488.08827668</v>
      </c>
      <c r="P85" s="127">
        <f t="shared" si="17"/>
        <v>-1.2797799066522803E-2</v>
      </c>
      <c r="Q85" s="84">
        <v>1150.3077651291474</v>
      </c>
      <c r="R85" s="84">
        <v>-1.2911421791628252E-2</v>
      </c>
      <c r="S85" s="131">
        <f t="shared" si="18"/>
        <v>1.1362272510549547E-4</v>
      </c>
      <c r="T85" s="132">
        <f t="shared" si="23"/>
        <v>1.1171157536193732</v>
      </c>
      <c r="U85" s="16">
        <v>1151.1555281018927</v>
      </c>
      <c r="V85" s="16">
        <v>-1.2794949374561059E-2</v>
      </c>
      <c r="W85" s="115">
        <f t="shared" si="19"/>
        <v>2.8496919616972233E-6</v>
      </c>
      <c r="X85" s="17">
        <f t="shared" si="20"/>
        <v>-0.26935278087398729</v>
      </c>
      <c r="Y85" s="16">
        <v>1151.424880882767</v>
      </c>
      <c r="Z85" s="16">
        <v>-1.2797799066522755E-2</v>
      </c>
      <c r="AA85" s="115">
        <f t="shared" si="21"/>
        <v>0</v>
      </c>
      <c r="AB85" s="17">
        <f t="shared" si="22"/>
        <v>0</v>
      </c>
    </row>
    <row r="86" spans="1:28">
      <c r="A86" s="18">
        <v>20180502</v>
      </c>
      <c r="B86" s="18" t="s">
        <v>99</v>
      </c>
      <c r="C86" s="27">
        <v>53000</v>
      </c>
      <c r="D86" s="27">
        <v>1</v>
      </c>
      <c r="E86" s="27">
        <v>2.1050313971742547</v>
      </c>
      <c r="F86" s="18">
        <v>254456</v>
      </c>
      <c r="G86" s="18">
        <v>1</v>
      </c>
      <c r="H86" s="18">
        <v>0.74075987128316323</v>
      </c>
      <c r="I86" s="32">
        <f t="shared" si="14"/>
        <v>268181</v>
      </c>
      <c r="J86" s="32">
        <f t="shared" si="12"/>
        <v>300057.45785746409</v>
      </c>
      <c r="K86" s="39">
        <f t="shared" si="15"/>
        <v>1118.8617309110791</v>
      </c>
      <c r="L86" s="34">
        <f t="shared" si="16"/>
        <v>-2.8280741985288967E-2</v>
      </c>
      <c r="M86" s="35">
        <v>784.92935635792776</v>
      </c>
      <c r="N86" s="35">
        <v>276.2163879182952</v>
      </c>
      <c r="O86" s="36">
        <f t="shared" si="13"/>
        <v>111886173.0911079</v>
      </c>
      <c r="P86" s="127">
        <f t="shared" si="17"/>
        <v>-2.8280741985289126E-2</v>
      </c>
      <c r="Q86" s="84">
        <v>1117.4793020963029</v>
      </c>
      <c r="R86" s="84">
        <v>-2.8538851973374878E-2</v>
      </c>
      <c r="S86" s="131">
        <f t="shared" si="18"/>
        <v>2.5810998808591112E-4</v>
      </c>
      <c r="T86" s="132">
        <f t="shared" si="23"/>
        <v>1.3824288147761763</v>
      </c>
      <c r="U86" s="16">
        <v>1118.6030718997295</v>
      </c>
      <c r="V86" s="16">
        <v>-2.8278069650447751E-2</v>
      </c>
      <c r="W86" s="115">
        <f t="shared" si="19"/>
        <v>2.6723348412159564E-6</v>
      </c>
      <c r="X86" s="17">
        <f t="shared" si="20"/>
        <v>-0.25865901134966407</v>
      </c>
      <c r="Y86" s="16">
        <v>1118.8617309110791</v>
      </c>
      <c r="Z86" s="16">
        <v>-2.8280741985289157E-2</v>
      </c>
      <c r="AA86" s="115">
        <f t="shared" si="21"/>
        <v>-1.9081958235744878E-16</v>
      </c>
      <c r="AB86" s="17">
        <f t="shared" si="22"/>
        <v>0</v>
      </c>
    </row>
    <row r="87" spans="1:28">
      <c r="A87" s="18">
        <v>20180503</v>
      </c>
      <c r="B87" s="18" t="s">
        <v>99</v>
      </c>
      <c r="C87" s="27">
        <v>53000</v>
      </c>
      <c r="D87" s="27">
        <v>1</v>
      </c>
      <c r="E87" s="27">
        <v>2.1050313971742547</v>
      </c>
      <c r="F87" s="18">
        <v>257403</v>
      </c>
      <c r="G87" s="18">
        <v>1</v>
      </c>
      <c r="H87" s="18">
        <v>0.74075987128316323</v>
      </c>
      <c r="I87" s="32">
        <f t="shared" si="14"/>
        <v>268181</v>
      </c>
      <c r="J87" s="32">
        <f t="shared" si="12"/>
        <v>302240.47719813557</v>
      </c>
      <c r="K87" s="39">
        <f t="shared" si="15"/>
        <v>1127.0018278630312</v>
      </c>
      <c r="L87" s="34">
        <f t="shared" si="16"/>
        <v>7.2753377178461877E-3</v>
      </c>
      <c r="M87" s="35">
        <v>784.92935635792776</v>
      </c>
      <c r="N87" s="35">
        <v>276.2163879182952</v>
      </c>
      <c r="O87" s="36">
        <f t="shared" si="13"/>
        <v>112700182.7863031</v>
      </c>
      <c r="P87" s="127">
        <f t="shared" si="17"/>
        <v>7.2753377178461295E-3</v>
      </c>
      <c r="Q87" s="84">
        <v>1125.6864178545143</v>
      </c>
      <c r="R87" s="84">
        <v>7.344311203630733E-3</v>
      </c>
      <c r="S87" s="131">
        <f t="shared" si="18"/>
        <v>-6.8973485784545353E-5</v>
      </c>
      <c r="T87" s="132">
        <f t="shared" si="23"/>
        <v>1.315410008516892</v>
      </c>
      <c r="U87" s="16">
        <v>1126.7411859502704</v>
      </c>
      <c r="V87" s="16">
        <v>7.2752473643040629E-3</v>
      </c>
      <c r="W87" s="115">
        <f t="shared" si="19"/>
        <v>-9.0353542124728403E-8</v>
      </c>
      <c r="X87" s="17">
        <f t="shared" si="20"/>
        <v>-0.26064191276077509</v>
      </c>
      <c r="Y87" s="16">
        <v>1127.0018278630314</v>
      </c>
      <c r="Z87" s="16">
        <v>7.2753377178463906E-3</v>
      </c>
      <c r="AA87" s="115">
        <f t="shared" si="21"/>
        <v>2.0296264668928643E-16</v>
      </c>
      <c r="AB87" s="17">
        <f t="shared" si="22"/>
        <v>0</v>
      </c>
    </row>
    <row r="88" spans="1:28">
      <c r="A88" s="18">
        <v>20180504</v>
      </c>
      <c r="B88" s="18" t="s">
        <v>99</v>
      </c>
      <c r="C88" s="27">
        <v>51900</v>
      </c>
      <c r="D88" s="27">
        <v>1</v>
      </c>
      <c r="E88" s="27">
        <v>2.1050313971742547</v>
      </c>
      <c r="F88" s="18">
        <v>245614</v>
      </c>
      <c r="G88" s="18">
        <v>1</v>
      </c>
      <c r="H88" s="18">
        <v>0.74075987128316323</v>
      </c>
      <c r="I88" s="32">
        <f t="shared" si="14"/>
        <v>268181</v>
      </c>
      <c r="J88" s="32">
        <f t="shared" si="12"/>
        <v>291192.12453868671</v>
      </c>
      <c r="K88" s="39">
        <f t="shared" si="15"/>
        <v>1085.8044549714064</v>
      </c>
      <c r="L88" s="34">
        <f t="shared" si="16"/>
        <v>-3.6554841237251022E-2</v>
      </c>
      <c r="M88" s="35">
        <v>784.92935635792776</v>
      </c>
      <c r="N88" s="35">
        <v>276.2163879182952</v>
      </c>
      <c r="O88" s="36">
        <f t="shared" si="13"/>
        <v>108580445.49714062</v>
      </c>
      <c r="P88" s="127">
        <f t="shared" si="17"/>
        <v>-3.6554841237251078E-2</v>
      </c>
      <c r="Q88" s="84">
        <v>1084.3706943348557</v>
      </c>
      <c r="R88" s="84">
        <v>-3.6702693453833889E-2</v>
      </c>
      <c r="S88" s="131">
        <f t="shared" si="18"/>
        <v>1.4785221658286662E-4</v>
      </c>
      <c r="T88" s="132">
        <f t="shared" si="23"/>
        <v>1.4337606365506872</v>
      </c>
      <c r="U88" s="16">
        <v>1085.5545068281697</v>
      </c>
      <c r="V88" s="16">
        <v>-3.6553806353820918E-2</v>
      </c>
      <c r="W88" s="115">
        <f t="shared" si="19"/>
        <v>1.0348834301038279E-6</v>
      </c>
      <c r="X88" s="17">
        <f t="shared" si="20"/>
        <v>-0.24994814323667924</v>
      </c>
      <c r="Y88" s="16">
        <v>1085.8044549714064</v>
      </c>
      <c r="Z88" s="16">
        <v>-3.6554841237251216E-2</v>
      </c>
      <c r="AA88" s="115">
        <f t="shared" si="21"/>
        <v>-1.9428902930940239E-16</v>
      </c>
      <c r="AB88" s="17">
        <f t="shared" si="22"/>
        <v>0</v>
      </c>
    </row>
    <row r="89" spans="1:28">
      <c r="A89" s="18">
        <v>20180508</v>
      </c>
      <c r="B89" s="18" t="s">
        <v>99</v>
      </c>
      <c r="C89" s="27">
        <v>52600</v>
      </c>
      <c r="D89" s="27">
        <v>1</v>
      </c>
      <c r="E89" s="27">
        <v>2.1050313971742547</v>
      </c>
      <c r="F89" s="18">
        <v>231859</v>
      </c>
      <c r="G89" s="18">
        <v>1</v>
      </c>
      <c r="H89" s="18">
        <v>0.74075987128316323</v>
      </c>
      <c r="I89" s="32">
        <f t="shared" si="14"/>
        <v>268181</v>
      </c>
      <c r="J89" s="32">
        <f t="shared" si="12"/>
        <v>282476.49448720878</v>
      </c>
      <c r="K89" s="39">
        <f t="shared" si="15"/>
        <v>1053.3053963077502</v>
      </c>
      <c r="L89" s="34">
        <f t="shared" si="16"/>
        <v>-2.9930857729361542E-2</v>
      </c>
      <c r="M89" s="35">
        <v>784.92935635792776</v>
      </c>
      <c r="N89" s="35">
        <v>276.2163879182952</v>
      </c>
      <c r="O89" s="36">
        <f t="shared" si="13"/>
        <v>105330539.630775</v>
      </c>
      <c r="P89" s="127">
        <f t="shared" si="17"/>
        <v>-2.9930857729361549E-2</v>
      </c>
      <c r="Q89" s="84">
        <v>1051.4718047426916</v>
      </c>
      <c r="R89" s="84">
        <v>-3.0339154095587222E-2</v>
      </c>
      <c r="S89" s="131">
        <f t="shared" si="18"/>
        <v>4.0829636622568069E-4</v>
      </c>
      <c r="T89" s="132">
        <f t="shared" si="23"/>
        <v>1.8335915650586685</v>
      </c>
      <c r="U89" s="16">
        <v>1053.0711467534843</v>
      </c>
      <c r="V89" s="16">
        <v>-2.9923287932908105E-2</v>
      </c>
      <c r="W89" s="115">
        <f t="shared" si="19"/>
        <v>7.5697964534368611E-6</v>
      </c>
      <c r="X89" s="17">
        <f t="shared" si="20"/>
        <v>-0.23424955426594352</v>
      </c>
      <c r="Y89" s="16">
        <v>1053.30539630775</v>
      </c>
      <c r="Z89" s="16">
        <v>-2.9930857729361753E-2</v>
      </c>
      <c r="AA89" s="115">
        <f t="shared" si="21"/>
        <v>-2.1163626406917047E-16</v>
      </c>
      <c r="AB89" s="17">
        <f t="shared" si="22"/>
        <v>0</v>
      </c>
    </row>
    <row r="90" spans="1:28">
      <c r="A90" s="18">
        <v>20180509</v>
      </c>
      <c r="B90" s="18" t="s">
        <v>99</v>
      </c>
      <c r="C90" s="27">
        <v>50900</v>
      </c>
      <c r="D90" s="27">
        <v>1</v>
      </c>
      <c r="E90" s="27">
        <v>2.1050313971742547</v>
      </c>
      <c r="F90" s="18">
        <v>254456</v>
      </c>
      <c r="G90" s="18">
        <v>1</v>
      </c>
      <c r="H90" s="18">
        <v>0.74075987128316323</v>
      </c>
      <c r="I90" s="32">
        <f t="shared" si="14"/>
        <v>268181</v>
      </c>
      <c r="J90" s="32">
        <f t="shared" si="12"/>
        <v>295636.89192339813</v>
      </c>
      <c r="K90" s="39">
        <f t="shared" si="15"/>
        <v>1102.3782144275624</v>
      </c>
      <c r="L90" s="34">
        <f t="shared" si="16"/>
        <v>4.6589354133978321E-2</v>
      </c>
      <c r="M90" s="35">
        <v>784.92935635792776</v>
      </c>
      <c r="N90" s="35">
        <v>276.2163879182952</v>
      </c>
      <c r="O90" s="36">
        <f t="shared" si="13"/>
        <v>110237821.44275625</v>
      </c>
      <c r="P90" s="127">
        <f t="shared" si="17"/>
        <v>4.6589354133978612E-2</v>
      </c>
      <c r="Q90" s="84">
        <v>1101.2763502578398</v>
      </c>
      <c r="R90" s="84">
        <v>4.7366505968589448E-2</v>
      </c>
      <c r="S90" s="131">
        <f t="shared" si="18"/>
        <v>-7.7715183461112697E-4</v>
      </c>
      <c r="T90" s="132">
        <f t="shared" si="23"/>
        <v>1.101864169722603</v>
      </c>
      <c r="U90" s="16">
        <v>1102.1195554162132</v>
      </c>
      <c r="V90" s="16">
        <v>4.6576538360148176E-2</v>
      </c>
      <c r="W90" s="115">
        <f t="shared" si="19"/>
        <v>-1.281577383014515E-5</v>
      </c>
      <c r="X90" s="17">
        <f t="shared" si="20"/>
        <v>-0.25865901134920932</v>
      </c>
      <c r="Y90" s="16">
        <v>1102.3782144275626</v>
      </c>
      <c r="Z90" s="16">
        <v>4.6589354133978758E-2</v>
      </c>
      <c r="AA90" s="115">
        <f t="shared" si="21"/>
        <v>4.3715031594615539E-16</v>
      </c>
      <c r="AB90" s="17">
        <f t="shared" si="22"/>
        <v>0</v>
      </c>
    </row>
    <row r="91" spans="1:28">
      <c r="A91" s="18">
        <v>20180510</v>
      </c>
      <c r="B91" s="18" t="s">
        <v>99</v>
      </c>
      <c r="C91" s="27">
        <v>51600</v>
      </c>
      <c r="D91" s="27">
        <v>1</v>
      </c>
      <c r="E91" s="27">
        <v>2.1050313971742547</v>
      </c>
      <c r="F91" s="18">
        <v>254456</v>
      </c>
      <c r="G91" s="18">
        <v>1</v>
      </c>
      <c r="H91" s="18">
        <v>0.74075987128316323</v>
      </c>
      <c r="I91" s="32">
        <f t="shared" si="14"/>
        <v>268181</v>
      </c>
      <c r="J91" s="32">
        <f t="shared" si="12"/>
        <v>297110.41390142014</v>
      </c>
      <c r="K91" s="39">
        <f t="shared" si="15"/>
        <v>1107.8727199220682</v>
      </c>
      <c r="L91" s="34">
        <f t="shared" si="16"/>
        <v>4.9842290264770538E-3</v>
      </c>
      <c r="M91" s="35">
        <v>784.92935635792776</v>
      </c>
      <c r="N91" s="35">
        <v>276.2163879182952</v>
      </c>
      <c r="O91" s="36">
        <f t="shared" si="13"/>
        <v>110787271.9922068</v>
      </c>
      <c r="P91" s="127">
        <f t="shared" si="17"/>
        <v>4.9842290264767476E-3</v>
      </c>
      <c r="Q91" s="84">
        <v>1106.677334203994</v>
      </c>
      <c r="R91" s="84">
        <v>4.9042948619478057E-3</v>
      </c>
      <c r="S91" s="131">
        <f t="shared" si="18"/>
        <v>7.993416452924812E-5</v>
      </c>
      <c r="T91" s="132">
        <f t="shared" si="23"/>
        <v>1.1953857180742489</v>
      </c>
      <c r="U91" s="16">
        <v>1107.6140609107185</v>
      </c>
      <c r="V91" s="16">
        <v>4.9853987868225041E-3</v>
      </c>
      <c r="W91" s="115">
        <f t="shared" si="19"/>
        <v>1.169760345450313E-6</v>
      </c>
      <c r="X91" s="17">
        <f t="shared" si="20"/>
        <v>-0.25865901134966407</v>
      </c>
      <c r="Y91" s="16">
        <v>1107.8727199220682</v>
      </c>
      <c r="Z91" s="16">
        <v>4.9842290264768465E-3</v>
      </c>
      <c r="AA91" s="115">
        <f t="shared" si="21"/>
        <v>-2.0729945537922845E-16</v>
      </c>
      <c r="AB91" s="17">
        <f t="shared" si="22"/>
        <v>0</v>
      </c>
    </row>
    <row r="92" spans="1:28">
      <c r="A92" s="18">
        <v>20180511</v>
      </c>
      <c r="B92" s="18" t="s">
        <v>99</v>
      </c>
      <c r="C92" s="27">
        <v>51300</v>
      </c>
      <c r="D92" s="27">
        <v>1</v>
      </c>
      <c r="E92" s="27">
        <v>2.1050313971742547</v>
      </c>
      <c r="F92" s="18">
        <v>255438</v>
      </c>
      <c r="G92" s="18">
        <v>1</v>
      </c>
      <c r="H92" s="18">
        <v>0.74075987128316323</v>
      </c>
      <c r="I92" s="32">
        <f t="shared" si="14"/>
        <v>268181</v>
      </c>
      <c r="J92" s="32">
        <f t="shared" si="12"/>
        <v>297206.33067586791</v>
      </c>
      <c r="K92" s="39">
        <f t="shared" si="15"/>
        <v>1108.2303767823519</v>
      </c>
      <c r="L92" s="34">
        <f t="shared" si="16"/>
        <v>3.2283208517746301E-4</v>
      </c>
      <c r="M92" s="35">
        <v>784.92935635792776</v>
      </c>
      <c r="N92" s="35">
        <v>276.2163879182952</v>
      </c>
      <c r="O92" s="36">
        <f t="shared" si="13"/>
        <v>110823037.67823517</v>
      </c>
      <c r="P92" s="127">
        <f t="shared" si="17"/>
        <v>3.2283208517754747E-4</v>
      </c>
      <c r="Q92" s="84">
        <v>1107.0983320512364</v>
      </c>
      <c r="R92" s="84">
        <v>3.8041607452390306E-4</v>
      </c>
      <c r="S92" s="131">
        <f t="shared" si="18"/>
        <v>-5.7583989346440053E-5</v>
      </c>
      <c r="T92" s="132">
        <f t="shared" si="23"/>
        <v>1.1320447311154567</v>
      </c>
      <c r="U92" s="16">
        <v>1107.9719775251581</v>
      </c>
      <c r="V92" s="16">
        <v>3.2314199238790307E-4</v>
      </c>
      <c r="W92" s="115">
        <f t="shared" si="19"/>
        <v>3.0990721044005807E-7</v>
      </c>
      <c r="X92" s="17">
        <f t="shared" si="20"/>
        <v>-0.25839925719378698</v>
      </c>
      <c r="Y92" s="16">
        <v>1108.2303767823521</v>
      </c>
      <c r="Z92" s="16">
        <v>3.2283208517766825E-4</v>
      </c>
      <c r="AA92" s="115">
        <f t="shared" si="21"/>
        <v>2.0523947125150599E-16</v>
      </c>
      <c r="AB92" s="17">
        <f t="shared" si="22"/>
        <v>0</v>
      </c>
    </row>
    <row r="93" spans="1:28">
      <c r="A93" s="18">
        <v>20180514</v>
      </c>
      <c r="B93" s="18" t="s">
        <v>99</v>
      </c>
      <c r="C93" s="27">
        <v>50100</v>
      </c>
      <c r="D93" s="27">
        <v>1</v>
      </c>
      <c r="E93" s="27">
        <v>2.1050313971742547</v>
      </c>
      <c r="F93" s="18">
        <v>250526</v>
      </c>
      <c r="G93" s="18">
        <v>1</v>
      </c>
      <c r="H93" s="18">
        <v>0.74075987128316323</v>
      </c>
      <c r="I93" s="32">
        <f t="shared" si="14"/>
        <v>268181</v>
      </c>
      <c r="J93" s="32">
        <f t="shared" si="12"/>
        <v>291041.68051151594</v>
      </c>
      <c r="K93" s="39">
        <f t="shared" si="15"/>
        <v>1085.2434755315101</v>
      </c>
      <c r="L93" s="34">
        <f t="shared" si="16"/>
        <v>-2.0741988067122137E-2</v>
      </c>
      <c r="M93" s="35">
        <v>784.92935635792776</v>
      </c>
      <c r="N93" s="35">
        <v>276.2163879182952</v>
      </c>
      <c r="O93" s="36">
        <f t="shared" si="13"/>
        <v>108524347.55315101</v>
      </c>
      <c r="P93" s="127">
        <f t="shared" si="17"/>
        <v>-2.0741988067121964E-2</v>
      </c>
      <c r="Q93" s="84">
        <v>1084.160976165572</v>
      </c>
      <c r="R93" s="84">
        <v>-2.0718444985068259E-2</v>
      </c>
      <c r="S93" s="131">
        <f t="shared" si="18"/>
        <v>-2.354308205387845E-5</v>
      </c>
      <c r="T93" s="132">
        <f t="shared" si="23"/>
        <v>1.0824993659380198</v>
      </c>
      <c r="U93" s="16">
        <v>1084.9893018312951</v>
      </c>
      <c r="V93" s="16">
        <v>-2.0743011700709892E-2</v>
      </c>
      <c r="W93" s="115">
        <f t="shared" si="19"/>
        <v>-1.02363358775448E-6</v>
      </c>
      <c r="X93" s="17">
        <f t="shared" si="20"/>
        <v>-0.25417370021500574</v>
      </c>
      <c r="Y93" s="16">
        <v>1085.2434755315101</v>
      </c>
      <c r="Z93" s="16">
        <v>-2.0741988067122338E-2</v>
      </c>
      <c r="AA93" s="115">
        <f t="shared" si="21"/>
        <v>-2.0122792321330962E-16</v>
      </c>
      <c r="AB93" s="17">
        <f t="shared" si="22"/>
        <v>0</v>
      </c>
    </row>
    <row r="94" spans="1:28">
      <c r="A94" s="18">
        <v>20180515</v>
      </c>
      <c r="B94" s="18" t="s">
        <v>99</v>
      </c>
      <c r="C94" s="27">
        <v>49200</v>
      </c>
      <c r="D94" s="27">
        <v>1</v>
      </c>
      <c r="E94" s="27">
        <v>2.1050313971742547</v>
      </c>
      <c r="F94" s="22">
        <v>263298</v>
      </c>
      <c r="G94" s="18">
        <v>1</v>
      </c>
      <c r="H94" s="18">
        <v>0.74075987128316323</v>
      </c>
      <c r="I94" s="32">
        <f t="shared" si="14"/>
        <v>268181</v>
      </c>
      <c r="J94" s="32">
        <f t="shared" si="12"/>
        <v>298608.1373300876</v>
      </c>
      <c r="K94" s="39">
        <f t="shared" si="15"/>
        <v>1113.4574683892133</v>
      </c>
      <c r="L94" s="34">
        <f t="shared" si="16"/>
        <v>2.5997846099821188E-2</v>
      </c>
      <c r="M94" s="35">
        <v>784.92935635792776</v>
      </c>
      <c r="N94" s="35">
        <v>276.2163879182952</v>
      </c>
      <c r="O94" s="36">
        <f t="shared" si="13"/>
        <v>111345746.83892134</v>
      </c>
      <c r="P94" s="127">
        <f t="shared" si="17"/>
        <v>2.5997846099821195E-2</v>
      </c>
      <c r="Q94" s="84">
        <v>1112.8203751274423</v>
      </c>
      <c r="R94" s="84">
        <v>2.6434634331916226E-2</v>
      </c>
      <c r="S94" s="131">
        <f t="shared" si="18"/>
        <v>-4.3678823209503809E-4</v>
      </c>
      <c r="T94" s="132">
        <f t="shared" si="23"/>
        <v>0.63709326177104231</v>
      </c>
      <c r="U94" s="16">
        <v>1113.1900985097507</v>
      </c>
      <c r="V94" s="16">
        <v>2.5991773956533036E-2</v>
      </c>
      <c r="W94" s="115">
        <f t="shared" si="19"/>
        <v>-6.0721432881515047E-6</v>
      </c>
      <c r="X94" s="17">
        <f t="shared" si="20"/>
        <v>-0.2673698794626489</v>
      </c>
      <c r="Y94" s="16">
        <v>1113.4574683892135</v>
      </c>
      <c r="Z94" s="16">
        <v>2.5997846099821399E-2</v>
      </c>
      <c r="AA94" s="115">
        <f t="shared" si="21"/>
        <v>2.1163626406917047E-16</v>
      </c>
      <c r="AB94" s="17">
        <f t="shared" si="22"/>
        <v>0</v>
      </c>
    </row>
    <row r="95" spans="1:28">
      <c r="A95" s="18">
        <v>20180516</v>
      </c>
      <c r="B95" s="18" t="s">
        <v>99</v>
      </c>
      <c r="C95" s="27">
        <v>49850</v>
      </c>
      <c r="D95" s="27">
        <v>1</v>
      </c>
      <c r="E95" s="27">
        <v>2.1050313971742547</v>
      </c>
      <c r="F95" s="18">
        <v>263789</v>
      </c>
      <c r="G95" s="18">
        <v>1</v>
      </c>
      <c r="H95" s="18">
        <v>0.74075987128316323</v>
      </c>
      <c r="I95" s="32">
        <f t="shared" si="14"/>
        <v>268181</v>
      </c>
      <c r="J95" s="32">
        <f t="shared" si="12"/>
        <v>300340.12083505094</v>
      </c>
      <c r="K95" s="39">
        <f t="shared" si="15"/>
        <v>1119.9157316702187</v>
      </c>
      <c r="L95" s="34">
        <f t="shared" si="16"/>
        <v>5.8001885697064803E-3</v>
      </c>
      <c r="M95" s="35">
        <v>784.92935635792776</v>
      </c>
      <c r="N95" s="35">
        <v>276.2163879182952</v>
      </c>
      <c r="O95" s="36">
        <f t="shared" si="13"/>
        <v>111991573.16702187</v>
      </c>
      <c r="P95" s="127">
        <f t="shared" si="17"/>
        <v>5.800188569706384E-3</v>
      </c>
      <c r="Q95" s="84">
        <v>1119.1971408562554</v>
      </c>
      <c r="R95" s="84">
        <v>5.730274059803064E-3</v>
      </c>
      <c r="S95" s="131">
        <f t="shared" si="18"/>
        <v>6.9914509903416279E-5</v>
      </c>
      <c r="T95" s="132">
        <f t="shared" si="23"/>
        <v>0.71859081396337388</v>
      </c>
      <c r="U95" s="16">
        <v>1119.6484916678339</v>
      </c>
      <c r="V95" s="16">
        <v>5.8016983502900635E-3</v>
      </c>
      <c r="W95" s="115">
        <f t="shared" si="19"/>
        <v>1.5097805835832465E-6</v>
      </c>
      <c r="X95" s="17">
        <f t="shared" si="20"/>
        <v>-0.26724000238482404</v>
      </c>
      <c r="Y95" s="16">
        <v>1119.9157316702187</v>
      </c>
      <c r="Z95" s="16">
        <v>5.8001885697062747E-3</v>
      </c>
      <c r="AA95" s="115">
        <f t="shared" si="21"/>
        <v>-2.0556473190325164E-16</v>
      </c>
      <c r="AB95" s="17">
        <f t="shared" si="22"/>
        <v>0</v>
      </c>
    </row>
    <row r="96" spans="1:28">
      <c r="A96" s="18">
        <v>20180517</v>
      </c>
      <c r="B96" s="18" t="s">
        <v>99</v>
      </c>
      <c r="C96" s="27">
        <v>49400</v>
      </c>
      <c r="D96" s="27">
        <v>1</v>
      </c>
      <c r="E96" s="27">
        <v>2.1050313971742547</v>
      </c>
      <c r="F96" s="18">
        <v>262807</v>
      </c>
      <c r="G96" s="18">
        <v>1</v>
      </c>
      <c r="H96" s="18">
        <v>0.74075987128316323</v>
      </c>
      <c r="I96" s="32">
        <f t="shared" si="14"/>
        <v>268181</v>
      </c>
      <c r="J96" s="32">
        <f t="shared" si="12"/>
        <v>298665.43051272247</v>
      </c>
      <c r="K96" s="39">
        <f t="shared" si="15"/>
        <v>1113.6711046372504</v>
      </c>
      <c r="L96" s="34">
        <f t="shared" si="16"/>
        <v>-5.5759793852124973E-3</v>
      </c>
      <c r="M96" s="35">
        <v>784.92935635792776</v>
      </c>
      <c r="N96" s="35">
        <v>276.2163879182952</v>
      </c>
      <c r="O96" s="36">
        <f t="shared" si="13"/>
        <v>111367110.46372503</v>
      </c>
      <c r="P96" s="127">
        <f t="shared" si="17"/>
        <v>-5.5759793852125789E-3</v>
      </c>
      <c r="Q96" s="84">
        <v>1112.992262965437</v>
      </c>
      <c r="R96" s="84">
        <v>-5.5440437294820418E-3</v>
      </c>
      <c r="S96" s="131">
        <f t="shared" si="18"/>
        <v>-3.1935655730455474E-5</v>
      </c>
      <c r="T96" s="132">
        <f t="shared" si="23"/>
        <v>0.67884167181341581</v>
      </c>
      <c r="U96" s="16">
        <v>1113.4036048807097</v>
      </c>
      <c r="V96" s="16">
        <v>-5.5775422675930844E-3</v>
      </c>
      <c r="W96" s="115">
        <f t="shared" si="19"/>
        <v>-1.5628823805870912E-6</v>
      </c>
      <c r="X96" s="17">
        <f t="shared" si="20"/>
        <v>-0.26749975654070113</v>
      </c>
      <c r="Y96" s="16">
        <v>1113.6711046372504</v>
      </c>
      <c r="Z96" s="16">
        <v>-5.5759793852124973E-3</v>
      </c>
      <c r="AA96" s="115">
        <f t="shared" si="21"/>
        <v>0</v>
      </c>
      <c r="AB96" s="17">
        <f t="shared" si="22"/>
        <v>0</v>
      </c>
    </row>
    <row r="97" spans="1:28">
      <c r="A97" s="18">
        <v>20180518</v>
      </c>
      <c r="B97" s="18" t="s">
        <v>99</v>
      </c>
      <c r="C97" s="27">
        <v>49500</v>
      </c>
      <c r="D97" s="27">
        <v>1</v>
      </c>
      <c r="E97" s="27">
        <v>2.1050313971742547</v>
      </c>
      <c r="F97" s="18">
        <v>265263</v>
      </c>
      <c r="G97" s="18">
        <v>1</v>
      </c>
      <c r="H97" s="18">
        <v>0.74075987128316323</v>
      </c>
      <c r="I97" s="32">
        <f t="shared" si="14"/>
        <v>268181</v>
      </c>
      <c r="J97" s="32">
        <f t="shared" si="12"/>
        <v>300695.23989631131</v>
      </c>
      <c r="K97" s="39">
        <f t="shared" si="15"/>
        <v>1121.2399084808815</v>
      </c>
      <c r="L97" s="34">
        <f t="shared" si="16"/>
        <v>6.7962649045261647E-3</v>
      </c>
      <c r="M97" s="35">
        <v>784.92935635792776</v>
      </c>
      <c r="N97" s="35">
        <v>276.2163879182952</v>
      </c>
      <c r="O97" s="36">
        <f t="shared" si="13"/>
        <v>112123990.84808818</v>
      </c>
      <c r="P97" s="127">
        <f t="shared" si="17"/>
        <v>6.7962649045265385E-3</v>
      </c>
      <c r="Q97" s="84">
        <v>1120.6075519207438</v>
      </c>
      <c r="R97" s="84">
        <v>6.8421760049048154E-3</v>
      </c>
      <c r="S97" s="131">
        <f t="shared" si="18"/>
        <v>-4.5911100378650746E-5</v>
      </c>
      <c r="T97" s="132">
        <f t="shared" si="23"/>
        <v>0.63235656013762309</v>
      </c>
      <c r="U97" s="16">
        <v>1120.9702959458518</v>
      </c>
      <c r="V97" s="16">
        <v>6.7960001494272075E-3</v>
      </c>
      <c r="W97" s="115">
        <f t="shared" si="19"/>
        <v>-2.6475509895713956E-7</v>
      </c>
      <c r="X97" s="17">
        <f t="shared" si="20"/>
        <v>-0.269612535029637</v>
      </c>
      <c r="Y97" s="16">
        <v>1121.2399084808815</v>
      </c>
      <c r="Z97" s="16">
        <v>6.7962649045261647E-3</v>
      </c>
      <c r="AA97" s="115">
        <f t="shared" si="21"/>
        <v>0</v>
      </c>
      <c r="AB97" s="17">
        <f t="shared" si="22"/>
        <v>0</v>
      </c>
    </row>
    <row r="98" spans="1:28">
      <c r="A98" s="18">
        <v>20180521</v>
      </c>
      <c r="B98" s="18" t="s">
        <v>99</v>
      </c>
      <c r="C98" s="27">
        <v>50000</v>
      </c>
      <c r="D98" s="27">
        <v>1</v>
      </c>
      <c r="E98" s="27">
        <v>2.1050313971742547</v>
      </c>
      <c r="F98" s="18">
        <v>265263</v>
      </c>
      <c r="G98" s="18">
        <v>1</v>
      </c>
      <c r="H98" s="18">
        <v>0.74075987128316323</v>
      </c>
      <c r="I98" s="32">
        <f t="shared" si="14"/>
        <v>268181</v>
      </c>
      <c r="J98" s="32">
        <f t="shared" si="12"/>
        <v>301747.75559489848</v>
      </c>
      <c r="K98" s="39">
        <f t="shared" si="15"/>
        <v>1125.1645552626715</v>
      </c>
      <c r="L98" s="34">
        <f t="shared" si="16"/>
        <v>3.5002738950911222E-3</v>
      </c>
      <c r="M98" s="35">
        <v>784.92935635792776</v>
      </c>
      <c r="N98" s="35">
        <v>276.2163879182952</v>
      </c>
      <c r="O98" s="36">
        <f t="shared" si="13"/>
        <v>112516455.52626714</v>
      </c>
      <c r="P98" s="127">
        <f t="shared" si="17"/>
        <v>3.5002738950908291E-3</v>
      </c>
      <c r="Q98" s="84">
        <v>1124.4597010776895</v>
      </c>
      <c r="R98" s="84">
        <v>3.4375541645627694E-3</v>
      </c>
      <c r="S98" s="131">
        <f t="shared" si="18"/>
        <v>6.2719730528352797E-5</v>
      </c>
      <c r="T98" s="132">
        <f t="shared" si="23"/>
        <v>0.7048541849819685</v>
      </c>
      <c r="U98" s="16">
        <v>1124.8949427276414</v>
      </c>
      <c r="V98" s="16">
        <v>3.5011157708492151E-3</v>
      </c>
      <c r="W98" s="115">
        <f t="shared" si="19"/>
        <v>8.418757580929033E-7</v>
      </c>
      <c r="X98" s="17">
        <f t="shared" si="20"/>
        <v>-0.26961253503009175</v>
      </c>
      <c r="Y98" s="16">
        <v>1125.1645552626712</v>
      </c>
      <c r="Z98" s="16">
        <v>3.5002738950909193E-3</v>
      </c>
      <c r="AA98" s="115">
        <f t="shared" si="21"/>
        <v>-2.0296264668928643E-16</v>
      </c>
      <c r="AB98" s="17">
        <f t="shared" si="22"/>
        <v>0</v>
      </c>
    </row>
    <row r="99" spans="1:28">
      <c r="A99" s="18">
        <v>20180523</v>
      </c>
      <c r="B99" s="18" t="s">
        <v>99</v>
      </c>
      <c r="C99" s="27">
        <v>51800</v>
      </c>
      <c r="D99" s="27">
        <v>1</v>
      </c>
      <c r="E99" s="27">
        <v>2.1050313971742547</v>
      </c>
      <c r="F99" s="18">
        <v>252982</v>
      </c>
      <c r="G99" s="18">
        <v>1</v>
      </c>
      <c r="H99" s="18">
        <v>0.74075987128316323</v>
      </c>
      <c r="I99" s="32">
        <f t="shared" si="14"/>
        <v>268181</v>
      </c>
      <c r="J99" s="32">
        <f t="shared" si="12"/>
        <v>296439.54013058357</v>
      </c>
      <c r="K99" s="39">
        <f t="shared" si="15"/>
        <v>1105.3711490768681</v>
      </c>
      <c r="L99" s="34">
        <f t="shared" si="16"/>
        <v>-1.759156568985823E-2</v>
      </c>
      <c r="M99" s="35">
        <v>784.92935635792776</v>
      </c>
      <c r="N99" s="35">
        <v>276.2163879182952</v>
      </c>
      <c r="O99" s="36">
        <f t="shared" si="13"/>
        <v>110537114.9076868</v>
      </c>
      <c r="P99" s="127">
        <f t="shared" si="17"/>
        <v>-1.7591565689858236E-2</v>
      </c>
      <c r="Q99" s="84">
        <v>1104.1031424231048</v>
      </c>
      <c r="R99" s="84">
        <v>-1.8103413252671306E-2</v>
      </c>
      <c r="S99" s="131">
        <f t="shared" si="18"/>
        <v>5.118475628130767E-4</v>
      </c>
      <c r="T99" s="132">
        <f t="shared" si="23"/>
        <v>1.2680066537632229</v>
      </c>
      <c r="U99" s="16">
        <v>1105.1148625981639</v>
      </c>
      <c r="V99" s="16">
        <v>-1.7583935510915191E-2</v>
      </c>
      <c r="W99" s="115">
        <f t="shared" si="19"/>
        <v>7.6301789430389955E-6</v>
      </c>
      <c r="X99" s="17">
        <f t="shared" si="20"/>
        <v>-0.25628647870416899</v>
      </c>
      <c r="Y99" s="16">
        <v>1105.3711490768681</v>
      </c>
      <c r="Z99" s="16">
        <v>-1.7591565689858032E-2</v>
      </c>
      <c r="AA99" s="115">
        <f t="shared" si="21"/>
        <v>1.9775847626135601E-16</v>
      </c>
      <c r="AB99" s="17">
        <f t="shared" si="22"/>
        <v>0</v>
      </c>
    </row>
    <row r="100" spans="1:28">
      <c r="A100" s="18">
        <v>20180524</v>
      </c>
      <c r="B100" s="18" t="s">
        <v>99</v>
      </c>
      <c r="C100" s="27">
        <v>51400</v>
      </c>
      <c r="D100" s="27">
        <v>1</v>
      </c>
      <c r="E100" s="27">
        <v>2.1050313971742547</v>
      </c>
      <c r="F100" s="18">
        <v>259859</v>
      </c>
      <c r="G100" s="18">
        <v>1</v>
      </c>
      <c r="H100" s="18">
        <v>0.74075987128316323</v>
      </c>
      <c r="I100" s="32">
        <f t="shared" si="14"/>
        <v>268181</v>
      </c>
      <c r="J100" s="32">
        <f t="shared" si="12"/>
        <v>300691.73320652818</v>
      </c>
      <c r="K100" s="39">
        <f t="shared" si="15"/>
        <v>1121.2268326485776</v>
      </c>
      <c r="L100" s="34">
        <f t="shared" si="16"/>
        <v>1.4344216949167807E-2</v>
      </c>
      <c r="M100" s="35">
        <v>784.92935635792776</v>
      </c>
      <c r="N100" s="35">
        <v>276.2163879182952</v>
      </c>
      <c r="O100" s="36">
        <f t="shared" si="13"/>
        <v>112122683.26485775</v>
      </c>
      <c r="P100" s="127">
        <f t="shared" si="17"/>
        <v>1.4344216949167841E-2</v>
      </c>
      <c r="Q100" s="84">
        <v>1120.1870286445183</v>
      </c>
      <c r="R100" s="84">
        <v>1.4567376546103421E-2</v>
      </c>
      <c r="S100" s="131">
        <f t="shared" si="18"/>
        <v>-2.2315959693561434E-4</v>
      </c>
      <c r="T100" s="132">
        <f t="shared" si="23"/>
        <v>1.039804004059306</v>
      </c>
      <c r="U100" s="16">
        <v>1120.9640779573276</v>
      </c>
      <c r="V100" s="16">
        <v>1.4341690529708084E-2</v>
      </c>
      <c r="W100" s="115">
        <f t="shared" si="19"/>
        <v>-2.5264194597231227E-6</v>
      </c>
      <c r="X100" s="17">
        <f t="shared" si="20"/>
        <v>-0.26275469124993833</v>
      </c>
      <c r="Y100" s="16">
        <v>1121.2268326485778</v>
      </c>
      <c r="Z100" s="16">
        <v>1.4344216949168013E-2</v>
      </c>
      <c r="AA100" s="115">
        <f t="shared" si="21"/>
        <v>2.0643209364124004E-16</v>
      </c>
      <c r="AB100" s="17">
        <f t="shared" si="22"/>
        <v>0</v>
      </c>
    </row>
    <row r="101" spans="1:28">
      <c r="A101" s="18">
        <v>20180525</v>
      </c>
      <c r="B101" s="18" t="s">
        <v>99</v>
      </c>
      <c r="C101" s="27">
        <v>52700</v>
      </c>
      <c r="D101" s="27">
        <v>1</v>
      </c>
      <c r="E101" s="27">
        <v>2.1050313971742547</v>
      </c>
      <c r="F101" s="18">
        <v>270175</v>
      </c>
      <c r="G101" s="18">
        <v>1</v>
      </c>
      <c r="H101" s="18">
        <v>0.74075987128316323</v>
      </c>
      <c r="I101" s="32">
        <f t="shared" si="14"/>
        <v>268181</v>
      </c>
      <c r="J101" s="32">
        <f t="shared" si="12"/>
        <v>311069.95285501186</v>
      </c>
      <c r="K101" s="39">
        <f t="shared" si="15"/>
        <v>1159.9253968588821</v>
      </c>
      <c r="L101" s="34">
        <f t="shared" si="16"/>
        <v>3.4514482782123802E-2</v>
      </c>
      <c r="M101" s="35">
        <v>784.92935635792776</v>
      </c>
      <c r="N101" s="35">
        <v>276.2163879182952</v>
      </c>
      <c r="O101" s="36">
        <f t="shared" si="13"/>
        <v>115992539.6858882</v>
      </c>
      <c r="P101" s="127">
        <f t="shared" si="17"/>
        <v>3.451448278212374E-2</v>
      </c>
      <c r="Q101" s="84">
        <v>1158.9510247730318</v>
      </c>
      <c r="R101" s="84">
        <v>3.4604932156213151E-2</v>
      </c>
      <c r="S101" s="131">
        <f t="shared" si="18"/>
        <v>-9.0449374089349166E-5</v>
      </c>
      <c r="T101" s="132">
        <f t="shared" si="23"/>
        <v>0.97437208585029111</v>
      </c>
      <c r="U101" s="16">
        <v>1159.6515587668734</v>
      </c>
      <c r="V101" s="16">
        <v>3.4512685616156356E-2</v>
      </c>
      <c r="W101" s="115">
        <f t="shared" si="19"/>
        <v>-1.7971659674459461E-6</v>
      </c>
      <c r="X101" s="17">
        <f t="shared" si="20"/>
        <v>-0.27383809200864562</v>
      </c>
      <c r="Y101" s="16">
        <v>1159.9253968588821</v>
      </c>
      <c r="Z101" s="16">
        <v>3.4514482782123594E-2</v>
      </c>
      <c r="AA101" s="115">
        <f t="shared" si="21"/>
        <v>-2.0816681711721685E-16</v>
      </c>
      <c r="AB101" s="17">
        <f t="shared" si="22"/>
        <v>0</v>
      </c>
    </row>
    <row r="102" spans="1:28">
      <c r="A102" s="18">
        <v>20180528</v>
      </c>
      <c r="B102" s="18" t="s">
        <v>99</v>
      </c>
      <c r="C102" s="27">
        <v>52300</v>
      </c>
      <c r="D102" s="27">
        <v>1</v>
      </c>
      <c r="E102" s="27">
        <v>2.1050313971742547</v>
      </c>
      <c r="F102" s="18">
        <v>266245</v>
      </c>
      <c r="G102" s="18">
        <v>1</v>
      </c>
      <c r="H102" s="18">
        <v>0.74075987128316323</v>
      </c>
      <c r="I102" s="32">
        <f t="shared" si="14"/>
        <v>268181</v>
      </c>
      <c r="J102" s="32">
        <f t="shared" si="12"/>
        <v>307316.75400199927</v>
      </c>
      <c r="K102" s="39">
        <f t="shared" si="15"/>
        <v>1145.9303753882612</v>
      </c>
      <c r="L102" s="34">
        <f t="shared" si="16"/>
        <v>-1.2065449647468657E-2</v>
      </c>
      <c r="M102" s="35">
        <v>784.92935635792776</v>
      </c>
      <c r="N102" s="35">
        <v>276.2163879182952</v>
      </c>
      <c r="O102" s="36">
        <f t="shared" si="13"/>
        <v>114593037.53882614</v>
      </c>
      <c r="P102" s="127">
        <f t="shared" si="17"/>
        <v>-1.2065449647468392E-2</v>
      </c>
      <c r="Q102" s="84">
        <v>1144.9175308492067</v>
      </c>
      <c r="R102" s="84">
        <v>-1.2108789434457227E-2</v>
      </c>
      <c r="S102" s="131">
        <f t="shared" si="18"/>
        <v>4.3339786988569676E-5</v>
      </c>
      <c r="T102" s="132">
        <f t="shared" si="23"/>
        <v>1.012844539054413</v>
      </c>
      <c r="U102" s="16">
        <v>1145.6610226073876</v>
      </c>
      <c r="V102" s="16">
        <v>-1.206443095231364E-2</v>
      </c>
      <c r="W102" s="115">
        <f t="shared" si="19"/>
        <v>1.0186951550170825E-6</v>
      </c>
      <c r="X102" s="17">
        <f t="shared" si="20"/>
        <v>-0.26935278087353254</v>
      </c>
      <c r="Y102" s="16">
        <v>1145.9303753882614</v>
      </c>
      <c r="Z102" s="16">
        <v>-1.2065449647468461E-2</v>
      </c>
      <c r="AA102" s="115">
        <f t="shared" si="21"/>
        <v>1.960237527853792E-16</v>
      </c>
      <c r="AB102" s="17">
        <f t="shared" si="22"/>
        <v>0</v>
      </c>
    </row>
    <row r="103" spans="1:28">
      <c r="A103" s="18">
        <v>20180529</v>
      </c>
      <c r="B103" s="18" t="s">
        <v>99</v>
      </c>
      <c r="C103" s="27">
        <v>51300</v>
      </c>
      <c r="D103" s="27">
        <v>1</v>
      </c>
      <c r="E103" s="27">
        <v>2.1050313971742547</v>
      </c>
      <c r="F103" s="18">
        <v>265754</v>
      </c>
      <c r="G103" s="18">
        <v>1</v>
      </c>
      <c r="H103" s="18">
        <v>0.74075987128316323</v>
      </c>
      <c r="I103" s="32">
        <f t="shared" si="14"/>
        <v>268181</v>
      </c>
      <c r="J103" s="32">
        <f t="shared" si="12"/>
        <v>304848.00950802502</v>
      </c>
      <c r="K103" s="39">
        <f t="shared" si="15"/>
        <v>1136.7248593600032</v>
      </c>
      <c r="L103" s="34">
        <f t="shared" si="16"/>
        <v>-8.0332245535763899E-3</v>
      </c>
      <c r="M103" s="35">
        <v>784.92935635792776</v>
      </c>
      <c r="N103" s="35">
        <v>276.2163879182952</v>
      </c>
      <c r="O103" s="36">
        <f t="shared" si="13"/>
        <v>113672485.93600032</v>
      </c>
      <c r="P103" s="127">
        <f t="shared" si="17"/>
        <v>-8.0332245535765755E-3</v>
      </c>
      <c r="Q103" s="84">
        <v>1135.8442607105319</v>
      </c>
      <c r="R103" s="84">
        <v>-7.9248241853236614E-3</v>
      </c>
      <c r="S103" s="131">
        <f t="shared" si="18"/>
        <v>-1.0840036825272847E-4</v>
      </c>
      <c r="T103" s="132">
        <f t="shared" si="23"/>
        <v>0.88059864947126698</v>
      </c>
      <c r="U103" s="16">
        <v>1136.4553767020514</v>
      </c>
      <c r="V103" s="16">
        <v>-8.0352265841996777E-3</v>
      </c>
      <c r="W103" s="115">
        <f t="shared" si="19"/>
        <v>-2.0020306232878399E-6</v>
      </c>
      <c r="X103" s="17">
        <f t="shared" si="20"/>
        <v>-0.26948265795181214</v>
      </c>
      <c r="Y103" s="16">
        <v>1136.7248593600032</v>
      </c>
      <c r="Z103" s="16">
        <v>-8.0332245535765859E-3</v>
      </c>
      <c r="AA103" s="115">
        <f t="shared" si="21"/>
        <v>-1.960237527853792E-16</v>
      </c>
      <c r="AB103" s="17">
        <f t="shared" si="22"/>
        <v>0</v>
      </c>
    </row>
    <row r="104" spans="1:28">
      <c r="A104" s="18">
        <v>20180530</v>
      </c>
      <c r="B104" s="18" t="s">
        <v>99</v>
      </c>
      <c r="C104" s="27">
        <v>49500</v>
      </c>
      <c r="D104" s="27">
        <v>1</v>
      </c>
      <c r="E104" s="27">
        <v>2.1050313971742547</v>
      </c>
      <c r="F104" s="18">
        <v>264771</v>
      </c>
      <c r="G104" s="18">
        <v>1</v>
      </c>
      <c r="H104" s="18">
        <v>0.74075987128316323</v>
      </c>
      <c r="I104" s="32">
        <f t="shared" si="14"/>
        <v>268181</v>
      </c>
      <c r="J104" s="32">
        <f t="shared" si="12"/>
        <v>300330.78603964002</v>
      </c>
      <c r="K104" s="39">
        <f t="shared" si="15"/>
        <v>1119.8809238523238</v>
      </c>
      <c r="L104" s="34">
        <f t="shared" si="16"/>
        <v>-1.4817952971630096E-2</v>
      </c>
      <c r="M104" s="35">
        <v>784.92935635792776</v>
      </c>
      <c r="N104" s="35">
        <v>276.2163879182952</v>
      </c>
      <c r="O104" s="36">
        <f t="shared" si="13"/>
        <v>111988092.38523236</v>
      </c>
      <c r="P104" s="127">
        <f t="shared" si="17"/>
        <v>-1.4817952971630289E-2</v>
      </c>
      <c r="Q104" s="84">
        <v>1119.2385800959603</v>
      </c>
      <c r="R104" s="84">
        <v>-1.4619680874369045E-2</v>
      </c>
      <c r="S104" s="131">
        <f t="shared" si="18"/>
        <v>-1.9827209726105098E-4</v>
      </c>
      <c r="T104" s="132">
        <f t="shared" si="23"/>
        <v>0.64234375636351615</v>
      </c>
      <c r="U104" s="16">
        <v>1119.6139436040951</v>
      </c>
      <c r="V104" s="16">
        <v>-1.4819264744762301E-2</v>
      </c>
      <c r="W104" s="115">
        <f t="shared" si="19"/>
        <v>-1.3117731322044579E-6</v>
      </c>
      <c r="X104" s="17">
        <f t="shared" si="20"/>
        <v>-0.26698024822871957</v>
      </c>
      <c r="Y104" s="16">
        <v>1119.8809238523238</v>
      </c>
      <c r="Z104" s="16">
        <v>-1.4817952971630096E-2</v>
      </c>
      <c r="AA104" s="115">
        <f t="shared" si="21"/>
        <v>0</v>
      </c>
      <c r="AB104" s="17">
        <f t="shared" si="22"/>
        <v>0</v>
      </c>
    </row>
    <row r="105" spans="1:28">
      <c r="A105" s="18">
        <v>20180531</v>
      </c>
      <c r="B105" s="18" t="s">
        <v>99</v>
      </c>
      <c r="C105" s="27">
        <v>50700</v>
      </c>
      <c r="D105" s="27">
        <v>1</v>
      </c>
      <c r="E105" s="27">
        <v>2.1050313971742547</v>
      </c>
      <c r="F105" s="18">
        <v>260842</v>
      </c>
      <c r="G105" s="18">
        <v>1</v>
      </c>
      <c r="H105" s="18">
        <v>0.74075987128316323</v>
      </c>
      <c r="I105" s="32">
        <f t="shared" si="14"/>
        <v>268181</v>
      </c>
      <c r="J105" s="32">
        <f t="shared" si="12"/>
        <v>299946.3781819776</v>
      </c>
      <c r="K105" s="39">
        <f t="shared" si="15"/>
        <v>1118.447534247309</v>
      </c>
      <c r="L105" s="34">
        <f t="shared" si="16"/>
        <v>-1.2799482288563381E-3</v>
      </c>
      <c r="M105" s="35">
        <v>784.92935635792776</v>
      </c>
      <c r="N105" s="35">
        <v>276.2163879182952</v>
      </c>
      <c r="O105" s="36">
        <f t="shared" si="13"/>
        <v>111844753.4247309</v>
      </c>
      <c r="P105" s="127">
        <f t="shared" si="17"/>
        <v>-1.2799482288561961E-3</v>
      </c>
      <c r="Q105" s="84">
        <v>1117.5319634743616</v>
      </c>
      <c r="R105" s="84">
        <v>-1.5248014605182042E-3</v>
      </c>
      <c r="S105" s="131">
        <f t="shared" si="18"/>
        <v>2.4485323166186608E-4</v>
      </c>
      <c r="T105" s="132">
        <f t="shared" si="23"/>
        <v>0.9155707729473761</v>
      </c>
      <c r="U105" s="16">
        <v>1118.1822771463355</v>
      </c>
      <c r="V105" s="16">
        <v>-1.2787143871671866E-3</v>
      </c>
      <c r="W105" s="115">
        <f t="shared" si="19"/>
        <v>1.2338416891515425E-6</v>
      </c>
      <c r="X105" s="17">
        <f t="shared" si="20"/>
        <v>-0.26525710097348565</v>
      </c>
      <c r="Y105" s="16">
        <v>1118.447534247309</v>
      </c>
      <c r="Z105" s="16">
        <v>-1.2799482288563381E-3</v>
      </c>
      <c r="AA105" s="115">
        <f t="shared" si="21"/>
        <v>0</v>
      </c>
      <c r="AB105" s="17">
        <f t="shared" si="22"/>
        <v>0</v>
      </c>
    </row>
    <row r="106" spans="1:28">
      <c r="A106" s="18">
        <v>20180601</v>
      </c>
      <c r="B106" s="18" t="s">
        <v>99</v>
      </c>
      <c r="C106" s="27">
        <v>51300</v>
      </c>
      <c r="D106" s="27">
        <v>1</v>
      </c>
      <c r="E106" s="27">
        <v>2.1050313971742547</v>
      </c>
      <c r="F106" s="18">
        <v>268701</v>
      </c>
      <c r="G106" s="18">
        <v>1</v>
      </c>
      <c r="H106" s="18">
        <v>0.74075987128316323</v>
      </c>
      <c r="I106" s="32">
        <f t="shared" si="14"/>
        <v>268181</v>
      </c>
      <c r="J106" s="32">
        <f t="shared" si="12"/>
        <v>307031.0288486965</v>
      </c>
      <c r="K106" s="39">
        <f t="shared" si="15"/>
        <v>1144.8649563119552</v>
      </c>
      <c r="L106" s="34">
        <f t="shared" si="16"/>
        <v>2.3619723997536052E-2</v>
      </c>
      <c r="M106" s="35">
        <v>784.92935635792776</v>
      </c>
      <c r="N106" s="35">
        <v>276.2163879182952</v>
      </c>
      <c r="O106" s="36">
        <f t="shared" si="13"/>
        <v>114486495.63119552</v>
      </c>
      <c r="P106" s="127">
        <f t="shared" si="17"/>
        <v>2.3619723997536049E-2</v>
      </c>
      <c r="Q106" s="84">
        <v>1144.0580916592332</v>
      </c>
      <c r="R106" s="84">
        <v>2.3736348535752783E-2</v>
      </c>
      <c r="S106" s="131">
        <f t="shared" si="18"/>
        <v>-1.166245382167308E-4</v>
      </c>
      <c r="T106" s="132">
        <f t="shared" si="23"/>
        <v>0.80686465272196983</v>
      </c>
      <c r="U106" s="16">
        <v>1144.5934907525921</v>
      </c>
      <c r="V106" s="16">
        <v>2.3619774831040458E-2</v>
      </c>
      <c r="W106" s="115">
        <f t="shared" si="19"/>
        <v>5.0833504405822794E-8</v>
      </c>
      <c r="X106" s="17">
        <f t="shared" si="20"/>
        <v>-0.27146555936315053</v>
      </c>
      <c r="Y106" s="16">
        <v>1144.8649563119552</v>
      </c>
      <c r="Z106" s="16">
        <v>2.3619723997536052E-2</v>
      </c>
      <c r="AA106" s="115">
        <f t="shared" si="21"/>
        <v>0</v>
      </c>
      <c r="AB106" s="17">
        <f t="shared" si="22"/>
        <v>0</v>
      </c>
    </row>
    <row r="107" spans="1:28">
      <c r="A107" s="18">
        <v>20180604</v>
      </c>
      <c r="B107" s="18" t="s">
        <v>99</v>
      </c>
      <c r="C107" s="27">
        <v>51100</v>
      </c>
      <c r="D107" s="27">
        <v>1</v>
      </c>
      <c r="E107" s="27">
        <v>2.1050313971742547</v>
      </c>
      <c r="F107" s="18">
        <v>261824</v>
      </c>
      <c r="G107" s="18">
        <v>1</v>
      </c>
      <c r="H107" s="18">
        <v>0.74075987128316323</v>
      </c>
      <c r="I107" s="32">
        <f t="shared" si="14"/>
        <v>268181</v>
      </c>
      <c r="J107" s="32">
        <f t="shared" si="12"/>
        <v>301515.81693444733</v>
      </c>
      <c r="K107" s="39">
        <f t="shared" si="15"/>
        <v>1124.2996966020985</v>
      </c>
      <c r="L107" s="34">
        <f t="shared" si="16"/>
        <v>-1.7963044109678427E-2</v>
      </c>
      <c r="M107" s="35">
        <v>784.92935635792776</v>
      </c>
      <c r="N107" s="35">
        <v>276.2163879182952</v>
      </c>
      <c r="O107" s="36">
        <f t="shared" si="13"/>
        <v>112429969.66020983</v>
      </c>
      <c r="P107" s="127">
        <f t="shared" si="17"/>
        <v>-1.7963044109678507E-2</v>
      </c>
      <c r="Q107" s="84">
        <v>1123.3516264494851</v>
      </c>
      <c r="R107" s="84">
        <v>-1.8099137937757522E-2</v>
      </c>
      <c r="S107" s="131">
        <f t="shared" si="18"/>
        <v>1.360938280790952E-4</v>
      </c>
      <c r="T107" s="132">
        <f t="shared" si="23"/>
        <v>0.94807015261335437</v>
      </c>
      <c r="U107" s="16">
        <v>1124.0346992552809</v>
      </c>
      <c r="V107" s="16">
        <v>-1.7961653341041963E-2</v>
      </c>
      <c r="W107" s="115">
        <f t="shared" si="19"/>
        <v>1.3907686364639238E-6</v>
      </c>
      <c r="X107" s="17">
        <f t="shared" si="20"/>
        <v>-0.26499734681760856</v>
      </c>
      <c r="Y107" s="16">
        <v>1124.2996966020985</v>
      </c>
      <c r="Z107" s="16">
        <v>-1.7963044109678427E-2</v>
      </c>
      <c r="AA107" s="115">
        <f t="shared" si="21"/>
        <v>0</v>
      </c>
      <c r="AB107" s="17">
        <f t="shared" si="22"/>
        <v>0</v>
      </c>
    </row>
    <row r="108" spans="1:28">
      <c r="A108" s="18">
        <v>20180605</v>
      </c>
      <c r="B108" s="18" t="s">
        <v>99</v>
      </c>
      <c r="C108" s="27">
        <v>51300</v>
      </c>
      <c r="D108" s="27">
        <v>1</v>
      </c>
      <c r="E108" s="27">
        <v>2.1050313971742547</v>
      </c>
      <c r="F108" s="18">
        <v>262315</v>
      </c>
      <c r="G108" s="18">
        <v>1</v>
      </c>
      <c r="H108" s="18">
        <v>0.74075987128316323</v>
      </c>
      <c r="I108" s="32">
        <f t="shared" si="14"/>
        <v>268181</v>
      </c>
      <c r="J108" s="32">
        <f t="shared" si="12"/>
        <v>302300.53631068219</v>
      </c>
      <c r="K108" s="39">
        <f t="shared" si="15"/>
        <v>1127.225777779493</v>
      </c>
      <c r="L108" s="34">
        <f t="shared" si="16"/>
        <v>2.6025811322708901E-3</v>
      </c>
      <c r="M108" s="35">
        <v>784.92935635792776</v>
      </c>
      <c r="N108" s="35">
        <v>276.2163879182952</v>
      </c>
      <c r="O108" s="36">
        <f t="shared" si="13"/>
        <v>112722577.7779493</v>
      </c>
      <c r="P108" s="127">
        <f t="shared" si="17"/>
        <v>2.602581132271051E-3</v>
      </c>
      <c r="Q108" s="84">
        <v>1126.2614579370472</v>
      </c>
      <c r="R108" s="84">
        <v>2.590312257577825E-3</v>
      </c>
      <c r="S108" s="131">
        <f t="shared" si="18"/>
        <v>1.2268874693065115E-5</v>
      </c>
      <c r="T108" s="132">
        <f t="shared" si="23"/>
        <v>0.96431984244577507</v>
      </c>
      <c r="U108" s="16">
        <v>1126.9609103097534</v>
      </c>
      <c r="V108" s="16">
        <v>2.6033102504854121E-3</v>
      </c>
      <c r="W108" s="115">
        <f t="shared" si="19"/>
        <v>7.291182145220329E-7</v>
      </c>
      <c r="X108" s="17">
        <f t="shared" si="20"/>
        <v>-0.26486746973955633</v>
      </c>
      <c r="Y108" s="16">
        <v>1127.225777779493</v>
      </c>
      <c r="Z108" s="16">
        <v>2.6025811322708901E-3</v>
      </c>
      <c r="AA108" s="115">
        <f t="shared" si="21"/>
        <v>0</v>
      </c>
      <c r="AB108" s="17">
        <f t="shared" si="22"/>
        <v>0</v>
      </c>
    </row>
    <row r="109" spans="1:28">
      <c r="A109" s="18">
        <v>20180607</v>
      </c>
      <c r="B109" s="18" t="s">
        <v>99</v>
      </c>
      <c r="C109" s="27">
        <v>50600</v>
      </c>
      <c r="D109" s="27">
        <v>1</v>
      </c>
      <c r="E109" s="27">
        <v>2.1050313971742547</v>
      </c>
      <c r="F109" s="18">
        <v>266245</v>
      </c>
      <c r="G109" s="18">
        <v>1</v>
      </c>
      <c r="H109" s="18">
        <v>0.74075987128316323</v>
      </c>
      <c r="I109" s="32">
        <f t="shared" si="14"/>
        <v>268181</v>
      </c>
      <c r="J109" s="32">
        <f t="shared" si="12"/>
        <v>303738.2006268031</v>
      </c>
      <c r="K109" s="39">
        <f t="shared" si="15"/>
        <v>1132.5865763301765</v>
      </c>
      <c r="L109" s="34">
        <f t="shared" si="16"/>
        <v>4.7557451722259917E-3</v>
      </c>
      <c r="M109" s="35">
        <v>784.92935635792776</v>
      </c>
      <c r="N109" s="35">
        <v>276.2163879182952</v>
      </c>
      <c r="O109" s="36">
        <f t="shared" si="13"/>
        <v>113258657.63301766</v>
      </c>
      <c r="P109" s="127">
        <f t="shared" si="17"/>
        <v>4.7557451722260316E-3</v>
      </c>
      <c r="Q109" s="84">
        <v>1131.8202237155915</v>
      </c>
      <c r="R109" s="84">
        <v>4.9355908784503516E-3</v>
      </c>
      <c r="S109" s="131">
        <f t="shared" si="18"/>
        <v>-1.798457062243599E-4</v>
      </c>
      <c r="T109" s="132">
        <f t="shared" si="23"/>
        <v>0.76635261458500281</v>
      </c>
      <c r="U109" s="16">
        <v>1132.3172235493028</v>
      </c>
      <c r="V109" s="16">
        <v>4.7528828999730674E-3</v>
      </c>
      <c r="W109" s="115">
        <f t="shared" si="19"/>
        <v>-2.8622722529243749E-6</v>
      </c>
      <c r="X109" s="17">
        <f t="shared" si="20"/>
        <v>-0.26935278087375991</v>
      </c>
      <c r="Y109" s="16">
        <v>1132.5865763301765</v>
      </c>
      <c r="Z109" s="16">
        <v>4.7557451722259917E-3</v>
      </c>
      <c r="AA109" s="115">
        <f t="shared" si="21"/>
        <v>0</v>
      </c>
      <c r="AB109" s="17">
        <f t="shared" si="22"/>
        <v>0</v>
      </c>
    </row>
    <row r="110" spans="1:28">
      <c r="A110" s="18">
        <v>20180608</v>
      </c>
      <c r="B110" s="18" t="s">
        <v>99</v>
      </c>
      <c r="C110" s="27">
        <v>49650</v>
      </c>
      <c r="D110" s="27">
        <v>1</v>
      </c>
      <c r="E110" s="27">
        <v>2.1050313971742547</v>
      </c>
      <c r="F110" s="18">
        <v>264771</v>
      </c>
      <c r="G110" s="18">
        <v>1</v>
      </c>
      <c r="H110" s="18">
        <v>0.74075987128316323</v>
      </c>
      <c r="I110" s="32">
        <f t="shared" si="14"/>
        <v>268181</v>
      </c>
      <c r="J110" s="32">
        <f t="shared" si="12"/>
        <v>300646.54074921616</v>
      </c>
      <c r="K110" s="39">
        <f t="shared" si="15"/>
        <v>1121.0583178868606</v>
      </c>
      <c r="L110" s="34">
        <f t="shared" si="16"/>
        <v>-1.0178699522176921E-2</v>
      </c>
      <c r="M110" s="35">
        <v>784.92935635792776</v>
      </c>
      <c r="N110" s="35">
        <v>276.2163879182952</v>
      </c>
      <c r="O110" s="36">
        <f t="shared" si="13"/>
        <v>112105831.78868607</v>
      </c>
      <c r="P110" s="127">
        <f t="shared" si="17"/>
        <v>-1.0178699522176886E-2</v>
      </c>
      <c r="Q110" s="84">
        <v>1120.3942248430442</v>
      </c>
      <c r="R110" s="84">
        <v>-1.0095241835348665E-2</v>
      </c>
      <c r="S110" s="131">
        <f t="shared" si="18"/>
        <v>-8.345768682825605E-5</v>
      </c>
      <c r="T110" s="132">
        <f t="shared" si="23"/>
        <v>0.66409304381636503</v>
      </c>
      <c r="U110" s="16">
        <v>1120.7913376386318</v>
      </c>
      <c r="V110" s="16">
        <v>-1.0179025515961402E-2</v>
      </c>
      <c r="W110" s="115">
        <f t="shared" si="19"/>
        <v>-3.2599378448072702E-7</v>
      </c>
      <c r="X110" s="17">
        <f t="shared" si="20"/>
        <v>-0.26698024822871957</v>
      </c>
      <c r="Y110" s="16">
        <v>1121.0583178868606</v>
      </c>
      <c r="Z110" s="16">
        <v>-1.0178699522176921E-2</v>
      </c>
      <c r="AA110" s="115">
        <f t="shared" si="21"/>
        <v>0</v>
      </c>
      <c r="AB110" s="17">
        <f t="shared" si="22"/>
        <v>0</v>
      </c>
    </row>
    <row r="111" spans="1:28">
      <c r="A111" s="18">
        <v>20180611</v>
      </c>
      <c r="B111" s="18" t="s">
        <v>99</v>
      </c>
      <c r="C111" s="27">
        <v>49900</v>
      </c>
      <c r="D111" s="27">
        <v>1</v>
      </c>
      <c r="E111" s="27">
        <v>2.1050313971742547</v>
      </c>
      <c r="F111" s="18">
        <v>262807</v>
      </c>
      <c r="G111" s="18">
        <v>1</v>
      </c>
      <c r="H111" s="18">
        <v>0.74075987128316323</v>
      </c>
      <c r="I111" s="32">
        <f t="shared" si="14"/>
        <v>268181</v>
      </c>
      <c r="J111" s="32">
        <f t="shared" si="12"/>
        <v>299717.94621130958</v>
      </c>
      <c r="K111" s="39">
        <f t="shared" si="15"/>
        <v>1117.59575141904</v>
      </c>
      <c r="L111" s="34">
        <f t="shared" si="16"/>
        <v>-3.0886586474353499E-3</v>
      </c>
      <c r="M111" s="35">
        <v>784.92935635792776</v>
      </c>
      <c r="N111" s="35">
        <v>276.2163879182952</v>
      </c>
      <c r="O111" s="36">
        <f t="shared" si="13"/>
        <v>111759575.141904</v>
      </c>
      <c r="P111" s="127">
        <f t="shared" si="17"/>
        <v>-3.0886586474354609E-3</v>
      </c>
      <c r="Q111" s="84">
        <v>1116.8444121223829</v>
      </c>
      <c r="R111" s="84">
        <v>-3.1683604234559368E-3</v>
      </c>
      <c r="S111" s="131">
        <f t="shared" si="18"/>
        <v>7.970177602058693E-5</v>
      </c>
      <c r="T111" s="132">
        <f t="shared" si="23"/>
        <v>0.7513392966570791</v>
      </c>
      <c r="U111" s="16">
        <v>1117.3282516624995</v>
      </c>
      <c r="V111" s="16">
        <v>-3.0898579064936615E-3</v>
      </c>
      <c r="W111" s="115">
        <f t="shared" si="19"/>
        <v>-1.1992590583115997E-6</v>
      </c>
      <c r="X111" s="17">
        <f t="shared" si="20"/>
        <v>-0.26749975654047375</v>
      </c>
      <c r="Y111" s="16">
        <v>1117.59575141904</v>
      </c>
      <c r="Z111" s="16">
        <v>-3.0886586474353499E-3</v>
      </c>
      <c r="AA111" s="115">
        <f t="shared" si="21"/>
        <v>0</v>
      </c>
      <c r="AB111" s="17">
        <f t="shared" si="22"/>
        <v>0</v>
      </c>
    </row>
    <row r="112" spans="1:28">
      <c r="A112" s="18">
        <v>20180612</v>
      </c>
      <c r="B112" s="18" t="s">
        <v>99</v>
      </c>
      <c r="C112" s="27">
        <v>49400</v>
      </c>
      <c r="D112" s="27">
        <v>1</v>
      </c>
      <c r="E112" s="27">
        <v>2.1050313971742547</v>
      </c>
      <c r="F112" s="18">
        <v>268210</v>
      </c>
      <c r="G112" s="18">
        <v>1</v>
      </c>
      <c r="H112" s="18">
        <v>0.74075987128316323</v>
      </c>
      <c r="I112" s="32">
        <f t="shared" si="14"/>
        <v>268181</v>
      </c>
      <c r="J112" s="32">
        <f t="shared" si="12"/>
        <v>302667.7560972654</v>
      </c>
      <c r="K112" s="39">
        <f t="shared" si="15"/>
        <v>1128.5950760764761</v>
      </c>
      <c r="L112" s="34">
        <f t="shared" si="16"/>
        <v>9.8419528201229879E-3</v>
      </c>
      <c r="M112" s="35">
        <v>784.92935635792776</v>
      </c>
      <c r="N112" s="35">
        <v>276.2163879182952</v>
      </c>
      <c r="O112" s="36">
        <f t="shared" si="13"/>
        <v>112859507.6076476</v>
      </c>
      <c r="P112" s="127">
        <f t="shared" si="17"/>
        <v>9.8419528201229185E-3</v>
      </c>
      <c r="Q112" s="84">
        <v>1128.0509530380562</v>
      </c>
      <c r="R112" s="84">
        <v>1.0034111102706807E-2</v>
      </c>
      <c r="S112" s="131">
        <f t="shared" si="18"/>
        <v>-1.9215828258381876E-4</v>
      </c>
      <c r="T112" s="132">
        <f t="shared" si="23"/>
        <v>0.54412303841991161</v>
      </c>
      <c r="U112" s="16">
        <v>1128.3234806400349</v>
      </c>
      <c r="V112" s="16">
        <v>9.8406434824997013E-3</v>
      </c>
      <c r="W112" s="115">
        <f t="shared" si="19"/>
        <v>-1.3093376232866522E-6</v>
      </c>
      <c r="X112" s="17">
        <f t="shared" si="20"/>
        <v>-0.27159543644120276</v>
      </c>
      <c r="Y112" s="16">
        <v>1128.5950760764761</v>
      </c>
      <c r="Z112" s="16">
        <v>9.8419528201229879E-3</v>
      </c>
      <c r="AA112" s="115">
        <f t="shared" si="21"/>
        <v>0</v>
      </c>
      <c r="AB112" s="17">
        <f t="shared" si="22"/>
        <v>0</v>
      </c>
    </row>
    <row r="113" spans="1:28">
      <c r="A113" s="18">
        <v>20180614</v>
      </c>
      <c r="B113" s="18" t="s">
        <v>99</v>
      </c>
      <c r="C113" s="27">
        <v>48200</v>
      </c>
      <c r="D113" s="27">
        <v>1</v>
      </c>
      <c r="E113" s="27">
        <v>2.1050313971742547</v>
      </c>
      <c r="F113" s="18">
        <v>275087</v>
      </c>
      <c r="G113" s="18">
        <v>1</v>
      </c>
      <c r="H113" s="18">
        <v>0.74075987128316323</v>
      </c>
      <c r="I113" s="32">
        <f t="shared" si="14"/>
        <v>268181</v>
      </c>
      <c r="J113" s="32">
        <f t="shared" si="12"/>
        <v>305235.92405547062</v>
      </c>
      <c r="K113" s="39">
        <f t="shared" si="15"/>
        <v>1138.1713247973219</v>
      </c>
      <c r="L113" s="34">
        <f t="shared" si="16"/>
        <v>8.4851058841558247E-3</v>
      </c>
      <c r="M113" s="35">
        <v>784.92935635792776</v>
      </c>
      <c r="N113" s="35">
        <v>276.2163879182952</v>
      </c>
      <c r="O113" s="36">
        <f t="shared" si="13"/>
        <v>113817132.47973219</v>
      </c>
      <c r="P113" s="127">
        <f t="shared" si="17"/>
        <v>8.4851058841558958E-3</v>
      </c>
      <c r="Q113" s="84">
        <v>1137.9714006083566</v>
      </c>
      <c r="R113" s="84">
        <v>8.794325773656575E-3</v>
      </c>
      <c r="S113" s="131">
        <f t="shared" si="18"/>
        <v>-3.092198895007503E-4</v>
      </c>
      <c r="T113" s="132">
        <f t="shared" si="23"/>
        <v>0.19992418896526942</v>
      </c>
      <c r="U113" s="16">
        <v>1137.8932611483351</v>
      </c>
      <c r="V113" s="16">
        <v>8.4814157220869432E-3</v>
      </c>
      <c r="W113" s="115">
        <f t="shared" si="19"/>
        <v>-3.6901620688815223E-6</v>
      </c>
      <c r="X113" s="17">
        <f t="shared" si="20"/>
        <v>-0.27806364898674474</v>
      </c>
      <c r="Y113" s="16">
        <v>1138.1713247973219</v>
      </c>
      <c r="Z113" s="16">
        <v>8.4851058841558247E-3</v>
      </c>
      <c r="AA113" s="115">
        <f t="shared" si="21"/>
        <v>0</v>
      </c>
      <c r="AB113" s="17">
        <f t="shared" si="22"/>
        <v>0</v>
      </c>
    </row>
    <row r="114" spans="1:28">
      <c r="A114" s="18">
        <v>20180615</v>
      </c>
      <c r="B114" s="18" t="s">
        <v>99</v>
      </c>
      <c r="C114" s="27">
        <v>47650</v>
      </c>
      <c r="D114" s="27">
        <v>1</v>
      </c>
      <c r="E114" s="27">
        <v>2.1050313971742547</v>
      </c>
      <c r="F114" s="18">
        <v>293263</v>
      </c>
      <c r="G114" s="18">
        <v>1</v>
      </c>
      <c r="H114" s="18">
        <v>0.74075987128316323</v>
      </c>
      <c r="I114" s="32">
        <f t="shared" si="14"/>
        <v>268181</v>
      </c>
      <c r="J114" s="32">
        <f t="shared" si="12"/>
        <v>317542.20820746757</v>
      </c>
      <c r="K114" s="39">
        <f t="shared" si="15"/>
        <v>1184.0593040053827</v>
      </c>
      <c r="L114" s="34">
        <f t="shared" si="16"/>
        <v>4.0317286341959371E-2</v>
      </c>
      <c r="M114" s="35">
        <v>784.92935635792776</v>
      </c>
      <c r="N114" s="35">
        <v>276.2163879182952</v>
      </c>
      <c r="O114" s="36">
        <f t="shared" si="13"/>
        <v>118405930.40053827</v>
      </c>
      <c r="P114" s="127">
        <f t="shared" si="17"/>
        <v>4.0317286341959316E-2</v>
      </c>
      <c r="Q114" s="84">
        <v>1184.3859940527079</v>
      </c>
      <c r="R114" s="84">
        <v>4.0787135265032332E-2</v>
      </c>
      <c r="S114" s="131">
        <f t="shared" si="18"/>
        <v>-4.6984892307296022E-4</v>
      </c>
      <c r="T114" s="132">
        <f t="shared" si="23"/>
        <v>-0.32669004732520079</v>
      </c>
      <c r="U114" s="16">
        <v>1183.7611863333684</v>
      </c>
      <c r="V114" s="16">
        <v>4.030951474195784E-2</v>
      </c>
      <c r="W114" s="115">
        <f t="shared" si="19"/>
        <v>-7.7716000015312647E-6</v>
      </c>
      <c r="X114" s="17">
        <f t="shared" si="20"/>
        <v>-0.29811767201431394</v>
      </c>
      <c r="Y114" s="16">
        <v>1184.0593040053827</v>
      </c>
      <c r="Z114" s="16">
        <v>4.0317286341959371E-2</v>
      </c>
      <c r="AA114" s="115">
        <f t="shared" si="21"/>
        <v>0</v>
      </c>
      <c r="AB114" s="17">
        <f t="shared" si="22"/>
        <v>0</v>
      </c>
    </row>
    <row r="115" spans="1:28">
      <c r="A115" s="18">
        <v>20180618</v>
      </c>
      <c r="B115" s="18" t="s">
        <v>99</v>
      </c>
      <c r="C115" s="27">
        <v>46600</v>
      </c>
      <c r="D115" s="27">
        <v>1</v>
      </c>
      <c r="E115" s="27">
        <v>2.1050313971742547</v>
      </c>
      <c r="F115" s="18">
        <v>299649</v>
      </c>
      <c r="G115" s="18">
        <v>1</v>
      </c>
      <c r="H115" s="18">
        <v>0.74075987128316323</v>
      </c>
      <c r="I115" s="32">
        <f t="shared" si="14"/>
        <v>268181</v>
      </c>
      <c r="J115" s="32">
        <f t="shared" si="12"/>
        <v>320062.41777844884</v>
      </c>
      <c r="K115" s="39">
        <f t="shared" si="15"/>
        <v>1193.4567242960868</v>
      </c>
      <c r="L115" s="34">
        <f t="shared" si="16"/>
        <v>7.9366128528485895E-3</v>
      </c>
      <c r="M115" s="35">
        <v>784.92935635792776</v>
      </c>
      <c r="N115" s="35">
        <v>276.2163879182952</v>
      </c>
      <c r="O115" s="36">
        <f t="shared" si="13"/>
        <v>119345672.42960867</v>
      </c>
      <c r="P115" s="127">
        <f t="shared" si="17"/>
        <v>7.936612852848586E-3</v>
      </c>
      <c r="Q115" s="84">
        <v>1194.0931145453085</v>
      </c>
      <c r="R115" s="84">
        <v>8.1959095610248858E-3</v>
      </c>
      <c r="S115" s="131">
        <f t="shared" si="18"/>
        <v>-2.5929670817629626E-4</v>
      </c>
      <c r="T115" s="132">
        <f t="shared" si="23"/>
        <v>-0.63639024922167664</v>
      </c>
      <c r="U115" s="16">
        <v>1193.1520085344484</v>
      </c>
      <c r="V115" s="16">
        <v>7.9330377693557896E-3</v>
      </c>
      <c r="W115" s="115">
        <f t="shared" si="19"/>
        <v>-3.5750834927999325E-6</v>
      </c>
      <c r="X115" s="17">
        <f t="shared" si="20"/>
        <v>-0.30471576163836289</v>
      </c>
      <c r="Y115" s="16">
        <v>1193.4567242960868</v>
      </c>
      <c r="Z115" s="16">
        <v>7.9366128528485895E-3</v>
      </c>
      <c r="AA115" s="115">
        <f t="shared" si="21"/>
        <v>0</v>
      </c>
      <c r="AB115" s="17">
        <f t="shared" si="22"/>
        <v>0</v>
      </c>
    </row>
    <row r="116" spans="1:28">
      <c r="A116" s="18">
        <v>20180619</v>
      </c>
      <c r="B116" s="18" t="s">
        <v>99</v>
      </c>
      <c r="C116" s="27">
        <v>47000</v>
      </c>
      <c r="D116" s="27">
        <v>1</v>
      </c>
      <c r="E116" s="27">
        <v>2.1050313971742547</v>
      </c>
      <c r="F116" s="18">
        <v>282456</v>
      </c>
      <c r="G116" s="18">
        <v>1</v>
      </c>
      <c r="H116" s="18">
        <v>0.74075987128316323</v>
      </c>
      <c r="I116" s="32">
        <f t="shared" si="14"/>
        <v>268181</v>
      </c>
      <c r="J116" s="32">
        <f t="shared" si="12"/>
        <v>308168.54587034712</v>
      </c>
      <c r="K116" s="39">
        <f t="shared" si="15"/>
        <v>1149.106558146726</v>
      </c>
      <c r="L116" s="34">
        <f t="shared" si="16"/>
        <v>-3.7161101233493816E-2</v>
      </c>
      <c r="M116" s="35">
        <v>784.92935635792776</v>
      </c>
      <c r="N116" s="35">
        <v>276.2163879182952</v>
      </c>
      <c r="O116" s="36">
        <f t="shared" si="13"/>
        <v>114910655.81467259</v>
      </c>
      <c r="P116" s="127">
        <f t="shared" si="17"/>
        <v>-3.7161101233493851E-2</v>
      </c>
      <c r="Q116" s="84">
        <v>1149.2608200034401</v>
      </c>
      <c r="R116" s="84">
        <v>-3.7545057412829791E-2</v>
      </c>
      <c r="S116" s="131">
        <f t="shared" si="18"/>
        <v>3.8395617933597442E-4</v>
      </c>
      <c r="T116" s="132">
        <f t="shared" si="23"/>
        <v>-0.15426185671412895</v>
      </c>
      <c r="U116" s="16">
        <v>1148.8193939983919</v>
      </c>
      <c r="V116" s="16">
        <v>-3.7155881412386349E-2</v>
      </c>
      <c r="W116" s="115">
        <f t="shared" si="19"/>
        <v>5.2198211074674927E-6</v>
      </c>
      <c r="X116" s="17">
        <f t="shared" si="20"/>
        <v>-0.28716414833411363</v>
      </c>
      <c r="Y116" s="16">
        <v>1149.106558146726</v>
      </c>
      <c r="Z116" s="16">
        <v>-3.7161101233493816E-2</v>
      </c>
      <c r="AA116" s="115">
        <f t="shared" si="21"/>
        <v>0</v>
      </c>
      <c r="AB116" s="17">
        <f t="shared" si="22"/>
        <v>0</v>
      </c>
    </row>
    <row r="117" spans="1:28">
      <c r="A117" s="18">
        <v>20180620</v>
      </c>
      <c r="B117" s="18" t="s">
        <v>99</v>
      </c>
      <c r="C117" s="27">
        <v>47000</v>
      </c>
      <c r="D117" s="27">
        <v>1</v>
      </c>
      <c r="E117" s="27">
        <v>2.1050313971742547</v>
      </c>
      <c r="F117" s="18">
        <v>291789</v>
      </c>
      <c r="G117" s="18">
        <v>1</v>
      </c>
      <c r="H117" s="18">
        <v>0.74075987128316323</v>
      </c>
      <c r="I117" s="32">
        <f t="shared" si="14"/>
        <v>268181</v>
      </c>
      <c r="J117" s="32">
        <f t="shared" si="12"/>
        <v>315082.05774903286</v>
      </c>
      <c r="K117" s="39">
        <f t="shared" si="15"/>
        <v>1174.8858336311403</v>
      </c>
      <c r="L117" s="34">
        <f t="shared" si="16"/>
        <v>2.2434190547124679E-2</v>
      </c>
      <c r="M117" s="35">
        <v>784.92935635792776</v>
      </c>
      <c r="N117" s="35">
        <v>276.2163879182952</v>
      </c>
      <c r="O117" s="36">
        <f t="shared" si="13"/>
        <v>117488583.36311406</v>
      </c>
      <c r="P117" s="127">
        <f t="shared" si="17"/>
        <v>2.2434190547125064E-2</v>
      </c>
      <c r="Q117" s="84">
        <v>1175.2712846743279</v>
      </c>
      <c r="R117" s="84">
        <v>2.2632342648564278E-2</v>
      </c>
      <c r="S117" s="131">
        <f t="shared" si="18"/>
        <v>-1.9815210143959983E-4</v>
      </c>
      <c r="T117" s="132">
        <f t="shared" si="23"/>
        <v>-0.38545104318768608</v>
      </c>
      <c r="U117" s="16">
        <v>1174.5900884917714</v>
      </c>
      <c r="V117" s="16">
        <v>2.243232890044301E-2</v>
      </c>
      <c r="W117" s="115">
        <f t="shared" si="19"/>
        <v>-1.8616466816688548E-6</v>
      </c>
      <c r="X117" s="17">
        <f t="shared" si="20"/>
        <v>-0.29574513936881885</v>
      </c>
      <c r="Y117" s="16">
        <v>1174.8858336311405</v>
      </c>
      <c r="Z117" s="16">
        <v>2.2434190547124876E-2</v>
      </c>
      <c r="AA117" s="115">
        <f t="shared" si="21"/>
        <v>1.9775847626135601E-16</v>
      </c>
      <c r="AB117" s="17">
        <f t="shared" si="22"/>
        <v>0</v>
      </c>
    </row>
    <row r="118" spans="1:28">
      <c r="A118" s="18">
        <v>20180621</v>
      </c>
      <c r="B118" s="18" t="s">
        <v>99</v>
      </c>
      <c r="C118" s="27">
        <v>47050</v>
      </c>
      <c r="D118" s="27">
        <v>1</v>
      </c>
      <c r="E118" s="27">
        <v>2.1050313971742547</v>
      </c>
      <c r="F118" s="18">
        <v>286877</v>
      </c>
      <c r="G118" s="18">
        <v>1</v>
      </c>
      <c r="H118" s="18">
        <v>0.74075987128316323</v>
      </c>
      <c r="I118" s="32">
        <f t="shared" si="14"/>
        <v>268181</v>
      </c>
      <c r="J118" s="32">
        <f t="shared" si="12"/>
        <v>311548.6968311487</v>
      </c>
      <c r="K118" s="39">
        <f t="shared" si="15"/>
        <v>1161.7105493347728</v>
      </c>
      <c r="L118" s="34">
        <f t="shared" si="16"/>
        <v>-1.1214097505667804E-2</v>
      </c>
      <c r="M118" s="35">
        <v>784.92935635792776</v>
      </c>
      <c r="N118" s="35">
        <v>276.2163879182952</v>
      </c>
      <c r="O118" s="36">
        <f t="shared" si="13"/>
        <v>116171054.93347727</v>
      </c>
      <c r="P118" s="127">
        <f t="shared" si="17"/>
        <v>-1.1214097505668231E-2</v>
      </c>
      <c r="Q118" s="84">
        <v>1161.9667813421868</v>
      </c>
      <c r="R118" s="84">
        <v>-1.1320367906230172E-2</v>
      </c>
      <c r="S118" s="131">
        <f t="shared" si="18"/>
        <v>1.0627040056236832E-4</v>
      </c>
      <c r="T118" s="132">
        <f t="shared" si="23"/>
        <v>-0.25623200741392793</v>
      </c>
      <c r="U118" s="16">
        <v>1161.4190297523821</v>
      </c>
      <c r="V118" s="16">
        <v>-1.1213323582784157E-2</v>
      </c>
      <c r="W118" s="115">
        <f t="shared" si="19"/>
        <v>7.7392288364702688E-7</v>
      </c>
      <c r="X118" s="17">
        <f t="shared" si="20"/>
        <v>-0.29151958239071973</v>
      </c>
      <c r="Y118" s="16">
        <v>1161.7105493347728</v>
      </c>
      <c r="Z118" s="16">
        <v>-1.1214097505667995E-2</v>
      </c>
      <c r="AA118" s="115">
        <f t="shared" si="21"/>
        <v>-1.9081958235744878E-16</v>
      </c>
      <c r="AB118" s="17">
        <f t="shared" si="22"/>
        <v>0</v>
      </c>
    </row>
    <row r="119" spans="1:28">
      <c r="A119" s="18">
        <v>20180622</v>
      </c>
      <c r="B119" s="18" t="s">
        <v>99</v>
      </c>
      <c r="C119" s="27">
        <v>47250</v>
      </c>
      <c r="D119" s="27">
        <v>1</v>
      </c>
      <c r="E119" s="27">
        <v>2.1050313971742547</v>
      </c>
      <c r="F119" s="18">
        <v>290315</v>
      </c>
      <c r="G119" s="18">
        <v>1</v>
      </c>
      <c r="H119" s="18">
        <v>0.74075987128316323</v>
      </c>
      <c r="I119" s="32">
        <f t="shared" si="14"/>
        <v>268181</v>
      </c>
      <c r="J119" s="32">
        <f t="shared" si="12"/>
        <v>314516.4355480551</v>
      </c>
      <c r="K119" s="39">
        <f t="shared" si="15"/>
        <v>1172.7767274641199</v>
      </c>
      <c r="L119" s="34">
        <f t="shared" si="16"/>
        <v>9.5257619341442695E-3</v>
      </c>
      <c r="M119" s="35">
        <v>784.92935635792776</v>
      </c>
      <c r="N119" s="35">
        <v>276.2163879182952</v>
      </c>
      <c r="O119" s="36">
        <f t="shared" si="13"/>
        <v>117277672.74641195</v>
      </c>
      <c r="P119" s="127">
        <f t="shared" si="17"/>
        <v>9.5257619341441082E-3</v>
      </c>
      <c r="Q119" s="84">
        <v>1173.09044377845</v>
      </c>
      <c r="R119" s="84">
        <v>9.5731329112647007E-3</v>
      </c>
      <c r="S119" s="131">
        <f t="shared" si="18"/>
        <v>-4.7370977120431146E-5</v>
      </c>
      <c r="T119" s="132">
        <f t="shared" si="23"/>
        <v>-0.31371631433012226</v>
      </c>
      <c r="U119" s="16">
        <v>1172.4833548573956</v>
      </c>
      <c r="V119" s="16">
        <v>9.5265574453110534E-3</v>
      </c>
      <c r="W119" s="115">
        <f t="shared" si="19"/>
        <v>7.9551116678386324E-7</v>
      </c>
      <c r="X119" s="17">
        <f t="shared" si="20"/>
        <v>-0.29337260672423326</v>
      </c>
      <c r="Y119" s="16">
        <v>1172.7767274641196</v>
      </c>
      <c r="Z119" s="16">
        <v>9.5257619341440752E-3</v>
      </c>
      <c r="AA119" s="115">
        <f t="shared" si="21"/>
        <v>-1.9428902930940239E-16</v>
      </c>
      <c r="AB119" s="17">
        <f t="shared" si="22"/>
        <v>0</v>
      </c>
    </row>
    <row r="120" spans="1:28">
      <c r="A120" s="18">
        <v>20180625</v>
      </c>
      <c r="B120" s="18" t="s">
        <v>99</v>
      </c>
      <c r="C120" s="27">
        <v>46650</v>
      </c>
      <c r="D120" s="27">
        <v>1</v>
      </c>
      <c r="E120" s="27">
        <v>2.1050313971742547</v>
      </c>
      <c r="F120" s="18">
        <v>290807</v>
      </c>
      <c r="G120" s="18">
        <v>1</v>
      </c>
      <c r="H120" s="18">
        <v>0.74075987128316323</v>
      </c>
      <c r="I120" s="32">
        <f t="shared" si="14"/>
        <v>268181</v>
      </c>
      <c r="J120" s="32">
        <f t="shared" si="12"/>
        <v>313617.87056642183</v>
      </c>
      <c r="K120" s="39">
        <f t="shared" si="15"/>
        <v>1169.4261359545301</v>
      </c>
      <c r="L120" s="34">
        <f t="shared" si="16"/>
        <v>-2.8569730547388312E-3</v>
      </c>
      <c r="M120" s="35">
        <v>784.92935635792776</v>
      </c>
      <c r="N120" s="35">
        <v>276.2163879182952</v>
      </c>
      <c r="O120" s="36">
        <f t="shared" si="13"/>
        <v>116942613.59545299</v>
      </c>
      <c r="P120" s="127">
        <f t="shared" si="17"/>
        <v>-2.8569730547386416E-3</v>
      </c>
      <c r="Q120" s="84">
        <v>1169.8368366148989</v>
      </c>
      <c r="R120" s="84">
        <v>-2.7735347950422823E-3</v>
      </c>
      <c r="S120" s="131">
        <f t="shared" si="18"/>
        <v>-8.3438259696548903E-5</v>
      </c>
      <c r="T120" s="132">
        <f t="shared" si="23"/>
        <v>-0.41070066036877506</v>
      </c>
      <c r="U120" s="16">
        <v>1169.1301310610052</v>
      </c>
      <c r="V120" s="16">
        <v>-2.8599329640788848E-3</v>
      </c>
      <c r="W120" s="115">
        <f t="shared" si="19"/>
        <v>-2.9599093400536382E-6</v>
      </c>
      <c r="X120" s="17">
        <f t="shared" si="20"/>
        <v>-0.29600489352492332</v>
      </c>
      <c r="Y120" s="16">
        <v>1169.4261359545301</v>
      </c>
      <c r="Z120" s="16">
        <v>-2.8569730547386377E-3</v>
      </c>
      <c r="AA120" s="115">
        <f t="shared" si="21"/>
        <v>1.9342166757141399E-16</v>
      </c>
      <c r="AB120" s="17">
        <f t="shared" si="22"/>
        <v>0</v>
      </c>
    </row>
    <row r="121" spans="1:28">
      <c r="A121" s="18">
        <v>20180626</v>
      </c>
      <c r="B121" s="18" t="s">
        <v>99</v>
      </c>
      <c r="C121" s="27">
        <v>47000</v>
      </c>
      <c r="D121" s="27">
        <v>1</v>
      </c>
      <c r="E121" s="27">
        <v>2.1050313971742547</v>
      </c>
      <c r="F121" s="18">
        <v>295719</v>
      </c>
      <c r="G121" s="18">
        <v>1</v>
      </c>
      <c r="H121" s="18">
        <v>0.74075987128316323</v>
      </c>
      <c r="I121" s="32">
        <f t="shared" si="14"/>
        <v>268181</v>
      </c>
      <c r="J121" s="32">
        <f t="shared" si="12"/>
        <v>317993.24404317571</v>
      </c>
      <c r="K121" s="39">
        <f t="shared" si="15"/>
        <v>1185.7411376763293</v>
      </c>
      <c r="L121" s="34">
        <f t="shared" si="16"/>
        <v>1.3951288773345515E-2</v>
      </c>
      <c r="M121" s="35">
        <v>784.92935635792776</v>
      </c>
      <c r="N121" s="35">
        <v>276.2163879182952</v>
      </c>
      <c r="O121" s="36">
        <f t="shared" si="13"/>
        <v>118574113.76763293</v>
      </c>
      <c r="P121" s="127">
        <f t="shared" si="17"/>
        <v>1.3951288773345612E-2</v>
      </c>
      <c r="Q121" s="84">
        <v>1186.2230592725964</v>
      </c>
      <c r="R121" s="84">
        <v>1.4007271907348701E-2</v>
      </c>
      <c r="S121" s="131">
        <f t="shared" si="18"/>
        <v>-5.5983134003186052E-5</v>
      </c>
      <c r="T121" s="132">
        <f t="shared" si="23"/>
        <v>-0.48192159626705688</v>
      </c>
      <c r="U121" s="16">
        <v>1185.4409072258259</v>
      </c>
      <c r="V121" s="16">
        <v>1.39512067403638E-2</v>
      </c>
      <c r="W121" s="115">
        <f t="shared" si="19"/>
        <v>-8.2032981714788566E-8</v>
      </c>
      <c r="X121" s="17">
        <f t="shared" si="20"/>
        <v>-0.30023045050347719</v>
      </c>
      <c r="Y121" s="16">
        <v>1185.7411376763296</v>
      </c>
      <c r="Z121" s="16">
        <v>1.3951288773345711E-2</v>
      </c>
      <c r="AA121" s="115">
        <f t="shared" si="21"/>
        <v>1.960237527853792E-16</v>
      </c>
      <c r="AB121" s="17">
        <f t="shared" si="22"/>
        <v>0</v>
      </c>
    </row>
    <row r="122" spans="1:28">
      <c r="A122" s="18">
        <v>20180627</v>
      </c>
      <c r="B122" s="18" t="s">
        <v>99</v>
      </c>
      <c r="C122" s="27">
        <v>47950</v>
      </c>
      <c r="D122" s="27">
        <v>1</v>
      </c>
      <c r="E122" s="27">
        <v>2.1050313971742547</v>
      </c>
      <c r="F122" s="18">
        <v>296701</v>
      </c>
      <c r="G122" s="18">
        <v>1</v>
      </c>
      <c r="H122" s="18">
        <v>0.74075987128316323</v>
      </c>
      <c r="I122" s="32">
        <f t="shared" si="14"/>
        <v>268181</v>
      </c>
      <c r="J122" s="32">
        <f t="shared" si="12"/>
        <v>320720.45006409136</v>
      </c>
      <c r="K122" s="39">
        <f t="shared" si="15"/>
        <v>1195.9104114910876</v>
      </c>
      <c r="L122" s="34">
        <f t="shared" si="16"/>
        <v>8.5763017674218497E-3</v>
      </c>
      <c r="M122" s="35">
        <v>784.92935635792776</v>
      </c>
      <c r="N122" s="35">
        <v>276.2163879182952</v>
      </c>
      <c r="O122" s="36">
        <f t="shared" si="13"/>
        <v>119591041.14910874</v>
      </c>
      <c r="P122" s="127">
        <f t="shared" si="17"/>
        <v>8.5763017674216502E-3</v>
      </c>
      <c r="Q122" s="84">
        <v>1196.2800863203602</v>
      </c>
      <c r="R122" s="84">
        <v>8.4781921655871662E-3</v>
      </c>
      <c r="S122" s="131">
        <f t="shared" si="18"/>
        <v>9.8109601834683521E-5</v>
      </c>
      <c r="T122" s="132">
        <f t="shared" si="23"/>
        <v>-0.36967482927252604</v>
      </c>
      <c r="U122" s="16">
        <v>1195.6104407947398</v>
      </c>
      <c r="V122" s="16">
        <v>8.5786929630366285E-3</v>
      </c>
      <c r="W122" s="115">
        <f t="shared" si="19"/>
        <v>2.3911956147787405E-6</v>
      </c>
      <c r="X122" s="17">
        <f t="shared" si="20"/>
        <v>-0.29997069634782747</v>
      </c>
      <c r="Y122" s="16">
        <v>1195.9104114910874</v>
      </c>
      <c r="Z122" s="16">
        <v>8.5763017674214646E-3</v>
      </c>
      <c r="AA122" s="115">
        <f t="shared" si="21"/>
        <v>-3.8510861166685117E-16</v>
      </c>
      <c r="AB122" s="17">
        <f t="shared" si="22"/>
        <v>0</v>
      </c>
    </row>
    <row r="123" spans="1:28">
      <c r="A123" s="18">
        <v>20180628</v>
      </c>
      <c r="B123" s="18" t="s">
        <v>99</v>
      </c>
      <c r="C123" s="27">
        <v>46800</v>
      </c>
      <c r="D123" s="27">
        <v>1</v>
      </c>
      <c r="E123" s="27">
        <v>2.1050313971742547</v>
      </c>
      <c r="F123" s="18">
        <v>292771</v>
      </c>
      <c r="G123" s="18">
        <v>1</v>
      </c>
      <c r="H123" s="18">
        <v>0.74075987128316323</v>
      </c>
      <c r="I123" s="32">
        <f t="shared" si="14"/>
        <v>268181</v>
      </c>
      <c r="J123" s="32">
        <f t="shared" si="12"/>
        <v>315388.47766319814</v>
      </c>
      <c r="K123" s="39">
        <f t="shared" si="15"/>
        <v>1176.0284198477823</v>
      </c>
      <c r="L123" s="34">
        <f t="shared" si="16"/>
        <v>-1.6624984156226257E-2</v>
      </c>
      <c r="M123" s="35">
        <v>784.92935635792776</v>
      </c>
      <c r="N123" s="35">
        <v>276.2163879182952</v>
      </c>
      <c r="O123" s="36">
        <f t="shared" si="13"/>
        <v>117602841.98477823</v>
      </c>
      <c r="P123" s="127">
        <f t="shared" si="17"/>
        <v>-1.6624984156226066E-2</v>
      </c>
      <c r="Q123" s="84">
        <v>1176.4683686611165</v>
      </c>
      <c r="R123" s="84">
        <v>-1.6561102943862031E-2</v>
      </c>
      <c r="S123" s="131">
        <f t="shared" si="18"/>
        <v>-6.3881212364225171E-5</v>
      </c>
      <c r="T123" s="132">
        <f t="shared" si="23"/>
        <v>-0.43994881333424019</v>
      </c>
      <c r="U123" s="16">
        <v>1175.7329344625691</v>
      </c>
      <c r="V123" s="16">
        <v>-1.6625403771949186E-2</v>
      </c>
      <c r="W123" s="115">
        <f t="shared" si="19"/>
        <v>-4.1961572292900651E-7</v>
      </c>
      <c r="X123" s="17">
        <f t="shared" si="20"/>
        <v>-0.29548538521316914</v>
      </c>
      <c r="Y123" s="16">
        <v>1176.0284198477821</v>
      </c>
      <c r="Z123" s="16">
        <v>-1.662498415622626E-2</v>
      </c>
      <c r="AA123" s="115">
        <f t="shared" si="21"/>
        <v>0</v>
      </c>
      <c r="AB123" s="17">
        <f t="shared" si="22"/>
        <v>0</v>
      </c>
    </row>
    <row r="124" spans="1:28">
      <c r="A124" s="18">
        <v>20180629</v>
      </c>
      <c r="B124" s="18" t="s">
        <v>99</v>
      </c>
      <c r="C124" s="27">
        <v>46650</v>
      </c>
      <c r="D124" s="27">
        <v>1</v>
      </c>
      <c r="E124" s="27">
        <v>2.1050313971742547</v>
      </c>
      <c r="F124" s="18">
        <v>298175</v>
      </c>
      <c r="G124" s="18">
        <v>1</v>
      </c>
      <c r="H124" s="18">
        <v>0.74075987128316323</v>
      </c>
      <c r="I124" s="32">
        <f t="shared" si="14"/>
        <v>268181</v>
      </c>
      <c r="J124" s="32">
        <f t="shared" si="12"/>
        <v>319075.78929803614</v>
      </c>
      <c r="K124" s="39">
        <f t="shared" si="15"/>
        <v>1189.7777594163499</v>
      </c>
      <c r="L124" s="34">
        <f t="shared" si="16"/>
        <v>1.1691332740366298E-2</v>
      </c>
      <c r="M124" s="35">
        <v>784.92935635792776</v>
      </c>
      <c r="N124" s="35">
        <v>276.2163879182952</v>
      </c>
      <c r="O124" s="36">
        <f t="shared" si="13"/>
        <v>118977775.941635</v>
      </c>
      <c r="P124" s="127">
        <f t="shared" si="17"/>
        <v>1.1691332740366387E-2</v>
      </c>
      <c r="Q124" s="84">
        <v>1190.3714139866522</v>
      </c>
      <c r="R124" s="84">
        <v>1.1817610822259583E-2</v>
      </c>
      <c r="S124" s="131">
        <f t="shared" si="18"/>
        <v>-1.2627808189328432E-4</v>
      </c>
      <c r="T124" s="132">
        <f t="shared" si="23"/>
        <v>-0.59365457030230573</v>
      </c>
      <c r="U124" s="16">
        <v>1189.4754161873573</v>
      </c>
      <c r="V124" s="16">
        <v>1.168843818351476E-2</v>
      </c>
      <c r="W124" s="115">
        <f t="shared" si="19"/>
        <v>-2.8945568515386516E-6</v>
      </c>
      <c r="X124" s="17">
        <f t="shared" si="20"/>
        <v>-0.30234322899264043</v>
      </c>
      <c r="Y124" s="16">
        <v>1189.7777594163501</v>
      </c>
      <c r="Z124" s="16">
        <v>1.1691332740366687E-2</v>
      </c>
      <c r="AA124" s="115">
        <f t="shared" si="21"/>
        <v>3.8857805861880479E-16</v>
      </c>
      <c r="AB124" s="17">
        <f t="shared" si="22"/>
        <v>0</v>
      </c>
    </row>
    <row r="125" spans="1:28" s="17" customFormat="1">
      <c r="A125" s="20">
        <v>20180702</v>
      </c>
      <c r="B125" s="20" t="s">
        <v>100</v>
      </c>
      <c r="C125" s="20">
        <v>45550</v>
      </c>
      <c r="D125" s="20">
        <v>1</v>
      </c>
      <c r="E125" s="27">
        <v>2.9566988210075027</v>
      </c>
      <c r="F125" s="20">
        <v>298175</v>
      </c>
      <c r="G125" s="20">
        <v>1</v>
      </c>
      <c r="H125" s="18">
        <v>0.69387104888069084</v>
      </c>
      <c r="I125" s="32">
        <f>I124*(C124*D125*E125+F124*G125*H125)/J124</f>
        <v>289823.03398338461</v>
      </c>
      <c r="J125" s="32">
        <f t="shared" si="12"/>
        <v>341572.63129689172</v>
      </c>
      <c r="K125" s="40">
        <f t="shared" si="15"/>
        <v>1178.5558470017047</v>
      </c>
      <c r="L125" s="28">
        <f t="shared" si="16"/>
        <v>-9.4319399785638587E-3</v>
      </c>
      <c r="M125" s="35">
        <f>O124*0.4/C124</f>
        <v>1020.1738558768275</v>
      </c>
      <c r="N125" s="35">
        <f>O124*0.6/F124</f>
        <v>239.41197472954138</v>
      </c>
      <c r="O125" s="36">
        <f t="shared" si="13"/>
        <v>117855584.70017049</v>
      </c>
      <c r="P125" s="126">
        <f t="shared" si="17"/>
        <v>-9.4319399785637754E-3</v>
      </c>
      <c r="Q125" s="130">
        <v>1181.8966858413717</v>
      </c>
      <c r="R125" s="130">
        <v>-7.119398236301715E-3</v>
      </c>
      <c r="S125" s="131">
        <f t="shared" si="18"/>
        <v>-2.3125417422621437E-3</v>
      </c>
      <c r="T125" s="132">
        <f t="shared" si="23"/>
        <v>-3.3408388396669579</v>
      </c>
      <c r="U125" s="17">
        <v>1178.2563554559008</v>
      </c>
      <c r="V125" s="17">
        <v>-9.4319399785638986E-3</v>
      </c>
      <c r="W125" s="115">
        <f t="shared" si="19"/>
        <v>-3.9898639947466563E-17</v>
      </c>
      <c r="X125" s="17">
        <f t="shared" si="20"/>
        <v>-0.29949154580390314</v>
      </c>
      <c r="Y125" s="17">
        <v>1178.5558470017047</v>
      </c>
      <c r="Z125" s="17">
        <v>-9.4319399785640478E-3</v>
      </c>
      <c r="AA125" s="115">
        <f t="shared" si="21"/>
        <v>-1.8908485888147197E-16</v>
      </c>
      <c r="AB125" s="17">
        <f t="shared" si="22"/>
        <v>0</v>
      </c>
    </row>
    <row r="126" spans="1:28">
      <c r="A126" s="18">
        <v>20180703</v>
      </c>
      <c r="B126" s="18" t="s">
        <v>99</v>
      </c>
      <c r="C126" s="27">
        <v>46150</v>
      </c>
      <c r="D126" s="27">
        <v>1</v>
      </c>
      <c r="E126" s="27">
        <v>2.9566988210075027</v>
      </c>
      <c r="F126" s="18">
        <v>297684</v>
      </c>
      <c r="G126" s="18">
        <v>1</v>
      </c>
      <c r="H126" s="18">
        <v>0.69387104888069084</v>
      </c>
      <c r="I126" s="32">
        <f t="shared" ref="I126:I189" si="24">I125*(C125*D126*E126+F125*G126*H126)/J125</f>
        <v>289823.03398338461</v>
      </c>
      <c r="J126" s="32">
        <f t="shared" si="12"/>
        <v>343005.95990449586</v>
      </c>
      <c r="K126" s="39">
        <f t="shared" si="15"/>
        <v>1183.501377341044</v>
      </c>
      <c r="L126" s="34">
        <f t="shared" si="16"/>
        <v>4.1962630382946153E-3</v>
      </c>
      <c r="M126" s="35">
        <v>1020.1738558768275</v>
      </c>
      <c r="N126" s="35">
        <v>239.41197472954138</v>
      </c>
      <c r="O126" s="36">
        <f t="shared" si="13"/>
        <v>118350137.73410439</v>
      </c>
      <c r="P126" s="127">
        <f t="shared" si="17"/>
        <v>4.1962630382944626E-3</v>
      </c>
      <c r="Q126" s="84">
        <v>1185.1502930049232</v>
      </c>
      <c r="R126" s="84">
        <v>2.7528693518887328E-3</v>
      </c>
      <c r="S126" s="131">
        <f t="shared" si="18"/>
        <v>1.4433936864058825E-3</v>
      </c>
      <c r="T126" s="132">
        <f t="shared" si="23"/>
        <v>-1.6489156638792792</v>
      </c>
      <c r="U126" s="16">
        <v>1183.200084890846</v>
      </c>
      <c r="V126" s="16">
        <v>4.1958012040871672E-3</v>
      </c>
      <c r="W126" s="115">
        <f t="shared" si="19"/>
        <v>-4.6183420744812242E-7</v>
      </c>
      <c r="X126" s="17">
        <f t="shared" si="20"/>
        <v>-0.30129245019793416</v>
      </c>
      <c r="Y126" s="16">
        <v>1183.5013773410437</v>
      </c>
      <c r="Z126" s="16">
        <v>4.1962630382944219E-3</v>
      </c>
      <c r="AA126" s="115">
        <f t="shared" si="21"/>
        <v>-1.9342166757141399E-16</v>
      </c>
      <c r="AB126" s="17">
        <f t="shared" si="22"/>
        <v>0</v>
      </c>
    </row>
    <row r="127" spans="1:28">
      <c r="A127" s="18">
        <v>20180704</v>
      </c>
      <c r="B127" s="18" t="s">
        <v>99</v>
      </c>
      <c r="C127" s="27">
        <v>46250</v>
      </c>
      <c r="D127" s="27">
        <v>1</v>
      </c>
      <c r="E127" s="27">
        <v>2.9566988210075027</v>
      </c>
      <c r="F127" s="18">
        <v>286385</v>
      </c>
      <c r="G127" s="18">
        <v>1</v>
      </c>
      <c r="H127" s="18">
        <v>0.69387104888069084</v>
      </c>
      <c r="I127" s="32">
        <f t="shared" si="24"/>
        <v>289823.03398338461</v>
      </c>
      <c r="J127" s="32">
        <f t="shared" si="12"/>
        <v>335461.58080529363</v>
      </c>
      <c r="K127" s="39">
        <f t="shared" si="15"/>
        <v>1157.4703921722296</v>
      </c>
      <c r="L127" s="34">
        <f t="shared" si="16"/>
        <v>-2.1994892162523563E-2</v>
      </c>
      <c r="M127" s="35">
        <v>1020.1738558768275</v>
      </c>
      <c r="N127" s="35">
        <v>239.41197472954138</v>
      </c>
      <c r="O127" s="36">
        <f t="shared" si="13"/>
        <v>115747039.21722299</v>
      </c>
      <c r="P127" s="127">
        <f t="shared" si="17"/>
        <v>-2.1994892162523302E-2</v>
      </c>
      <c r="Q127" s="84">
        <v>1154.4343708662902</v>
      </c>
      <c r="R127" s="84">
        <v>-2.5917322317622216E-2</v>
      </c>
      <c r="S127" s="131">
        <f t="shared" si="18"/>
        <v>3.9224301550986537E-3</v>
      </c>
      <c r="T127" s="132">
        <f t="shared" si="23"/>
        <v>3.0360213059393573</v>
      </c>
      <c r="U127" s="16">
        <v>1157.1775600573508</v>
      </c>
      <c r="V127" s="16">
        <v>-2.199334260181017E-2</v>
      </c>
      <c r="W127" s="115">
        <f t="shared" si="19"/>
        <v>1.5495607133923783E-6</v>
      </c>
      <c r="X127" s="17">
        <f t="shared" si="20"/>
        <v>-0.29283211487881999</v>
      </c>
      <c r="Y127" s="16">
        <v>1157.4703921722298</v>
      </c>
      <c r="Z127" s="16">
        <v>-2.1994892162523181E-2</v>
      </c>
      <c r="AA127" s="115">
        <f t="shared" si="21"/>
        <v>3.8163916471489756E-16</v>
      </c>
      <c r="AB127" s="17">
        <f t="shared" si="22"/>
        <v>0</v>
      </c>
    </row>
    <row r="128" spans="1:28">
      <c r="A128" s="18">
        <v>20180705</v>
      </c>
      <c r="B128" s="18" t="s">
        <v>99</v>
      </c>
      <c r="C128" s="27">
        <v>45950</v>
      </c>
      <c r="D128" s="27">
        <v>1</v>
      </c>
      <c r="E128" s="27">
        <v>2.9566988210075027</v>
      </c>
      <c r="F128" s="18">
        <v>277052</v>
      </c>
      <c r="G128" s="18">
        <v>1</v>
      </c>
      <c r="H128" s="18">
        <v>0.69387104888069084</v>
      </c>
      <c r="I128" s="32">
        <f t="shared" si="24"/>
        <v>289823.03398338461</v>
      </c>
      <c r="J128" s="32">
        <f t="shared" si="12"/>
        <v>328098.67265978793</v>
      </c>
      <c r="K128" s="39">
        <f t="shared" si="15"/>
        <v>1132.0655510030913</v>
      </c>
      <c r="L128" s="34">
        <f t="shared" si="16"/>
        <v>-2.1948588353487758E-2</v>
      </c>
      <c r="M128" s="35">
        <v>1020.1738558768275</v>
      </c>
      <c r="N128" s="35">
        <v>239.41197472954138</v>
      </c>
      <c r="O128" s="36">
        <f t="shared" si="13"/>
        <v>113206555.10030912</v>
      </c>
      <c r="P128" s="127">
        <f t="shared" si="17"/>
        <v>-2.1948588353488091E-2</v>
      </c>
      <c r="Q128" s="84">
        <v>1126.1126167012351</v>
      </c>
      <c r="R128" s="84">
        <v>-2.4533013638360787E-2</v>
      </c>
      <c r="S128" s="131">
        <f t="shared" si="18"/>
        <v>2.5844252848730292E-3</v>
      </c>
      <c r="T128" s="132">
        <f t="shared" si="23"/>
        <v>5.9529343018562031</v>
      </c>
      <c r="U128" s="16">
        <v>1131.7784097230874</v>
      </c>
      <c r="V128" s="16">
        <v>-2.1949224743871253E-2</v>
      </c>
      <c r="W128" s="115">
        <f t="shared" si="19"/>
        <v>-6.3639038349466714E-7</v>
      </c>
      <c r="X128" s="17">
        <f t="shared" si="20"/>
        <v>-0.28714128000387973</v>
      </c>
      <c r="Y128" s="16">
        <v>1132.0655510030911</v>
      </c>
      <c r="Z128" s="16">
        <v>-2.1948588353488147E-2</v>
      </c>
      <c r="AA128" s="115">
        <f t="shared" si="21"/>
        <v>-3.8857805861880479E-16</v>
      </c>
      <c r="AB128" s="17">
        <f t="shared" si="22"/>
        <v>0</v>
      </c>
    </row>
    <row r="129" spans="1:28">
      <c r="A129" s="18">
        <v>20180706</v>
      </c>
      <c r="B129" s="18" t="s">
        <v>99</v>
      </c>
      <c r="C129" s="27">
        <v>44900</v>
      </c>
      <c r="D129" s="27">
        <v>1</v>
      </c>
      <c r="E129" s="27">
        <v>2.9566988210075027</v>
      </c>
      <c r="F129" s="18">
        <v>284421</v>
      </c>
      <c r="G129" s="18">
        <v>1</v>
      </c>
      <c r="H129" s="18">
        <v>0.69387104888069084</v>
      </c>
      <c r="I129" s="32">
        <f t="shared" si="24"/>
        <v>289823.03398338461</v>
      </c>
      <c r="J129" s="32">
        <f t="shared" si="12"/>
        <v>330107.27465693187</v>
      </c>
      <c r="K129" s="39">
        <f t="shared" si="15"/>
        <v>1138.9959939342045</v>
      </c>
      <c r="L129" s="34">
        <f t="shared" si="16"/>
        <v>6.1219449041377315E-3</v>
      </c>
      <c r="M129" s="35">
        <v>1020.1738558768275</v>
      </c>
      <c r="N129" s="35">
        <v>239.41197472954138</v>
      </c>
      <c r="O129" s="36">
        <f t="shared" si="13"/>
        <v>113899599.39342046</v>
      </c>
      <c r="P129" s="127">
        <f t="shared" si="17"/>
        <v>6.121944904137859E-3</v>
      </c>
      <c r="Q129" s="84">
        <v>1138.5576808434025</v>
      </c>
      <c r="R129" s="84">
        <v>1.1051349534314999E-2</v>
      </c>
      <c r="S129" s="131">
        <f t="shared" si="18"/>
        <v>-4.9294046301772672E-3</v>
      </c>
      <c r="T129" s="132">
        <f t="shared" si="23"/>
        <v>0.43831309080201208</v>
      </c>
      <c r="U129" s="16">
        <v>1138.7056798489841</v>
      </c>
      <c r="V129" s="16">
        <v>6.1206947105410933E-3</v>
      </c>
      <c r="W129" s="115">
        <f t="shared" si="19"/>
        <v>-1.2501935966382355E-6</v>
      </c>
      <c r="X129" s="17">
        <f t="shared" si="20"/>
        <v>-0.29031408522041602</v>
      </c>
      <c r="Y129" s="16">
        <v>1138.9959939342043</v>
      </c>
      <c r="Z129" s="16">
        <v>6.1219449041377333E-3</v>
      </c>
      <c r="AA129" s="115">
        <f t="shared" si="21"/>
        <v>0</v>
      </c>
      <c r="AB129" s="17">
        <f t="shared" si="22"/>
        <v>0</v>
      </c>
    </row>
    <row r="130" spans="1:28">
      <c r="A130" s="18">
        <v>20180709</v>
      </c>
      <c r="B130" s="18" t="s">
        <v>99</v>
      </c>
      <c r="C130" s="27">
        <v>45600</v>
      </c>
      <c r="D130" s="27">
        <v>1</v>
      </c>
      <c r="E130" s="27">
        <v>2.9566988210075027</v>
      </c>
      <c r="F130" s="18">
        <v>279017</v>
      </c>
      <c r="G130" s="18">
        <v>1</v>
      </c>
      <c r="H130" s="18">
        <v>0.69387104888069084</v>
      </c>
      <c r="I130" s="32">
        <f t="shared" si="24"/>
        <v>289823.03398338461</v>
      </c>
      <c r="J130" s="32">
        <f t="shared" si="12"/>
        <v>328427.28468348586</v>
      </c>
      <c r="K130" s="39">
        <f t="shared" si="15"/>
        <v>1133.1993878109579</v>
      </c>
      <c r="L130" s="34">
        <f t="shared" si="16"/>
        <v>-5.0892243292486022E-3</v>
      </c>
      <c r="M130" s="35">
        <v>1020.1738558768275</v>
      </c>
      <c r="N130" s="35">
        <v>239.41197472954138</v>
      </c>
      <c r="O130" s="36">
        <f t="shared" si="13"/>
        <v>113319938.78109577</v>
      </c>
      <c r="P130" s="127">
        <f t="shared" si="17"/>
        <v>-5.0892243292487791E-3</v>
      </c>
      <c r="Q130" s="84">
        <v>1128.8919995905073</v>
      </c>
      <c r="R130" s="84">
        <v>-8.4894084994755776E-3</v>
      </c>
      <c r="S130" s="131">
        <f t="shared" si="18"/>
        <v>3.4001841702269754E-3</v>
      </c>
      <c r="T130" s="132">
        <f t="shared" si="23"/>
        <v>4.307388220450548</v>
      </c>
      <c r="U130" s="16">
        <v>1132.9117415282944</v>
      </c>
      <c r="V130" s="16">
        <v>-5.0881789941173141E-3</v>
      </c>
      <c r="W130" s="115">
        <f t="shared" si="19"/>
        <v>1.0453351312880374E-6</v>
      </c>
      <c r="X130" s="17">
        <f t="shared" si="20"/>
        <v>-0.28764628266344516</v>
      </c>
      <c r="Y130" s="16">
        <v>1133.1993878109579</v>
      </c>
      <c r="Z130" s="16">
        <v>-5.0892243292484035E-3</v>
      </c>
      <c r="AA130" s="115">
        <f t="shared" si="21"/>
        <v>1.9862583799934441E-16</v>
      </c>
      <c r="AB130" s="17">
        <f t="shared" si="22"/>
        <v>0</v>
      </c>
    </row>
    <row r="131" spans="1:28">
      <c r="A131" s="18">
        <v>20180710</v>
      </c>
      <c r="B131" s="18" t="s">
        <v>99</v>
      </c>
      <c r="C131" s="27">
        <v>46300</v>
      </c>
      <c r="D131" s="27">
        <v>1</v>
      </c>
      <c r="E131" s="27">
        <v>2.9566988210075027</v>
      </c>
      <c r="F131" s="18">
        <v>276070</v>
      </c>
      <c r="G131" s="18">
        <v>1</v>
      </c>
      <c r="H131" s="18">
        <v>0.69387104888069084</v>
      </c>
      <c r="I131" s="32">
        <f t="shared" si="24"/>
        <v>289823.03398338461</v>
      </c>
      <c r="J131" s="32">
        <f t="shared" si="12"/>
        <v>328452.13587713969</v>
      </c>
      <c r="K131" s="39">
        <f t="shared" si="15"/>
        <v>1133.2851339068159</v>
      </c>
      <c r="L131" s="34">
        <f t="shared" si="16"/>
        <v>7.5667262778551095E-5</v>
      </c>
      <c r="M131" s="35">
        <v>1020.1738558768275</v>
      </c>
      <c r="N131" s="35">
        <v>239.41197472954138</v>
      </c>
      <c r="O131" s="36">
        <f t="shared" si="13"/>
        <v>113328513.39068159</v>
      </c>
      <c r="P131" s="127">
        <f t="shared" si="17"/>
        <v>7.5667262778755223E-5</v>
      </c>
      <c r="Q131" s="84">
        <v>1126.0711774615299</v>
      </c>
      <c r="R131" s="84">
        <v>-2.4987528745004997E-3</v>
      </c>
      <c r="S131" s="131">
        <f t="shared" si="18"/>
        <v>2.574420137279051E-3</v>
      </c>
      <c r="T131" s="132">
        <f t="shared" si="23"/>
        <v>7.2139564452859304</v>
      </c>
      <c r="U131" s="16">
        <v>1132.9965943913976</v>
      </c>
      <c r="V131" s="16">
        <v>7.4898034853699259E-5</v>
      </c>
      <c r="W131" s="115">
        <f t="shared" si="19"/>
        <v>-7.6922792485183589E-7</v>
      </c>
      <c r="X131" s="17">
        <f t="shared" si="20"/>
        <v>-0.28853951541827882</v>
      </c>
      <c r="Y131" s="16">
        <v>1133.2851339068161</v>
      </c>
      <c r="Z131" s="16">
        <v>7.566726277875174E-5</v>
      </c>
      <c r="AA131" s="115">
        <f t="shared" si="21"/>
        <v>2.0064516454559866E-16</v>
      </c>
      <c r="AB131" s="17">
        <f t="shared" si="22"/>
        <v>0</v>
      </c>
    </row>
    <row r="132" spans="1:28">
      <c r="A132" s="18">
        <v>20180711</v>
      </c>
      <c r="B132" s="18" t="s">
        <v>99</v>
      </c>
      <c r="C132" s="27">
        <v>46000</v>
      </c>
      <c r="D132" s="27">
        <v>1</v>
      </c>
      <c r="E132" s="27">
        <v>2.9566988210075027</v>
      </c>
      <c r="F132" s="18">
        <v>271649</v>
      </c>
      <c r="G132" s="18">
        <v>1</v>
      </c>
      <c r="H132" s="18">
        <v>0.69387104888069084</v>
      </c>
      <c r="I132" s="32">
        <f t="shared" si="24"/>
        <v>289823.03398338461</v>
      </c>
      <c r="J132" s="32">
        <f t="shared" ref="J132:J195" si="25">C132*D132*E132+F132*G132*H132</f>
        <v>324497.52232373587</v>
      </c>
      <c r="K132" s="39">
        <f t="shared" si="15"/>
        <v>1119.6402089363924</v>
      </c>
      <c r="L132" s="34">
        <f t="shared" si="16"/>
        <v>-1.2040151734263788E-2</v>
      </c>
      <c r="M132" s="35">
        <v>1020.1738558768275</v>
      </c>
      <c r="N132" s="35">
        <v>239.41197472954138</v>
      </c>
      <c r="O132" s="36">
        <f t="shared" ref="O132:O195" si="26">M132*C132+N132*F132</f>
        <v>111964020.89363925</v>
      </c>
      <c r="P132" s="127">
        <f t="shared" si="17"/>
        <v>-1.204015173426371E-2</v>
      </c>
      <c r="Q132" s="84">
        <v>1111.4391415443106</v>
      </c>
      <c r="R132" s="84">
        <v>-1.2993881923346919E-2</v>
      </c>
      <c r="S132" s="131">
        <f t="shared" si="18"/>
        <v>9.5373018908313095E-4</v>
      </c>
      <c r="T132" s="132">
        <f t="shared" si="23"/>
        <v>8.201067392081768</v>
      </c>
      <c r="U132" s="16">
        <v>1119.3550264247192</v>
      </c>
      <c r="V132" s="16">
        <v>-1.2040255049492115E-2</v>
      </c>
      <c r="W132" s="115">
        <f t="shared" si="19"/>
        <v>-1.033152283273775E-7</v>
      </c>
      <c r="X132" s="17">
        <f t="shared" si="20"/>
        <v>-0.28518251167315611</v>
      </c>
      <c r="Y132" s="16">
        <v>1119.6402089363924</v>
      </c>
      <c r="Z132" s="16">
        <v>-1.2040151734263985E-2</v>
      </c>
      <c r="AA132" s="115">
        <f t="shared" si="21"/>
        <v>-1.9775847626135601E-16</v>
      </c>
      <c r="AB132" s="17">
        <f t="shared" si="22"/>
        <v>0</v>
      </c>
    </row>
    <row r="133" spans="1:28">
      <c r="A133" s="18">
        <v>20180712</v>
      </c>
      <c r="B133" s="18" t="s">
        <v>99</v>
      </c>
      <c r="C133" s="27">
        <v>45500</v>
      </c>
      <c r="D133" s="27">
        <v>1</v>
      </c>
      <c r="E133" s="27">
        <v>2.9566988210075027</v>
      </c>
      <c r="F133" s="18">
        <v>282947</v>
      </c>
      <c r="G133" s="18">
        <v>1</v>
      </c>
      <c r="H133" s="18">
        <v>0.69387104888069084</v>
      </c>
      <c r="I133" s="32">
        <f t="shared" si="24"/>
        <v>289823.03398338461</v>
      </c>
      <c r="J133" s="32">
        <f t="shared" si="25"/>
        <v>330858.5280234862</v>
      </c>
      <c r="K133" s="39">
        <f t="shared" ref="K133:K196" si="27">J133/I133*1000</f>
        <v>1141.5881045619519</v>
      </c>
      <c r="L133" s="34">
        <f t="shared" ref="L133:L196" si="28">(K133-K132)/K132</f>
        <v>1.9602632569268905E-2</v>
      </c>
      <c r="M133" s="35">
        <v>1020.1738558768275</v>
      </c>
      <c r="N133" s="35">
        <v>239.41197472954138</v>
      </c>
      <c r="O133" s="36">
        <f t="shared" si="26"/>
        <v>114158810.45619521</v>
      </c>
      <c r="P133" s="127">
        <f t="shared" ref="P133:P196" si="29">(O133-O132)/O132</f>
        <v>1.9602632569268877E-2</v>
      </c>
      <c r="Q133" s="84">
        <v>1139.0733443573868</v>
      </c>
      <c r="R133" s="84">
        <v>2.486344216263546E-2</v>
      </c>
      <c r="S133" s="131">
        <f t="shared" ref="S133:S196" si="30">L133-R133</f>
        <v>-5.2608095933665555E-3</v>
      </c>
      <c r="T133" s="132">
        <f t="shared" si="23"/>
        <v>2.5147602045651638</v>
      </c>
      <c r="U133" s="16">
        <v>1141.2978928104119</v>
      </c>
      <c r="V133" s="16">
        <v>1.9603133829469103E-2</v>
      </c>
      <c r="W133" s="115">
        <f t="shared" ref="W133:W196" si="31">V133-L133</f>
        <v>5.0126020019816697E-7</v>
      </c>
      <c r="X133" s="17">
        <f t="shared" ref="X133:X196" si="32">U133-K133</f>
        <v>-0.29021175154002776</v>
      </c>
      <c r="Y133" s="16">
        <v>1141.5881045619519</v>
      </c>
      <c r="Z133" s="16">
        <v>1.9602632569268905E-2</v>
      </c>
      <c r="AA133" s="115">
        <f t="shared" ref="AA133:AA196" si="33">Z133-L133</f>
        <v>0</v>
      </c>
      <c r="AB133" s="17">
        <f t="shared" ref="AB133:AB196" si="34">Y133-K133</f>
        <v>0</v>
      </c>
    </row>
    <row r="134" spans="1:28">
      <c r="A134" s="18">
        <v>20180713</v>
      </c>
      <c r="B134" s="18" t="s">
        <v>99</v>
      </c>
      <c r="C134" s="27">
        <v>46500</v>
      </c>
      <c r="D134" s="27">
        <v>1</v>
      </c>
      <c r="E134" s="27">
        <v>2.9566988210075027</v>
      </c>
      <c r="F134" s="18">
        <v>282947</v>
      </c>
      <c r="G134" s="18">
        <v>1</v>
      </c>
      <c r="H134" s="18">
        <v>0.69387104888069084</v>
      </c>
      <c r="I134" s="32">
        <f t="shared" si="24"/>
        <v>289823.03398338461</v>
      </c>
      <c r="J134" s="32">
        <f t="shared" si="25"/>
        <v>333815.22684449371</v>
      </c>
      <c r="K134" s="39">
        <f t="shared" si="27"/>
        <v>1151.78984312072</v>
      </c>
      <c r="L134" s="34">
        <f t="shared" si="28"/>
        <v>8.9364443427541219E-3</v>
      </c>
      <c r="M134" s="35">
        <v>1020.1738558768275</v>
      </c>
      <c r="N134" s="35">
        <v>239.41197472954138</v>
      </c>
      <c r="O134" s="36">
        <f t="shared" si="26"/>
        <v>115178984.31207202</v>
      </c>
      <c r="P134" s="127">
        <f t="shared" si="29"/>
        <v>8.9364443427542312E-3</v>
      </c>
      <c r="Q134" s="84">
        <v>1146.777642671278</v>
      </c>
      <c r="R134" s="84">
        <v>6.7636542914957772E-3</v>
      </c>
      <c r="S134" s="131">
        <f t="shared" si="30"/>
        <v>2.1727900512583448E-3</v>
      </c>
      <c r="T134" s="132">
        <f t="shared" si="23"/>
        <v>5.0122004494419343</v>
      </c>
      <c r="U134" s="16">
        <v>1151.4970389299178</v>
      </c>
      <c r="V134" s="16">
        <v>8.9364452381409804E-3</v>
      </c>
      <c r="W134" s="115">
        <f t="shared" si="31"/>
        <v>8.9538685840717669E-10</v>
      </c>
      <c r="X134" s="17">
        <f t="shared" si="32"/>
        <v>-0.29280419080214415</v>
      </c>
      <c r="Y134" s="16">
        <v>1151.7898431207202</v>
      </c>
      <c r="Z134" s="16">
        <v>8.9364443427543214E-3</v>
      </c>
      <c r="AA134" s="115">
        <f t="shared" si="33"/>
        <v>1.9949319973733282E-16</v>
      </c>
      <c r="AB134" s="17">
        <f t="shared" si="34"/>
        <v>0</v>
      </c>
    </row>
    <row r="135" spans="1:28">
      <c r="A135" s="18">
        <v>20180716</v>
      </c>
      <c r="B135" s="18" t="s">
        <v>99</v>
      </c>
      <c r="C135" s="27">
        <v>46050</v>
      </c>
      <c r="D135" s="27">
        <v>1</v>
      </c>
      <c r="E135" s="27">
        <v>2.9566988210075027</v>
      </c>
      <c r="F135" s="18">
        <v>288350</v>
      </c>
      <c r="G135" s="18">
        <v>1</v>
      </c>
      <c r="H135" s="18">
        <v>0.69387104888069084</v>
      </c>
      <c r="I135" s="32">
        <f t="shared" si="24"/>
        <v>289823.03398338461</v>
      </c>
      <c r="J135" s="32">
        <f t="shared" si="25"/>
        <v>336233.69765214273</v>
      </c>
      <c r="K135" s="39">
        <f t="shared" si="27"/>
        <v>1160.1344897639117</v>
      </c>
      <c r="L135" s="34">
        <f t="shared" si="28"/>
        <v>7.2449385563101371E-3</v>
      </c>
      <c r="M135" s="35">
        <v>1020.1738558768275</v>
      </c>
      <c r="N135" s="35">
        <v>239.41197472954138</v>
      </c>
      <c r="O135" s="36">
        <f t="shared" si="26"/>
        <v>116013448.97639117</v>
      </c>
      <c r="P135" s="127">
        <f t="shared" si="29"/>
        <v>7.2449385563098916E-3</v>
      </c>
      <c r="Q135" s="84">
        <v>1158.3693985026459</v>
      </c>
      <c r="R135" s="84">
        <v>1.0108111110682551E-2</v>
      </c>
      <c r="S135" s="131">
        <f t="shared" si="30"/>
        <v>-2.8631725543724141E-3</v>
      </c>
      <c r="T135" s="132">
        <f t="shared" si="23"/>
        <v>1.7650912612657521</v>
      </c>
      <c r="U135" s="16">
        <v>1159.8407637804837</v>
      </c>
      <c r="V135" s="16">
        <v>7.2459802921592152E-3</v>
      </c>
      <c r="W135" s="115">
        <f t="shared" si="31"/>
        <v>1.0417358490780876E-6</v>
      </c>
      <c r="X135" s="17">
        <f t="shared" si="32"/>
        <v>-0.29372598342797573</v>
      </c>
      <c r="Y135" s="16">
        <v>1160.1344897639115</v>
      </c>
      <c r="Z135" s="16">
        <v>7.2449385563097416E-3</v>
      </c>
      <c r="AA135" s="115">
        <f t="shared" si="33"/>
        <v>-3.9551695252271202E-16</v>
      </c>
      <c r="AB135" s="17">
        <f t="shared" si="34"/>
        <v>0</v>
      </c>
    </row>
    <row r="136" spans="1:28">
      <c r="A136" s="18">
        <v>20180717</v>
      </c>
      <c r="B136" s="18" t="s">
        <v>99</v>
      </c>
      <c r="C136" s="27">
        <v>45850</v>
      </c>
      <c r="D136" s="27">
        <v>1</v>
      </c>
      <c r="E136" s="27">
        <v>2.9566988210075027</v>
      </c>
      <c r="F136" s="18">
        <v>290315</v>
      </c>
      <c r="G136" s="18">
        <v>1</v>
      </c>
      <c r="H136" s="18">
        <v>0.69387104888069084</v>
      </c>
      <c r="I136" s="32">
        <f t="shared" si="24"/>
        <v>289823.03398338461</v>
      </c>
      <c r="J136" s="32">
        <f t="shared" si="25"/>
        <v>337005.81449899176</v>
      </c>
      <c r="K136" s="39">
        <f t="shared" si="27"/>
        <v>1162.7985873555936</v>
      </c>
      <c r="L136" s="34">
        <f t="shared" si="28"/>
        <v>2.2963696150642087E-3</v>
      </c>
      <c r="M136" s="35">
        <v>1020.1738558768275</v>
      </c>
      <c r="N136" s="35">
        <v>239.41197472954138</v>
      </c>
      <c r="O136" s="36">
        <f t="shared" si="26"/>
        <v>116279858.73555934</v>
      </c>
      <c r="P136" s="127">
        <f t="shared" si="29"/>
        <v>2.2963696150641332E-3</v>
      </c>
      <c r="Q136" s="84">
        <v>1162.3044261390021</v>
      </c>
      <c r="R136" s="84">
        <v>3.3970403926784718E-3</v>
      </c>
      <c r="S136" s="131">
        <f t="shared" si="30"/>
        <v>-1.1006707776142631E-3</v>
      </c>
      <c r="T136" s="132">
        <f t="shared" si="23"/>
        <v>0.49416121659146484</v>
      </c>
      <c r="U136" s="16">
        <v>1162.5039675036166</v>
      </c>
      <c r="V136" s="16">
        <v>2.2961804812345662E-3</v>
      </c>
      <c r="W136" s="115">
        <f t="shared" si="31"/>
        <v>-1.8913382964251199E-7</v>
      </c>
      <c r="X136" s="17">
        <f t="shared" si="32"/>
        <v>-0.2946198519769041</v>
      </c>
      <c r="Y136" s="16">
        <v>1162.7985873555936</v>
      </c>
      <c r="Z136" s="16">
        <v>2.2963696150644052E-3</v>
      </c>
      <c r="AA136" s="115">
        <f t="shared" si="33"/>
        <v>1.964574336543734E-16</v>
      </c>
      <c r="AB136" s="17">
        <f t="shared" si="34"/>
        <v>0</v>
      </c>
    </row>
    <row r="137" spans="1:28">
      <c r="A137" s="18">
        <v>20180718</v>
      </c>
      <c r="B137" s="18" t="s">
        <v>99</v>
      </c>
      <c r="C137" s="27">
        <v>46550</v>
      </c>
      <c r="D137" s="27">
        <v>1</v>
      </c>
      <c r="E137" s="27">
        <v>2.9566988210075027</v>
      </c>
      <c r="F137" s="18">
        <v>284912</v>
      </c>
      <c r="G137" s="18">
        <v>1</v>
      </c>
      <c r="H137" s="18">
        <v>0.69387104888069084</v>
      </c>
      <c r="I137" s="32">
        <f t="shared" si="24"/>
        <v>289823.03398338461</v>
      </c>
      <c r="J137" s="32">
        <f t="shared" si="25"/>
        <v>335326.51839659468</v>
      </c>
      <c r="K137" s="39">
        <f t="shared" si="27"/>
        <v>1157.0043753520943</v>
      </c>
      <c r="L137" s="34">
        <f t="shared" si="28"/>
        <v>-4.9829885128054238E-3</v>
      </c>
      <c r="M137" s="35">
        <v>1020.1738558768275</v>
      </c>
      <c r="N137" s="35">
        <v>239.41197472954138</v>
      </c>
      <c r="O137" s="36">
        <f t="shared" si="26"/>
        <v>115700437.53520942</v>
      </c>
      <c r="P137" s="127">
        <f t="shared" si="29"/>
        <v>-4.9829885128054004E-3</v>
      </c>
      <c r="Q137" s="84">
        <v>1152.6387448861071</v>
      </c>
      <c r="R137" s="84">
        <v>-8.3159635595666387E-3</v>
      </c>
      <c r="S137" s="131">
        <f t="shared" si="30"/>
        <v>3.3329750467612149E-3</v>
      </c>
      <c r="T137" s="132">
        <f t="shared" ref="T137:T200" si="35">K137-Q137</f>
        <v>4.3656304659871239</v>
      </c>
      <c r="U137" s="16">
        <v>1156.7100291829272</v>
      </c>
      <c r="V137" s="16">
        <v>-4.9840159540543022E-3</v>
      </c>
      <c r="W137" s="115">
        <f t="shared" si="31"/>
        <v>-1.0274412488783802E-6</v>
      </c>
      <c r="X137" s="17">
        <f t="shared" si="32"/>
        <v>-0.29434616916705636</v>
      </c>
      <c r="Y137" s="16">
        <v>1157.004375352094</v>
      </c>
      <c r="Z137" s="16">
        <v>-4.982988512805619E-3</v>
      </c>
      <c r="AA137" s="115">
        <f t="shared" si="33"/>
        <v>-1.951563910473908E-16</v>
      </c>
      <c r="AB137" s="17">
        <f t="shared" si="34"/>
        <v>0</v>
      </c>
    </row>
    <row r="138" spans="1:28">
      <c r="A138" s="18">
        <v>20180719</v>
      </c>
      <c r="B138" s="18" t="s">
        <v>99</v>
      </c>
      <c r="C138" s="27">
        <v>46900</v>
      </c>
      <c r="D138" s="27">
        <v>1</v>
      </c>
      <c r="E138" s="27">
        <v>2.9566988210075027</v>
      </c>
      <c r="F138" s="18">
        <v>283438</v>
      </c>
      <c r="G138" s="18">
        <v>1</v>
      </c>
      <c r="H138" s="18">
        <v>0.69387104888069084</v>
      </c>
      <c r="I138" s="32">
        <f t="shared" si="24"/>
        <v>289823.03398338461</v>
      </c>
      <c r="J138" s="32">
        <f t="shared" si="25"/>
        <v>335338.59705789713</v>
      </c>
      <c r="K138" s="39">
        <f t="shared" si="27"/>
        <v>1157.0460513401495</v>
      </c>
      <c r="L138" s="34">
        <f t="shared" si="28"/>
        <v>3.6020596760942166E-5</v>
      </c>
      <c r="M138" s="35">
        <v>1020.1738558768275</v>
      </c>
      <c r="N138" s="35">
        <v>239.41197472954138</v>
      </c>
      <c r="O138" s="36">
        <f t="shared" si="26"/>
        <v>115704605.13401496</v>
      </c>
      <c r="P138" s="127">
        <f t="shared" si="29"/>
        <v>3.6020596761170384E-5</v>
      </c>
      <c r="Q138" s="84">
        <v>1151.2283338216182</v>
      </c>
      <c r="R138" s="84">
        <v>-1.2236366951453551E-3</v>
      </c>
      <c r="S138" s="131">
        <f t="shared" si="30"/>
        <v>1.2596572919062973E-3</v>
      </c>
      <c r="T138" s="132">
        <f t="shared" si="35"/>
        <v>5.8177175185312535</v>
      </c>
      <c r="U138" s="16">
        <v>1156.7524556144783</v>
      </c>
      <c r="V138" s="16">
        <v>3.6678536954581388E-5</v>
      </c>
      <c r="W138" s="115">
        <f t="shared" si="31"/>
        <v>6.5794019363922155E-7</v>
      </c>
      <c r="X138" s="17">
        <f t="shared" si="32"/>
        <v>-0.29359572567113901</v>
      </c>
      <c r="Y138" s="16">
        <v>1157.0460513401492</v>
      </c>
      <c r="Z138" s="16">
        <v>3.6020596760942173E-5</v>
      </c>
      <c r="AA138" s="115">
        <f t="shared" si="33"/>
        <v>0</v>
      </c>
      <c r="AB138" s="17">
        <f t="shared" si="34"/>
        <v>0</v>
      </c>
    </row>
    <row r="139" spans="1:28">
      <c r="A139" s="18">
        <v>20180720</v>
      </c>
      <c r="B139" s="18" t="s">
        <v>99</v>
      </c>
      <c r="C139" s="27">
        <v>47450</v>
      </c>
      <c r="D139" s="27">
        <v>1</v>
      </c>
      <c r="E139" s="27">
        <v>2.9566988210075027</v>
      </c>
      <c r="F139" s="18">
        <v>280491</v>
      </c>
      <c r="G139" s="18">
        <v>1</v>
      </c>
      <c r="H139" s="18">
        <v>0.69387104888069084</v>
      </c>
      <c r="I139" s="32">
        <f t="shared" si="24"/>
        <v>289823.03398338461</v>
      </c>
      <c r="J139" s="32">
        <f t="shared" si="25"/>
        <v>334919.94342839986</v>
      </c>
      <c r="K139" s="39">
        <f t="shared" si="27"/>
        <v>1155.6015366521926</v>
      </c>
      <c r="L139" s="34">
        <f t="shared" si="28"/>
        <v>-1.2484504711663942E-3</v>
      </c>
      <c r="M139" s="35">
        <v>1020.1738558768275</v>
      </c>
      <c r="N139" s="35">
        <v>239.41197472954138</v>
      </c>
      <c r="O139" s="36">
        <f t="shared" si="26"/>
        <v>115560153.66521926</v>
      </c>
      <c r="P139" s="127">
        <f t="shared" si="29"/>
        <v>-1.248450471166561E-3</v>
      </c>
      <c r="Q139" s="84">
        <v>1147.2518669455569</v>
      </c>
      <c r="R139" s="84">
        <v>-3.4541078943575105E-3</v>
      </c>
      <c r="S139" s="131">
        <f t="shared" si="30"/>
        <v>2.2056574231911165E-3</v>
      </c>
      <c r="T139" s="132">
        <f t="shared" si="35"/>
        <v>8.3496697066357228</v>
      </c>
      <c r="U139" s="16">
        <v>1155.3074365596558</v>
      </c>
      <c r="V139" s="16">
        <v>-1.24920336050198E-3</v>
      </c>
      <c r="W139" s="115">
        <f t="shared" si="31"/>
        <v>-7.5288933558577409E-7</v>
      </c>
      <c r="X139" s="17">
        <f t="shared" si="32"/>
        <v>-0.29410009253683711</v>
      </c>
      <c r="Y139" s="16">
        <v>1155.6015366521926</v>
      </c>
      <c r="Z139" s="16">
        <v>-1.248450471166198E-3</v>
      </c>
      <c r="AA139" s="115">
        <f t="shared" si="33"/>
        <v>1.962405932198763E-16</v>
      </c>
      <c r="AB139" s="17">
        <f t="shared" si="34"/>
        <v>0</v>
      </c>
    </row>
    <row r="140" spans="1:28">
      <c r="A140" s="18">
        <v>20180723</v>
      </c>
      <c r="B140" s="18" t="s">
        <v>99</v>
      </c>
      <c r="C140" s="27">
        <v>46500</v>
      </c>
      <c r="D140" s="27">
        <v>1</v>
      </c>
      <c r="E140" s="27">
        <v>2.9566988210075027</v>
      </c>
      <c r="F140" s="18">
        <v>262807</v>
      </c>
      <c r="G140" s="18">
        <v>1</v>
      </c>
      <c r="H140" s="18">
        <v>0.69387104888069084</v>
      </c>
      <c r="I140" s="32">
        <f t="shared" si="24"/>
        <v>289823.03398338461</v>
      </c>
      <c r="J140" s="32">
        <f t="shared" si="25"/>
        <v>319840.66392003658</v>
      </c>
      <c r="K140" s="39">
        <f t="shared" si="27"/>
        <v>1103.5722714101905</v>
      </c>
      <c r="L140" s="34">
        <f t="shared" si="28"/>
        <v>-4.5023534143725896E-2</v>
      </c>
      <c r="M140" s="35">
        <v>1020.1738558768275</v>
      </c>
      <c r="N140" s="35">
        <v>239.41197472954138</v>
      </c>
      <c r="O140" s="36">
        <f t="shared" si="26"/>
        <v>110357227.14101906</v>
      </c>
      <c r="P140" s="127">
        <f t="shared" si="29"/>
        <v>-4.5023534143725813E-2</v>
      </c>
      <c r="Q140" s="84">
        <v>1090.6497978551522</v>
      </c>
      <c r="R140" s="84">
        <v>-4.9337090416860289E-2</v>
      </c>
      <c r="S140" s="131">
        <f t="shared" si="30"/>
        <v>4.3135562731343932E-3</v>
      </c>
      <c r="T140" s="132">
        <f t="shared" si="35"/>
        <v>12.922473555038323</v>
      </c>
      <c r="U140" s="16">
        <v>1103.2909512228189</v>
      </c>
      <c r="V140" s="16">
        <v>-4.5023933622148883E-2</v>
      </c>
      <c r="W140" s="115">
        <f t="shared" si="31"/>
        <v>-3.9947842298687641E-7</v>
      </c>
      <c r="X140" s="17">
        <f t="shared" si="32"/>
        <v>-0.28132018737164799</v>
      </c>
      <c r="Y140" s="16">
        <v>1103.5722714101905</v>
      </c>
      <c r="Z140" s="16">
        <v>-4.5023534143725896E-2</v>
      </c>
      <c r="AA140" s="115">
        <f t="shared" si="33"/>
        <v>0</v>
      </c>
      <c r="AB140" s="17">
        <f t="shared" si="34"/>
        <v>0</v>
      </c>
    </row>
    <row r="141" spans="1:28">
      <c r="A141" s="18">
        <v>20180724</v>
      </c>
      <c r="B141" s="18" t="s">
        <v>99</v>
      </c>
      <c r="C141" s="27">
        <v>46150</v>
      </c>
      <c r="D141" s="27">
        <v>1</v>
      </c>
      <c r="E141" s="27">
        <v>2.9566988210075027</v>
      </c>
      <c r="F141" s="18">
        <v>260350</v>
      </c>
      <c r="G141" s="18">
        <v>1</v>
      </c>
      <c r="H141" s="18">
        <v>0.69387104888069084</v>
      </c>
      <c r="I141" s="32">
        <f t="shared" si="24"/>
        <v>289823.03398338461</v>
      </c>
      <c r="J141" s="32">
        <f t="shared" si="25"/>
        <v>317100.97816558415</v>
      </c>
      <c r="K141" s="39">
        <f t="shared" si="27"/>
        <v>1094.119310695517</v>
      </c>
      <c r="L141" s="34">
        <f t="shared" si="28"/>
        <v>-8.5657831023555186E-3</v>
      </c>
      <c r="M141" s="35">
        <v>1020.1738558768275</v>
      </c>
      <c r="N141" s="35">
        <v>239.41197472954138</v>
      </c>
      <c r="O141" s="36">
        <f t="shared" si="26"/>
        <v>109411931.06955169</v>
      </c>
      <c r="P141" s="127">
        <f t="shared" si="29"/>
        <v>-8.5657831023556903E-3</v>
      </c>
      <c r="Q141" s="84">
        <v>1081.1084343213724</v>
      </c>
      <c r="R141" s="84">
        <v>-8.7483292552234405E-3</v>
      </c>
      <c r="S141" s="131">
        <f t="shared" si="30"/>
        <v>1.8254615286792189E-4</v>
      </c>
      <c r="T141" s="132">
        <f t="shared" si="35"/>
        <v>13.010876374144573</v>
      </c>
      <c r="U141" s="16">
        <v>1093.8424588971993</v>
      </c>
      <c r="V141" s="16">
        <v>-8.5639171744746334E-3</v>
      </c>
      <c r="W141" s="115">
        <f t="shared" si="31"/>
        <v>1.8659278808851737E-6</v>
      </c>
      <c r="X141" s="17">
        <f t="shared" si="32"/>
        <v>-0.27685179831769346</v>
      </c>
      <c r="Y141" s="16">
        <v>1094.119310695517</v>
      </c>
      <c r="Z141" s="16">
        <v>-8.5657831023555186E-3</v>
      </c>
      <c r="AA141" s="115">
        <f t="shared" si="33"/>
        <v>0</v>
      </c>
      <c r="AB141" s="17">
        <f t="shared" si="34"/>
        <v>0</v>
      </c>
    </row>
    <row r="142" spans="1:28">
      <c r="A142" s="18">
        <v>20180725</v>
      </c>
      <c r="B142" s="18" t="s">
        <v>99</v>
      </c>
      <c r="C142" s="27">
        <v>46150</v>
      </c>
      <c r="D142" s="27">
        <v>1</v>
      </c>
      <c r="E142" s="27">
        <v>2.9566988210075027</v>
      </c>
      <c r="F142" s="18">
        <v>246596</v>
      </c>
      <c r="G142" s="18">
        <v>1</v>
      </c>
      <c r="H142" s="18">
        <v>0.69387104888069084</v>
      </c>
      <c r="I142" s="32">
        <f t="shared" si="24"/>
        <v>289823.03398338461</v>
      </c>
      <c r="J142" s="32">
        <f t="shared" si="25"/>
        <v>307557.4757592791</v>
      </c>
      <c r="K142" s="39">
        <f t="shared" si="27"/>
        <v>1061.1905876912158</v>
      </c>
      <c r="L142" s="34">
        <f t="shared" si="28"/>
        <v>-3.0096098919384643E-2</v>
      </c>
      <c r="M142" s="35">
        <v>1020.1738558768275</v>
      </c>
      <c r="N142" s="35">
        <v>239.41197472954138</v>
      </c>
      <c r="O142" s="36">
        <f t="shared" si="26"/>
        <v>106119058.76912159</v>
      </c>
      <c r="P142" s="127">
        <f t="shared" si="29"/>
        <v>-3.0096098919384483E-2</v>
      </c>
      <c r="Q142" s="84">
        <v>1042.7772232274326</v>
      </c>
      <c r="R142" s="84">
        <v>-3.5455473176472706E-2</v>
      </c>
      <c r="S142" s="131">
        <f t="shared" si="30"/>
        <v>5.3593742570880627E-3</v>
      </c>
      <c r="T142" s="132">
        <f t="shared" si="35"/>
        <v>18.413364463783182</v>
      </c>
      <c r="U142" s="16">
        <v>1060.9212282679612</v>
      </c>
      <c r="V142" s="16">
        <v>-3.0096866657040356E-2</v>
      </c>
      <c r="W142" s="115">
        <f t="shared" si="31"/>
        <v>-7.6773765571302999E-7</v>
      </c>
      <c r="X142" s="17">
        <f t="shared" si="32"/>
        <v>-0.26935942325462747</v>
      </c>
      <c r="Y142" s="16">
        <v>1061.1905876912156</v>
      </c>
      <c r="Z142" s="16">
        <v>-3.0096098919384851E-2</v>
      </c>
      <c r="AA142" s="115">
        <f t="shared" si="33"/>
        <v>-2.0816681711721685E-16</v>
      </c>
      <c r="AB142" s="17">
        <f t="shared" si="34"/>
        <v>0</v>
      </c>
    </row>
    <row r="143" spans="1:28">
      <c r="A143" s="18">
        <v>20180726</v>
      </c>
      <c r="B143" s="18" t="s">
        <v>99</v>
      </c>
      <c r="C143" s="27">
        <v>46900</v>
      </c>
      <c r="D143" s="27">
        <v>1</v>
      </c>
      <c r="E143" s="27">
        <v>2.9566988210075027</v>
      </c>
      <c r="F143" s="18">
        <v>250035</v>
      </c>
      <c r="G143" s="18">
        <v>1</v>
      </c>
      <c r="H143" s="18">
        <v>0.69387104888069084</v>
      </c>
      <c r="I143" s="32">
        <f t="shared" si="24"/>
        <v>289823.03398338461</v>
      </c>
      <c r="J143" s="32">
        <f t="shared" si="25"/>
        <v>312161.22241213545</v>
      </c>
      <c r="K143" s="39">
        <f t="shared" si="27"/>
        <v>1077.0752694212408</v>
      </c>
      <c r="L143" s="34">
        <f t="shared" si="28"/>
        <v>1.4968735978505617E-2</v>
      </c>
      <c r="M143" s="35">
        <v>1020.1738558768275</v>
      </c>
      <c r="N143" s="35">
        <v>239.41197472954138</v>
      </c>
      <c r="O143" s="36">
        <f t="shared" si="26"/>
        <v>107707526.9421241</v>
      </c>
      <c r="P143" s="127">
        <f t="shared" si="29"/>
        <v>1.4968735978505702E-2</v>
      </c>
      <c r="Q143" s="84">
        <v>1058.1382497363361</v>
      </c>
      <c r="R143" s="84">
        <v>1.4730880351759654E-2</v>
      </c>
      <c r="S143" s="131">
        <f t="shared" si="30"/>
        <v>2.3785562674596278E-4</v>
      </c>
      <c r="T143" s="132">
        <f t="shared" si="35"/>
        <v>18.937019684904726</v>
      </c>
      <c r="U143" s="16">
        <v>1076.8008955148998</v>
      </c>
      <c r="V143" s="16">
        <v>1.4967809884305435E-2</v>
      </c>
      <c r="W143" s="115">
        <f t="shared" si="31"/>
        <v>-9.260942001824285E-7</v>
      </c>
      <c r="X143" s="17">
        <f t="shared" si="32"/>
        <v>-0.27437390634099756</v>
      </c>
      <c r="Y143" s="16">
        <v>1077.0752694212406</v>
      </c>
      <c r="Z143" s="16">
        <v>1.4968735978505621E-2</v>
      </c>
      <c r="AA143" s="115">
        <f t="shared" si="33"/>
        <v>0</v>
      </c>
      <c r="AB143" s="17">
        <f t="shared" si="34"/>
        <v>0</v>
      </c>
    </row>
    <row r="144" spans="1:28">
      <c r="A144" s="18">
        <v>20180727</v>
      </c>
      <c r="B144" s="18" t="s">
        <v>99</v>
      </c>
      <c r="C144" s="27">
        <v>46900</v>
      </c>
      <c r="D144" s="27">
        <v>1</v>
      </c>
      <c r="E144" s="27">
        <v>2.9566988210075027</v>
      </c>
      <c r="F144" s="18">
        <v>252000</v>
      </c>
      <c r="G144" s="18">
        <v>1</v>
      </c>
      <c r="H144" s="18">
        <v>0.69387104888069084</v>
      </c>
      <c r="I144" s="32">
        <f t="shared" si="24"/>
        <v>289823.03398338461</v>
      </c>
      <c r="J144" s="32">
        <f t="shared" si="25"/>
        <v>313524.67902318598</v>
      </c>
      <c r="K144" s="39">
        <f t="shared" si="27"/>
        <v>1081.7797147246763</v>
      </c>
      <c r="L144" s="34">
        <f t="shared" si="28"/>
        <v>4.3677962320714872E-3</v>
      </c>
      <c r="M144" s="35">
        <v>1020.1738558768275</v>
      </c>
      <c r="N144" s="35">
        <v>239.41197472954138</v>
      </c>
      <c r="O144" s="36">
        <f t="shared" si="26"/>
        <v>108177971.47246763</v>
      </c>
      <c r="P144" s="127">
        <f t="shared" si="29"/>
        <v>4.3677962320713458E-3</v>
      </c>
      <c r="Q144" s="84">
        <v>1063.6141370354703</v>
      </c>
      <c r="R144" s="84">
        <v>5.1750206558535189E-3</v>
      </c>
      <c r="S144" s="131">
        <f t="shared" si="30"/>
        <v>-8.0722442378203165E-4</v>
      </c>
      <c r="T144" s="132">
        <f t="shared" si="35"/>
        <v>18.165577689205975</v>
      </c>
      <c r="U144" s="16">
        <v>1081.503928461934</v>
      </c>
      <c r="V144" s="16">
        <v>4.3675975443773583E-3</v>
      </c>
      <c r="W144" s="115">
        <f t="shared" si="31"/>
        <v>-1.9868769412893783E-7</v>
      </c>
      <c r="X144" s="17">
        <f t="shared" si="32"/>
        <v>-0.27578626274225826</v>
      </c>
      <c r="Y144" s="16">
        <v>1081.7797147246763</v>
      </c>
      <c r="Z144" s="16">
        <v>4.3677962320716988E-3</v>
      </c>
      <c r="AA144" s="115">
        <f t="shared" si="33"/>
        <v>2.1163626406917047E-16</v>
      </c>
      <c r="AB144" s="17">
        <f t="shared" si="34"/>
        <v>0</v>
      </c>
    </row>
    <row r="145" spans="1:28">
      <c r="A145" s="18">
        <v>20180730</v>
      </c>
      <c r="B145" s="18" t="s">
        <v>99</v>
      </c>
      <c r="C145" s="27">
        <v>46500</v>
      </c>
      <c r="D145" s="27">
        <v>1</v>
      </c>
      <c r="E145" s="27">
        <v>2.9566988210075027</v>
      </c>
      <c r="F145" s="18">
        <v>253473</v>
      </c>
      <c r="G145" s="18">
        <v>1</v>
      </c>
      <c r="H145" s="18">
        <v>0.69387104888069084</v>
      </c>
      <c r="I145" s="32">
        <f t="shared" si="24"/>
        <v>289823.03398338461</v>
      </c>
      <c r="J145" s="32">
        <f t="shared" si="25"/>
        <v>313364.07154978422</v>
      </c>
      <c r="K145" s="39">
        <f t="shared" si="27"/>
        <v>1081.2255576889352</v>
      </c>
      <c r="L145" s="34">
        <f t="shared" si="28"/>
        <v>-5.1226421442203309E-4</v>
      </c>
      <c r="M145" s="35">
        <v>1020.1738558768275</v>
      </c>
      <c r="N145" s="35">
        <v>239.41197472954138</v>
      </c>
      <c r="O145" s="36">
        <f t="shared" si="26"/>
        <v>108122555.76889351</v>
      </c>
      <c r="P145" s="127">
        <f t="shared" si="29"/>
        <v>-5.1226421442210942E-4</v>
      </c>
      <c r="Q145" s="84">
        <v>1064.6393331842646</v>
      </c>
      <c r="R145" s="84">
        <v>9.6387976907842134E-4</v>
      </c>
      <c r="S145" s="131">
        <f t="shared" si="30"/>
        <v>-1.4761439835004543E-3</v>
      </c>
      <c r="T145" s="132">
        <f t="shared" si="35"/>
        <v>16.586224504670554</v>
      </c>
      <c r="U145" s="16">
        <v>1080.9515447244071</v>
      </c>
      <c r="V145" s="16">
        <v>-5.1075518358266849E-4</v>
      </c>
      <c r="W145" s="115">
        <f t="shared" si="31"/>
        <v>1.5090308393646062E-6</v>
      </c>
      <c r="X145" s="17">
        <f t="shared" si="32"/>
        <v>-0.2740129645280831</v>
      </c>
      <c r="Y145" s="16">
        <v>1081.2255576889352</v>
      </c>
      <c r="Z145" s="16">
        <v>-5.1226421442203309E-4</v>
      </c>
      <c r="AA145" s="115">
        <f t="shared" si="33"/>
        <v>0</v>
      </c>
      <c r="AB145" s="17">
        <f t="shared" si="34"/>
        <v>0</v>
      </c>
    </row>
    <row r="146" spans="1:28">
      <c r="A146" s="18">
        <v>20180731</v>
      </c>
      <c r="B146" s="18" t="s">
        <v>99</v>
      </c>
      <c r="C146" s="27">
        <v>46250</v>
      </c>
      <c r="D146" s="27">
        <v>1</v>
      </c>
      <c r="E146" s="27">
        <v>2.9566988210075027</v>
      </c>
      <c r="F146" s="18">
        <v>266736</v>
      </c>
      <c r="G146" s="18">
        <v>1</v>
      </c>
      <c r="H146" s="18">
        <v>0.69387104888069084</v>
      </c>
      <c r="I146" s="32">
        <f t="shared" si="24"/>
        <v>289823.03398338461</v>
      </c>
      <c r="J146" s="32">
        <f t="shared" si="25"/>
        <v>321827.70856583695</v>
      </c>
      <c r="K146" s="39">
        <f t="shared" si="27"/>
        <v>1110.4283332576222</v>
      </c>
      <c r="L146" s="34">
        <f t="shared" si="28"/>
        <v>2.7008957900612758E-2</v>
      </c>
      <c r="M146" s="35">
        <v>1020.1738558768275</v>
      </c>
      <c r="N146" s="35">
        <v>239.41197472954138</v>
      </c>
      <c r="O146" s="36">
        <f t="shared" si="26"/>
        <v>111042833.32576221</v>
      </c>
      <c r="P146" s="127">
        <f t="shared" si="29"/>
        <v>2.7008957900612779E-2</v>
      </c>
      <c r="Q146" s="84">
        <v>1099.675497874948</v>
      </c>
      <c r="R146" s="84">
        <v>3.2908951978969744E-2</v>
      </c>
      <c r="S146" s="131">
        <f t="shared" si="30"/>
        <v>-5.8999940783569862E-3</v>
      </c>
      <c r="T146" s="132">
        <f t="shared" si="35"/>
        <v>10.75283538267422</v>
      </c>
      <c r="U146" s="16">
        <v>1110.1472305870107</v>
      </c>
      <c r="V146" s="16">
        <v>2.7009245701246604E-2</v>
      </c>
      <c r="W146" s="115">
        <f t="shared" si="31"/>
        <v>2.8780063384553634E-7</v>
      </c>
      <c r="X146" s="17">
        <f t="shared" si="32"/>
        <v>-0.28110267061151717</v>
      </c>
      <c r="Y146" s="16">
        <v>1110.4283332576222</v>
      </c>
      <c r="Z146" s="16">
        <v>2.7008957900612758E-2</v>
      </c>
      <c r="AA146" s="115">
        <f t="shared" si="33"/>
        <v>0</v>
      </c>
      <c r="AB146" s="17">
        <f t="shared" si="34"/>
        <v>0</v>
      </c>
    </row>
    <row r="147" spans="1:28">
      <c r="A147" s="18">
        <v>20180801</v>
      </c>
      <c r="B147" s="18" t="s">
        <v>99</v>
      </c>
      <c r="C147" s="27">
        <v>46550</v>
      </c>
      <c r="D147" s="27">
        <v>1</v>
      </c>
      <c r="E147" s="27">
        <v>2.9566988210075027</v>
      </c>
      <c r="F147" s="18">
        <v>275578</v>
      </c>
      <c r="G147" s="18">
        <v>1</v>
      </c>
      <c r="H147" s="18">
        <v>0.69387104888069084</v>
      </c>
      <c r="I147" s="32">
        <f t="shared" si="24"/>
        <v>289823.03398338461</v>
      </c>
      <c r="J147" s="32">
        <f t="shared" si="25"/>
        <v>328849.92602634226</v>
      </c>
      <c r="K147" s="39">
        <f t="shared" si="27"/>
        <v>1134.6576616308387</v>
      </c>
      <c r="L147" s="34">
        <f t="shared" si="28"/>
        <v>2.1819803806820946E-2</v>
      </c>
      <c r="M147" s="35">
        <v>1020.1738558768275</v>
      </c>
      <c r="N147" s="35">
        <v>239.41197472954138</v>
      </c>
      <c r="O147" s="36">
        <f t="shared" si="26"/>
        <v>113465766.16308388</v>
      </c>
      <c r="P147" s="127">
        <f t="shared" si="29"/>
        <v>2.1819803806821116E-2</v>
      </c>
      <c r="Q147" s="84">
        <v>1126.6282802152193</v>
      </c>
      <c r="R147" s="84">
        <v>2.4509759826745147E-2</v>
      </c>
      <c r="S147" s="131">
        <f t="shared" si="30"/>
        <v>-2.6899560199242015E-3</v>
      </c>
      <c r="T147" s="132">
        <f t="shared" si="35"/>
        <v>8.0293814156193548</v>
      </c>
      <c r="U147" s="16">
        <v>1134.3706226845154</v>
      </c>
      <c r="V147" s="16">
        <v>2.1819981557487825E-2</v>
      </c>
      <c r="W147" s="115">
        <f t="shared" si="31"/>
        <v>1.7775066687986119E-7</v>
      </c>
      <c r="X147" s="17">
        <f t="shared" si="32"/>
        <v>-0.2870389463232641</v>
      </c>
      <c r="Y147" s="16">
        <v>1134.6576616308387</v>
      </c>
      <c r="Z147" s="16">
        <v>2.1819803806820946E-2</v>
      </c>
      <c r="AA147" s="115">
        <f t="shared" si="33"/>
        <v>0</v>
      </c>
      <c r="AB147" s="17">
        <f t="shared" si="34"/>
        <v>0</v>
      </c>
    </row>
    <row r="148" spans="1:28">
      <c r="A148" s="18">
        <v>20180802</v>
      </c>
      <c r="B148" s="18" t="s">
        <v>99</v>
      </c>
      <c r="C148" s="27">
        <v>45550</v>
      </c>
      <c r="D148" s="27">
        <v>1</v>
      </c>
      <c r="E148" s="27">
        <v>2.9566988210075027</v>
      </c>
      <c r="F148" s="18">
        <v>276561</v>
      </c>
      <c r="G148" s="18">
        <v>1</v>
      </c>
      <c r="H148" s="18">
        <v>0.69387104888069084</v>
      </c>
      <c r="I148" s="32">
        <f t="shared" si="24"/>
        <v>289823.03398338461</v>
      </c>
      <c r="J148" s="32">
        <f t="shared" si="25"/>
        <v>326575.30244638445</v>
      </c>
      <c r="K148" s="39">
        <f t="shared" si="27"/>
        <v>1126.8093427836616</v>
      </c>
      <c r="L148" s="34">
        <f t="shared" si="28"/>
        <v>-6.9169046423189365E-3</v>
      </c>
      <c r="M148" s="35">
        <v>1020.1738558768275</v>
      </c>
      <c r="N148" s="35">
        <v>239.41197472954138</v>
      </c>
      <c r="O148" s="36">
        <f t="shared" si="26"/>
        <v>112680934.27836618</v>
      </c>
      <c r="P148" s="127">
        <f t="shared" si="29"/>
        <v>-6.9169046423188758E-3</v>
      </c>
      <c r="Q148" s="84">
        <v>1121.6619255508951</v>
      </c>
      <c r="R148" s="84">
        <v>-4.4081572880235627E-3</v>
      </c>
      <c r="S148" s="131">
        <f t="shared" si="30"/>
        <v>-2.5087473542953738E-3</v>
      </c>
      <c r="T148" s="132">
        <f t="shared" si="35"/>
        <v>5.1474172327664292</v>
      </c>
      <c r="U148" s="16">
        <v>1126.5229930385267</v>
      </c>
      <c r="V148" s="16">
        <v>-6.918047319858402E-3</v>
      </c>
      <c r="W148" s="115">
        <f t="shared" si="31"/>
        <v>-1.1426775394654878E-6</v>
      </c>
      <c r="X148" s="17">
        <f t="shared" si="32"/>
        <v>-0.28634974513488487</v>
      </c>
      <c r="Y148" s="16">
        <v>1126.8093427836618</v>
      </c>
      <c r="Z148" s="16">
        <v>-6.9169046423187362E-3</v>
      </c>
      <c r="AA148" s="115">
        <f t="shared" si="33"/>
        <v>2.0036056147532122E-16</v>
      </c>
      <c r="AB148" s="17">
        <f t="shared" si="34"/>
        <v>0</v>
      </c>
    </row>
    <row r="149" spans="1:28">
      <c r="A149" s="18">
        <v>20180803</v>
      </c>
      <c r="B149" s="18" t="s">
        <v>99</v>
      </c>
      <c r="C149" s="27">
        <v>45750</v>
      </c>
      <c r="D149" s="27">
        <v>1</v>
      </c>
      <c r="E149" s="27">
        <v>2.9566988210075027</v>
      </c>
      <c r="F149" s="18">
        <v>275578</v>
      </c>
      <c r="G149" s="18">
        <v>1</v>
      </c>
      <c r="H149" s="18">
        <v>0.69387104888069084</v>
      </c>
      <c r="I149" s="32">
        <f t="shared" si="24"/>
        <v>289823.03398338461</v>
      </c>
      <c r="J149" s="32">
        <f t="shared" si="25"/>
        <v>326484.56696953624</v>
      </c>
      <c r="K149" s="39">
        <f t="shared" si="27"/>
        <v>1126.496270783824</v>
      </c>
      <c r="L149" s="34">
        <f t="shared" si="28"/>
        <v>-2.7783937171142411E-4</v>
      </c>
      <c r="M149" s="35">
        <v>1020.1738558768275</v>
      </c>
      <c r="N149" s="35">
        <v>239.41197472954138</v>
      </c>
      <c r="O149" s="36">
        <f t="shared" si="26"/>
        <v>112649627.0783824</v>
      </c>
      <c r="P149" s="127">
        <f t="shared" si="29"/>
        <v>-2.7783937171158463E-4</v>
      </c>
      <c r="Q149" s="84">
        <v>1120.4648415641063</v>
      </c>
      <c r="R149" s="84">
        <v>-1.067241349215695E-3</v>
      </c>
      <c r="S149" s="131">
        <f t="shared" si="30"/>
        <v>7.894019775042709E-4</v>
      </c>
      <c r="T149" s="132">
        <f t="shared" si="35"/>
        <v>6.0314292197176655</v>
      </c>
      <c r="U149" s="16">
        <v>1126.2113057889107</v>
      </c>
      <c r="V149" s="16">
        <v>-2.7668077042550298E-4</v>
      </c>
      <c r="W149" s="115">
        <f t="shared" si="31"/>
        <v>1.158601285921137E-6</v>
      </c>
      <c r="X149" s="17">
        <f t="shared" si="32"/>
        <v>-0.28496499491325267</v>
      </c>
      <c r="Y149" s="16">
        <v>1126.4962707838242</v>
      </c>
      <c r="Z149" s="16">
        <v>-2.7783937171142406E-4</v>
      </c>
      <c r="AA149" s="115">
        <f t="shared" si="33"/>
        <v>0</v>
      </c>
      <c r="AB149" s="17">
        <f t="shared" si="34"/>
        <v>0</v>
      </c>
    </row>
    <row r="150" spans="1:28">
      <c r="A150" s="18">
        <v>20180806</v>
      </c>
      <c r="B150" s="18" t="s">
        <v>99</v>
      </c>
      <c r="C150" s="27">
        <v>45800</v>
      </c>
      <c r="D150" s="27">
        <v>1</v>
      </c>
      <c r="E150" s="27">
        <v>2.9566988210075027</v>
      </c>
      <c r="F150" s="18">
        <v>269192</v>
      </c>
      <c r="G150" s="18">
        <v>1</v>
      </c>
      <c r="H150" s="18">
        <v>0.69387104888069084</v>
      </c>
      <c r="I150" s="32">
        <f t="shared" si="24"/>
        <v>289823.03398338461</v>
      </c>
      <c r="J150" s="32">
        <f t="shared" si="25"/>
        <v>322201.34139243455</v>
      </c>
      <c r="K150" s="39">
        <f t="shared" si="27"/>
        <v>1111.7175090055341</v>
      </c>
      <c r="L150" s="34">
        <f t="shared" si="28"/>
        <v>-1.311922832022047E-2</v>
      </c>
      <c r="M150" s="35">
        <v>1020.1738558768275</v>
      </c>
      <c r="N150" s="35">
        <v>239.41197472954138</v>
      </c>
      <c r="O150" s="36">
        <f t="shared" si="26"/>
        <v>111171750.90055341</v>
      </c>
      <c r="P150" s="127">
        <f t="shared" si="29"/>
        <v>-1.3119228320220543E-2</v>
      </c>
      <c r="Q150" s="84">
        <v>1103.0534227576145</v>
      </c>
      <c r="R150" s="84">
        <v>-1.5539460195990147E-2</v>
      </c>
      <c r="S150" s="131">
        <f t="shared" si="30"/>
        <v>2.4202318757696774E-3</v>
      </c>
      <c r="T150" s="132">
        <f t="shared" si="35"/>
        <v>8.664086247919613</v>
      </c>
      <c r="U150" s="16">
        <v>1111.4364060170255</v>
      </c>
      <c r="V150" s="16">
        <v>-1.3119118673325152E-2</v>
      </c>
      <c r="W150" s="115">
        <f t="shared" si="31"/>
        <v>1.0964689531843541E-7</v>
      </c>
      <c r="X150" s="17">
        <f t="shared" si="32"/>
        <v>-0.28110298850856452</v>
      </c>
      <c r="Y150" s="16">
        <v>1111.7175090055341</v>
      </c>
      <c r="Z150" s="16">
        <v>-1.311922832022067E-2</v>
      </c>
      <c r="AA150" s="115">
        <f t="shared" si="33"/>
        <v>-1.9949319973733282E-16</v>
      </c>
      <c r="AB150" s="17">
        <f t="shared" si="34"/>
        <v>0</v>
      </c>
    </row>
    <row r="151" spans="1:28">
      <c r="A151" s="18">
        <v>20180807</v>
      </c>
      <c r="B151" s="18" t="s">
        <v>99</v>
      </c>
      <c r="C151" s="27">
        <v>46700</v>
      </c>
      <c r="D151" s="27">
        <v>1</v>
      </c>
      <c r="E151" s="27">
        <v>2.9566988210075027</v>
      </c>
      <c r="F151" s="18">
        <v>269684</v>
      </c>
      <c r="G151" s="18">
        <v>1</v>
      </c>
      <c r="H151" s="18">
        <v>0.69387104888069084</v>
      </c>
      <c r="I151" s="32">
        <f t="shared" si="24"/>
        <v>289823.03398338461</v>
      </c>
      <c r="J151" s="32">
        <f t="shared" si="25"/>
        <v>325203.75488739065</v>
      </c>
      <c r="K151" s="39">
        <f t="shared" si="27"/>
        <v>1122.0769806240949</v>
      </c>
      <c r="L151" s="34">
        <f t="shared" si="28"/>
        <v>9.3184388431802392E-3</v>
      </c>
      <c r="M151" s="35">
        <v>1020.1738558768275</v>
      </c>
      <c r="N151" s="35">
        <v>239.41197472954138</v>
      </c>
      <c r="O151" s="36">
        <f t="shared" si="26"/>
        <v>112207698.06240949</v>
      </c>
      <c r="P151" s="127">
        <f t="shared" si="29"/>
        <v>9.3184388431803329E-3</v>
      </c>
      <c r="Q151" s="84">
        <v>1111.3562630649001</v>
      </c>
      <c r="R151" s="84">
        <v>7.527142508228315E-3</v>
      </c>
      <c r="S151" s="131">
        <f t="shared" si="30"/>
        <v>1.7912963349519242E-3</v>
      </c>
      <c r="T151" s="132">
        <f t="shared" si="35"/>
        <v>10.720717559194782</v>
      </c>
      <c r="U151" s="16">
        <v>1121.7913957613393</v>
      </c>
      <c r="V151" s="16">
        <v>9.3167631438511433E-3</v>
      </c>
      <c r="W151" s="115">
        <f t="shared" si="31"/>
        <v>-1.6756993290959615E-6</v>
      </c>
      <c r="X151" s="17">
        <f t="shared" si="32"/>
        <v>-0.28558486275551331</v>
      </c>
      <c r="Y151" s="16">
        <v>1122.0769806240946</v>
      </c>
      <c r="Z151" s="16">
        <v>9.3184388431800345E-3</v>
      </c>
      <c r="AA151" s="115">
        <f t="shared" si="33"/>
        <v>-2.0469737016526324E-16</v>
      </c>
      <c r="AB151" s="17">
        <f t="shared" si="34"/>
        <v>0</v>
      </c>
    </row>
    <row r="152" spans="1:28">
      <c r="A152" s="18">
        <v>20180808</v>
      </c>
      <c r="B152" s="18" t="s">
        <v>99</v>
      </c>
      <c r="C152" s="27">
        <v>46800</v>
      </c>
      <c r="D152" s="27">
        <v>1</v>
      </c>
      <c r="E152" s="27">
        <v>2.9566988210075027</v>
      </c>
      <c r="F152" s="18">
        <v>271157</v>
      </c>
      <c r="G152" s="18">
        <v>1</v>
      </c>
      <c r="H152" s="18">
        <v>0.69387104888069084</v>
      </c>
      <c r="I152" s="32">
        <f t="shared" si="24"/>
        <v>289823.03398338461</v>
      </c>
      <c r="J152" s="32">
        <f t="shared" si="25"/>
        <v>326521.49682449258</v>
      </c>
      <c r="K152" s="39">
        <f t="shared" si="27"/>
        <v>1126.6236928677376</v>
      </c>
      <c r="L152" s="34">
        <f t="shared" si="28"/>
        <v>4.0520501909895017E-3</v>
      </c>
      <c r="M152" s="35">
        <v>1020.1738558768275</v>
      </c>
      <c r="N152" s="35">
        <v>239.41197472954138</v>
      </c>
      <c r="O152" s="36">
        <f t="shared" si="26"/>
        <v>112662369.28677377</v>
      </c>
      <c r="P152" s="127">
        <f t="shared" si="29"/>
        <v>4.0520501909895191E-3</v>
      </c>
      <c r="Q152" s="84">
        <v>1116.23360837064</v>
      </c>
      <c r="R152" s="84">
        <v>4.3886424793154856E-3</v>
      </c>
      <c r="S152" s="131">
        <f t="shared" si="30"/>
        <v>-3.3659228832598389E-4</v>
      </c>
      <c r="T152" s="132">
        <f t="shared" si="35"/>
        <v>10.390084497097632</v>
      </c>
      <c r="U152" s="16">
        <v>1126.3385850835655</v>
      </c>
      <c r="V152" s="16">
        <v>4.0535070418685438E-3</v>
      </c>
      <c r="W152" s="115">
        <f t="shared" si="31"/>
        <v>1.4568508790420778E-6</v>
      </c>
      <c r="X152" s="17">
        <f t="shared" si="32"/>
        <v>-0.28510778417216898</v>
      </c>
      <c r="Y152" s="16">
        <v>1126.6236928677379</v>
      </c>
      <c r="Z152" s="16">
        <v>4.0520501909899077E-3</v>
      </c>
      <c r="AA152" s="115">
        <f t="shared" si="33"/>
        <v>4.0592529337857286E-16</v>
      </c>
      <c r="AB152" s="17">
        <f t="shared" si="34"/>
        <v>0</v>
      </c>
    </row>
    <row r="153" spans="1:28">
      <c r="A153" s="18">
        <v>20180809</v>
      </c>
      <c r="B153" s="18" t="s">
        <v>99</v>
      </c>
      <c r="C153" s="27">
        <v>46900</v>
      </c>
      <c r="D153" s="27">
        <v>1</v>
      </c>
      <c r="E153" s="27">
        <v>2.9566988210075027</v>
      </c>
      <c r="F153" s="18">
        <v>271157</v>
      </c>
      <c r="G153" s="18">
        <v>1</v>
      </c>
      <c r="H153" s="18">
        <v>0.69387104888069084</v>
      </c>
      <c r="I153" s="32">
        <f t="shared" si="24"/>
        <v>289823.03398338461</v>
      </c>
      <c r="J153" s="32">
        <f t="shared" si="25"/>
        <v>326817.16670659336</v>
      </c>
      <c r="K153" s="39">
        <f t="shared" si="27"/>
        <v>1127.6438667236146</v>
      </c>
      <c r="L153" s="34">
        <f t="shared" si="28"/>
        <v>9.0551429224796601E-4</v>
      </c>
      <c r="M153" s="35">
        <v>1020.1738558768275</v>
      </c>
      <c r="N153" s="35">
        <v>239.41197472954138</v>
      </c>
      <c r="O153" s="36">
        <f t="shared" si="26"/>
        <v>112764386.67236146</v>
      </c>
      <c r="P153" s="127">
        <f t="shared" si="29"/>
        <v>9.0551429224796894E-4</v>
      </c>
      <c r="Q153" s="84">
        <v>1117.0040382020293</v>
      </c>
      <c r="R153" s="84">
        <v>6.9020483312078116E-4</v>
      </c>
      <c r="S153" s="131">
        <f t="shared" si="30"/>
        <v>2.1530945912718485E-4</v>
      </c>
      <c r="T153" s="132">
        <f t="shared" si="35"/>
        <v>10.639828521585287</v>
      </c>
      <c r="U153" s="16">
        <v>1127.358499695516</v>
      </c>
      <c r="V153" s="16">
        <v>9.0551333804732986E-4</v>
      </c>
      <c r="W153" s="115">
        <f t="shared" si="31"/>
        <v>-9.542006361483793E-10</v>
      </c>
      <c r="X153" s="17">
        <f t="shared" si="32"/>
        <v>-0.28536702809856251</v>
      </c>
      <c r="Y153" s="16">
        <v>1127.6438667236146</v>
      </c>
      <c r="Z153" s="16">
        <v>9.0551429224776402E-4</v>
      </c>
      <c r="AA153" s="115">
        <f t="shared" si="33"/>
        <v>-2.0198686473404948E-16</v>
      </c>
      <c r="AB153" s="17">
        <f t="shared" si="34"/>
        <v>0</v>
      </c>
    </row>
    <row r="154" spans="1:28">
      <c r="A154" s="18">
        <v>20180810</v>
      </c>
      <c r="B154" s="18" t="s">
        <v>99</v>
      </c>
      <c r="C154" s="27">
        <v>45400</v>
      </c>
      <c r="D154" s="27">
        <v>1</v>
      </c>
      <c r="E154" s="27">
        <v>2.9566988210075027</v>
      </c>
      <c r="F154" s="18">
        <v>267228</v>
      </c>
      <c r="G154" s="18">
        <v>1</v>
      </c>
      <c r="H154" s="18">
        <v>0.69387104888069084</v>
      </c>
      <c r="I154" s="32">
        <f t="shared" si="24"/>
        <v>289823.03398338461</v>
      </c>
      <c r="J154" s="32">
        <f t="shared" si="25"/>
        <v>319655.89912402991</v>
      </c>
      <c r="K154" s="39">
        <f t="shared" si="27"/>
        <v>1102.9347623983385</v>
      </c>
      <c r="L154" s="34">
        <f t="shared" si="28"/>
        <v>-2.191215245737884E-2</v>
      </c>
      <c r="M154" s="35">
        <v>1020.1738558768275</v>
      </c>
      <c r="N154" s="35">
        <v>239.41197472954138</v>
      </c>
      <c r="O154" s="36">
        <f t="shared" si="26"/>
        <v>110293476.23983385</v>
      </c>
      <c r="P154" s="127">
        <f t="shared" si="29"/>
        <v>-2.1912152457378962E-2</v>
      </c>
      <c r="Q154" s="84">
        <v>1094.4958161329237</v>
      </c>
      <c r="R154" s="84">
        <v>-2.0150528824708348E-2</v>
      </c>
      <c r="S154" s="131">
        <f t="shared" si="30"/>
        <v>-1.7616236326704927E-3</v>
      </c>
      <c r="T154" s="132">
        <f t="shared" si="35"/>
        <v>8.4389462654148701</v>
      </c>
      <c r="U154" s="16">
        <v>1102.6537146221892</v>
      </c>
      <c r="V154" s="16">
        <v>-2.191386775369077E-2</v>
      </c>
      <c r="W154" s="115">
        <f t="shared" si="31"/>
        <v>-1.7152963119292097E-6</v>
      </c>
      <c r="X154" s="17">
        <f t="shared" si="32"/>
        <v>-0.28104777614930754</v>
      </c>
      <c r="Y154" s="16">
        <v>1102.9347623983385</v>
      </c>
      <c r="Z154" s="16">
        <v>-2.191215245737884E-2</v>
      </c>
      <c r="AA154" s="115">
        <f t="shared" si="33"/>
        <v>0</v>
      </c>
      <c r="AB154" s="17">
        <f t="shared" si="34"/>
        <v>0</v>
      </c>
    </row>
    <row r="155" spans="1:28">
      <c r="A155" s="18">
        <v>20180813</v>
      </c>
      <c r="B155" s="18" t="s">
        <v>99</v>
      </c>
      <c r="C155" s="27">
        <v>45050</v>
      </c>
      <c r="D155" s="27">
        <v>1</v>
      </c>
      <c r="E155" s="27">
        <v>2.9566988210075027</v>
      </c>
      <c r="F155" s="18">
        <v>255929</v>
      </c>
      <c r="G155" s="18">
        <v>1</v>
      </c>
      <c r="H155" s="18">
        <v>0.69387104888069084</v>
      </c>
      <c r="I155" s="32">
        <f t="shared" si="24"/>
        <v>289823.03398338461</v>
      </c>
      <c r="J155" s="32">
        <f t="shared" si="25"/>
        <v>310781.00555537432</v>
      </c>
      <c r="K155" s="39">
        <f t="shared" si="27"/>
        <v>1072.3129948780788</v>
      </c>
      <c r="L155" s="34">
        <f t="shared" si="28"/>
        <v>-2.7763897343912242E-2</v>
      </c>
      <c r="M155" s="35">
        <v>1020.1738558768275</v>
      </c>
      <c r="N155" s="35">
        <v>239.41197472954138</v>
      </c>
      <c r="O155" s="36">
        <f t="shared" si="26"/>
        <v>107231299.48780787</v>
      </c>
      <c r="P155" s="127">
        <f t="shared" si="29"/>
        <v>-2.7763897343912294E-2</v>
      </c>
      <c r="Q155" s="84">
        <v>1060.3129597530399</v>
      </c>
      <c r="R155" s="84">
        <v>-3.1231600775468264E-2</v>
      </c>
      <c r="S155" s="131">
        <f t="shared" si="30"/>
        <v>3.4677034315560226E-3</v>
      </c>
      <c r="T155" s="132">
        <f t="shared" si="35"/>
        <v>12.000035125038949</v>
      </c>
      <c r="U155" s="16">
        <v>1072.0415740349165</v>
      </c>
      <c r="V155" s="16">
        <v>-2.7762243196869481E-2</v>
      </c>
      <c r="W155" s="115">
        <f t="shared" si="31"/>
        <v>1.6541470427601512E-6</v>
      </c>
      <c r="X155" s="17">
        <f t="shared" si="32"/>
        <v>-0.27142084316233195</v>
      </c>
      <c r="Y155" s="16">
        <v>1072.3129948780788</v>
      </c>
      <c r="Z155" s="16">
        <v>-2.7763897343912242E-2</v>
      </c>
      <c r="AA155" s="115">
        <f t="shared" si="33"/>
        <v>0</v>
      </c>
      <c r="AB155" s="17">
        <f t="shared" si="34"/>
        <v>0</v>
      </c>
    </row>
    <row r="156" spans="1:28">
      <c r="A156" s="18">
        <v>20180814</v>
      </c>
      <c r="B156" s="18" t="s">
        <v>99</v>
      </c>
      <c r="C156" s="27">
        <v>45150</v>
      </c>
      <c r="D156" s="27">
        <v>1</v>
      </c>
      <c r="E156" s="27">
        <v>2.9566988210075027</v>
      </c>
      <c r="F156" s="18">
        <v>256421</v>
      </c>
      <c r="G156" s="18">
        <v>1</v>
      </c>
      <c r="H156" s="18">
        <v>0.69387104888069084</v>
      </c>
      <c r="I156" s="32">
        <f t="shared" si="24"/>
        <v>289823.03398338461</v>
      </c>
      <c r="J156" s="32">
        <f t="shared" si="25"/>
        <v>311418.05999352434</v>
      </c>
      <c r="K156" s="39">
        <f t="shared" si="27"/>
        <v>1074.5110756496247</v>
      </c>
      <c r="L156" s="34">
        <f t="shared" si="28"/>
        <v>2.0498499804115188E-3</v>
      </c>
      <c r="M156" s="35">
        <v>1020.1738558768275</v>
      </c>
      <c r="N156" s="35">
        <v>239.41197472954138</v>
      </c>
      <c r="O156" s="36">
        <f t="shared" si="26"/>
        <v>107451107.56496251</v>
      </c>
      <c r="P156" s="127">
        <f t="shared" si="29"/>
        <v>2.049849980412001E-3</v>
      </c>
      <c r="Q156" s="84">
        <v>1062.4523614092125</v>
      </c>
      <c r="R156" s="84">
        <v>2.0177077309994291E-3</v>
      </c>
      <c r="S156" s="131">
        <f t="shared" si="30"/>
        <v>3.21422494120897E-5</v>
      </c>
      <c r="T156" s="132">
        <f t="shared" si="35"/>
        <v>12.058714240412201</v>
      </c>
      <c r="U156" s="16">
        <v>1074.2372468836254</v>
      </c>
      <c r="V156" s="16">
        <v>2.0481228544569447E-3</v>
      </c>
      <c r="W156" s="115">
        <f t="shared" si="31"/>
        <v>-1.7271259545740061E-6</v>
      </c>
      <c r="X156" s="17">
        <f t="shared" si="32"/>
        <v>-0.27382876599926931</v>
      </c>
      <c r="Y156" s="16">
        <v>1074.5110756496249</v>
      </c>
      <c r="Z156" s="16">
        <v>2.0498499804117308E-3</v>
      </c>
      <c r="AA156" s="115">
        <f t="shared" si="33"/>
        <v>2.1206994493816467E-16</v>
      </c>
      <c r="AB156" s="17">
        <f t="shared" si="34"/>
        <v>0</v>
      </c>
    </row>
    <row r="157" spans="1:28">
      <c r="A157" s="18">
        <v>20180816</v>
      </c>
      <c r="B157" s="18" t="s">
        <v>99</v>
      </c>
      <c r="C157" s="27">
        <v>44250</v>
      </c>
      <c r="D157" s="27">
        <v>1</v>
      </c>
      <c r="E157" s="27">
        <v>2.9566988210075027</v>
      </c>
      <c r="F157" s="18">
        <v>253964</v>
      </c>
      <c r="G157" s="18">
        <v>1</v>
      </c>
      <c r="H157" s="18">
        <v>0.69387104888069084</v>
      </c>
      <c r="I157" s="32">
        <f t="shared" si="24"/>
        <v>289823.03398338461</v>
      </c>
      <c r="J157" s="32">
        <f t="shared" si="25"/>
        <v>307052.18988751777</v>
      </c>
      <c r="K157" s="39">
        <f t="shared" si="27"/>
        <v>1059.4471587276287</v>
      </c>
      <c r="L157" s="34">
        <f t="shared" si="28"/>
        <v>-1.4019322148809587E-2</v>
      </c>
      <c r="M157" s="35">
        <v>1020.1738558768275</v>
      </c>
      <c r="N157" s="35">
        <v>239.41197472954138</v>
      </c>
      <c r="O157" s="36">
        <f t="shared" si="26"/>
        <v>105944715.87276286</v>
      </c>
      <c r="P157" s="127">
        <f t="shared" si="29"/>
        <v>-1.4019322148810026E-2</v>
      </c>
      <c r="Q157" s="84">
        <v>1048.6736338027927</v>
      </c>
      <c r="R157" s="84">
        <v>-1.29687956908901E-2</v>
      </c>
      <c r="S157" s="131">
        <f t="shared" si="30"/>
        <v>-1.0505264579194866E-3</v>
      </c>
      <c r="T157" s="132">
        <f t="shared" si="35"/>
        <v>10.773524924836011</v>
      </c>
      <c r="U157" s="16">
        <v>1059.1792241922778</v>
      </c>
      <c r="V157" s="16">
        <v>-1.4017408849889591E-2</v>
      </c>
      <c r="W157" s="115">
        <f t="shared" si="31"/>
        <v>1.9132989199956152E-6</v>
      </c>
      <c r="X157" s="17">
        <f t="shared" si="32"/>
        <v>-0.26793453535083245</v>
      </c>
      <c r="Y157" s="16">
        <v>1059.4471587276284</v>
      </c>
      <c r="Z157" s="16">
        <v>-1.4019322148810007E-2</v>
      </c>
      <c r="AA157" s="115">
        <f t="shared" si="33"/>
        <v>-4.1980308118638732E-16</v>
      </c>
      <c r="AB157" s="17">
        <f t="shared" si="34"/>
        <v>0</v>
      </c>
    </row>
    <row r="158" spans="1:28">
      <c r="A158" s="18">
        <v>20180817</v>
      </c>
      <c r="B158" s="18" t="s">
        <v>99</v>
      </c>
      <c r="C158" s="27">
        <v>44100</v>
      </c>
      <c r="D158" s="27">
        <v>1</v>
      </c>
      <c r="E158" s="27">
        <v>2.9566988210075027</v>
      </c>
      <c r="F158" s="18">
        <v>258385</v>
      </c>
      <c r="G158" s="18">
        <v>1</v>
      </c>
      <c r="H158" s="18">
        <v>0.69387104888069084</v>
      </c>
      <c r="I158" s="32">
        <f t="shared" si="24"/>
        <v>289823.03398338461</v>
      </c>
      <c r="J158" s="32">
        <f t="shared" si="25"/>
        <v>309676.28897146817</v>
      </c>
      <c r="K158" s="39">
        <f t="shared" si="27"/>
        <v>1068.5013013466062</v>
      </c>
      <c r="L158" s="34">
        <f t="shared" si="28"/>
        <v>8.5461011853118826E-3</v>
      </c>
      <c r="M158" s="35">
        <v>1020.1738558768275</v>
      </c>
      <c r="N158" s="35">
        <v>239.41197472954138</v>
      </c>
      <c r="O158" s="36">
        <f t="shared" si="26"/>
        <v>106850130.13466065</v>
      </c>
      <c r="P158" s="127">
        <f t="shared" si="29"/>
        <v>8.5461011853122434E-3</v>
      </c>
      <c r="Q158" s="84">
        <v>1059.8387354787608</v>
      </c>
      <c r="R158" s="84">
        <v>1.0646879368445874E-2</v>
      </c>
      <c r="S158" s="131">
        <f t="shared" si="30"/>
        <v>-2.1007781831339917E-3</v>
      </c>
      <c r="T158" s="132">
        <f t="shared" si="35"/>
        <v>8.6625658678453874</v>
      </c>
      <c r="U158" s="16">
        <v>1068.2311764051785</v>
      </c>
      <c r="V158" s="16">
        <v>8.5461950217194244E-3</v>
      </c>
      <c r="W158" s="115">
        <f t="shared" si="31"/>
        <v>9.3836407541805777E-8</v>
      </c>
      <c r="X158" s="17">
        <f t="shared" si="32"/>
        <v>-0.27012494142763899</v>
      </c>
      <c r="Y158" s="16">
        <v>1068.5013013466062</v>
      </c>
      <c r="Z158" s="16">
        <v>8.5461011853120994E-3</v>
      </c>
      <c r="AA158" s="115">
        <f t="shared" si="33"/>
        <v>2.1684043449710089E-16</v>
      </c>
      <c r="AB158" s="17">
        <f t="shared" si="34"/>
        <v>0</v>
      </c>
    </row>
    <row r="159" spans="1:28">
      <c r="A159" s="18">
        <v>20180820</v>
      </c>
      <c r="B159" s="18" t="s">
        <v>99</v>
      </c>
      <c r="C159" s="27">
        <v>43850</v>
      </c>
      <c r="D159" s="27">
        <v>1</v>
      </c>
      <c r="E159" s="27">
        <v>2.9566988210075027</v>
      </c>
      <c r="F159" s="18">
        <v>256421</v>
      </c>
      <c r="G159" s="18">
        <v>1</v>
      </c>
      <c r="H159" s="18">
        <v>0.69387104888069084</v>
      </c>
      <c r="I159" s="32">
        <f t="shared" si="24"/>
        <v>289823.03398338461</v>
      </c>
      <c r="J159" s="32">
        <f t="shared" si="25"/>
        <v>307574.35152621462</v>
      </c>
      <c r="K159" s="39">
        <f t="shared" si="27"/>
        <v>1061.2488155232261</v>
      </c>
      <c r="L159" s="34">
        <f t="shared" si="28"/>
        <v>-6.7875311094520458E-3</v>
      </c>
      <c r="M159" s="35">
        <v>1020.1738558768275</v>
      </c>
      <c r="N159" s="35">
        <v>239.41197472954138</v>
      </c>
      <c r="O159" s="36">
        <f t="shared" si="26"/>
        <v>106124881.55232263</v>
      </c>
      <c r="P159" s="127">
        <f t="shared" si="29"/>
        <v>-6.7875311094521542E-3</v>
      </c>
      <c r="Q159" s="84">
        <v>1052.4367736011536</v>
      </c>
      <c r="R159" s="84">
        <v>-6.984045430518707E-3</v>
      </c>
      <c r="S159" s="131">
        <f t="shared" si="30"/>
        <v>1.9651432106666117E-4</v>
      </c>
      <c r="T159" s="132">
        <f t="shared" si="35"/>
        <v>8.8120419220724671</v>
      </c>
      <c r="U159" s="16">
        <v>1060.9783569282681</v>
      </c>
      <c r="V159" s="16">
        <v>-6.7895598229192984E-3</v>
      </c>
      <c r="W159" s="115">
        <f t="shared" si="31"/>
        <v>-2.0287134672525645E-6</v>
      </c>
      <c r="X159" s="17">
        <f t="shared" si="32"/>
        <v>-0.27045859495797231</v>
      </c>
      <c r="Y159" s="16">
        <v>1061.2488155232261</v>
      </c>
      <c r="Z159" s="16">
        <v>-6.7875311094520458E-3</v>
      </c>
      <c r="AA159" s="115">
        <f t="shared" si="33"/>
        <v>0</v>
      </c>
      <c r="AB159" s="17">
        <f t="shared" si="34"/>
        <v>0</v>
      </c>
    </row>
    <row r="160" spans="1:28">
      <c r="A160" s="18">
        <v>20180821</v>
      </c>
      <c r="B160" s="18" t="s">
        <v>99</v>
      </c>
      <c r="C160" s="27">
        <v>44800</v>
      </c>
      <c r="D160" s="27">
        <v>1</v>
      </c>
      <c r="E160" s="27">
        <v>2.9566988210075027</v>
      </c>
      <c r="F160" s="18">
        <v>263789</v>
      </c>
      <c r="G160" s="18">
        <v>1</v>
      </c>
      <c r="H160" s="18">
        <v>0.69387104888069084</v>
      </c>
      <c r="I160" s="32">
        <f t="shared" si="24"/>
        <v>289823.03398338461</v>
      </c>
      <c r="J160" s="32">
        <f t="shared" si="25"/>
        <v>315495.65729432472</v>
      </c>
      <c r="K160" s="39">
        <f t="shared" si="27"/>
        <v>1088.5803414521288</v>
      </c>
      <c r="L160" s="34">
        <f t="shared" si="28"/>
        <v>2.575411678120693E-2</v>
      </c>
      <c r="M160" s="35">
        <v>1020.1738558768275</v>
      </c>
      <c r="N160" s="35">
        <v>239.41197472954138</v>
      </c>
      <c r="O160" s="36">
        <f t="shared" si="26"/>
        <v>108858034.14521286</v>
      </c>
      <c r="P160" s="127">
        <f t="shared" si="29"/>
        <v>2.5754116781206579E-2</v>
      </c>
      <c r="Q160" s="84">
        <v>1080.2904343711039</v>
      </c>
      <c r="R160" s="84">
        <v>2.6465875640816459E-2</v>
      </c>
      <c r="S160" s="131">
        <f t="shared" si="30"/>
        <v>-7.1175885960952923E-4</v>
      </c>
      <c r="T160" s="132">
        <f t="shared" si="35"/>
        <v>8.2899070810249214</v>
      </c>
      <c r="U160" s="16">
        <v>1088.3039192931762</v>
      </c>
      <c r="V160" s="16">
        <v>2.5755061058946368E-2</v>
      </c>
      <c r="W160" s="115">
        <f t="shared" si="31"/>
        <v>9.4427773943833726E-7</v>
      </c>
      <c r="X160" s="17">
        <f t="shared" si="32"/>
        <v>-0.27642215895252775</v>
      </c>
      <c r="Y160" s="16">
        <v>1088.5803414521286</v>
      </c>
      <c r="Z160" s="16">
        <v>2.5754116781206714E-2</v>
      </c>
      <c r="AA160" s="115">
        <f t="shared" si="33"/>
        <v>-2.1510571102112408E-16</v>
      </c>
      <c r="AB160" s="17">
        <f t="shared" si="34"/>
        <v>0</v>
      </c>
    </row>
    <row r="161" spans="1:28">
      <c r="A161" s="18">
        <v>20180822</v>
      </c>
      <c r="B161" s="18" t="s">
        <v>99</v>
      </c>
      <c r="C161" s="27">
        <v>46100</v>
      </c>
      <c r="D161" s="27">
        <v>1</v>
      </c>
      <c r="E161" s="27">
        <v>2.9566988210075027</v>
      </c>
      <c r="F161" s="18">
        <v>263789</v>
      </c>
      <c r="G161" s="18">
        <v>1</v>
      </c>
      <c r="H161" s="18">
        <v>0.69387104888069084</v>
      </c>
      <c r="I161" s="32">
        <f t="shared" si="24"/>
        <v>289823.03398338461</v>
      </c>
      <c r="J161" s="32">
        <f t="shared" si="25"/>
        <v>319339.36576163443</v>
      </c>
      <c r="K161" s="39">
        <f t="shared" si="27"/>
        <v>1101.8426015785271</v>
      </c>
      <c r="L161" s="34">
        <f t="shared" si="28"/>
        <v>1.2183078842584058E-2</v>
      </c>
      <c r="M161" s="35">
        <v>1020.1738558768275</v>
      </c>
      <c r="N161" s="35">
        <v>239.41197472954138</v>
      </c>
      <c r="O161" s="36">
        <f t="shared" si="26"/>
        <v>110184260.15785274</v>
      </c>
      <c r="P161" s="127">
        <f t="shared" si="29"/>
        <v>1.2183078842584466E-2</v>
      </c>
      <c r="Q161" s="84">
        <v>1090.3060221791627</v>
      </c>
      <c r="R161" s="84">
        <v>9.2711991973616573E-3</v>
      </c>
      <c r="S161" s="131">
        <f t="shared" si="30"/>
        <v>2.9118796452224007E-3</v>
      </c>
      <c r="T161" s="132">
        <f t="shared" si="35"/>
        <v>11.536579399364427</v>
      </c>
      <c r="U161" s="16">
        <v>1101.5628092485338</v>
      </c>
      <c r="V161" s="16">
        <v>1.2183076547191711E-2</v>
      </c>
      <c r="W161" s="115">
        <f t="shared" si="31"/>
        <v>-2.2953923466823012E-9</v>
      </c>
      <c r="X161" s="17">
        <f t="shared" si="32"/>
        <v>-0.27979232999337</v>
      </c>
      <c r="Y161" s="16">
        <v>1101.8426015785274</v>
      </c>
      <c r="Z161" s="16">
        <v>1.2183078842584478E-2</v>
      </c>
      <c r="AA161" s="115">
        <f t="shared" si="33"/>
        <v>4.1980308118638732E-16</v>
      </c>
      <c r="AB161" s="17">
        <f t="shared" si="34"/>
        <v>0</v>
      </c>
    </row>
    <row r="162" spans="1:28">
      <c r="A162" s="18">
        <v>20180823</v>
      </c>
      <c r="B162" s="18" t="s">
        <v>99</v>
      </c>
      <c r="C162" s="27">
        <v>46200</v>
      </c>
      <c r="D162" s="27">
        <v>1</v>
      </c>
      <c r="E162" s="27">
        <v>2.9566988210075027</v>
      </c>
      <c r="F162" s="18">
        <v>269192</v>
      </c>
      <c r="G162" s="18">
        <v>1</v>
      </c>
      <c r="H162" s="18">
        <v>0.69387104888069084</v>
      </c>
      <c r="I162" s="32">
        <f t="shared" si="24"/>
        <v>289823.03398338461</v>
      </c>
      <c r="J162" s="32">
        <f t="shared" si="25"/>
        <v>323384.02092083753</v>
      </c>
      <c r="K162" s="39">
        <f t="shared" si="27"/>
        <v>1115.7982044290411</v>
      </c>
      <c r="L162" s="34">
        <f t="shared" si="28"/>
        <v>1.2665695472766096E-2</v>
      </c>
      <c r="M162" s="35">
        <v>1020.1738558768275</v>
      </c>
      <c r="N162" s="35">
        <v>239.41197472954138</v>
      </c>
      <c r="O162" s="36">
        <f t="shared" si="26"/>
        <v>111579820.44290413</v>
      </c>
      <c r="P162" s="127">
        <f t="shared" si="29"/>
        <v>1.2665695472766036E-2</v>
      </c>
      <c r="Q162" s="84">
        <v>1106.1351420831711</v>
      </c>
      <c r="R162" s="84">
        <v>1.4518052346781682E-2</v>
      </c>
      <c r="S162" s="131">
        <f t="shared" si="30"/>
        <v>-1.852356874015585E-3</v>
      </c>
      <c r="T162" s="132">
        <f t="shared" si="35"/>
        <v>9.6630623458700029</v>
      </c>
      <c r="U162" s="16">
        <v>1115.5160644648279</v>
      </c>
      <c r="V162" s="16">
        <v>1.2666781321178379E-2</v>
      </c>
      <c r="W162" s="115">
        <f t="shared" si="31"/>
        <v>1.0858484122827639E-6</v>
      </c>
      <c r="X162" s="17">
        <f t="shared" si="32"/>
        <v>-0.28213996421322918</v>
      </c>
      <c r="Y162" s="16">
        <v>1115.7982044290413</v>
      </c>
      <c r="Z162" s="16">
        <v>1.2665695472766095E-2</v>
      </c>
      <c r="AA162" s="115">
        <f t="shared" si="33"/>
        <v>0</v>
      </c>
      <c r="AB162" s="17">
        <f t="shared" si="34"/>
        <v>0</v>
      </c>
    </row>
    <row r="163" spans="1:28">
      <c r="A163" s="18">
        <v>20180824</v>
      </c>
      <c r="B163" s="18" t="s">
        <v>99</v>
      </c>
      <c r="C163" s="27">
        <v>46150</v>
      </c>
      <c r="D163" s="27">
        <v>1</v>
      </c>
      <c r="E163" s="27">
        <v>2.9566988210075027</v>
      </c>
      <c r="F163" s="18">
        <v>274596</v>
      </c>
      <c r="G163" s="18">
        <v>1</v>
      </c>
      <c r="H163" s="18">
        <v>0.69387104888069084</v>
      </c>
      <c r="I163" s="32">
        <f t="shared" si="24"/>
        <v>289823.03398338461</v>
      </c>
      <c r="J163" s="32">
        <f t="shared" si="25"/>
        <v>326985.86512793845</v>
      </c>
      <c r="K163" s="39">
        <f t="shared" si="27"/>
        <v>1128.2259406154874</v>
      </c>
      <c r="L163" s="34">
        <f t="shared" si="28"/>
        <v>1.1137978298509281E-2</v>
      </c>
      <c r="M163" s="35">
        <v>1020.1738558768275</v>
      </c>
      <c r="N163" s="35">
        <v>239.41197472954138</v>
      </c>
      <c r="O163" s="36">
        <f t="shared" si="26"/>
        <v>112822594.06154874</v>
      </c>
      <c r="P163" s="127">
        <f t="shared" si="29"/>
        <v>1.1137978298509116E-2</v>
      </c>
      <c r="Q163" s="84">
        <v>1120.8086172400956</v>
      </c>
      <c r="R163" s="84">
        <v>1.3265535646295547E-2</v>
      </c>
      <c r="S163" s="131">
        <f t="shared" si="30"/>
        <v>-2.1275573477862655E-3</v>
      </c>
      <c r="T163" s="132">
        <f t="shared" si="35"/>
        <v>7.4173233753917884</v>
      </c>
      <c r="U163" s="16">
        <v>1127.9394477631961</v>
      </c>
      <c r="V163" s="16">
        <v>1.113689322289443E-2</v>
      </c>
      <c r="W163" s="115">
        <f t="shared" si="31"/>
        <v>-1.0850756148508139E-6</v>
      </c>
      <c r="X163" s="17">
        <f t="shared" si="32"/>
        <v>-0.28649285229130328</v>
      </c>
      <c r="Y163" s="16">
        <v>1128.2259406154874</v>
      </c>
      <c r="Z163" s="16">
        <v>1.1137978298509075E-2</v>
      </c>
      <c r="AA163" s="115">
        <f t="shared" si="33"/>
        <v>-2.0643209364124004E-16</v>
      </c>
      <c r="AB163" s="17">
        <f t="shared" si="34"/>
        <v>0</v>
      </c>
    </row>
    <row r="164" spans="1:28">
      <c r="A164" s="18">
        <v>20180827</v>
      </c>
      <c r="B164" s="18" t="s">
        <v>99</v>
      </c>
      <c r="C164" s="27">
        <v>46300</v>
      </c>
      <c r="D164" s="27">
        <v>1</v>
      </c>
      <c r="E164" s="27">
        <v>2.9566988210075027</v>
      </c>
      <c r="F164" s="18">
        <v>273122</v>
      </c>
      <c r="G164" s="18">
        <v>1</v>
      </c>
      <c r="H164" s="18">
        <v>0.69387104888069084</v>
      </c>
      <c r="I164" s="32">
        <f t="shared" si="24"/>
        <v>289823.03398338461</v>
      </c>
      <c r="J164" s="32">
        <f t="shared" si="25"/>
        <v>326406.60402503941</v>
      </c>
      <c r="K164" s="39">
        <f t="shared" si="27"/>
        <v>1126.2272688917892</v>
      </c>
      <c r="L164" s="34">
        <f t="shared" si="28"/>
        <v>-1.7715172570911051E-3</v>
      </c>
      <c r="M164" s="35">
        <v>1020.1738558768275</v>
      </c>
      <c r="N164" s="35">
        <v>239.41197472954138</v>
      </c>
      <c r="O164" s="36">
        <f t="shared" si="26"/>
        <v>112622726.88917892</v>
      </c>
      <c r="P164" s="127">
        <f t="shared" si="29"/>
        <v>-1.7715172570911479E-3</v>
      </c>
      <c r="Q164" s="84">
        <v>1117.8573465128288</v>
      </c>
      <c r="R164" s="84">
        <v>-2.6331620598475138E-3</v>
      </c>
      <c r="S164" s="131">
        <f t="shared" si="30"/>
        <v>8.6164480275640861E-4</v>
      </c>
      <c r="T164" s="132">
        <f t="shared" si="35"/>
        <v>8.369922378960382</v>
      </c>
      <c r="U164" s="16">
        <v>1125.9420449708464</v>
      </c>
      <c r="V164" s="16">
        <v>-1.7708422170274567E-3</v>
      </c>
      <c r="W164" s="115">
        <f t="shared" si="31"/>
        <v>6.7504006364847366E-7</v>
      </c>
      <c r="X164" s="17">
        <f t="shared" si="32"/>
        <v>-0.28522392094282623</v>
      </c>
      <c r="Y164" s="16">
        <v>1126.227268891789</v>
      </c>
      <c r="Z164" s="16">
        <v>-1.7715172570913068E-3</v>
      </c>
      <c r="AA164" s="115">
        <f t="shared" si="33"/>
        <v>-2.0166160408230382E-16</v>
      </c>
      <c r="AB164" s="17">
        <f t="shared" si="34"/>
        <v>0</v>
      </c>
    </row>
    <row r="165" spans="1:28">
      <c r="A165" s="18">
        <v>20180828</v>
      </c>
      <c r="B165" s="18" t="s">
        <v>99</v>
      </c>
      <c r="C165" s="27">
        <v>46550</v>
      </c>
      <c r="D165" s="27">
        <v>1</v>
      </c>
      <c r="E165" s="27">
        <v>2.9566988210075027</v>
      </c>
      <c r="F165" s="18">
        <v>264280</v>
      </c>
      <c r="G165" s="18">
        <v>1</v>
      </c>
      <c r="H165" s="18">
        <v>0.69387104888069084</v>
      </c>
      <c r="I165" s="32">
        <f t="shared" si="24"/>
        <v>289823.03398338461</v>
      </c>
      <c r="J165" s="32">
        <f t="shared" si="25"/>
        <v>321010.57091608824</v>
      </c>
      <c r="K165" s="39">
        <f t="shared" si="27"/>
        <v>1107.6088967258952</v>
      </c>
      <c r="L165" s="34">
        <f t="shared" si="28"/>
        <v>-1.6531629698697089E-2</v>
      </c>
      <c r="M165" s="35">
        <v>1020.1738558768275</v>
      </c>
      <c r="N165" s="35">
        <v>239.41197472954138</v>
      </c>
      <c r="O165" s="36">
        <f t="shared" si="26"/>
        <v>110760889.67258951</v>
      </c>
      <c r="P165" s="127">
        <f t="shared" si="29"/>
        <v>-1.653162969869713E-2</v>
      </c>
      <c r="Q165" s="84">
        <v>1095.1419282451975</v>
      </c>
      <c r="R165" s="84">
        <v>-2.0320498262584558E-2</v>
      </c>
      <c r="S165" s="131">
        <f t="shared" si="30"/>
        <v>3.7888685638874688E-3</v>
      </c>
      <c r="T165" s="132">
        <f t="shared" si="35"/>
        <v>12.466968480697687</v>
      </c>
      <c r="U165" s="16">
        <v>1107.3281832390699</v>
      </c>
      <c r="V165" s="16">
        <v>-1.6531811574954095E-2</v>
      </c>
      <c r="W165" s="115">
        <f t="shared" si="31"/>
        <v>-1.8187625700633037E-7</v>
      </c>
      <c r="X165" s="17">
        <f t="shared" si="32"/>
        <v>-0.28071348682533426</v>
      </c>
      <c r="Y165" s="16">
        <v>1107.608896725895</v>
      </c>
      <c r="Z165" s="16">
        <v>-1.6531629698697092E-2</v>
      </c>
      <c r="AA165" s="115">
        <f t="shared" si="33"/>
        <v>0</v>
      </c>
      <c r="AB165" s="17">
        <f t="shared" si="34"/>
        <v>0</v>
      </c>
    </row>
    <row r="166" spans="1:28">
      <c r="A166" s="18">
        <v>20180829</v>
      </c>
      <c r="B166" s="18" t="s">
        <v>99</v>
      </c>
      <c r="C166" s="27">
        <v>46800</v>
      </c>
      <c r="D166" s="27">
        <v>1</v>
      </c>
      <c r="E166" s="27">
        <v>2.9566988210075027</v>
      </c>
      <c r="F166" s="18">
        <v>264771</v>
      </c>
      <c r="G166" s="18">
        <v>1</v>
      </c>
      <c r="H166" s="18">
        <v>0.69387104888069084</v>
      </c>
      <c r="I166" s="32">
        <f t="shared" si="24"/>
        <v>289823.03398338461</v>
      </c>
      <c r="J166" s="32">
        <f t="shared" si="25"/>
        <v>322090.4363063405</v>
      </c>
      <c r="K166" s="39">
        <f t="shared" si="27"/>
        <v>1111.3348441615092</v>
      </c>
      <c r="L166" s="34">
        <f t="shared" si="28"/>
        <v>3.3639558571874361E-3</v>
      </c>
      <c r="M166" s="35">
        <v>1020.1738558768275</v>
      </c>
      <c r="N166" s="35">
        <v>239.41197472954138</v>
      </c>
      <c r="O166" s="36">
        <f t="shared" si="26"/>
        <v>111133484.41615093</v>
      </c>
      <c r="P166" s="127">
        <f t="shared" si="29"/>
        <v>3.3639558571875983E-3</v>
      </c>
      <c r="Q166" s="84">
        <v>1098.4369746484538</v>
      </c>
      <c r="R166" s="84">
        <v>3.0087848143446469E-3</v>
      </c>
      <c r="S166" s="131">
        <f t="shared" si="30"/>
        <v>3.5517104284278926E-4</v>
      </c>
      <c r="T166" s="132">
        <f t="shared" si="35"/>
        <v>12.897869513055412</v>
      </c>
      <c r="U166" s="16">
        <v>1111.0537280057047</v>
      </c>
      <c r="V166" s="16">
        <v>3.3644449974506558E-3</v>
      </c>
      <c r="W166" s="115">
        <f t="shared" si="31"/>
        <v>4.8914026321966037E-7</v>
      </c>
      <c r="X166" s="17">
        <f t="shared" si="32"/>
        <v>-0.28111615580451144</v>
      </c>
      <c r="Y166" s="16">
        <v>1111.3348441615092</v>
      </c>
      <c r="Z166" s="16">
        <v>3.3639558571876421E-3</v>
      </c>
      <c r="AA166" s="115">
        <f t="shared" si="33"/>
        <v>2.0599841277224584E-16</v>
      </c>
      <c r="AB166" s="17">
        <f t="shared" si="34"/>
        <v>0</v>
      </c>
    </row>
    <row r="167" spans="1:28">
      <c r="A167" s="18">
        <v>20180830</v>
      </c>
      <c r="B167" s="18" t="s">
        <v>99</v>
      </c>
      <c r="C167" s="27">
        <v>47650</v>
      </c>
      <c r="D167" s="27">
        <v>1</v>
      </c>
      <c r="E167" s="27">
        <v>2.9566988210075027</v>
      </c>
      <c r="F167" s="18">
        <v>261824</v>
      </c>
      <c r="G167" s="18">
        <v>1</v>
      </c>
      <c r="H167" s="18">
        <v>0.69387104888069084</v>
      </c>
      <c r="I167" s="32">
        <f t="shared" si="24"/>
        <v>289823.03398338461</v>
      </c>
      <c r="J167" s="32">
        <f t="shared" si="25"/>
        <v>322558.79232314555</v>
      </c>
      <c r="K167" s="39">
        <f t="shared" si="27"/>
        <v>1112.9508510411827</v>
      </c>
      <c r="L167" s="34">
        <f t="shared" si="28"/>
        <v>1.4541133918038343E-3</v>
      </c>
      <c r="M167" s="35">
        <v>1020.1738558768275</v>
      </c>
      <c r="N167" s="35">
        <v>239.41197472954138</v>
      </c>
      <c r="O167" s="36">
        <f t="shared" si="26"/>
        <v>111295085.10411827</v>
      </c>
      <c r="P167" s="127">
        <f t="shared" si="29"/>
        <v>1.4541133918038102E-3</v>
      </c>
      <c r="Q167" s="84">
        <v>1096.77179726656</v>
      </c>
      <c r="R167" s="84">
        <v>-1.5159516843710166E-3</v>
      </c>
      <c r="S167" s="131">
        <f t="shared" si="30"/>
        <v>2.9700650761748512E-3</v>
      </c>
      <c r="T167" s="132">
        <f t="shared" si="35"/>
        <v>16.179053774622616</v>
      </c>
      <c r="U167" s="16">
        <v>1112.6684527867337</v>
      </c>
      <c r="V167" s="16">
        <v>1.4533273597195139E-3</v>
      </c>
      <c r="W167" s="115">
        <f t="shared" si="31"/>
        <v>-7.8603208432045935E-7</v>
      </c>
      <c r="X167" s="17">
        <f t="shared" si="32"/>
        <v>-0.2823982544489354</v>
      </c>
      <c r="Y167" s="16">
        <v>1112.9508510411827</v>
      </c>
      <c r="Z167" s="16">
        <v>1.4541133918038343E-3</v>
      </c>
      <c r="AA167" s="115">
        <f t="shared" si="33"/>
        <v>0</v>
      </c>
      <c r="AB167" s="17">
        <f t="shared" si="34"/>
        <v>0</v>
      </c>
    </row>
    <row r="168" spans="1:28">
      <c r="A168" s="18">
        <v>20180831</v>
      </c>
      <c r="B168" s="18" t="s">
        <v>99</v>
      </c>
      <c r="C168" s="27">
        <v>48450</v>
      </c>
      <c r="D168" s="27">
        <v>1</v>
      </c>
      <c r="E168" s="27">
        <v>2.9566988210075027</v>
      </c>
      <c r="F168" s="18">
        <v>265263</v>
      </c>
      <c r="G168" s="18">
        <v>1</v>
      </c>
      <c r="H168" s="18">
        <v>0.69387104888069084</v>
      </c>
      <c r="I168" s="32">
        <f t="shared" si="24"/>
        <v>289823.03398338461</v>
      </c>
      <c r="J168" s="32">
        <f t="shared" si="25"/>
        <v>327310.37391705217</v>
      </c>
      <c r="K168" s="39">
        <f t="shared" si="27"/>
        <v>1129.345619699146</v>
      </c>
      <c r="L168" s="34">
        <f t="shared" si="28"/>
        <v>1.473090086828705E-2</v>
      </c>
      <c r="M168" s="35">
        <v>1020.1738558768275</v>
      </c>
      <c r="N168" s="35">
        <v>239.41197472954138</v>
      </c>
      <c r="O168" s="36">
        <f t="shared" si="26"/>
        <v>112934561.96991462</v>
      </c>
      <c r="P168" s="127">
        <f t="shared" si="29"/>
        <v>1.47309008682871E-2</v>
      </c>
      <c r="Q168" s="84">
        <v>1112.5180386911582</v>
      </c>
      <c r="R168" s="84">
        <v>1.4356898548852031E-2</v>
      </c>
      <c r="S168" s="131">
        <f t="shared" si="30"/>
        <v>3.7400231943501838E-4</v>
      </c>
      <c r="T168" s="132">
        <f t="shared" si="35"/>
        <v>16.827581007987874</v>
      </c>
      <c r="U168" s="16">
        <v>1129.0580773396475</v>
      </c>
      <c r="V168" s="16">
        <v>1.4730016396047868E-2</v>
      </c>
      <c r="W168" s="115">
        <f t="shared" si="31"/>
        <v>-8.8447223918139417E-7</v>
      </c>
      <c r="X168" s="17">
        <f t="shared" si="32"/>
        <v>-0.28754235949850226</v>
      </c>
      <c r="Y168" s="16">
        <v>1129.345619699146</v>
      </c>
      <c r="Z168" s="16">
        <v>1.473090086828705E-2</v>
      </c>
      <c r="AA168" s="115">
        <f t="shared" si="33"/>
        <v>0</v>
      </c>
      <c r="AB168" s="17">
        <f t="shared" si="34"/>
        <v>0</v>
      </c>
    </row>
    <row r="169" spans="1:28">
      <c r="A169" s="18">
        <v>20180903</v>
      </c>
      <c r="B169" s="18" t="s">
        <v>99</v>
      </c>
      <c r="C169" s="27">
        <v>47450</v>
      </c>
      <c r="D169" s="27">
        <v>1</v>
      </c>
      <c r="E169" s="27">
        <v>2.9566988210075027</v>
      </c>
      <c r="F169" s="18">
        <v>262315</v>
      </c>
      <c r="G169" s="18">
        <v>1</v>
      </c>
      <c r="H169" s="18">
        <v>0.69387104888069084</v>
      </c>
      <c r="I169" s="32">
        <f t="shared" si="24"/>
        <v>289823.03398338461</v>
      </c>
      <c r="J169" s="32">
        <f t="shared" si="25"/>
        <v>322308.14324394445</v>
      </c>
      <c r="K169" s="39">
        <f t="shared" si="27"/>
        <v>1112.0860161253511</v>
      </c>
      <c r="L169" s="34">
        <f t="shared" si="28"/>
        <v>-1.5282835717194219E-2</v>
      </c>
      <c r="M169" s="35">
        <v>1020.1738558768275</v>
      </c>
      <c r="N169" s="35">
        <v>239.41197472954138</v>
      </c>
      <c r="O169" s="36">
        <f t="shared" si="26"/>
        <v>111208601.61253512</v>
      </c>
      <c r="P169" s="127">
        <f t="shared" si="29"/>
        <v>-1.5282835717194229E-2</v>
      </c>
      <c r="Q169" s="84">
        <v>1096.5999094285655</v>
      </c>
      <c r="R169" s="84">
        <v>-1.4308198796776184E-2</v>
      </c>
      <c r="S169" s="131">
        <f t="shared" si="30"/>
        <v>-9.746369204180344E-4</v>
      </c>
      <c r="T169" s="132">
        <f t="shared" si="35"/>
        <v>15.486106696785555</v>
      </c>
      <c r="U169" s="16">
        <v>1111.8043817995908</v>
      </c>
      <c r="V169" s="16">
        <v>-1.5281495156308398E-2</v>
      </c>
      <c r="W169" s="115">
        <f t="shared" si="31"/>
        <v>1.3405608858211432E-6</v>
      </c>
      <c r="X169" s="17">
        <f t="shared" si="32"/>
        <v>-0.28163432576025116</v>
      </c>
      <c r="Y169" s="16">
        <v>1112.0860161253509</v>
      </c>
      <c r="Z169" s="16">
        <v>-1.528283571719442E-2</v>
      </c>
      <c r="AA169" s="115">
        <f t="shared" si="33"/>
        <v>-2.0122792321330962E-16</v>
      </c>
      <c r="AB169" s="17">
        <f t="shared" si="34"/>
        <v>0</v>
      </c>
    </row>
    <row r="170" spans="1:28">
      <c r="A170" s="18">
        <v>20180904</v>
      </c>
      <c r="B170" s="18" t="s">
        <v>99</v>
      </c>
      <c r="C170" s="27">
        <v>47650</v>
      </c>
      <c r="D170" s="27">
        <v>1</v>
      </c>
      <c r="E170" s="27">
        <v>2.9566988210075027</v>
      </c>
      <c r="F170" s="18">
        <v>275087</v>
      </c>
      <c r="G170" s="18">
        <v>1</v>
      </c>
      <c r="H170" s="18">
        <v>0.69387104888069084</v>
      </c>
      <c r="I170" s="32">
        <f t="shared" si="24"/>
        <v>289823.03398338461</v>
      </c>
      <c r="J170" s="32">
        <f t="shared" si="25"/>
        <v>331761.6040444501</v>
      </c>
      <c r="K170" s="39">
        <f t="shared" si="27"/>
        <v>1144.7040612495618</v>
      </c>
      <c r="L170" s="34">
        <f t="shared" si="28"/>
        <v>2.9330505600507574E-2</v>
      </c>
      <c r="M170" s="35">
        <v>1020.1738558768275</v>
      </c>
      <c r="N170" s="35">
        <v>239.41197472954138</v>
      </c>
      <c r="O170" s="36">
        <f t="shared" si="26"/>
        <v>114470406.12495619</v>
      </c>
      <c r="P170" s="127">
        <f t="shared" si="29"/>
        <v>2.9330505600507525E-2</v>
      </c>
      <c r="Q170" s="84">
        <v>1133.7340365357163</v>
      </c>
      <c r="R170" s="84">
        <v>3.386296751246428E-2</v>
      </c>
      <c r="S170" s="131">
        <f t="shared" si="30"/>
        <v>-4.5324619119567061E-3</v>
      </c>
      <c r="T170" s="132">
        <f t="shared" si="35"/>
        <v>10.970024713845532</v>
      </c>
      <c r="U170" s="16">
        <v>1144.413925179213</v>
      </c>
      <c r="V170" s="16">
        <v>2.9330288595229039E-2</v>
      </c>
      <c r="W170" s="115">
        <f t="shared" si="31"/>
        <v>-2.1700527853482643E-7</v>
      </c>
      <c r="X170" s="17">
        <f t="shared" si="32"/>
        <v>-0.29013607034880806</v>
      </c>
      <c r="Y170" s="16">
        <v>1144.7040612495618</v>
      </c>
      <c r="Z170" s="16">
        <v>2.9330505600507786E-2</v>
      </c>
      <c r="AA170" s="115">
        <f t="shared" si="33"/>
        <v>2.1163626406917047E-16</v>
      </c>
      <c r="AB170" s="17">
        <f t="shared" si="34"/>
        <v>0</v>
      </c>
    </row>
    <row r="171" spans="1:28">
      <c r="A171" s="18">
        <v>20180905</v>
      </c>
      <c r="B171" s="18" t="s">
        <v>99</v>
      </c>
      <c r="C171" s="27">
        <v>46600</v>
      </c>
      <c r="D171" s="27">
        <v>1</v>
      </c>
      <c r="E171" s="27">
        <v>2.9566988210075027</v>
      </c>
      <c r="F171" s="18">
        <v>269684</v>
      </c>
      <c r="G171" s="18">
        <v>1</v>
      </c>
      <c r="H171" s="18">
        <v>0.69387104888069084</v>
      </c>
      <c r="I171" s="32">
        <f t="shared" si="24"/>
        <v>289823.03398338461</v>
      </c>
      <c r="J171" s="32">
        <f t="shared" si="25"/>
        <v>324908.08500528987</v>
      </c>
      <c r="K171" s="39">
        <f t="shared" si="27"/>
        <v>1121.0568067682182</v>
      </c>
      <c r="L171" s="34">
        <f t="shared" si="28"/>
        <v>-2.0657963295360616E-2</v>
      </c>
      <c r="M171" s="35">
        <v>1020.1738558768275</v>
      </c>
      <c r="N171" s="35">
        <v>239.41197472954138</v>
      </c>
      <c r="O171" s="36">
        <f t="shared" si="26"/>
        <v>112105680.6768218</v>
      </c>
      <c r="P171" s="127">
        <f t="shared" si="29"/>
        <v>-2.0657963295360831E-2</v>
      </c>
      <c r="Q171" s="84">
        <v>1110.585833233511</v>
      </c>
      <c r="R171" s="84">
        <v>-2.041766636286043E-2</v>
      </c>
      <c r="S171" s="131">
        <f t="shared" si="30"/>
        <v>-2.4029693250018566E-4</v>
      </c>
      <c r="T171" s="132">
        <f t="shared" si="35"/>
        <v>10.470973534707127</v>
      </c>
      <c r="U171" s="16">
        <v>1120.7714811493888</v>
      </c>
      <c r="V171" s="16">
        <v>-2.065899715972248E-2</v>
      </c>
      <c r="W171" s="115">
        <f t="shared" si="31"/>
        <v>-1.0338643618643117E-6</v>
      </c>
      <c r="X171" s="17">
        <f t="shared" si="32"/>
        <v>-0.28532561882934715</v>
      </c>
      <c r="Y171" s="16">
        <v>1121.0568067682179</v>
      </c>
      <c r="Z171" s="16">
        <v>-2.0657963295360814E-2</v>
      </c>
      <c r="AA171" s="115">
        <f t="shared" si="33"/>
        <v>-1.9775847626135601E-16</v>
      </c>
      <c r="AB171" s="17">
        <f t="shared" si="34"/>
        <v>0</v>
      </c>
    </row>
    <row r="172" spans="1:28">
      <c r="A172" s="18">
        <v>20180906</v>
      </c>
      <c r="B172" s="18" t="s">
        <v>99</v>
      </c>
      <c r="C172" s="27">
        <v>46100</v>
      </c>
      <c r="D172" s="27">
        <v>1</v>
      </c>
      <c r="E172" s="27">
        <v>2.9566988210075027</v>
      </c>
      <c r="F172" s="18">
        <v>272631</v>
      </c>
      <c r="G172" s="18">
        <v>1</v>
      </c>
      <c r="H172" s="18">
        <v>0.69387104888069084</v>
      </c>
      <c r="I172" s="32">
        <f t="shared" si="24"/>
        <v>289823.03398338461</v>
      </c>
      <c r="J172" s="32">
        <f t="shared" si="25"/>
        <v>325474.57357583754</v>
      </c>
      <c r="K172" s="39">
        <f t="shared" si="27"/>
        <v>1123.0114083841133</v>
      </c>
      <c r="L172" s="34">
        <f t="shared" si="28"/>
        <v>1.7435348539829091E-3</v>
      </c>
      <c r="M172" s="35">
        <v>1020.1738558768275</v>
      </c>
      <c r="N172" s="35">
        <v>239.41197472954138</v>
      </c>
      <c r="O172" s="36">
        <f t="shared" si="26"/>
        <v>112301140.83841133</v>
      </c>
      <c r="P172" s="127">
        <f t="shared" si="29"/>
        <v>1.7435348539830515E-3</v>
      </c>
      <c r="Q172" s="84">
        <v>1114.9475150252667</v>
      </c>
      <c r="R172" s="84">
        <v>3.9273702772315263E-3</v>
      </c>
      <c r="S172" s="131">
        <f t="shared" si="30"/>
        <v>-2.183835423248617E-3</v>
      </c>
      <c r="T172" s="132">
        <f t="shared" si="35"/>
        <v>8.0638933588465989</v>
      </c>
      <c r="U172" s="16">
        <v>1122.7264575101867</v>
      </c>
      <c r="V172" s="16">
        <v>1.7443130858335245E-3</v>
      </c>
      <c r="W172" s="115">
        <f t="shared" si="31"/>
        <v>7.7823185061541914E-7</v>
      </c>
      <c r="X172" s="17">
        <f t="shared" si="32"/>
        <v>-0.28495087392661844</v>
      </c>
      <c r="Y172" s="16">
        <v>1123.0114083841133</v>
      </c>
      <c r="Z172" s="16">
        <v>1.7435348539831122E-3</v>
      </c>
      <c r="AA172" s="115">
        <f t="shared" si="33"/>
        <v>2.0317948712378353E-16</v>
      </c>
      <c r="AB172" s="17">
        <f t="shared" si="34"/>
        <v>0</v>
      </c>
    </row>
    <row r="173" spans="1:28">
      <c r="A173" s="18">
        <v>20180907</v>
      </c>
      <c r="B173" s="18" t="s">
        <v>99</v>
      </c>
      <c r="C173" s="27">
        <v>44900</v>
      </c>
      <c r="D173" s="27">
        <v>1</v>
      </c>
      <c r="E173" s="27">
        <v>2.9566988210075027</v>
      </c>
      <c r="F173" s="18">
        <v>274596</v>
      </c>
      <c r="G173" s="18">
        <v>1</v>
      </c>
      <c r="H173" s="18">
        <v>0.69387104888069084</v>
      </c>
      <c r="I173" s="32">
        <f t="shared" si="24"/>
        <v>289823.03398338461</v>
      </c>
      <c r="J173" s="32">
        <f t="shared" si="25"/>
        <v>323289.99160167901</v>
      </c>
      <c r="K173" s="39">
        <f t="shared" si="27"/>
        <v>1115.4737674170267</v>
      </c>
      <c r="L173" s="34">
        <f t="shared" si="28"/>
        <v>-6.711989665298645E-3</v>
      </c>
      <c r="M173" s="35">
        <v>1020.1738558768275</v>
      </c>
      <c r="N173" s="35">
        <v>239.41197472954138</v>
      </c>
      <c r="O173" s="36">
        <f t="shared" si="26"/>
        <v>111547376.74170271</v>
      </c>
      <c r="P173" s="127">
        <f t="shared" si="29"/>
        <v>-6.7119896652982989E-3</v>
      </c>
      <c r="Q173" s="84">
        <v>1111.1782443477314</v>
      </c>
      <c r="R173" s="84">
        <v>-3.3806709524348698E-3</v>
      </c>
      <c r="S173" s="131">
        <f t="shared" si="30"/>
        <v>-3.3313187128637752E-3</v>
      </c>
      <c r="T173" s="132">
        <f t="shared" si="35"/>
        <v>4.2955230692953137</v>
      </c>
      <c r="U173" s="16">
        <v>1115.1905151138139</v>
      </c>
      <c r="V173" s="16">
        <v>-6.7121802875162043E-3</v>
      </c>
      <c r="W173" s="115">
        <f t="shared" si="31"/>
        <v>-1.9062221755933306E-7</v>
      </c>
      <c r="X173" s="17">
        <f t="shared" si="32"/>
        <v>-0.2832523032127483</v>
      </c>
      <c r="Y173" s="16">
        <v>1115.4737674170269</v>
      </c>
      <c r="Z173" s="16">
        <v>-6.7119896652984429E-3</v>
      </c>
      <c r="AA173" s="115">
        <f t="shared" si="33"/>
        <v>2.0209528495129803E-16</v>
      </c>
      <c r="AB173" s="17">
        <f t="shared" si="34"/>
        <v>0</v>
      </c>
    </row>
    <row r="174" spans="1:28">
      <c r="A174" s="18">
        <v>20180910</v>
      </c>
      <c r="B174" s="18" t="s">
        <v>99</v>
      </c>
      <c r="C174" s="27">
        <v>45500</v>
      </c>
      <c r="D174" s="27">
        <v>1</v>
      </c>
      <c r="E174" s="27">
        <v>2.9566988210075027</v>
      </c>
      <c r="F174" s="18">
        <v>269192</v>
      </c>
      <c r="G174" s="18">
        <v>1</v>
      </c>
      <c r="H174" s="18">
        <v>0.69387104888069084</v>
      </c>
      <c r="I174" s="32">
        <f t="shared" si="24"/>
        <v>289823.03398338461</v>
      </c>
      <c r="J174" s="32">
        <f t="shared" si="25"/>
        <v>321314.33174613229</v>
      </c>
      <c r="K174" s="39">
        <f t="shared" si="27"/>
        <v>1108.6569874379036</v>
      </c>
      <c r="L174" s="34">
        <f t="shared" si="28"/>
        <v>-6.1111073861539024E-3</v>
      </c>
      <c r="M174" s="35">
        <v>1020.1738558768275</v>
      </c>
      <c r="N174" s="35">
        <v>239.41197472954138</v>
      </c>
      <c r="O174" s="36">
        <f t="shared" si="26"/>
        <v>110865698.74379036</v>
      </c>
      <c r="P174" s="127">
        <f t="shared" si="29"/>
        <v>-6.1111073861542242E-3</v>
      </c>
      <c r="Q174" s="84">
        <v>1100.7421332634472</v>
      </c>
      <c r="R174" s="84">
        <v>-9.391932516110665E-3</v>
      </c>
      <c r="S174" s="131">
        <f t="shared" si="30"/>
        <v>3.2808251299567626E-3</v>
      </c>
      <c r="T174" s="132">
        <f t="shared" si="35"/>
        <v>7.9148541744564227</v>
      </c>
      <c r="U174" s="16">
        <v>1108.3766621811737</v>
      </c>
      <c r="V174" s="16">
        <v>-6.1100348687459878E-3</v>
      </c>
      <c r="W174" s="115">
        <f t="shared" si="31"/>
        <v>1.0725174079146554E-6</v>
      </c>
      <c r="X174" s="17">
        <f t="shared" si="32"/>
        <v>-0.28032525672983866</v>
      </c>
      <c r="Y174" s="16">
        <v>1108.6569874379036</v>
      </c>
      <c r="Z174" s="16">
        <v>-6.1111073861541045E-3</v>
      </c>
      <c r="AA174" s="115">
        <f t="shared" si="33"/>
        <v>-2.0209528495129803E-16</v>
      </c>
      <c r="AB174" s="17">
        <f t="shared" si="34"/>
        <v>0</v>
      </c>
    </row>
    <row r="175" spans="1:28">
      <c r="A175" s="18">
        <v>20180911</v>
      </c>
      <c r="B175" s="18" t="s">
        <v>99</v>
      </c>
      <c r="C175" s="27">
        <v>45050</v>
      </c>
      <c r="D175" s="27">
        <v>1</v>
      </c>
      <c r="E175" s="27">
        <v>2.9566988210075027</v>
      </c>
      <c r="F175" s="18">
        <v>269684</v>
      </c>
      <c r="G175" s="18">
        <v>1</v>
      </c>
      <c r="H175" s="18">
        <v>0.69387104888069084</v>
      </c>
      <c r="I175" s="32">
        <f t="shared" si="24"/>
        <v>289823.03398338461</v>
      </c>
      <c r="J175" s="32">
        <f t="shared" si="25"/>
        <v>320325.20183272823</v>
      </c>
      <c r="K175" s="39">
        <f t="shared" si="27"/>
        <v>1105.2441120021269</v>
      </c>
      <c r="L175" s="34">
        <f t="shared" si="28"/>
        <v>-3.0783871607247665E-3</v>
      </c>
      <c r="M175" s="35">
        <v>1020.1738558768275</v>
      </c>
      <c r="N175" s="35">
        <v>239.41197472954138</v>
      </c>
      <c r="O175" s="36">
        <f t="shared" si="26"/>
        <v>110524411.20021272</v>
      </c>
      <c r="P175" s="127">
        <f t="shared" si="29"/>
        <v>-3.0783871607245601E-3</v>
      </c>
      <c r="Q175" s="84">
        <v>1098.6441708469795</v>
      </c>
      <c r="R175" s="84">
        <v>-1.9059526778062949E-3</v>
      </c>
      <c r="S175" s="131">
        <f t="shared" si="30"/>
        <v>-1.1724344829184717E-3</v>
      </c>
      <c r="T175" s="132">
        <f t="shared" si="35"/>
        <v>6.5999411551474623</v>
      </c>
      <c r="U175" s="16">
        <v>1104.9628046641549</v>
      </c>
      <c r="V175" s="16">
        <v>-3.0800517851943404E-3</v>
      </c>
      <c r="W175" s="115">
        <f t="shared" si="31"/>
        <v>-1.6646244695738867E-6</v>
      </c>
      <c r="X175" s="17">
        <f t="shared" si="32"/>
        <v>-0.28130733797206631</v>
      </c>
      <c r="Y175" s="16">
        <v>1105.2441120021269</v>
      </c>
      <c r="Z175" s="16">
        <v>-3.0783871607247665E-3</v>
      </c>
      <c r="AA175" s="115">
        <f t="shared" si="33"/>
        <v>0</v>
      </c>
      <c r="AB175" s="17">
        <f t="shared" si="34"/>
        <v>0</v>
      </c>
    </row>
    <row r="176" spans="1:28">
      <c r="A176" s="18">
        <v>20180912</v>
      </c>
      <c r="B176" s="18" t="s">
        <v>99</v>
      </c>
      <c r="C176" s="27">
        <v>44550</v>
      </c>
      <c r="D176" s="27">
        <v>1</v>
      </c>
      <c r="E176" s="27">
        <v>2.9566988210075027</v>
      </c>
      <c r="F176" s="18">
        <v>280000</v>
      </c>
      <c r="G176" s="18">
        <v>1</v>
      </c>
      <c r="H176" s="18">
        <v>0.69387104888069084</v>
      </c>
      <c r="I176" s="32">
        <f t="shared" si="24"/>
        <v>289823.03398338461</v>
      </c>
      <c r="J176" s="32">
        <f t="shared" si="25"/>
        <v>326004.82616247766</v>
      </c>
      <c r="K176" s="39">
        <f t="shared" si="27"/>
        <v>1124.8409820358424</v>
      </c>
      <c r="L176" s="34">
        <f t="shared" si="28"/>
        <v>1.7730806996307972E-2</v>
      </c>
      <c r="M176" s="35">
        <v>1020.1738558768275</v>
      </c>
      <c r="N176" s="35">
        <v>239.41197472954138</v>
      </c>
      <c r="O176" s="36">
        <f t="shared" si="26"/>
        <v>112484098.20358425</v>
      </c>
      <c r="P176" s="127">
        <f t="shared" si="29"/>
        <v>1.7730806996307844E-2</v>
      </c>
      <c r="Q176" s="84">
        <v>1123.5404300104885</v>
      </c>
      <c r="R176" s="84">
        <v>2.2660894058460935E-2</v>
      </c>
      <c r="S176" s="131">
        <f t="shared" si="30"/>
        <v>-4.930087062152963E-3</v>
      </c>
      <c r="T176" s="132">
        <f t="shared" si="35"/>
        <v>1.3005520253539089</v>
      </c>
      <c r="U176" s="16">
        <v>1124.5541545763303</v>
      </c>
      <c r="V176" s="16">
        <v>1.7730325246676622E-2</v>
      </c>
      <c r="W176" s="115">
        <f t="shared" si="31"/>
        <v>-4.8174963135014237E-7</v>
      </c>
      <c r="X176" s="17">
        <f t="shared" si="32"/>
        <v>-0.28682745951209654</v>
      </c>
      <c r="Y176" s="16">
        <v>1124.8409820358424</v>
      </c>
      <c r="Z176" s="16">
        <v>1.7730806996307972E-2</v>
      </c>
      <c r="AA176" s="115">
        <f t="shared" si="33"/>
        <v>0</v>
      </c>
      <c r="AB176" s="17">
        <f t="shared" si="34"/>
        <v>0</v>
      </c>
    </row>
    <row r="177" spans="1:28">
      <c r="A177" s="18">
        <v>20180913</v>
      </c>
      <c r="B177" s="18" t="s">
        <v>99</v>
      </c>
      <c r="C177" s="27">
        <v>44050</v>
      </c>
      <c r="D177" s="27">
        <v>1</v>
      </c>
      <c r="E177" s="27">
        <v>2.9566988210075027</v>
      </c>
      <c r="F177" s="18">
        <v>288350</v>
      </c>
      <c r="G177" s="18">
        <v>1</v>
      </c>
      <c r="H177" s="18">
        <v>0.69387104888069084</v>
      </c>
      <c r="I177" s="32">
        <f t="shared" si="24"/>
        <v>289823.03398338461</v>
      </c>
      <c r="J177" s="32">
        <f t="shared" si="25"/>
        <v>330320.30001012771</v>
      </c>
      <c r="K177" s="39">
        <f t="shared" si="27"/>
        <v>1139.7310126463751</v>
      </c>
      <c r="L177" s="34">
        <f t="shared" si="28"/>
        <v>1.3237453869775713E-2</v>
      </c>
      <c r="M177" s="35">
        <v>1020.1738558768275</v>
      </c>
      <c r="N177" s="35">
        <v>239.41197472954138</v>
      </c>
      <c r="O177" s="36">
        <f t="shared" si="26"/>
        <v>113973101.26463751</v>
      </c>
      <c r="P177" s="127">
        <f t="shared" si="29"/>
        <v>1.3237453869775654E-2</v>
      </c>
      <c r="Q177" s="84">
        <v>1142.9608018748636</v>
      </c>
      <c r="R177" s="84">
        <v>1.7284978222095453E-2</v>
      </c>
      <c r="S177" s="131">
        <f t="shared" si="30"/>
        <v>-4.0475243523197396E-3</v>
      </c>
      <c r="T177" s="132">
        <f t="shared" si="35"/>
        <v>-3.2297892284884711</v>
      </c>
      <c r="U177" s="16">
        <v>1139.4424715414721</v>
      </c>
      <c r="V177" s="16">
        <v>1.323930635492677E-2</v>
      </c>
      <c r="W177" s="115">
        <f t="shared" si="31"/>
        <v>1.8524851510565848E-6</v>
      </c>
      <c r="X177" s="17">
        <f t="shared" si="32"/>
        <v>-0.28854110490306084</v>
      </c>
      <c r="Y177" s="16">
        <v>1139.7310126463749</v>
      </c>
      <c r="Z177" s="16">
        <v>1.3237453869775512E-2</v>
      </c>
      <c r="AA177" s="115">
        <f t="shared" si="33"/>
        <v>-2.0122792321330962E-16</v>
      </c>
      <c r="AB177" s="17">
        <f t="shared" si="34"/>
        <v>0</v>
      </c>
    </row>
    <row r="178" spans="1:28">
      <c r="A178" s="18">
        <v>20180914</v>
      </c>
      <c r="B178" s="18" t="s">
        <v>99</v>
      </c>
      <c r="C178" s="27">
        <v>45850</v>
      </c>
      <c r="D178" s="27">
        <v>1</v>
      </c>
      <c r="E178" s="27">
        <v>2.9566988210075027</v>
      </c>
      <c r="F178" s="18">
        <v>285894</v>
      </c>
      <c r="G178" s="18">
        <v>1</v>
      </c>
      <c r="H178" s="18">
        <v>0.69387104888069084</v>
      </c>
      <c r="I178" s="32">
        <f t="shared" si="24"/>
        <v>289823.03398338461</v>
      </c>
      <c r="J178" s="32">
        <f t="shared" si="25"/>
        <v>333938.21059189027</v>
      </c>
      <c r="K178" s="39">
        <f t="shared" si="27"/>
        <v>1152.2141839528006</v>
      </c>
      <c r="L178" s="34">
        <f t="shared" si="28"/>
        <v>1.0952734608353248E-2</v>
      </c>
      <c r="M178" s="35">
        <v>1020.1738558768275</v>
      </c>
      <c r="N178" s="35">
        <v>239.41197472954138</v>
      </c>
      <c r="O178" s="36">
        <f t="shared" si="26"/>
        <v>115221418.39528003</v>
      </c>
      <c r="P178" s="127">
        <f t="shared" si="29"/>
        <v>1.0952734608353018E-2</v>
      </c>
      <c r="Q178" s="84">
        <v>1149.9836797159501</v>
      </c>
      <c r="R178" s="84">
        <v>6.1444607982762463E-3</v>
      </c>
      <c r="S178" s="131">
        <f t="shared" si="30"/>
        <v>4.8082738100770021E-3</v>
      </c>
      <c r="T178" s="132">
        <f t="shared" si="35"/>
        <v>2.2305042368504928</v>
      </c>
      <c r="U178" s="16">
        <v>1151.9221433727901</v>
      </c>
      <c r="V178" s="16">
        <v>1.0952436953166337E-2</v>
      </c>
      <c r="W178" s="115">
        <f t="shared" si="31"/>
        <v>-2.9765518691146631E-7</v>
      </c>
      <c r="X178" s="17">
        <f t="shared" si="32"/>
        <v>-0.29204058001050726</v>
      </c>
      <c r="Y178" s="16">
        <v>1152.2141839528003</v>
      </c>
      <c r="Z178" s="16">
        <v>1.0952734608353252E-2</v>
      </c>
      <c r="AA178" s="115">
        <f t="shared" si="33"/>
        <v>0</v>
      </c>
      <c r="AB178" s="17">
        <f t="shared" si="34"/>
        <v>0</v>
      </c>
    </row>
    <row r="179" spans="1:28">
      <c r="A179" s="18">
        <v>20180917</v>
      </c>
      <c r="B179" s="18" t="s">
        <v>99</v>
      </c>
      <c r="C179" s="27">
        <v>45150</v>
      </c>
      <c r="D179" s="27">
        <v>1</v>
      </c>
      <c r="E179" s="27">
        <v>2.9566988210075027</v>
      </c>
      <c r="F179" s="18">
        <v>297192</v>
      </c>
      <c r="G179" s="18">
        <v>1</v>
      </c>
      <c r="H179" s="18">
        <v>0.69387104888069084</v>
      </c>
      <c r="I179" s="32">
        <f t="shared" si="24"/>
        <v>289823.03398338461</v>
      </c>
      <c r="J179" s="32">
        <f t="shared" si="25"/>
        <v>339707.87652743899</v>
      </c>
      <c r="K179" s="39">
        <f t="shared" si="27"/>
        <v>1172.1217318666058</v>
      </c>
      <c r="L179" s="34">
        <f t="shared" si="28"/>
        <v>1.7277645242579975E-2</v>
      </c>
      <c r="M179" s="35">
        <v>1020.1738558768275</v>
      </c>
      <c r="N179" s="35">
        <v>239.41197472954138</v>
      </c>
      <c r="O179" s="36">
        <f t="shared" si="26"/>
        <v>117212173.18666063</v>
      </c>
      <c r="P179" s="127">
        <f t="shared" si="29"/>
        <v>1.7277645242580603E-2</v>
      </c>
      <c r="Q179" s="84">
        <v>1176.0770228662479</v>
      </c>
      <c r="R179" s="84">
        <v>2.2690185617888957E-2</v>
      </c>
      <c r="S179" s="131">
        <f t="shared" si="30"/>
        <v>-5.4125403753089822E-3</v>
      </c>
      <c r="T179" s="132">
        <f t="shared" si="35"/>
        <v>-3.9552909996421022</v>
      </c>
      <c r="U179" s="16">
        <v>1171.8251805345817</v>
      </c>
      <c r="V179" s="16">
        <v>1.7278109702376421E-2</v>
      </c>
      <c r="W179" s="115">
        <f t="shared" si="31"/>
        <v>4.6445979644607616E-7</v>
      </c>
      <c r="X179" s="17">
        <f t="shared" si="32"/>
        <v>-0.29655133202413708</v>
      </c>
      <c r="Y179" s="16">
        <v>1172.1217318666058</v>
      </c>
      <c r="Z179" s="16">
        <v>1.7277645242580176E-2</v>
      </c>
      <c r="AA179" s="115">
        <f t="shared" si="33"/>
        <v>2.0122792321330962E-16</v>
      </c>
      <c r="AB179" s="17">
        <f t="shared" si="34"/>
        <v>0</v>
      </c>
    </row>
    <row r="180" spans="1:28">
      <c r="A180" s="18">
        <v>20180918</v>
      </c>
      <c r="B180" s="18" t="s">
        <v>99</v>
      </c>
      <c r="C180" s="27">
        <v>45500</v>
      </c>
      <c r="D180" s="27">
        <v>1</v>
      </c>
      <c r="E180" s="27">
        <v>2.9566988210075027</v>
      </c>
      <c r="F180" s="18">
        <v>295228</v>
      </c>
      <c r="G180" s="18">
        <v>1</v>
      </c>
      <c r="H180" s="18">
        <v>0.69387104888069084</v>
      </c>
      <c r="I180" s="32">
        <f t="shared" si="24"/>
        <v>289823.03398338461</v>
      </c>
      <c r="J180" s="32">
        <f t="shared" si="25"/>
        <v>339379.95837478992</v>
      </c>
      <c r="K180" s="39">
        <f t="shared" si="27"/>
        <v>1170.9902891784866</v>
      </c>
      <c r="L180" s="34">
        <f t="shared" si="28"/>
        <v>-9.6529452305045647E-4</v>
      </c>
      <c r="M180" s="35">
        <v>1020.1738558768275</v>
      </c>
      <c r="N180" s="35">
        <v>239.41197472954138</v>
      </c>
      <c r="O180" s="36">
        <f t="shared" si="26"/>
        <v>117099028.91784871</v>
      </c>
      <c r="P180" s="127">
        <f t="shared" si="29"/>
        <v>-9.6529452305046644E-4</v>
      </c>
      <c r="Q180" s="84">
        <v>1173.2976399769757</v>
      </c>
      <c r="R180" s="84">
        <v>-2.3632660406021277E-3</v>
      </c>
      <c r="S180" s="131">
        <f t="shared" si="30"/>
        <v>1.3979715175516712E-3</v>
      </c>
      <c r="T180" s="132">
        <f t="shared" si="35"/>
        <v>-2.3073507984890966</v>
      </c>
      <c r="U180" s="16">
        <v>1170.6918487293747</v>
      </c>
      <c r="V180" s="16">
        <v>-9.6715092322048764E-4</v>
      </c>
      <c r="W180" s="115">
        <f t="shared" si="31"/>
        <v>-1.856400170031176E-6</v>
      </c>
      <c r="X180" s="17">
        <f t="shared" si="32"/>
        <v>-0.29844044911192213</v>
      </c>
      <c r="Y180" s="16">
        <v>1170.9902891784868</v>
      </c>
      <c r="Z180" s="16">
        <v>-9.652945230502625E-4</v>
      </c>
      <c r="AA180" s="115">
        <f t="shared" si="33"/>
        <v>1.9396376865765674E-16</v>
      </c>
      <c r="AB180" s="17">
        <f t="shared" si="34"/>
        <v>0</v>
      </c>
    </row>
    <row r="181" spans="1:28">
      <c r="A181" s="18">
        <v>20180919</v>
      </c>
      <c r="B181" s="18" t="s">
        <v>99</v>
      </c>
      <c r="C181" s="27">
        <v>46150</v>
      </c>
      <c r="D181" s="27">
        <v>1</v>
      </c>
      <c r="E181" s="27">
        <v>2.9566988210075027</v>
      </c>
      <c r="F181" s="18">
        <v>300631</v>
      </c>
      <c r="G181" s="18">
        <v>1</v>
      </c>
      <c r="H181" s="18">
        <v>0.69387104888069084</v>
      </c>
      <c r="I181" s="32">
        <f t="shared" si="24"/>
        <v>289823.03398338461</v>
      </c>
      <c r="J181" s="32">
        <f t="shared" si="25"/>
        <v>345050.79788554722</v>
      </c>
      <c r="K181" s="39">
        <f t="shared" si="27"/>
        <v>1190.5568482363233</v>
      </c>
      <c r="L181" s="34">
        <f t="shared" si="28"/>
        <v>1.6709411887235796E-2</v>
      </c>
      <c r="M181" s="35">
        <v>1020.1738558768275</v>
      </c>
      <c r="N181" s="35">
        <v>239.41197472954138</v>
      </c>
      <c r="O181" s="36">
        <f t="shared" si="26"/>
        <v>119055684.82363236</v>
      </c>
      <c r="P181" s="127">
        <f t="shared" si="29"/>
        <v>1.6709411887235657E-2</v>
      </c>
      <c r="Q181" s="84">
        <v>1193.3641239536244</v>
      </c>
      <c r="R181" s="84">
        <v>1.7102637295888914E-2</v>
      </c>
      <c r="S181" s="131">
        <f t="shared" si="30"/>
        <v>-3.9322540865311881E-4</v>
      </c>
      <c r="T181" s="132">
        <f t="shared" si="35"/>
        <v>-2.8072757173010814</v>
      </c>
      <c r="U181" s="16">
        <v>1190.2546343113968</v>
      </c>
      <c r="V181" s="16">
        <v>1.6710448273176956E-2</v>
      </c>
      <c r="W181" s="115">
        <f t="shared" si="31"/>
        <v>1.0363859411603726E-6</v>
      </c>
      <c r="X181" s="17">
        <f t="shared" si="32"/>
        <v>-0.30221392492649102</v>
      </c>
      <c r="Y181" s="16">
        <v>1190.5568482363233</v>
      </c>
      <c r="Z181" s="16">
        <v>1.6709411887235598E-2</v>
      </c>
      <c r="AA181" s="115">
        <f t="shared" si="33"/>
        <v>-1.9775847626135601E-16</v>
      </c>
      <c r="AB181" s="17">
        <f t="shared" si="34"/>
        <v>0</v>
      </c>
    </row>
    <row r="182" spans="1:28">
      <c r="A182" s="18">
        <v>20180920</v>
      </c>
      <c r="B182" s="18" t="s">
        <v>99</v>
      </c>
      <c r="C182" s="27">
        <v>47250</v>
      </c>
      <c r="D182" s="27">
        <v>1</v>
      </c>
      <c r="E182" s="27">
        <v>2.9566988210075027</v>
      </c>
      <c r="F182" s="18">
        <v>291298</v>
      </c>
      <c r="G182" s="18">
        <v>1</v>
      </c>
      <c r="H182" s="18">
        <v>0.69387104888069084</v>
      </c>
      <c r="I182" s="32">
        <f t="shared" si="24"/>
        <v>289823.03398338461</v>
      </c>
      <c r="J182" s="32">
        <f t="shared" si="25"/>
        <v>341827.26808945194</v>
      </c>
      <c r="K182" s="39">
        <f t="shared" si="27"/>
        <v>1179.4344410494602</v>
      </c>
      <c r="L182" s="34">
        <f t="shared" si="28"/>
        <v>-9.3421890801263542E-3</v>
      </c>
      <c r="M182" s="35">
        <v>1020.1738558768275</v>
      </c>
      <c r="N182" s="35">
        <v>239.41197472954138</v>
      </c>
      <c r="O182" s="36">
        <f t="shared" si="26"/>
        <v>117943444.10494605</v>
      </c>
      <c r="P182" s="127">
        <f t="shared" si="29"/>
        <v>-9.3421890801264323E-3</v>
      </c>
      <c r="Q182" s="84">
        <v>1175.8283874280171</v>
      </c>
      <c r="R182" s="84">
        <v>-1.4694372131375321E-2</v>
      </c>
      <c r="S182" s="131">
        <f t="shared" si="30"/>
        <v>5.3521830512489668E-3</v>
      </c>
      <c r="T182" s="132">
        <f t="shared" si="35"/>
        <v>3.6060536214431522</v>
      </c>
      <c r="U182" s="16">
        <v>1179.1342885444417</v>
      </c>
      <c r="V182" s="16">
        <v>-9.342829211825417E-3</v>
      </c>
      <c r="W182" s="115">
        <f t="shared" si="31"/>
        <v>-6.40131699062782E-7</v>
      </c>
      <c r="X182" s="17">
        <f t="shared" si="32"/>
        <v>-0.30015250501855917</v>
      </c>
      <c r="Y182" s="16">
        <v>1179.4344410494607</v>
      </c>
      <c r="Z182" s="16">
        <v>-9.3421890801259726E-3</v>
      </c>
      <c r="AA182" s="115">
        <f t="shared" si="33"/>
        <v>3.8163916471489756E-16</v>
      </c>
      <c r="AB182" s="17">
        <f t="shared" si="34"/>
        <v>0</v>
      </c>
    </row>
    <row r="183" spans="1:28">
      <c r="A183" s="18">
        <v>20180921</v>
      </c>
      <c r="B183" s="18" t="s">
        <v>99</v>
      </c>
      <c r="C183" s="27">
        <v>47400</v>
      </c>
      <c r="D183" s="27">
        <v>1</v>
      </c>
      <c r="E183" s="27">
        <v>2.9566988210075027</v>
      </c>
      <c r="F183" s="18">
        <v>297192</v>
      </c>
      <c r="G183" s="18">
        <v>1</v>
      </c>
      <c r="H183" s="18">
        <v>0.69387104888069084</v>
      </c>
      <c r="I183" s="32">
        <f t="shared" si="24"/>
        <v>289823.03398338461</v>
      </c>
      <c r="J183" s="32">
        <f t="shared" si="25"/>
        <v>346360.44887470594</v>
      </c>
      <c r="K183" s="39">
        <f t="shared" si="27"/>
        <v>1195.075643623835</v>
      </c>
      <c r="L183" s="34">
        <f t="shared" si="28"/>
        <v>1.3261612540716774E-2</v>
      </c>
      <c r="M183" s="35">
        <v>1020.1738558768275</v>
      </c>
      <c r="N183" s="35">
        <v>239.41197472954138</v>
      </c>
      <c r="O183" s="36">
        <f t="shared" si="26"/>
        <v>119507564.36238348</v>
      </c>
      <c r="P183" s="127">
        <f t="shared" si="29"/>
        <v>1.3261612540716413E-2</v>
      </c>
      <c r="Q183" s="84">
        <v>1193.4116940725035</v>
      </c>
      <c r="R183" s="84">
        <v>1.49539735836347E-2</v>
      </c>
      <c r="S183" s="131">
        <f t="shared" si="30"/>
        <v>-1.692361042917926E-3</v>
      </c>
      <c r="T183" s="132">
        <f t="shared" si="35"/>
        <v>1.6639495513315978</v>
      </c>
      <c r="U183" s="16">
        <v>1194.7732593034696</v>
      </c>
      <c r="V183" s="16">
        <v>1.3263095570168755E-2</v>
      </c>
      <c r="W183" s="115">
        <f t="shared" si="31"/>
        <v>1.4830294519808246E-6</v>
      </c>
      <c r="X183" s="17">
        <f t="shared" si="32"/>
        <v>-0.30238432036549057</v>
      </c>
      <c r="Y183" s="16">
        <v>1195.0756436238348</v>
      </c>
      <c r="Z183" s="16">
        <v>1.3261612540716191E-2</v>
      </c>
      <c r="AA183" s="115">
        <f t="shared" si="33"/>
        <v>-5.8286708792820718E-16</v>
      </c>
      <c r="AB183" s="17">
        <f t="shared" si="34"/>
        <v>0</v>
      </c>
    </row>
    <row r="184" spans="1:28">
      <c r="A184" s="18">
        <v>20180927</v>
      </c>
      <c r="B184" s="18" t="s">
        <v>99</v>
      </c>
      <c r="C184" s="27">
        <v>47500</v>
      </c>
      <c r="D184" s="27">
        <v>1</v>
      </c>
      <c r="E184" s="27">
        <v>2.9566988210075027</v>
      </c>
      <c r="F184" s="18">
        <v>295719</v>
      </c>
      <c r="G184" s="18">
        <v>1</v>
      </c>
      <c r="H184" s="18">
        <v>0.69387104888069084</v>
      </c>
      <c r="I184" s="32">
        <f t="shared" si="24"/>
        <v>289823.03398338461</v>
      </c>
      <c r="J184" s="32">
        <f t="shared" si="25"/>
        <v>345634.04670180543</v>
      </c>
      <c r="K184" s="39">
        <f t="shared" si="27"/>
        <v>1192.5692790919456</v>
      </c>
      <c r="L184" s="34">
        <f t="shared" si="28"/>
        <v>-2.0972434215873891E-3</v>
      </c>
      <c r="M184" s="35">
        <v>1020.1738558768275</v>
      </c>
      <c r="N184" s="35">
        <v>239.41197472954138</v>
      </c>
      <c r="O184" s="36">
        <f t="shared" si="26"/>
        <v>119256927.90919456</v>
      </c>
      <c r="P184" s="127">
        <f t="shared" si="29"/>
        <v>-2.0972434215872694E-3</v>
      </c>
      <c r="Q184" s="84">
        <v>1190.0752084295418</v>
      </c>
      <c r="R184" s="84">
        <v>-2.7957541052542529E-3</v>
      </c>
      <c r="S184" s="131">
        <f t="shared" si="30"/>
        <v>6.9851068366686385E-4</v>
      </c>
      <c r="T184" s="132">
        <f t="shared" si="35"/>
        <v>2.4940706624038285</v>
      </c>
      <c r="U184" s="16">
        <v>1192.2658992051447</v>
      </c>
      <c r="V184" s="16">
        <v>-2.0986074795368258E-3</v>
      </c>
      <c r="W184" s="115">
        <f t="shared" si="31"/>
        <v>-1.3640579494367082E-6</v>
      </c>
      <c r="X184" s="17">
        <f t="shared" si="32"/>
        <v>-0.30337988680093986</v>
      </c>
      <c r="Y184" s="16">
        <v>1192.5692790919456</v>
      </c>
      <c r="Z184" s="16">
        <v>-2.0972434215871995E-3</v>
      </c>
      <c r="AA184" s="115">
        <f t="shared" si="33"/>
        <v>1.8951853975046618E-16</v>
      </c>
      <c r="AB184" s="17">
        <f t="shared" si="34"/>
        <v>0</v>
      </c>
    </row>
    <row r="185" spans="1:28">
      <c r="A185" s="18">
        <v>20180928</v>
      </c>
      <c r="B185" s="18" t="s">
        <v>99</v>
      </c>
      <c r="C185" s="27">
        <v>46450</v>
      </c>
      <c r="D185" s="27">
        <v>1</v>
      </c>
      <c r="E185" s="27">
        <v>2.9566988210075027</v>
      </c>
      <c r="F185" s="18">
        <v>291789</v>
      </c>
      <c r="G185" s="18">
        <v>1</v>
      </c>
      <c r="H185" s="18">
        <v>0.69387104888069084</v>
      </c>
      <c r="I185" s="32">
        <f t="shared" si="24"/>
        <v>289823.03398338461</v>
      </c>
      <c r="J185" s="32">
        <f t="shared" si="25"/>
        <v>339802.59971764637</v>
      </c>
      <c r="K185" s="39">
        <f t="shared" si="27"/>
        <v>1172.4485629983676</v>
      </c>
      <c r="L185" s="34">
        <f t="shared" si="28"/>
        <v>-1.6871737723194155E-2</v>
      </c>
      <c r="M185" s="35">
        <v>1020.1738558768275</v>
      </c>
      <c r="N185" s="35">
        <v>239.41197472954138</v>
      </c>
      <c r="O185" s="36">
        <f t="shared" si="26"/>
        <v>117244856.29983678</v>
      </c>
      <c r="P185" s="127">
        <f t="shared" si="29"/>
        <v>-1.6871737723193909E-2</v>
      </c>
      <c r="Q185" s="84">
        <v>1171.0339206016874</v>
      </c>
      <c r="R185" s="84">
        <v>-1.6000070998018534E-2</v>
      </c>
      <c r="S185" s="131">
        <f t="shared" si="30"/>
        <v>-8.7166672517562105E-4</v>
      </c>
      <c r="T185" s="132">
        <f t="shared" si="35"/>
        <v>1.4146423966801649</v>
      </c>
      <c r="U185" s="16">
        <v>1172.1507298855959</v>
      </c>
      <c r="V185" s="16">
        <v>-1.6871378551511995E-2</v>
      </c>
      <c r="W185" s="115">
        <f t="shared" si="31"/>
        <v>3.5917168215993112E-7</v>
      </c>
      <c r="X185" s="17">
        <f t="shared" si="32"/>
        <v>-0.29783311277174107</v>
      </c>
      <c r="Y185" s="16">
        <v>1172.4485629983676</v>
      </c>
      <c r="Z185" s="16">
        <v>-1.6871737723194155E-2</v>
      </c>
      <c r="AA185" s="115">
        <f t="shared" si="33"/>
        <v>0</v>
      </c>
      <c r="AB185" s="17">
        <f t="shared" si="34"/>
        <v>0</v>
      </c>
    </row>
    <row r="186" spans="1:28">
      <c r="A186" s="18">
        <v>20181001</v>
      </c>
      <c r="B186" s="18" t="s">
        <v>99</v>
      </c>
      <c r="C186" s="27">
        <v>46350</v>
      </c>
      <c r="D186" s="27">
        <v>1</v>
      </c>
      <c r="E186" s="27">
        <v>2.9566988210075027</v>
      </c>
      <c r="F186" s="18">
        <v>286877</v>
      </c>
      <c r="G186" s="18">
        <v>1</v>
      </c>
      <c r="H186" s="18">
        <v>0.69387104888069084</v>
      </c>
      <c r="I186" s="32">
        <f t="shared" si="24"/>
        <v>289823.03398338461</v>
      </c>
      <c r="J186" s="32">
        <f t="shared" si="25"/>
        <v>336098.63524344366</v>
      </c>
      <c r="K186" s="39">
        <f t="shared" si="27"/>
        <v>1159.6684729437759</v>
      </c>
      <c r="L186" s="34">
        <f t="shared" si="28"/>
        <v>-1.0900341778669146E-2</v>
      </c>
      <c r="M186" s="35">
        <v>1020.1738558768275</v>
      </c>
      <c r="N186" s="35">
        <v>239.41197472954138</v>
      </c>
      <c r="O186" s="36">
        <f t="shared" si="26"/>
        <v>115966847.2943776</v>
      </c>
      <c r="P186" s="127">
        <f t="shared" si="29"/>
        <v>-1.09003417786693E-2</v>
      </c>
      <c r="Q186" s="84">
        <v>1156.5737725224628</v>
      </c>
      <c r="R186" s="84">
        <v>-1.2348188916504535E-2</v>
      </c>
      <c r="S186" s="131">
        <f t="shared" si="30"/>
        <v>1.4478471378353893E-3</v>
      </c>
      <c r="T186" s="132">
        <f t="shared" si="35"/>
        <v>3.094700421313064</v>
      </c>
      <c r="U186" s="16">
        <v>1159.3732329060599</v>
      </c>
      <c r="V186" s="16">
        <v>-1.0900899222050616E-2</v>
      </c>
      <c r="W186" s="115">
        <f t="shared" si="31"/>
        <v>-5.574433814704155E-7</v>
      </c>
      <c r="X186" s="17">
        <f t="shared" si="32"/>
        <v>-0.29524003771598473</v>
      </c>
      <c r="Y186" s="16">
        <v>1159.6684729437759</v>
      </c>
      <c r="Z186" s="16">
        <v>-1.0900341778669146E-2</v>
      </c>
      <c r="AA186" s="115">
        <f t="shared" si="33"/>
        <v>0</v>
      </c>
      <c r="AB186" s="17">
        <f t="shared" si="34"/>
        <v>0</v>
      </c>
    </row>
    <row r="187" spans="1:28">
      <c r="A187" s="18">
        <v>20181002</v>
      </c>
      <c r="B187" s="18" t="s">
        <v>99</v>
      </c>
      <c r="C187" s="27">
        <v>45700</v>
      </c>
      <c r="D187" s="27">
        <v>1</v>
      </c>
      <c r="E187" s="27">
        <v>2.9566988210075027</v>
      </c>
      <c r="F187" s="18">
        <v>283438</v>
      </c>
      <c r="G187" s="18">
        <v>1</v>
      </c>
      <c r="H187" s="18">
        <v>0.69387104888069084</v>
      </c>
      <c r="I187" s="32">
        <f t="shared" si="24"/>
        <v>289823.03398338461</v>
      </c>
      <c r="J187" s="32">
        <f t="shared" si="25"/>
        <v>331790.55847268814</v>
      </c>
      <c r="K187" s="39">
        <f t="shared" si="27"/>
        <v>1144.8039650696276</v>
      </c>
      <c r="L187" s="34">
        <f t="shared" si="28"/>
        <v>-1.2817894269743595E-2</v>
      </c>
      <c r="M187" s="35">
        <v>1020.1738558768275</v>
      </c>
      <c r="N187" s="35">
        <v>239.41197472954138</v>
      </c>
      <c r="O187" s="36">
        <f t="shared" si="26"/>
        <v>114480396.50696276</v>
      </c>
      <c r="P187" s="127">
        <f t="shared" si="29"/>
        <v>-1.2817894269743602E-2</v>
      </c>
      <c r="Q187" s="84">
        <v>1141.9831758449486</v>
      </c>
      <c r="R187" s="84">
        <v>-1.2615361876737384E-2</v>
      </c>
      <c r="S187" s="131">
        <f t="shared" si="30"/>
        <v>-2.0253239300621097E-4</v>
      </c>
      <c r="T187" s="132">
        <f t="shared" si="35"/>
        <v>2.820789224678947</v>
      </c>
      <c r="U187" s="16">
        <v>1144.5134802710718</v>
      </c>
      <c r="V187" s="16">
        <v>-1.2817056848674168E-2</v>
      </c>
      <c r="W187" s="115">
        <f t="shared" si="31"/>
        <v>8.3742106942764905E-7</v>
      </c>
      <c r="X187" s="17">
        <f t="shared" si="32"/>
        <v>-0.2904847985557808</v>
      </c>
      <c r="Y187" s="16">
        <v>1144.8039650696273</v>
      </c>
      <c r="Z187" s="16">
        <v>-1.2817894269743791E-2</v>
      </c>
      <c r="AA187" s="115">
        <f t="shared" si="33"/>
        <v>-1.960237527853792E-16</v>
      </c>
      <c r="AB187" s="17">
        <f t="shared" si="34"/>
        <v>0</v>
      </c>
    </row>
    <row r="188" spans="1:28">
      <c r="A188" s="18">
        <v>20181004</v>
      </c>
      <c r="B188" s="18" t="s">
        <v>99</v>
      </c>
      <c r="C188" s="27">
        <v>44700</v>
      </c>
      <c r="D188" s="27">
        <v>1</v>
      </c>
      <c r="E188" s="27">
        <v>2.9566988210075027</v>
      </c>
      <c r="F188" s="18">
        <v>285403</v>
      </c>
      <c r="G188" s="18">
        <v>1</v>
      </c>
      <c r="H188" s="18">
        <v>0.69387104888069084</v>
      </c>
      <c r="I188" s="32">
        <f t="shared" si="24"/>
        <v>289823.03398338461</v>
      </c>
      <c r="J188" s="32">
        <f t="shared" si="25"/>
        <v>330197.31626273121</v>
      </c>
      <c r="K188" s="39">
        <f t="shared" si="27"/>
        <v>1139.306671814295</v>
      </c>
      <c r="L188" s="34">
        <f t="shared" si="28"/>
        <v>-4.8019516205975322E-3</v>
      </c>
      <c r="M188" s="35">
        <v>1020.1738558768275</v>
      </c>
      <c r="N188" s="35">
        <v>239.41197472954138</v>
      </c>
      <c r="O188" s="36">
        <f t="shared" si="26"/>
        <v>113930667.18142948</v>
      </c>
      <c r="P188" s="127">
        <f t="shared" si="29"/>
        <v>-4.801951620597775E-3</v>
      </c>
      <c r="Q188" s="84">
        <v>1139.7547648301916</v>
      </c>
      <c r="R188" s="84">
        <v>-1.9513518779366126E-3</v>
      </c>
      <c r="S188" s="131">
        <f t="shared" si="30"/>
        <v>-2.8505997426609194E-3</v>
      </c>
      <c r="T188" s="132">
        <f t="shared" si="35"/>
        <v>-0.4480930158965748</v>
      </c>
      <c r="U188" s="16">
        <v>1139.0173670985998</v>
      </c>
      <c r="V188" s="16">
        <v>-4.8021393082851469E-3</v>
      </c>
      <c r="W188" s="115">
        <f t="shared" si="31"/>
        <v>-1.8768768761476956E-7</v>
      </c>
      <c r="X188" s="17">
        <f t="shared" si="32"/>
        <v>-0.28930471569515248</v>
      </c>
      <c r="Y188" s="16">
        <v>1139.306671814295</v>
      </c>
      <c r="Z188" s="16">
        <v>-4.8019516205973344E-3</v>
      </c>
      <c r="AA188" s="115">
        <f t="shared" si="33"/>
        <v>1.9775847626135601E-16</v>
      </c>
      <c r="AB188" s="17">
        <f t="shared" si="34"/>
        <v>0</v>
      </c>
    </row>
    <row r="189" spans="1:28">
      <c r="A189" s="18">
        <v>20181005</v>
      </c>
      <c r="B189" s="18" t="s">
        <v>99</v>
      </c>
      <c r="C189" s="27">
        <v>44700</v>
      </c>
      <c r="D189" s="27">
        <v>1</v>
      </c>
      <c r="E189" s="27">
        <v>2.9566988210075027</v>
      </c>
      <c r="F189" s="18">
        <v>283929</v>
      </c>
      <c r="G189" s="18">
        <v>1</v>
      </c>
      <c r="H189" s="18">
        <v>0.69387104888069084</v>
      </c>
      <c r="I189" s="32">
        <f t="shared" si="24"/>
        <v>289823.03398338461</v>
      </c>
      <c r="J189" s="32">
        <f t="shared" si="25"/>
        <v>329174.55033668107</v>
      </c>
      <c r="K189" s="39">
        <f t="shared" si="27"/>
        <v>1135.7777393067813</v>
      </c>
      <c r="L189" s="34">
        <f t="shared" si="28"/>
        <v>-3.0974386394964277E-3</v>
      </c>
      <c r="M189" s="35">
        <v>1020.1738558768275</v>
      </c>
      <c r="N189" s="35">
        <v>239.41197472954138</v>
      </c>
      <c r="O189" s="36">
        <f t="shared" si="26"/>
        <v>113577773.93067813</v>
      </c>
      <c r="P189" s="127">
        <f t="shared" si="29"/>
        <v>-3.0974386394962447E-3</v>
      </c>
      <c r="Q189" s="84">
        <v>1135.6478493558409</v>
      </c>
      <c r="R189" s="84">
        <v>-3.6033325773922498E-3</v>
      </c>
      <c r="S189" s="131">
        <f t="shared" si="30"/>
        <v>5.0589393789582209E-4</v>
      </c>
      <c r="T189" s="132">
        <f t="shared" si="35"/>
        <v>0.12988995094042366</v>
      </c>
      <c r="U189" s="16">
        <v>1135.4900923883245</v>
      </c>
      <c r="V189" s="16">
        <v>-3.0967699107699708E-3</v>
      </c>
      <c r="W189" s="115">
        <f t="shared" si="31"/>
        <v>6.6872872645689155E-7</v>
      </c>
      <c r="X189" s="17">
        <f t="shared" si="32"/>
        <v>-0.28764691845685775</v>
      </c>
      <c r="Y189" s="16">
        <v>1135.7777393067813</v>
      </c>
      <c r="Z189" s="16">
        <v>-3.0974386394964277E-3</v>
      </c>
      <c r="AA189" s="115">
        <f t="shared" si="33"/>
        <v>0</v>
      </c>
      <c r="AB189" s="17">
        <f t="shared" si="34"/>
        <v>0</v>
      </c>
    </row>
    <row r="190" spans="1:28">
      <c r="A190" s="18">
        <v>20181008</v>
      </c>
      <c r="B190" s="18" t="s">
        <v>99</v>
      </c>
      <c r="C190" s="27">
        <v>44950</v>
      </c>
      <c r="D190" s="27">
        <v>1</v>
      </c>
      <c r="E190" s="27">
        <v>2.9566988210075027</v>
      </c>
      <c r="F190" s="18">
        <v>284912</v>
      </c>
      <c r="G190" s="18">
        <v>1</v>
      </c>
      <c r="H190" s="18">
        <v>0.69387104888069084</v>
      </c>
      <c r="I190" s="32">
        <f t="shared" ref="I190:I247" si="36">I189*(C189*D190*E190+F189*G190*H190)/J189</f>
        <v>289823.03398338461</v>
      </c>
      <c r="J190" s="32">
        <f t="shared" si="25"/>
        <v>330595.80028298264</v>
      </c>
      <c r="K190" s="39">
        <f t="shared" si="27"/>
        <v>1140.6815936580647</v>
      </c>
      <c r="L190" s="34">
        <f t="shared" si="28"/>
        <v>4.3176179472195191E-3</v>
      </c>
      <c r="M190" s="35">
        <v>1020.1738558768275</v>
      </c>
      <c r="N190" s="35">
        <v>239.41197472954138</v>
      </c>
      <c r="O190" s="36">
        <f t="shared" si="26"/>
        <v>114068159.36580649</v>
      </c>
      <c r="P190" s="127">
        <f t="shared" si="29"/>
        <v>4.317617947219729E-3</v>
      </c>
      <c r="Q190" s="84">
        <v>1140.3118675838807</v>
      </c>
      <c r="R190" s="84">
        <v>4.1069229609207942E-3</v>
      </c>
      <c r="S190" s="131">
        <f t="shared" si="30"/>
        <v>2.1069498629872497E-4</v>
      </c>
      <c r="T190" s="132">
        <f t="shared" si="35"/>
        <v>0.36972607418397274</v>
      </c>
      <c r="U190" s="16">
        <v>1140.3913953917179</v>
      </c>
      <c r="V190" s="16">
        <v>4.3164647901808677E-3</v>
      </c>
      <c r="W190" s="115">
        <f t="shared" si="31"/>
        <v>-1.153157038651445E-6</v>
      </c>
      <c r="X190" s="17">
        <f t="shared" si="32"/>
        <v>-0.29019826634680612</v>
      </c>
      <c r="Y190" s="16">
        <v>1140.6815936580647</v>
      </c>
      <c r="Z190" s="16">
        <v>4.3176179472195191E-3</v>
      </c>
      <c r="AA190" s="115">
        <f t="shared" si="33"/>
        <v>0</v>
      </c>
      <c r="AB190" s="17">
        <f t="shared" si="34"/>
        <v>0</v>
      </c>
    </row>
    <row r="191" spans="1:28">
      <c r="A191" s="18">
        <v>20181010</v>
      </c>
      <c r="B191" s="18" t="s">
        <v>99</v>
      </c>
      <c r="C191" s="27">
        <v>45300</v>
      </c>
      <c r="D191" s="27">
        <v>1</v>
      </c>
      <c r="E191" s="27">
        <v>2.9566988210075027</v>
      </c>
      <c r="F191" s="18">
        <v>281473</v>
      </c>
      <c r="G191" s="18">
        <v>1</v>
      </c>
      <c r="H191" s="18">
        <v>0.69387104888069084</v>
      </c>
      <c r="I191" s="32">
        <f t="shared" si="36"/>
        <v>289823.03398338461</v>
      </c>
      <c r="J191" s="32">
        <f t="shared" si="25"/>
        <v>329244.42233323457</v>
      </c>
      <c r="K191" s="39">
        <f t="shared" si="27"/>
        <v>1136.0188243426846</v>
      </c>
      <c r="L191" s="34">
        <f t="shared" si="28"/>
        <v>-4.0877045279804677E-3</v>
      </c>
      <c r="M191" s="35">
        <v>1020.1738558768275</v>
      </c>
      <c r="N191" s="35">
        <v>239.41197472954138</v>
      </c>
      <c r="O191" s="36">
        <f t="shared" si="26"/>
        <v>113601882.43426849</v>
      </c>
      <c r="P191" s="127">
        <f t="shared" si="29"/>
        <v>-4.0877045279804321E-3</v>
      </c>
      <c r="Q191" s="84">
        <v>1133.4255692202578</v>
      </c>
      <c r="R191" s="84">
        <v>-6.0389605329757515E-3</v>
      </c>
      <c r="S191" s="131">
        <f t="shared" si="30"/>
        <v>1.9512560049952839E-3</v>
      </c>
      <c r="T191" s="132">
        <f t="shared" si="35"/>
        <v>2.5932551224268536</v>
      </c>
      <c r="U191" s="16">
        <v>1135.7307888762355</v>
      </c>
      <c r="V191" s="16">
        <v>-4.0868481946775143E-3</v>
      </c>
      <c r="W191" s="115">
        <f t="shared" si="31"/>
        <v>8.5633330295341314E-7</v>
      </c>
      <c r="X191" s="17">
        <f t="shared" si="32"/>
        <v>-0.28803546644917333</v>
      </c>
      <c r="Y191" s="16">
        <v>1136.0188243426846</v>
      </c>
      <c r="Z191" s="16">
        <v>-4.0877045279804677E-3</v>
      </c>
      <c r="AA191" s="115">
        <f t="shared" si="33"/>
        <v>0</v>
      </c>
      <c r="AB191" s="17">
        <f t="shared" si="34"/>
        <v>0</v>
      </c>
    </row>
    <row r="192" spans="1:28">
      <c r="A192" s="18">
        <v>20181011</v>
      </c>
      <c r="B192" s="18" t="s">
        <v>99</v>
      </c>
      <c r="C192" s="27">
        <v>43100</v>
      </c>
      <c r="D192" s="27">
        <v>1</v>
      </c>
      <c r="E192" s="27">
        <v>2.9566988210075027</v>
      </c>
      <c r="F192" s="18">
        <v>266736</v>
      </c>
      <c r="G192" s="18">
        <v>1</v>
      </c>
      <c r="H192" s="18">
        <v>0.69387104888069084</v>
      </c>
      <c r="I192" s="32">
        <f t="shared" si="36"/>
        <v>289823.03398338461</v>
      </c>
      <c r="J192" s="32">
        <f t="shared" si="25"/>
        <v>312514.10727966332</v>
      </c>
      <c r="K192" s="39">
        <f t="shared" si="27"/>
        <v>1078.2928567975021</v>
      </c>
      <c r="L192" s="34">
        <f t="shared" si="28"/>
        <v>-5.0814270246431509E-2</v>
      </c>
      <c r="M192" s="35">
        <v>1020.1738558768275</v>
      </c>
      <c r="N192" s="35">
        <v>239.41197472954138</v>
      </c>
      <c r="O192" s="36">
        <f t="shared" si="26"/>
        <v>107829285.67975022</v>
      </c>
      <c r="P192" s="127">
        <f t="shared" si="29"/>
        <v>-5.0814270246431606E-2</v>
      </c>
      <c r="Q192" s="84">
        <v>1075.40695818619</v>
      </c>
      <c r="R192" s="84">
        <v>-5.1188726114571273E-2</v>
      </c>
      <c r="S192" s="131">
        <f t="shared" si="30"/>
        <v>3.7445586813976417E-4</v>
      </c>
      <c r="T192" s="132">
        <f t="shared" si="35"/>
        <v>2.8858986113120864</v>
      </c>
      <c r="U192" s="16">
        <v>1078.0199203105676</v>
      </c>
      <c r="V192" s="16">
        <v>-5.0813862872178248E-2</v>
      </c>
      <c r="W192" s="115">
        <f t="shared" si="31"/>
        <v>4.0737425326120569E-7</v>
      </c>
      <c r="X192" s="17">
        <f t="shared" si="32"/>
        <v>-0.27293648693444084</v>
      </c>
      <c r="Y192" s="16">
        <v>1078.2928567975021</v>
      </c>
      <c r="Z192" s="16">
        <v>-5.0814270246431509E-2</v>
      </c>
      <c r="AA192" s="115">
        <f t="shared" si="33"/>
        <v>0</v>
      </c>
      <c r="AB192" s="17">
        <f t="shared" si="34"/>
        <v>0</v>
      </c>
    </row>
    <row r="193" spans="1:28">
      <c r="A193" s="18">
        <v>20181012</v>
      </c>
      <c r="B193" s="18" t="s">
        <v>99</v>
      </c>
      <c r="C193" s="27">
        <v>44000</v>
      </c>
      <c r="D193" s="27">
        <v>1</v>
      </c>
      <c r="E193" s="27">
        <v>2.9566988210075027</v>
      </c>
      <c r="F193" s="18">
        <v>269684</v>
      </c>
      <c r="G193" s="18">
        <v>1</v>
      </c>
      <c r="H193" s="18">
        <v>0.69387104888069084</v>
      </c>
      <c r="I193" s="32">
        <f t="shared" si="36"/>
        <v>289823.03398338461</v>
      </c>
      <c r="J193" s="32">
        <f t="shared" si="25"/>
        <v>317220.66807067033</v>
      </c>
      <c r="K193" s="39">
        <f t="shared" si="27"/>
        <v>1094.5322865154203</v>
      </c>
      <c r="L193" s="34">
        <f t="shared" si="28"/>
        <v>1.5060314658996149E-2</v>
      </c>
      <c r="M193" s="35">
        <v>1020.1738558768275</v>
      </c>
      <c r="N193" s="35">
        <v>239.41197472954138</v>
      </c>
      <c r="O193" s="36">
        <f t="shared" si="26"/>
        <v>109453228.65154204</v>
      </c>
      <c r="P193" s="127">
        <f t="shared" si="29"/>
        <v>1.5060314658996083E-2</v>
      </c>
      <c r="Q193" s="84">
        <v>1090.5546576173936</v>
      </c>
      <c r="R193" s="84">
        <v>1.4085550884617768E-2</v>
      </c>
      <c r="S193" s="131">
        <f t="shared" si="30"/>
        <v>9.7476377437838088E-4</v>
      </c>
      <c r="T193" s="132">
        <f t="shared" si="35"/>
        <v>3.9776288980267509</v>
      </c>
      <c r="U193" s="16">
        <v>1094.2537012386738</v>
      </c>
      <c r="V193" s="16">
        <v>1.505888770907811E-2</v>
      </c>
      <c r="W193" s="115">
        <f t="shared" si="31"/>
        <v>-1.4269499180388778E-6</v>
      </c>
      <c r="X193" s="17">
        <f t="shared" si="32"/>
        <v>-0.27858527674652578</v>
      </c>
      <c r="Y193" s="16">
        <v>1094.5322865154203</v>
      </c>
      <c r="Z193" s="16">
        <v>1.5060314658996149E-2</v>
      </c>
      <c r="AA193" s="115">
        <f t="shared" si="33"/>
        <v>0</v>
      </c>
      <c r="AB193" s="17">
        <f t="shared" si="34"/>
        <v>0</v>
      </c>
    </row>
    <row r="194" spans="1:28">
      <c r="A194" s="18">
        <v>20181015</v>
      </c>
      <c r="B194" s="18" t="s">
        <v>99</v>
      </c>
      <c r="C194" s="27">
        <v>43800</v>
      </c>
      <c r="D194" s="27">
        <v>1</v>
      </c>
      <c r="E194" s="27">
        <v>2.9566988210075027</v>
      </c>
      <c r="F194" s="18">
        <v>256912</v>
      </c>
      <c r="G194" s="18">
        <v>1</v>
      </c>
      <c r="H194" s="18">
        <v>0.69387104888069084</v>
      </c>
      <c r="I194" s="32">
        <f t="shared" si="36"/>
        <v>289823.03398338461</v>
      </c>
      <c r="J194" s="32">
        <f t="shared" si="25"/>
        <v>307767.20727016462</v>
      </c>
      <c r="K194" s="39">
        <f t="shared" si="27"/>
        <v>1061.9142413912095</v>
      </c>
      <c r="L194" s="34">
        <f t="shared" si="28"/>
        <v>-2.9800898087761641E-2</v>
      </c>
      <c r="M194" s="35">
        <v>1020.1738558768275</v>
      </c>
      <c r="N194" s="35">
        <v>239.41197472954138</v>
      </c>
      <c r="O194" s="36">
        <f t="shared" si="26"/>
        <v>106191424.13912098</v>
      </c>
      <c r="P194" s="127">
        <f t="shared" si="29"/>
        <v>-2.9800898087761457E-2</v>
      </c>
      <c r="Q194" s="84">
        <v>1053.4205305102428</v>
      </c>
      <c r="R194" s="84">
        <v>-3.4050679484768018E-2</v>
      </c>
      <c r="S194" s="131">
        <f t="shared" si="30"/>
        <v>4.2497813970063768E-3</v>
      </c>
      <c r="T194" s="132">
        <f t="shared" si="35"/>
        <v>8.4937108809667734</v>
      </c>
      <c r="U194" s="16">
        <v>1061.6441578590513</v>
      </c>
      <c r="V194" s="16">
        <v>-2.9800715631767179E-2</v>
      </c>
      <c r="W194" s="115">
        <f t="shared" si="31"/>
        <v>1.8245599446228833E-7</v>
      </c>
      <c r="X194" s="17">
        <f t="shared" si="32"/>
        <v>-0.27008353215819625</v>
      </c>
      <c r="Y194" s="16">
        <v>1061.9142413912098</v>
      </c>
      <c r="Z194" s="16">
        <v>-2.9800898087761433E-2</v>
      </c>
      <c r="AA194" s="115">
        <f t="shared" si="33"/>
        <v>2.0816681711721685E-16</v>
      </c>
      <c r="AB194" s="17">
        <f t="shared" si="34"/>
        <v>0</v>
      </c>
    </row>
    <row r="195" spans="1:28">
      <c r="A195" s="18">
        <v>20181016</v>
      </c>
      <c r="B195" s="18" t="s">
        <v>99</v>
      </c>
      <c r="C195" s="27">
        <v>43600</v>
      </c>
      <c r="D195" s="27">
        <v>1</v>
      </c>
      <c r="E195" s="27">
        <v>2.9566988210075027</v>
      </c>
      <c r="F195" s="18">
        <v>257403</v>
      </c>
      <c r="G195" s="18">
        <v>1</v>
      </c>
      <c r="H195" s="18">
        <v>0.69387104888069084</v>
      </c>
      <c r="I195" s="32">
        <f t="shared" si="36"/>
        <v>289823.03398338461</v>
      </c>
      <c r="J195" s="32">
        <f t="shared" si="25"/>
        <v>307516.55819096358</v>
      </c>
      <c r="K195" s="39">
        <f t="shared" si="27"/>
        <v>1061.0494064753782</v>
      </c>
      <c r="L195" s="34">
        <f t="shared" si="28"/>
        <v>-8.14411260459541E-4</v>
      </c>
      <c r="M195" s="35">
        <v>1020.1738558768275</v>
      </c>
      <c r="N195" s="35">
        <v>239.41197472954138</v>
      </c>
      <c r="O195" s="36">
        <f t="shared" si="26"/>
        <v>106104940.64753783</v>
      </c>
      <c r="P195" s="127">
        <f t="shared" si="29"/>
        <v>-8.1441126045971393E-4</v>
      </c>
      <c r="Q195" s="84">
        <v>1053.248642672248</v>
      </c>
      <c r="R195" s="84">
        <v>-1.6317114866888782E-4</v>
      </c>
      <c r="S195" s="131">
        <f t="shared" si="30"/>
        <v>-6.5124011179065321E-4</v>
      </c>
      <c r="T195" s="132">
        <f t="shared" si="35"/>
        <v>7.8007638031301667</v>
      </c>
      <c r="U195" s="16">
        <v>1060.7800868719087</v>
      </c>
      <c r="V195" s="16">
        <v>-8.138988763289421E-4</v>
      </c>
      <c r="W195" s="115">
        <f t="shared" si="31"/>
        <v>5.1238413059889569E-7</v>
      </c>
      <c r="X195" s="17">
        <f t="shared" si="32"/>
        <v>-0.269319603469512</v>
      </c>
      <c r="Y195" s="16">
        <v>1061.0494064753782</v>
      </c>
      <c r="Z195" s="16">
        <v>-8.1441126045975491E-4</v>
      </c>
      <c r="AA195" s="115">
        <f t="shared" si="33"/>
        <v>-2.1391308863139002E-16</v>
      </c>
      <c r="AB195" s="17">
        <f t="shared" si="34"/>
        <v>0</v>
      </c>
    </row>
    <row r="196" spans="1:28">
      <c r="A196" s="18">
        <v>20181017</v>
      </c>
      <c r="B196" s="18" t="s">
        <v>99</v>
      </c>
      <c r="C196" s="27">
        <v>44150</v>
      </c>
      <c r="D196" s="27">
        <v>1</v>
      </c>
      <c r="E196" s="27">
        <v>2.9566988210075027</v>
      </c>
      <c r="F196" s="18">
        <v>260842</v>
      </c>
      <c r="G196" s="18">
        <v>1</v>
      </c>
      <c r="H196" s="18">
        <v>0.69387104888069084</v>
      </c>
      <c r="I196" s="32">
        <f t="shared" si="36"/>
        <v>289823.03398338461</v>
      </c>
      <c r="J196" s="32">
        <f t="shared" ref="J196:J259" si="37">C196*D196*E196+F196*G196*H196</f>
        <v>311528.96507961839</v>
      </c>
      <c r="K196" s="39">
        <f t="shared" si="27"/>
        <v>1074.8937404936496</v>
      </c>
      <c r="L196" s="34">
        <f t="shared" si="28"/>
        <v>1.3047775093018413E-2</v>
      </c>
      <c r="M196" s="35">
        <v>1020.1738558768275</v>
      </c>
      <c r="N196" s="35">
        <v>239.41197472954138</v>
      </c>
      <c r="O196" s="36">
        <f t="shared" ref="O196:O259" si="38">M196*C196+N196*F196</f>
        <v>107489374.04936495</v>
      </c>
      <c r="P196" s="127">
        <f t="shared" si="29"/>
        <v>1.3047775093018278E-2</v>
      </c>
      <c r="Q196" s="84">
        <v>1067.0688095183732</v>
      </c>
      <c r="R196" s="84">
        <v>1.3121466561838012E-2</v>
      </c>
      <c r="S196" s="131">
        <f t="shared" si="30"/>
        <v>-7.3691468819598455E-5</v>
      </c>
      <c r="T196" s="132">
        <f t="shared" si="35"/>
        <v>7.824930975276402</v>
      </c>
      <c r="U196" s="16">
        <v>1074.6199248949465</v>
      </c>
      <c r="V196" s="16">
        <v>1.3046849384069383E-2</v>
      </c>
      <c r="W196" s="115">
        <f t="shared" si="31"/>
        <v>-9.2570894903026835E-7</v>
      </c>
      <c r="X196" s="17">
        <f t="shared" si="32"/>
        <v>-0.27381559870309502</v>
      </c>
      <c r="Y196" s="16">
        <v>1074.8937404936498</v>
      </c>
      <c r="Z196" s="16">
        <v>1.3047775093018629E-2</v>
      </c>
      <c r="AA196" s="115">
        <f t="shared" si="33"/>
        <v>2.1510571102112408E-16</v>
      </c>
      <c r="AB196" s="17">
        <f t="shared" si="34"/>
        <v>0</v>
      </c>
    </row>
    <row r="197" spans="1:28">
      <c r="A197" s="18">
        <v>20181018</v>
      </c>
      <c r="B197" s="18" t="s">
        <v>99</v>
      </c>
      <c r="C197" s="27">
        <v>44050</v>
      </c>
      <c r="D197" s="27">
        <v>1</v>
      </c>
      <c r="E197" s="27">
        <v>2.9566988210075027</v>
      </c>
      <c r="F197" s="18">
        <v>255929</v>
      </c>
      <c r="G197" s="18">
        <v>1</v>
      </c>
      <c r="H197" s="18">
        <v>0.69387104888069084</v>
      </c>
      <c r="I197" s="32">
        <f t="shared" si="36"/>
        <v>289823.03398338461</v>
      </c>
      <c r="J197" s="32">
        <f t="shared" si="37"/>
        <v>307824.30673436681</v>
      </c>
      <c r="K197" s="39">
        <f t="shared" ref="K197:K260" si="39">J197/I197*1000</f>
        <v>1062.1112563193105</v>
      </c>
      <c r="L197" s="34">
        <f t="shared" ref="L197:L260" si="40">(K197-K196)/K196</f>
        <v>-1.1891858416133905E-2</v>
      </c>
      <c r="M197" s="35">
        <v>1020.1738558768275</v>
      </c>
      <c r="N197" s="35">
        <v>239.41197472954138</v>
      </c>
      <c r="O197" s="36">
        <f t="shared" si="38"/>
        <v>106211125.63193105</v>
      </c>
      <c r="P197" s="127">
        <f t="shared" ref="P197:P260" si="41">(O197-O196)/O196</f>
        <v>-1.1891858416133874E-2</v>
      </c>
      <c r="Q197" s="84">
        <v>1052.6086614391486</v>
      </c>
      <c r="R197" s="84">
        <v>-1.3551279870837259E-2</v>
      </c>
      <c r="S197" s="131">
        <f t="shared" ref="S197:S260" si="42">L197-R197</f>
        <v>1.6594214547033543E-3</v>
      </c>
      <c r="T197" s="132">
        <f t="shared" si="35"/>
        <v>9.5025948801619506</v>
      </c>
      <c r="U197" s="16">
        <v>1061.8424279154106</v>
      </c>
      <c r="V197" s="16">
        <v>-1.1890247596874836E-2</v>
      </c>
      <c r="W197" s="115">
        <f t="shared" ref="W197:W260" si="43">V197-L197</f>
        <v>1.6108192590694181E-6</v>
      </c>
      <c r="X197" s="17">
        <f t="shared" ref="X197:X260" si="44">U197-K197</f>
        <v>-0.26882840389998819</v>
      </c>
      <c r="Y197" s="16">
        <v>1062.1112563193105</v>
      </c>
      <c r="Z197" s="16">
        <v>-1.1891858416134113E-2</v>
      </c>
      <c r="AA197" s="115">
        <f t="shared" ref="AA197:AA260" si="45">Z197-L197</f>
        <v>-2.0816681711721685E-16</v>
      </c>
      <c r="AB197" s="17">
        <f t="shared" ref="AB197:AB260" si="46">Y197-K197</f>
        <v>0</v>
      </c>
    </row>
    <row r="198" spans="1:28">
      <c r="A198" s="18">
        <v>20181019</v>
      </c>
      <c r="B198" s="18" t="s">
        <v>99</v>
      </c>
      <c r="C198" s="27">
        <v>43900</v>
      </c>
      <c r="D198" s="27">
        <v>1</v>
      </c>
      <c r="E198" s="27">
        <v>2.9566988210075027</v>
      </c>
      <c r="F198" s="18">
        <v>268210</v>
      </c>
      <c r="G198" s="18">
        <v>1</v>
      </c>
      <c r="H198" s="18">
        <v>0.69387104888069084</v>
      </c>
      <c r="I198" s="32">
        <f t="shared" si="36"/>
        <v>289823.03398338461</v>
      </c>
      <c r="J198" s="32">
        <f t="shared" si="37"/>
        <v>315902.23226251948</v>
      </c>
      <c r="K198" s="39">
        <f t="shared" si="39"/>
        <v>1089.9831801520302</v>
      </c>
      <c r="L198" s="34">
        <f t="shared" si="40"/>
        <v>2.624200023009669E-2</v>
      </c>
      <c r="M198" s="35">
        <v>1020.1738558768275</v>
      </c>
      <c r="N198" s="35">
        <v>239.41197472954138</v>
      </c>
      <c r="O198" s="36">
        <f t="shared" si="38"/>
        <v>108998318.01520301</v>
      </c>
      <c r="P198" s="127">
        <f t="shared" si="41"/>
        <v>2.6242000230096683E-2</v>
      </c>
      <c r="Q198" s="84">
        <v>1085.6773123116536</v>
      </c>
      <c r="R198" s="84">
        <v>3.1415902304369109E-2</v>
      </c>
      <c r="S198" s="131">
        <f t="shared" si="42"/>
        <v>-5.1739020742724191E-3</v>
      </c>
      <c r="T198" s="132">
        <f t="shared" si="35"/>
        <v>4.3058678403765498</v>
      </c>
      <c r="U198" s="16">
        <v>1089.7065119164474</v>
      </c>
      <c r="V198" s="16">
        <v>2.6241260726169256E-2</v>
      </c>
      <c r="W198" s="115">
        <f t="shared" si="43"/>
        <v>-7.395039274341042E-7</v>
      </c>
      <c r="X198" s="17">
        <f t="shared" si="44"/>
        <v>-0.276668235582747</v>
      </c>
      <c r="Y198" s="16">
        <v>1089.9831801520302</v>
      </c>
      <c r="Z198" s="16">
        <v>2.624200023009669E-2</v>
      </c>
      <c r="AA198" s="115">
        <f t="shared" si="45"/>
        <v>0</v>
      </c>
      <c r="AB198" s="17">
        <f t="shared" si="46"/>
        <v>0</v>
      </c>
    </row>
    <row r="199" spans="1:28">
      <c r="A199" s="18">
        <v>20181022</v>
      </c>
      <c r="B199" s="18" t="s">
        <v>99</v>
      </c>
      <c r="C199" s="27">
        <v>43550</v>
      </c>
      <c r="D199" s="27">
        <v>1</v>
      </c>
      <c r="E199" s="27">
        <v>2.9566988210075027</v>
      </c>
      <c r="F199" s="18">
        <v>263789</v>
      </c>
      <c r="G199" s="18">
        <v>1</v>
      </c>
      <c r="H199" s="18">
        <v>0.69387104888069084</v>
      </c>
      <c r="I199" s="32">
        <f t="shared" si="36"/>
        <v>289823.03398338461</v>
      </c>
      <c r="J199" s="32">
        <f t="shared" si="37"/>
        <v>311799.78376806533</v>
      </c>
      <c r="K199" s="39">
        <f t="shared" si="39"/>
        <v>1075.8281682536683</v>
      </c>
      <c r="L199" s="34">
        <f t="shared" si="40"/>
        <v>-1.2986449842636591E-2</v>
      </c>
      <c r="M199" s="35">
        <v>1020.1738558768275</v>
      </c>
      <c r="N199" s="35">
        <v>239.41197472954138</v>
      </c>
      <c r="O199" s="36">
        <f t="shared" si="38"/>
        <v>107582816.82536682</v>
      </c>
      <c r="P199" s="127">
        <f t="shared" si="41"/>
        <v>-1.2986449842636617E-2</v>
      </c>
      <c r="Q199" s="84">
        <v>1070.6600614787399</v>
      </c>
      <c r="R199" s="84">
        <v>-1.3832149444975158E-2</v>
      </c>
      <c r="S199" s="131">
        <f t="shared" si="42"/>
        <v>8.4569960233856628E-4</v>
      </c>
      <c r="T199" s="132">
        <f t="shared" si="35"/>
        <v>5.1681067749284466</v>
      </c>
      <c r="U199" s="16">
        <v>1075.5549866437939</v>
      </c>
      <c r="V199" s="16">
        <v>-1.2986547403268709E-2</v>
      </c>
      <c r="W199" s="115">
        <f t="shared" si="43"/>
        <v>-9.7560632118104396E-8</v>
      </c>
      <c r="X199" s="17">
        <f t="shared" si="44"/>
        <v>-0.27318160987442752</v>
      </c>
      <c r="Y199" s="16">
        <v>1075.8281682536683</v>
      </c>
      <c r="Z199" s="16">
        <v>-1.2986449842636591E-2</v>
      </c>
      <c r="AA199" s="115">
        <f t="shared" si="45"/>
        <v>0</v>
      </c>
      <c r="AB199" s="17">
        <f t="shared" si="46"/>
        <v>0</v>
      </c>
    </row>
    <row r="200" spans="1:28">
      <c r="A200" s="18">
        <v>20181023</v>
      </c>
      <c r="B200" s="18" t="s">
        <v>99</v>
      </c>
      <c r="C200" s="27">
        <v>43050</v>
      </c>
      <c r="D200" s="27">
        <v>1</v>
      </c>
      <c r="E200" s="27">
        <v>2.9566988210075027</v>
      </c>
      <c r="F200" s="18">
        <v>242175</v>
      </c>
      <c r="G200" s="18">
        <v>1</v>
      </c>
      <c r="H200" s="18">
        <v>0.69387104888069084</v>
      </c>
      <c r="I200" s="32">
        <f t="shared" si="36"/>
        <v>289823.03398338461</v>
      </c>
      <c r="J200" s="32">
        <f t="shared" si="37"/>
        <v>295324.10550705431</v>
      </c>
      <c r="K200" s="39">
        <f t="shared" si="39"/>
        <v>1018.980794756241</v>
      </c>
      <c r="L200" s="34">
        <f t="shared" si="40"/>
        <v>-5.2840569874373557E-2</v>
      </c>
      <c r="M200" s="35">
        <v>1020.1738558768275</v>
      </c>
      <c r="N200" s="35">
        <v>239.41197472954138</v>
      </c>
      <c r="O200" s="36">
        <f t="shared" si="38"/>
        <v>101898079.47562411</v>
      </c>
      <c r="P200" s="127">
        <f t="shared" si="41"/>
        <v>-5.2840569874373404E-2</v>
      </c>
      <c r="Q200" s="84">
        <v>1006.5731520313175</v>
      </c>
      <c r="R200" s="84">
        <v>-5.9857383079096917E-2</v>
      </c>
      <c r="S200" s="131">
        <f t="shared" si="42"/>
        <v>7.01681320472336E-3</v>
      </c>
      <c r="T200" s="132">
        <f t="shared" si="35"/>
        <v>12.407642724923562</v>
      </c>
      <c r="U200" s="16">
        <v>1018.7220511666668</v>
      </c>
      <c r="V200" s="16">
        <v>-5.2840567133132739E-2</v>
      </c>
      <c r="W200" s="115">
        <f t="shared" si="43"/>
        <v>2.7412408176719083E-9</v>
      </c>
      <c r="X200" s="17">
        <f t="shared" si="44"/>
        <v>-0.25874358957423738</v>
      </c>
      <c r="Y200" s="16">
        <v>1018.9807947562413</v>
      </c>
      <c r="Z200" s="16">
        <v>-5.2840569874373342E-2</v>
      </c>
      <c r="AA200" s="115">
        <f t="shared" si="45"/>
        <v>2.1510571102112408E-16</v>
      </c>
      <c r="AB200" s="17">
        <f t="shared" si="46"/>
        <v>0</v>
      </c>
    </row>
    <row r="201" spans="1:28">
      <c r="A201" s="18">
        <v>20181024</v>
      </c>
      <c r="B201" s="18" t="s">
        <v>99</v>
      </c>
      <c r="C201" s="27">
        <v>42550</v>
      </c>
      <c r="D201" s="27">
        <v>1</v>
      </c>
      <c r="E201" s="27">
        <v>2.9566988210075027</v>
      </c>
      <c r="F201" s="18">
        <v>221543</v>
      </c>
      <c r="G201" s="18">
        <v>1</v>
      </c>
      <c r="H201" s="18">
        <v>0.69387104888069084</v>
      </c>
      <c r="I201" s="32">
        <f t="shared" si="36"/>
        <v>289823.03398338461</v>
      </c>
      <c r="J201" s="32">
        <f t="shared" si="37"/>
        <v>279529.80861604412</v>
      </c>
      <c r="K201" s="39">
        <f t="shared" si="39"/>
        <v>964.48444685065783</v>
      </c>
      <c r="L201" s="34">
        <f t="shared" si="40"/>
        <v>-5.3481231624801853E-2</v>
      </c>
      <c r="M201" s="35">
        <v>1020.1738558768275</v>
      </c>
      <c r="N201" s="35">
        <v>239.41197472954138</v>
      </c>
      <c r="O201" s="36">
        <f t="shared" si="38"/>
        <v>96448444.685065806</v>
      </c>
      <c r="P201" s="127">
        <f t="shared" si="41"/>
        <v>-5.3481231624801728E-2</v>
      </c>
      <c r="Q201" s="84">
        <v>945.22418623346232</v>
      </c>
      <c r="R201" s="84">
        <v>-6.0948343072780874E-2</v>
      </c>
      <c r="S201" s="131">
        <f t="shared" si="42"/>
        <v>7.4671114479790204E-3</v>
      </c>
      <c r="T201" s="132">
        <f t="shared" ref="T201:T264" si="47">K201-Q201</f>
        <v>19.260260617195513</v>
      </c>
      <c r="U201" s="16">
        <v>964.2406321630566</v>
      </c>
      <c r="V201" s="16">
        <v>-5.3480160698609273E-2</v>
      </c>
      <c r="W201" s="115">
        <f t="shared" si="43"/>
        <v>1.070926192579813E-6</v>
      </c>
      <c r="X201" s="17">
        <f t="shared" si="44"/>
        <v>-0.24381468760122971</v>
      </c>
      <c r="Y201" s="16">
        <v>964.48444685065795</v>
      </c>
      <c r="Z201" s="16">
        <v>-5.3481231624801957E-2</v>
      </c>
      <c r="AA201" s="115">
        <f t="shared" si="45"/>
        <v>-1.0408340855860843E-16</v>
      </c>
      <c r="AB201" s="17">
        <f t="shared" si="46"/>
        <v>0</v>
      </c>
    </row>
    <row r="202" spans="1:28">
      <c r="A202" s="18">
        <v>20181025</v>
      </c>
      <c r="B202" s="18" t="s">
        <v>99</v>
      </c>
      <c r="C202" s="27">
        <v>41000</v>
      </c>
      <c r="D202" s="27">
        <v>1</v>
      </c>
      <c r="E202" s="27">
        <v>2.9566988210075027</v>
      </c>
      <c r="F202" s="18">
        <v>232350</v>
      </c>
      <c r="G202" s="18">
        <v>1</v>
      </c>
      <c r="H202" s="18">
        <v>0.69387104888069084</v>
      </c>
      <c r="I202" s="32">
        <f t="shared" si="36"/>
        <v>289823.03398338461</v>
      </c>
      <c r="J202" s="32">
        <f t="shared" si="37"/>
        <v>282445.5898687361</v>
      </c>
      <c r="K202" s="39">
        <f t="shared" si="39"/>
        <v>974.54500419358862</v>
      </c>
      <c r="L202" s="34">
        <f t="shared" si="40"/>
        <v>1.04310208171647E-2</v>
      </c>
      <c r="M202" s="35">
        <v>1020.1738558768275</v>
      </c>
      <c r="N202" s="35">
        <v>239.41197472954138</v>
      </c>
      <c r="O202" s="36">
        <f t="shared" si="38"/>
        <v>97454500.419358864</v>
      </c>
      <c r="P202" s="127">
        <f t="shared" si="41"/>
        <v>1.0431020817164483E-2</v>
      </c>
      <c r="Q202" s="84">
        <v>963.39990399216913</v>
      </c>
      <c r="R202" s="84">
        <v>1.9229001990663793E-2</v>
      </c>
      <c r="S202" s="131">
        <f t="shared" si="42"/>
        <v>-8.7979811734990934E-3</v>
      </c>
      <c r="T202" s="132">
        <f t="shared" si="47"/>
        <v>11.145100201419496</v>
      </c>
      <c r="U202" s="16">
        <v>974.29863688650994</v>
      </c>
      <c r="V202" s="16">
        <v>1.0431011085781015E-2</v>
      </c>
      <c r="W202" s="115">
        <f t="shared" si="43"/>
        <v>-9.7313836849854951E-9</v>
      </c>
      <c r="X202" s="17">
        <f t="shared" si="44"/>
        <v>-0.24636730707868537</v>
      </c>
      <c r="Y202" s="16">
        <v>974.54500419358862</v>
      </c>
      <c r="Z202" s="16">
        <v>1.043102081716458E-2</v>
      </c>
      <c r="AA202" s="115">
        <f t="shared" si="45"/>
        <v>-1.1969591984239969E-16</v>
      </c>
      <c r="AB202" s="17">
        <f t="shared" si="46"/>
        <v>0</v>
      </c>
    </row>
    <row r="203" spans="1:28">
      <c r="A203" s="18">
        <v>20181026</v>
      </c>
      <c r="B203" s="18" t="s">
        <v>99</v>
      </c>
      <c r="C203" s="27">
        <v>41000</v>
      </c>
      <c r="D203" s="27">
        <v>1</v>
      </c>
      <c r="E203" s="27">
        <v>2.9566988210075027</v>
      </c>
      <c r="F203" s="18">
        <v>224000</v>
      </c>
      <c r="G203" s="18">
        <v>1</v>
      </c>
      <c r="H203" s="18">
        <v>0.69387104888069084</v>
      </c>
      <c r="I203" s="32">
        <f t="shared" si="36"/>
        <v>289823.03398338461</v>
      </c>
      <c r="J203" s="32">
        <f t="shared" si="37"/>
        <v>276651.76661058236</v>
      </c>
      <c r="K203" s="39">
        <f t="shared" si="39"/>
        <v>954.55410430367192</v>
      </c>
      <c r="L203" s="34">
        <f t="shared" si="40"/>
        <v>-2.0513059739563973E-2</v>
      </c>
      <c r="M203" s="35">
        <v>1020.1738558768275</v>
      </c>
      <c r="N203" s="35">
        <v>239.41197472954138</v>
      </c>
      <c r="O203" s="36">
        <f t="shared" si="38"/>
        <v>95455410.430367202</v>
      </c>
      <c r="P203" s="127">
        <f t="shared" si="41"/>
        <v>-2.0513059739563893E-2</v>
      </c>
      <c r="Q203" s="84">
        <v>940.12738297084854</v>
      </c>
      <c r="R203" s="84">
        <v>-2.4156656986245407E-2</v>
      </c>
      <c r="S203" s="131">
        <f t="shared" si="42"/>
        <v>3.6435972466814341E-3</v>
      </c>
      <c r="T203" s="132">
        <f t="shared" si="47"/>
        <v>14.426721332823377</v>
      </c>
      <c r="U203" s="16">
        <v>954.31074686161526</v>
      </c>
      <c r="V203" s="16">
        <v>-2.0515157538112155E-2</v>
      </c>
      <c r="W203" s="115">
        <f t="shared" si="43"/>
        <v>-2.0977985481819561E-6</v>
      </c>
      <c r="X203" s="17">
        <f t="shared" si="44"/>
        <v>-0.24335744205666288</v>
      </c>
      <c r="Y203" s="16">
        <v>954.55410430367192</v>
      </c>
      <c r="Z203" s="16">
        <v>-2.0513059739563973E-2</v>
      </c>
      <c r="AA203" s="115">
        <f t="shared" si="45"/>
        <v>0</v>
      </c>
      <c r="AB203" s="17">
        <f t="shared" si="46"/>
        <v>0</v>
      </c>
    </row>
    <row r="204" spans="1:28">
      <c r="A204" s="18">
        <v>20181029</v>
      </c>
      <c r="B204" s="18" t="s">
        <v>99</v>
      </c>
      <c r="C204" s="27">
        <v>41400</v>
      </c>
      <c r="D204" s="27">
        <v>1</v>
      </c>
      <c r="E204" s="27">
        <v>2.9566988210075027</v>
      </c>
      <c r="F204" s="18">
        <v>214175</v>
      </c>
      <c r="G204" s="18">
        <v>1</v>
      </c>
      <c r="H204" s="18">
        <v>0.69387104888069084</v>
      </c>
      <c r="I204" s="32">
        <f t="shared" si="36"/>
        <v>289823.03398338461</v>
      </c>
      <c r="J204" s="32">
        <f t="shared" si="37"/>
        <v>271017.16308373259</v>
      </c>
      <c r="K204" s="39">
        <f t="shared" si="39"/>
        <v>935.11257321000187</v>
      </c>
      <c r="L204" s="34">
        <f t="shared" si="40"/>
        <v>-2.0367133728739512E-2</v>
      </c>
      <c r="M204" s="35">
        <v>1020.1738558768275</v>
      </c>
      <c r="N204" s="35">
        <v>239.41197472954138</v>
      </c>
      <c r="O204" s="36">
        <f t="shared" si="38"/>
        <v>93511257.321000189</v>
      </c>
      <c r="P204" s="127">
        <f t="shared" si="41"/>
        <v>-2.0367133728739592E-2</v>
      </c>
      <c r="Q204" s="84">
        <v>915.82966580073389</v>
      </c>
      <c r="R204" s="84">
        <v>-2.5845132915214827E-2</v>
      </c>
      <c r="S204" s="131">
        <f t="shared" si="42"/>
        <v>5.4779991864753151E-3</v>
      </c>
      <c r="T204" s="132">
        <f t="shared" si="47"/>
        <v>19.282907409267978</v>
      </c>
      <c r="U204" s="16">
        <v>934.8752405742473</v>
      </c>
      <c r="V204" s="16">
        <v>-2.0366014268711052E-2</v>
      </c>
      <c r="W204" s="115">
        <f t="shared" si="43"/>
        <v>1.1194600284605838E-6</v>
      </c>
      <c r="X204" s="17">
        <f t="shared" si="44"/>
        <v>-0.23733263575456931</v>
      </c>
      <c r="Y204" s="16">
        <v>935.11257321000176</v>
      </c>
      <c r="Z204" s="16">
        <v>-2.036713372873963E-2</v>
      </c>
      <c r="AA204" s="115">
        <f t="shared" si="45"/>
        <v>-1.1796119636642288E-16</v>
      </c>
      <c r="AB204" s="17">
        <f t="shared" si="46"/>
        <v>0</v>
      </c>
    </row>
    <row r="205" spans="1:28">
      <c r="A205" s="18">
        <v>20181030</v>
      </c>
      <c r="B205" s="18" t="s">
        <v>99</v>
      </c>
      <c r="C205" s="27">
        <v>42350</v>
      </c>
      <c r="D205" s="27">
        <v>1</v>
      </c>
      <c r="E205" s="27">
        <v>2.9566988210075027</v>
      </c>
      <c r="F205" s="18">
        <v>221543</v>
      </c>
      <c r="G205" s="18">
        <v>1</v>
      </c>
      <c r="H205" s="18">
        <v>0.69387104888069084</v>
      </c>
      <c r="I205" s="32">
        <f t="shared" si="36"/>
        <v>289823.03398338461</v>
      </c>
      <c r="J205" s="32">
        <f t="shared" si="37"/>
        <v>278938.46885184263</v>
      </c>
      <c r="K205" s="39">
        <f t="shared" si="39"/>
        <v>962.44409913890422</v>
      </c>
      <c r="L205" s="34">
        <f t="shared" si="40"/>
        <v>2.9228059499916921E-2</v>
      </c>
      <c r="M205" s="35">
        <v>1020.1738558768275</v>
      </c>
      <c r="N205" s="35">
        <v>239.41197472954138</v>
      </c>
      <c r="O205" s="36">
        <f t="shared" si="38"/>
        <v>96244409.913890421</v>
      </c>
      <c r="P205" s="127">
        <f t="shared" si="41"/>
        <v>2.9228059499916893E-2</v>
      </c>
      <c r="Q205" s="84">
        <v>943.68332657068413</v>
      </c>
      <c r="R205" s="84">
        <v>3.0413582143134721E-2</v>
      </c>
      <c r="S205" s="131">
        <f t="shared" si="42"/>
        <v>-1.1855226432177998E-3</v>
      </c>
      <c r="T205" s="132">
        <f t="shared" si="47"/>
        <v>18.760772568220091</v>
      </c>
      <c r="U205" s="16">
        <v>962.20080293915532</v>
      </c>
      <c r="V205" s="16">
        <v>2.9229100503424706E-2</v>
      </c>
      <c r="W205" s="115">
        <f t="shared" si="43"/>
        <v>1.041003507784577E-6</v>
      </c>
      <c r="X205" s="17">
        <f t="shared" si="44"/>
        <v>-0.24329619974889738</v>
      </c>
      <c r="Y205" s="16">
        <v>962.44409913890422</v>
      </c>
      <c r="Z205" s="16">
        <v>2.9228059499917046E-2</v>
      </c>
      <c r="AA205" s="115">
        <f t="shared" si="45"/>
        <v>1.2490009027033011E-16</v>
      </c>
      <c r="AB205" s="17">
        <f t="shared" si="46"/>
        <v>0</v>
      </c>
    </row>
    <row r="206" spans="1:28">
      <c r="A206" s="18">
        <v>20181031</v>
      </c>
      <c r="B206" s="18" t="s">
        <v>99</v>
      </c>
      <c r="C206" s="27">
        <v>42400</v>
      </c>
      <c r="D206" s="27">
        <v>1</v>
      </c>
      <c r="E206" s="27">
        <v>2.9566988210075027</v>
      </c>
      <c r="F206" s="18">
        <v>213684</v>
      </c>
      <c r="G206" s="18">
        <v>1</v>
      </c>
      <c r="H206" s="18">
        <v>0.69387104888069084</v>
      </c>
      <c r="I206" s="32">
        <f t="shared" si="36"/>
        <v>289823.03398338461</v>
      </c>
      <c r="J206" s="32">
        <f t="shared" si="37"/>
        <v>273633.17121973966</v>
      </c>
      <c r="K206" s="39">
        <f t="shared" si="39"/>
        <v>944.13879897284801</v>
      </c>
      <c r="L206" s="34">
        <f t="shared" si="40"/>
        <v>-1.9019598314784111E-2</v>
      </c>
      <c r="M206" s="35">
        <v>1020.1738558768275</v>
      </c>
      <c r="N206" s="35">
        <v>239.41197472954138</v>
      </c>
      <c r="O206" s="36">
        <f t="shared" si="38"/>
        <v>94413879.897284806</v>
      </c>
      <c r="P206" s="127">
        <f t="shared" si="41"/>
        <v>-1.9019598314784052E-2</v>
      </c>
      <c r="Q206" s="84">
        <v>922.16499228984162</v>
      </c>
      <c r="R206" s="84">
        <v>-2.2802494941856679E-2</v>
      </c>
      <c r="S206" s="131">
        <f t="shared" si="42"/>
        <v>3.7828966270725684E-3</v>
      </c>
      <c r="T206" s="132">
        <f t="shared" si="47"/>
        <v>21.973806683006387</v>
      </c>
      <c r="U206" s="16">
        <v>943.89862845699452</v>
      </c>
      <c r="V206" s="16">
        <v>-1.9021159020294585E-2</v>
      </c>
      <c r="W206" s="115">
        <f t="shared" si="43"/>
        <v>-1.560705510474103E-6</v>
      </c>
      <c r="X206" s="17">
        <f t="shared" si="44"/>
        <v>-0.24017051585349236</v>
      </c>
      <c r="Y206" s="16">
        <v>944.13879897284801</v>
      </c>
      <c r="Z206" s="16">
        <v>-1.9019598314784111E-2</v>
      </c>
      <c r="AA206" s="115">
        <f t="shared" si="45"/>
        <v>0</v>
      </c>
      <c r="AB206" s="17">
        <f t="shared" si="46"/>
        <v>0</v>
      </c>
    </row>
    <row r="207" spans="1:28">
      <c r="A207" s="18">
        <v>20181101</v>
      </c>
      <c r="B207" s="18" t="s">
        <v>99</v>
      </c>
      <c r="C207" s="27">
        <v>42150</v>
      </c>
      <c r="D207" s="27">
        <v>1</v>
      </c>
      <c r="E207" s="27">
        <v>2.9566988210075027</v>
      </c>
      <c r="F207" s="18">
        <v>223508</v>
      </c>
      <c r="G207" s="18">
        <v>1</v>
      </c>
      <c r="H207" s="18">
        <v>0.69387104888069084</v>
      </c>
      <c r="I207" s="32">
        <f t="shared" si="36"/>
        <v>289823.03398338461</v>
      </c>
      <c r="J207" s="32">
        <f t="shared" si="37"/>
        <v>279710.58569869166</v>
      </c>
      <c r="K207" s="39">
        <f t="shared" si="39"/>
        <v>965.10819673058597</v>
      </c>
      <c r="L207" s="34">
        <f t="shared" si="40"/>
        <v>2.2210079471949563E-2</v>
      </c>
      <c r="M207" s="35">
        <v>1020.1738558768275</v>
      </c>
      <c r="N207" s="35">
        <v>239.41197472954138</v>
      </c>
      <c r="O207" s="36">
        <f t="shared" si="38"/>
        <v>96510819.673058614</v>
      </c>
      <c r="P207" s="127">
        <f t="shared" si="41"/>
        <v>2.2210079471949685E-2</v>
      </c>
      <c r="Q207" s="84">
        <v>947.61835420703994</v>
      </c>
      <c r="R207" s="84">
        <v>2.7601743863638437E-2</v>
      </c>
      <c r="S207" s="131">
        <f t="shared" si="42"/>
        <v>-5.3916643916888732E-3</v>
      </c>
      <c r="T207" s="132">
        <f t="shared" si="47"/>
        <v>17.489842523546031</v>
      </c>
      <c r="U207" s="16">
        <v>964.86400666228826</v>
      </c>
      <c r="V207" s="16">
        <v>2.2211472263251583E-2</v>
      </c>
      <c r="W207" s="115">
        <f t="shared" si="43"/>
        <v>1.3927913020198024E-6</v>
      </c>
      <c r="X207" s="17">
        <f t="shared" si="44"/>
        <v>-0.24419006829771206</v>
      </c>
      <c r="Y207" s="16">
        <v>965.10819673058609</v>
      </c>
      <c r="Z207" s="16">
        <v>2.2210079471949681E-2</v>
      </c>
      <c r="AA207" s="115">
        <f t="shared" si="45"/>
        <v>1.1796119636642288E-16</v>
      </c>
      <c r="AB207" s="17">
        <f t="shared" si="46"/>
        <v>0</v>
      </c>
    </row>
    <row r="208" spans="1:28">
      <c r="A208" s="18">
        <v>20181102</v>
      </c>
      <c r="B208" s="18" t="s">
        <v>99</v>
      </c>
      <c r="C208" s="27">
        <v>44150</v>
      </c>
      <c r="D208" s="27">
        <v>1</v>
      </c>
      <c r="E208" s="27">
        <v>2.9566988210075027</v>
      </c>
      <c r="F208" s="18">
        <v>232350</v>
      </c>
      <c r="G208" s="18">
        <v>1</v>
      </c>
      <c r="H208" s="18">
        <v>0.69387104888069084</v>
      </c>
      <c r="I208" s="32">
        <f t="shared" si="36"/>
        <v>289823.03398338461</v>
      </c>
      <c r="J208" s="32">
        <f t="shared" si="37"/>
        <v>291759.19115490979</v>
      </c>
      <c r="K208" s="39">
        <f t="shared" si="39"/>
        <v>1006.6804806537089</v>
      </c>
      <c r="L208" s="34">
        <f t="shared" si="40"/>
        <v>4.3075257327576048E-2</v>
      </c>
      <c r="M208" s="35">
        <v>1020.1738558768275</v>
      </c>
      <c r="N208" s="35">
        <v>239.41197472954138</v>
      </c>
      <c r="O208" s="36">
        <f t="shared" si="38"/>
        <v>100668048.06537087</v>
      </c>
      <c r="P208" s="127">
        <f t="shared" si="41"/>
        <v>4.3075257327575736E-2</v>
      </c>
      <c r="Q208" s="84">
        <v>987.66844368092677</v>
      </c>
      <c r="R208" s="84">
        <v>4.2263944441431223E-2</v>
      </c>
      <c r="S208" s="131">
        <f t="shared" si="42"/>
        <v>8.1131288614482572E-4</v>
      </c>
      <c r="T208" s="132">
        <f t="shared" si="47"/>
        <v>19.012036972782084</v>
      </c>
      <c r="U208" s="16">
        <v>1006.4259471629531</v>
      </c>
      <c r="V208" s="16">
        <v>4.3075438832502658E-2</v>
      </c>
      <c r="W208" s="115">
        <f t="shared" si="43"/>
        <v>1.8150492660934381E-7</v>
      </c>
      <c r="X208" s="17">
        <f t="shared" si="44"/>
        <v>-0.2545334907557617</v>
      </c>
      <c r="Y208" s="16">
        <v>1006.6804806537089</v>
      </c>
      <c r="Z208" s="16">
        <v>4.307525732757593E-2</v>
      </c>
      <c r="AA208" s="115">
        <f t="shared" si="45"/>
        <v>-1.1796119636642288E-16</v>
      </c>
      <c r="AB208" s="17">
        <f t="shared" si="46"/>
        <v>0</v>
      </c>
    </row>
    <row r="209" spans="1:28">
      <c r="A209" s="18">
        <v>20181105</v>
      </c>
      <c r="B209" s="18" t="s">
        <v>99</v>
      </c>
      <c r="C209" s="27">
        <v>43800</v>
      </c>
      <c r="D209" s="27">
        <v>1</v>
      </c>
      <c r="E209" s="27">
        <v>2.9566988210075027</v>
      </c>
      <c r="F209" s="18">
        <v>235789</v>
      </c>
      <c r="G209" s="18">
        <v>1</v>
      </c>
      <c r="H209" s="18">
        <v>0.69387104888069084</v>
      </c>
      <c r="I209" s="32">
        <f t="shared" si="36"/>
        <v>289823.03398338461</v>
      </c>
      <c r="J209" s="32">
        <f t="shared" si="37"/>
        <v>293110.56910465786</v>
      </c>
      <c r="K209" s="39">
        <f t="shared" si="39"/>
        <v>1011.3432499690889</v>
      </c>
      <c r="L209" s="34">
        <f t="shared" si="40"/>
        <v>4.6318264881347266E-3</v>
      </c>
      <c r="M209" s="35">
        <v>1020.1738558768275</v>
      </c>
      <c r="N209" s="35">
        <v>239.41197472954138</v>
      </c>
      <c r="O209" s="36">
        <f t="shared" si="38"/>
        <v>101134324.99690887</v>
      </c>
      <c r="P209" s="127">
        <f t="shared" si="41"/>
        <v>4.6318264881346875E-3</v>
      </c>
      <c r="Q209" s="84">
        <v>994.5547420445497</v>
      </c>
      <c r="R209" s="84">
        <v>6.9722773949914656E-3</v>
      </c>
      <c r="S209" s="131">
        <f t="shared" si="42"/>
        <v>-2.340450906856739E-3</v>
      </c>
      <c r="T209" s="132">
        <f t="shared" si="47"/>
        <v>16.788507924539203</v>
      </c>
      <c r="U209" s="16">
        <v>1011.0865536784357</v>
      </c>
      <c r="V209" s="16">
        <v>4.6308489249711586E-3</v>
      </c>
      <c r="W209" s="115">
        <f t="shared" si="43"/>
        <v>-9.7756316356795853E-7</v>
      </c>
      <c r="X209" s="17">
        <f t="shared" si="44"/>
        <v>-0.25669629065316713</v>
      </c>
      <c r="Y209" s="16">
        <v>1011.3432499690889</v>
      </c>
      <c r="Z209" s="16">
        <v>4.6318264881347266E-3</v>
      </c>
      <c r="AA209" s="115">
        <f t="shared" si="45"/>
        <v>0</v>
      </c>
      <c r="AB209" s="17">
        <f t="shared" si="46"/>
        <v>0</v>
      </c>
    </row>
    <row r="210" spans="1:28">
      <c r="A210" s="18">
        <v>20181106</v>
      </c>
      <c r="B210" s="18" t="s">
        <v>99</v>
      </c>
      <c r="C210" s="27">
        <v>43750</v>
      </c>
      <c r="D210" s="27">
        <v>1</v>
      </c>
      <c r="E210" s="27">
        <v>2.9566988210075027</v>
      </c>
      <c r="F210" s="18">
        <v>236771</v>
      </c>
      <c r="G210" s="18">
        <v>1</v>
      </c>
      <c r="H210" s="18">
        <v>0.69387104888069084</v>
      </c>
      <c r="I210" s="32">
        <f t="shared" si="36"/>
        <v>289823.03398338461</v>
      </c>
      <c r="J210" s="32">
        <f t="shared" si="37"/>
        <v>293644.1155336083</v>
      </c>
      <c r="K210" s="39">
        <f t="shared" si="39"/>
        <v>1013.1841886329944</v>
      </c>
      <c r="L210" s="34">
        <f t="shared" si="40"/>
        <v>1.8202906520231952E-3</v>
      </c>
      <c r="M210" s="35">
        <v>1020.1738558768275</v>
      </c>
      <c r="N210" s="35">
        <v>239.41197472954138</v>
      </c>
      <c r="O210" s="36">
        <f t="shared" si="38"/>
        <v>101318418.86329944</v>
      </c>
      <c r="P210" s="127">
        <f t="shared" si="41"/>
        <v>1.8202906520234129E-3</v>
      </c>
      <c r="Q210" s="84">
        <v>996.90747077842218</v>
      </c>
      <c r="R210" s="84">
        <v>2.365610091040212E-3</v>
      </c>
      <c r="S210" s="131">
        <f t="shared" si="42"/>
        <v>-5.4531943901701681E-4</v>
      </c>
      <c r="T210" s="132">
        <f t="shared" si="47"/>
        <v>16.276717854572212</v>
      </c>
      <c r="U210" s="16">
        <v>1012.9281128459772</v>
      </c>
      <c r="V210" s="16">
        <v>1.8213664901800194E-3</v>
      </c>
      <c r="W210" s="115">
        <f t="shared" si="43"/>
        <v>1.0758381568242315E-6</v>
      </c>
      <c r="X210" s="17">
        <f t="shared" si="44"/>
        <v>-0.25607578701715283</v>
      </c>
      <c r="Y210" s="16">
        <v>1013.1841886329944</v>
      </c>
      <c r="Z210" s="16">
        <v>1.8202906520231952E-3</v>
      </c>
      <c r="AA210" s="115">
        <f t="shared" si="45"/>
        <v>0</v>
      </c>
      <c r="AB210" s="17">
        <f t="shared" si="46"/>
        <v>0</v>
      </c>
    </row>
    <row r="211" spans="1:28">
      <c r="A211" s="18">
        <v>20181107</v>
      </c>
      <c r="B211" s="18" t="s">
        <v>99</v>
      </c>
      <c r="C211" s="27">
        <v>44000</v>
      </c>
      <c r="D211" s="27">
        <v>1</v>
      </c>
      <c r="E211" s="27">
        <v>2.9566988210075027</v>
      </c>
      <c r="F211" s="18">
        <v>229403</v>
      </c>
      <c r="G211" s="18">
        <v>1</v>
      </c>
      <c r="H211" s="18">
        <v>0.69387104888069084</v>
      </c>
      <c r="I211" s="32">
        <f t="shared" si="36"/>
        <v>289823.03398338461</v>
      </c>
      <c r="J211" s="32">
        <f t="shared" si="37"/>
        <v>289270.84835070721</v>
      </c>
      <c r="K211" s="39">
        <f t="shared" si="39"/>
        <v>998.09474897461371</v>
      </c>
      <c r="L211" s="34">
        <f t="shared" si="40"/>
        <v>-1.4893086397982203E-2</v>
      </c>
      <c r="M211" s="35">
        <v>1020.1738558768275</v>
      </c>
      <c r="N211" s="35">
        <v>239.41197472954138</v>
      </c>
      <c r="O211" s="36">
        <f t="shared" si="38"/>
        <v>99809474.897461385</v>
      </c>
      <c r="P211" s="127">
        <f t="shared" si="41"/>
        <v>-1.4893086397982118E-2</v>
      </c>
      <c r="Q211" s="84">
        <v>978.29896798514176</v>
      </c>
      <c r="R211" s="84">
        <v>-1.8666228650839799E-2</v>
      </c>
      <c r="S211" s="131">
        <f t="shared" si="42"/>
        <v>3.7731422528575961E-3</v>
      </c>
      <c r="T211" s="132">
        <f t="shared" si="47"/>
        <v>19.79578098947195</v>
      </c>
      <c r="U211" s="16">
        <v>997.84152582447621</v>
      </c>
      <c r="V211" s="16">
        <v>-1.4894035253018051E-2</v>
      </c>
      <c r="W211" s="115">
        <f t="shared" si="43"/>
        <v>-9.48855035848295E-7</v>
      </c>
      <c r="X211" s="17">
        <f t="shared" si="44"/>
        <v>-0.25322315013750085</v>
      </c>
      <c r="Y211" s="16">
        <v>998.09474897461382</v>
      </c>
      <c r="Z211" s="16">
        <v>-1.4893086397982092E-2</v>
      </c>
      <c r="AA211" s="115">
        <f t="shared" si="45"/>
        <v>1.1102230246251565E-16</v>
      </c>
      <c r="AB211" s="17">
        <f t="shared" si="46"/>
        <v>0</v>
      </c>
    </row>
    <row r="212" spans="1:28">
      <c r="A212" s="18">
        <v>20181108</v>
      </c>
      <c r="B212" s="18" t="s">
        <v>99</v>
      </c>
      <c r="C212" s="27">
        <v>44050</v>
      </c>
      <c r="D212" s="27">
        <v>1</v>
      </c>
      <c r="E212" s="27">
        <v>2.9566988210075027</v>
      </c>
      <c r="F212" s="18">
        <v>234315</v>
      </c>
      <c r="G212" s="18">
        <v>1</v>
      </c>
      <c r="H212" s="18">
        <v>0.69387104888069084</v>
      </c>
      <c r="I212" s="32">
        <f t="shared" si="36"/>
        <v>289823.03398338461</v>
      </c>
      <c r="J212" s="32">
        <f t="shared" si="37"/>
        <v>292826.97788385954</v>
      </c>
      <c r="K212" s="39">
        <f t="shared" si="39"/>
        <v>1010.3647521012673</v>
      </c>
      <c r="L212" s="34">
        <f t="shared" si="40"/>
        <v>1.2293425187597773E-2</v>
      </c>
      <c r="M212" s="35">
        <v>1020.1738558768275</v>
      </c>
      <c r="N212" s="35">
        <v>239.41197472954138</v>
      </c>
      <c r="O212" s="36">
        <f t="shared" si="38"/>
        <v>101036475.21012674</v>
      </c>
      <c r="P212" s="127">
        <f t="shared" si="41"/>
        <v>1.229342518759776E-2</v>
      </c>
      <c r="Q212" s="84">
        <v>992.37390114867185</v>
      </c>
      <c r="R212" s="84">
        <v>1.4387149147788795E-2</v>
      </c>
      <c r="S212" s="131">
        <f t="shared" si="42"/>
        <v>-2.0937239601910226E-3</v>
      </c>
      <c r="T212" s="132">
        <f t="shared" si="47"/>
        <v>17.990850952595451</v>
      </c>
      <c r="U212" s="16">
        <v>1010.1090654980364</v>
      </c>
      <c r="V212" s="16">
        <v>1.2294076119375833E-2</v>
      </c>
      <c r="W212" s="115">
        <f t="shared" si="43"/>
        <v>6.5093177806056779E-7</v>
      </c>
      <c r="X212" s="17">
        <f t="shared" si="44"/>
        <v>-0.25568660323085624</v>
      </c>
      <c r="Y212" s="16">
        <v>1010.3647521012673</v>
      </c>
      <c r="Z212" s="16">
        <v>1.2293425187597656E-2</v>
      </c>
      <c r="AA212" s="115">
        <f t="shared" si="45"/>
        <v>-1.1622647289044608E-16</v>
      </c>
      <c r="AB212" s="17">
        <f t="shared" si="46"/>
        <v>0</v>
      </c>
    </row>
    <row r="213" spans="1:28">
      <c r="A213" s="18">
        <v>20181109</v>
      </c>
      <c r="B213" s="18" t="s">
        <v>99</v>
      </c>
      <c r="C213" s="27">
        <v>44300</v>
      </c>
      <c r="D213" s="27">
        <v>1</v>
      </c>
      <c r="E213" s="27">
        <v>2.9566988210075027</v>
      </c>
      <c r="F213" s="18">
        <v>225473</v>
      </c>
      <c r="G213" s="18">
        <v>1</v>
      </c>
      <c r="H213" s="18">
        <v>0.69387104888069084</v>
      </c>
      <c r="I213" s="32">
        <f t="shared" si="36"/>
        <v>289823.03398338461</v>
      </c>
      <c r="J213" s="32">
        <f t="shared" si="37"/>
        <v>287430.94477490836</v>
      </c>
      <c r="K213" s="39">
        <f t="shared" si="39"/>
        <v>991.74637993537328</v>
      </c>
      <c r="L213" s="34">
        <f t="shared" si="40"/>
        <v>-1.8427376971705683E-2</v>
      </c>
      <c r="M213" s="35">
        <v>1020.1738558768275</v>
      </c>
      <c r="N213" s="35">
        <v>239.41197472954138</v>
      </c>
      <c r="O213" s="36">
        <f t="shared" si="38"/>
        <v>99174637.993537337</v>
      </c>
      <c r="P213" s="127">
        <f t="shared" si="41"/>
        <v>-1.8427376971705729E-2</v>
      </c>
      <c r="Q213" s="84">
        <v>969.65848288104064</v>
      </c>
      <c r="R213" s="84">
        <v>-2.2889979514110693E-2</v>
      </c>
      <c r="S213" s="131">
        <f t="shared" si="42"/>
        <v>4.4626025424050093E-3</v>
      </c>
      <c r="T213" s="132">
        <f t="shared" si="47"/>
        <v>22.087897054332643</v>
      </c>
      <c r="U213" s="16">
        <v>991.49520376625969</v>
      </c>
      <c r="V213" s="16">
        <v>-1.8427576157431225E-2</v>
      </c>
      <c r="W213" s="115">
        <f t="shared" si="43"/>
        <v>-1.9918572554192271E-7</v>
      </c>
      <c r="X213" s="17">
        <f t="shared" si="44"/>
        <v>-0.25117616911359164</v>
      </c>
      <c r="Y213" s="16">
        <v>991.74637993537328</v>
      </c>
      <c r="Z213" s="16">
        <v>-1.8427376971705683E-2</v>
      </c>
      <c r="AA213" s="115">
        <f t="shared" si="45"/>
        <v>0</v>
      </c>
      <c r="AB213" s="17">
        <f t="shared" si="46"/>
        <v>0</v>
      </c>
    </row>
    <row r="214" spans="1:28">
      <c r="A214" s="18">
        <v>20181112</v>
      </c>
      <c r="B214" s="18" t="s">
        <v>99</v>
      </c>
      <c r="C214" s="27">
        <v>45200</v>
      </c>
      <c r="D214" s="27">
        <v>1</v>
      </c>
      <c r="E214" s="27">
        <v>2.9566988210075027</v>
      </c>
      <c r="F214" s="18">
        <v>198456</v>
      </c>
      <c r="G214" s="18">
        <v>1</v>
      </c>
      <c r="H214" s="18">
        <v>0.69387104888069084</v>
      </c>
      <c r="I214" s="32">
        <f t="shared" si="36"/>
        <v>289823.03398338461</v>
      </c>
      <c r="J214" s="32">
        <f t="shared" si="37"/>
        <v>271345.6595862055</v>
      </c>
      <c r="K214" s="39">
        <f t="shared" si="39"/>
        <v>936.24601142558458</v>
      </c>
      <c r="L214" s="34">
        <f t="shared" si="40"/>
        <v>-5.5962259739637622E-2</v>
      </c>
      <c r="M214" s="35">
        <v>1020.1738558768275</v>
      </c>
      <c r="N214" s="35">
        <v>239.41197472954138</v>
      </c>
      <c r="O214" s="36">
        <f t="shared" si="38"/>
        <v>93624601.14255847</v>
      </c>
      <c r="P214" s="127">
        <f t="shared" si="41"/>
        <v>-5.5962259739637581E-2</v>
      </c>
      <c r="Q214" s="84">
        <v>901.29890100044702</v>
      </c>
      <c r="R214" s="84">
        <v>-7.049861687125579E-2</v>
      </c>
      <c r="S214" s="131">
        <f t="shared" si="42"/>
        <v>1.4536357131618168E-2</v>
      </c>
      <c r="T214" s="132">
        <f t="shared" si="47"/>
        <v>34.947110425137566</v>
      </c>
      <c r="U214" s="16">
        <v>936.00773225209684</v>
      </c>
      <c r="V214" s="16">
        <v>-5.5963429074986991E-2</v>
      </c>
      <c r="W214" s="115">
        <f t="shared" si="43"/>
        <v>-1.1693353493685832E-6</v>
      </c>
      <c r="X214" s="17">
        <f t="shared" si="44"/>
        <v>-0.23827917348774008</v>
      </c>
      <c r="Y214" s="16">
        <v>936.24601142558447</v>
      </c>
      <c r="Z214" s="16">
        <v>-5.596225973963774E-2</v>
      </c>
      <c r="AA214" s="115">
        <f t="shared" si="45"/>
        <v>-1.1796119636642288E-16</v>
      </c>
      <c r="AB214" s="17">
        <f t="shared" si="46"/>
        <v>0</v>
      </c>
    </row>
    <row r="215" spans="1:28">
      <c r="A215" s="18">
        <v>20181113</v>
      </c>
      <c r="B215" s="18" t="s">
        <v>99</v>
      </c>
      <c r="C215" s="27">
        <v>44500</v>
      </c>
      <c r="D215" s="27">
        <v>1</v>
      </c>
      <c r="E215" s="27">
        <v>2.9566988210075027</v>
      </c>
      <c r="F215" s="18">
        <v>196982</v>
      </c>
      <c r="G215" s="18">
        <v>1</v>
      </c>
      <c r="H215" s="18">
        <v>0.69387104888069084</v>
      </c>
      <c r="I215" s="32">
        <f t="shared" si="36"/>
        <v>289823.03398338461</v>
      </c>
      <c r="J215" s="32">
        <f t="shared" si="37"/>
        <v>268253.20448545011</v>
      </c>
      <c r="K215" s="39">
        <f t="shared" si="39"/>
        <v>925.57586192693338</v>
      </c>
      <c r="L215" s="34">
        <f t="shared" si="40"/>
        <v>-1.1396736934990182E-2</v>
      </c>
      <c r="M215" s="35">
        <v>1020.1738558768275</v>
      </c>
      <c r="N215" s="35">
        <v>239.41197472954138</v>
      </c>
      <c r="O215" s="36">
        <f t="shared" si="38"/>
        <v>92557586.192693353</v>
      </c>
      <c r="P215" s="127">
        <f t="shared" si="41"/>
        <v>-1.1396736934990156E-2</v>
      </c>
      <c r="Q215" s="84">
        <v>891.79897670637229</v>
      </c>
      <c r="R215" s="84">
        <v>-1.0540259489421056E-2</v>
      </c>
      <c r="S215" s="131">
        <f t="shared" si="42"/>
        <v>-8.5647744556912632E-4</v>
      </c>
      <c r="T215" s="132">
        <f t="shared" si="47"/>
        <v>33.776885220561098</v>
      </c>
      <c r="U215" s="16">
        <v>925.34105525816733</v>
      </c>
      <c r="V215" s="16">
        <v>-1.1395928288182812E-2</v>
      </c>
      <c r="W215" s="115">
        <f t="shared" si="43"/>
        <v>8.0864680736952854E-7</v>
      </c>
      <c r="X215" s="17">
        <f t="shared" si="44"/>
        <v>-0.23480666876605483</v>
      </c>
      <c r="Y215" s="16">
        <v>925.57586192693338</v>
      </c>
      <c r="Z215" s="16">
        <v>-1.139673693499006E-2</v>
      </c>
      <c r="AA215" s="115">
        <f t="shared" si="45"/>
        <v>1.214306433183765E-16</v>
      </c>
      <c r="AB215" s="17">
        <f t="shared" si="46"/>
        <v>0</v>
      </c>
    </row>
    <row r="216" spans="1:28">
      <c r="A216" s="18">
        <v>20181114</v>
      </c>
      <c r="B216" s="18" t="s">
        <v>99</v>
      </c>
      <c r="C216" s="27">
        <v>44100</v>
      </c>
      <c r="D216" s="27">
        <v>1</v>
      </c>
      <c r="E216" s="27">
        <v>2.9566988210075027</v>
      </c>
      <c r="F216" s="18">
        <v>204350</v>
      </c>
      <c r="G216" s="18">
        <v>1</v>
      </c>
      <c r="H216" s="18">
        <v>0.69387104888069084</v>
      </c>
      <c r="I216" s="32">
        <f t="shared" si="36"/>
        <v>289823.03398338461</v>
      </c>
      <c r="J216" s="32">
        <f t="shared" si="37"/>
        <v>272182.96684520005</v>
      </c>
      <c r="K216" s="39">
        <f t="shared" si="39"/>
        <v>939.13504080149869</v>
      </c>
      <c r="L216" s="34">
        <f t="shared" si="40"/>
        <v>1.4649451689823444E-2</v>
      </c>
      <c r="M216" s="35">
        <v>1020.1738558768275</v>
      </c>
      <c r="N216" s="35">
        <v>239.41197472954138</v>
      </c>
      <c r="O216" s="36">
        <f t="shared" si="38"/>
        <v>93913504.080149874</v>
      </c>
      <c r="P216" s="127">
        <f t="shared" si="41"/>
        <v>1.4649451689823343E-2</v>
      </c>
      <c r="Q216" s="84">
        <v>909.25183475256927</v>
      </c>
      <c r="R216" s="84">
        <v>1.9570394788581809E-2</v>
      </c>
      <c r="S216" s="131">
        <f t="shared" si="42"/>
        <v>-4.9209430987583649E-3</v>
      </c>
      <c r="T216" s="132">
        <f t="shared" si="47"/>
        <v>29.883206048929424</v>
      </c>
      <c r="U216" s="16">
        <v>938.89777036174257</v>
      </c>
      <c r="V216" s="16">
        <v>1.4650506455474367E-2</v>
      </c>
      <c r="W216" s="115">
        <f t="shared" si="43"/>
        <v>1.0547656509232034E-6</v>
      </c>
      <c r="X216" s="17">
        <f t="shared" si="44"/>
        <v>-0.2372704397561165</v>
      </c>
      <c r="Y216" s="16">
        <v>939.13504080149869</v>
      </c>
      <c r="Z216" s="16">
        <v>1.4649451689823444E-2</v>
      </c>
      <c r="AA216" s="115">
        <f t="shared" si="45"/>
        <v>0</v>
      </c>
      <c r="AB216" s="17">
        <f t="shared" si="46"/>
        <v>0</v>
      </c>
    </row>
    <row r="217" spans="1:28">
      <c r="A217" s="18">
        <v>20181115</v>
      </c>
      <c r="B217" s="18" t="s">
        <v>99</v>
      </c>
      <c r="C217" s="27">
        <v>44250</v>
      </c>
      <c r="D217" s="27">
        <v>1</v>
      </c>
      <c r="E217" s="27">
        <v>2.9566988210075027</v>
      </c>
      <c r="F217" s="22">
        <v>214666</v>
      </c>
      <c r="G217" s="18">
        <v>1</v>
      </c>
      <c r="H217" s="18">
        <v>0.69387104888069084</v>
      </c>
      <c r="I217" s="32">
        <f t="shared" si="36"/>
        <v>289823.03398338461</v>
      </c>
      <c r="J217" s="32">
        <f t="shared" si="37"/>
        <v>279784.4454086044</v>
      </c>
      <c r="K217" s="39">
        <f t="shared" si="39"/>
        <v>965.36304089841349</v>
      </c>
      <c r="L217" s="34">
        <f t="shared" si="40"/>
        <v>2.792782609254009E-2</v>
      </c>
      <c r="M217" s="35">
        <v>1020.1738558768275</v>
      </c>
      <c r="N217" s="35">
        <v>239.41197472954138</v>
      </c>
      <c r="O217" s="36">
        <f t="shared" si="38"/>
        <v>96536304.089841336</v>
      </c>
      <c r="P217" s="127">
        <f t="shared" si="41"/>
        <v>2.7927826092539899E-2</v>
      </c>
      <c r="Q217" s="84">
        <v>939.16069848623829</v>
      </c>
      <c r="R217" s="84">
        <v>3.2893927282322162E-2</v>
      </c>
      <c r="S217" s="131">
        <f t="shared" si="42"/>
        <v>-4.9661011897820725E-3</v>
      </c>
      <c r="T217" s="132">
        <f t="shared" si="47"/>
        <v>26.202342412175199</v>
      </c>
      <c r="U217" s="16">
        <v>965.11856525159703</v>
      </c>
      <c r="V217" s="16">
        <v>2.7927209668153753E-2</v>
      </c>
      <c r="W217" s="115">
        <f t="shared" si="43"/>
        <v>-6.1642438633699448E-7</v>
      </c>
      <c r="X217" s="17">
        <f t="shared" si="44"/>
        <v>-0.24447564681645417</v>
      </c>
      <c r="Y217" s="16">
        <v>965.36304089841349</v>
      </c>
      <c r="Z217" s="16">
        <v>2.792782609254009E-2</v>
      </c>
      <c r="AA217" s="115">
        <f t="shared" si="45"/>
        <v>0</v>
      </c>
      <c r="AB217" s="17">
        <f t="shared" si="46"/>
        <v>0</v>
      </c>
    </row>
    <row r="218" spans="1:28">
      <c r="A218" s="18">
        <v>20181116</v>
      </c>
      <c r="B218" s="18" t="s">
        <v>99</v>
      </c>
      <c r="C218" s="27">
        <v>44000</v>
      </c>
      <c r="D218" s="27">
        <v>1</v>
      </c>
      <c r="E218" s="27">
        <v>2.9566988210075027</v>
      </c>
      <c r="F218" s="18">
        <v>220070</v>
      </c>
      <c r="G218" s="18">
        <v>1</v>
      </c>
      <c r="H218" s="18">
        <v>0.69387104888069084</v>
      </c>
      <c r="I218" s="32">
        <f t="shared" si="36"/>
        <v>289823.03398338461</v>
      </c>
      <c r="J218" s="32">
        <f t="shared" si="37"/>
        <v>282794.94985150377</v>
      </c>
      <c r="K218" s="39">
        <f t="shared" si="39"/>
        <v>975.75042937310582</v>
      </c>
      <c r="L218" s="34">
        <f t="shared" si="40"/>
        <v>1.0760085102310654E-2</v>
      </c>
      <c r="M218" s="35">
        <v>1020.1738558768275</v>
      </c>
      <c r="N218" s="35">
        <v>239.41197472954138</v>
      </c>
      <c r="O218" s="36">
        <f t="shared" si="38"/>
        <v>97575042.937310576</v>
      </c>
      <c r="P218" s="127">
        <f t="shared" si="41"/>
        <v>1.0760085102310734E-2</v>
      </c>
      <c r="Q218" s="84">
        <v>952.2965951699382</v>
      </c>
      <c r="R218" s="84">
        <v>1.3986846665190169E-2</v>
      </c>
      <c r="S218" s="131">
        <f t="shared" si="42"/>
        <v>-3.2267615628795154E-3</v>
      </c>
      <c r="T218" s="132">
        <f t="shared" si="47"/>
        <v>23.453834203167617</v>
      </c>
      <c r="U218" s="16">
        <v>975.50211932606385</v>
      </c>
      <c r="V218" s="16">
        <v>1.0758837772185973E-2</v>
      </c>
      <c r="W218" s="115">
        <f t="shared" si="43"/>
        <v>-1.2473301246804236E-6</v>
      </c>
      <c r="X218" s="17">
        <f t="shared" si="44"/>
        <v>-0.24831004704196857</v>
      </c>
      <c r="Y218" s="16">
        <v>975.7504293731057</v>
      </c>
      <c r="Z218" s="16">
        <v>1.0760085102310536E-2</v>
      </c>
      <c r="AA218" s="115">
        <f t="shared" si="45"/>
        <v>-1.1796119636642288E-16</v>
      </c>
      <c r="AB218" s="17">
        <f t="shared" si="46"/>
        <v>0</v>
      </c>
    </row>
    <row r="219" spans="1:28">
      <c r="A219" s="18">
        <v>20181119</v>
      </c>
      <c r="B219" s="18" t="s">
        <v>99</v>
      </c>
      <c r="C219" s="27">
        <v>43650</v>
      </c>
      <c r="D219" s="27">
        <v>1</v>
      </c>
      <c r="E219" s="27">
        <v>2.9566988210075027</v>
      </c>
      <c r="F219" s="18">
        <v>224982</v>
      </c>
      <c r="G219" s="18">
        <v>1</v>
      </c>
      <c r="H219" s="18">
        <v>0.69387104888069084</v>
      </c>
      <c r="I219" s="32">
        <f t="shared" si="36"/>
        <v>289823.03398338461</v>
      </c>
      <c r="J219" s="32">
        <f t="shared" si="37"/>
        <v>285168.39985625306</v>
      </c>
      <c r="K219" s="39">
        <f t="shared" si="39"/>
        <v>983.93973707625184</v>
      </c>
      <c r="L219" s="34">
        <f t="shared" si="40"/>
        <v>8.392830232631765E-3</v>
      </c>
      <c r="M219" s="35">
        <v>1020.1738558768275</v>
      </c>
      <c r="N219" s="35">
        <v>239.41197472954138</v>
      </c>
      <c r="O219" s="36">
        <f t="shared" si="38"/>
        <v>98393973.70762521</v>
      </c>
      <c r="P219" s="127">
        <f t="shared" si="41"/>
        <v>8.3928302326320842E-3</v>
      </c>
      <c r="Q219" s="84">
        <v>963.29307627287926</v>
      </c>
      <c r="R219" s="84">
        <v>1.1547327963488863E-2</v>
      </c>
      <c r="S219" s="131">
        <f t="shared" si="42"/>
        <v>-3.154497730857098E-3</v>
      </c>
      <c r="T219" s="132">
        <f t="shared" si="47"/>
        <v>20.646660803372583</v>
      </c>
      <c r="U219" s="16">
        <v>983.69000055182221</v>
      </c>
      <c r="V219" s="16">
        <v>8.3935042923484852E-3</v>
      </c>
      <c r="W219" s="115">
        <f t="shared" si="43"/>
        <v>6.740597167202711E-7</v>
      </c>
      <c r="X219" s="17">
        <f t="shared" si="44"/>
        <v>-0.24973652442963612</v>
      </c>
      <c r="Y219" s="16">
        <v>983.93973707625207</v>
      </c>
      <c r="Z219" s="16">
        <v>8.3928302326321154E-3</v>
      </c>
      <c r="AA219" s="115">
        <f t="shared" si="45"/>
        <v>3.5041414214731503E-16</v>
      </c>
      <c r="AB219" s="17">
        <f t="shared" si="46"/>
        <v>0</v>
      </c>
    </row>
    <row r="220" spans="1:28">
      <c r="A220" s="18">
        <v>20181120</v>
      </c>
      <c r="B220" s="18" t="s">
        <v>99</v>
      </c>
      <c r="C220" s="27">
        <v>42800</v>
      </c>
      <c r="D220" s="27">
        <v>1</v>
      </c>
      <c r="E220" s="27">
        <v>2.9566988210075027</v>
      </c>
      <c r="F220" s="18">
        <v>223508</v>
      </c>
      <c r="G220" s="18">
        <v>1</v>
      </c>
      <c r="H220" s="18">
        <v>0.69387104888069084</v>
      </c>
      <c r="I220" s="32">
        <f t="shared" si="36"/>
        <v>289823.03398338461</v>
      </c>
      <c r="J220" s="32">
        <f t="shared" si="37"/>
        <v>281632.43993234658</v>
      </c>
      <c r="K220" s="39">
        <f t="shared" si="39"/>
        <v>971.73932679378549</v>
      </c>
      <c r="L220" s="34">
        <f t="shared" si="40"/>
        <v>-1.2399550320753905E-2</v>
      </c>
      <c r="M220" s="35">
        <v>1020.1738558768275</v>
      </c>
      <c r="N220" s="35">
        <v>239.41197472954138</v>
      </c>
      <c r="O220" s="36">
        <f t="shared" si="38"/>
        <v>97173932.679378554</v>
      </c>
      <c r="P220" s="127">
        <f t="shared" si="41"/>
        <v>-1.2399550320754115E-2</v>
      </c>
      <c r="Q220" s="84">
        <v>952.63873983611438</v>
      </c>
      <c r="R220" s="84">
        <v>-1.1060327016973955E-2</v>
      </c>
      <c r="S220" s="131">
        <f t="shared" si="42"/>
        <v>-1.3392233037799496E-3</v>
      </c>
      <c r="T220" s="132">
        <f t="shared" si="47"/>
        <v>19.100586957671112</v>
      </c>
      <c r="U220" s="16">
        <v>971.49345163996679</v>
      </c>
      <c r="V220" s="16">
        <v>-1.2398772890863481E-2</v>
      </c>
      <c r="W220" s="115">
        <f t="shared" si="43"/>
        <v>7.7742989042402233E-7</v>
      </c>
      <c r="X220" s="17">
        <f t="shared" si="44"/>
        <v>-0.24587515381870162</v>
      </c>
      <c r="Y220" s="16">
        <v>971.73932679378538</v>
      </c>
      <c r="Z220" s="16">
        <v>-1.2399550320754248E-2</v>
      </c>
      <c r="AA220" s="115">
        <f t="shared" si="45"/>
        <v>-3.434752482434078E-16</v>
      </c>
      <c r="AB220" s="17">
        <f t="shared" si="46"/>
        <v>0</v>
      </c>
    </row>
    <row r="221" spans="1:28">
      <c r="A221" s="18">
        <v>20181121</v>
      </c>
      <c r="B221" s="18" t="s">
        <v>99</v>
      </c>
      <c r="C221" s="27">
        <v>42100</v>
      </c>
      <c r="D221" s="27">
        <v>1</v>
      </c>
      <c r="E221" s="27">
        <v>2.9566988210075027</v>
      </c>
      <c r="F221" s="18">
        <v>221052</v>
      </c>
      <c r="G221" s="18">
        <v>1</v>
      </c>
      <c r="H221" s="18">
        <v>0.69387104888069084</v>
      </c>
      <c r="I221" s="32">
        <f t="shared" si="36"/>
        <v>289823.03398338461</v>
      </c>
      <c r="J221" s="32">
        <f t="shared" si="37"/>
        <v>277858.60346159036</v>
      </c>
      <c r="K221" s="39">
        <f t="shared" si="39"/>
        <v>958.71815170329023</v>
      </c>
      <c r="L221" s="34">
        <f t="shared" si="40"/>
        <v>-1.3399864275801312E-2</v>
      </c>
      <c r="M221" s="35">
        <v>1020.1738558768275</v>
      </c>
      <c r="N221" s="35">
        <v>239.41197472954138</v>
      </c>
      <c r="O221" s="36">
        <f t="shared" si="38"/>
        <v>95871815.170329005</v>
      </c>
      <c r="P221" s="127">
        <f t="shared" si="41"/>
        <v>-1.3399864275801553E-2</v>
      </c>
      <c r="Q221" s="84">
        <v>940.40126567977791</v>
      </c>
      <c r="R221" s="84">
        <v>-1.2845870784597452E-2</v>
      </c>
      <c r="S221" s="131">
        <f t="shared" si="42"/>
        <v>-5.5399349120385973E-4</v>
      </c>
      <c r="T221" s="132">
        <f t="shared" si="47"/>
        <v>18.316886023512325</v>
      </c>
      <c r="U221" s="16">
        <v>958.47525817252017</v>
      </c>
      <c r="V221" s="16">
        <v>-1.340018653287962E-2</v>
      </c>
      <c r="W221" s="115">
        <f t="shared" si="43"/>
        <v>-3.2225707830881023E-7</v>
      </c>
      <c r="X221" s="17">
        <f t="shared" si="44"/>
        <v>-0.24289353077006126</v>
      </c>
      <c r="Y221" s="16">
        <v>958.71815170329035</v>
      </c>
      <c r="Z221" s="16">
        <v>-1.3399864275801079E-2</v>
      </c>
      <c r="AA221" s="115">
        <f t="shared" si="45"/>
        <v>2.3245294578089215E-16</v>
      </c>
      <c r="AB221" s="17">
        <f t="shared" si="46"/>
        <v>0</v>
      </c>
    </row>
    <row r="222" spans="1:28">
      <c r="A222" s="18">
        <v>20181122</v>
      </c>
      <c r="B222" s="18" t="s">
        <v>99</v>
      </c>
      <c r="C222" s="27">
        <v>42450</v>
      </c>
      <c r="D222" s="27">
        <v>1</v>
      </c>
      <c r="E222" s="27">
        <v>2.9566988210075027</v>
      </c>
      <c r="F222" s="18">
        <v>219087</v>
      </c>
      <c r="G222" s="18">
        <v>1</v>
      </c>
      <c r="H222" s="18">
        <v>0.69387104888069084</v>
      </c>
      <c r="I222" s="32">
        <f t="shared" si="36"/>
        <v>289823.03398338461</v>
      </c>
      <c r="J222" s="32">
        <f t="shared" si="37"/>
        <v>277529.99143789243</v>
      </c>
      <c r="K222" s="39">
        <f t="shared" si="39"/>
        <v>957.58431489542363</v>
      </c>
      <c r="L222" s="34">
        <f t="shared" si="40"/>
        <v>-1.1826591640642131E-3</v>
      </c>
      <c r="M222" s="35">
        <v>1020.1738558768275</v>
      </c>
      <c r="N222" s="35">
        <v>239.41197472954138</v>
      </c>
      <c r="O222" s="36">
        <f t="shared" si="38"/>
        <v>95758431.489542365</v>
      </c>
      <c r="P222" s="127">
        <f t="shared" si="41"/>
        <v>-1.1826591640639982E-3</v>
      </c>
      <c r="Q222" s="84">
        <v>937.62008930376953</v>
      </c>
      <c r="R222" s="84">
        <v>-2.9574358069350062E-3</v>
      </c>
      <c r="S222" s="131">
        <f t="shared" si="42"/>
        <v>1.7747766428707931E-3</v>
      </c>
      <c r="T222" s="132">
        <f t="shared" si="47"/>
        <v>19.964225591654099</v>
      </c>
      <c r="U222" s="16">
        <v>957.34192636731314</v>
      </c>
      <c r="V222" s="16">
        <v>-1.1824319882475693E-3</v>
      </c>
      <c r="W222" s="115">
        <f t="shared" si="43"/>
        <v>2.2717581664379212E-7</v>
      </c>
      <c r="X222" s="17">
        <f t="shared" si="44"/>
        <v>-0.24238852811049583</v>
      </c>
      <c r="Y222" s="16">
        <v>957.58431489542352</v>
      </c>
      <c r="Z222" s="16">
        <v>-1.1826591640644504E-3</v>
      </c>
      <c r="AA222" s="115">
        <f t="shared" si="45"/>
        <v>-2.3722343533982837E-16</v>
      </c>
      <c r="AB222" s="17">
        <f t="shared" si="46"/>
        <v>0</v>
      </c>
    </row>
    <row r="223" spans="1:28">
      <c r="A223" s="18">
        <v>20181123</v>
      </c>
      <c r="B223" s="18" t="s">
        <v>99</v>
      </c>
      <c r="C223" s="27">
        <v>42400</v>
      </c>
      <c r="D223" s="27">
        <v>1</v>
      </c>
      <c r="E223" s="27">
        <v>2.9566988210075027</v>
      </c>
      <c r="F223" s="18">
        <v>217122</v>
      </c>
      <c r="G223" s="18">
        <v>1</v>
      </c>
      <c r="H223" s="18">
        <v>0.69387104888069084</v>
      </c>
      <c r="I223" s="32">
        <f t="shared" si="36"/>
        <v>289823.03398338461</v>
      </c>
      <c r="J223" s="32">
        <f t="shared" si="37"/>
        <v>276018.69988579146</v>
      </c>
      <c r="K223" s="39">
        <f t="shared" si="39"/>
        <v>952.36978266404958</v>
      </c>
      <c r="L223" s="34">
        <f t="shared" si="40"/>
        <v>-5.4455071477894062E-3</v>
      </c>
      <c r="M223" s="35">
        <v>1020.1738558768275</v>
      </c>
      <c r="N223" s="35">
        <v>239.41197472954138</v>
      </c>
      <c r="O223" s="36">
        <f t="shared" si="38"/>
        <v>95236978.266404971</v>
      </c>
      <c r="P223" s="127">
        <f t="shared" si="41"/>
        <v>-5.4455071477892856E-3</v>
      </c>
      <c r="Q223" s="84">
        <v>931.75812042267933</v>
      </c>
      <c r="R223" s="84">
        <v>-6.2519659593076931E-3</v>
      </c>
      <c r="S223" s="131">
        <f t="shared" si="42"/>
        <v>8.0645881151828695E-4</v>
      </c>
      <c r="T223" s="132">
        <f t="shared" si="47"/>
        <v>20.611662241370254</v>
      </c>
      <c r="U223" s="16">
        <v>952.12893611430388</v>
      </c>
      <c r="V223" s="16">
        <v>-5.4452752035944272E-3</v>
      </c>
      <c r="W223" s="115">
        <f t="shared" si="43"/>
        <v>2.319441949789891E-7</v>
      </c>
      <c r="X223" s="17">
        <f t="shared" si="44"/>
        <v>-0.2408465497456973</v>
      </c>
      <c r="Y223" s="16">
        <v>952.36978266404969</v>
      </c>
      <c r="Z223" s="16">
        <v>-5.4455071477891694E-3</v>
      </c>
      <c r="AA223" s="115">
        <f t="shared" si="45"/>
        <v>2.3678975447083417E-16</v>
      </c>
      <c r="AB223" s="17">
        <f t="shared" si="46"/>
        <v>0</v>
      </c>
    </row>
    <row r="224" spans="1:28">
      <c r="A224" s="18">
        <v>20181126</v>
      </c>
      <c r="B224" s="18" t="s">
        <v>99</v>
      </c>
      <c r="C224" s="27">
        <v>42600</v>
      </c>
      <c r="D224" s="27">
        <v>1</v>
      </c>
      <c r="E224" s="27">
        <v>2.9566988210075027</v>
      </c>
      <c r="F224" s="18">
        <v>236280</v>
      </c>
      <c r="G224" s="18">
        <v>1</v>
      </c>
      <c r="H224" s="18">
        <v>0.69387104888069084</v>
      </c>
      <c r="I224" s="32">
        <f t="shared" si="36"/>
        <v>289823.03398338461</v>
      </c>
      <c r="J224" s="32">
        <f t="shared" si="37"/>
        <v>289903.22120444925</v>
      </c>
      <c r="K224" s="39">
        <f t="shared" si="39"/>
        <v>1000.2766764944888</v>
      </c>
      <c r="L224" s="34">
        <f t="shared" si="40"/>
        <v>5.0302828483732444E-2</v>
      </c>
      <c r="M224" s="35">
        <v>1020.1738558768275</v>
      </c>
      <c r="N224" s="35">
        <v>239.41197472954138</v>
      </c>
      <c r="O224" s="36">
        <f t="shared" si="38"/>
        <v>100027667.64944889</v>
      </c>
      <c r="P224" s="127">
        <f t="shared" si="41"/>
        <v>5.0302828483732354E-2</v>
      </c>
      <c r="Q224" s="84">
        <v>986.69799740028066</v>
      </c>
      <c r="R224" s="84">
        <v>5.8963668545951184E-2</v>
      </c>
      <c r="S224" s="131">
        <f t="shared" si="42"/>
        <v>-8.6608400622187401E-3</v>
      </c>
      <c r="T224" s="132">
        <f t="shared" si="47"/>
        <v>13.578679094208155</v>
      </c>
      <c r="U224" s="16">
        <v>1000.0233365717868</v>
      </c>
      <c r="V224" s="16">
        <v>5.030243136286023E-2</v>
      </c>
      <c r="W224" s="115">
        <f t="shared" si="43"/>
        <v>-3.9712087221421832E-7</v>
      </c>
      <c r="X224" s="17">
        <f t="shared" si="44"/>
        <v>-0.25333992270202543</v>
      </c>
      <c r="Y224" s="16">
        <v>1000.2766764944888</v>
      </c>
      <c r="Z224" s="16">
        <v>5.0302828483732319E-2</v>
      </c>
      <c r="AA224" s="115">
        <f t="shared" si="45"/>
        <v>-1.2490009027033011E-16</v>
      </c>
      <c r="AB224" s="17">
        <f t="shared" si="46"/>
        <v>0</v>
      </c>
    </row>
    <row r="225" spans="1:28">
      <c r="A225" s="18">
        <v>20181127</v>
      </c>
      <c r="B225" s="18" t="s">
        <v>99</v>
      </c>
      <c r="C225" s="27">
        <v>43050</v>
      </c>
      <c r="D225" s="27">
        <v>1</v>
      </c>
      <c r="E225" s="27">
        <v>2.9566988210075027</v>
      </c>
      <c r="F225" s="18">
        <v>233824</v>
      </c>
      <c r="G225" s="18">
        <v>1</v>
      </c>
      <c r="H225" s="18">
        <v>0.69387104888069084</v>
      </c>
      <c r="I225" s="32">
        <f t="shared" si="36"/>
        <v>289823.03398338461</v>
      </c>
      <c r="J225" s="32">
        <f t="shared" si="37"/>
        <v>289529.58837785164</v>
      </c>
      <c r="K225" s="39">
        <f t="shared" si="39"/>
        <v>998.9875007465771</v>
      </c>
      <c r="L225" s="34">
        <f t="shared" si="40"/>
        <v>-1.2888191619439566E-3</v>
      </c>
      <c r="M225" s="35">
        <v>1020.1738558768275</v>
      </c>
      <c r="N225" s="35">
        <v>239.41197472954138</v>
      </c>
      <c r="O225" s="36">
        <f t="shared" si="38"/>
        <v>99898750.074657708</v>
      </c>
      <c r="P225" s="127">
        <f t="shared" si="41"/>
        <v>-1.2888191619440242E-3</v>
      </c>
      <c r="Q225" s="84">
        <v>983.31780169605383</v>
      </c>
      <c r="R225" s="84">
        <v>-3.4257652423870825E-3</v>
      </c>
      <c r="S225" s="131">
        <f t="shared" si="42"/>
        <v>2.1369460804431259E-3</v>
      </c>
      <c r="T225" s="132">
        <f t="shared" si="47"/>
        <v>15.669699050523263</v>
      </c>
      <c r="U225" s="16">
        <v>998.73416114177189</v>
      </c>
      <c r="V225" s="16">
        <v>-1.2891453457819877E-3</v>
      </c>
      <c r="W225" s="115">
        <f t="shared" si="43"/>
        <v>-3.2618383803109836E-7</v>
      </c>
      <c r="X225" s="17">
        <f t="shared" si="44"/>
        <v>-0.25333960480520545</v>
      </c>
      <c r="Y225" s="16">
        <v>998.98750074657721</v>
      </c>
      <c r="Z225" s="16">
        <v>-1.288819161943843E-3</v>
      </c>
      <c r="AA225" s="115">
        <f t="shared" si="45"/>
        <v>1.1362438767648086E-16</v>
      </c>
      <c r="AB225" s="17">
        <f t="shared" si="46"/>
        <v>0</v>
      </c>
    </row>
    <row r="226" spans="1:28">
      <c r="A226" s="18">
        <v>20181128</v>
      </c>
      <c r="B226" s="18" t="s">
        <v>99</v>
      </c>
      <c r="C226" s="27">
        <v>43150</v>
      </c>
      <c r="D226" s="27">
        <v>1</v>
      </c>
      <c r="E226" s="27">
        <v>2.9566988210075027</v>
      </c>
      <c r="F226" s="18">
        <v>231859</v>
      </c>
      <c r="G226" s="18">
        <v>1</v>
      </c>
      <c r="H226" s="18">
        <v>0.69387104888069084</v>
      </c>
      <c r="I226" s="32">
        <f t="shared" si="36"/>
        <v>289823.03398338461</v>
      </c>
      <c r="J226" s="32">
        <f t="shared" si="37"/>
        <v>288461.80164890183</v>
      </c>
      <c r="K226" s="39">
        <f t="shared" si="39"/>
        <v>995.30322929901843</v>
      </c>
      <c r="L226" s="34">
        <f t="shared" si="40"/>
        <v>-3.6880055504250968E-3</v>
      </c>
      <c r="M226" s="35">
        <v>1020.1738558768275</v>
      </c>
      <c r="N226" s="35">
        <v>239.41197472954138</v>
      </c>
      <c r="O226" s="36">
        <f t="shared" si="38"/>
        <v>99530322.929901838</v>
      </c>
      <c r="P226" s="127">
        <f t="shared" si="41"/>
        <v>-3.6880055504251259E-3</v>
      </c>
      <c r="Q226" s="84">
        <v>978.61113000436944</v>
      </c>
      <c r="R226" s="84">
        <v>-4.7865213907103011E-3</v>
      </c>
      <c r="S226" s="131">
        <f t="shared" si="42"/>
        <v>1.0985158402852043E-3</v>
      </c>
      <c r="T226" s="132">
        <f t="shared" si="47"/>
        <v>16.692099294648983</v>
      </c>
      <c r="U226" s="16">
        <v>995.05104280668854</v>
      </c>
      <c r="V226" s="16">
        <v>-3.6877864785086942E-3</v>
      </c>
      <c r="W226" s="115">
        <f t="shared" si="43"/>
        <v>2.1907191640260781E-7</v>
      </c>
      <c r="X226" s="17">
        <f t="shared" si="44"/>
        <v>-0.25218649232988355</v>
      </c>
      <c r="Y226" s="16">
        <v>995.30322929901843</v>
      </c>
      <c r="Z226" s="16">
        <v>-3.68800555042521E-3</v>
      </c>
      <c r="AA226" s="115">
        <f t="shared" si="45"/>
        <v>-1.1319070680748666E-16</v>
      </c>
      <c r="AB226" s="17">
        <f t="shared" si="46"/>
        <v>0</v>
      </c>
    </row>
    <row r="227" spans="1:28">
      <c r="A227" s="18">
        <v>20181129</v>
      </c>
      <c r="B227" s="18" t="s">
        <v>99</v>
      </c>
      <c r="C227" s="27">
        <v>43150</v>
      </c>
      <c r="D227" s="27">
        <v>1</v>
      </c>
      <c r="E227" s="27">
        <v>2.9566988210075027</v>
      </c>
      <c r="F227" s="18">
        <v>232842</v>
      </c>
      <c r="G227" s="18">
        <v>1</v>
      </c>
      <c r="H227" s="18">
        <v>0.69387104888069084</v>
      </c>
      <c r="I227" s="32">
        <f t="shared" si="36"/>
        <v>289823.03398338461</v>
      </c>
      <c r="J227" s="32">
        <f t="shared" si="37"/>
        <v>289143.87688995159</v>
      </c>
      <c r="K227" s="39">
        <f t="shared" si="39"/>
        <v>997.65664901060984</v>
      </c>
      <c r="L227" s="34">
        <f t="shared" si="40"/>
        <v>2.3645253449533191E-3</v>
      </c>
      <c r="M227" s="35">
        <v>1020.1738558768275</v>
      </c>
      <c r="N227" s="35">
        <v>239.41197472954138</v>
      </c>
      <c r="O227" s="36">
        <f t="shared" si="38"/>
        <v>99765664.901060984</v>
      </c>
      <c r="P227" s="127">
        <f t="shared" si="41"/>
        <v>2.3645253449533577E-3</v>
      </c>
      <c r="Q227" s="84">
        <v>981.34956491334674</v>
      </c>
      <c r="R227" s="84">
        <v>2.7982871081438342E-3</v>
      </c>
      <c r="S227" s="131">
        <f t="shared" si="42"/>
        <v>-4.3376176319051508E-4</v>
      </c>
      <c r="T227" s="132">
        <f t="shared" si="47"/>
        <v>16.3070840972631</v>
      </c>
      <c r="U227" s="16">
        <v>997.40255928020554</v>
      </c>
      <c r="V227" s="16">
        <v>2.3632119080888503E-3</v>
      </c>
      <c r="W227" s="115">
        <f t="shared" si="43"/>
        <v>-1.3134368644688275E-6</v>
      </c>
      <c r="X227" s="17">
        <f t="shared" si="44"/>
        <v>-0.25408973040430283</v>
      </c>
      <c r="Y227" s="16">
        <v>997.65664901060973</v>
      </c>
      <c r="Z227" s="16">
        <v>2.364525344953205E-3</v>
      </c>
      <c r="AA227" s="115">
        <f t="shared" si="45"/>
        <v>-1.1405806854547507E-16</v>
      </c>
      <c r="AB227" s="17">
        <f t="shared" si="46"/>
        <v>0</v>
      </c>
    </row>
    <row r="228" spans="1:28">
      <c r="A228" s="18">
        <v>20181130</v>
      </c>
      <c r="B228" s="18" t="s">
        <v>99</v>
      </c>
      <c r="C228" s="27">
        <v>41850</v>
      </c>
      <c r="D228" s="27">
        <v>1</v>
      </c>
      <c r="E228" s="27">
        <v>2.9566988210075027</v>
      </c>
      <c r="F228" s="18">
        <v>235298</v>
      </c>
      <c r="G228" s="18">
        <v>1</v>
      </c>
      <c r="H228" s="18">
        <v>0.69387104888069084</v>
      </c>
      <c r="I228" s="32">
        <f t="shared" si="36"/>
        <v>289823.03398338461</v>
      </c>
      <c r="J228" s="32">
        <f t="shared" si="37"/>
        <v>287004.31571869279</v>
      </c>
      <c r="K228" s="39">
        <f t="shared" si="39"/>
        <v>990.27434698356853</v>
      </c>
      <c r="L228" s="34">
        <f t="shared" si="40"/>
        <v>-7.3996419854089465E-3</v>
      </c>
      <c r="M228" s="35">
        <v>1020.1738558768275</v>
      </c>
      <c r="N228" s="35">
        <v>239.41197472954138</v>
      </c>
      <c r="O228" s="36">
        <f t="shared" si="38"/>
        <v>99027434.698356867</v>
      </c>
      <c r="P228" s="127">
        <f t="shared" si="41"/>
        <v>-7.3996419854088077E-3</v>
      </c>
      <c r="Q228" s="84">
        <v>978.18307654427508</v>
      </c>
      <c r="R228" s="84">
        <v>-3.2266671146394801E-3</v>
      </c>
      <c r="S228" s="131">
        <f t="shared" si="42"/>
        <v>-4.1729748707694664E-3</v>
      </c>
      <c r="T228" s="132">
        <f t="shared" si="47"/>
        <v>12.091270439293453</v>
      </c>
      <c r="U228" s="16">
        <v>990.02246050864062</v>
      </c>
      <c r="V228" s="16">
        <v>-7.399318061596819E-3</v>
      </c>
      <c r="W228" s="115">
        <f t="shared" si="43"/>
        <v>3.2392381212748012E-7</v>
      </c>
      <c r="X228" s="17">
        <f t="shared" si="44"/>
        <v>-0.25188647492791461</v>
      </c>
      <c r="Y228" s="16">
        <v>990.27434698356865</v>
      </c>
      <c r="Z228" s="16">
        <v>-7.3996419854087192E-3</v>
      </c>
      <c r="AA228" s="115">
        <f t="shared" si="45"/>
        <v>2.2724877535296173E-16</v>
      </c>
      <c r="AB228" s="17">
        <f t="shared" si="46"/>
        <v>0</v>
      </c>
    </row>
    <row r="229" spans="1:28">
      <c r="A229" s="18">
        <v>20181203</v>
      </c>
      <c r="B229" s="18" t="s">
        <v>99</v>
      </c>
      <c r="C229" s="27">
        <v>43250</v>
      </c>
      <c r="D229" s="27">
        <v>1</v>
      </c>
      <c r="E229" s="27">
        <v>2.9566988210075027</v>
      </c>
      <c r="F229" s="18">
        <v>236280</v>
      </c>
      <c r="G229" s="18">
        <v>1</v>
      </c>
      <c r="H229" s="18">
        <v>0.69387104888069084</v>
      </c>
      <c r="I229" s="32">
        <f t="shared" si="36"/>
        <v>289823.03398338461</v>
      </c>
      <c r="J229" s="32">
        <f t="shared" si="37"/>
        <v>291825.0754381041</v>
      </c>
      <c r="K229" s="39">
        <f t="shared" si="39"/>
        <v>1006.9078065576882</v>
      </c>
      <c r="L229" s="34">
        <f t="shared" si="40"/>
        <v>1.6796819613459784E-2</v>
      </c>
      <c r="M229" s="35">
        <v>1020.1738558768275</v>
      </c>
      <c r="N229" s="35">
        <v>239.41197472954138</v>
      </c>
      <c r="O229" s="36">
        <f t="shared" si="38"/>
        <v>100690780.65576883</v>
      </c>
      <c r="P229" s="127">
        <f t="shared" si="41"/>
        <v>1.6796819613459694E-2</v>
      </c>
      <c r="Q229" s="84">
        <v>991.70428522103839</v>
      </c>
      <c r="R229" s="84">
        <v>1.3822779192348155E-2</v>
      </c>
      <c r="S229" s="131">
        <f t="shared" si="42"/>
        <v>2.9740404211116289E-3</v>
      </c>
      <c r="T229" s="132">
        <f t="shared" si="47"/>
        <v>15.203521336649828</v>
      </c>
      <c r="U229" s="16">
        <v>1006.6527815494654</v>
      </c>
      <c r="V229" s="16">
        <v>1.6797922980737935E-2</v>
      </c>
      <c r="W229" s="115">
        <f t="shared" si="43"/>
        <v>1.1033672781511628E-6</v>
      </c>
      <c r="X229" s="17">
        <f t="shared" si="44"/>
        <v>-0.25502500822278762</v>
      </c>
      <c r="Y229" s="16">
        <v>1006.9078065576882</v>
      </c>
      <c r="Z229" s="16">
        <v>1.6796819613459666E-2</v>
      </c>
      <c r="AA229" s="115">
        <f t="shared" si="45"/>
        <v>-1.1796119636642288E-16</v>
      </c>
      <c r="AB229" s="17">
        <f t="shared" si="46"/>
        <v>0</v>
      </c>
    </row>
    <row r="230" spans="1:28">
      <c r="A230" s="18">
        <v>20181204</v>
      </c>
      <c r="B230" s="18" t="s">
        <v>99</v>
      </c>
      <c r="C230" s="27">
        <v>42150</v>
      </c>
      <c r="D230" s="27">
        <v>1</v>
      </c>
      <c r="E230" s="27">
        <v>2.9566988210075027</v>
      </c>
      <c r="F230" s="18">
        <v>239228</v>
      </c>
      <c r="G230" s="18">
        <v>1</v>
      </c>
      <c r="H230" s="18">
        <v>0.69387104888069084</v>
      </c>
      <c r="I230" s="32">
        <f t="shared" si="36"/>
        <v>289823.03398338461</v>
      </c>
      <c r="J230" s="32">
        <f t="shared" si="37"/>
        <v>290618.23858709616</v>
      </c>
      <c r="K230" s="39">
        <f t="shared" si="39"/>
        <v>1002.7437591580701</v>
      </c>
      <c r="L230" s="34">
        <f t="shared" si="40"/>
        <v>-4.1354803016710106E-3</v>
      </c>
      <c r="M230" s="35">
        <v>1020.1738558768275</v>
      </c>
      <c r="N230" s="35">
        <v>239.41197472954138</v>
      </c>
      <c r="O230" s="36">
        <f t="shared" si="38"/>
        <v>100274375.91580701</v>
      </c>
      <c r="P230" s="127">
        <f t="shared" si="41"/>
        <v>-4.1354803016711043E-3</v>
      </c>
      <c r="Q230" s="84">
        <v>991.44741055899624</v>
      </c>
      <c r="R230" s="84">
        <v>-2.590234466768454E-4</v>
      </c>
      <c r="S230" s="131">
        <f t="shared" si="42"/>
        <v>-3.8764568549941652E-3</v>
      </c>
      <c r="T230" s="132">
        <f t="shared" si="47"/>
        <v>11.296348599073895</v>
      </c>
      <c r="U230" s="16">
        <v>1002.4882702385603</v>
      </c>
      <c r="V230" s="16">
        <v>-4.1369888279601426E-3</v>
      </c>
      <c r="W230" s="115">
        <f t="shared" si="43"/>
        <v>-1.5085262891319576E-6</v>
      </c>
      <c r="X230" s="17">
        <f t="shared" si="44"/>
        <v>-0.25548891950984398</v>
      </c>
      <c r="Y230" s="16">
        <v>1002.7437591580699</v>
      </c>
      <c r="Z230" s="16">
        <v>-4.135480301671237E-3</v>
      </c>
      <c r="AA230" s="115">
        <f t="shared" si="45"/>
        <v>-2.2638141361497333E-16</v>
      </c>
      <c r="AB230" s="17">
        <f t="shared" si="46"/>
        <v>0</v>
      </c>
    </row>
    <row r="231" spans="1:28">
      <c r="A231" s="18">
        <v>20181205</v>
      </c>
      <c r="B231" s="18" t="s">
        <v>99</v>
      </c>
      <c r="C231" s="27">
        <v>41450</v>
      </c>
      <c r="D231" s="27">
        <v>1</v>
      </c>
      <c r="E231" s="27">
        <v>2.9566988210075027</v>
      </c>
      <c r="F231" s="18">
        <v>237754</v>
      </c>
      <c r="G231" s="18">
        <v>1</v>
      </c>
      <c r="H231" s="18">
        <v>0.69387104888069084</v>
      </c>
      <c r="I231" s="32">
        <f t="shared" si="36"/>
        <v>289823.03398338461</v>
      </c>
      <c r="J231" s="32">
        <f t="shared" si="37"/>
        <v>287525.78348634078</v>
      </c>
      <c r="K231" s="39">
        <f t="shared" si="39"/>
        <v>992.07360965941882</v>
      </c>
      <c r="L231" s="34">
        <f t="shared" si="40"/>
        <v>-1.0640953285623287E-2</v>
      </c>
      <c r="M231" s="35">
        <v>1020.1738558768275</v>
      </c>
      <c r="N231" s="35">
        <v>239.41197472954138</v>
      </c>
      <c r="O231" s="36">
        <f t="shared" si="38"/>
        <v>99207360.965941876</v>
      </c>
      <c r="P231" s="127">
        <f t="shared" si="41"/>
        <v>-1.0640953285623301E-2</v>
      </c>
      <c r="Q231" s="84">
        <v>981.94837131163706</v>
      </c>
      <c r="R231" s="84">
        <v>-9.5809814481268817E-3</v>
      </c>
      <c r="S231" s="131">
        <f t="shared" si="42"/>
        <v>-1.0599718374964054E-3</v>
      </c>
      <c r="T231" s="132">
        <f t="shared" si="47"/>
        <v>10.12523834778176</v>
      </c>
      <c r="U231" s="16">
        <v>991.82159324463078</v>
      </c>
      <c r="V231" s="16">
        <v>-1.0640201297708136E-2</v>
      </c>
      <c r="W231" s="115">
        <f t="shared" si="43"/>
        <v>7.5198791515095065E-7</v>
      </c>
      <c r="X231" s="17">
        <f t="shared" si="44"/>
        <v>-0.25201641478804504</v>
      </c>
      <c r="Y231" s="16">
        <v>992.07360965941871</v>
      </c>
      <c r="Z231" s="16">
        <v>-1.0640953285623176E-2</v>
      </c>
      <c r="AA231" s="115">
        <f t="shared" si="45"/>
        <v>1.1102230246251565E-16</v>
      </c>
      <c r="AB231" s="17">
        <f t="shared" si="46"/>
        <v>0</v>
      </c>
    </row>
    <row r="232" spans="1:28">
      <c r="A232" s="18">
        <v>20181206</v>
      </c>
      <c r="B232" s="18" t="s">
        <v>99</v>
      </c>
      <c r="C232" s="27">
        <v>40500</v>
      </c>
      <c r="D232" s="27">
        <v>1</v>
      </c>
      <c r="E232" s="27">
        <v>2.9566988210075027</v>
      </c>
      <c r="F232" s="18">
        <v>231368</v>
      </c>
      <c r="G232" s="18">
        <v>1</v>
      </c>
      <c r="H232" s="18">
        <v>0.69387104888069084</v>
      </c>
      <c r="I232" s="32">
        <f t="shared" si="36"/>
        <v>289823.03398338461</v>
      </c>
      <c r="J232" s="32">
        <f t="shared" si="37"/>
        <v>280285.85908823158</v>
      </c>
      <c r="K232" s="39">
        <f t="shared" si="39"/>
        <v>967.09310932236053</v>
      </c>
      <c r="L232" s="34">
        <f t="shared" si="40"/>
        <v>-2.5180087539708018E-2</v>
      </c>
      <c r="M232" s="35">
        <v>1020.1738558768275</v>
      </c>
      <c r="N232" s="35">
        <v>239.41197472954138</v>
      </c>
      <c r="O232" s="36">
        <f t="shared" si="38"/>
        <v>96709310.932236046</v>
      </c>
      <c r="P232" s="127">
        <f t="shared" si="41"/>
        <v>-2.5180087539708039E-2</v>
      </c>
      <c r="Q232" s="84">
        <v>956.83166220371447</v>
      </c>
      <c r="R232" s="84">
        <v>-2.5578441638813409E-2</v>
      </c>
      <c r="S232" s="131">
        <f t="shared" si="42"/>
        <v>3.9835409910539063E-4</v>
      </c>
      <c r="T232" s="132">
        <f t="shared" si="47"/>
        <v>10.261447118646061</v>
      </c>
      <c r="U232" s="16">
        <v>966.84754735323963</v>
      </c>
      <c r="V232" s="16">
        <v>-2.517997799351334E-2</v>
      </c>
      <c r="W232" s="115">
        <f t="shared" si="43"/>
        <v>1.0954619467790083E-7</v>
      </c>
      <c r="X232" s="17">
        <f t="shared" si="44"/>
        <v>-0.24556196912089945</v>
      </c>
      <c r="Y232" s="16">
        <v>967.09310932236042</v>
      </c>
      <c r="Z232" s="16">
        <v>-2.5180087539708022E-2</v>
      </c>
      <c r="AA232" s="115">
        <f t="shared" si="45"/>
        <v>0</v>
      </c>
      <c r="AB232" s="17">
        <f t="shared" si="46"/>
        <v>0</v>
      </c>
    </row>
    <row r="233" spans="1:28">
      <c r="A233" s="18">
        <v>20181207</v>
      </c>
      <c r="B233" s="18" t="s">
        <v>99</v>
      </c>
      <c r="C233" s="27">
        <v>40950</v>
      </c>
      <c r="D233" s="27">
        <v>1</v>
      </c>
      <c r="E233" s="27">
        <v>2.9566988210075027</v>
      </c>
      <c r="F233" s="18">
        <v>241192</v>
      </c>
      <c r="G233" s="18">
        <v>1</v>
      </c>
      <c r="H233" s="18">
        <v>0.69387104888069084</v>
      </c>
      <c r="I233" s="32">
        <f t="shared" si="36"/>
        <v>289823.03398338461</v>
      </c>
      <c r="J233" s="32">
        <f t="shared" si="37"/>
        <v>288432.96274188883</v>
      </c>
      <c r="K233" s="39">
        <f t="shared" si="39"/>
        <v>995.20372407123625</v>
      </c>
      <c r="L233" s="34">
        <f t="shared" si="40"/>
        <v>2.9067123400944039E-2</v>
      </c>
      <c r="M233" s="35">
        <v>1020.1738558768275</v>
      </c>
      <c r="N233" s="35">
        <v>239.41197472954138</v>
      </c>
      <c r="O233" s="36">
        <f t="shared" si="38"/>
        <v>99520372.407123625</v>
      </c>
      <c r="P233" s="127">
        <f t="shared" si="41"/>
        <v>2.9067123400944122E-2</v>
      </c>
      <c r="Q233" s="84">
        <v>987.68190286170602</v>
      </c>
      <c r="R233" s="84">
        <v>3.2242077553055901E-2</v>
      </c>
      <c r="S233" s="131">
        <f t="shared" si="42"/>
        <v>-3.174954152111862E-3</v>
      </c>
      <c r="T233" s="132">
        <f t="shared" si="47"/>
        <v>7.5218212095302306</v>
      </c>
      <c r="U233" s="16">
        <v>994.9523278421874</v>
      </c>
      <c r="V233" s="16">
        <v>2.906847161776957E-2</v>
      </c>
      <c r="W233" s="115">
        <f t="shared" si="43"/>
        <v>1.3482168255314619E-6</v>
      </c>
      <c r="X233" s="17">
        <f t="shared" si="44"/>
        <v>-0.25139622904885073</v>
      </c>
      <c r="Y233" s="16">
        <v>995.20372407123625</v>
      </c>
      <c r="Z233" s="16">
        <v>2.906712340094416E-2</v>
      </c>
      <c r="AA233" s="115">
        <f t="shared" si="45"/>
        <v>1.214306433183765E-16</v>
      </c>
      <c r="AB233" s="17">
        <f t="shared" si="46"/>
        <v>0</v>
      </c>
    </row>
    <row r="234" spans="1:28">
      <c r="A234" s="18">
        <v>20181210</v>
      </c>
      <c r="B234" s="18" t="s">
        <v>99</v>
      </c>
      <c r="C234" s="27">
        <v>40200</v>
      </c>
      <c r="D234" s="27">
        <v>1</v>
      </c>
      <c r="E234" s="27">
        <v>2.9566988210075027</v>
      </c>
      <c r="F234" s="18">
        <v>240210</v>
      </c>
      <c r="G234" s="18">
        <v>1</v>
      </c>
      <c r="H234" s="18">
        <v>0.69387104888069084</v>
      </c>
      <c r="I234" s="32">
        <f t="shared" si="36"/>
        <v>289823.03398338461</v>
      </c>
      <c r="J234" s="32">
        <f t="shared" si="37"/>
        <v>285534.05725613236</v>
      </c>
      <c r="K234" s="39">
        <f t="shared" si="39"/>
        <v>985.20139456031598</v>
      </c>
      <c r="L234" s="34">
        <f t="shared" si="40"/>
        <v>-1.0050534648325244E-2</v>
      </c>
      <c r="M234" s="35">
        <v>1020.1738558768275</v>
      </c>
      <c r="N234" s="35">
        <v>239.41197472954138</v>
      </c>
      <c r="O234" s="36">
        <f t="shared" si="38"/>
        <v>98520139.456031606</v>
      </c>
      <c r="P234" s="127">
        <f t="shared" si="41"/>
        <v>-1.0050534648325164E-2</v>
      </c>
      <c r="Q234" s="84">
        <v>979.16698200570045</v>
      </c>
      <c r="R234" s="84">
        <v>-8.6211166078212758E-3</v>
      </c>
      <c r="S234" s="131">
        <f t="shared" si="42"/>
        <v>-1.4294180405039682E-3</v>
      </c>
      <c r="T234" s="132">
        <f t="shared" si="47"/>
        <v>6.0344125546155283</v>
      </c>
      <c r="U234" s="16">
        <v>984.95145177904112</v>
      </c>
      <c r="V234" s="16">
        <v>-1.0051613311801358E-2</v>
      </c>
      <c r="W234" s="115">
        <f t="shared" si="43"/>
        <v>-1.0786634761141695E-6</v>
      </c>
      <c r="X234" s="17">
        <f t="shared" si="44"/>
        <v>-0.24994278127485359</v>
      </c>
      <c r="Y234" s="16">
        <v>985.20139456031609</v>
      </c>
      <c r="Z234" s="16">
        <v>-1.0050534648325131E-2</v>
      </c>
      <c r="AA234" s="115">
        <f t="shared" si="45"/>
        <v>1.1275702593849246E-16</v>
      </c>
      <c r="AB234" s="17">
        <f t="shared" si="46"/>
        <v>0</v>
      </c>
    </row>
    <row r="235" spans="1:28">
      <c r="A235" s="18">
        <v>20181211</v>
      </c>
      <c r="B235" s="18" t="s">
        <v>99</v>
      </c>
      <c r="C235" s="27">
        <v>40250</v>
      </c>
      <c r="D235" s="27">
        <v>1</v>
      </c>
      <c r="E235" s="27">
        <v>2.9566988210075027</v>
      </c>
      <c r="F235" s="18">
        <v>216140</v>
      </c>
      <c r="G235" s="18">
        <v>1</v>
      </c>
      <c r="H235" s="18">
        <v>0.69387104888069084</v>
      </c>
      <c r="I235" s="32">
        <f t="shared" si="36"/>
        <v>289823.03398338461</v>
      </c>
      <c r="J235" s="32">
        <f t="shared" si="37"/>
        <v>268980.41605062451</v>
      </c>
      <c r="K235" s="39">
        <f t="shared" si="39"/>
        <v>928.08501917085368</v>
      </c>
      <c r="L235" s="34">
        <f t="shared" si="40"/>
        <v>-5.7974314393812516E-2</v>
      </c>
      <c r="M235" s="35">
        <v>1020.1738558768275</v>
      </c>
      <c r="N235" s="35">
        <v>239.41197472954138</v>
      </c>
      <c r="O235" s="36">
        <f t="shared" si="38"/>
        <v>92808501.917085379</v>
      </c>
      <c r="P235" s="127">
        <f t="shared" si="41"/>
        <v>-5.7974314393812482E-2</v>
      </c>
      <c r="Q235" s="84">
        <v>912.46042579888763</v>
      </c>
      <c r="R235" s="84">
        <v>-6.8125822696934513E-2</v>
      </c>
      <c r="S235" s="131">
        <f t="shared" si="42"/>
        <v>1.0151508303121996E-2</v>
      </c>
      <c r="T235" s="132">
        <f t="shared" si="47"/>
        <v>15.624593371966057</v>
      </c>
      <c r="U235" s="16">
        <v>927.84925548384967</v>
      </c>
      <c r="V235" s="16">
        <v>-5.7974630315080197E-2</v>
      </c>
      <c r="W235" s="115">
        <f t="shared" si="43"/>
        <v>-3.1592126768092976E-7</v>
      </c>
      <c r="X235" s="17">
        <f t="shared" si="44"/>
        <v>-0.23576368700400963</v>
      </c>
      <c r="Y235" s="16">
        <v>928.0850191708538</v>
      </c>
      <c r="Z235" s="16">
        <v>-5.7974314393812509E-2</v>
      </c>
      <c r="AA235" s="115">
        <f t="shared" si="45"/>
        <v>0</v>
      </c>
      <c r="AB235" s="17">
        <f t="shared" si="46"/>
        <v>0</v>
      </c>
    </row>
    <row r="236" spans="1:28">
      <c r="A236" s="21">
        <v>20181212</v>
      </c>
      <c r="B236" s="18" t="s">
        <v>99</v>
      </c>
      <c r="C236" s="26">
        <v>40450</v>
      </c>
      <c r="D236" s="27">
        <v>1</v>
      </c>
      <c r="E236" s="27">
        <v>2.9566988210075027</v>
      </c>
      <c r="F236" s="18">
        <v>222526</v>
      </c>
      <c r="G236" s="18">
        <v>1</v>
      </c>
      <c r="H236" s="18">
        <v>0.69387104888069084</v>
      </c>
      <c r="I236" s="32">
        <f t="shared" si="36"/>
        <v>289823.03398338461</v>
      </c>
      <c r="J236" s="32">
        <f t="shared" si="37"/>
        <v>274002.81633297808</v>
      </c>
      <c r="K236" s="39">
        <f t="shared" si="39"/>
        <v>945.41421558883587</v>
      </c>
      <c r="L236" s="34">
        <f t="shared" si="40"/>
        <v>1.8671992392964173E-2</v>
      </c>
      <c r="M236" s="35">
        <v>1020.1738558768275</v>
      </c>
      <c r="N236" s="35">
        <v>239.41197472954138</v>
      </c>
      <c r="O236" s="36">
        <f t="shared" si="38"/>
        <v>94541421.558883607</v>
      </c>
      <c r="P236" s="127">
        <f t="shared" si="41"/>
        <v>1.8671992392964271E-2</v>
      </c>
      <c r="Q236" s="84">
        <v>932.1615087122068</v>
      </c>
      <c r="R236" s="84">
        <v>2.159116423714514E-2</v>
      </c>
      <c r="S236" s="131">
        <f t="shared" si="42"/>
        <v>-2.9191718441809664E-3</v>
      </c>
      <c r="T236" s="132">
        <f t="shared" si="47"/>
        <v>13.252706876629077</v>
      </c>
      <c r="U236" s="16">
        <v>945.17394178561142</v>
      </c>
      <c r="V236" s="16">
        <v>1.8671876061082102E-2</v>
      </c>
      <c r="W236" s="115">
        <f t="shared" si="43"/>
        <v>-1.1633188207182954E-7</v>
      </c>
      <c r="X236" s="17">
        <f t="shared" si="44"/>
        <v>-0.24027380322445424</v>
      </c>
      <c r="Y236" s="16">
        <v>945.4142155888361</v>
      </c>
      <c r="Z236" s="16">
        <v>1.8671992392964295E-2</v>
      </c>
      <c r="AA236" s="115">
        <f t="shared" si="45"/>
        <v>1.214306433183765E-16</v>
      </c>
      <c r="AB236" s="17">
        <f t="shared" si="46"/>
        <v>0</v>
      </c>
    </row>
    <row r="237" spans="1:28">
      <c r="A237" s="18">
        <v>20181213</v>
      </c>
      <c r="B237" s="18" t="s">
        <v>99</v>
      </c>
      <c r="C237" s="27">
        <v>40000</v>
      </c>
      <c r="D237" s="27">
        <v>1</v>
      </c>
      <c r="E237" s="27">
        <v>2.9566988210075027</v>
      </c>
      <c r="F237" s="18">
        <v>213684</v>
      </c>
      <c r="G237" s="18">
        <v>1</v>
      </c>
      <c r="H237" s="18">
        <v>0.69387104888069084</v>
      </c>
      <c r="I237" s="32">
        <f t="shared" si="36"/>
        <v>289823.03398338461</v>
      </c>
      <c r="J237" s="32">
        <f t="shared" si="37"/>
        <v>266537.0940493216</v>
      </c>
      <c r="K237" s="39">
        <f t="shared" si="39"/>
        <v>919.65462643180399</v>
      </c>
      <c r="L237" s="34">
        <f t="shared" si="40"/>
        <v>-2.7246881559727702E-2</v>
      </c>
      <c r="M237" s="35">
        <v>1020.1738558768275</v>
      </c>
      <c r="N237" s="35">
        <v>239.41197472954138</v>
      </c>
      <c r="O237" s="36">
        <f t="shared" si="38"/>
        <v>91965462.643180415</v>
      </c>
      <c r="P237" s="127">
        <f t="shared" si="41"/>
        <v>-2.724688155972774E-2</v>
      </c>
      <c r="Q237" s="84">
        <v>903.61318909839861</v>
      </c>
      <c r="R237" s="84">
        <v>-3.0625936972282906E-2</v>
      </c>
      <c r="S237" s="131">
        <f t="shared" si="42"/>
        <v>3.3790554125552041E-3</v>
      </c>
      <c r="T237" s="132">
        <f t="shared" si="47"/>
        <v>16.041437333405383</v>
      </c>
      <c r="U237" s="16">
        <v>919.42067777018065</v>
      </c>
      <c r="V237" s="16">
        <v>-2.7247115982459283E-2</v>
      </c>
      <c r="W237" s="115">
        <f t="shared" si="43"/>
        <v>-2.3442273158064131E-7</v>
      </c>
      <c r="X237" s="17">
        <f t="shared" si="44"/>
        <v>-0.23394866162334438</v>
      </c>
      <c r="Y237" s="16">
        <v>919.65462643180433</v>
      </c>
      <c r="Z237" s="16">
        <v>-2.7246881559727574E-2</v>
      </c>
      <c r="AA237" s="115">
        <f t="shared" si="45"/>
        <v>1.2836953722228372E-16</v>
      </c>
      <c r="AB237" s="17">
        <f t="shared" si="46"/>
        <v>0</v>
      </c>
    </row>
    <row r="238" spans="1:28">
      <c r="A238" s="18">
        <v>20181214</v>
      </c>
      <c r="B238" s="18" t="s">
        <v>99</v>
      </c>
      <c r="C238" s="27">
        <v>38950</v>
      </c>
      <c r="D238" s="27">
        <v>1</v>
      </c>
      <c r="E238" s="27">
        <v>2.9566988210075027</v>
      </c>
      <c r="F238" s="18">
        <v>204350</v>
      </c>
      <c r="G238" s="18">
        <v>1</v>
      </c>
      <c r="H238" s="18">
        <v>0.69387104888069084</v>
      </c>
      <c r="I238" s="32">
        <f t="shared" si="36"/>
        <v>289823.03398338461</v>
      </c>
      <c r="J238" s="32">
        <f t="shared" si="37"/>
        <v>256955.96791701141</v>
      </c>
      <c r="K238" s="39">
        <f t="shared" si="39"/>
        <v>886.59608722384212</v>
      </c>
      <c r="L238" s="34">
        <f t="shared" si="40"/>
        <v>-3.5946689396025445E-2</v>
      </c>
      <c r="M238" s="35">
        <v>1020.1738558768275</v>
      </c>
      <c r="N238" s="35">
        <v>239.41197472954138</v>
      </c>
      <c r="O238" s="36">
        <f t="shared" si="38"/>
        <v>88659608.722384214</v>
      </c>
      <c r="P238" s="127">
        <f t="shared" si="41"/>
        <v>-3.5946689396025584E-2</v>
      </c>
      <c r="Q238" s="84">
        <v>869.25997130143958</v>
      </c>
      <c r="R238" s="84">
        <v>-3.8017614407815099E-2</v>
      </c>
      <c r="S238" s="131">
        <f t="shared" si="42"/>
        <v>2.0709250117896538E-3</v>
      </c>
      <c r="T238" s="132">
        <f t="shared" si="47"/>
        <v>17.336115922402541</v>
      </c>
      <c r="U238" s="16">
        <v>886.37216784628799</v>
      </c>
      <c r="V238" s="16">
        <v>-3.5944927847439051E-2</v>
      </c>
      <c r="W238" s="115">
        <f t="shared" si="43"/>
        <v>1.7615485863944902E-6</v>
      </c>
      <c r="X238" s="17">
        <f t="shared" si="44"/>
        <v>-0.22391937755412528</v>
      </c>
      <c r="Y238" s="16">
        <v>886.59608722384223</v>
      </c>
      <c r="Z238" s="16">
        <v>-3.5946689396025681E-2</v>
      </c>
      <c r="AA238" s="115">
        <f t="shared" si="45"/>
        <v>-2.3592239273284576E-16</v>
      </c>
      <c r="AB238" s="17">
        <f t="shared" si="46"/>
        <v>0</v>
      </c>
    </row>
    <row r="239" spans="1:28">
      <c r="A239" s="18">
        <v>20181217</v>
      </c>
      <c r="B239" s="18" t="s">
        <v>99</v>
      </c>
      <c r="C239" s="27">
        <v>39150</v>
      </c>
      <c r="D239" s="27">
        <v>1</v>
      </c>
      <c r="E239" s="27">
        <v>2.9566988210075027</v>
      </c>
      <c r="F239" s="18">
        <v>210736</v>
      </c>
      <c r="G239" s="18">
        <v>1</v>
      </c>
      <c r="H239" s="18">
        <v>0.69387104888069084</v>
      </c>
      <c r="I239" s="32">
        <f t="shared" si="36"/>
        <v>289823.03398338461</v>
      </c>
      <c r="J239" s="32">
        <f t="shared" si="37"/>
        <v>261978.36819936498</v>
      </c>
      <c r="K239" s="39">
        <f t="shared" si="39"/>
        <v>903.92528364182419</v>
      </c>
      <c r="L239" s="34">
        <f t="shared" si="40"/>
        <v>1.9545762346238407E-2</v>
      </c>
      <c r="M239" s="35">
        <v>1020.1738558768275</v>
      </c>
      <c r="N239" s="35">
        <v>239.41197472954138</v>
      </c>
      <c r="O239" s="36">
        <f t="shared" si="38"/>
        <v>90392528.364182428</v>
      </c>
      <c r="P239" s="127">
        <f t="shared" si="41"/>
        <v>1.954576234623847E-2</v>
      </c>
      <c r="Q239" s="84">
        <v>888.96105421475875</v>
      </c>
      <c r="R239" s="84">
        <v>2.2664201232944249E-2</v>
      </c>
      <c r="S239" s="131">
        <f t="shared" si="42"/>
        <v>-3.1184388867058419E-3</v>
      </c>
      <c r="T239" s="132">
        <f t="shared" si="47"/>
        <v>14.964229427065447</v>
      </c>
      <c r="U239" s="16">
        <v>903.69685414804974</v>
      </c>
      <c r="V239" s="16">
        <v>1.9545611798548867E-2</v>
      </c>
      <c r="W239" s="115">
        <f t="shared" si="43"/>
        <v>-1.5054768954039788E-7</v>
      </c>
      <c r="X239" s="17">
        <f t="shared" si="44"/>
        <v>-0.2284294937744562</v>
      </c>
      <c r="Y239" s="16">
        <v>903.92528364182431</v>
      </c>
      <c r="Z239" s="16">
        <v>1.9545762346238404E-2</v>
      </c>
      <c r="AA239" s="115">
        <f t="shared" si="45"/>
        <v>0</v>
      </c>
      <c r="AB239" s="17">
        <f t="shared" si="46"/>
        <v>0</v>
      </c>
    </row>
    <row r="240" spans="1:28">
      <c r="A240" s="18">
        <v>20181218</v>
      </c>
      <c r="B240" s="18" t="s">
        <v>99</v>
      </c>
      <c r="C240" s="27">
        <v>38900</v>
      </c>
      <c r="D240" s="27">
        <v>1</v>
      </c>
      <c r="E240" s="27">
        <v>2.9566988210075027</v>
      </c>
      <c r="F240" s="18">
        <v>214666</v>
      </c>
      <c r="G240" s="18">
        <v>1</v>
      </c>
      <c r="H240" s="18">
        <v>0.69387104888069084</v>
      </c>
      <c r="I240" s="32">
        <f t="shared" si="36"/>
        <v>289823.03398338461</v>
      </c>
      <c r="J240" s="32">
        <f t="shared" si="37"/>
        <v>263966.10671621421</v>
      </c>
      <c r="K240" s="39">
        <f t="shared" si="39"/>
        <v>910.78373960900308</v>
      </c>
      <c r="L240" s="34">
        <f t="shared" si="40"/>
        <v>7.587414680499757E-3</v>
      </c>
      <c r="M240" s="35">
        <v>1020.1738558768275</v>
      </c>
      <c r="N240" s="35">
        <v>239.41197472954138</v>
      </c>
      <c r="O240" s="36">
        <f t="shared" si="38"/>
        <v>91078373.960900307</v>
      </c>
      <c r="P240" s="127">
        <f t="shared" si="41"/>
        <v>7.5874146804996547E-3</v>
      </c>
      <c r="Q240" s="84">
        <v>898.34746375738769</v>
      </c>
      <c r="R240" s="84">
        <v>1.0558853504465599E-2</v>
      </c>
      <c r="S240" s="131">
        <f t="shared" si="42"/>
        <v>-2.9714388239658425E-3</v>
      </c>
      <c r="T240" s="132">
        <f t="shared" si="47"/>
        <v>12.436275851615392</v>
      </c>
      <c r="U240" s="16">
        <v>910.5531335122414</v>
      </c>
      <c r="V240" s="16">
        <v>7.5869240140880494E-3</v>
      </c>
      <c r="W240" s="115">
        <f t="shared" si="43"/>
        <v>-4.9066641170762704E-7</v>
      </c>
      <c r="X240" s="17">
        <f t="shared" si="44"/>
        <v>-0.23060609676167587</v>
      </c>
      <c r="Y240" s="16">
        <v>910.78373960900331</v>
      </c>
      <c r="Z240" s="16">
        <v>7.5874146804998819E-3</v>
      </c>
      <c r="AA240" s="115">
        <f t="shared" si="45"/>
        <v>1.2490009027033011E-16</v>
      </c>
      <c r="AB240" s="17">
        <f t="shared" si="46"/>
        <v>0</v>
      </c>
    </row>
    <row r="241" spans="1:28">
      <c r="A241" s="18">
        <v>20181219</v>
      </c>
      <c r="B241" s="18" t="s">
        <v>99</v>
      </c>
      <c r="C241" s="27">
        <v>39100</v>
      </c>
      <c r="D241" s="27">
        <v>1</v>
      </c>
      <c r="E241" s="27">
        <v>2.9566988210075027</v>
      </c>
      <c r="F241" s="18">
        <v>221543</v>
      </c>
      <c r="G241" s="18">
        <v>1</v>
      </c>
      <c r="H241" s="18">
        <v>0.69387104888069084</v>
      </c>
      <c r="I241" s="32">
        <f t="shared" si="36"/>
        <v>289823.03398338461</v>
      </c>
      <c r="J241" s="32">
        <f t="shared" si="37"/>
        <v>269329.19768356823</v>
      </c>
      <c r="K241" s="39">
        <f t="shared" si="39"/>
        <v>929.2884488229073</v>
      </c>
      <c r="L241" s="34">
        <f t="shared" si="40"/>
        <v>2.0317346927875811E-2</v>
      </c>
      <c r="M241" s="35">
        <v>1020.1738558768275</v>
      </c>
      <c r="N241" s="35">
        <v>239.41197472954138</v>
      </c>
      <c r="O241" s="36">
        <f t="shared" si="38"/>
        <v>92928844.882290751</v>
      </c>
      <c r="P241" s="127">
        <f t="shared" si="41"/>
        <v>2.031734692787605E-2</v>
      </c>
      <c r="Q241" s="84">
        <v>919.45113484325464</v>
      </c>
      <c r="R241" s="84">
        <v>2.3491657668403363E-2</v>
      </c>
      <c r="S241" s="131">
        <f t="shared" si="42"/>
        <v>-3.1743107405275521E-3</v>
      </c>
      <c r="T241" s="132">
        <f t="shared" si="47"/>
        <v>9.837313979652663</v>
      </c>
      <c r="U241" s="16">
        <v>929.05357805076164</v>
      </c>
      <c r="V241" s="16">
        <v>2.0317808876412508E-2</v>
      </c>
      <c r="W241" s="115">
        <f t="shared" si="43"/>
        <v>4.6194853669731528E-7</v>
      </c>
      <c r="X241" s="17">
        <f t="shared" si="44"/>
        <v>-0.23487077214565488</v>
      </c>
      <c r="Y241" s="16">
        <v>929.28844882290753</v>
      </c>
      <c r="Z241" s="16">
        <v>2.0317346927875804E-2</v>
      </c>
      <c r="AA241" s="115">
        <f t="shared" si="45"/>
        <v>0</v>
      </c>
      <c r="AB241" s="17">
        <f t="shared" si="46"/>
        <v>0</v>
      </c>
    </row>
    <row r="242" spans="1:28">
      <c r="A242" s="18">
        <v>20181220</v>
      </c>
      <c r="B242" s="18" t="s">
        <v>99</v>
      </c>
      <c r="C242" s="27">
        <v>38650</v>
      </c>
      <c r="D242" s="27">
        <v>1</v>
      </c>
      <c r="E242" s="27">
        <v>2.9566988210075027</v>
      </c>
      <c r="F242" s="18">
        <v>220070</v>
      </c>
      <c r="G242" s="18">
        <v>1</v>
      </c>
      <c r="H242" s="18">
        <v>0.69387104888069084</v>
      </c>
      <c r="I242" s="32">
        <f t="shared" si="36"/>
        <v>289823.03398338461</v>
      </c>
      <c r="J242" s="32">
        <f t="shared" si="37"/>
        <v>266976.61115911359</v>
      </c>
      <c r="K242" s="39">
        <f t="shared" si="39"/>
        <v>921.17112808369541</v>
      </c>
      <c r="L242" s="34">
        <f t="shared" si="40"/>
        <v>-8.7349850840110817E-3</v>
      </c>
      <c r="M242" s="35">
        <v>1020.1738558768275</v>
      </c>
      <c r="N242" s="35">
        <v>239.41197472954138</v>
      </c>
      <c r="O242" s="36">
        <f t="shared" si="38"/>
        <v>92117112.808369547</v>
      </c>
      <c r="P242" s="127">
        <f t="shared" si="41"/>
        <v>-8.7349850840112361E-3</v>
      </c>
      <c r="Q242" s="84">
        <v>911.9416378176594</v>
      </c>
      <c r="R242" s="84">
        <v>-8.1673693587592713E-3</v>
      </c>
      <c r="S242" s="131">
        <f t="shared" si="42"/>
        <v>-5.6761572525181048E-4</v>
      </c>
      <c r="T242" s="132">
        <f t="shared" si="47"/>
        <v>9.2294902660360094</v>
      </c>
      <c r="U242" s="16">
        <v>920.93668758670856</v>
      </c>
      <c r="V242" s="16">
        <v>-8.7367302121402462E-3</v>
      </c>
      <c r="W242" s="115">
        <f t="shared" si="43"/>
        <v>-1.7451281291644416E-6</v>
      </c>
      <c r="X242" s="17">
        <f t="shared" si="44"/>
        <v>-0.23444049698684921</v>
      </c>
      <c r="Y242" s="16">
        <v>921.17112808369563</v>
      </c>
      <c r="Z242" s="16">
        <v>-8.73498508401108E-3</v>
      </c>
      <c r="AA242" s="115">
        <f t="shared" si="45"/>
        <v>0</v>
      </c>
      <c r="AB242" s="17">
        <f t="shared" si="46"/>
        <v>0</v>
      </c>
    </row>
    <row r="243" spans="1:28">
      <c r="A243" s="18">
        <v>20181221</v>
      </c>
      <c r="B243" s="18" t="s">
        <v>99</v>
      </c>
      <c r="C243" s="27">
        <v>38650</v>
      </c>
      <c r="D243" s="27">
        <v>1</v>
      </c>
      <c r="E243" s="27">
        <v>2.9566988210075027</v>
      </c>
      <c r="F243" s="18">
        <v>216140</v>
      </c>
      <c r="G243" s="18">
        <v>1</v>
      </c>
      <c r="H243" s="18">
        <v>0.69387104888069084</v>
      </c>
      <c r="I243" s="32">
        <f t="shared" si="36"/>
        <v>289823.03398338461</v>
      </c>
      <c r="J243" s="32">
        <f t="shared" si="37"/>
        <v>264249.69793701253</v>
      </c>
      <c r="K243" s="39">
        <f t="shared" si="39"/>
        <v>911.76223747682457</v>
      </c>
      <c r="L243" s="34">
        <f t="shared" si="40"/>
        <v>-1.0214052872503807E-2</v>
      </c>
      <c r="M243" s="35">
        <v>1020.1738558768275</v>
      </c>
      <c r="N243" s="35">
        <v>239.41197472954138</v>
      </c>
      <c r="O243" s="36">
        <f t="shared" si="38"/>
        <v>91176223.747682452</v>
      </c>
      <c r="P243" s="127">
        <f t="shared" si="41"/>
        <v>-1.0214052872503923E-2</v>
      </c>
      <c r="Q243" s="84">
        <v>900.72093243727898</v>
      </c>
      <c r="R243" s="84">
        <v>-1.2304192412172737E-2</v>
      </c>
      <c r="S243" s="131">
        <f t="shared" si="42"/>
        <v>2.0901395396689306E-3</v>
      </c>
      <c r="T243" s="132">
        <f t="shared" si="47"/>
        <v>11.041305039545591</v>
      </c>
      <c r="U243" s="16">
        <v>911.53062169264047</v>
      </c>
      <c r="V243" s="16">
        <v>-1.021358582066749E-2</v>
      </c>
      <c r="W243" s="115">
        <f t="shared" si="43"/>
        <v>4.6705183631701175E-7</v>
      </c>
      <c r="X243" s="17">
        <f t="shared" si="44"/>
        <v>-0.23161578418410045</v>
      </c>
      <c r="Y243" s="16">
        <v>911.76223747682457</v>
      </c>
      <c r="Z243" s="16">
        <v>-1.0214052872504051E-2</v>
      </c>
      <c r="AA243" s="115">
        <f t="shared" si="45"/>
        <v>-2.445960101127298E-16</v>
      </c>
      <c r="AB243" s="17">
        <f t="shared" si="46"/>
        <v>0</v>
      </c>
    </row>
    <row r="244" spans="1:28">
      <c r="A244" s="18">
        <v>20181224</v>
      </c>
      <c r="B244" s="18" t="s">
        <v>99</v>
      </c>
      <c r="C244" s="27">
        <v>38800</v>
      </c>
      <c r="D244" s="27">
        <v>1</v>
      </c>
      <c r="E244" s="27">
        <v>2.9566988210075027</v>
      </c>
      <c r="F244" s="18">
        <v>206807</v>
      </c>
      <c r="G244" s="18">
        <v>1</v>
      </c>
      <c r="H244" s="18">
        <v>0.69387104888069084</v>
      </c>
      <c r="I244" s="32">
        <f t="shared" si="36"/>
        <v>289823.03398338461</v>
      </c>
      <c r="J244" s="32">
        <f t="shared" si="37"/>
        <v>258217.30426096014</v>
      </c>
      <c r="K244" s="39">
        <f t="shared" si="39"/>
        <v>890.94817865913171</v>
      </c>
      <c r="L244" s="34">
        <f t="shared" si="40"/>
        <v>-2.2828384377151737E-2</v>
      </c>
      <c r="M244" s="35">
        <v>1020.1738558768275</v>
      </c>
      <c r="N244" s="35">
        <v>239.41197472954138</v>
      </c>
      <c r="O244" s="36">
        <f t="shared" si="38"/>
        <v>89094817.865913182</v>
      </c>
      <c r="P244" s="127">
        <f t="shared" si="41"/>
        <v>-2.2828384377151567E-2</v>
      </c>
      <c r="Q244" s="84">
        <v>875.17233466152652</v>
      </c>
      <c r="R244" s="84">
        <v>-2.8364609787206774E-2</v>
      </c>
      <c r="S244" s="131">
        <f t="shared" si="42"/>
        <v>5.5362254100550373E-3</v>
      </c>
      <c r="T244" s="132">
        <f t="shared" si="47"/>
        <v>15.775843997605193</v>
      </c>
      <c r="U244" s="16">
        <v>890.72108711215458</v>
      </c>
      <c r="V244" s="16">
        <v>-2.2829221624879947E-2</v>
      </c>
      <c r="W244" s="115">
        <f t="shared" si="43"/>
        <v>-8.3724772820953364E-7</v>
      </c>
      <c r="X244" s="17">
        <f t="shared" si="44"/>
        <v>-0.22709154697713529</v>
      </c>
      <c r="Y244" s="16">
        <v>890.94817865913183</v>
      </c>
      <c r="Z244" s="16">
        <v>-2.2828384377151612E-2</v>
      </c>
      <c r="AA244" s="115">
        <f t="shared" si="45"/>
        <v>1.2490009027033011E-16</v>
      </c>
      <c r="AB244" s="17">
        <f t="shared" si="46"/>
        <v>0</v>
      </c>
    </row>
    <row r="245" spans="1:28">
      <c r="A245" s="18">
        <v>20181226</v>
      </c>
      <c r="B245" s="18" t="s">
        <v>99</v>
      </c>
      <c r="C245" s="27">
        <v>38350</v>
      </c>
      <c r="D245" s="27">
        <v>1</v>
      </c>
      <c r="E245" s="27">
        <v>2.9566988210075027</v>
      </c>
      <c r="F245" s="18">
        <v>224000</v>
      </c>
      <c r="G245" s="18">
        <v>1</v>
      </c>
      <c r="H245" s="18">
        <v>0.69387104888069084</v>
      </c>
      <c r="I245" s="32">
        <f t="shared" si="36"/>
        <v>289823.03398338461</v>
      </c>
      <c r="J245" s="32">
        <f t="shared" si="37"/>
        <v>268816.51473491249</v>
      </c>
      <c r="K245" s="39">
        <f t="shared" si="39"/>
        <v>927.51949712293606</v>
      </c>
      <c r="L245" s="34">
        <f t="shared" si="40"/>
        <v>4.1047638167737009E-2</v>
      </c>
      <c r="M245" s="35">
        <v>1020.1738558768275</v>
      </c>
      <c r="N245" s="35">
        <v>239.41197472954138</v>
      </c>
      <c r="O245" s="36">
        <f t="shared" si="38"/>
        <v>92751949.712293595</v>
      </c>
      <c r="P245" s="127">
        <f t="shared" si="41"/>
        <v>4.1047638167736759E-2</v>
      </c>
      <c r="Q245" s="84">
        <v>920.96118819273806</v>
      </c>
      <c r="R245" s="84">
        <v>5.2319813730081419E-2</v>
      </c>
      <c r="S245" s="131">
        <f t="shared" si="42"/>
        <v>-1.1272175562344409E-2</v>
      </c>
      <c r="T245" s="132">
        <f t="shared" si="47"/>
        <v>6.5583089301979953</v>
      </c>
      <c r="U245" s="16">
        <v>927.28300964492485</v>
      </c>
      <c r="V245" s="16">
        <v>4.1047554685506839E-2</v>
      </c>
      <c r="W245" s="115">
        <f t="shared" si="43"/>
        <v>-8.3482230170406346E-8</v>
      </c>
      <c r="X245" s="17">
        <f t="shared" si="44"/>
        <v>-0.23648747801121317</v>
      </c>
      <c r="Y245" s="16">
        <v>927.51949712293629</v>
      </c>
      <c r="Z245" s="16">
        <v>4.1047638167737127E-2</v>
      </c>
      <c r="AA245" s="115">
        <f t="shared" si="45"/>
        <v>1.1796119636642288E-16</v>
      </c>
      <c r="AB245" s="17">
        <f t="shared" si="46"/>
        <v>0</v>
      </c>
    </row>
    <row r="246" spans="1:28">
      <c r="A246" s="18">
        <v>20181227</v>
      </c>
      <c r="B246" s="18" t="s">
        <v>99</v>
      </c>
      <c r="C246" s="27">
        <v>38250</v>
      </c>
      <c r="D246" s="27">
        <v>1</v>
      </c>
      <c r="E246" s="27">
        <v>2.9566988210075027</v>
      </c>
      <c r="F246" s="22">
        <v>223000</v>
      </c>
      <c r="G246" s="18">
        <v>1</v>
      </c>
      <c r="H246" s="18">
        <v>0.69387104888069084</v>
      </c>
      <c r="I246" s="32">
        <f t="shared" si="36"/>
        <v>289823.03398338461</v>
      </c>
      <c r="J246" s="32">
        <f t="shared" si="37"/>
        <v>267826.97380393103</v>
      </c>
      <c r="K246" s="39">
        <f t="shared" si="39"/>
        <v>924.10520351976379</v>
      </c>
      <c r="L246" s="34">
        <f t="shared" si="40"/>
        <v>-3.6811017059620132E-3</v>
      </c>
      <c r="M246" s="35">
        <v>1020.1738558768275</v>
      </c>
      <c r="N246" s="35">
        <v>239.41197472954138</v>
      </c>
      <c r="O246" s="36">
        <f t="shared" si="38"/>
        <v>92410520.35197638</v>
      </c>
      <c r="P246" s="127">
        <f t="shared" si="41"/>
        <v>-3.6811017059618892E-3</v>
      </c>
      <c r="Q246" s="84">
        <v>917.37864491678499</v>
      </c>
      <c r="R246" s="84">
        <v>-3.8900046189604674E-3</v>
      </c>
      <c r="S246" s="131">
        <f t="shared" si="42"/>
        <v>2.0890291299845414E-4</v>
      </c>
      <c r="T246" s="132">
        <f t="shared" si="47"/>
        <v>6.7265586029787983</v>
      </c>
      <c r="U246" s="16">
        <v>923.86958719385859</v>
      </c>
      <c r="V246" s="16">
        <v>-3.6811010398792067E-3</v>
      </c>
      <c r="W246" s="115">
        <f t="shared" si="43"/>
        <v>6.6608280653232543E-10</v>
      </c>
      <c r="X246" s="17">
        <f t="shared" si="44"/>
        <v>-0.23561632590519821</v>
      </c>
      <c r="Y246" s="16">
        <v>924.10520351976379</v>
      </c>
      <c r="Z246" s="16">
        <v>-3.6811017059622574E-3</v>
      </c>
      <c r="AA246" s="115">
        <f t="shared" si="45"/>
        <v>-2.441623292437356E-16</v>
      </c>
      <c r="AB246" s="17">
        <f t="shared" si="46"/>
        <v>0</v>
      </c>
    </row>
    <row r="247" spans="1:28">
      <c r="A247" s="18">
        <v>20181228</v>
      </c>
      <c r="B247" s="18" t="s">
        <v>99</v>
      </c>
      <c r="C247" s="27">
        <v>38700</v>
      </c>
      <c r="D247" s="27">
        <v>1</v>
      </c>
      <c r="E247" s="27">
        <v>2.9566988210075027</v>
      </c>
      <c r="F247" s="18">
        <v>222500</v>
      </c>
      <c r="G247" s="18">
        <v>1</v>
      </c>
      <c r="H247" s="18">
        <v>0.69387104888069084</v>
      </c>
      <c r="I247" s="32">
        <f t="shared" si="36"/>
        <v>289823.03398338461</v>
      </c>
      <c r="J247" s="32">
        <f t="shared" si="37"/>
        <v>268810.55274894409</v>
      </c>
      <c r="K247" s="39">
        <f t="shared" si="39"/>
        <v>927.49892599756174</v>
      </c>
      <c r="L247" s="34">
        <f t="shared" si="40"/>
        <v>3.6724416926469231E-3</v>
      </c>
      <c r="M247" s="35">
        <v>1020.1738558768275</v>
      </c>
      <c r="N247" s="35">
        <v>239.41197472954138</v>
      </c>
      <c r="O247" s="36">
        <f t="shared" si="38"/>
        <v>92749892.599756181</v>
      </c>
      <c r="P247" s="127">
        <f t="shared" si="41"/>
        <v>3.6724416926469925E-3</v>
      </c>
      <c r="Q247" s="84">
        <v>919.30121322799937</v>
      </c>
      <c r="R247" s="84">
        <v>2.0957194958345386E-3</v>
      </c>
      <c r="S247" s="131">
        <f t="shared" si="42"/>
        <v>1.5767221968123846E-3</v>
      </c>
      <c r="T247" s="132">
        <f t="shared" si="47"/>
        <v>8.1977127695623722</v>
      </c>
      <c r="U247" s="16">
        <v>927.26244902807844</v>
      </c>
      <c r="V247" s="16">
        <v>3.6724467189414127E-3</v>
      </c>
      <c r="W247" s="115">
        <f t="shared" si="43"/>
        <v>5.026294489559463E-9</v>
      </c>
      <c r="X247" s="17">
        <f t="shared" si="44"/>
        <v>-0.23647696948330577</v>
      </c>
      <c r="Y247" s="16">
        <v>927.49892599756197</v>
      </c>
      <c r="Z247" s="16">
        <v>3.6724416926471695E-3</v>
      </c>
      <c r="AA247" s="115">
        <f t="shared" si="45"/>
        <v>2.4633073358870661E-16</v>
      </c>
      <c r="AB247" s="17">
        <f t="shared" si="46"/>
        <v>0</v>
      </c>
    </row>
    <row r="248" spans="1:28" s="17" customFormat="1">
      <c r="A248" s="20">
        <v>20190102</v>
      </c>
      <c r="B248" s="20" t="s">
        <v>100</v>
      </c>
      <c r="C248" s="20">
        <v>38750</v>
      </c>
      <c r="D248" s="20">
        <v>1</v>
      </c>
      <c r="E248" s="27">
        <v>2.6997416020671836</v>
      </c>
      <c r="F248" s="20">
        <v>214500</v>
      </c>
      <c r="G248" s="20">
        <v>1</v>
      </c>
      <c r="H248" s="18">
        <v>0.70435955056179778</v>
      </c>
      <c r="I248" s="32">
        <f>I247*(C247*D248*E248+F247*G248*H248)/J247</f>
        <v>281617.57677408523</v>
      </c>
      <c r="J248" s="32">
        <f t="shared" si="37"/>
        <v>255700.110675609</v>
      </c>
      <c r="K248" s="40">
        <f t="shared" si="39"/>
        <v>907.96928801334252</v>
      </c>
      <c r="L248" s="28">
        <f t="shared" si="40"/>
        <v>-2.1056237842231811E-2</v>
      </c>
      <c r="M248" s="35">
        <f>O247*0.4/C247</f>
        <v>958.65522066931453</v>
      </c>
      <c r="N248" s="35">
        <f>O247*0.6/F247</f>
        <v>250.11206993192678</v>
      </c>
      <c r="O248" s="36">
        <f t="shared" si="38"/>
        <v>90796928.801334232</v>
      </c>
      <c r="P248" s="126">
        <f t="shared" si="41"/>
        <v>-2.1056237842232102E-2</v>
      </c>
      <c r="Q248" s="130">
        <v>896.95439493399772</v>
      </c>
      <c r="R248" s="130">
        <v>-2.4308483413759328E-2</v>
      </c>
      <c r="S248" s="131">
        <f t="shared" si="42"/>
        <v>3.2522455715275171E-3</v>
      </c>
      <c r="T248" s="132">
        <f t="shared" si="47"/>
        <v>11.014893079344802</v>
      </c>
      <c r="U248" s="17">
        <v>907.73779035917255</v>
      </c>
      <c r="V248" s="17">
        <v>-2.1056237842232151E-2</v>
      </c>
      <c r="W248" s="115">
        <f t="shared" si="43"/>
        <v>-3.4000580129145419E-16</v>
      </c>
      <c r="X248" s="17">
        <f t="shared" si="44"/>
        <v>-0.2314976541699707</v>
      </c>
      <c r="Y248" s="17">
        <v>907.96928801334241</v>
      </c>
      <c r="Z248" s="17">
        <v>-2.1056237842232171E-2</v>
      </c>
      <c r="AA248" s="115">
        <f t="shared" si="45"/>
        <v>-3.6082248300317588E-16</v>
      </c>
      <c r="AB248" s="17">
        <f t="shared" si="46"/>
        <v>0</v>
      </c>
    </row>
    <row r="249" spans="1:28">
      <c r="A249" s="18">
        <v>20190103</v>
      </c>
      <c r="B249" s="18" t="s">
        <v>99</v>
      </c>
      <c r="C249" s="27">
        <v>37600</v>
      </c>
      <c r="D249" s="27">
        <v>1</v>
      </c>
      <c r="E249" s="27">
        <v>2.6997416020671836</v>
      </c>
      <c r="F249" s="18">
        <v>210500</v>
      </c>
      <c r="G249" s="18">
        <v>1</v>
      </c>
      <c r="H249" s="18">
        <v>0.70435955056179778</v>
      </c>
      <c r="I249" s="32">
        <f>$I$248</f>
        <v>281617.57677408523</v>
      </c>
      <c r="J249" s="32">
        <f t="shared" si="37"/>
        <v>249777.96963098453</v>
      </c>
      <c r="K249" s="39">
        <f t="shared" si="39"/>
        <v>886.94027017836834</v>
      </c>
      <c r="L249" s="34">
        <f t="shared" si="40"/>
        <v>-2.3160494647331248E-2</v>
      </c>
      <c r="M249" s="35">
        <v>958.65522066931453</v>
      </c>
      <c r="N249" s="35">
        <v>250.11206993192678</v>
      </c>
      <c r="O249" s="36">
        <f t="shared" si="38"/>
        <v>88694027.017836809</v>
      </c>
      <c r="P249" s="127">
        <f t="shared" si="41"/>
        <v>-2.3160494647331303E-2</v>
      </c>
      <c r="Q249" s="84">
        <v>877.05346190639784</v>
      </c>
      <c r="R249" s="84">
        <v>-2.2187229518022801E-2</v>
      </c>
      <c r="S249" s="131">
        <f t="shared" si="42"/>
        <v>-9.7326512930844683E-4</v>
      </c>
      <c r="T249" s="132">
        <f t="shared" si="47"/>
        <v>9.8868082719704944</v>
      </c>
      <c r="U249" s="16">
        <v>886.71413412437857</v>
      </c>
      <c r="V249" s="16">
        <v>-2.3160494647331321E-2</v>
      </c>
      <c r="W249" s="115">
        <f t="shared" si="43"/>
        <v>-7.2858385991025898E-17</v>
      </c>
      <c r="X249" s="17">
        <f t="shared" si="44"/>
        <v>-0.22613605398976233</v>
      </c>
      <c r="Y249" s="16">
        <v>886.94027017836822</v>
      </c>
      <c r="Z249" s="16">
        <v>-2.3160494647331251E-2</v>
      </c>
      <c r="AA249" s="115">
        <f t="shared" si="45"/>
        <v>0</v>
      </c>
      <c r="AB249" s="17">
        <f t="shared" si="46"/>
        <v>0</v>
      </c>
    </row>
    <row r="250" spans="1:28">
      <c r="A250" s="18">
        <v>20190104</v>
      </c>
      <c r="B250" s="18" t="s">
        <v>99</v>
      </c>
      <c r="C250" s="27">
        <v>37450</v>
      </c>
      <c r="D250" s="27">
        <v>1</v>
      </c>
      <c r="E250" s="27">
        <v>2.6997416020671836</v>
      </c>
      <c r="F250" s="18">
        <v>220000</v>
      </c>
      <c r="G250" s="18">
        <v>1</v>
      </c>
      <c r="H250" s="18">
        <v>0.70435955056179778</v>
      </c>
      <c r="I250" s="32">
        <f t="shared" ref="I250:I313" si="48">$I$248</f>
        <v>281617.57677408523</v>
      </c>
      <c r="J250" s="32">
        <f t="shared" si="37"/>
        <v>256064.42412101154</v>
      </c>
      <c r="K250" s="39">
        <f t="shared" si="39"/>
        <v>909.26293399089741</v>
      </c>
      <c r="L250" s="34">
        <f t="shared" si="40"/>
        <v>2.5168170352711426E-2</v>
      </c>
      <c r="M250" s="35">
        <v>958.65522066931453</v>
      </c>
      <c r="N250" s="35">
        <v>250.11206993192678</v>
      </c>
      <c r="O250" s="36">
        <f t="shared" si="38"/>
        <v>90926293.399089724</v>
      </c>
      <c r="P250" s="127">
        <f t="shared" si="41"/>
        <v>2.5168170352711516E-2</v>
      </c>
      <c r="Q250" s="84">
        <v>902.9171751397339</v>
      </c>
      <c r="R250" s="84">
        <v>2.9489323463951302E-2</v>
      </c>
      <c r="S250" s="131">
        <f t="shared" si="42"/>
        <v>-4.3211531112398761E-3</v>
      </c>
      <c r="T250" s="132">
        <f t="shared" si="47"/>
        <v>6.3457588511635095</v>
      </c>
      <c r="U250" s="16">
        <v>909.03110650617816</v>
      </c>
      <c r="V250" s="16">
        <v>2.5168170352711672E-2</v>
      </c>
      <c r="W250" s="115">
        <f t="shared" si="43"/>
        <v>2.4633073358870661E-16</v>
      </c>
      <c r="X250" s="17">
        <f t="shared" si="44"/>
        <v>-0.23182748471924697</v>
      </c>
      <c r="Y250" s="16">
        <v>909.2629339908973</v>
      </c>
      <c r="Z250" s="16">
        <v>2.516817035271143E-2</v>
      </c>
      <c r="AA250" s="115">
        <f t="shared" si="45"/>
        <v>0</v>
      </c>
      <c r="AB250" s="17">
        <f t="shared" si="46"/>
        <v>0</v>
      </c>
    </row>
    <row r="251" spans="1:28">
      <c r="A251" s="18">
        <v>20190107</v>
      </c>
      <c r="B251" s="18" t="s">
        <v>99</v>
      </c>
      <c r="C251" s="27">
        <v>38750</v>
      </c>
      <c r="D251" s="27">
        <v>1</v>
      </c>
      <c r="E251" s="27">
        <v>2.6997416020671836</v>
      </c>
      <c r="F251" s="18">
        <v>216000</v>
      </c>
      <c r="G251" s="18">
        <v>1</v>
      </c>
      <c r="H251" s="18">
        <v>0.70435955056179778</v>
      </c>
      <c r="I251" s="32">
        <f t="shared" si="48"/>
        <v>281617.57677408523</v>
      </c>
      <c r="J251" s="32">
        <f t="shared" si="37"/>
        <v>256756.65000145169</v>
      </c>
      <c r="K251" s="39">
        <f t="shared" si="39"/>
        <v>911.7209690623215</v>
      </c>
      <c r="L251" s="34">
        <f t="shared" si="40"/>
        <v>2.7033270350473775E-3</v>
      </c>
      <c r="M251" s="35">
        <v>958.65522066931453</v>
      </c>
      <c r="N251" s="35">
        <v>250.11206993192678</v>
      </c>
      <c r="O251" s="36">
        <f t="shared" si="38"/>
        <v>91172096.906232119</v>
      </c>
      <c r="P251" s="127">
        <f t="shared" si="41"/>
        <v>2.7033270350472196E-3</v>
      </c>
      <c r="Q251" s="84">
        <v>901.21405786317052</v>
      </c>
      <c r="R251" s="84">
        <v>-1.8862386533956496E-3</v>
      </c>
      <c r="S251" s="131">
        <f t="shared" si="42"/>
        <v>4.5895656884430269E-3</v>
      </c>
      <c r="T251" s="132">
        <f t="shared" si="47"/>
        <v>10.506911199150977</v>
      </c>
      <c r="U251" s="16">
        <v>911.48851487209515</v>
      </c>
      <c r="V251" s="16">
        <v>2.703327035047165E-3</v>
      </c>
      <c r="W251" s="115">
        <f t="shared" si="43"/>
        <v>-2.1250362580715887E-16</v>
      </c>
      <c r="X251" s="17">
        <f t="shared" si="44"/>
        <v>-0.23245419022634906</v>
      </c>
      <c r="Y251" s="16">
        <v>911.72096906232139</v>
      </c>
      <c r="Z251" s="16">
        <v>2.7033270350473779E-3</v>
      </c>
      <c r="AA251" s="115">
        <f t="shared" si="45"/>
        <v>0</v>
      </c>
      <c r="AB251" s="17">
        <f t="shared" si="46"/>
        <v>0</v>
      </c>
    </row>
    <row r="252" spans="1:28">
      <c r="A252" s="18">
        <v>20190108</v>
      </c>
      <c r="B252" s="18" t="s">
        <v>99</v>
      </c>
      <c r="C252" s="27">
        <v>38100</v>
      </c>
      <c r="D252" s="27">
        <v>1</v>
      </c>
      <c r="E252" s="27">
        <v>2.6997416020671836</v>
      </c>
      <c r="F252" s="18">
        <v>213500</v>
      </c>
      <c r="G252" s="18">
        <v>1</v>
      </c>
      <c r="H252" s="18">
        <v>0.70435955056179778</v>
      </c>
      <c r="I252" s="32">
        <f t="shared" si="48"/>
        <v>281617.57677408523</v>
      </c>
      <c r="J252" s="32">
        <f t="shared" si="37"/>
        <v>253240.91908370351</v>
      </c>
      <c r="K252" s="39">
        <f t="shared" si="39"/>
        <v>899.23690837967263</v>
      </c>
      <c r="L252" s="34">
        <f t="shared" si="40"/>
        <v>-1.3692852425548978E-2</v>
      </c>
      <c r="M252" s="35">
        <v>958.65522066931453</v>
      </c>
      <c r="N252" s="35">
        <v>250.11206993192678</v>
      </c>
      <c r="O252" s="36">
        <f t="shared" si="38"/>
        <v>89923690.837967247</v>
      </c>
      <c r="P252" s="127">
        <f t="shared" si="41"/>
        <v>-1.3692852425548812E-2</v>
      </c>
      <c r="Q252" s="84">
        <v>889.28662771393431</v>
      </c>
      <c r="R252" s="84">
        <v>-1.3234846976884523E-2</v>
      </c>
      <c r="S252" s="131">
        <f t="shared" si="42"/>
        <v>-4.5800544866445546E-4</v>
      </c>
      <c r="T252" s="132">
        <f t="shared" si="47"/>
        <v>9.9502806657383189</v>
      </c>
      <c r="U252" s="16">
        <v>899.00763715036896</v>
      </c>
      <c r="V252" s="16">
        <v>-1.369285242554874E-2</v>
      </c>
      <c r="W252" s="115">
        <f t="shared" si="43"/>
        <v>2.3765711620882257E-16</v>
      </c>
      <c r="X252" s="17">
        <f t="shared" si="44"/>
        <v>-0.22927122930366295</v>
      </c>
      <c r="Y252" s="16">
        <v>899.23690837967263</v>
      </c>
      <c r="Z252" s="16">
        <v>-1.3692852425548855E-2</v>
      </c>
      <c r="AA252" s="115">
        <f t="shared" si="45"/>
        <v>1.231653667943533E-16</v>
      </c>
      <c r="AB252" s="17">
        <f t="shared" si="46"/>
        <v>0</v>
      </c>
    </row>
    <row r="253" spans="1:28">
      <c r="A253" s="18">
        <v>20190109</v>
      </c>
      <c r="B253" s="18" t="s">
        <v>99</v>
      </c>
      <c r="C253" s="27">
        <v>39600</v>
      </c>
      <c r="D253" s="27">
        <v>1</v>
      </c>
      <c r="E253" s="27">
        <v>2.6997416020671836</v>
      </c>
      <c r="F253" s="18">
        <v>214000</v>
      </c>
      <c r="G253" s="18">
        <v>1</v>
      </c>
      <c r="H253" s="18">
        <v>0.70435955056179778</v>
      </c>
      <c r="I253" s="32">
        <f t="shared" si="48"/>
        <v>281617.57677408523</v>
      </c>
      <c r="J253" s="32">
        <f t="shared" si="37"/>
        <v>257642.71126208518</v>
      </c>
      <c r="K253" s="39">
        <f t="shared" si="39"/>
        <v>914.86729703937192</v>
      </c>
      <c r="L253" s="34">
        <f t="shared" si="40"/>
        <v>1.7381836214734065E-2</v>
      </c>
      <c r="M253" s="35">
        <v>958.65522066931453</v>
      </c>
      <c r="N253" s="35">
        <v>250.11206993192678</v>
      </c>
      <c r="O253" s="36">
        <f t="shared" si="38"/>
        <v>91486729.703937188</v>
      </c>
      <c r="P253" s="127">
        <f t="shared" si="41"/>
        <v>1.73818362147342E-2</v>
      </c>
      <c r="Q253" s="84">
        <v>901.84803520456512</v>
      </c>
      <c r="R253" s="84">
        <v>1.4125262990766085E-2</v>
      </c>
      <c r="S253" s="131">
        <f t="shared" si="42"/>
        <v>3.25657322396798E-3</v>
      </c>
      <c r="T253" s="132">
        <f t="shared" si="47"/>
        <v>13.019261834806798</v>
      </c>
      <c r="U253" s="16">
        <v>914.6340406551119</v>
      </c>
      <c r="V253" s="16">
        <v>1.7381836214734235E-2</v>
      </c>
      <c r="W253" s="115">
        <f t="shared" si="43"/>
        <v>1.700029006457271E-16</v>
      </c>
      <c r="X253" s="17">
        <f t="shared" si="44"/>
        <v>-0.2332563842600166</v>
      </c>
      <c r="Y253" s="16">
        <v>914.86729703937203</v>
      </c>
      <c r="Z253" s="16">
        <v>1.7381836214734193E-2</v>
      </c>
      <c r="AA253" s="115">
        <f t="shared" si="45"/>
        <v>1.2836953722228372E-16</v>
      </c>
      <c r="AB253" s="17">
        <f t="shared" si="46"/>
        <v>0</v>
      </c>
    </row>
    <row r="254" spans="1:28">
      <c r="A254" s="18">
        <v>20190110</v>
      </c>
      <c r="B254" s="18" t="s">
        <v>99</v>
      </c>
      <c r="C254" s="27">
        <v>39800</v>
      </c>
      <c r="D254" s="27">
        <v>1</v>
      </c>
      <c r="E254" s="27">
        <v>2.6997416020671836</v>
      </c>
      <c r="F254" s="18">
        <v>216500</v>
      </c>
      <c r="G254" s="18">
        <v>1</v>
      </c>
      <c r="H254" s="18">
        <v>0.70435955056179778</v>
      </c>
      <c r="I254" s="32">
        <f t="shared" si="48"/>
        <v>281617.57677408523</v>
      </c>
      <c r="J254" s="32">
        <f t="shared" si="37"/>
        <v>259943.55845890314</v>
      </c>
      <c r="K254" s="39">
        <f t="shared" si="39"/>
        <v>923.03740922900886</v>
      </c>
      <c r="L254" s="34">
        <f t="shared" si="40"/>
        <v>8.9303795381870908E-3</v>
      </c>
      <c r="M254" s="35">
        <v>958.65522066931453</v>
      </c>
      <c r="N254" s="35">
        <v>250.11206993192678</v>
      </c>
      <c r="O254" s="36">
        <f t="shared" si="38"/>
        <v>92303740.92290087</v>
      </c>
      <c r="P254" s="127">
        <f t="shared" si="41"/>
        <v>8.9303795381869694E-3</v>
      </c>
      <c r="Q254" s="84">
        <v>910.43300939952928</v>
      </c>
      <c r="R254" s="84">
        <v>9.5193135205055273E-3</v>
      </c>
      <c r="S254" s="131">
        <f t="shared" si="42"/>
        <v>-5.8893398231843648E-4</v>
      </c>
      <c r="T254" s="132">
        <f t="shared" si="47"/>
        <v>12.604399829479576</v>
      </c>
      <c r="U254" s="16">
        <v>922.80206977670741</v>
      </c>
      <c r="V254" s="16">
        <v>8.930379538186782E-3</v>
      </c>
      <c r="W254" s="115">
        <f t="shared" si="43"/>
        <v>-3.0878077872387166E-16</v>
      </c>
      <c r="X254" s="17">
        <f t="shared" si="44"/>
        <v>-0.23533945230144582</v>
      </c>
      <c r="Y254" s="16">
        <v>923.03740922900874</v>
      </c>
      <c r="Z254" s="16">
        <v>8.930379538186841E-3</v>
      </c>
      <c r="AA254" s="115">
        <f t="shared" si="45"/>
        <v>-2.4980018054066022E-16</v>
      </c>
      <c r="AB254" s="17">
        <f t="shared" si="46"/>
        <v>0</v>
      </c>
    </row>
    <row r="255" spans="1:28">
      <c r="A255" s="18">
        <v>20190111</v>
      </c>
      <c r="B255" s="18" t="s">
        <v>99</v>
      </c>
      <c r="C255" s="27">
        <v>40500</v>
      </c>
      <c r="D255" s="27">
        <v>1</v>
      </c>
      <c r="E255" s="27">
        <v>2.6997416020671836</v>
      </c>
      <c r="F255" s="18">
        <v>216500</v>
      </c>
      <c r="G255" s="18">
        <v>1</v>
      </c>
      <c r="H255" s="18">
        <v>0.70435955056179778</v>
      </c>
      <c r="I255" s="32">
        <f t="shared" si="48"/>
        <v>281617.57677408523</v>
      </c>
      <c r="J255" s="32">
        <f t="shared" si="37"/>
        <v>261833.37758035015</v>
      </c>
      <c r="K255" s="39">
        <f t="shared" si="39"/>
        <v>929.74799577369402</v>
      </c>
      <c r="L255" s="34">
        <f t="shared" si="40"/>
        <v>7.2701132994060875E-3</v>
      </c>
      <c r="M255" s="35">
        <v>958.65522066931453</v>
      </c>
      <c r="N255" s="35">
        <v>250.11206993192678</v>
      </c>
      <c r="O255" s="36">
        <f t="shared" si="38"/>
        <v>92974799.577369392</v>
      </c>
      <c r="P255" s="127">
        <f t="shared" si="41"/>
        <v>7.2701132994061517E-3</v>
      </c>
      <c r="Q255" s="84">
        <v>915.63238532839694</v>
      </c>
      <c r="R255" s="84">
        <v>5.7108824868914521E-3</v>
      </c>
      <c r="S255" s="131">
        <f t="shared" si="42"/>
        <v>1.5592308125146354E-3</v>
      </c>
      <c r="T255" s="132">
        <f t="shared" si="47"/>
        <v>14.115610445297079</v>
      </c>
      <c r="U255" s="16">
        <v>929.51094537691063</v>
      </c>
      <c r="V255" s="16">
        <v>7.2701132994062055E-3</v>
      </c>
      <c r="W255" s="115">
        <f t="shared" si="43"/>
        <v>1.1796119636642288E-16</v>
      </c>
      <c r="X255" s="17">
        <f t="shared" si="44"/>
        <v>-0.23705039678338835</v>
      </c>
      <c r="Y255" s="16">
        <v>929.7479957736939</v>
      </c>
      <c r="Z255" s="16">
        <v>7.2701132994060884E-3</v>
      </c>
      <c r="AA255" s="115">
        <f t="shared" si="45"/>
        <v>0</v>
      </c>
      <c r="AB255" s="17">
        <f t="shared" si="46"/>
        <v>0</v>
      </c>
    </row>
    <row r="256" spans="1:28">
      <c r="A256" s="18">
        <v>20190114</v>
      </c>
      <c r="B256" s="18" t="s">
        <v>99</v>
      </c>
      <c r="C256" s="27">
        <v>40050</v>
      </c>
      <c r="D256" s="27">
        <v>1</v>
      </c>
      <c r="E256" s="27">
        <v>2.6997416020671836</v>
      </c>
      <c r="F256" s="18">
        <v>211000</v>
      </c>
      <c r="G256" s="18">
        <v>1</v>
      </c>
      <c r="H256" s="18">
        <v>0.70435955056179778</v>
      </c>
      <c r="I256" s="32">
        <f t="shared" si="48"/>
        <v>281617.57677408523</v>
      </c>
      <c r="J256" s="32">
        <f t="shared" si="37"/>
        <v>256744.51633133006</v>
      </c>
      <c r="K256" s="39">
        <f t="shared" si="39"/>
        <v>911.67788343442623</v>
      </c>
      <c r="L256" s="34">
        <f t="shared" si="40"/>
        <v>-1.9435494802256231E-2</v>
      </c>
      <c r="M256" s="35">
        <v>958.65522066931453</v>
      </c>
      <c r="N256" s="35">
        <v>250.11206993192678</v>
      </c>
      <c r="O256" s="36">
        <f t="shared" si="38"/>
        <v>91167788.343442589</v>
      </c>
      <c r="P256" s="127">
        <f t="shared" si="41"/>
        <v>-1.9435494802256502E-2</v>
      </c>
      <c r="Q256" s="84">
        <v>896.67116530049179</v>
      </c>
      <c r="R256" s="84">
        <v>-2.0708332658094644E-2</v>
      </c>
      <c r="S256" s="131">
        <f t="shared" si="42"/>
        <v>1.2728378558384129E-3</v>
      </c>
      <c r="T256" s="132">
        <f t="shared" si="47"/>
        <v>15.006718133934442</v>
      </c>
      <c r="U256" s="16">
        <v>911.44544022939738</v>
      </c>
      <c r="V256" s="16">
        <v>-1.9435494802256259E-2</v>
      </c>
      <c r="W256" s="115">
        <f t="shared" si="43"/>
        <v>-2.7755575615628914E-17</v>
      </c>
      <c r="X256" s="17">
        <f t="shared" si="44"/>
        <v>-0.23244320502885785</v>
      </c>
      <c r="Y256" s="16">
        <v>911.67788343442612</v>
      </c>
      <c r="Z256" s="16">
        <v>-1.9435494802256235E-2</v>
      </c>
      <c r="AA256" s="115">
        <f t="shared" si="45"/>
        <v>0</v>
      </c>
      <c r="AB256" s="17">
        <f t="shared" si="46"/>
        <v>0</v>
      </c>
    </row>
    <row r="257" spans="1:28">
      <c r="A257" s="18">
        <v>20190115</v>
      </c>
      <c r="B257" s="18" t="s">
        <v>99</v>
      </c>
      <c r="C257" s="27">
        <v>41100</v>
      </c>
      <c r="D257" s="27">
        <v>1</v>
      </c>
      <c r="E257" s="27">
        <v>2.6997416020671836</v>
      </c>
      <c r="F257" s="18">
        <v>207500</v>
      </c>
      <c r="G257" s="18">
        <v>1</v>
      </c>
      <c r="H257" s="18">
        <v>0.70435955056179778</v>
      </c>
      <c r="I257" s="32">
        <f t="shared" si="48"/>
        <v>281617.57677408523</v>
      </c>
      <c r="J257" s="32">
        <f t="shared" si="37"/>
        <v>257113.9865865343</v>
      </c>
      <c r="K257" s="39">
        <f t="shared" si="39"/>
        <v>912.98984080383661</v>
      </c>
      <c r="L257" s="34">
        <f t="shared" si="40"/>
        <v>1.4390580195584438E-3</v>
      </c>
      <c r="M257" s="35">
        <v>958.65522066931453</v>
      </c>
      <c r="N257" s="35">
        <v>250.11206993192678</v>
      </c>
      <c r="O257" s="36">
        <f t="shared" si="38"/>
        <v>91298984.080383629</v>
      </c>
      <c r="P257" s="127">
        <f t="shared" si="41"/>
        <v>1.4390580195584623E-3</v>
      </c>
      <c r="Q257" s="84">
        <v>894.5310156923905</v>
      </c>
      <c r="R257" s="84">
        <v>-2.3867719749682049E-3</v>
      </c>
      <c r="S257" s="131">
        <f t="shared" si="42"/>
        <v>3.8258299945266487E-3</v>
      </c>
      <c r="T257" s="132">
        <f t="shared" si="47"/>
        <v>18.458825111446117</v>
      </c>
      <c r="U257" s="16">
        <v>912.75706309954933</v>
      </c>
      <c r="V257" s="16">
        <v>1.4390580195582899E-3</v>
      </c>
      <c r="W257" s="115">
        <f t="shared" si="43"/>
        <v>-1.5395670849294163E-16</v>
      </c>
      <c r="X257" s="17">
        <f t="shared" si="44"/>
        <v>-0.23277770428728672</v>
      </c>
      <c r="Y257" s="16">
        <v>912.9898408038365</v>
      </c>
      <c r="Z257" s="16">
        <v>1.4390580195584441E-3</v>
      </c>
      <c r="AA257" s="115">
        <f t="shared" si="45"/>
        <v>0</v>
      </c>
      <c r="AB257" s="17">
        <f t="shared" si="46"/>
        <v>0</v>
      </c>
    </row>
    <row r="258" spans="1:28">
      <c r="A258" s="18">
        <v>20190116</v>
      </c>
      <c r="B258" s="18" t="s">
        <v>99</v>
      </c>
      <c r="C258" s="27">
        <v>41450</v>
      </c>
      <c r="D258" s="27">
        <v>1</v>
      </c>
      <c r="E258" s="27">
        <v>2.6997416020671836</v>
      </c>
      <c r="F258" s="18">
        <v>202000</v>
      </c>
      <c r="G258" s="18">
        <v>1</v>
      </c>
      <c r="H258" s="18">
        <v>0.70435955056179778</v>
      </c>
      <c r="I258" s="32">
        <f t="shared" si="48"/>
        <v>281617.57677408523</v>
      </c>
      <c r="J258" s="32">
        <f t="shared" si="37"/>
        <v>254184.91861916793</v>
      </c>
      <c r="K258" s="39">
        <f t="shared" si="39"/>
        <v>902.58897022992323</v>
      </c>
      <c r="L258" s="34">
        <f t="shared" si="40"/>
        <v>-1.1392098913998861E-2</v>
      </c>
      <c r="M258" s="35">
        <v>958.65522066931453</v>
      </c>
      <c r="N258" s="35">
        <v>250.11206993192678</v>
      </c>
      <c r="O258" s="36">
        <f t="shared" si="38"/>
        <v>90258897.022992298</v>
      </c>
      <c r="P258" s="127">
        <f t="shared" si="41"/>
        <v>-1.1392098913998784E-2</v>
      </c>
      <c r="Q258" s="84">
        <v>881.51193958319141</v>
      </c>
      <c r="R258" s="84">
        <v>-1.4554080161347993E-2</v>
      </c>
      <c r="S258" s="131">
        <f t="shared" si="42"/>
        <v>3.161981247349132E-3</v>
      </c>
      <c r="T258" s="132">
        <f t="shared" si="47"/>
        <v>21.077030646731828</v>
      </c>
      <c r="U258" s="16">
        <v>902.35884435226819</v>
      </c>
      <c r="V258" s="16">
        <v>-1.1392098913998828E-2</v>
      </c>
      <c r="W258" s="115">
        <f t="shared" si="43"/>
        <v>3.2959746043559335E-17</v>
      </c>
      <c r="X258" s="17">
        <f t="shared" si="44"/>
        <v>-0.23012587765504122</v>
      </c>
      <c r="Y258" s="16">
        <v>902.58897022992312</v>
      </c>
      <c r="Z258" s="16">
        <v>-1.1392098913998863E-2</v>
      </c>
      <c r="AA258" s="115">
        <f t="shared" si="45"/>
        <v>0</v>
      </c>
      <c r="AB258" s="17">
        <f t="shared" si="46"/>
        <v>0</v>
      </c>
    </row>
    <row r="259" spans="1:28">
      <c r="A259" s="18">
        <v>20190117</v>
      </c>
      <c r="B259" s="18" t="s">
        <v>99</v>
      </c>
      <c r="C259" s="27">
        <v>41950</v>
      </c>
      <c r="D259" s="27">
        <v>1</v>
      </c>
      <c r="E259" s="27">
        <v>2.6997416020671836</v>
      </c>
      <c r="F259" s="18">
        <v>195500</v>
      </c>
      <c r="G259" s="18">
        <v>1</v>
      </c>
      <c r="H259" s="18">
        <v>0.70435955056179778</v>
      </c>
      <c r="I259" s="32">
        <f t="shared" si="48"/>
        <v>281617.57677408523</v>
      </c>
      <c r="J259" s="32">
        <f t="shared" si="37"/>
        <v>250956.4523415498</v>
      </c>
      <c r="K259" s="39">
        <f t="shared" si="39"/>
        <v>891.12496178769436</v>
      </c>
      <c r="L259" s="34">
        <f t="shared" si="40"/>
        <v>-1.270125031475685E-2</v>
      </c>
      <c r="M259" s="35">
        <v>958.65522066931453</v>
      </c>
      <c r="N259" s="35">
        <v>250.11206993192678</v>
      </c>
      <c r="O259" s="36">
        <f t="shared" si="38"/>
        <v>89112496.178769439</v>
      </c>
      <c r="P259" s="127">
        <f t="shared" si="41"/>
        <v>-1.2701250314756534E-2</v>
      </c>
      <c r="Q259" s="84">
        <v>866.76724017263439</v>
      </c>
      <c r="R259" s="84">
        <v>-1.6726602044129783E-2</v>
      </c>
      <c r="S259" s="131">
        <f t="shared" si="42"/>
        <v>4.0253517293729335E-3</v>
      </c>
      <c r="T259" s="132">
        <f t="shared" si="47"/>
        <v>24.357721615059972</v>
      </c>
      <c r="U259" s="16">
        <v>890.89775879641547</v>
      </c>
      <c r="V259" s="16">
        <v>-1.2701250314756678E-2</v>
      </c>
      <c r="W259" s="115">
        <f t="shared" si="43"/>
        <v>1.717376241217039E-16</v>
      </c>
      <c r="X259" s="17">
        <f t="shared" si="44"/>
        <v>-0.22720299127888666</v>
      </c>
      <c r="Y259" s="16">
        <v>891.12496178769425</v>
      </c>
      <c r="Z259" s="16">
        <v>-1.2701250314756852E-2</v>
      </c>
      <c r="AA259" s="115">
        <f t="shared" si="45"/>
        <v>0</v>
      </c>
      <c r="AB259" s="17">
        <f t="shared" si="46"/>
        <v>0</v>
      </c>
    </row>
    <row r="260" spans="1:28">
      <c r="A260" s="18">
        <v>20190118</v>
      </c>
      <c r="B260" s="18" t="s">
        <v>99</v>
      </c>
      <c r="C260" s="27">
        <v>42300</v>
      </c>
      <c r="D260" s="27">
        <v>1</v>
      </c>
      <c r="E260" s="27">
        <v>2.6997416020671836</v>
      </c>
      <c r="F260" s="18">
        <v>201000</v>
      </c>
      <c r="G260" s="18">
        <v>1</v>
      </c>
      <c r="H260" s="18">
        <v>0.70435955056179778</v>
      </c>
      <c r="I260" s="32">
        <f t="shared" si="48"/>
        <v>281617.57677408523</v>
      </c>
      <c r="J260" s="32">
        <f t="shared" ref="J260:J323" si="49">C260*D260*E260+F260*G260*H260</f>
        <v>255775.33943036321</v>
      </c>
      <c r="K260" s="39">
        <f t="shared" si="39"/>
        <v>908.23641890629301</v>
      </c>
      <c r="L260" s="34">
        <f t="shared" si="40"/>
        <v>1.9202084839225232E-2</v>
      </c>
      <c r="M260" s="35">
        <v>958.65522066931453</v>
      </c>
      <c r="N260" s="35">
        <v>250.11206993192678</v>
      </c>
      <c r="O260" s="36">
        <f t="shared" ref="O260:O323" si="50">M260*C260+N260*F260</f>
        <v>90823641.890629292</v>
      </c>
      <c r="P260" s="127">
        <f t="shared" si="41"/>
        <v>1.9202084839225086E-2</v>
      </c>
      <c r="Q260" s="84">
        <v>884.98569221070125</v>
      </c>
      <c r="R260" s="84">
        <v>2.101885165207476E-2</v>
      </c>
      <c r="S260" s="131">
        <f t="shared" si="42"/>
        <v>-1.8167668128495282E-3</v>
      </c>
      <c r="T260" s="132">
        <f t="shared" si="47"/>
        <v>23.250726695591766</v>
      </c>
      <c r="U260" s="16">
        <v>908.00485314389994</v>
      </c>
      <c r="V260" s="16">
        <v>1.9202084839225315E-2</v>
      </c>
      <c r="W260" s="115">
        <f t="shared" si="43"/>
        <v>8.3266726846886741E-17</v>
      </c>
      <c r="X260" s="17">
        <f t="shared" si="44"/>
        <v>-0.23156576239307469</v>
      </c>
      <c r="Y260" s="16">
        <v>908.23641890629301</v>
      </c>
      <c r="Z260" s="16">
        <v>1.9202084839225364E-2</v>
      </c>
      <c r="AA260" s="115">
        <f t="shared" si="45"/>
        <v>1.3183898417423734E-16</v>
      </c>
      <c r="AB260" s="17">
        <f t="shared" si="46"/>
        <v>0</v>
      </c>
    </row>
    <row r="261" spans="1:28">
      <c r="A261" s="18">
        <v>20190121</v>
      </c>
      <c r="B261" s="18" t="s">
        <v>99</v>
      </c>
      <c r="C261" s="27">
        <v>42750</v>
      </c>
      <c r="D261" s="27">
        <v>1</v>
      </c>
      <c r="E261" s="27">
        <v>2.6997416020671836</v>
      </c>
      <c r="F261" s="18">
        <v>198000</v>
      </c>
      <c r="G261" s="18">
        <v>1</v>
      </c>
      <c r="H261" s="18">
        <v>0.70435955056179778</v>
      </c>
      <c r="I261" s="32">
        <f t="shared" si="48"/>
        <v>281617.57677408523</v>
      </c>
      <c r="J261" s="32">
        <f t="shared" si="49"/>
        <v>254877.14449960808</v>
      </c>
      <c r="K261" s="39">
        <f t="shared" ref="K261:K324" si="51">J261/I261*1000</f>
        <v>905.04700530134733</v>
      </c>
      <c r="L261" s="34">
        <f t="shared" ref="L261:L324" si="52">(K261-K260)/K260</f>
        <v>-3.5116557083082036E-3</v>
      </c>
      <c r="M261" s="35">
        <v>958.65522066931453</v>
      </c>
      <c r="N261" s="35">
        <v>250.11206993192678</v>
      </c>
      <c r="O261" s="36">
        <f t="shared" si="50"/>
        <v>90504700.530134708</v>
      </c>
      <c r="P261" s="127">
        <f t="shared" ref="P261:P324" si="53">(O261-O260)/O260</f>
        <v>-3.5116557083083731E-3</v>
      </c>
      <c r="Q261" s="84">
        <v>879.80882230662792</v>
      </c>
      <c r="R261" s="84">
        <v>-5.8496650845749456E-3</v>
      </c>
      <c r="S261" s="131">
        <f t="shared" ref="S261:S324" si="54">L261-R261</f>
        <v>2.338009376266742E-3</v>
      </c>
      <c r="T261" s="132">
        <f t="shared" si="47"/>
        <v>25.238182994719409</v>
      </c>
      <c r="U261" s="16">
        <v>904.81625271818518</v>
      </c>
      <c r="V261" s="16">
        <v>-3.5116557083086715E-3</v>
      </c>
      <c r="W261" s="115">
        <f t="shared" ref="W261:W324" si="55">V261-L261</f>
        <v>-4.6794165764474371E-16</v>
      </c>
      <c r="X261" s="17">
        <f t="shared" ref="X261:X324" si="56">U261-K261</f>
        <v>-0.23075258316214331</v>
      </c>
      <c r="Y261" s="16">
        <v>905.04700530134699</v>
      </c>
      <c r="Z261" s="16">
        <v>-3.5116557083085791E-3</v>
      </c>
      <c r="AA261" s="115">
        <f t="shared" ref="AA261:AA324" si="57">Z261-L261</f>
        <v>-3.7556763254897874E-16</v>
      </c>
      <c r="AB261" s="17">
        <f t="shared" ref="AB261:AB324" si="58">Y261-K261</f>
        <v>0</v>
      </c>
    </row>
    <row r="262" spans="1:28">
      <c r="A262" s="18">
        <v>20190122</v>
      </c>
      <c r="B262" s="18" t="s">
        <v>99</v>
      </c>
      <c r="C262" s="27">
        <v>42150</v>
      </c>
      <c r="D262" s="27">
        <v>1</v>
      </c>
      <c r="E262" s="27">
        <v>2.6997416020671836</v>
      </c>
      <c r="F262" s="18">
        <v>200000</v>
      </c>
      <c r="G262" s="18">
        <v>1</v>
      </c>
      <c r="H262" s="18">
        <v>0.70435955056179778</v>
      </c>
      <c r="I262" s="32">
        <f t="shared" si="48"/>
        <v>281617.57677408523</v>
      </c>
      <c r="J262" s="32">
        <f t="shared" si="49"/>
        <v>254666.01863949135</v>
      </c>
      <c r="K262" s="39">
        <f t="shared" si="51"/>
        <v>904.29731537596979</v>
      </c>
      <c r="L262" s="34">
        <f t="shared" si="52"/>
        <v>-8.2834363407226469E-4</v>
      </c>
      <c r="M262" s="35">
        <v>958.65522066931453</v>
      </c>
      <c r="N262" s="35">
        <v>250.11206993192678</v>
      </c>
      <c r="O262" s="36">
        <f t="shared" si="50"/>
        <v>90429731.537596971</v>
      </c>
      <c r="P262" s="127">
        <f t="shared" si="53"/>
        <v>-8.2834363407207788E-4</v>
      </c>
      <c r="Q262" s="84">
        <v>881.0317649398288</v>
      </c>
      <c r="R262" s="84">
        <v>1.3900095136516731E-3</v>
      </c>
      <c r="S262" s="131">
        <f t="shared" si="54"/>
        <v>-2.2183531477239378E-3</v>
      </c>
      <c r="T262" s="132">
        <f t="shared" si="47"/>
        <v>23.265550436140984</v>
      </c>
      <c r="U262" s="16">
        <v>904.06675393524131</v>
      </c>
      <c r="V262" s="16">
        <v>-8.2834363407187123E-4</v>
      </c>
      <c r="W262" s="115">
        <f t="shared" si="55"/>
        <v>3.9345696839498956E-16</v>
      </c>
      <c r="X262" s="17">
        <f t="shared" si="56"/>
        <v>-0.23056144072847928</v>
      </c>
      <c r="Y262" s="16">
        <v>904.29731537596979</v>
      </c>
      <c r="Z262" s="16">
        <v>-8.2834363407188814E-4</v>
      </c>
      <c r="AA262" s="115">
        <f t="shared" si="57"/>
        <v>3.7654341450421569E-16</v>
      </c>
      <c r="AB262" s="17">
        <f t="shared" si="58"/>
        <v>0</v>
      </c>
    </row>
    <row r="263" spans="1:28">
      <c r="A263" s="18">
        <v>20190123</v>
      </c>
      <c r="B263" s="18" t="s">
        <v>99</v>
      </c>
      <c r="C263" s="27">
        <v>42000</v>
      </c>
      <c r="D263" s="27">
        <v>1</v>
      </c>
      <c r="E263" s="27">
        <v>2.6997416020671836</v>
      </c>
      <c r="F263" s="18">
        <v>200000</v>
      </c>
      <c r="G263" s="18">
        <v>1</v>
      </c>
      <c r="H263" s="18">
        <v>0.70435955056179778</v>
      </c>
      <c r="I263" s="32">
        <f t="shared" si="48"/>
        <v>281617.57677408523</v>
      </c>
      <c r="J263" s="32">
        <f t="shared" si="49"/>
        <v>254261.05739918127</v>
      </c>
      <c r="K263" s="39">
        <f t="shared" si="51"/>
        <v>902.85933254496581</v>
      </c>
      <c r="L263" s="34">
        <f t="shared" si="52"/>
        <v>-1.5901659847415604E-3</v>
      </c>
      <c r="M263" s="35">
        <v>958.65522066931453</v>
      </c>
      <c r="N263" s="35">
        <v>250.11206993192678</v>
      </c>
      <c r="O263" s="36">
        <f t="shared" si="50"/>
        <v>90285933.25449656</v>
      </c>
      <c r="P263" s="127">
        <f t="shared" si="53"/>
        <v>-1.5901659847417093E-3</v>
      </c>
      <c r="Q263" s="84">
        <v>879.91761295507138</v>
      </c>
      <c r="R263" s="84">
        <v>-1.2645991087886822E-3</v>
      </c>
      <c r="S263" s="131">
        <f t="shared" si="54"/>
        <v>-3.2556687595287816E-4</v>
      </c>
      <c r="T263" s="132">
        <f t="shared" si="47"/>
        <v>22.941719589894433</v>
      </c>
      <c r="U263" s="16">
        <v>902.62913773519767</v>
      </c>
      <c r="V263" s="16">
        <v>-1.5901659847416668E-3</v>
      </c>
      <c r="W263" s="115">
        <f t="shared" si="55"/>
        <v>-1.0646865333807654E-16</v>
      </c>
      <c r="X263" s="17">
        <f t="shared" si="56"/>
        <v>-0.23019480976813611</v>
      </c>
      <c r="Y263" s="16">
        <v>902.85933254496581</v>
      </c>
      <c r="Z263" s="16">
        <v>-1.5901659847415604E-3</v>
      </c>
      <c r="AA263" s="115">
        <f t="shared" si="57"/>
        <v>0</v>
      </c>
      <c r="AB263" s="17">
        <f t="shared" si="58"/>
        <v>0</v>
      </c>
    </row>
    <row r="264" spans="1:28">
      <c r="A264" s="18">
        <v>20190124</v>
      </c>
      <c r="B264" s="18" t="s">
        <v>99</v>
      </c>
      <c r="C264" s="27">
        <v>43050</v>
      </c>
      <c r="D264" s="27">
        <v>1</v>
      </c>
      <c r="E264" s="27">
        <v>2.6997416020671836</v>
      </c>
      <c r="F264" s="18">
        <v>208000</v>
      </c>
      <c r="G264" s="18">
        <v>1</v>
      </c>
      <c r="H264" s="18">
        <v>0.70435955056179778</v>
      </c>
      <c r="I264" s="32">
        <f t="shared" si="48"/>
        <v>281617.57677408523</v>
      </c>
      <c r="J264" s="32">
        <f t="shared" si="49"/>
        <v>262730.6624858462</v>
      </c>
      <c r="K264" s="39">
        <f t="shared" si="51"/>
        <v>932.93417795654784</v>
      </c>
      <c r="L264" s="34">
        <f t="shared" si="52"/>
        <v>3.331066571224061E-2</v>
      </c>
      <c r="M264" s="35">
        <v>958.65522066931453</v>
      </c>
      <c r="N264" s="35">
        <v>250.11206993192678</v>
      </c>
      <c r="O264" s="36">
        <f t="shared" si="50"/>
        <v>93293417.795654759</v>
      </c>
      <c r="P264" s="127">
        <f t="shared" si="53"/>
        <v>3.3310665712240568E-2</v>
      </c>
      <c r="Q264" s="84">
        <v>910.43487913729359</v>
      </c>
      <c r="R264" s="84">
        <v>3.4681958552613301E-2</v>
      </c>
      <c r="S264" s="131">
        <f t="shared" si="54"/>
        <v>-1.3712928403726912E-3</v>
      </c>
      <c r="T264" s="132">
        <f t="shared" si="47"/>
        <v>22.49929881925425</v>
      </c>
      <c r="U264" s="16">
        <v>932.6963152044226</v>
      </c>
      <c r="V264" s="16">
        <v>3.331066571224036E-2</v>
      </c>
      <c r="W264" s="115">
        <f t="shared" si="55"/>
        <v>-2.4980018054066022E-16</v>
      </c>
      <c r="X264" s="17">
        <f t="shared" si="56"/>
        <v>-0.23786275212523833</v>
      </c>
      <c r="Y264" s="16">
        <v>932.93417795654761</v>
      </c>
      <c r="Z264" s="16">
        <v>3.3310665712240353E-2</v>
      </c>
      <c r="AA264" s="115">
        <f t="shared" si="57"/>
        <v>-2.5673907444456745E-16</v>
      </c>
      <c r="AB264" s="17">
        <f t="shared" si="58"/>
        <v>0</v>
      </c>
    </row>
    <row r="265" spans="1:28">
      <c r="A265" s="18">
        <v>20190125</v>
      </c>
      <c r="B265" s="18" t="s">
        <v>99</v>
      </c>
      <c r="C265" s="27">
        <v>44750</v>
      </c>
      <c r="D265" s="27">
        <v>1</v>
      </c>
      <c r="E265" s="27">
        <v>2.6997416020671836</v>
      </c>
      <c r="F265" s="18">
        <v>208500</v>
      </c>
      <c r="G265" s="18">
        <v>1</v>
      </c>
      <c r="H265" s="18">
        <v>0.70435955056179778</v>
      </c>
      <c r="I265" s="32">
        <f t="shared" si="48"/>
        <v>281617.57677408523</v>
      </c>
      <c r="J265" s="32">
        <f t="shared" si="49"/>
        <v>267672.40298464132</v>
      </c>
      <c r="K265" s="39">
        <f t="shared" si="51"/>
        <v>950.48187705758585</v>
      </c>
      <c r="L265" s="34">
        <f t="shared" si="52"/>
        <v>1.8809150222659443E-2</v>
      </c>
      <c r="M265" s="35">
        <v>958.65522066931453</v>
      </c>
      <c r="N265" s="35">
        <v>250.11206993192678</v>
      </c>
      <c r="O265" s="36">
        <f t="shared" si="50"/>
        <v>95048187.705758557</v>
      </c>
      <c r="P265" s="127">
        <f t="shared" si="53"/>
        <v>1.8809150222659419E-2</v>
      </c>
      <c r="Q265" s="84">
        <v>924.48182260760086</v>
      </c>
      <c r="R265" s="84">
        <v>1.5428828345875565E-2</v>
      </c>
      <c r="S265" s="131">
        <f t="shared" si="54"/>
        <v>3.3803218767838785E-3</v>
      </c>
      <c r="T265" s="132">
        <f t="shared" ref="T265:T328" si="59">K265-Q265</f>
        <v>26.000054449984987</v>
      </c>
      <c r="U265" s="16">
        <v>950.23954030922368</v>
      </c>
      <c r="V265" s="16">
        <v>1.880915022265963E-2</v>
      </c>
      <c r="W265" s="115">
        <f t="shared" si="55"/>
        <v>1.8735013540549517E-16</v>
      </c>
      <c r="X265" s="17">
        <f t="shared" si="56"/>
        <v>-0.24233674836216323</v>
      </c>
      <c r="Y265" s="16">
        <v>950.48187705758573</v>
      </c>
      <c r="Z265" s="16">
        <v>1.8809150222659568E-2</v>
      </c>
      <c r="AA265" s="115">
        <f t="shared" si="57"/>
        <v>1.2490009027033011E-16</v>
      </c>
      <c r="AB265" s="17">
        <f t="shared" si="58"/>
        <v>0</v>
      </c>
    </row>
    <row r="266" spans="1:28">
      <c r="A266" s="18">
        <v>20190128</v>
      </c>
      <c r="B266" s="18" t="s">
        <v>99</v>
      </c>
      <c r="C266" s="27">
        <v>45050</v>
      </c>
      <c r="D266" s="27">
        <v>1</v>
      </c>
      <c r="E266" s="27">
        <v>2.6997416020671836</v>
      </c>
      <c r="F266" s="18">
        <v>211000</v>
      </c>
      <c r="G266" s="18">
        <v>1</v>
      </c>
      <c r="H266" s="18">
        <v>0.70435955056179778</v>
      </c>
      <c r="I266" s="32">
        <f t="shared" si="48"/>
        <v>281617.57677408523</v>
      </c>
      <c r="J266" s="32">
        <f t="shared" si="49"/>
        <v>270243.22434166598</v>
      </c>
      <c r="K266" s="39">
        <f t="shared" si="51"/>
        <v>959.61064446789203</v>
      </c>
      <c r="L266" s="34">
        <f t="shared" si="52"/>
        <v>9.6043571483616051E-3</v>
      </c>
      <c r="M266" s="35">
        <v>958.65522066931453</v>
      </c>
      <c r="N266" s="35">
        <v>250.11206993192678</v>
      </c>
      <c r="O266" s="36">
        <f t="shared" si="50"/>
        <v>95961064.446789175</v>
      </c>
      <c r="P266" s="127">
        <f t="shared" si="53"/>
        <v>9.6043571483616121E-3</v>
      </c>
      <c r="Q266" s="84">
        <v>933.80956479240308</v>
      </c>
      <c r="R266" s="84">
        <v>1.00896977709008E-2</v>
      </c>
      <c r="S266" s="131">
        <f t="shared" si="54"/>
        <v>-4.8534062253919458E-4</v>
      </c>
      <c r="T266" s="132">
        <f t="shared" si="59"/>
        <v>25.80107967548895</v>
      </c>
      <c r="U266" s="16">
        <v>959.36598023084844</v>
      </c>
      <c r="V266" s="16">
        <v>9.604357148361619E-3</v>
      </c>
      <c r="W266" s="115">
        <f t="shared" si="55"/>
        <v>1.3877787807814457E-17</v>
      </c>
      <c r="X266" s="17">
        <f t="shared" si="56"/>
        <v>-0.24466423704359386</v>
      </c>
      <c r="Y266" s="16">
        <v>959.61064446789192</v>
      </c>
      <c r="Z266" s="16">
        <v>9.6043571483616069E-3</v>
      </c>
      <c r="AA266" s="115">
        <f t="shared" si="57"/>
        <v>0</v>
      </c>
      <c r="AB266" s="17">
        <f t="shared" si="58"/>
        <v>0</v>
      </c>
    </row>
    <row r="267" spans="1:28">
      <c r="A267" s="18">
        <v>20190129</v>
      </c>
      <c r="B267" s="18" t="s">
        <v>99</v>
      </c>
      <c r="C267" s="27">
        <v>45500</v>
      </c>
      <c r="D267" s="27">
        <v>1</v>
      </c>
      <c r="E267" s="27">
        <v>2.6997416020671836</v>
      </c>
      <c r="F267" s="18">
        <v>210500</v>
      </c>
      <c r="G267" s="18">
        <v>1</v>
      </c>
      <c r="H267" s="18">
        <v>0.70435955056179778</v>
      </c>
      <c r="I267" s="32">
        <f t="shared" si="48"/>
        <v>281617.57677408523</v>
      </c>
      <c r="J267" s="32">
        <f t="shared" si="49"/>
        <v>271105.9282873153</v>
      </c>
      <c r="K267" s="39">
        <f t="shared" si="51"/>
        <v>962.67403261124423</v>
      </c>
      <c r="L267" s="34">
        <f t="shared" si="52"/>
        <v>3.1923240545657558E-3</v>
      </c>
      <c r="M267" s="35">
        <v>958.65522066931453</v>
      </c>
      <c r="N267" s="35">
        <v>250.11206993192678</v>
      </c>
      <c r="O267" s="36">
        <f t="shared" si="50"/>
        <v>96267403.261124402</v>
      </c>
      <c r="P267" s="127">
        <f t="shared" si="53"/>
        <v>3.1923240545658309E-3</v>
      </c>
      <c r="Q267" s="84">
        <v>935.73213310361757</v>
      </c>
      <c r="R267" s="84">
        <v>2.058844098091778E-3</v>
      </c>
      <c r="S267" s="131">
        <f t="shared" si="54"/>
        <v>1.1334799564739779E-3</v>
      </c>
      <c r="T267" s="132">
        <f t="shared" si="59"/>
        <v>26.941899507626658</v>
      </c>
      <c r="U267" s="16">
        <v>962.42858732667139</v>
      </c>
      <c r="V267" s="16">
        <v>3.192324054565716E-3</v>
      </c>
      <c r="W267" s="115">
        <f t="shared" si="55"/>
        <v>-3.9898639947466563E-17</v>
      </c>
      <c r="X267" s="17">
        <f t="shared" si="56"/>
        <v>-0.24544528457283832</v>
      </c>
      <c r="Y267" s="16">
        <v>962.67403261124412</v>
      </c>
      <c r="Z267" s="16">
        <v>3.1923240545657563E-3</v>
      </c>
      <c r="AA267" s="115">
        <f t="shared" si="57"/>
        <v>0</v>
      </c>
      <c r="AB267" s="17">
        <f t="shared" si="58"/>
        <v>0</v>
      </c>
    </row>
    <row r="268" spans="1:28">
      <c r="A268" s="18">
        <v>20190130</v>
      </c>
      <c r="B268" s="18" t="s">
        <v>99</v>
      </c>
      <c r="C268" s="27">
        <v>46400</v>
      </c>
      <c r="D268" s="27">
        <v>1</v>
      </c>
      <c r="E268" s="27">
        <v>2.6997416020671836</v>
      </c>
      <c r="F268" s="18">
        <v>215000</v>
      </c>
      <c r="G268" s="18">
        <v>1</v>
      </c>
      <c r="H268" s="18">
        <v>0.70435955056179778</v>
      </c>
      <c r="I268" s="32">
        <f t="shared" si="48"/>
        <v>281617.57677408523</v>
      </c>
      <c r="J268" s="32">
        <f t="shared" si="49"/>
        <v>276705.31370670383</v>
      </c>
      <c r="K268" s="39">
        <f t="shared" si="51"/>
        <v>982.5569727442047</v>
      </c>
      <c r="L268" s="34">
        <f t="shared" si="52"/>
        <v>2.0653865648612317E-2</v>
      </c>
      <c r="M268" s="35">
        <v>958.65522066931453</v>
      </c>
      <c r="N268" s="35">
        <v>250.11206993192678</v>
      </c>
      <c r="O268" s="36">
        <f t="shared" si="50"/>
        <v>98255697.27442044</v>
      </c>
      <c r="P268" s="127">
        <f t="shared" si="53"/>
        <v>2.0653865648612227E-2</v>
      </c>
      <c r="Q268" s="84">
        <v>955.19603379967953</v>
      </c>
      <c r="R268" s="84">
        <v>2.0800718504241679E-2</v>
      </c>
      <c r="S268" s="131">
        <f t="shared" si="54"/>
        <v>-1.468528556293619E-4</v>
      </c>
      <c r="T268" s="132">
        <f t="shared" si="59"/>
        <v>27.360938944525174</v>
      </c>
      <c r="U268" s="16">
        <v>982.30645806570033</v>
      </c>
      <c r="V268" s="16">
        <v>2.0653865648612438E-2</v>
      </c>
      <c r="W268" s="115">
        <f t="shared" si="55"/>
        <v>1.214306433183765E-16</v>
      </c>
      <c r="X268" s="17">
        <f t="shared" si="56"/>
        <v>-0.25051467850437348</v>
      </c>
      <c r="Y268" s="16">
        <v>982.5569727442047</v>
      </c>
      <c r="Z268" s="16">
        <v>2.0653865648612438E-2</v>
      </c>
      <c r="AA268" s="115">
        <f t="shared" si="57"/>
        <v>1.214306433183765E-16</v>
      </c>
      <c r="AB268" s="17">
        <f t="shared" si="58"/>
        <v>0</v>
      </c>
    </row>
    <row r="269" spans="1:28">
      <c r="A269" s="18">
        <v>20190131</v>
      </c>
      <c r="B269" s="18" t="s">
        <v>99</v>
      </c>
      <c r="C269" s="27">
        <v>46150</v>
      </c>
      <c r="D269" s="27">
        <v>1</v>
      </c>
      <c r="E269" s="27">
        <v>2.6997416020671836</v>
      </c>
      <c r="F269" s="18">
        <v>219000</v>
      </c>
      <c r="G269" s="18">
        <v>1</v>
      </c>
      <c r="H269" s="18">
        <v>0.70435955056179778</v>
      </c>
      <c r="I269" s="32">
        <f t="shared" si="48"/>
        <v>281617.57677408523</v>
      </c>
      <c r="J269" s="32">
        <f t="shared" si="49"/>
        <v>278847.81650843425</v>
      </c>
      <c r="K269" s="39">
        <f t="shared" si="51"/>
        <v>990.16481748980857</v>
      </c>
      <c r="L269" s="34">
        <f t="shared" si="52"/>
        <v>7.7429044387683247E-3</v>
      </c>
      <c r="M269" s="35">
        <v>958.65522066931453</v>
      </c>
      <c r="N269" s="35">
        <v>250.11206993192678</v>
      </c>
      <c r="O269" s="36">
        <f t="shared" si="50"/>
        <v>99016481.748980835</v>
      </c>
      <c r="P269" s="127">
        <f t="shared" si="53"/>
        <v>7.7429044387684071E-3</v>
      </c>
      <c r="Q269" s="84">
        <v>964.69821496954444</v>
      </c>
      <c r="R269" s="84">
        <v>9.9478859141260596E-3</v>
      </c>
      <c r="S269" s="131">
        <f t="shared" si="54"/>
        <v>-2.2049814753577349E-3</v>
      </c>
      <c r="T269" s="132">
        <f t="shared" si="59"/>
        <v>25.466602520264132</v>
      </c>
      <c r="U269" s="16">
        <v>989.91236310008787</v>
      </c>
      <c r="V269" s="16">
        <v>7.7429044387681669E-3</v>
      </c>
      <c r="W269" s="115">
        <f t="shared" si="55"/>
        <v>-1.5785983631388945E-16</v>
      </c>
      <c r="X269" s="17">
        <f t="shared" si="56"/>
        <v>-0.25245438972069678</v>
      </c>
      <c r="Y269" s="16">
        <v>990.16481748980846</v>
      </c>
      <c r="Z269" s="16">
        <v>7.7429044387682085E-3</v>
      </c>
      <c r="AA269" s="115">
        <f t="shared" si="57"/>
        <v>-1.1622647289044608E-16</v>
      </c>
      <c r="AB269" s="17">
        <f t="shared" si="58"/>
        <v>0</v>
      </c>
    </row>
    <row r="270" spans="1:28">
      <c r="A270" s="18">
        <v>20190201</v>
      </c>
      <c r="B270" s="18" t="s">
        <v>99</v>
      </c>
      <c r="C270" s="27">
        <v>46350</v>
      </c>
      <c r="D270" s="27">
        <v>1</v>
      </c>
      <c r="E270" s="27">
        <v>2.6997416020671836</v>
      </c>
      <c r="F270" s="18">
        <v>214500</v>
      </c>
      <c r="G270" s="18">
        <v>1</v>
      </c>
      <c r="H270" s="18">
        <v>0.70435955056179778</v>
      </c>
      <c r="I270" s="32">
        <f t="shared" si="48"/>
        <v>281617.57677408523</v>
      </c>
      <c r="J270" s="32">
        <f t="shared" si="49"/>
        <v>276218.14685131959</v>
      </c>
      <c r="K270" s="39">
        <f t="shared" si="51"/>
        <v>980.82708478421046</v>
      </c>
      <c r="L270" s="34">
        <f t="shared" si="52"/>
        <v>-9.4304832293177539E-3</v>
      </c>
      <c r="M270" s="35">
        <v>958.65522066931453</v>
      </c>
      <c r="N270" s="35">
        <v>250.11206993192678</v>
      </c>
      <c r="O270" s="36">
        <f t="shared" si="50"/>
        <v>98082708.478421032</v>
      </c>
      <c r="P270" s="127">
        <f t="shared" si="53"/>
        <v>-9.4304832293176672E-3</v>
      </c>
      <c r="Q270" s="84">
        <v>953.40476216170282</v>
      </c>
      <c r="R270" s="84">
        <v>-1.1706720954384841E-2</v>
      </c>
      <c r="S270" s="131">
        <f t="shared" si="54"/>
        <v>2.2762377250670866E-3</v>
      </c>
      <c r="T270" s="132">
        <f t="shared" si="59"/>
        <v>27.422322622507636</v>
      </c>
      <c r="U270" s="16">
        <v>980.57701116137832</v>
      </c>
      <c r="V270" s="16">
        <v>-9.4304832293176169E-3</v>
      </c>
      <c r="W270" s="115">
        <f t="shared" si="55"/>
        <v>1.3704315460216776E-16</v>
      </c>
      <c r="X270" s="17">
        <f t="shared" si="56"/>
        <v>-0.25007362283213297</v>
      </c>
      <c r="Y270" s="16">
        <v>980.82708478421046</v>
      </c>
      <c r="Z270" s="16">
        <v>-9.4304832293176395E-3</v>
      </c>
      <c r="AA270" s="115">
        <f t="shared" si="57"/>
        <v>1.1449174941446927E-16</v>
      </c>
      <c r="AB270" s="17">
        <f t="shared" si="58"/>
        <v>0</v>
      </c>
    </row>
    <row r="271" spans="1:28">
      <c r="A271" s="18">
        <v>20190207</v>
      </c>
      <c r="B271" s="18" t="s">
        <v>99</v>
      </c>
      <c r="C271" s="27">
        <v>46200</v>
      </c>
      <c r="D271" s="27">
        <v>1</v>
      </c>
      <c r="E271" s="27">
        <v>2.6997416020671836</v>
      </c>
      <c r="F271" s="18">
        <v>214000</v>
      </c>
      <c r="G271" s="18">
        <v>1</v>
      </c>
      <c r="H271" s="18">
        <v>0.70435955056179778</v>
      </c>
      <c r="I271" s="32">
        <f t="shared" si="48"/>
        <v>281617.57677408523</v>
      </c>
      <c r="J271" s="32">
        <f t="shared" si="49"/>
        <v>275461.0058357286</v>
      </c>
      <c r="K271" s="39">
        <f t="shared" si="51"/>
        <v>978.13854160354686</v>
      </c>
      <c r="L271" s="34">
        <f t="shared" si="52"/>
        <v>-2.7410980206109426E-3</v>
      </c>
      <c r="M271" s="35">
        <v>958.65522066931453</v>
      </c>
      <c r="N271" s="35">
        <v>250.11206993192678</v>
      </c>
      <c r="O271" s="36">
        <f t="shared" si="50"/>
        <v>97813854.160354659</v>
      </c>
      <c r="P271" s="127">
        <f t="shared" si="53"/>
        <v>-2.7410980206110797E-3</v>
      </c>
      <c r="Q271" s="84">
        <v>950.87072253388806</v>
      </c>
      <c r="R271" s="84">
        <v>-2.6578843827769513E-3</v>
      </c>
      <c r="S271" s="131">
        <f t="shared" si="54"/>
        <v>-8.3213637833991303E-5</v>
      </c>
      <c r="T271" s="132">
        <f t="shared" si="59"/>
        <v>27.267819069658799</v>
      </c>
      <c r="U271" s="16">
        <v>977.88915345702731</v>
      </c>
      <c r="V271" s="16">
        <v>-2.7410980206109114E-3</v>
      </c>
      <c r="W271" s="115">
        <f t="shared" si="55"/>
        <v>3.1225022567582528E-17</v>
      </c>
      <c r="X271" s="17">
        <f t="shared" si="56"/>
        <v>-0.24938814651954999</v>
      </c>
      <c r="Y271" s="16">
        <v>978.13854160354686</v>
      </c>
      <c r="Z271" s="16">
        <v>-2.7410980206109426E-3</v>
      </c>
      <c r="AA271" s="115">
        <f t="shared" si="57"/>
        <v>0</v>
      </c>
      <c r="AB271" s="17">
        <f t="shared" si="58"/>
        <v>0</v>
      </c>
    </row>
    <row r="272" spans="1:28">
      <c r="A272" s="18">
        <v>20190208</v>
      </c>
      <c r="B272" s="18" t="s">
        <v>99</v>
      </c>
      <c r="C272" s="27">
        <v>44800</v>
      </c>
      <c r="D272" s="27">
        <v>1</v>
      </c>
      <c r="E272" s="27">
        <v>2.6997416020671836</v>
      </c>
      <c r="F272" s="18">
        <v>215000</v>
      </c>
      <c r="G272" s="18">
        <v>1</v>
      </c>
      <c r="H272" s="18">
        <v>0.70435955056179778</v>
      </c>
      <c r="I272" s="32">
        <f t="shared" si="48"/>
        <v>281617.57677408523</v>
      </c>
      <c r="J272" s="32">
        <f t="shared" si="49"/>
        <v>272385.72714339633</v>
      </c>
      <c r="K272" s="39">
        <f t="shared" si="51"/>
        <v>967.21848921349567</v>
      </c>
      <c r="L272" s="34">
        <f t="shared" si="52"/>
        <v>-1.116411625305041E-2</v>
      </c>
      <c r="M272" s="35">
        <v>958.65522066931453</v>
      </c>
      <c r="N272" s="35">
        <v>250.11206993192678</v>
      </c>
      <c r="O272" s="36">
        <f t="shared" si="50"/>
        <v>96721848.921349555</v>
      </c>
      <c r="P272" s="127">
        <f t="shared" si="53"/>
        <v>-1.1164116253050265E-2</v>
      </c>
      <c r="Q272" s="84">
        <v>943.31174596226799</v>
      </c>
      <c r="R272" s="84">
        <v>-7.9495313006134449E-3</v>
      </c>
      <c r="S272" s="131">
        <f t="shared" si="54"/>
        <v>-3.2145849524369656E-3</v>
      </c>
      <c r="T272" s="132">
        <f t="shared" si="59"/>
        <v>23.906743251227681</v>
      </c>
      <c r="U272" s="16">
        <v>966.97188526523598</v>
      </c>
      <c r="V272" s="16">
        <v>-1.1164116253050428E-2</v>
      </c>
      <c r="W272" s="115">
        <f t="shared" si="55"/>
        <v>-1.7347234759768071E-17</v>
      </c>
      <c r="X272" s="17">
        <f t="shared" si="56"/>
        <v>-0.24660394825968979</v>
      </c>
      <c r="Y272" s="16">
        <v>967.21848921349567</v>
      </c>
      <c r="Z272" s="16">
        <v>-1.116411625305041E-2</v>
      </c>
      <c r="AA272" s="115">
        <f t="shared" si="57"/>
        <v>0</v>
      </c>
      <c r="AB272" s="17">
        <f t="shared" si="58"/>
        <v>0</v>
      </c>
    </row>
    <row r="273" spans="1:28">
      <c r="A273" s="18">
        <v>20190211</v>
      </c>
      <c r="B273" s="18" t="s">
        <v>99</v>
      </c>
      <c r="C273" s="27">
        <v>45000</v>
      </c>
      <c r="D273" s="27">
        <v>1</v>
      </c>
      <c r="E273" s="27">
        <v>2.6997416020671836</v>
      </c>
      <c r="F273" s="18">
        <v>215500</v>
      </c>
      <c r="G273" s="18">
        <v>1</v>
      </c>
      <c r="H273" s="18">
        <v>0.70435955056179778</v>
      </c>
      <c r="I273" s="32">
        <f t="shared" si="48"/>
        <v>281617.57677408523</v>
      </c>
      <c r="J273" s="32">
        <f t="shared" si="49"/>
        <v>273277.85523909068</v>
      </c>
      <c r="K273" s="39">
        <f t="shared" si="51"/>
        <v>970.38636000449401</v>
      </c>
      <c r="L273" s="34">
        <f t="shared" si="52"/>
        <v>3.2752380422073246E-3</v>
      </c>
      <c r="M273" s="35">
        <v>958.65522066931453</v>
      </c>
      <c r="N273" s="35">
        <v>250.11206993192678</v>
      </c>
      <c r="O273" s="36">
        <f t="shared" si="50"/>
        <v>97038636.000449389</v>
      </c>
      <c r="P273" s="127">
        <f t="shared" si="53"/>
        <v>3.275238042207329E-3</v>
      </c>
      <c r="Q273" s="84">
        <v>946.21716958500201</v>
      </c>
      <c r="R273" s="84">
        <v>3.0800248541061159E-3</v>
      </c>
      <c r="S273" s="131">
        <f t="shared" si="54"/>
        <v>1.9521318810120872E-4</v>
      </c>
      <c r="T273" s="132">
        <f t="shared" si="59"/>
        <v>24.169190419491997</v>
      </c>
      <c r="U273" s="16">
        <v>970.13894836960151</v>
      </c>
      <c r="V273" s="16">
        <v>3.2752380422072084E-3</v>
      </c>
      <c r="W273" s="115">
        <f t="shared" si="55"/>
        <v>-1.1622647289044608E-16</v>
      </c>
      <c r="X273" s="17">
        <f t="shared" si="56"/>
        <v>-0.24741163489250084</v>
      </c>
      <c r="Y273" s="16">
        <v>970.38636000449389</v>
      </c>
      <c r="Z273" s="16">
        <v>3.2752380422072071E-3</v>
      </c>
      <c r="AA273" s="115">
        <f t="shared" si="57"/>
        <v>-1.1752751549742868E-16</v>
      </c>
      <c r="AB273" s="17">
        <f t="shared" si="58"/>
        <v>0</v>
      </c>
    </row>
    <row r="274" spans="1:28">
      <c r="A274" s="18">
        <v>20190212</v>
      </c>
      <c r="B274" s="18" t="s">
        <v>99</v>
      </c>
      <c r="C274" s="27">
        <v>46050</v>
      </c>
      <c r="D274" s="27">
        <v>1</v>
      </c>
      <c r="E274" s="27">
        <v>2.6997416020671836</v>
      </c>
      <c r="F274" s="18">
        <v>212500</v>
      </c>
      <c r="G274" s="18">
        <v>1</v>
      </c>
      <c r="H274" s="18">
        <v>0.70435955056179778</v>
      </c>
      <c r="I274" s="32">
        <f t="shared" si="48"/>
        <v>281617.57677408523</v>
      </c>
      <c r="J274" s="32">
        <f t="shared" si="49"/>
        <v>273999.50526957586</v>
      </c>
      <c r="K274" s="39">
        <f t="shared" si="51"/>
        <v>972.94887772356412</v>
      </c>
      <c r="L274" s="34">
        <f t="shared" si="52"/>
        <v>2.6407190215021652E-3</v>
      </c>
      <c r="M274" s="35">
        <v>958.65522066931453</v>
      </c>
      <c r="N274" s="35">
        <v>250.11206993192678</v>
      </c>
      <c r="O274" s="36">
        <f t="shared" si="50"/>
        <v>97294887.772356376</v>
      </c>
      <c r="P274" s="127">
        <f t="shared" si="53"/>
        <v>2.6407190215019111E-3</v>
      </c>
      <c r="Q274" s="84">
        <v>945.49690761995794</v>
      </c>
      <c r="R274" s="84">
        <v>-7.6120153828953554E-4</v>
      </c>
      <c r="S274" s="131">
        <f t="shared" si="54"/>
        <v>3.401920559791701E-3</v>
      </c>
      <c r="T274" s="132">
        <f t="shared" si="59"/>
        <v>27.451970103606186</v>
      </c>
      <c r="U274" s="16">
        <v>972.70081274406118</v>
      </c>
      <c r="V274" s="16">
        <v>2.640719021502124E-3</v>
      </c>
      <c r="W274" s="115">
        <f t="shared" si="55"/>
        <v>-4.1199682554449168E-17</v>
      </c>
      <c r="X274" s="17">
        <f t="shared" si="56"/>
        <v>-0.24806497950294215</v>
      </c>
      <c r="Y274" s="16">
        <v>972.94887772356401</v>
      </c>
      <c r="Z274" s="16">
        <v>2.6407190215021656E-3</v>
      </c>
      <c r="AA274" s="115">
        <f t="shared" si="57"/>
        <v>0</v>
      </c>
      <c r="AB274" s="17">
        <f t="shared" si="58"/>
        <v>0</v>
      </c>
    </row>
    <row r="275" spans="1:28">
      <c r="A275" s="18">
        <v>20190213</v>
      </c>
      <c r="B275" s="18" t="s">
        <v>99</v>
      </c>
      <c r="C275" s="27">
        <v>46200</v>
      </c>
      <c r="D275" s="27">
        <v>1</v>
      </c>
      <c r="E275" s="27">
        <v>2.6997416020671836</v>
      </c>
      <c r="F275" s="18">
        <v>212000</v>
      </c>
      <c r="G275" s="18">
        <v>1</v>
      </c>
      <c r="H275" s="18">
        <v>0.70435955056179778</v>
      </c>
      <c r="I275" s="32">
        <f t="shared" si="48"/>
        <v>281617.57677408523</v>
      </c>
      <c r="J275" s="32">
        <f t="shared" si="49"/>
        <v>274052.28673460498</v>
      </c>
      <c r="K275" s="39">
        <f t="shared" si="51"/>
        <v>973.13630020490814</v>
      </c>
      <c r="L275" s="34">
        <f t="shared" si="52"/>
        <v>1.9263343186389477E-4</v>
      </c>
      <c r="M275" s="35">
        <v>958.65522066931453</v>
      </c>
      <c r="N275" s="35">
        <v>250.11206993192678</v>
      </c>
      <c r="O275" s="36">
        <f t="shared" si="50"/>
        <v>97313630.020490795</v>
      </c>
      <c r="P275" s="127">
        <f t="shared" si="53"/>
        <v>1.9263343186407794E-4</v>
      </c>
      <c r="Q275" s="84">
        <v>945.1911719616578</v>
      </c>
      <c r="R275" s="84">
        <v>-3.2335976546950994E-4</v>
      </c>
      <c r="S275" s="131">
        <f t="shared" si="54"/>
        <v>5.1599319733340468E-4</v>
      </c>
      <c r="T275" s="132">
        <f t="shared" si="59"/>
        <v>27.945128243250338</v>
      </c>
      <c r="U275" s="16">
        <v>972.88818743979698</v>
      </c>
      <c r="V275" s="16">
        <v>1.9263343186400769E-4</v>
      </c>
      <c r="W275" s="115">
        <f t="shared" si="55"/>
        <v>1.1291965626436529E-16</v>
      </c>
      <c r="X275" s="17">
        <f t="shared" si="56"/>
        <v>-0.24811276511115921</v>
      </c>
      <c r="Y275" s="16">
        <v>973.13630020490814</v>
      </c>
      <c r="Z275" s="16">
        <v>1.9263343186401164E-4</v>
      </c>
      <c r="AA275" s="115">
        <f t="shared" si="57"/>
        <v>1.1687699419393738E-16</v>
      </c>
      <c r="AB275" s="17">
        <f t="shared" si="58"/>
        <v>0</v>
      </c>
    </row>
    <row r="276" spans="1:28">
      <c r="A276" s="18">
        <v>20190214</v>
      </c>
      <c r="B276" s="18" t="s">
        <v>99</v>
      </c>
      <c r="C276" s="27">
        <v>47500</v>
      </c>
      <c r="D276" s="27">
        <v>1</v>
      </c>
      <c r="E276" s="27">
        <v>2.6997416020671836</v>
      </c>
      <c r="F276" s="18">
        <v>210000</v>
      </c>
      <c r="G276" s="18">
        <v>1</v>
      </c>
      <c r="H276" s="18">
        <v>0.70435955056179778</v>
      </c>
      <c r="I276" s="32">
        <f t="shared" si="48"/>
        <v>281617.57677408523</v>
      </c>
      <c r="J276" s="32">
        <f t="shared" si="49"/>
        <v>276153.23171616875</v>
      </c>
      <c r="K276" s="39">
        <f t="shared" si="51"/>
        <v>980.59657667497083</v>
      </c>
      <c r="L276" s="34">
        <f t="shared" si="52"/>
        <v>7.6662194889778792E-3</v>
      </c>
      <c r="M276" s="35">
        <v>958.65522066931453</v>
      </c>
      <c r="N276" s="35">
        <v>250.11206993192678</v>
      </c>
      <c r="O276" s="36">
        <f t="shared" si="50"/>
        <v>98059657.667497069</v>
      </c>
      <c r="P276" s="127">
        <f t="shared" si="53"/>
        <v>7.6662194889779191E-3</v>
      </c>
      <c r="Q276" s="84">
        <v>949.16760525732468</v>
      </c>
      <c r="R276" s="84">
        <v>4.2070148490851392E-3</v>
      </c>
      <c r="S276" s="131">
        <f t="shared" si="54"/>
        <v>3.4592046398927399E-3</v>
      </c>
      <c r="T276" s="132">
        <f t="shared" si="59"/>
        <v>31.428971417646153</v>
      </c>
      <c r="U276" s="16">
        <v>980.3465618229443</v>
      </c>
      <c r="V276" s="16">
        <v>7.6662194889778592E-3</v>
      </c>
      <c r="W276" s="115">
        <f t="shared" si="55"/>
        <v>-1.9949319973733282E-17</v>
      </c>
      <c r="X276" s="17">
        <f t="shared" si="56"/>
        <v>-0.25001485202653839</v>
      </c>
      <c r="Y276" s="16">
        <v>980.59657667497083</v>
      </c>
      <c r="Z276" s="16">
        <v>7.6662194889778792E-3</v>
      </c>
      <c r="AA276" s="115">
        <f t="shared" si="57"/>
        <v>0</v>
      </c>
      <c r="AB276" s="17">
        <f t="shared" si="58"/>
        <v>0</v>
      </c>
    </row>
    <row r="277" spans="1:28">
      <c r="A277" s="18">
        <v>20190215</v>
      </c>
      <c r="B277" s="18" t="s">
        <v>99</v>
      </c>
      <c r="C277" s="27">
        <v>46050</v>
      </c>
      <c r="D277" s="27">
        <v>1</v>
      </c>
      <c r="E277" s="27">
        <v>2.6997416020671836</v>
      </c>
      <c r="F277" s="18">
        <v>209500</v>
      </c>
      <c r="G277" s="18">
        <v>1</v>
      </c>
      <c r="H277" s="18">
        <v>0.70435955056179778</v>
      </c>
      <c r="I277" s="32">
        <f t="shared" si="48"/>
        <v>281617.57677408523</v>
      </c>
      <c r="J277" s="32">
        <f t="shared" si="49"/>
        <v>271886.42661789042</v>
      </c>
      <c r="K277" s="39">
        <f t="shared" si="51"/>
        <v>965.44551562560605</v>
      </c>
      <c r="L277" s="34">
        <f t="shared" si="52"/>
        <v>-1.5450860639080901E-2</v>
      </c>
      <c r="M277" s="35">
        <v>958.65522066931453</v>
      </c>
      <c r="N277" s="35">
        <v>250.11206993192678</v>
      </c>
      <c r="O277" s="36">
        <f t="shared" si="50"/>
        <v>96544551.562560588</v>
      </c>
      <c r="P277" s="127">
        <f t="shared" si="53"/>
        <v>-1.5450860639080926E-2</v>
      </c>
      <c r="Q277" s="84">
        <v>936.97758176161267</v>
      </c>
      <c r="R277" s="84">
        <v>-1.2842856654813065E-2</v>
      </c>
      <c r="S277" s="131">
        <f t="shared" si="54"/>
        <v>-2.6080039842678367E-3</v>
      </c>
      <c r="T277" s="132">
        <f t="shared" si="59"/>
        <v>28.46793386399338</v>
      </c>
      <c r="U277" s="16">
        <v>965.19936371821598</v>
      </c>
      <c r="V277" s="16">
        <v>-1.5450860639080796E-2</v>
      </c>
      <c r="W277" s="115">
        <f t="shared" si="55"/>
        <v>1.0581813203458523E-16</v>
      </c>
      <c r="X277" s="17">
        <f t="shared" si="56"/>
        <v>-0.24615190739007176</v>
      </c>
      <c r="Y277" s="16">
        <v>965.44551562560605</v>
      </c>
      <c r="Z277" s="16">
        <v>-1.5450860639080901E-2</v>
      </c>
      <c r="AA277" s="115">
        <f t="shared" si="57"/>
        <v>0</v>
      </c>
      <c r="AB277" s="17">
        <f t="shared" si="58"/>
        <v>0</v>
      </c>
    </row>
    <row r="278" spans="1:28">
      <c r="A278" s="18">
        <v>20190218</v>
      </c>
      <c r="B278" s="18" t="s">
        <v>99</v>
      </c>
      <c r="C278" s="27">
        <v>46200</v>
      </c>
      <c r="D278" s="27">
        <v>1</v>
      </c>
      <c r="E278" s="27">
        <v>2.6997416020671836</v>
      </c>
      <c r="F278" s="18">
        <v>212000</v>
      </c>
      <c r="G278" s="18">
        <v>1</v>
      </c>
      <c r="H278" s="18">
        <v>0.70435955056179778</v>
      </c>
      <c r="I278" s="32">
        <f t="shared" si="48"/>
        <v>281617.57677408523</v>
      </c>
      <c r="J278" s="32">
        <f t="shared" si="49"/>
        <v>274052.28673460498</v>
      </c>
      <c r="K278" s="39">
        <f t="shared" si="51"/>
        <v>973.13630020490814</v>
      </c>
      <c r="L278" s="34">
        <f t="shared" si="52"/>
        <v>7.9660472339741339E-3</v>
      </c>
      <c r="M278" s="35">
        <v>958.65522066931453</v>
      </c>
      <c r="N278" s="35">
        <v>250.11206993192678</v>
      </c>
      <c r="O278" s="36">
        <f t="shared" si="50"/>
        <v>97313630.020490795</v>
      </c>
      <c r="P278" s="127">
        <f t="shared" si="53"/>
        <v>7.9660472339741165E-3</v>
      </c>
      <c r="Q278" s="84">
        <v>945.1911719616578</v>
      </c>
      <c r="R278" s="84">
        <v>8.7660477261395642E-3</v>
      </c>
      <c r="S278" s="131">
        <f t="shared" si="54"/>
        <v>-8.000004921654303E-4</v>
      </c>
      <c r="T278" s="132">
        <f t="shared" si="59"/>
        <v>27.945128243250338</v>
      </c>
      <c r="U278" s="16">
        <v>972.88818743979698</v>
      </c>
      <c r="V278" s="16">
        <v>7.9660472339740454E-3</v>
      </c>
      <c r="W278" s="115">
        <f t="shared" si="55"/>
        <v>-8.8470897274817162E-17</v>
      </c>
      <c r="X278" s="17">
        <f t="shared" si="56"/>
        <v>-0.24811276511115921</v>
      </c>
      <c r="Y278" s="16">
        <v>973.13630020490814</v>
      </c>
      <c r="Z278" s="16">
        <v>7.9660472339741339E-3</v>
      </c>
      <c r="AA278" s="115">
        <f t="shared" si="57"/>
        <v>0</v>
      </c>
      <c r="AB278" s="17">
        <f t="shared" si="58"/>
        <v>0</v>
      </c>
    </row>
    <row r="279" spans="1:28">
      <c r="A279" s="18">
        <v>20190219</v>
      </c>
      <c r="B279" s="18" t="s">
        <v>99</v>
      </c>
      <c r="C279" s="27">
        <v>45950</v>
      </c>
      <c r="D279" s="27">
        <v>1</v>
      </c>
      <c r="E279" s="27">
        <v>2.6997416020671836</v>
      </c>
      <c r="F279" s="18">
        <v>215000</v>
      </c>
      <c r="G279" s="18">
        <v>1</v>
      </c>
      <c r="H279" s="18">
        <v>0.70435955056179778</v>
      </c>
      <c r="I279" s="32">
        <f t="shared" si="48"/>
        <v>281617.57677408523</v>
      </c>
      <c r="J279" s="32">
        <f t="shared" si="49"/>
        <v>275490.42998577363</v>
      </c>
      <c r="K279" s="39">
        <f t="shared" si="51"/>
        <v>978.24302425119288</v>
      </c>
      <c r="L279" s="34">
        <f t="shared" si="52"/>
        <v>5.2476965921520388E-3</v>
      </c>
      <c r="M279" s="35">
        <v>958.65522066931453</v>
      </c>
      <c r="N279" s="35">
        <v>250.11206993192678</v>
      </c>
      <c r="O279" s="36">
        <f t="shared" si="50"/>
        <v>97824302.425119251</v>
      </c>
      <c r="P279" s="127">
        <f t="shared" si="53"/>
        <v>5.2476965921518515E-3</v>
      </c>
      <c r="Q279" s="84">
        <v>951.85357784540747</v>
      </c>
      <c r="R279" s="84">
        <v>7.0487390079220233E-3</v>
      </c>
      <c r="S279" s="131">
        <f t="shared" si="54"/>
        <v>-1.8010424157699845E-3</v>
      </c>
      <c r="T279" s="132">
        <f t="shared" si="59"/>
        <v>26.389446405785407</v>
      </c>
      <c r="U279" s="16">
        <v>977.99360946556965</v>
      </c>
      <c r="V279" s="16">
        <v>5.247696592151907E-3</v>
      </c>
      <c r="W279" s="115">
        <f t="shared" si="55"/>
        <v>-1.3183898417423734E-16</v>
      </c>
      <c r="X279" s="17">
        <f t="shared" si="56"/>
        <v>-0.24941478562323027</v>
      </c>
      <c r="Y279" s="16">
        <v>978.24302425119276</v>
      </c>
      <c r="Z279" s="16">
        <v>5.2476965921519217E-3</v>
      </c>
      <c r="AA279" s="115">
        <f t="shared" si="57"/>
        <v>-1.1709383462843448E-16</v>
      </c>
      <c r="AB279" s="17">
        <f t="shared" si="58"/>
        <v>0</v>
      </c>
    </row>
    <row r="280" spans="1:28">
      <c r="A280" s="18">
        <v>20190220</v>
      </c>
      <c r="B280" s="18" t="s">
        <v>99</v>
      </c>
      <c r="C280" s="27">
        <v>46900</v>
      </c>
      <c r="D280" s="27">
        <v>1</v>
      </c>
      <c r="E280" s="27">
        <v>2.6997416020671836</v>
      </c>
      <c r="F280" s="22">
        <v>213500</v>
      </c>
      <c r="G280" s="18">
        <v>1</v>
      </c>
      <c r="H280" s="18">
        <v>0.70435955056179778</v>
      </c>
      <c r="I280" s="32">
        <f t="shared" si="48"/>
        <v>281617.57677408523</v>
      </c>
      <c r="J280" s="32">
        <f t="shared" si="49"/>
        <v>276998.64518189471</v>
      </c>
      <c r="K280" s="39">
        <f t="shared" si="51"/>
        <v>983.59856779857228</v>
      </c>
      <c r="L280" s="34">
        <f t="shared" si="52"/>
        <v>5.4746554941997759E-3</v>
      </c>
      <c r="M280" s="35">
        <v>958.65522066931453</v>
      </c>
      <c r="N280" s="35">
        <v>250.11206993192678</v>
      </c>
      <c r="O280" s="36">
        <f t="shared" si="50"/>
        <v>98359856.779857218</v>
      </c>
      <c r="P280" s="127">
        <f t="shared" si="53"/>
        <v>5.4746554942000586E-3</v>
      </c>
      <c r="Q280" s="84">
        <v>954.64995484934241</v>
      </c>
      <c r="R280" s="84">
        <v>2.9378226536320284E-3</v>
      </c>
      <c r="S280" s="131">
        <f t="shared" si="54"/>
        <v>2.5368328405677475E-3</v>
      </c>
      <c r="T280" s="132">
        <f t="shared" si="59"/>
        <v>28.948612949229869</v>
      </c>
      <c r="U280" s="16">
        <v>983.34778755292268</v>
      </c>
      <c r="V280" s="16">
        <v>5.4746554941998609E-3</v>
      </c>
      <c r="W280" s="115">
        <f t="shared" si="55"/>
        <v>8.5001450322863548E-17</v>
      </c>
      <c r="X280" s="17">
        <f t="shared" si="56"/>
        <v>-0.25078024564959378</v>
      </c>
      <c r="Y280" s="16">
        <v>983.59856779857216</v>
      </c>
      <c r="Z280" s="16">
        <v>5.4746554941997767E-3</v>
      </c>
      <c r="AA280" s="115">
        <f t="shared" si="57"/>
        <v>0</v>
      </c>
      <c r="AB280" s="17">
        <f t="shared" si="58"/>
        <v>0</v>
      </c>
    </row>
    <row r="281" spans="1:28">
      <c r="A281" s="18">
        <v>20190221</v>
      </c>
      <c r="B281" s="18" t="s">
        <v>99</v>
      </c>
      <c r="C281" s="27">
        <v>46950</v>
      </c>
      <c r="D281" s="27">
        <v>1</v>
      </c>
      <c r="E281" s="27">
        <v>2.6997416020671836</v>
      </c>
      <c r="F281" s="18">
        <v>207500</v>
      </c>
      <c r="G281" s="18">
        <v>1</v>
      </c>
      <c r="H281" s="18">
        <v>0.70435955056179778</v>
      </c>
      <c r="I281" s="32">
        <f t="shared" si="48"/>
        <v>281617.57677408523</v>
      </c>
      <c r="J281" s="32">
        <f t="shared" si="49"/>
        <v>272907.47495862731</v>
      </c>
      <c r="K281" s="39">
        <f t="shared" si="51"/>
        <v>969.07117121299143</v>
      </c>
      <c r="L281" s="34">
        <f t="shared" si="52"/>
        <v>-1.4769639831923647E-2</v>
      </c>
      <c r="M281" s="35">
        <v>958.65522066931453</v>
      </c>
      <c r="N281" s="35">
        <v>250.11206993192678</v>
      </c>
      <c r="O281" s="36">
        <f t="shared" si="50"/>
        <v>96907117.121299118</v>
      </c>
      <c r="P281" s="127">
        <f t="shared" si="53"/>
        <v>-1.476963983192381E-2</v>
      </c>
      <c r="Q281" s="84">
        <v>937.98241871827918</v>
      </c>
      <c r="R281" s="84">
        <v>-1.7459316942714995E-2</v>
      </c>
      <c r="S281" s="131">
        <f t="shared" si="54"/>
        <v>2.689677110791348E-3</v>
      </c>
      <c r="T281" s="132">
        <f t="shared" si="59"/>
        <v>31.088752494712253</v>
      </c>
      <c r="U281" s="16">
        <v>968.82409490124724</v>
      </c>
      <c r="V281" s="16">
        <v>-1.4769639831923451E-2</v>
      </c>
      <c r="W281" s="115">
        <f t="shared" si="55"/>
        <v>1.960237527853792E-16</v>
      </c>
      <c r="X281" s="17">
        <f t="shared" si="56"/>
        <v>-0.24707631174419475</v>
      </c>
      <c r="Y281" s="16">
        <v>969.07117121299132</v>
      </c>
      <c r="Z281" s="16">
        <v>-1.4769639831923649E-2</v>
      </c>
      <c r="AA281" s="115">
        <f t="shared" si="57"/>
        <v>0</v>
      </c>
      <c r="AB281" s="17">
        <f t="shared" si="58"/>
        <v>0</v>
      </c>
    </row>
    <row r="282" spans="1:28">
      <c r="A282" s="18">
        <v>20190222</v>
      </c>
      <c r="B282" s="18" t="s">
        <v>99</v>
      </c>
      <c r="C282" s="27">
        <v>47150</v>
      </c>
      <c r="D282" s="27">
        <v>1</v>
      </c>
      <c r="E282" s="27">
        <v>2.6997416020671836</v>
      </c>
      <c r="F282" s="18">
        <v>207000</v>
      </c>
      <c r="G282" s="18">
        <v>1</v>
      </c>
      <c r="H282" s="18">
        <v>0.70435955056179778</v>
      </c>
      <c r="I282" s="32">
        <f t="shared" si="48"/>
        <v>281617.57677408523</v>
      </c>
      <c r="J282" s="32">
        <f t="shared" si="49"/>
        <v>273095.24350375985</v>
      </c>
      <c r="K282" s="39">
        <f t="shared" si="51"/>
        <v>969.73792130467041</v>
      </c>
      <c r="L282" s="34">
        <f t="shared" si="52"/>
        <v>6.8803005546476338E-4</v>
      </c>
      <c r="M282" s="35">
        <v>958.65522066931453</v>
      </c>
      <c r="N282" s="35">
        <v>250.11206993192678</v>
      </c>
      <c r="O282" s="36">
        <f t="shared" si="50"/>
        <v>96973792.130467027</v>
      </c>
      <c r="P282" s="127">
        <f t="shared" si="53"/>
        <v>6.880300554648859E-4</v>
      </c>
      <c r="Q282" s="84">
        <v>938.04800523502365</v>
      </c>
      <c r="R282" s="84">
        <v>6.9922970234448731E-5</v>
      </c>
      <c r="S282" s="131">
        <f t="shared" si="54"/>
        <v>6.1810708523031468E-4</v>
      </c>
      <c r="T282" s="132">
        <f t="shared" si="59"/>
        <v>31.689916069646756</v>
      </c>
      <c r="U282" s="16">
        <v>969.49067499699754</v>
      </c>
      <c r="V282" s="16">
        <v>6.8803005546455782E-4</v>
      </c>
      <c r="W282" s="115">
        <f t="shared" si="55"/>
        <v>-2.0556473190325164E-16</v>
      </c>
      <c r="X282" s="17">
        <f t="shared" si="56"/>
        <v>-0.24724630767286726</v>
      </c>
      <c r="Y282" s="16">
        <v>969.73792130467029</v>
      </c>
      <c r="Z282" s="16">
        <v>6.8803005546476349E-4</v>
      </c>
      <c r="AA282" s="115">
        <f t="shared" si="57"/>
        <v>0</v>
      </c>
      <c r="AB282" s="17">
        <f t="shared" si="58"/>
        <v>0</v>
      </c>
    </row>
    <row r="283" spans="1:28">
      <c r="A283" s="18">
        <v>20190225</v>
      </c>
      <c r="B283" s="18" t="s">
        <v>99</v>
      </c>
      <c r="C283" s="27">
        <v>47350</v>
      </c>
      <c r="D283" s="27">
        <v>1</v>
      </c>
      <c r="E283" s="27">
        <v>2.6997416020671836</v>
      </c>
      <c r="F283" s="18">
        <v>204000</v>
      </c>
      <c r="G283" s="18">
        <v>1</v>
      </c>
      <c r="H283" s="18">
        <v>0.70435955056179778</v>
      </c>
      <c r="I283" s="32">
        <f t="shared" si="48"/>
        <v>281617.57677408523</v>
      </c>
      <c r="J283" s="32">
        <f t="shared" si="49"/>
        <v>271522.11317248794</v>
      </c>
      <c r="K283" s="39">
        <f t="shared" si="51"/>
        <v>964.15186964805139</v>
      </c>
      <c r="L283" s="34">
        <f t="shared" si="52"/>
        <v>-5.7603725026073357E-3</v>
      </c>
      <c r="M283" s="35">
        <v>958.65522066931453</v>
      </c>
      <c r="N283" s="35">
        <v>250.11206993192678</v>
      </c>
      <c r="O283" s="36">
        <f t="shared" si="50"/>
        <v>96415186.964805111</v>
      </c>
      <c r="P283" s="127">
        <f t="shared" si="53"/>
        <v>-5.7603725026074823E-3</v>
      </c>
      <c r="Q283" s="84">
        <v>931.01404589634285</v>
      </c>
      <c r="R283" s="84">
        <v>-7.4985067922173935E-3</v>
      </c>
      <c r="S283" s="131">
        <f t="shared" si="54"/>
        <v>1.7381342896100578E-3</v>
      </c>
      <c r="T283" s="132">
        <f t="shared" si="59"/>
        <v>33.137823751708538</v>
      </c>
      <c r="U283" s="16">
        <v>963.90604757121048</v>
      </c>
      <c r="V283" s="16">
        <v>-5.7603725026074718E-3</v>
      </c>
      <c r="W283" s="115">
        <f t="shared" si="55"/>
        <v>-1.3617579286417936E-16</v>
      </c>
      <c r="X283" s="17">
        <f t="shared" si="56"/>
        <v>-0.24582207684090918</v>
      </c>
      <c r="Y283" s="16">
        <v>964.15186964805105</v>
      </c>
      <c r="Z283" s="16">
        <v>-5.7603725026075707E-3</v>
      </c>
      <c r="AA283" s="115">
        <f t="shared" si="57"/>
        <v>-2.3505503099485736E-16</v>
      </c>
      <c r="AB283" s="17">
        <f t="shared" si="58"/>
        <v>0</v>
      </c>
    </row>
    <row r="284" spans="1:28">
      <c r="A284" s="18">
        <v>20190226</v>
      </c>
      <c r="B284" s="18" t="s">
        <v>99</v>
      </c>
      <c r="C284" s="27">
        <v>46750</v>
      </c>
      <c r="D284" s="27">
        <v>1</v>
      </c>
      <c r="E284" s="27">
        <v>2.6997416020671836</v>
      </c>
      <c r="F284" s="18">
        <v>204500</v>
      </c>
      <c r="G284" s="18">
        <v>1</v>
      </c>
      <c r="H284" s="18">
        <v>0.70435955056179778</v>
      </c>
      <c r="I284" s="32">
        <f t="shared" si="48"/>
        <v>281617.57677408523</v>
      </c>
      <c r="J284" s="32">
        <f t="shared" si="49"/>
        <v>270254.44798652845</v>
      </c>
      <c r="K284" s="39">
        <f t="shared" si="51"/>
        <v>959.65049867369487</v>
      </c>
      <c r="L284" s="34">
        <f t="shared" si="52"/>
        <v>-4.6687364470907201E-3</v>
      </c>
      <c r="M284" s="35">
        <v>958.65522066931453</v>
      </c>
      <c r="N284" s="35">
        <v>250.11206993192678</v>
      </c>
      <c r="O284" s="36">
        <f t="shared" si="50"/>
        <v>95965049.867369473</v>
      </c>
      <c r="P284" s="127">
        <f t="shared" si="53"/>
        <v>-4.6687364470905813E-3</v>
      </c>
      <c r="Q284" s="84">
        <v>927.97746800393929</v>
      </c>
      <c r="R284" s="84">
        <v>-3.26158118214002E-3</v>
      </c>
      <c r="S284" s="131">
        <f t="shared" si="54"/>
        <v>-1.4071552649507E-3</v>
      </c>
      <c r="T284" s="132">
        <f t="shared" si="59"/>
        <v>31.673030669755576</v>
      </c>
      <c r="U284" s="16">
        <v>959.40582427534389</v>
      </c>
      <c r="V284" s="16">
        <v>-4.6687364470904278E-3</v>
      </c>
      <c r="W284" s="115">
        <f t="shared" si="55"/>
        <v>2.92300905702092E-16</v>
      </c>
      <c r="X284" s="17">
        <f t="shared" si="56"/>
        <v>-0.24467439835098048</v>
      </c>
      <c r="Y284" s="16">
        <v>959.65049867369476</v>
      </c>
      <c r="Z284" s="16">
        <v>-4.6687364470904859E-3</v>
      </c>
      <c r="AA284" s="115">
        <f t="shared" si="57"/>
        <v>2.3418766925686896E-16</v>
      </c>
      <c r="AB284" s="17">
        <f t="shared" si="58"/>
        <v>0</v>
      </c>
    </row>
    <row r="285" spans="1:28">
      <c r="A285" s="18">
        <v>20190227</v>
      </c>
      <c r="B285" s="18" t="s">
        <v>99</v>
      </c>
      <c r="C285" s="27">
        <v>46750</v>
      </c>
      <c r="D285" s="27">
        <v>1</v>
      </c>
      <c r="E285" s="27">
        <v>2.6997416020671836</v>
      </c>
      <c r="F285" s="18">
        <v>202500</v>
      </c>
      <c r="G285" s="18">
        <v>1</v>
      </c>
      <c r="H285" s="18">
        <v>0.70435955056179778</v>
      </c>
      <c r="I285" s="32">
        <f t="shared" si="48"/>
        <v>281617.57677408523</v>
      </c>
      <c r="J285" s="32">
        <f t="shared" si="49"/>
        <v>268845.72888540488</v>
      </c>
      <c r="K285" s="39">
        <f t="shared" si="51"/>
        <v>954.64825727505638</v>
      </c>
      <c r="L285" s="34">
        <f t="shared" si="52"/>
        <v>-5.2125658305309502E-3</v>
      </c>
      <c r="M285" s="35">
        <v>958.65522066931453</v>
      </c>
      <c r="N285" s="35">
        <v>250.11206993192678</v>
      </c>
      <c r="O285" s="36">
        <f t="shared" si="50"/>
        <v>95464825.727505624</v>
      </c>
      <c r="P285" s="127">
        <f t="shared" si="53"/>
        <v>-5.2125658305309493E-3</v>
      </c>
      <c r="Q285" s="84">
        <v>922.29783131959903</v>
      </c>
      <c r="R285" s="84">
        <v>-6.1204467567052574E-3</v>
      </c>
      <c r="S285" s="131">
        <f t="shared" si="54"/>
        <v>9.0788092617430718E-4</v>
      </c>
      <c r="T285" s="132">
        <f t="shared" si="59"/>
        <v>32.350425955457354</v>
      </c>
      <c r="U285" s="16">
        <v>954.40485825811379</v>
      </c>
      <c r="V285" s="16">
        <v>-5.2125658305310126E-3</v>
      </c>
      <c r="W285" s="115">
        <f t="shared" si="55"/>
        <v>-6.2450045135165055E-17</v>
      </c>
      <c r="X285" s="17">
        <f t="shared" si="56"/>
        <v>-0.2433990169425897</v>
      </c>
      <c r="Y285" s="16">
        <v>954.64825727505627</v>
      </c>
      <c r="Z285" s="16">
        <v>-5.212565830530951E-3</v>
      </c>
      <c r="AA285" s="115">
        <f t="shared" si="57"/>
        <v>0</v>
      </c>
      <c r="AB285" s="17">
        <f t="shared" si="58"/>
        <v>0</v>
      </c>
    </row>
    <row r="286" spans="1:28">
      <c r="A286" s="18">
        <v>20190228</v>
      </c>
      <c r="B286" s="18" t="s">
        <v>99</v>
      </c>
      <c r="C286" s="27">
        <v>45100</v>
      </c>
      <c r="D286" s="27">
        <v>1</v>
      </c>
      <c r="E286" s="27">
        <v>2.6997416020671836</v>
      </c>
      <c r="F286" s="18">
        <v>204500</v>
      </c>
      <c r="G286" s="18">
        <v>1</v>
      </c>
      <c r="H286" s="18">
        <v>0.70435955056179778</v>
      </c>
      <c r="I286" s="32">
        <f t="shared" si="48"/>
        <v>281617.57677408523</v>
      </c>
      <c r="J286" s="32">
        <f t="shared" si="49"/>
        <v>265799.87434311758</v>
      </c>
      <c r="K286" s="39">
        <f t="shared" si="51"/>
        <v>943.83268753265111</v>
      </c>
      <c r="L286" s="34">
        <f t="shared" si="52"/>
        <v>-1.1329376720675305E-2</v>
      </c>
      <c r="M286" s="35">
        <v>958.65522066931453</v>
      </c>
      <c r="N286" s="35">
        <v>250.11206993192678</v>
      </c>
      <c r="O286" s="36">
        <f t="shared" si="50"/>
        <v>94383268.753265113</v>
      </c>
      <c r="P286" s="127">
        <f t="shared" si="53"/>
        <v>-1.1329376720675143E-2</v>
      </c>
      <c r="Q286" s="84">
        <v>915.72212857934574</v>
      </c>
      <c r="R286" s="84">
        <v>-7.1296955462260515E-3</v>
      </c>
      <c r="S286" s="131">
        <f t="shared" si="54"/>
        <v>-4.199681174449253E-3</v>
      </c>
      <c r="T286" s="132">
        <f t="shared" si="59"/>
        <v>28.110558953305372</v>
      </c>
      <c r="U286" s="16">
        <v>943.59204607486504</v>
      </c>
      <c r="V286" s="16">
        <v>-1.1329376720675162E-2</v>
      </c>
      <c r="W286" s="115">
        <f t="shared" si="55"/>
        <v>1.4224732503009818E-16</v>
      </c>
      <c r="X286" s="17">
        <f t="shared" si="56"/>
        <v>-0.24064145778606871</v>
      </c>
      <c r="Y286" s="16">
        <v>943.83268753265099</v>
      </c>
      <c r="Z286" s="16">
        <v>-1.1329376720675306E-2</v>
      </c>
      <c r="AA286" s="115">
        <f t="shared" si="57"/>
        <v>0</v>
      </c>
      <c r="AB286" s="17">
        <f t="shared" si="58"/>
        <v>0</v>
      </c>
    </row>
    <row r="287" spans="1:28">
      <c r="A287" s="18">
        <v>20190304</v>
      </c>
      <c r="B287" s="18" t="s">
        <v>99</v>
      </c>
      <c r="C287" s="27">
        <v>44850</v>
      </c>
      <c r="D287" s="27">
        <v>1</v>
      </c>
      <c r="E287" s="27">
        <v>2.6997416020671836</v>
      </c>
      <c r="F287" s="18">
        <v>207500</v>
      </c>
      <c r="G287" s="18">
        <v>1</v>
      </c>
      <c r="H287" s="18">
        <v>0.70435955056179778</v>
      </c>
      <c r="I287" s="32">
        <f t="shared" si="48"/>
        <v>281617.57677408523</v>
      </c>
      <c r="J287" s="32">
        <f t="shared" si="49"/>
        <v>267238.01759428624</v>
      </c>
      <c r="K287" s="39">
        <f t="shared" si="51"/>
        <v>948.93941157893596</v>
      </c>
      <c r="L287" s="34">
        <f t="shared" si="52"/>
        <v>5.4106242703192984E-3</v>
      </c>
      <c r="M287" s="35">
        <v>958.65522066931453</v>
      </c>
      <c r="N287" s="35">
        <v>250.11206993192678</v>
      </c>
      <c r="O287" s="36">
        <f t="shared" si="50"/>
        <v>94893941.157893568</v>
      </c>
      <c r="P287" s="127">
        <f t="shared" si="53"/>
        <v>5.4106242703189844E-3</v>
      </c>
      <c r="Q287" s="84">
        <v>922.38471399606919</v>
      </c>
      <c r="R287" s="84">
        <v>7.275771993257186E-3</v>
      </c>
      <c r="S287" s="131">
        <f t="shared" si="54"/>
        <v>-1.8651477229378877E-3</v>
      </c>
      <c r="T287" s="132">
        <f t="shared" si="59"/>
        <v>26.554697582866766</v>
      </c>
      <c r="U287" s="16">
        <v>948.69746810063759</v>
      </c>
      <c r="V287" s="16">
        <v>5.4106242703189211E-3</v>
      </c>
      <c r="W287" s="115">
        <f t="shared" si="55"/>
        <v>-3.7730235602495554E-16</v>
      </c>
      <c r="X287" s="17">
        <f t="shared" si="56"/>
        <v>-0.24194347829836715</v>
      </c>
      <c r="Y287" s="16">
        <v>948.93941157893573</v>
      </c>
      <c r="Z287" s="16">
        <v>5.4106242703191787E-3</v>
      </c>
      <c r="AA287" s="115">
        <f t="shared" si="57"/>
        <v>-1.1969591984239969E-16</v>
      </c>
      <c r="AB287" s="17">
        <f t="shared" si="58"/>
        <v>0</v>
      </c>
    </row>
    <row r="288" spans="1:28">
      <c r="A288" s="18">
        <v>20190305</v>
      </c>
      <c r="B288" s="18" t="s">
        <v>99</v>
      </c>
      <c r="C288" s="27">
        <v>44250</v>
      </c>
      <c r="D288" s="27">
        <v>1</v>
      </c>
      <c r="E288" s="27">
        <v>2.6997416020671836</v>
      </c>
      <c r="F288" s="18">
        <v>210000</v>
      </c>
      <c r="G288" s="18">
        <v>1</v>
      </c>
      <c r="H288" s="18">
        <v>0.70435955056179778</v>
      </c>
      <c r="I288" s="32">
        <f t="shared" si="48"/>
        <v>281617.57677408523</v>
      </c>
      <c r="J288" s="32">
        <f t="shared" si="49"/>
        <v>267379.07150945038</v>
      </c>
      <c r="K288" s="39">
        <f t="shared" si="51"/>
        <v>949.44028200321804</v>
      </c>
      <c r="L288" s="34">
        <f t="shared" si="52"/>
        <v>5.2782128992691748E-4</v>
      </c>
      <c r="M288" s="35">
        <v>958.65522066931453</v>
      </c>
      <c r="N288" s="35">
        <v>250.11206993192678</v>
      </c>
      <c r="O288" s="36">
        <f t="shared" si="50"/>
        <v>94944028.200321794</v>
      </c>
      <c r="P288" s="127">
        <f t="shared" si="53"/>
        <v>5.278212899270955E-4</v>
      </c>
      <c r="Q288" s="84">
        <v>925.0277727880059</v>
      </c>
      <c r="R288" s="84">
        <v>2.8654624820115713E-3</v>
      </c>
      <c r="S288" s="131">
        <f t="shared" si="54"/>
        <v>-2.3376411920846538E-3</v>
      </c>
      <c r="T288" s="132">
        <f t="shared" si="59"/>
        <v>24.41250921521214</v>
      </c>
      <c r="U288" s="16">
        <v>949.1982108220011</v>
      </c>
      <c r="V288" s="16">
        <v>5.2782128992715893E-4</v>
      </c>
      <c r="W288" s="115">
        <f t="shared" si="55"/>
        <v>2.4145182381252184E-16</v>
      </c>
      <c r="X288" s="17">
        <f t="shared" si="56"/>
        <v>-0.24207118121694293</v>
      </c>
      <c r="Y288" s="16">
        <v>949.44028200321782</v>
      </c>
      <c r="Z288" s="16">
        <v>5.2782128992691758E-4</v>
      </c>
      <c r="AA288" s="115">
        <f t="shared" si="57"/>
        <v>0</v>
      </c>
      <c r="AB288" s="17">
        <f t="shared" si="58"/>
        <v>0</v>
      </c>
    </row>
    <row r="289" spans="1:28">
      <c r="A289" s="18">
        <v>20190306</v>
      </c>
      <c r="B289" s="18" t="s">
        <v>99</v>
      </c>
      <c r="C289" s="27">
        <v>44000</v>
      </c>
      <c r="D289" s="27">
        <v>1</v>
      </c>
      <c r="E289" s="27">
        <v>2.6997416020671836</v>
      </c>
      <c r="F289" s="18">
        <v>211000</v>
      </c>
      <c r="G289" s="18">
        <v>1</v>
      </c>
      <c r="H289" s="18">
        <v>0.70435955056179778</v>
      </c>
      <c r="I289" s="32">
        <f t="shared" si="48"/>
        <v>281617.57677408523</v>
      </c>
      <c r="J289" s="32">
        <f t="shared" si="49"/>
        <v>267408.49565949541</v>
      </c>
      <c r="K289" s="39">
        <f t="shared" si="51"/>
        <v>949.54476465086418</v>
      </c>
      <c r="L289" s="34">
        <f t="shared" si="52"/>
        <v>1.1004657125531835E-4</v>
      </c>
      <c r="M289" s="35">
        <v>958.65522066931453</v>
      </c>
      <c r="N289" s="35">
        <v>250.11206993192678</v>
      </c>
      <c r="O289" s="36">
        <f t="shared" si="50"/>
        <v>94954476.465086401</v>
      </c>
      <c r="P289" s="127">
        <f t="shared" si="53"/>
        <v>1.1004657125524762E-4</v>
      </c>
      <c r="Q289" s="84">
        <v>926.01072152038898</v>
      </c>
      <c r="R289" s="84">
        <v>1.0626153736125145E-3</v>
      </c>
      <c r="S289" s="131">
        <f t="shared" si="54"/>
        <v>-9.5256880235719608E-4</v>
      </c>
      <c r="T289" s="132">
        <f t="shared" si="59"/>
        <v>23.534043130475197</v>
      </c>
      <c r="U289" s="16">
        <v>949.30266683054367</v>
      </c>
      <c r="V289" s="16">
        <v>1.1004657125524044E-4</v>
      </c>
      <c r="W289" s="115">
        <f t="shared" si="55"/>
        <v>-7.7913478620239562E-17</v>
      </c>
      <c r="X289" s="17">
        <f t="shared" si="56"/>
        <v>-0.24209782032050953</v>
      </c>
      <c r="Y289" s="16">
        <v>949.54476465086395</v>
      </c>
      <c r="Z289" s="16">
        <v>1.1004657125531838E-4</v>
      </c>
      <c r="AA289" s="115">
        <f t="shared" si="57"/>
        <v>0</v>
      </c>
      <c r="AB289" s="17">
        <f t="shared" si="58"/>
        <v>0</v>
      </c>
    </row>
    <row r="290" spans="1:28">
      <c r="A290" s="18">
        <v>20190307</v>
      </c>
      <c r="B290" s="18" t="s">
        <v>99</v>
      </c>
      <c r="C290" s="27">
        <v>44450</v>
      </c>
      <c r="D290" s="27">
        <v>1</v>
      </c>
      <c r="E290" s="27">
        <v>2.6997416020671836</v>
      </c>
      <c r="F290" s="18">
        <v>207000</v>
      </c>
      <c r="G290" s="18">
        <v>1</v>
      </c>
      <c r="H290" s="18">
        <v>0.70435955056179778</v>
      </c>
      <c r="I290" s="32">
        <f t="shared" si="48"/>
        <v>281617.57677408523</v>
      </c>
      <c r="J290" s="32">
        <f t="shared" si="49"/>
        <v>265805.94117817847</v>
      </c>
      <c r="K290" s="39">
        <f t="shared" si="51"/>
        <v>943.85423034659902</v>
      </c>
      <c r="L290" s="34">
        <f t="shared" si="52"/>
        <v>-5.9929078818706299E-3</v>
      </c>
      <c r="M290" s="35">
        <v>958.65522066931453</v>
      </c>
      <c r="N290" s="35">
        <v>250.11206993192678</v>
      </c>
      <c r="O290" s="36">
        <f t="shared" si="50"/>
        <v>94385423.034659877</v>
      </c>
      <c r="P290" s="127">
        <f t="shared" si="53"/>
        <v>-5.9929078818707097E-3</v>
      </c>
      <c r="Q290" s="84">
        <v>917.99381344932499</v>
      </c>
      <c r="R290" s="84">
        <v>-8.6574678724035455E-3</v>
      </c>
      <c r="S290" s="131">
        <f t="shared" si="54"/>
        <v>2.6645599905329156E-3</v>
      </c>
      <c r="T290" s="132">
        <f t="shared" si="59"/>
        <v>25.860416897274035</v>
      </c>
      <c r="U290" s="16">
        <v>943.61358339621404</v>
      </c>
      <c r="V290" s="16">
        <v>-5.9929078818706915E-3</v>
      </c>
      <c r="W290" s="115">
        <f t="shared" si="55"/>
        <v>-6.1582683397176652E-17</v>
      </c>
      <c r="X290" s="17">
        <f t="shared" si="56"/>
        <v>-0.24064695038498485</v>
      </c>
      <c r="Y290" s="16">
        <v>943.8542303465988</v>
      </c>
      <c r="Z290" s="16">
        <v>-5.9929078818706316E-3</v>
      </c>
      <c r="AA290" s="115">
        <f t="shared" si="57"/>
        <v>0</v>
      </c>
      <c r="AB290" s="17">
        <f t="shared" si="58"/>
        <v>0</v>
      </c>
    </row>
    <row r="291" spans="1:28">
      <c r="A291" s="18">
        <v>20190308</v>
      </c>
      <c r="B291" s="18" t="s">
        <v>99</v>
      </c>
      <c r="C291" s="27">
        <v>43800</v>
      </c>
      <c r="D291" s="27">
        <v>1</v>
      </c>
      <c r="E291" s="27">
        <v>2.6997416020671836</v>
      </c>
      <c r="F291" s="18">
        <v>206000</v>
      </c>
      <c r="G291" s="18">
        <v>1</v>
      </c>
      <c r="H291" s="18">
        <v>0.70435955056179778</v>
      </c>
      <c r="I291" s="32">
        <f t="shared" si="48"/>
        <v>281617.57677408523</v>
      </c>
      <c r="J291" s="32">
        <f t="shared" si="49"/>
        <v>263346.74958627298</v>
      </c>
      <c r="K291" s="39">
        <f t="shared" si="51"/>
        <v>935.12185071292913</v>
      </c>
      <c r="L291" s="34">
        <f t="shared" si="52"/>
        <v>-9.2518307943200272E-3</v>
      </c>
      <c r="M291" s="35">
        <v>958.65522066931453</v>
      </c>
      <c r="N291" s="35">
        <v>250.11206993192678</v>
      </c>
      <c r="O291" s="36">
        <f t="shared" si="50"/>
        <v>93512185.071292892</v>
      </c>
      <c r="P291" s="127">
        <f t="shared" si="53"/>
        <v>-9.2518307943199873E-3</v>
      </c>
      <c r="Q291" s="84">
        <v>910.32613412170895</v>
      </c>
      <c r="R291" s="84">
        <v>-8.3526481499968334E-3</v>
      </c>
      <c r="S291" s="131">
        <f t="shared" si="54"/>
        <v>-8.9918264432319386E-4</v>
      </c>
      <c r="T291" s="132">
        <f t="shared" si="59"/>
        <v>24.795716591220184</v>
      </c>
      <c r="U291" s="16">
        <v>934.88343018741034</v>
      </c>
      <c r="V291" s="16">
        <v>-9.2518307943199613E-3</v>
      </c>
      <c r="W291" s="115">
        <f t="shared" si="55"/>
        <v>6.591949208711867E-17</v>
      </c>
      <c r="X291" s="17">
        <f t="shared" si="56"/>
        <v>-0.23842052551879078</v>
      </c>
      <c r="Y291" s="16">
        <v>935.12185071292902</v>
      </c>
      <c r="Z291" s="16">
        <v>-9.2518307943199093E-3</v>
      </c>
      <c r="AA291" s="115">
        <f t="shared" si="57"/>
        <v>1.1796119636642288E-16</v>
      </c>
      <c r="AB291" s="17">
        <f t="shared" si="58"/>
        <v>0</v>
      </c>
    </row>
    <row r="292" spans="1:28">
      <c r="A292" s="18">
        <v>20190311</v>
      </c>
      <c r="B292" s="18" t="s">
        <v>99</v>
      </c>
      <c r="C292" s="27">
        <v>43650</v>
      </c>
      <c r="D292" s="27">
        <v>1</v>
      </c>
      <c r="E292" s="27">
        <v>2.6997416020671836</v>
      </c>
      <c r="F292" s="18">
        <v>205000</v>
      </c>
      <c r="G292" s="18">
        <v>1</v>
      </c>
      <c r="H292" s="18">
        <v>0.70435955056179778</v>
      </c>
      <c r="I292" s="32">
        <f t="shared" si="48"/>
        <v>281617.57677408523</v>
      </c>
      <c r="J292" s="32">
        <f t="shared" si="49"/>
        <v>262237.42879540112</v>
      </c>
      <c r="K292" s="39">
        <f t="shared" si="51"/>
        <v>931.18274718260591</v>
      </c>
      <c r="L292" s="34">
        <f t="shared" si="52"/>
        <v>-4.2123959859563572E-3</v>
      </c>
      <c r="M292" s="35">
        <v>958.65522066931453</v>
      </c>
      <c r="N292" s="35">
        <v>250.11206993192678</v>
      </c>
      <c r="O292" s="36">
        <f t="shared" si="50"/>
        <v>93118274.718260571</v>
      </c>
      <c r="P292" s="127">
        <f t="shared" si="53"/>
        <v>-4.2123959859563416E-3</v>
      </c>
      <c r="Q292" s="84">
        <v>906.37219401366667</v>
      </c>
      <c r="R292" s="84">
        <v>-4.3434324906612429E-3</v>
      </c>
      <c r="S292" s="131">
        <f t="shared" si="54"/>
        <v>1.310365047048857E-4</v>
      </c>
      <c r="T292" s="132">
        <f t="shared" si="59"/>
        <v>24.810553168939236</v>
      </c>
      <c r="U292" s="16">
        <v>930.94533097875171</v>
      </c>
      <c r="V292" s="16">
        <v>-4.2123959859564318E-3</v>
      </c>
      <c r="W292" s="115">
        <f t="shared" si="55"/>
        <v>-7.4593109467002705E-17</v>
      </c>
      <c r="X292" s="17">
        <f t="shared" si="56"/>
        <v>-0.23741620385419537</v>
      </c>
      <c r="Y292" s="16">
        <v>931.18274718260568</v>
      </c>
      <c r="Z292" s="16">
        <v>-4.2123959859564795E-3</v>
      </c>
      <c r="AA292" s="115">
        <f t="shared" si="57"/>
        <v>-1.222980050563649E-16</v>
      </c>
      <c r="AB292" s="17">
        <f t="shared" si="58"/>
        <v>0</v>
      </c>
    </row>
    <row r="293" spans="1:28">
      <c r="A293" s="18">
        <v>20190312</v>
      </c>
      <c r="B293" s="18" t="s">
        <v>99</v>
      </c>
      <c r="C293" s="27">
        <v>44650</v>
      </c>
      <c r="D293" s="27">
        <v>1</v>
      </c>
      <c r="E293" s="27">
        <v>2.6997416020671836</v>
      </c>
      <c r="F293" s="18">
        <v>209000</v>
      </c>
      <c r="G293" s="18">
        <v>1</v>
      </c>
      <c r="H293" s="18">
        <v>0.70435955056179778</v>
      </c>
      <c r="I293" s="32">
        <f t="shared" si="48"/>
        <v>281617.57677408523</v>
      </c>
      <c r="J293" s="32">
        <f t="shared" si="49"/>
        <v>267754.60859971552</v>
      </c>
      <c r="K293" s="39">
        <f t="shared" si="51"/>
        <v>950.77378218657623</v>
      </c>
      <c r="L293" s="34">
        <f t="shared" si="52"/>
        <v>2.1038872405277173E-2</v>
      </c>
      <c r="M293" s="35">
        <v>958.65522066931453</v>
      </c>
      <c r="N293" s="35">
        <v>250.11206993192678</v>
      </c>
      <c r="O293" s="36">
        <f t="shared" si="50"/>
        <v>95077378.218657583</v>
      </c>
      <c r="P293" s="127">
        <f t="shared" si="53"/>
        <v>2.1038872405276961E-2</v>
      </c>
      <c r="Q293" s="84">
        <v>925.15894582149497</v>
      </c>
      <c r="R293" s="84">
        <v>2.0727414115205105E-2</v>
      </c>
      <c r="S293" s="131">
        <f t="shared" si="54"/>
        <v>3.1145829007206763E-4</v>
      </c>
      <c r="T293" s="132">
        <f t="shared" si="59"/>
        <v>25.61483636508126</v>
      </c>
      <c r="U293" s="16">
        <v>950.53137101350205</v>
      </c>
      <c r="V293" s="16">
        <v>2.1038872405277017E-2</v>
      </c>
      <c r="W293" s="115">
        <f t="shared" si="55"/>
        <v>-1.5612511283791264E-16</v>
      </c>
      <c r="X293" s="17">
        <f t="shared" si="56"/>
        <v>-0.24241117307417426</v>
      </c>
      <c r="Y293" s="16">
        <v>950.77378218657577</v>
      </c>
      <c r="Z293" s="16">
        <v>2.1038872405276934E-2</v>
      </c>
      <c r="AA293" s="115">
        <f t="shared" si="57"/>
        <v>-2.3939183968479938E-16</v>
      </c>
      <c r="AB293" s="17">
        <f t="shared" si="58"/>
        <v>0</v>
      </c>
    </row>
    <row r="294" spans="1:28">
      <c r="A294" s="18">
        <v>20190313</v>
      </c>
      <c r="B294" s="18" t="s">
        <v>99</v>
      </c>
      <c r="C294" s="27">
        <v>43850</v>
      </c>
      <c r="D294" s="27">
        <v>1</v>
      </c>
      <c r="E294" s="27">
        <v>2.6997416020671836</v>
      </c>
      <c r="F294" s="18">
        <v>207500</v>
      </c>
      <c r="G294" s="18">
        <v>1</v>
      </c>
      <c r="H294" s="18">
        <v>0.70435955056179778</v>
      </c>
      <c r="I294" s="32">
        <f t="shared" si="48"/>
        <v>281617.57677408523</v>
      </c>
      <c r="J294" s="32">
        <f t="shared" si="49"/>
        <v>264538.27599221905</v>
      </c>
      <c r="K294" s="39">
        <f t="shared" si="51"/>
        <v>939.35285937224262</v>
      </c>
      <c r="L294" s="34">
        <f t="shared" si="52"/>
        <v>-1.2012239954774446E-2</v>
      </c>
      <c r="M294" s="35">
        <v>958.65522066931453</v>
      </c>
      <c r="N294" s="35">
        <v>250.11206993192678</v>
      </c>
      <c r="O294" s="36">
        <f t="shared" si="50"/>
        <v>93935285.937224239</v>
      </c>
      <c r="P294" s="127">
        <f t="shared" si="53"/>
        <v>-1.2012239954774274E-2</v>
      </c>
      <c r="Q294" s="84">
        <v>914.95723555692155</v>
      </c>
      <c r="R294" s="84">
        <v>-1.1026981158912982E-2</v>
      </c>
      <c r="S294" s="131">
        <f t="shared" si="54"/>
        <v>-9.8525879586146455E-4</v>
      </c>
      <c r="T294" s="132">
        <f t="shared" si="59"/>
        <v>24.395623815321073</v>
      </c>
      <c r="U294" s="16">
        <v>939.11336010034756</v>
      </c>
      <c r="V294" s="16">
        <v>-1.2012239954773992E-2</v>
      </c>
      <c r="W294" s="115">
        <f t="shared" si="55"/>
        <v>4.5449755070592346E-16</v>
      </c>
      <c r="X294" s="17">
        <f t="shared" si="56"/>
        <v>-0.23949927189505615</v>
      </c>
      <c r="Y294" s="16">
        <v>939.35285937224251</v>
      </c>
      <c r="Z294" s="16">
        <v>-1.2012239954774094E-2</v>
      </c>
      <c r="AA294" s="115">
        <f t="shared" si="57"/>
        <v>3.5214886562329184E-16</v>
      </c>
      <c r="AB294" s="17">
        <f t="shared" si="58"/>
        <v>0</v>
      </c>
    </row>
    <row r="295" spans="1:28">
      <c r="A295" s="18">
        <v>20190314</v>
      </c>
      <c r="B295" s="18" t="s">
        <v>99</v>
      </c>
      <c r="C295" s="27">
        <v>43850</v>
      </c>
      <c r="D295" s="27">
        <v>1</v>
      </c>
      <c r="E295" s="27">
        <v>2.6997416020671836</v>
      </c>
      <c r="F295" s="18">
        <v>206000</v>
      </c>
      <c r="G295" s="18">
        <v>1</v>
      </c>
      <c r="H295" s="18">
        <v>0.70435955056179778</v>
      </c>
      <c r="I295" s="32">
        <f t="shared" si="48"/>
        <v>281617.57677408523</v>
      </c>
      <c r="J295" s="32">
        <f t="shared" si="49"/>
        <v>263481.73666637635</v>
      </c>
      <c r="K295" s="39">
        <f t="shared" si="51"/>
        <v>935.60117832326387</v>
      </c>
      <c r="L295" s="34">
        <f t="shared" si="52"/>
        <v>-3.9938996422344986E-3</v>
      </c>
      <c r="M295" s="35">
        <v>958.65522066931453</v>
      </c>
      <c r="N295" s="35">
        <v>250.11206993192678</v>
      </c>
      <c r="O295" s="36">
        <f t="shared" si="50"/>
        <v>93560117.832326353</v>
      </c>
      <c r="P295" s="127">
        <f t="shared" si="53"/>
        <v>-3.9938996422346192E-3</v>
      </c>
      <c r="Q295" s="84">
        <v>910.6975080436664</v>
      </c>
      <c r="R295" s="84">
        <v>-4.6556574971094765E-3</v>
      </c>
      <c r="S295" s="131">
        <f t="shared" si="54"/>
        <v>6.617578548749779E-4</v>
      </c>
      <c r="T295" s="132">
        <f t="shared" si="59"/>
        <v>24.903670279597463</v>
      </c>
      <c r="U295" s="16">
        <v>935.36263558742496</v>
      </c>
      <c r="V295" s="16">
        <v>-3.9938996422346964E-3</v>
      </c>
      <c r="W295" s="115">
        <f t="shared" si="55"/>
        <v>-1.9775847626135601E-16</v>
      </c>
      <c r="X295" s="17">
        <f t="shared" si="56"/>
        <v>-0.23854273583890517</v>
      </c>
      <c r="Y295" s="16">
        <v>935.60117832326375</v>
      </c>
      <c r="Z295" s="16">
        <v>-3.9938996422344995E-3</v>
      </c>
      <c r="AA295" s="115">
        <f t="shared" si="57"/>
        <v>0</v>
      </c>
      <c r="AB295" s="17">
        <f t="shared" si="58"/>
        <v>0</v>
      </c>
    </row>
    <row r="296" spans="1:28">
      <c r="A296" s="18">
        <v>20190315</v>
      </c>
      <c r="B296" s="18" t="s">
        <v>99</v>
      </c>
      <c r="C296" s="27">
        <v>44200</v>
      </c>
      <c r="D296" s="27">
        <v>1</v>
      </c>
      <c r="E296" s="27">
        <v>2.6997416020671836</v>
      </c>
      <c r="F296" s="18">
        <v>203000</v>
      </c>
      <c r="G296" s="18">
        <v>1</v>
      </c>
      <c r="H296" s="18">
        <v>0.70435955056179778</v>
      </c>
      <c r="I296" s="32">
        <f t="shared" si="48"/>
        <v>281617.57677408523</v>
      </c>
      <c r="J296" s="32">
        <f t="shared" si="49"/>
        <v>262313.56757541443</v>
      </c>
      <c r="K296" s="39">
        <f t="shared" si="51"/>
        <v>931.45310949764848</v>
      </c>
      <c r="L296" s="34">
        <f t="shared" si="52"/>
        <v>-4.4335865769743231E-3</v>
      </c>
      <c r="M296" s="35">
        <v>958.65522066931453</v>
      </c>
      <c r="N296" s="35">
        <v>250.11206993192678</v>
      </c>
      <c r="O296" s="36">
        <f t="shared" si="50"/>
        <v>93145310.949764833</v>
      </c>
      <c r="P296" s="127">
        <f t="shared" si="53"/>
        <v>-4.4335865769741262E-3</v>
      </c>
      <c r="Q296" s="84">
        <v>904.77767047085774</v>
      </c>
      <c r="R296" s="84">
        <v>-6.5003335580938191E-3</v>
      </c>
      <c r="S296" s="131">
        <f t="shared" si="54"/>
        <v>2.0667469811194959E-3</v>
      </c>
      <c r="T296" s="132">
        <f t="shared" si="59"/>
        <v>26.675439026790741</v>
      </c>
      <c r="U296" s="16">
        <v>931.21562436168142</v>
      </c>
      <c r="V296" s="16">
        <v>-4.4335865769741176E-3</v>
      </c>
      <c r="W296" s="115">
        <f t="shared" si="55"/>
        <v>2.0556473190325164E-16</v>
      </c>
      <c r="X296" s="17">
        <f t="shared" si="56"/>
        <v>-0.23748513596706289</v>
      </c>
      <c r="Y296" s="16">
        <v>931.45310949764848</v>
      </c>
      <c r="Z296" s="16">
        <v>-4.4335865769742017E-3</v>
      </c>
      <c r="AA296" s="115">
        <f t="shared" si="57"/>
        <v>1.214306433183765E-16</v>
      </c>
      <c r="AB296" s="17">
        <f t="shared" si="58"/>
        <v>0</v>
      </c>
    </row>
    <row r="297" spans="1:28">
      <c r="A297" s="18">
        <v>20190318</v>
      </c>
      <c r="B297" s="18" t="s">
        <v>99</v>
      </c>
      <c r="C297" s="27">
        <v>43700</v>
      </c>
      <c r="D297" s="27">
        <v>1</v>
      </c>
      <c r="E297" s="27">
        <v>2.6997416020671836</v>
      </c>
      <c r="F297" s="18">
        <v>201000</v>
      </c>
      <c r="G297" s="18">
        <v>1</v>
      </c>
      <c r="H297" s="18">
        <v>0.70435955056179778</v>
      </c>
      <c r="I297" s="32">
        <f t="shared" si="48"/>
        <v>281617.57677408523</v>
      </c>
      <c r="J297" s="32">
        <f t="shared" si="49"/>
        <v>259554.97767325726</v>
      </c>
      <c r="K297" s="39">
        <f t="shared" si="51"/>
        <v>921.65759199566344</v>
      </c>
      <c r="L297" s="34">
        <f t="shared" si="52"/>
        <v>-1.0516382845367243E-2</v>
      </c>
      <c r="M297" s="35">
        <v>958.65522066931453</v>
      </c>
      <c r="N297" s="35">
        <v>250.11206993192678</v>
      </c>
      <c r="O297" s="36">
        <f t="shared" si="50"/>
        <v>92165759.199566334</v>
      </c>
      <c r="P297" s="127">
        <f t="shared" si="53"/>
        <v>-1.0516382845367177E-2</v>
      </c>
      <c r="Q297" s="84">
        <v>895.38429456694359</v>
      </c>
      <c r="R297" s="84">
        <v>-1.0381971406329819E-2</v>
      </c>
      <c r="S297" s="131">
        <f t="shared" si="54"/>
        <v>-1.3441143903742368E-4</v>
      </c>
      <c r="T297" s="132">
        <f t="shared" si="59"/>
        <v>26.273297428719843</v>
      </c>
      <c r="U297" s="16">
        <v>921.42260434430602</v>
      </c>
      <c r="V297" s="16">
        <v>-1.0516382845367527E-2</v>
      </c>
      <c r="W297" s="115">
        <f t="shared" si="55"/>
        <v>-2.8449465006019636E-16</v>
      </c>
      <c r="X297" s="17">
        <f t="shared" si="56"/>
        <v>-0.23498765135741451</v>
      </c>
      <c r="Y297" s="16">
        <v>921.65759199566321</v>
      </c>
      <c r="Z297" s="16">
        <v>-1.0516382845367486E-2</v>
      </c>
      <c r="AA297" s="115">
        <f t="shared" si="57"/>
        <v>-2.4286128663675299E-16</v>
      </c>
      <c r="AB297" s="17">
        <f t="shared" si="58"/>
        <v>0</v>
      </c>
    </row>
    <row r="298" spans="1:28">
      <c r="A298" s="18">
        <v>20190319</v>
      </c>
      <c r="B298" s="18" t="s">
        <v>99</v>
      </c>
      <c r="C298" s="27">
        <v>43900</v>
      </c>
      <c r="D298" s="27">
        <v>1</v>
      </c>
      <c r="E298" s="27">
        <v>2.6997416020671836</v>
      </c>
      <c r="F298" s="18">
        <v>203000</v>
      </c>
      <c r="G298" s="18">
        <v>1</v>
      </c>
      <c r="H298" s="18">
        <v>0.70435955056179778</v>
      </c>
      <c r="I298" s="32">
        <f t="shared" si="48"/>
        <v>281617.57677408523</v>
      </c>
      <c r="J298" s="32">
        <f t="shared" si="49"/>
        <v>261503.64509479431</v>
      </c>
      <c r="K298" s="39">
        <f t="shared" si="51"/>
        <v>928.57714383564064</v>
      </c>
      <c r="L298" s="34">
        <f t="shared" si="52"/>
        <v>7.5077251031961988E-3</v>
      </c>
      <c r="M298" s="35">
        <v>958.65522066931453</v>
      </c>
      <c r="N298" s="35">
        <v>250.11206993192678</v>
      </c>
      <c r="O298" s="36">
        <f t="shared" si="50"/>
        <v>92857714.38356404</v>
      </c>
      <c r="P298" s="127">
        <f t="shared" si="53"/>
        <v>7.5077251031960409E-3</v>
      </c>
      <c r="Q298" s="84">
        <v>902.54942693911346</v>
      </c>
      <c r="R298" s="84">
        <v>8.0022984718927988E-3</v>
      </c>
      <c r="S298" s="131">
        <f t="shared" si="54"/>
        <v>-4.9457336869660005E-4</v>
      </c>
      <c r="T298" s="132">
        <f t="shared" si="59"/>
        <v>26.027716896527181</v>
      </c>
      <c r="U298" s="16">
        <v>928.34039196159438</v>
      </c>
      <c r="V298" s="16">
        <v>7.5077251031964044E-3</v>
      </c>
      <c r="W298" s="115">
        <f t="shared" si="55"/>
        <v>2.0556473190325164E-16</v>
      </c>
      <c r="X298" s="17">
        <f t="shared" si="56"/>
        <v>-0.23675187404626286</v>
      </c>
      <c r="Y298" s="16">
        <v>928.57714383564053</v>
      </c>
      <c r="Z298" s="16">
        <v>7.5077251031963246E-3</v>
      </c>
      <c r="AA298" s="115">
        <f t="shared" si="57"/>
        <v>1.2576745200831851E-16</v>
      </c>
      <c r="AB298" s="17">
        <f t="shared" si="58"/>
        <v>0</v>
      </c>
    </row>
    <row r="299" spans="1:28">
      <c r="A299" s="18">
        <v>20190320</v>
      </c>
      <c r="B299" s="18" t="s">
        <v>99</v>
      </c>
      <c r="C299" s="27">
        <v>44050</v>
      </c>
      <c r="D299" s="27">
        <v>1</v>
      </c>
      <c r="E299" s="27">
        <v>2.6997416020671836</v>
      </c>
      <c r="F299" s="18">
        <v>201000</v>
      </c>
      <c r="G299" s="18">
        <v>1</v>
      </c>
      <c r="H299" s="18">
        <v>0.70435955056179778</v>
      </c>
      <c r="I299" s="32">
        <f t="shared" si="48"/>
        <v>281617.57677408523</v>
      </c>
      <c r="J299" s="32">
        <f t="shared" si="49"/>
        <v>260499.88723398079</v>
      </c>
      <c r="K299" s="39">
        <f t="shared" si="51"/>
        <v>925.01288526800602</v>
      </c>
      <c r="L299" s="34">
        <f t="shared" si="52"/>
        <v>-3.8384086785852472E-3</v>
      </c>
      <c r="M299" s="35">
        <v>958.65522066931453</v>
      </c>
      <c r="N299" s="35">
        <v>250.11206993192678</v>
      </c>
      <c r="O299" s="36">
        <f t="shared" si="50"/>
        <v>92501288.526800588</v>
      </c>
      <c r="P299" s="127">
        <f t="shared" si="53"/>
        <v>-3.8384086785851388E-3</v>
      </c>
      <c r="Q299" s="84">
        <v>897.98391202064545</v>
      </c>
      <c r="R299" s="84">
        <v>-5.0584652565249522E-3</v>
      </c>
      <c r="S299" s="131">
        <f t="shared" si="54"/>
        <v>1.220056577939705E-3</v>
      </c>
      <c r="T299" s="132">
        <f t="shared" si="59"/>
        <v>27.028973247360568</v>
      </c>
      <c r="U299" s="16">
        <v>924.77704214440757</v>
      </c>
      <c r="V299" s="16">
        <v>-3.8384086785854519E-3</v>
      </c>
      <c r="W299" s="115">
        <f t="shared" si="55"/>
        <v>-2.0469737016526324E-16</v>
      </c>
      <c r="X299" s="17">
        <f t="shared" si="56"/>
        <v>-0.23584312359844262</v>
      </c>
      <c r="Y299" s="16">
        <v>925.0128852680059</v>
      </c>
      <c r="Z299" s="16">
        <v>-3.8384086785852476E-3</v>
      </c>
      <c r="AA299" s="115">
        <f t="shared" si="57"/>
        <v>0</v>
      </c>
      <c r="AB299" s="17">
        <f t="shared" si="58"/>
        <v>0</v>
      </c>
    </row>
    <row r="300" spans="1:28">
      <c r="A300" s="18">
        <v>20190321</v>
      </c>
      <c r="B300" s="18" t="s">
        <v>99</v>
      </c>
      <c r="C300" s="27">
        <v>45850</v>
      </c>
      <c r="D300" s="27">
        <v>1</v>
      </c>
      <c r="E300" s="27">
        <v>2.6997416020671836</v>
      </c>
      <c r="F300" s="18">
        <v>200500</v>
      </c>
      <c r="G300" s="18">
        <v>1</v>
      </c>
      <c r="H300" s="18">
        <v>0.70435955056179778</v>
      </c>
      <c r="I300" s="32">
        <f t="shared" si="48"/>
        <v>281617.57677408523</v>
      </c>
      <c r="J300" s="32">
        <f t="shared" si="49"/>
        <v>265007.24234242085</v>
      </c>
      <c r="K300" s="39">
        <f t="shared" si="51"/>
        <v>941.01811889039425</v>
      </c>
      <c r="L300" s="34">
        <f t="shared" si="52"/>
        <v>1.7302714240300558E-2</v>
      </c>
      <c r="M300" s="35">
        <v>958.65522066931453</v>
      </c>
      <c r="N300" s="35">
        <v>250.11206993192678</v>
      </c>
      <c r="O300" s="36">
        <f t="shared" si="50"/>
        <v>94101811.889039397</v>
      </c>
      <c r="P300" s="127">
        <f t="shared" si="53"/>
        <v>1.7302714240300408E-2</v>
      </c>
      <c r="Q300" s="84">
        <v>909.93346404002591</v>
      </c>
      <c r="R300" s="84">
        <v>1.3307089202179082E-2</v>
      </c>
      <c r="S300" s="131">
        <f t="shared" si="54"/>
        <v>3.9956250381214756E-3</v>
      </c>
      <c r="T300" s="132">
        <f t="shared" si="59"/>
        <v>31.084654850368338</v>
      </c>
      <c r="U300" s="16">
        <v>940.77819504062268</v>
      </c>
      <c r="V300" s="16">
        <v>1.7302714240300592E-2</v>
      </c>
      <c r="W300" s="115">
        <f t="shared" si="55"/>
        <v>3.4694469519536142E-17</v>
      </c>
      <c r="X300" s="17">
        <f t="shared" si="56"/>
        <v>-0.23992384977157144</v>
      </c>
      <c r="Y300" s="16">
        <v>941.01811889039402</v>
      </c>
      <c r="Z300" s="16">
        <v>1.7302714240300436E-2</v>
      </c>
      <c r="AA300" s="115">
        <f t="shared" si="57"/>
        <v>-1.214306433183765E-16</v>
      </c>
      <c r="AB300" s="17">
        <f t="shared" si="58"/>
        <v>0</v>
      </c>
    </row>
    <row r="301" spans="1:28">
      <c r="A301" s="18">
        <v>20190322</v>
      </c>
      <c r="B301" s="18" t="s">
        <v>99</v>
      </c>
      <c r="C301" s="27">
        <v>46550</v>
      </c>
      <c r="D301" s="27">
        <v>1</v>
      </c>
      <c r="E301" s="27">
        <v>2.6997416020671836</v>
      </c>
      <c r="F301" s="18">
        <v>199500</v>
      </c>
      <c r="G301" s="18">
        <v>1</v>
      </c>
      <c r="H301" s="18">
        <v>0.70435955056179778</v>
      </c>
      <c r="I301" s="32">
        <f t="shared" si="48"/>
        <v>281617.57677408523</v>
      </c>
      <c r="J301" s="32">
        <f t="shared" si="49"/>
        <v>266192.70191330602</v>
      </c>
      <c r="K301" s="39">
        <f t="shared" si="51"/>
        <v>945.22758473575993</v>
      </c>
      <c r="L301" s="34">
        <f t="shared" si="52"/>
        <v>4.4733100892141112E-3</v>
      </c>
      <c r="M301" s="35">
        <v>958.65522066931453</v>
      </c>
      <c r="N301" s="35">
        <v>250.11206993192678</v>
      </c>
      <c r="O301" s="36">
        <f t="shared" si="50"/>
        <v>94522758.473575979</v>
      </c>
      <c r="P301" s="127">
        <f t="shared" si="53"/>
        <v>4.4733100892142587E-3</v>
      </c>
      <c r="Q301" s="84">
        <v>912.29288060525926</v>
      </c>
      <c r="R301" s="84">
        <v>2.5929550439410596E-3</v>
      </c>
      <c r="S301" s="131">
        <f t="shared" si="54"/>
        <v>1.8803550452730516E-3</v>
      </c>
      <c r="T301" s="132">
        <f t="shared" si="59"/>
        <v>32.934704130500677</v>
      </c>
      <c r="U301" s="16">
        <v>944.98658763221067</v>
      </c>
      <c r="V301" s="16">
        <v>4.4733100892142561E-3</v>
      </c>
      <c r="W301" s="115">
        <f t="shared" si="55"/>
        <v>1.4484941024406339E-16</v>
      </c>
      <c r="X301" s="17">
        <f t="shared" si="56"/>
        <v>-0.24099710354926174</v>
      </c>
      <c r="Y301" s="16">
        <v>945.22758473575982</v>
      </c>
      <c r="Z301" s="16">
        <v>4.4733100892142335E-3</v>
      </c>
      <c r="AA301" s="115">
        <f t="shared" si="57"/>
        <v>1.222980050563649E-16</v>
      </c>
      <c r="AB301" s="17">
        <f t="shared" si="58"/>
        <v>0</v>
      </c>
    </row>
    <row r="302" spans="1:28">
      <c r="A302" s="18">
        <v>20190325</v>
      </c>
      <c r="B302" s="18" t="s">
        <v>99</v>
      </c>
      <c r="C302" s="27">
        <v>45500</v>
      </c>
      <c r="D302" s="27">
        <v>1</v>
      </c>
      <c r="E302" s="27">
        <v>2.6997416020671836</v>
      </c>
      <c r="F302" s="18">
        <v>198000</v>
      </c>
      <c r="G302" s="18">
        <v>1</v>
      </c>
      <c r="H302" s="18">
        <v>0.70435955056179778</v>
      </c>
      <c r="I302" s="32">
        <f t="shared" si="48"/>
        <v>281617.57677408523</v>
      </c>
      <c r="J302" s="32">
        <f t="shared" si="49"/>
        <v>262301.43390529283</v>
      </c>
      <c r="K302" s="39">
        <f t="shared" si="51"/>
        <v>931.41002386975333</v>
      </c>
      <c r="L302" s="34">
        <f t="shared" si="52"/>
        <v>-1.4618237014178258E-2</v>
      </c>
      <c r="M302" s="35">
        <v>958.65522066931453</v>
      </c>
      <c r="N302" s="35">
        <v>250.11206993192678</v>
      </c>
      <c r="O302" s="36">
        <f t="shared" si="50"/>
        <v>93141002.386975318</v>
      </c>
      <c r="P302" s="127">
        <f t="shared" si="53"/>
        <v>-1.4618237014178272E-2</v>
      </c>
      <c r="Q302" s="84">
        <v>900.23430073089912</v>
      </c>
      <c r="R302" s="84">
        <v>-1.3217882251103274E-2</v>
      </c>
      <c r="S302" s="131">
        <f t="shared" si="54"/>
        <v>-1.4003547630749846E-3</v>
      </c>
      <c r="T302" s="132">
        <f t="shared" si="59"/>
        <v>31.17572313885421</v>
      </c>
      <c r="U302" s="16">
        <v>931.17254971898319</v>
      </c>
      <c r="V302" s="16">
        <v>-1.4618237014178567E-2</v>
      </c>
      <c r="W302" s="115">
        <f t="shared" si="55"/>
        <v>-3.0878077872387166E-16</v>
      </c>
      <c r="X302" s="17">
        <f t="shared" si="56"/>
        <v>-0.23747415077014011</v>
      </c>
      <c r="Y302" s="16">
        <v>931.41002386975299</v>
      </c>
      <c r="Z302" s="16">
        <v>-1.4618237014178501E-2</v>
      </c>
      <c r="AA302" s="115">
        <f t="shared" si="57"/>
        <v>-2.4286128663675299E-16</v>
      </c>
      <c r="AB302" s="17">
        <f t="shared" si="58"/>
        <v>0</v>
      </c>
    </row>
    <row r="303" spans="1:28">
      <c r="A303" s="18">
        <v>20190326</v>
      </c>
      <c r="B303" s="18" t="s">
        <v>99</v>
      </c>
      <c r="C303" s="27">
        <v>45250</v>
      </c>
      <c r="D303" s="27">
        <v>1</v>
      </c>
      <c r="E303" s="27">
        <v>2.6997416020671836</v>
      </c>
      <c r="F303" s="18">
        <v>192500</v>
      </c>
      <c r="G303" s="18">
        <v>1</v>
      </c>
      <c r="H303" s="18">
        <v>0.70435955056179778</v>
      </c>
      <c r="I303" s="32">
        <f t="shared" si="48"/>
        <v>281617.57677408523</v>
      </c>
      <c r="J303" s="32">
        <f t="shared" si="49"/>
        <v>257752.52097668615</v>
      </c>
      <c r="K303" s="39">
        <f t="shared" si="51"/>
        <v>915.25722197182415</v>
      </c>
      <c r="L303" s="34">
        <f t="shared" si="52"/>
        <v>-1.7342310565671943E-2</v>
      </c>
      <c r="M303" s="35">
        <v>958.65522066931453</v>
      </c>
      <c r="N303" s="35">
        <v>250.11206993192678</v>
      </c>
      <c r="O303" s="36">
        <f t="shared" si="50"/>
        <v>91525722.197182387</v>
      </c>
      <c r="P303" s="127">
        <f t="shared" si="53"/>
        <v>-1.7342310565672085E-2</v>
      </c>
      <c r="Q303" s="84">
        <v>882.75843023917662</v>
      </c>
      <c r="R303" s="84">
        <v>-1.9412580122234697E-2</v>
      </c>
      <c r="S303" s="131">
        <f t="shared" si="54"/>
        <v>2.0702695565627538E-3</v>
      </c>
      <c r="T303" s="132">
        <f t="shared" si="59"/>
        <v>32.498791732647533</v>
      </c>
      <c r="U303" s="16">
        <v>915.0238661715282</v>
      </c>
      <c r="V303" s="16">
        <v>-1.7342310565671717E-2</v>
      </c>
      <c r="W303" s="115">
        <f t="shared" si="55"/>
        <v>2.2551405187698492E-16</v>
      </c>
      <c r="X303" s="17">
        <f t="shared" si="56"/>
        <v>-0.23335580029595349</v>
      </c>
      <c r="Y303" s="16">
        <v>915.25722197182404</v>
      </c>
      <c r="Z303" s="16">
        <v>-1.7342310565671707E-2</v>
      </c>
      <c r="AA303" s="115">
        <f t="shared" si="57"/>
        <v>2.3592239273284576E-16</v>
      </c>
      <c r="AB303" s="17">
        <f t="shared" si="58"/>
        <v>0</v>
      </c>
    </row>
    <row r="304" spans="1:28">
      <c r="A304" s="18">
        <v>20190327</v>
      </c>
      <c r="B304" s="18" t="s">
        <v>99</v>
      </c>
      <c r="C304" s="27">
        <v>45350</v>
      </c>
      <c r="D304" s="27">
        <v>1</v>
      </c>
      <c r="E304" s="27">
        <v>2.6997416020671836</v>
      </c>
      <c r="F304" s="18">
        <v>183000</v>
      </c>
      <c r="G304" s="18">
        <v>1</v>
      </c>
      <c r="H304" s="18">
        <v>0.70435955056179778</v>
      </c>
      <c r="I304" s="32">
        <f t="shared" si="48"/>
        <v>281617.57677408523</v>
      </c>
      <c r="J304" s="32">
        <f t="shared" si="49"/>
        <v>251331.07940655577</v>
      </c>
      <c r="K304" s="39">
        <f t="shared" si="51"/>
        <v>892.45523054896034</v>
      </c>
      <c r="L304" s="34">
        <f t="shared" si="52"/>
        <v>-2.4913205681938621E-2</v>
      </c>
      <c r="M304" s="35">
        <v>958.65522066931453</v>
      </c>
      <c r="N304" s="35">
        <v>250.11206993192678</v>
      </c>
      <c r="O304" s="36">
        <f t="shared" si="50"/>
        <v>89245523.054896027</v>
      </c>
      <c r="P304" s="127">
        <f t="shared" si="53"/>
        <v>-2.4913205681938406E-2</v>
      </c>
      <c r="Q304" s="84">
        <v>856.52290383247521</v>
      </c>
      <c r="R304" s="84">
        <v>-2.9719938669510181E-2</v>
      </c>
      <c r="S304" s="131">
        <f t="shared" si="54"/>
        <v>4.8067329875715603E-3</v>
      </c>
      <c r="T304" s="132">
        <f t="shared" si="59"/>
        <v>35.932326716485136</v>
      </c>
      <c r="U304" s="16">
        <v>892.22768838971422</v>
      </c>
      <c r="V304" s="16">
        <v>-2.4913205681938642E-2</v>
      </c>
      <c r="W304" s="115">
        <f t="shared" si="55"/>
        <v>0</v>
      </c>
      <c r="X304" s="17">
        <f t="shared" si="56"/>
        <v>-0.22754215924612708</v>
      </c>
      <c r="Y304" s="16">
        <v>892.45523054896023</v>
      </c>
      <c r="Z304" s="16">
        <v>-2.4913205681938624E-2</v>
      </c>
      <c r="AA304" s="115">
        <f t="shared" si="57"/>
        <v>0</v>
      </c>
      <c r="AB304" s="17">
        <f t="shared" si="58"/>
        <v>0</v>
      </c>
    </row>
    <row r="305" spans="1:28">
      <c r="A305" s="18">
        <v>20190328</v>
      </c>
      <c r="B305" s="18" t="s">
        <v>99</v>
      </c>
      <c r="C305" s="27">
        <v>44850</v>
      </c>
      <c r="D305" s="27">
        <v>1</v>
      </c>
      <c r="E305" s="27">
        <v>2.6997416020671836</v>
      </c>
      <c r="F305" s="18">
        <v>180500</v>
      </c>
      <c r="G305" s="18">
        <v>1</v>
      </c>
      <c r="H305" s="18">
        <v>0.70435955056179778</v>
      </c>
      <c r="I305" s="32">
        <f t="shared" si="48"/>
        <v>281617.57677408523</v>
      </c>
      <c r="J305" s="32">
        <f t="shared" si="49"/>
        <v>248220.30972911767</v>
      </c>
      <c r="K305" s="39">
        <f t="shared" si="51"/>
        <v>881.40915269731556</v>
      </c>
      <c r="L305" s="34">
        <f t="shared" si="52"/>
        <v>-1.2377178679148086E-2</v>
      </c>
      <c r="M305" s="35">
        <v>958.65522066931453</v>
      </c>
      <c r="N305" s="35">
        <v>250.11206993192678</v>
      </c>
      <c r="O305" s="36">
        <f t="shared" si="50"/>
        <v>88140915.269731537</v>
      </c>
      <c r="P305" s="127">
        <f t="shared" si="53"/>
        <v>-1.2377178679148223E-2</v>
      </c>
      <c r="Q305" s="84">
        <v>845.70961875747616</v>
      </c>
      <c r="R305" s="84">
        <v>-1.2624630382463167E-2</v>
      </c>
      <c r="S305" s="131">
        <f t="shared" si="54"/>
        <v>2.4745170331508075E-4</v>
      </c>
      <c r="T305" s="132">
        <f t="shared" si="59"/>
        <v>35.699533939839398</v>
      </c>
      <c r="U305" s="16">
        <v>881.18442686803144</v>
      </c>
      <c r="V305" s="16">
        <v>-1.2377178679148115E-2</v>
      </c>
      <c r="W305" s="115">
        <f t="shared" si="55"/>
        <v>-2.9490299091605721E-17</v>
      </c>
      <c r="X305" s="17">
        <f t="shared" si="56"/>
        <v>-0.22472582928412521</v>
      </c>
      <c r="Y305" s="16">
        <v>881.40915269731533</v>
      </c>
      <c r="Z305" s="16">
        <v>-1.2377178679148216E-2</v>
      </c>
      <c r="AA305" s="115">
        <f t="shared" si="57"/>
        <v>-1.3010426069826053E-16</v>
      </c>
      <c r="AB305" s="17">
        <f t="shared" si="58"/>
        <v>0</v>
      </c>
    </row>
    <row r="306" spans="1:28">
      <c r="A306" s="18">
        <v>20190329</v>
      </c>
      <c r="B306" s="18" t="s">
        <v>99</v>
      </c>
      <c r="C306" s="27">
        <v>44650</v>
      </c>
      <c r="D306" s="27">
        <v>1</v>
      </c>
      <c r="E306" s="27">
        <v>2.6997416020671836</v>
      </c>
      <c r="F306" s="18">
        <v>181000</v>
      </c>
      <c r="G306" s="18">
        <v>1</v>
      </c>
      <c r="H306" s="18">
        <v>0.70435955056179778</v>
      </c>
      <c r="I306" s="32">
        <f t="shared" si="48"/>
        <v>281617.57677408523</v>
      </c>
      <c r="J306" s="32">
        <f t="shared" si="49"/>
        <v>248032.54118398513</v>
      </c>
      <c r="K306" s="39">
        <f t="shared" si="51"/>
        <v>880.74240260563647</v>
      </c>
      <c r="L306" s="34">
        <f t="shared" si="52"/>
        <v>-7.5645923307998577E-4</v>
      </c>
      <c r="M306" s="35">
        <v>958.65522066931453</v>
      </c>
      <c r="N306" s="35">
        <v>250.11206993192678</v>
      </c>
      <c r="O306" s="36">
        <f t="shared" si="50"/>
        <v>88074240.260563642</v>
      </c>
      <c r="P306" s="127">
        <f t="shared" si="53"/>
        <v>-7.5645923307982239E-4</v>
      </c>
      <c r="Q306" s="84">
        <v>845.64403224073169</v>
      </c>
      <c r="R306" s="84">
        <v>-7.7552052489168494E-5</v>
      </c>
      <c r="S306" s="131">
        <f t="shared" si="54"/>
        <v>-6.7890718059081734E-4</v>
      </c>
      <c r="T306" s="132">
        <f t="shared" si="59"/>
        <v>35.098370364904781</v>
      </c>
      <c r="U306" s="16">
        <v>880.51784677228102</v>
      </c>
      <c r="V306" s="16">
        <v>-7.5645923307975994E-4</v>
      </c>
      <c r="W306" s="115">
        <f t="shared" si="55"/>
        <v>2.2583931252873057E-16</v>
      </c>
      <c r="X306" s="17">
        <f t="shared" si="56"/>
        <v>-0.22455583335545271</v>
      </c>
      <c r="Y306" s="16">
        <v>880.74240260563647</v>
      </c>
      <c r="Z306" s="16">
        <v>-7.5645923307972795E-4</v>
      </c>
      <c r="AA306" s="115">
        <f t="shared" si="57"/>
        <v>2.5782327661705295E-16</v>
      </c>
      <c r="AB306" s="17">
        <f t="shared" si="58"/>
        <v>0</v>
      </c>
    </row>
    <row r="307" spans="1:28">
      <c r="A307" s="18">
        <v>20190401</v>
      </c>
      <c r="B307" s="18" t="s">
        <v>99</v>
      </c>
      <c r="C307" s="27">
        <v>45050</v>
      </c>
      <c r="D307" s="27">
        <v>1</v>
      </c>
      <c r="E307" s="27">
        <v>2.6997416020671836</v>
      </c>
      <c r="F307" s="18">
        <v>182000</v>
      </c>
      <c r="G307" s="18">
        <v>1</v>
      </c>
      <c r="H307" s="18">
        <v>0.70435955056179778</v>
      </c>
      <c r="I307" s="32">
        <f t="shared" si="48"/>
        <v>281617.57677408523</v>
      </c>
      <c r="J307" s="32">
        <f t="shared" si="49"/>
        <v>249816.79737537383</v>
      </c>
      <c r="K307" s="39">
        <f t="shared" si="51"/>
        <v>887.07814418763314</v>
      </c>
      <c r="L307" s="34">
        <f t="shared" si="52"/>
        <v>7.1936375076897255E-3</v>
      </c>
      <c r="M307" s="35">
        <v>958.65522066931453</v>
      </c>
      <c r="N307" s="35">
        <v>250.11206993192678</v>
      </c>
      <c r="O307" s="36">
        <f t="shared" si="50"/>
        <v>88707814.418763295</v>
      </c>
      <c r="P307" s="127">
        <f t="shared" si="53"/>
        <v>7.1936375076895659E-3</v>
      </c>
      <c r="Q307" s="84">
        <v>851.45484195856079</v>
      </c>
      <c r="R307" s="84">
        <v>6.8714606811946652E-3</v>
      </c>
      <c r="S307" s="131">
        <f t="shared" si="54"/>
        <v>3.221768264950603E-4</v>
      </c>
      <c r="T307" s="132">
        <f t="shared" si="59"/>
        <v>35.623302229072351</v>
      </c>
      <c r="U307" s="16">
        <v>886.85197298101218</v>
      </c>
      <c r="V307" s="16">
        <v>7.1936375076895988E-3</v>
      </c>
      <c r="W307" s="115">
        <f t="shared" si="55"/>
        <v>-1.2663481374630692E-16</v>
      </c>
      <c r="X307" s="17">
        <f t="shared" si="56"/>
        <v>-0.22617120662096113</v>
      </c>
      <c r="Y307" s="16">
        <v>887.07814418763314</v>
      </c>
      <c r="Z307" s="16">
        <v>7.1936375076897255E-3</v>
      </c>
      <c r="AA307" s="115">
        <f t="shared" si="57"/>
        <v>0</v>
      </c>
      <c r="AB307" s="17">
        <f t="shared" si="58"/>
        <v>0</v>
      </c>
    </row>
    <row r="308" spans="1:28">
      <c r="A308" s="18">
        <v>20190402</v>
      </c>
      <c r="B308" s="18" t="s">
        <v>99</v>
      </c>
      <c r="C308" s="27">
        <v>45750</v>
      </c>
      <c r="D308" s="27">
        <v>1</v>
      </c>
      <c r="E308" s="27">
        <v>2.6997416020671836</v>
      </c>
      <c r="F308" s="18">
        <v>190000</v>
      </c>
      <c r="G308" s="18">
        <v>1</v>
      </c>
      <c r="H308" s="18">
        <v>0.70435955056179778</v>
      </c>
      <c r="I308" s="32">
        <f t="shared" si="48"/>
        <v>281617.57677408523</v>
      </c>
      <c r="J308" s="32">
        <f t="shared" si="49"/>
        <v>257341.49290131521</v>
      </c>
      <c r="K308" s="39">
        <f t="shared" si="51"/>
        <v>913.79769632687248</v>
      </c>
      <c r="L308" s="34">
        <f t="shared" si="52"/>
        <v>3.0120854982520762E-2</v>
      </c>
      <c r="M308" s="35">
        <v>958.65522066931453</v>
      </c>
      <c r="N308" s="35">
        <v>250.11206993192678</v>
      </c>
      <c r="O308" s="36">
        <f t="shared" si="50"/>
        <v>91379769.632687226</v>
      </c>
      <c r="P308" s="127">
        <f t="shared" si="53"/>
        <v>3.0120854982520734E-2</v>
      </c>
      <c r="Q308" s="84">
        <v>879.37262360332511</v>
      </c>
      <c r="R308" s="84">
        <v>3.2788329185545979E-2</v>
      </c>
      <c r="S308" s="131">
        <f t="shared" si="54"/>
        <v>-2.6674742030252177E-3</v>
      </c>
      <c r="T308" s="132">
        <f t="shared" si="59"/>
        <v>34.425072723547373</v>
      </c>
      <c r="U308" s="16">
        <v>913.56471265013545</v>
      </c>
      <c r="V308" s="16">
        <v>3.0120854982520512E-2</v>
      </c>
      <c r="W308" s="115">
        <f t="shared" si="55"/>
        <v>-2.4980018054066022E-16</v>
      </c>
      <c r="X308" s="17">
        <f t="shared" si="56"/>
        <v>-0.23298367673703524</v>
      </c>
      <c r="Y308" s="16">
        <v>913.79769632687226</v>
      </c>
      <c r="Z308" s="16">
        <v>3.0120854982520505E-2</v>
      </c>
      <c r="AA308" s="115">
        <f t="shared" si="57"/>
        <v>-2.5673907444456745E-16</v>
      </c>
      <c r="AB308" s="17">
        <f t="shared" si="58"/>
        <v>0</v>
      </c>
    </row>
    <row r="309" spans="1:28">
      <c r="A309" s="18">
        <v>20190403</v>
      </c>
      <c r="B309" s="18" t="s">
        <v>99</v>
      </c>
      <c r="C309" s="27">
        <v>46600</v>
      </c>
      <c r="D309" s="27">
        <v>1</v>
      </c>
      <c r="E309" s="27">
        <v>2.6997416020671836</v>
      </c>
      <c r="F309" s="18">
        <v>193500</v>
      </c>
      <c r="G309" s="18">
        <v>1</v>
      </c>
      <c r="H309" s="18">
        <v>0.70435955056179778</v>
      </c>
      <c r="I309" s="32">
        <f t="shared" si="48"/>
        <v>281617.57677408523</v>
      </c>
      <c r="J309" s="32">
        <f t="shared" si="49"/>
        <v>262101.53169003862</v>
      </c>
      <c r="K309" s="39">
        <f t="shared" si="51"/>
        <v>930.70018815017909</v>
      </c>
      <c r="L309" s="34">
        <f t="shared" si="52"/>
        <v>1.8496973554702915E-2</v>
      </c>
      <c r="M309" s="35">
        <v>958.65522066931453</v>
      </c>
      <c r="N309" s="35">
        <v>250.11206993192678</v>
      </c>
      <c r="O309" s="36">
        <f t="shared" si="50"/>
        <v>93070018.815017879</v>
      </c>
      <c r="P309" s="127">
        <f t="shared" si="53"/>
        <v>1.8496973554702839E-2</v>
      </c>
      <c r="Q309" s="84">
        <v>895.62534447419591</v>
      </c>
      <c r="R309" s="84">
        <v>1.8482177446317933E-2</v>
      </c>
      <c r="S309" s="131">
        <f t="shared" si="54"/>
        <v>1.4796108384982493E-5</v>
      </c>
      <c r="T309" s="132">
        <f t="shared" si="59"/>
        <v>35.074843675983175</v>
      </c>
      <c r="U309" s="16">
        <v>930.46289498053488</v>
      </c>
      <c r="V309" s="16">
        <v>1.849697355470304E-2</v>
      </c>
      <c r="W309" s="115">
        <f t="shared" si="55"/>
        <v>1.2490009027033011E-16</v>
      </c>
      <c r="X309" s="17">
        <f t="shared" si="56"/>
        <v>-0.23729316964420377</v>
      </c>
      <c r="Y309" s="16">
        <v>930.70018815017897</v>
      </c>
      <c r="Z309" s="16">
        <v>1.8496973554703044E-2</v>
      </c>
      <c r="AA309" s="115">
        <f t="shared" si="57"/>
        <v>1.2836953722228372E-16</v>
      </c>
      <c r="AB309" s="17">
        <f t="shared" si="58"/>
        <v>0</v>
      </c>
    </row>
    <row r="310" spans="1:28">
      <c r="A310" s="18">
        <v>20190404</v>
      </c>
      <c r="B310" s="18" t="s">
        <v>99</v>
      </c>
      <c r="C310" s="27">
        <v>46950</v>
      </c>
      <c r="D310" s="27">
        <v>1</v>
      </c>
      <c r="E310" s="27">
        <v>2.6997416020671836</v>
      </c>
      <c r="F310" s="18">
        <v>192500</v>
      </c>
      <c r="G310" s="18">
        <v>1</v>
      </c>
      <c r="H310" s="18">
        <v>0.70435955056179778</v>
      </c>
      <c r="I310" s="32">
        <f t="shared" si="48"/>
        <v>281617.57677408523</v>
      </c>
      <c r="J310" s="32">
        <f t="shared" si="49"/>
        <v>262342.08170020033</v>
      </c>
      <c r="K310" s="39">
        <f t="shared" si="51"/>
        <v>931.55436072320242</v>
      </c>
      <c r="L310" s="34">
        <f t="shared" si="52"/>
        <v>9.1777414885995843E-4</v>
      </c>
      <c r="M310" s="35">
        <v>958.65522066931453</v>
      </c>
      <c r="N310" s="35">
        <v>250.11206993192678</v>
      </c>
      <c r="O310" s="36">
        <f t="shared" si="50"/>
        <v>93155436.072320223</v>
      </c>
      <c r="P310" s="127">
        <f t="shared" si="53"/>
        <v>9.1777414886007119E-4</v>
      </c>
      <c r="Q310" s="84">
        <v>895.38514358572752</v>
      </c>
      <c r="R310" s="84">
        <v>-2.6819349178803213E-4</v>
      </c>
      <c r="S310" s="131">
        <f t="shared" si="54"/>
        <v>1.1859676406479906E-3</v>
      </c>
      <c r="T310" s="132">
        <f t="shared" si="59"/>
        <v>36.169217137474902</v>
      </c>
      <c r="U310" s="16">
        <v>931.31684977202144</v>
      </c>
      <c r="V310" s="16">
        <v>9.1777414885998488E-4</v>
      </c>
      <c r="W310" s="115">
        <f t="shared" si="55"/>
        <v>2.6454533008646308E-17</v>
      </c>
      <c r="X310" s="17">
        <f t="shared" si="56"/>
        <v>-0.23751095118097965</v>
      </c>
      <c r="Y310" s="16">
        <v>931.55436072320219</v>
      </c>
      <c r="Z310" s="16">
        <v>9.1777414885983646E-4</v>
      </c>
      <c r="AA310" s="115">
        <f t="shared" si="57"/>
        <v>-1.2197274440461925E-16</v>
      </c>
      <c r="AB310" s="17">
        <f t="shared" si="58"/>
        <v>0</v>
      </c>
    </row>
    <row r="311" spans="1:28">
      <c r="A311" s="18">
        <v>20190405</v>
      </c>
      <c r="B311" s="18" t="s">
        <v>99</v>
      </c>
      <c r="C311" s="27">
        <v>46850</v>
      </c>
      <c r="D311" s="27">
        <v>1</v>
      </c>
      <c r="E311" s="27">
        <v>2.6997416020671836</v>
      </c>
      <c r="F311" s="18">
        <v>192000</v>
      </c>
      <c r="G311" s="18">
        <v>1</v>
      </c>
      <c r="H311" s="18">
        <v>0.70435955056179778</v>
      </c>
      <c r="I311" s="32">
        <f t="shared" si="48"/>
        <v>281617.57677408523</v>
      </c>
      <c r="J311" s="32">
        <f t="shared" si="49"/>
        <v>261719.92776471272</v>
      </c>
      <c r="K311" s="39">
        <f t="shared" si="51"/>
        <v>929.34514515287344</v>
      </c>
      <c r="L311" s="34">
        <f t="shared" si="52"/>
        <v>-2.3715369316868185E-3</v>
      </c>
      <c r="M311" s="35">
        <v>958.65522066931453</v>
      </c>
      <c r="N311" s="35">
        <v>250.11206993192678</v>
      </c>
      <c r="O311" s="36">
        <f t="shared" si="50"/>
        <v>92934514.51528734</v>
      </c>
      <c r="P311" s="127">
        <f t="shared" si="53"/>
        <v>-2.3715369316866606E-3</v>
      </c>
      <c r="Q311" s="84">
        <v>893.22248657072771</v>
      </c>
      <c r="R311" s="84">
        <v>-2.4153371657911005E-3</v>
      </c>
      <c r="S311" s="131">
        <f t="shared" si="54"/>
        <v>4.3800234104282056E-5</v>
      </c>
      <c r="T311" s="132">
        <f t="shared" si="59"/>
        <v>36.122658582145732</v>
      </c>
      <c r="U311" s="16">
        <v>929.10819746768482</v>
      </c>
      <c r="V311" s="16">
        <v>-2.3715369316868731E-3</v>
      </c>
      <c r="W311" s="115">
        <f t="shared" si="55"/>
        <v>-5.4643789493269423E-17</v>
      </c>
      <c r="X311" s="17">
        <f t="shared" si="56"/>
        <v>-0.23694768518862475</v>
      </c>
      <c r="Y311" s="16">
        <v>929.34514515287322</v>
      </c>
      <c r="Z311" s="16">
        <v>-2.3715369316868189E-3</v>
      </c>
      <c r="AA311" s="115">
        <f t="shared" si="57"/>
        <v>0</v>
      </c>
      <c r="AB311" s="17">
        <f t="shared" si="58"/>
        <v>0</v>
      </c>
    </row>
    <row r="312" spans="1:28">
      <c r="A312" s="18">
        <v>20190408</v>
      </c>
      <c r="B312" s="18" t="s">
        <v>99</v>
      </c>
      <c r="C312" s="27">
        <v>46650</v>
      </c>
      <c r="D312" s="27">
        <v>1</v>
      </c>
      <c r="E312" s="27">
        <v>2.6997416020671836</v>
      </c>
      <c r="F312" s="18">
        <v>195500</v>
      </c>
      <c r="G312" s="18">
        <v>1</v>
      </c>
      <c r="H312" s="18">
        <v>0.70435955056179778</v>
      </c>
      <c r="I312" s="32">
        <f t="shared" si="48"/>
        <v>281617.57677408523</v>
      </c>
      <c r="J312" s="32">
        <f t="shared" si="49"/>
        <v>263645.23787126556</v>
      </c>
      <c r="K312" s="39">
        <f t="shared" si="51"/>
        <v>936.1817571591522</v>
      </c>
      <c r="L312" s="34">
        <f t="shared" si="52"/>
        <v>7.3563756607930219E-3</v>
      </c>
      <c r="M312" s="35">
        <v>958.65522066931453</v>
      </c>
      <c r="N312" s="35">
        <v>250.11206993192678</v>
      </c>
      <c r="O312" s="36">
        <f t="shared" si="50"/>
        <v>93618175.715915203</v>
      </c>
      <c r="P312" s="127">
        <f t="shared" si="53"/>
        <v>7.356375660792891E-3</v>
      </c>
      <c r="Q312" s="84">
        <v>901.67635508049352</v>
      </c>
      <c r="R312" s="84">
        <v>9.464460016251966E-3</v>
      </c>
      <c r="S312" s="131">
        <f t="shared" si="54"/>
        <v>-2.108084355458944E-3</v>
      </c>
      <c r="T312" s="132">
        <f t="shared" si="59"/>
        <v>34.505402078658676</v>
      </c>
      <c r="U312" s="16">
        <v>935.9430663977796</v>
      </c>
      <c r="V312" s="16">
        <v>7.3563756607932717E-3</v>
      </c>
      <c r="W312" s="115">
        <f t="shared" si="55"/>
        <v>2.4980018054066022E-16</v>
      </c>
      <c r="X312" s="17">
        <f t="shared" si="56"/>
        <v>-0.23869076137259526</v>
      </c>
      <c r="Y312" s="16">
        <v>936.1817571591522</v>
      </c>
      <c r="Z312" s="16">
        <v>7.3563756607932683E-3</v>
      </c>
      <c r="AA312" s="115">
        <f t="shared" si="57"/>
        <v>2.4633073358870661E-16</v>
      </c>
      <c r="AB312" s="17">
        <f t="shared" si="58"/>
        <v>0</v>
      </c>
    </row>
    <row r="313" spans="1:28">
      <c r="A313" s="18">
        <v>20190409</v>
      </c>
      <c r="B313" s="18" t="s">
        <v>99</v>
      </c>
      <c r="C313" s="27">
        <v>46650</v>
      </c>
      <c r="D313" s="27">
        <v>1</v>
      </c>
      <c r="E313" s="27">
        <v>2.6997416020671836</v>
      </c>
      <c r="F313" s="18">
        <v>204500</v>
      </c>
      <c r="G313" s="18">
        <v>1</v>
      </c>
      <c r="H313" s="18">
        <v>0.70435955056179778</v>
      </c>
      <c r="I313" s="32">
        <f t="shared" si="48"/>
        <v>281617.57677408523</v>
      </c>
      <c r="J313" s="32">
        <f t="shared" si="49"/>
        <v>269984.47382632177</v>
      </c>
      <c r="K313" s="39">
        <f t="shared" si="51"/>
        <v>958.69184345302574</v>
      </c>
      <c r="L313" s="34">
        <f t="shared" si="52"/>
        <v>2.4044568398961866E-2</v>
      </c>
      <c r="M313" s="35">
        <v>958.65522066931453</v>
      </c>
      <c r="N313" s="35">
        <v>250.11206993192678</v>
      </c>
      <c r="O313" s="36">
        <f t="shared" si="50"/>
        <v>95869184.345302552</v>
      </c>
      <c r="P313" s="127">
        <f t="shared" si="53"/>
        <v>2.4044568398961814E-2</v>
      </c>
      <c r="Q313" s="84">
        <v>927.23472016002472</v>
      </c>
      <c r="R313" s="84">
        <v>2.8345386829234952E-2</v>
      </c>
      <c r="S313" s="131">
        <f t="shared" si="54"/>
        <v>-4.3008184302730859E-3</v>
      </c>
      <c r="T313" s="132">
        <f t="shared" si="59"/>
        <v>31.457123293001018</v>
      </c>
      <c r="U313" s="16">
        <v>958.44741347531499</v>
      </c>
      <c r="V313" s="16">
        <v>2.4044568398961724E-2</v>
      </c>
      <c r="W313" s="115">
        <f t="shared" si="55"/>
        <v>-1.4224732503009818E-16</v>
      </c>
      <c r="X313" s="17">
        <f t="shared" si="56"/>
        <v>-0.2444299777107517</v>
      </c>
      <c r="Y313" s="16">
        <v>958.69184345302563</v>
      </c>
      <c r="Z313" s="16">
        <v>2.4044568398961744E-2</v>
      </c>
      <c r="AA313" s="115">
        <f t="shared" si="57"/>
        <v>-1.214306433183765E-16</v>
      </c>
      <c r="AB313" s="17">
        <f t="shared" si="58"/>
        <v>0</v>
      </c>
    </row>
    <row r="314" spans="1:28">
      <c r="A314" s="18">
        <v>20190410</v>
      </c>
      <c r="B314" s="18" t="s">
        <v>99</v>
      </c>
      <c r="C314" s="27">
        <v>46700</v>
      </c>
      <c r="D314" s="27">
        <v>1</v>
      </c>
      <c r="E314" s="27">
        <v>2.6997416020671836</v>
      </c>
      <c r="F314" s="18">
        <v>205500</v>
      </c>
      <c r="G314" s="18">
        <v>1</v>
      </c>
      <c r="H314" s="18">
        <v>0.70435955056179778</v>
      </c>
      <c r="I314" s="32">
        <f t="shared" ref="I314:I368" si="60">$I$248</f>
        <v>281617.57677408523</v>
      </c>
      <c r="J314" s="32">
        <f t="shared" si="49"/>
        <v>270823.8204569869</v>
      </c>
      <c r="K314" s="39">
        <f t="shared" si="51"/>
        <v>961.67229176267949</v>
      </c>
      <c r="L314" s="34">
        <f t="shared" si="52"/>
        <v>3.1088699982246061E-3</v>
      </c>
      <c r="M314" s="35">
        <v>958.65522066931453</v>
      </c>
      <c r="N314" s="35">
        <v>250.11206993192678</v>
      </c>
      <c r="O314" s="36">
        <f t="shared" si="50"/>
        <v>96167229.176267937</v>
      </c>
      <c r="P314" s="127">
        <f t="shared" si="53"/>
        <v>3.1088699982247067E-3</v>
      </c>
      <c r="Q314" s="84">
        <v>930.44591242415208</v>
      </c>
      <c r="R314" s="84">
        <v>3.4631924304702115E-3</v>
      </c>
      <c r="S314" s="131">
        <f t="shared" si="54"/>
        <v>-3.5432243224560542E-4</v>
      </c>
      <c r="T314" s="132">
        <f t="shared" si="59"/>
        <v>31.226379338527408</v>
      </c>
      <c r="U314" s="16">
        <v>961.42710188394437</v>
      </c>
      <c r="V314" s="16">
        <v>3.1088699982246113E-3</v>
      </c>
      <c r="W314" s="115">
        <f t="shared" si="55"/>
        <v>5.2041704279304213E-18</v>
      </c>
      <c r="X314" s="17">
        <f t="shared" si="56"/>
        <v>-0.24518987873511833</v>
      </c>
      <c r="Y314" s="16">
        <v>961.67229176267938</v>
      </c>
      <c r="Z314" s="16">
        <v>3.1088699982246065E-3</v>
      </c>
      <c r="AA314" s="115">
        <f t="shared" si="57"/>
        <v>0</v>
      </c>
      <c r="AB314" s="17">
        <f t="shared" si="58"/>
        <v>0</v>
      </c>
    </row>
    <row r="315" spans="1:28">
      <c r="A315" s="18">
        <v>20190411</v>
      </c>
      <c r="B315" s="18" t="s">
        <v>99</v>
      </c>
      <c r="C315" s="27">
        <v>46250</v>
      </c>
      <c r="D315" s="27">
        <v>1</v>
      </c>
      <c r="E315" s="27">
        <v>2.6997416020671836</v>
      </c>
      <c r="F315" s="18">
        <v>210500</v>
      </c>
      <c r="G315" s="18">
        <v>1</v>
      </c>
      <c r="H315" s="18">
        <v>0.70435955056179778</v>
      </c>
      <c r="I315" s="32">
        <f t="shared" si="60"/>
        <v>281617.57677408523</v>
      </c>
      <c r="J315" s="32">
        <f t="shared" si="49"/>
        <v>273130.73448886571</v>
      </c>
      <c r="K315" s="39">
        <f t="shared" si="51"/>
        <v>969.86394676626423</v>
      </c>
      <c r="L315" s="34">
        <f t="shared" si="52"/>
        <v>8.5181356203681401E-3</v>
      </c>
      <c r="M315" s="35">
        <v>958.65522066931453</v>
      </c>
      <c r="N315" s="35">
        <v>250.11206993192678</v>
      </c>
      <c r="O315" s="36">
        <f t="shared" si="50"/>
        <v>96986394.676626384</v>
      </c>
      <c r="P315" s="127">
        <f t="shared" si="53"/>
        <v>8.5181356203678626E-3</v>
      </c>
      <c r="Q315" s="84">
        <v>941.30263883738621</v>
      </c>
      <c r="R315" s="84">
        <v>1.1668304700214526E-2</v>
      </c>
      <c r="S315" s="131">
        <f t="shared" si="54"/>
        <v>-3.150169079846386E-3</v>
      </c>
      <c r="T315" s="132">
        <f t="shared" si="59"/>
        <v>28.561307928878023</v>
      </c>
      <c r="U315" s="16">
        <v>969.61666832688911</v>
      </c>
      <c r="V315" s="16">
        <v>8.5181356203679337E-3</v>
      </c>
      <c r="W315" s="115">
        <f t="shared" si="55"/>
        <v>-2.0643209364124004E-16</v>
      </c>
      <c r="X315" s="17">
        <f t="shared" si="56"/>
        <v>-0.24727843937512262</v>
      </c>
      <c r="Y315" s="16">
        <v>969.86394676626389</v>
      </c>
      <c r="Z315" s="16">
        <v>8.5181356203679042E-3</v>
      </c>
      <c r="AA315" s="115">
        <f t="shared" si="57"/>
        <v>-2.3592239273284576E-16</v>
      </c>
      <c r="AB315" s="17">
        <f t="shared" si="58"/>
        <v>0</v>
      </c>
    </row>
    <row r="316" spans="1:28">
      <c r="A316" s="18">
        <v>20190412</v>
      </c>
      <c r="B316" s="18" t="s">
        <v>99</v>
      </c>
      <c r="C316" s="27">
        <v>46850</v>
      </c>
      <c r="D316" s="27">
        <v>1</v>
      </c>
      <c r="E316" s="27">
        <v>2.6997416020671836</v>
      </c>
      <c r="F316" s="18">
        <v>209000</v>
      </c>
      <c r="G316" s="18">
        <v>1</v>
      </c>
      <c r="H316" s="18">
        <v>0.70435955056179778</v>
      </c>
      <c r="I316" s="32">
        <f t="shared" si="60"/>
        <v>281617.57677408523</v>
      </c>
      <c r="J316" s="32">
        <f t="shared" si="49"/>
        <v>273694.04012426327</v>
      </c>
      <c r="K316" s="39">
        <f t="shared" si="51"/>
        <v>971.86419704130094</v>
      </c>
      <c r="L316" s="34">
        <f t="shared" si="52"/>
        <v>2.0624029604419999E-3</v>
      </c>
      <c r="M316" s="35">
        <v>958.65522066931453</v>
      </c>
      <c r="N316" s="35">
        <v>250.11206993192678</v>
      </c>
      <c r="O316" s="36">
        <f t="shared" si="50"/>
        <v>97186419.704130083</v>
      </c>
      <c r="P316" s="127">
        <f t="shared" si="53"/>
        <v>2.0624029604422948E-3</v>
      </c>
      <c r="Q316" s="84">
        <v>941.49939838761952</v>
      </c>
      <c r="R316" s="84">
        <v>2.0902900099837148E-4</v>
      </c>
      <c r="S316" s="131">
        <f t="shared" si="54"/>
        <v>1.8533739594436285E-3</v>
      </c>
      <c r="T316" s="132">
        <f t="shared" si="59"/>
        <v>30.364798653681419</v>
      </c>
      <c r="U316" s="16">
        <v>971.61640861414071</v>
      </c>
      <c r="V316" s="16">
        <v>2.0624029604423225E-3</v>
      </c>
      <c r="W316" s="115">
        <f t="shared" si="55"/>
        <v>3.2265856653168612E-16</v>
      </c>
      <c r="X316" s="17">
        <f t="shared" si="56"/>
        <v>-0.24778842716023064</v>
      </c>
      <c r="Y316" s="16">
        <v>971.86419704130094</v>
      </c>
      <c r="Z316" s="16">
        <v>2.0624029604423525E-3</v>
      </c>
      <c r="AA316" s="115">
        <f t="shared" si="57"/>
        <v>3.5258254649228604E-16</v>
      </c>
      <c r="AB316" s="17">
        <f t="shared" si="58"/>
        <v>0</v>
      </c>
    </row>
    <row r="317" spans="1:28">
      <c r="A317" s="18">
        <v>20190415</v>
      </c>
      <c r="B317" s="18" t="s">
        <v>99</v>
      </c>
      <c r="C317" s="27">
        <v>47050</v>
      </c>
      <c r="D317" s="27">
        <v>1</v>
      </c>
      <c r="E317" s="27">
        <v>2.6997416020671836</v>
      </c>
      <c r="F317" s="18">
        <v>203500</v>
      </c>
      <c r="G317" s="18">
        <v>1</v>
      </c>
      <c r="H317" s="18">
        <v>0.70435955056179778</v>
      </c>
      <c r="I317" s="32">
        <f t="shared" si="60"/>
        <v>281617.57677408523</v>
      </c>
      <c r="J317" s="32">
        <f t="shared" si="49"/>
        <v>270360.01091658685</v>
      </c>
      <c r="K317" s="39">
        <f t="shared" si="51"/>
        <v>960.0253436363837</v>
      </c>
      <c r="L317" s="34">
        <f t="shared" si="52"/>
        <v>-1.2181592285176171E-2</v>
      </c>
      <c r="M317" s="35">
        <v>958.65522066931453</v>
      </c>
      <c r="N317" s="35">
        <v>250.11206993192678</v>
      </c>
      <c r="O317" s="36">
        <f t="shared" si="50"/>
        <v>96002534.363638341</v>
      </c>
      <c r="P317" s="127">
        <f t="shared" si="53"/>
        <v>-1.2181592285176351E-2</v>
      </c>
      <c r="Q317" s="84">
        <v>927.36589319351344</v>
      </c>
      <c r="R317" s="84">
        <v>-1.5011698593021566E-2</v>
      </c>
      <c r="S317" s="131">
        <f t="shared" si="54"/>
        <v>2.8301063078453956E-3</v>
      </c>
      <c r="T317" s="132">
        <f t="shared" si="59"/>
        <v>32.659450442870252</v>
      </c>
      <c r="U317" s="16">
        <v>959.78057366681594</v>
      </c>
      <c r="V317" s="16">
        <v>-1.2181592285176351E-2</v>
      </c>
      <c r="W317" s="115">
        <f t="shared" si="55"/>
        <v>-1.8041124150158794E-16</v>
      </c>
      <c r="X317" s="17">
        <f t="shared" si="56"/>
        <v>-0.24476996956775565</v>
      </c>
      <c r="Y317" s="16">
        <v>960.02534363638347</v>
      </c>
      <c r="Z317" s="16">
        <v>-1.2181592285176405E-2</v>
      </c>
      <c r="AA317" s="115">
        <f t="shared" si="57"/>
        <v>-2.3418766925686896E-16</v>
      </c>
      <c r="AB317" s="17">
        <f t="shared" si="58"/>
        <v>0</v>
      </c>
    </row>
    <row r="318" spans="1:28">
      <c r="A318" s="18">
        <v>20190416</v>
      </c>
      <c r="B318" s="18" t="s">
        <v>99</v>
      </c>
      <c r="C318" s="27">
        <v>47250</v>
      </c>
      <c r="D318" s="27">
        <v>1</v>
      </c>
      <c r="E318" s="27">
        <v>2.6997416020671836</v>
      </c>
      <c r="F318" s="18">
        <v>208000</v>
      </c>
      <c r="G318" s="18">
        <v>1</v>
      </c>
      <c r="H318" s="18">
        <v>0.70435955056179778</v>
      </c>
      <c r="I318" s="32">
        <f t="shared" si="60"/>
        <v>281617.57677408523</v>
      </c>
      <c r="J318" s="32">
        <f t="shared" si="49"/>
        <v>274069.57721452834</v>
      </c>
      <c r="K318" s="39">
        <f t="shared" si="51"/>
        <v>973.19769722465901</v>
      </c>
      <c r="L318" s="34">
        <f t="shared" si="52"/>
        <v>1.3720839429489514E-2</v>
      </c>
      <c r="M318" s="35">
        <v>958.65522066931453</v>
      </c>
      <c r="N318" s="35">
        <v>250.11206993192678</v>
      </c>
      <c r="O318" s="36">
        <f t="shared" si="50"/>
        <v>97319769.722465873</v>
      </c>
      <c r="P318" s="127">
        <f t="shared" si="53"/>
        <v>1.3720839429489517E-2</v>
      </c>
      <c r="Q318" s="84">
        <v>941.63057142110858</v>
      </c>
      <c r="R318" s="84">
        <v>1.5381931050399899E-2</v>
      </c>
      <c r="S318" s="131">
        <f t="shared" si="54"/>
        <v>-1.6610916209103856E-3</v>
      </c>
      <c r="T318" s="132">
        <f t="shared" si="59"/>
        <v>31.567125803550425</v>
      </c>
      <c r="U318" s="16">
        <v>972.94956880564177</v>
      </c>
      <c r="V318" s="16">
        <v>1.372083942948964E-2</v>
      </c>
      <c r="W318" s="115">
        <f t="shared" si="55"/>
        <v>1.2663481374630692E-16</v>
      </c>
      <c r="X318" s="17">
        <f t="shared" si="56"/>
        <v>-0.24812841901723459</v>
      </c>
      <c r="Y318" s="16">
        <v>973.1976972246589</v>
      </c>
      <c r="Z318" s="16">
        <v>1.3720839429489637E-2</v>
      </c>
      <c r="AA318" s="115">
        <f t="shared" si="57"/>
        <v>1.231653667943533E-16</v>
      </c>
      <c r="AB318" s="17">
        <f t="shared" si="58"/>
        <v>0</v>
      </c>
    </row>
    <row r="319" spans="1:28">
      <c r="A319" s="18">
        <v>20190417</v>
      </c>
      <c r="B319" s="18" t="s">
        <v>99</v>
      </c>
      <c r="C319" s="27">
        <v>47050</v>
      </c>
      <c r="D319" s="27">
        <v>1</v>
      </c>
      <c r="E319" s="27">
        <v>2.6997416020671836</v>
      </c>
      <c r="F319" s="18">
        <v>208500</v>
      </c>
      <c r="G319" s="18">
        <v>1</v>
      </c>
      <c r="H319" s="18">
        <v>0.70435955056179778</v>
      </c>
      <c r="I319" s="32">
        <f t="shared" si="60"/>
        <v>281617.57677408523</v>
      </c>
      <c r="J319" s="32">
        <f t="shared" si="49"/>
        <v>273881.8086693958</v>
      </c>
      <c r="K319" s="39">
        <f t="shared" si="51"/>
        <v>972.53094713297992</v>
      </c>
      <c r="L319" s="34">
        <f t="shared" si="52"/>
        <v>-6.8511268941604843E-4</v>
      </c>
      <c r="M319" s="35">
        <v>958.65522066931453</v>
      </c>
      <c r="N319" s="35">
        <v>250.11206993192678</v>
      </c>
      <c r="O319" s="36">
        <f t="shared" si="50"/>
        <v>97253094.713297978</v>
      </c>
      <c r="P319" s="127">
        <f t="shared" si="53"/>
        <v>-6.8511268941590054E-4</v>
      </c>
      <c r="Q319" s="84">
        <v>941.564984904364</v>
      </c>
      <c r="R319" s="84">
        <v>-6.9652068162575685E-5</v>
      </c>
      <c r="S319" s="131">
        <f t="shared" si="54"/>
        <v>-6.1546062125347278E-4</v>
      </c>
      <c r="T319" s="132">
        <f t="shared" si="59"/>
        <v>30.965962228615922</v>
      </c>
      <c r="U319" s="16">
        <v>972.28298870989113</v>
      </c>
      <c r="V319" s="16">
        <v>-6.8511268941607759E-4</v>
      </c>
      <c r="W319" s="115">
        <f t="shared" si="55"/>
        <v>-2.9165038439860069E-17</v>
      </c>
      <c r="X319" s="17">
        <f t="shared" si="56"/>
        <v>-0.24795842308878946</v>
      </c>
      <c r="Y319" s="16">
        <v>972.5309471329798</v>
      </c>
      <c r="Z319" s="16">
        <v>-6.8511268941604854E-4</v>
      </c>
      <c r="AA319" s="115">
        <f t="shared" si="57"/>
        <v>0</v>
      </c>
      <c r="AB319" s="17">
        <f t="shared" si="58"/>
        <v>0</v>
      </c>
    </row>
    <row r="320" spans="1:28">
      <c r="A320" s="18">
        <v>20190418</v>
      </c>
      <c r="B320" s="18" t="s">
        <v>99</v>
      </c>
      <c r="C320" s="27">
        <v>45600</v>
      </c>
      <c r="D320" s="27">
        <v>1</v>
      </c>
      <c r="E320" s="27">
        <v>2.6997416020671836</v>
      </c>
      <c r="F320" s="18">
        <v>203500</v>
      </c>
      <c r="G320" s="18">
        <v>1</v>
      </c>
      <c r="H320" s="18">
        <v>0.70435955056179778</v>
      </c>
      <c r="I320" s="32">
        <f t="shared" si="60"/>
        <v>281617.57677408523</v>
      </c>
      <c r="J320" s="32">
        <f t="shared" si="49"/>
        <v>266445.3855935894</v>
      </c>
      <c r="K320" s="39">
        <f t="shared" si="51"/>
        <v>946.12484293667853</v>
      </c>
      <c r="L320" s="34">
        <f t="shared" si="52"/>
        <v>-2.7151942335764789E-2</v>
      </c>
      <c r="M320" s="35">
        <v>958.65522066931453</v>
      </c>
      <c r="N320" s="35">
        <v>250.11206993192678</v>
      </c>
      <c r="O320" s="36">
        <f t="shared" si="50"/>
        <v>94612484.293667853</v>
      </c>
      <c r="P320" s="127">
        <f t="shared" si="53"/>
        <v>-2.7151942335764654E-2</v>
      </c>
      <c r="Q320" s="84">
        <v>916.59604945674948</v>
      </c>
      <c r="R320" s="84">
        <v>-2.6518547150678761E-2</v>
      </c>
      <c r="S320" s="131">
        <f t="shared" si="54"/>
        <v>-6.3339518508602824E-4</v>
      </c>
      <c r="T320" s="132">
        <f t="shared" si="59"/>
        <v>29.52879347992905</v>
      </c>
      <c r="U320" s="16">
        <v>945.88361706639512</v>
      </c>
      <c r="V320" s="16">
        <v>-2.7151942335764789E-2</v>
      </c>
      <c r="W320" s="115">
        <f t="shared" si="55"/>
        <v>0</v>
      </c>
      <c r="X320" s="17">
        <f t="shared" si="56"/>
        <v>-0.24122587028341513</v>
      </c>
      <c r="Y320" s="16">
        <v>946.12484293667842</v>
      </c>
      <c r="Z320" s="16">
        <v>-2.7151942335764793E-2</v>
      </c>
      <c r="AA320" s="115">
        <f t="shared" si="57"/>
        <v>0</v>
      </c>
      <c r="AB320" s="17">
        <f t="shared" si="58"/>
        <v>0</v>
      </c>
    </row>
    <row r="321" spans="1:28">
      <c r="A321" s="18">
        <v>20190419</v>
      </c>
      <c r="B321" s="18" t="s">
        <v>99</v>
      </c>
      <c r="C321" s="27">
        <v>45300</v>
      </c>
      <c r="D321" s="27">
        <v>1</v>
      </c>
      <c r="E321" s="27">
        <v>2.6997416020671836</v>
      </c>
      <c r="F321" s="18">
        <v>218000</v>
      </c>
      <c r="G321" s="18">
        <v>1</v>
      </c>
      <c r="H321" s="18">
        <v>0.70435955056179778</v>
      </c>
      <c r="I321" s="32">
        <f t="shared" si="60"/>
        <v>281617.57677408523</v>
      </c>
      <c r="J321" s="32">
        <f t="shared" si="49"/>
        <v>275848.67659611534</v>
      </c>
      <c r="K321" s="39">
        <f t="shared" si="51"/>
        <v>979.51512741480008</v>
      </c>
      <c r="L321" s="34">
        <f t="shared" si="52"/>
        <v>3.5291626393068154E-2</v>
      </c>
      <c r="M321" s="35">
        <v>958.65522066931453</v>
      </c>
      <c r="N321" s="35">
        <v>250.11206993192678</v>
      </c>
      <c r="O321" s="36">
        <f t="shared" si="50"/>
        <v>97951512.741479993</v>
      </c>
      <c r="P321" s="127">
        <f t="shared" si="53"/>
        <v>3.5291626393068001E-2</v>
      </c>
      <c r="Q321" s="84">
        <v>955.54517188647185</v>
      </c>
      <c r="R321" s="84">
        <v>4.2493225290253907E-2</v>
      </c>
      <c r="S321" s="131">
        <f t="shared" si="54"/>
        <v>-7.2015988971857528E-3</v>
      </c>
      <c r="T321" s="132">
        <f t="shared" si="59"/>
        <v>23.969955528328228</v>
      </c>
      <c r="U321" s="16">
        <v>979.26538829122615</v>
      </c>
      <c r="V321" s="16">
        <v>3.5291626393068015E-2</v>
      </c>
      <c r="W321" s="115">
        <f t="shared" si="55"/>
        <v>-1.3877787807814457E-16</v>
      </c>
      <c r="X321" s="17">
        <f t="shared" si="56"/>
        <v>-0.24973912357393147</v>
      </c>
      <c r="Y321" s="16">
        <v>979.51512741479985</v>
      </c>
      <c r="Z321" s="16">
        <v>3.5291626393068036E-2</v>
      </c>
      <c r="AA321" s="115">
        <f t="shared" si="57"/>
        <v>-1.1796119636642288E-16</v>
      </c>
      <c r="AB321" s="17">
        <f t="shared" si="58"/>
        <v>0</v>
      </c>
    </row>
    <row r="322" spans="1:28">
      <c r="A322" s="18">
        <v>20190422</v>
      </c>
      <c r="B322" s="18" t="s">
        <v>99</v>
      </c>
      <c r="C322" s="27">
        <v>45350</v>
      </c>
      <c r="D322" s="27">
        <v>1</v>
      </c>
      <c r="E322" s="27">
        <v>2.6997416020671836</v>
      </c>
      <c r="F322" s="18">
        <v>220500</v>
      </c>
      <c r="G322" s="18">
        <v>1</v>
      </c>
      <c r="H322" s="18">
        <v>0.70435955056179778</v>
      </c>
      <c r="I322" s="32">
        <f t="shared" si="60"/>
        <v>281617.57677408523</v>
      </c>
      <c r="J322" s="32">
        <f t="shared" si="49"/>
        <v>277744.56255262316</v>
      </c>
      <c r="K322" s="39">
        <f t="shared" si="51"/>
        <v>986.24725677343281</v>
      </c>
      <c r="L322" s="34">
        <f t="shared" si="52"/>
        <v>6.872920254330942E-3</v>
      </c>
      <c r="M322" s="35">
        <v>958.65522066931453</v>
      </c>
      <c r="N322" s="35">
        <v>250.11206993192678</v>
      </c>
      <c r="O322" s="36">
        <f t="shared" si="50"/>
        <v>98624725.677343279</v>
      </c>
      <c r="P322" s="127">
        <f t="shared" si="53"/>
        <v>6.8729202543310755E-3</v>
      </c>
      <c r="Q322" s="84">
        <v>963.01609166385424</v>
      </c>
      <c r="R322" s="84">
        <v>7.8184893788255262E-3</v>
      </c>
      <c r="S322" s="131">
        <f t="shared" si="54"/>
        <v>-9.4556912449458418E-4</v>
      </c>
      <c r="T322" s="132">
        <f t="shared" si="59"/>
        <v>23.231165109578569</v>
      </c>
      <c r="U322" s="16">
        <v>985.99580121277825</v>
      </c>
      <c r="V322" s="16">
        <v>6.8729202543310226E-3</v>
      </c>
      <c r="W322" s="115">
        <f t="shared" si="55"/>
        <v>8.066464163292153E-17</v>
      </c>
      <c r="X322" s="17">
        <f t="shared" si="56"/>
        <v>-0.25145556065456276</v>
      </c>
      <c r="Y322" s="16">
        <v>986.2472567734327</v>
      </c>
      <c r="Z322" s="16">
        <v>6.8729202543310599E-3</v>
      </c>
      <c r="AA322" s="115">
        <f t="shared" si="57"/>
        <v>1.1796119636642288E-16</v>
      </c>
      <c r="AB322" s="17">
        <f t="shared" si="58"/>
        <v>0</v>
      </c>
    </row>
    <row r="323" spans="1:28">
      <c r="A323" s="18">
        <v>20190423</v>
      </c>
      <c r="B323" s="18" t="s">
        <v>99</v>
      </c>
      <c r="C323" s="27">
        <v>45200</v>
      </c>
      <c r="D323" s="27">
        <v>1</v>
      </c>
      <c r="E323" s="27">
        <v>2.6997416020671836</v>
      </c>
      <c r="F323" s="18">
        <v>221500</v>
      </c>
      <c r="G323" s="18">
        <v>1</v>
      </c>
      <c r="H323" s="18">
        <v>0.70435955056179778</v>
      </c>
      <c r="I323" s="32">
        <f t="shared" si="60"/>
        <v>281617.57677408523</v>
      </c>
      <c r="J323" s="32">
        <f t="shared" si="49"/>
        <v>278043.96086287493</v>
      </c>
      <c r="K323" s="39">
        <f t="shared" si="51"/>
        <v>987.3103946417483</v>
      </c>
      <c r="L323" s="34">
        <f t="shared" si="52"/>
        <v>1.0779628141056766E-3</v>
      </c>
      <c r="M323" s="35">
        <v>958.65522066931453</v>
      </c>
      <c r="N323" s="35">
        <v>250.11206993192678</v>
      </c>
      <c r="O323" s="36">
        <f t="shared" si="50"/>
        <v>98731039.464174807</v>
      </c>
      <c r="P323" s="127">
        <f t="shared" si="53"/>
        <v>1.0779628141054597E-3</v>
      </c>
      <c r="Q323" s="84">
        <v>964.74178824015246</v>
      </c>
      <c r="R323" s="84">
        <v>1.7919706547339629E-3</v>
      </c>
      <c r="S323" s="131">
        <f t="shared" si="54"/>
        <v>-7.1400784062828639E-4</v>
      </c>
      <c r="T323" s="132">
        <f t="shared" si="59"/>
        <v>22.568606401595844</v>
      </c>
      <c r="U323" s="16">
        <v>987.05866802134983</v>
      </c>
      <c r="V323" s="16">
        <v>1.0779628141055517E-3</v>
      </c>
      <c r="W323" s="115">
        <f t="shared" si="55"/>
        <v>-1.2490009027033011E-16</v>
      </c>
      <c r="X323" s="17">
        <f t="shared" si="56"/>
        <v>-0.25172662039847182</v>
      </c>
      <c r="Y323" s="16">
        <v>987.31039464174796</v>
      </c>
      <c r="Z323" s="16">
        <v>1.0779628141054463E-3</v>
      </c>
      <c r="AA323" s="115">
        <f t="shared" si="57"/>
        <v>-2.3028454143592114E-16</v>
      </c>
      <c r="AB323" s="17">
        <f t="shared" si="58"/>
        <v>0</v>
      </c>
    </row>
    <row r="324" spans="1:28">
      <c r="A324" s="18">
        <v>20190424</v>
      </c>
      <c r="B324" s="18" t="s">
        <v>99</v>
      </c>
      <c r="C324" s="27">
        <v>44750</v>
      </c>
      <c r="D324" s="27">
        <v>1</v>
      </c>
      <c r="E324" s="27">
        <v>2.6997416020671836</v>
      </c>
      <c r="F324" s="22">
        <v>218000</v>
      </c>
      <c r="G324" s="18">
        <v>1</v>
      </c>
      <c r="H324" s="18">
        <v>0.70435955056179778</v>
      </c>
      <c r="I324" s="32">
        <f t="shared" si="60"/>
        <v>281617.57677408523</v>
      </c>
      <c r="J324" s="32">
        <f t="shared" ref="J324:J381" si="61">C324*D324*E324+F324*G324*H324</f>
        <v>274363.81871497841</v>
      </c>
      <c r="K324" s="39">
        <f t="shared" si="51"/>
        <v>974.24252370111901</v>
      </c>
      <c r="L324" s="34">
        <f t="shared" si="52"/>
        <v>-1.3235828379352827E-2</v>
      </c>
      <c r="M324" s="35">
        <v>958.65522066931453</v>
      </c>
      <c r="N324" s="35">
        <v>250.11206993192678</v>
      </c>
      <c r="O324" s="36">
        <f t="shared" ref="O324:O381" si="62">M324*C324+N324*F324</f>
        <v>97424252.370111853</v>
      </c>
      <c r="P324" s="127">
        <f t="shared" si="53"/>
        <v>-1.3235828379353083E-2</v>
      </c>
      <c r="Q324" s="84">
        <v>951.43496759516268</v>
      </c>
      <c r="R324" s="84">
        <v>-1.3793142172542988E-2</v>
      </c>
      <c r="S324" s="131">
        <f t="shared" si="54"/>
        <v>5.5731379319016137E-4</v>
      </c>
      <c r="T324" s="132">
        <f t="shared" si="59"/>
        <v>22.807556105956337</v>
      </c>
      <c r="U324" s="16">
        <v>973.99412889106634</v>
      </c>
      <c r="V324" s="16">
        <v>-1.3235828379353141E-2</v>
      </c>
      <c r="W324" s="115">
        <f t="shared" si="55"/>
        <v>-3.1398494915180208E-16</v>
      </c>
      <c r="X324" s="17">
        <f t="shared" si="56"/>
        <v>-0.24839481005267317</v>
      </c>
      <c r="Y324" s="16">
        <v>974.24252370111867</v>
      </c>
      <c r="Z324" s="16">
        <v>-1.323582837935283E-2</v>
      </c>
      <c r="AA324" s="115">
        <f t="shared" si="57"/>
        <v>0</v>
      </c>
      <c r="AB324" s="17">
        <f t="shared" si="58"/>
        <v>0</v>
      </c>
    </row>
    <row r="325" spans="1:28">
      <c r="A325" s="18">
        <v>20190425</v>
      </c>
      <c r="B325" s="18" t="s">
        <v>99</v>
      </c>
      <c r="C325" s="27">
        <v>44650</v>
      </c>
      <c r="D325" s="27">
        <v>1</v>
      </c>
      <c r="E325" s="27">
        <v>2.6997416020671836</v>
      </c>
      <c r="F325" s="18">
        <v>211500</v>
      </c>
      <c r="G325" s="18">
        <v>1</v>
      </c>
      <c r="H325" s="18">
        <v>0.70435955056179778</v>
      </c>
      <c r="I325" s="32">
        <f t="shared" si="60"/>
        <v>281617.57677408523</v>
      </c>
      <c r="J325" s="32">
        <f t="shared" si="61"/>
        <v>269515.50747611996</v>
      </c>
      <c r="K325" s="39">
        <f t="shared" ref="K325:K381" si="63">J325/I325*1000</f>
        <v>957.02658393487422</v>
      </c>
      <c r="L325" s="34">
        <f t="shared" ref="L325:L381" si="64">(K325-K324)/K324</f>
        <v>-1.7671102777203702E-2</v>
      </c>
      <c r="M325" s="35">
        <v>958.65522066931453</v>
      </c>
      <c r="N325" s="35">
        <v>250.11206993192678</v>
      </c>
      <c r="O325" s="36">
        <f t="shared" si="62"/>
        <v>95702658.393487409</v>
      </c>
      <c r="P325" s="127">
        <f t="shared" ref="P325:P381" si="65">(O325-O324)/O324</f>
        <v>-1.7671102777203355E-2</v>
      </c>
      <c r="Q325" s="84">
        <v>932.11693729199101</v>
      </c>
      <c r="R325" s="84">
        <v>-2.0304099556062907E-2</v>
      </c>
      <c r="S325" s="131">
        <f t="shared" ref="S325:S381" si="66">L325-R325</f>
        <v>2.6329967788592049E-3</v>
      </c>
      <c r="T325" s="132">
        <f t="shared" si="59"/>
        <v>24.909646642883217</v>
      </c>
      <c r="U325" s="16">
        <v>956.78257853503953</v>
      </c>
      <c r="V325" s="16">
        <v>-1.767110277720348E-2</v>
      </c>
      <c r="W325" s="115">
        <f t="shared" ref="W325:W381" si="67">V325-L325</f>
        <v>2.2204460492503131E-16</v>
      </c>
      <c r="X325" s="17">
        <f t="shared" ref="X325:X381" si="68">U325-K325</f>
        <v>-0.24400539983469116</v>
      </c>
      <c r="Y325" s="16">
        <v>957.02658393487411</v>
      </c>
      <c r="Z325" s="16">
        <v>-1.7671102777203473E-2</v>
      </c>
      <c r="AA325" s="115">
        <f t="shared" ref="AA325:AA381" si="69">Z325-L325</f>
        <v>2.2898349882893854E-16</v>
      </c>
      <c r="AB325" s="17">
        <f t="shared" ref="AB325:AB381" si="70">Y325-K325</f>
        <v>0</v>
      </c>
    </row>
    <row r="326" spans="1:28">
      <c r="A326" s="18">
        <v>20190426</v>
      </c>
      <c r="B326" s="18" t="s">
        <v>99</v>
      </c>
      <c r="C326" s="27">
        <v>44850</v>
      </c>
      <c r="D326" s="27">
        <v>1</v>
      </c>
      <c r="E326" s="27">
        <v>2.6997416020671836</v>
      </c>
      <c r="F326" s="18">
        <v>212000</v>
      </c>
      <c r="G326" s="18">
        <v>1</v>
      </c>
      <c r="H326" s="18">
        <v>0.70435955056179778</v>
      </c>
      <c r="I326" s="32">
        <f t="shared" si="60"/>
        <v>281617.57677408523</v>
      </c>
      <c r="J326" s="32">
        <f t="shared" si="61"/>
        <v>270407.63557181432</v>
      </c>
      <c r="K326" s="39">
        <f t="shared" si="63"/>
        <v>960.19445472587245</v>
      </c>
      <c r="L326" s="34">
        <f t="shared" si="64"/>
        <v>3.3101178631562405E-3</v>
      </c>
      <c r="M326" s="35">
        <v>958.65522066931453</v>
      </c>
      <c r="N326" s="35">
        <v>250.11206993192678</v>
      </c>
      <c r="O326" s="36">
        <f t="shared" si="62"/>
        <v>96019445.472587228</v>
      </c>
      <c r="P326" s="127">
        <f t="shared" si="65"/>
        <v>3.310117863156208E-3</v>
      </c>
      <c r="Q326" s="84">
        <v>935.013038811304</v>
      </c>
      <c r="R326" s="84">
        <v>3.1070152289334185E-3</v>
      </c>
      <c r="S326" s="131">
        <f t="shared" si="66"/>
        <v>2.0310263422282197E-4</v>
      </c>
      <c r="T326" s="132">
        <f t="shared" si="59"/>
        <v>25.181415914568447</v>
      </c>
      <c r="U326" s="16">
        <v>959.94964163940494</v>
      </c>
      <c r="V326" s="16">
        <v>3.3101178631561238E-3</v>
      </c>
      <c r="W326" s="115">
        <f t="shared" si="67"/>
        <v>-1.1666015375944028E-16</v>
      </c>
      <c r="X326" s="17">
        <f t="shared" si="68"/>
        <v>-0.24481308646750222</v>
      </c>
      <c r="Y326" s="16">
        <v>960.19445472587233</v>
      </c>
      <c r="Z326" s="16">
        <v>3.3101178631562409E-3</v>
      </c>
      <c r="AA326" s="115">
        <f t="shared" si="69"/>
        <v>0</v>
      </c>
      <c r="AB326" s="17">
        <f t="shared" si="70"/>
        <v>0</v>
      </c>
    </row>
    <row r="327" spans="1:28">
      <c r="A327" s="18">
        <v>20190429</v>
      </c>
      <c r="B327" s="18" t="s">
        <v>99</v>
      </c>
      <c r="C327" s="27">
        <v>46150</v>
      </c>
      <c r="D327" s="27">
        <v>1</v>
      </c>
      <c r="E327" s="27">
        <v>2.6997416020671836</v>
      </c>
      <c r="F327" s="18">
        <v>216000</v>
      </c>
      <c r="G327" s="18">
        <v>1</v>
      </c>
      <c r="H327" s="18">
        <v>0.70435955056179778</v>
      </c>
      <c r="I327" s="32">
        <f t="shared" si="60"/>
        <v>281617.57677408523</v>
      </c>
      <c r="J327" s="32">
        <f t="shared" si="61"/>
        <v>276734.73785674886</v>
      </c>
      <c r="K327" s="39">
        <f t="shared" si="63"/>
        <v>982.66145539185084</v>
      </c>
      <c r="L327" s="34">
        <f t="shared" si="64"/>
        <v>2.3398386186673545E-2</v>
      </c>
      <c r="M327" s="35">
        <v>958.65522066931453</v>
      </c>
      <c r="N327" s="35">
        <v>250.11206993192678</v>
      </c>
      <c r="O327" s="36">
        <f t="shared" si="62"/>
        <v>98266145.539185047</v>
      </c>
      <c r="P327" s="127">
        <f t="shared" si="65"/>
        <v>2.3398386186673344E-2</v>
      </c>
      <c r="Q327" s="84">
        <v>955.98209623206014</v>
      </c>
      <c r="R327" s="84">
        <v>2.2426486637463813E-2</v>
      </c>
      <c r="S327" s="131">
        <f t="shared" si="66"/>
        <v>9.7189954920973154E-4</v>
      </c>
      <c r="T327" s="132">
        <f t="shared" si="59"/>
        <v>26.679359159790693</v>
      </c>
      <c r="U327" s="16">
        <v>982.41091407424256</v>
      </c>
      <c r="V327" s="16">
        <v>2.3398386186673479E-2</v>
      </c>
      <c r="W327" s="115">
        <f t="shared" si="67"/>
        <v>-6.591949208711867E-17</v>
      </c>
      <c r="X327" s="17">
        <f t="shared" si="68"/>
        <v>-0.25054131760828113</v>
      </c>
      <c r="Y327" s="16">
        <v>982.66145539185061</v>
      </c>
      <c r="Z327" s="16">
        <v>2.3398386186673427E-2</v>
      </c>
      <c r="AA327" s="115">
        <f t="shared" si="69"/>
        <v>-1.1796119636642288E-16</v>
      </c>
      <c r="AB327" s="17">
        <f t="shared" si="70"/>
        <v>0</v>
      </c>
    </row>
    <row r="328" spans="1:28">
      <c r="A328" s="18">
        <v>20190430</v>
      </c>
      <c r="B328" s="18" t="s">
        <v>99</v>
      </c>
      <c r="C328" s="27">
        <v>45850</v>
      </c>
      <c r="D328" s="27">
        <v>1</v>
      </c>
      <c r="E328" s="27">
        <v>2.6997416020671836</v>
      </c>
      <c r="F328" s="18">
        <v>212000</v>
      </c>
      <c r="G328" s="18">
        <v>1</v>
      </c>
      <c r="H328" s="18">
        <v>0.70435955056179778</v>
      </c>
      <c r="I328" s="32">
        <f t="shared" si="60"/>
        <v>281617.57677408523</v>
      </c>
      <c r="J328" s="32">
        <f t="shared" si="61"/>
        <v>273107.37717388151</v>
      </c>
      <c r="K328" s="39">
        <f t="shared" si="63"/>
        <v>969.78100693256579</v>
      </c>
      <c r="L328" s="34">
        <f t="shared" si="64"/>
        <v>-1.3107717198644755E-2</v>
      </c>
      <c r="M328" s="35">
        <v>958.65522066931453</v>
      </c>
      <c r="N328" s="35">
        <v>250.11206993192678</v>
      </c>
      <c r="O328" s="36">
        <f t="shared" si="62"/>
        <v>96978100.693256557</v>
      </c>
      <c r="P328" s="127">
        <f t="shared" si="65"/>
        <v>-1.3107717198644611E-2</v>
      </c>
      <c r="Q328" s="84">
        <v>942.34555459046271</v>
      </c>
      <c r="R328" s="84">
        <v>-1.4264432038366571E-2</v>
      </c>
      <c r="S328" s="131">
        <f t="shared" si="66"/>
        <v>1.156714839721816E-3</v>
      </c>
      <c r="T328" s="132">
        <f t="shared" si="59"/>
        <v>27.435452342103076</v>
      </c>
      <c r="U328" s="16">
        <v>969.53374963969532</v>
      </c>
      <c r="V328" s="16">
        <v>-1.3107717198644731E-2</v>
      </c>
      <c r="W328" s="115">
        <f t="shared" si="67"/>
        <v>2.4286128663675299E-17</v>
      </c>
      <c r="X328" s="17">
        <f t="shared" si="68"/>
        <v>-0.24725729287047216</v>
      </c>
      <c r="Y328" s="16">
        <v>969.78100693256556</v>
      </c>
      <c r="Z328" s="16">
        <v>-1.3107717198644758E-2</v>
      </c>
      <c r="AA328" s="115">
        <f t="shared" si="69"/>
        <v>0</v>
      </c>
      <c r="AB328" s="17">
        <f t="shared" si="70"/>
        <v>0</v>
      </c>
    </row>
    <row r="329" spans="1:28">
      <c r="A329" s="18">
        <v>20190502</v>
      </c>
      <c r="B329" s="18" t="s">
        <v>99</v>
      </c>
      <c r="C329" s="27">
        <v>45900</v>
      </c>
      <c r="D329" s="27">
        <v>1</v>
      </c>
      <c r="E329" s="27">
        <v>2.6997416020671836</v>
      </c>
      <c r="F329" s="18">
        <v>207000</v>
      </c>
      <c r="G329" s="18">
        <v>1</v>
      </c>
      <c r="H329" s="18">
        <v>0.70435955056179778</v>
      </c>
      <c r="I329" s="32">
        <f t="shared" si="60"/>
        <v>281617.57677408523</v>
      </c>
      <c r="J329" s="32">
        <f t="shared" si="61"/>
        <v>269720.56650117587</v>
      </c>
      <c r="K329" s="39">
        <f t="shared" si="63"/>
        <v>957.75473104630407</v>
      </c>
      <c r="L329" s="34">
        <f t="shared" si="64"/>
        <v>-1.2401022292961826E-2</v>
      </c>
      <c r="M329" s="35">
        <v>958.65522066931453</v>
      </c>
      <c r="N329" s="35">
        <v>250.11206993192678</v>
      </c>
      <c r="O329" s="36">
        <f t="shared" si="62"/>
        <v>95775473.104630381</v>
      </c>
      <c r="P329" s="127">
        <f t="shared" si="65"/>
        <v>-1.2401022292961876E-2</v>
      </c>
      <c r="Q329" s="84">
        <v>928.41619674460867</v>
      </c>
      <c r="R329" s="84">
        <v>-1.4781581743554413E-2</v>
      </c>
      <c r="S329" s="131">
        <f t="shared" si="66"/>
        <v>2.3805594505925867E-3</v>
      </c>
      <c r="T329" s="132">
        <f t="shared" ref="T329:T381" si="71">K329-Q329</f>
        <v>29.338534301695404</v>
      </c>
      <c r="U329" s="16">
        <v>957.51053999663452</v>
      </c>
      <c r="V329" s="16">
        <v>-1.2401022292961892E-2</v>
      </c>
      <c r="W329" s="115">
        <f t="shared" si="67"/>
        <v>-6.591949208711867E-17</v>
      </c>
      <c r="X329" s="17">
        <f t="shared" si="68"/>
        <v>-0.24419104966955274</v>
      </c>
      <c r="Y329" s="16">
        <v>957.75473104630373</v>
      </c>
      <c r="Z329" s="16">
        <v>-1.2401022292961946E-2</v>
      </c>
      <c r="AA329" s="115">
        <f t="shared" si="69"/>
        <v>-1.1969591984239969E-16</v>
      </c>
      <c r="AB329" s="17">
        <f t="shared" si="70"/>
        <v>0</v>
      </c>
    </row>
    <row r="330" spans="1:28">
      <c r="A330" s="18">
        <v>20190503</v>
      </c>
      <c r="B330" s="18" t="s">
        <v>99</v>
      </c>
      <c r="C330" s="27">
        <v>45300</v>
      </c>
      <c r="D330" s="27">
        <v>1</v>
      </c>
      <c r="E330" s="27">
        <v>2.6997416020671836</v>
      </c>
      <c r="F330" s="18">
        <v>204500</v>
      </c>
      <c r="G330" s="18">
        <v>1</v>
      </c>
      <c r="H330" s="18">
        <v>0.70435955056179778</v>
      </c>
      <c r="I330" s="32">
        <f t="shared" si="60"/>
        <v>281617.57677408523</v>
      </c>
      <c r="J330" s="32">
        <f t="shared" si="61"/>
        <v>266339.82266353106</v>
      </c>
      <c r="K330" s="39">
        <f t="shared" si="63"/>
        <v>945.74999797398993</v>
      </c>
      <c r="L330" s="34">
        <f t="shared" si="64"/>
        <v>-1.2534245650971106E-2</v>
      </c>
      <c r="M330" s="35">
        <v>958.65522066931453</v>
      </c>
      <c r="N330" s="35">
        <v>250.11206993192678</v>
      </c>
      <c r="O330" s="36">
        <f t="shared" si="62"/>
        <v>94574999.797398984</v>
      </c>
      <c r="P330" s="127">
        <f t="shared" si="65"/>
        <v>-1.2534245650970928E-2</v>
      </c>
      <c r="Q330" s="84">
        <v>916.86869545970728</v>
      </c>
      <c r="R330" s="84">
        <v>-1.2437849883911391E-2</v>
      </c>
      <c r="S330" s="131">
        <f t="shared" si="66"/>
        <v>-9.6395767059715212E-5</v>
      </c>
      <c r="T330" s="132">
        <f t="shared" si="71"/>
        <v>28.881302514282652</v>
      </c>
      <c r="U330" s="16">
        <v>945.50886767492307</v>
      </c>
      <c r="V330" s="16">
        <v>-1.2534245650970732E-2</v>
      </c>
      <c r="W330" s="115">
        <f t="shared" si="67"/>
        <v>3.7470027081099033E-16</v>
      </c>
      <c r="X330" s="17">
        <f t="shared" si="68"/>
        <v>-0.24113029906686734</v>
      </c>
      <c r="Y330" s="16">
        <v>945.74999797398993</v>
      </c>
      <c r="Z330" s="16">
        <v>-1.2534245650970754E-2</v>
      </c>
      <c r="AA330" s="115">
        <f t="shared" si="69"/>
        <v>3.5214886562329184E-16</v>
      </c>
      <c r="AB330" s="17">
        <f t="shared" si="70"/>
        <v>0</v>
      </c>
    </row>
    <row r="331" spans="1:28">
      <c r="A331" s="18">
        <v>20190507</v>
      </c>
      <c r="B331" s="18" t="s">
        <v>99</v>
      </c>
      <c r="C331" s="27">
        <v>44850</v>
      </c>
      <c r="D331" s="27">
        <v>1</v>
      </c>
      <c r="E331" s="27">
        <v>2.6997416020671836</v>
      </c>
      <c r="F331" s="18">
        <v>205500</v>
      </c>
      <c r="G331" s="18">
        <v>1</v>
      </c>
      <c r="H331" s="18">
        <v>0.70435955056179778</v>
      </c>
      <c r="I331" s="32">
        <f t="shared" si="60"/>
        <v>281617.57677408523</v>
      </c>
      <c r="J331" s="32">
        <f t="shared" si="61"/>
        <v>265829.29849316261</v>
      </c>
      <c r="K331" s="39">
        <f t="shared" si="63"/>
        <v>943.93717018029724</v>
      </c>
      <c r="L331" s="34">
        <f t="shared" si="64"/>
        <v>-1.9168150119758681E-3</v>
      </c>
      <c r="M331" s="35">
        <v>958.65522066931453</v>
      </c>
      <c r="N331" s="35">
        <v>250.11206993192678</v>
      </c>
      <c r="O331" s="36">
        <f t="shared" si="62"/>
        <v>94393717.018029705</v>
      </c>
      <c r="P331" s="127">
        <f t="shared" si="65"/>
        <v>-1.9168150119759811E-3</v>
      </c>
      <c r="Q331" s="84">
        <v>916.42826008604823</v>
      </c>
      <c r="R331" s="84">
        <v>-4.8036908211619912E-4</v>
      </c>
      <c r="S331" s="131">
        <f t="shared" si="66"/>
        <v>-1.436445929859669E-3</v>
      </c>
      <c r="T331" s="132">
        <f t="shared" si="71"/>
        <v>27.508910094249018</v>
      </c>
      <c r="U331" s="16">
        <v>943.69650208340727</v>
      </c>
      <c r="V331" s="16">
        <v>-1.9168150119760823E-3</v>
      </c>
      <c r="W331" s="115">
        <f t="shared" si="67"/>
        <v>-2.1423834928313568E-16</v>
      </c>
      <c r="X331" s="17">
        <f t="shared" si="68"/>
        <v>-0.24066809688997637</v>
      </c>
      <c r="Y331" s="16">
        <v>943.93717018029702</v>
      </c>
      <c r="Z331" s="16">
        <v>-1.9168150119761084E-3</v>
      </c>
      <c r="AA331" s="115">
        <f t="shared" si="69"/>
        <v>-2.4025920142278778E-16</v>
      </c>
      <c r="AB331" s="17">
        <f t="shared" si="70"/>
        <v>0</v>
      </c>
    </row>
    <row r="332" spans="1:28">
      <c r="A332" s="18">
        <v>20190508</v>
      </c>
      <c r="B332" s="18" t="s">
        <v>99</v>
      </c>
      <c r="C332" s="27">
        <v>44250</v>
      </c>
      <c r="D332" s="27">
        <v>1</v>
      </c>
      <c r="E332" s="27">
        <v>2.6997416020671836</v>
      </c>
      <c r="F332" s="18">
        <v>205500</v>
      </c>
      <c r="G332" s="18">
        <v>1</v>
      </c>
      <c r="H332" s="18">
        <v>0.70435955056179778</v>
      </c>
      <c r="I332" s="32">
        <f t="shared" si="60"/>
        <v>281617.57677408523</v>
      </c>
      <c r="J332" s="32">
        <f t="shared" si="61"/>
        <v>264209.45353192231</v>
      </c>
      <c r="K332" s="39">
        <f t="shared" si="63"/>
        <v>938.18523885628133</v>
      </c>
      <c r="L332" s="34">
        <f t="shared" si="64"/>
        <v>-6.093553157692967E-3</v>
      </c>
      <c r="M332" s="35">
        <v>958.65522066931453</v>
      </c>
      <c r="N332" s="35">
        <v>250.11206993192678</v>
      </c>
      <c r="O332" s="36">
        <f t="shared" si="62"/>
        <v>93818523.885628119</v>
      </c>
      <c r="P332" s="127">
        <f t="shared" si="65"/>
        <v>-6.0935531576929072E-3</v>
      </c>
      <c r="Q332" s="84">
        <v>912.02875061855298</v>
      </c>
      <c r="R332" s="84">
        <v>-4.800713442732721E-3</v>
      </c>
      <c r="S332" s="131">
        <f t="shared" si="66"/>
        <v>-1.292839714960246E-3</v>
      </c>
      <c r="T332" s="132">
        <f t="shared" si="71"/>
        <v>26.156488237728354</v>
      </c>
      <c r="U332" s="16">
        <v>937.94603728323307</v>
      </c>
      <c r="V332" s="16">
        <v>-6.0935531576930156E-3</v>
      </c>
      <c r="W332" s="115">
        <f t="shared" si="67"/>
        <v>-4.8572257327350599E-17</v>
      </c>
      <c r="X332" s="17">
        <f t="shared" si="68"/>
        <v>-0.23920157304826262</v>
      </c>
      <c r="Y332" s="16">
        <v>938.1852388562811</v>
      </c>
      <c r="Z332" s="16">
        <v>-6.0935531576929679E-3</v>
      </c>
      <c r="AA332" s="115">
        <f t="shared" si="69"/>
        <v>0</v>
      </c>
      <c r="AB332" s="17">
        <f t="shared" si="70"/>
        <v>0</v>
      </c>
    </row>
    <row r="333" spans="1:28">
      <c r="A333" s="18">
        <v>20190509</v>
      </c>
      <c r="B333" s="18" t="s">
        <v>99</v>
      </c>
      <c r="C333" s="27">
        <v>42450</v>
      </c>
      <c r="D333" s="27">
        <v>1</v>
      </c>
      <c r="E333" s="27">
        <v>2.6997416020671836</v>
      </c>
      <c r="F333" s="18">
        <v>210000</v>
      </c>
      <c r="G333" s="18">
        <v>1</v>
      </c>
      <c r="H333" s="18">
        <v>0.70435955056179778</v>
      </c>
      <c r="I333" s="32">
        <f t="shared" si="60"/>
        <v>281617.57677408523</v>
      </c>
      <c r="J333" s="32">
        <f t="shared" si="61"/>
        <v>262519.53662572947</v>
      </c>
      <c r="K333" s="39">
        <f t="shared" si="63"/>
        <v>932.18448803117042</v>
      </c>
      <c r="L333" s="34">
        <f t="shared" si="64"/>
        <v>-6.3961258145846349E-3</v>
      </c>
      <c r="M333" s="35">
        <v>958.65522066931453</v>
      </c>
      <c r="N333" s="35">
        <v>250.11206993192678</v>
      </c>
      <c r="O333" s="36">
        <f t="shared" si="62"/>
        <v>93218448.803117037</v>
      </c>
      <c r="P333" s="127">
        <f t="shared" si="65"/>
        <v>-6.3961258145845403E-3</v>
      </c>
      <c r="Q333" s="84">
        <v>911.69660748739807</v>
      </c>
      <c r="R333" s="84">
        <v>-3.6418054905576464E-4</v>
      </c>
      <c r="S333" s="131">
        <f t="shared" si="66"/>
        <v>-6.0319452655288701E-3</v>
      </c>
      <c r="T333" s="132">
        <f t="shared" si="71"/>
        <v>20.487880543772349</v>
      </c>
      <c r="U333" s="16">
        <v>931.9468164214785</v>
      </c>
      <c r="V333" s="16">
        <v>-6.3961258145845456E-3</v>
      </c>
      <c r="W333" s="115">
        <f t="shared" si="67"/>
        <v>8.9338259012805565E-17</v>
      </c>
      <c r="X333" s="17">
        <f t="shared" si="68"/>
        <v>-0.23767160969191536</v>
      </c>
      <c r="Y333" s="16">
        <v>932.1844880311703</v>
      </c>
      <c r="Z333" s="16">
        <v>-6.3961258145845152E-3</v>
      </c>
      <c r="AA333" s="115">
        <f t="shared" si="69"/>
        <v>1.1969591984239969E-16</v>
      </c>
      <c r="AB333" s="17">
        <f t="shared" si="70"/>
        <v>0</v>
      </c>
    </row>
    <row r="334" spans="1:28">
      <c r="A334" s="18">
        <v>20190510</v>
      </c>
      <c r="B334" s="18" t="s">
        <v>99</v>
      </c>
      <c r="C334" s="27">
        <v>42900</v>
      </c>
      <c r="D334" s="27">
        <v>1</v>
      </c>
      <c r="E334" s="27">
        <v>2.6997416020671836</v>
      </c>
      <c r="F334" s="18">
        <v>201500</v>
      </c>
      <c r="G334" s="18">
        <v>1</v>
      </c>
      <c r="H334" s="18">
        <v>0.70435955056179778</v>
      </c>
      <c r="I334" s="32">
        <f t="shared" si="60"/>
        <v>281617.57677408523</v>
      </c>
      <c r="J334" s="32">
        <f t="shared" si="61"/>
        <v>257747.36416688445</v>
      </c>
      <c r="K334" s="39">
        <f t="shared" si="63"/>
        <v>915.23891057996866</v>
      </c>
      <c r="L334" s="34">
        <f t="shared" si="64"/>
        <v>-1.8178351676921629E-2</v>
      </c>
      <c r="M334" s="35">
        <v>958.65522066931453</v>
      </c>
      <c r="N334" s="35">
        <v>250.11206993192678</v>
      </c>
      <c r="O334" s="36">
        <f t="shared" si="62"/>
        <v>91523891.057996839</v>
      </c>
      <c r="P334" s="127">
        <f t="shared" si="65"/>
        <v>-1.8178351676921865E-2</v>
      </c>
      <c r="Q334" s="84">
        <v>890.69306740883883</v>
      </c>
      <c r="R334" s="84">
        <v>-2.3037861396067071E-2</v>
      </c>
      <c r="S334" s="131">
        <f t="shared" si="66"/>
        <v>4.8595097191454426E-3</v>
      </c>
      <c r="T334" s="132">
        <f t="shared" si="71"/>
        <v>24.545843171129832</v>
      </c>
      <c r="U334" s="16">
        <v>915.00555944838129</v>
      </c>
      <c r="V334" s="16">
        <v>-1.8178351676921688E-2</v>
      </c>
      <c r="W334" s="115">
        <f t="shared" si="67"/>
        <v>-5.8980598183211441E-17</v>
      </c>
      <c r="X334" s="17">
        <f t="shared" si="68"/>
        <v>-0.23335113158736931</v>
      </c>
      <c r="Y334" s="16">
        <v>915.23891057996843</v>
      </c>
      <c r="Z334" s="16">
        <v>-1.8178351676921754E-2</v>
      </c>
      <c r="AA334" s="115">
        <f t="shared" si="69"/>
        <v>-1.2490009027033011E-16</v>
      </c>
      <c r="AB334" s="17">
        <f t="shared" si="70"/>
        <v>0</v>
      </c>
    </row>
    <row r="335" spans="1:28">
      <c r="A335" s="18">
        <v>20190513</v>
      </c>
      <c r="B335" s="18" t="s">
        <v>99</v>
      </c>
      <c r="C335" s="27">
        <v>42650</v>
      </c>
      <c r="D335" s="27">
        <v>1</v>
      </c>
      <c r="E335" s="27">
        <v>2.6997416020671836</v>
      </c>
      <c r="F335" s="18">
        <v>194500</v>
      </c>
      <c r="G335" s="18">
        <v>1</v>
      </c>
      <c r="H335" s="18">
        <v>0.70435955056179778</v>
      </c>
      <c r="I335" s="32">
        <f t="shared" si="60"/>
        <v>281617.57677408523</v>
      </c>
      <c r="J335" s="32">
        <f t="shared" si="61"/>
        <v>252141.91191243505</v>
      </c>
      <c r="K335" s="39">
        <f t="shared" si="63"/>
        <v>895.3344276330605</v>
      </c>
      <c r="L335" s="34">
        <f t="shared" si="64"/>
        <v>-2.1747854813444378E-2</v>
      </c>
      <c r="M335" s="35">
        <v>958.65522066931453</v>
      </c>
      <c r="N335" s="35">
        <v>250.11206993192678</v>
      </c>
      <c r="O335" s="36">
        <f t="shared" si="62"/>
        <v>89533442.763306022</v>
      </c>
      <c r="P335" s="127">
        <f t="shared" si="65"/>
        <v>-2.1747854813444403E-2</v>
      </c>
      <c r="Q335" s="84">
        <v>868.84556137531217</v>
      </c>
      <c r="R335" s="84">
        <v>-2.4528658449183133E-2</v>
      </c>
      <c r="S335" s="131">
        <f t="shared" si="66"/>
        <v>2.7808036357387551E-3</v>
      </c>
      <c r="T335" s="132">
        <f t="shared" si="71"/>
        <v>26.488866257748327</v>
      </c>
      <c r="U335" s="16">
        <v>895.10615138800347</v>
      </c>
      <c r="V335" s="16">
        <v>-2.1747854813444354E-2</v>
      </c>
      <c r="W335" s="115">
        <f t="shared" si="67"/>
        <v>0</v>
      </c>
      <c r="X335" s="17">
        <f t="shared" si="68"/>
        <v>-0.2282762450570317</v>
      </c>
      <c r="Y335" s="16">
        <v>895.33442763306027</v>
      </c>
      <c r="Z335" s="16">
        <v>-2.1747854813444385E-2</v>
      </c>
      <c r="AA335" s="115">
        <f t="shared" si="69"/>
        <v>0</v>
      </c>
      <c r="AB335" s="17">
        <f t="shared" si="70"/>
        <v>0</v>
      </c>
    </row>
    <row r="336" spans="1:28">
      <c r="A336" s="18">
        <v>20190514</v>
      </c>
      <c r="B336" s="18" t="s">
        <v>99</v>
      </c>
      <c r="C336" s="27">
        <v>42650</v>
      </c>
      <c r="D336" s="27">
        <v>1</v>
      </c>
      <c r="E336" s="27">
        <v>2.6997416020671836</v>
      </c>
      <c r="F336" s="18">
        <v>195500</v>
      </c>
      <c r="G336" s="18">
        <v>1</v>
      </c>
      <c r="H336" s="18">
        <v>0.70435955056179778</v>
      </c>
      <c r="I336" s="32">
        <f t="shared" si="60"/>
        <v>281617.57677408523</v>
      </c>
      <c r="J336" s="32">
        <f t="shared" si="61"/>
        <v>252846.27146299684</v>
      </c>
      <c r="K336" s="39">
        <f t="shared" si="63"/>
        <v>897.83554833237963</v>
      </c>
      <c r="L336" s="34">
        <f t="shared" si="64"/>
        <v>2.7935044404929082E-3</v>
      </c>
      <c r="M336" s="35">
        <v>958.65522066931453</v>
      </c>
      <c r="N336" s="35">
        <v>250.11206993192678</v>
      </c>
      <c r="O336" s="36">
        <f t="shared" si="62"/>
        <v>89783554.833237946</v>
      </c>
      <c r="P336" s="127">
        <f t="shared" si="65"/>
        <v>2.7935044404930349E-3</v>
      </c>
      <c r="Q336" s="84">
        <v>871.70475810227492</v>
      </c>
      <c r="R336" s="84">
        <v>3.2907997163924892E-3</v>
      </c>
      <c r="S336" s="131">
        <f t="shared" si="66"/>
        <v>-4.9729527589958099E-4</v>
      </c>
      <c r="T336" s="132">
        <f t="shared" si="71"/>
        <v>26.130790230104708</v>
      </c>
      <c r="U336" s="16">
        <v>897.60663439661846</v>
      </c>
      <c r="V336" s="16">
        <v>2.7935044404930058E-3</v>
      </c>
      <c r="W336" s="115">
        <f t="shared" si="67"/>
        <v>9.7578195523695399E-17</v>
      </c>
      <c r="X336" s="17">
        <f t="shared" si="68"/>
        <v>-0.22891393576117025</v>
      </c>
      <c r="Y336" s="16">
        <v>897.83554833237952</v>
      </c>
      <c r="Z336" s="16">
        <v>2.7935044404930357E-3</v>
      </c>
      <c r="AA336" s="115">
        <f t="shared" si="69"/>
        <v>1.2750217548429532E-16</v>
      </c>
      <c r="AB336" s="17">
        <f t="shared" si="70"/>
        <v>0</v>
      </c>
    </row>
    <row r="337" spans="1:28">
      <c r="A337" s="18">
        <v>20190515</v>
      </c>
      <c r="B337" s="18" t="s">
        <v>99</v>
      </c>
      <c r="C337" s="27">
        <v>42550</v>
      </c>
      <c r="D337" s="27">
        <v>1</v>
      </c>
      <c r="E337" s="27">
        <v>2.6997416020671836</v>
      </c>
      <c r="F337" s="18">
        <v>196000</v>
      </c>
      <c r="G337" s="18">
        <v>1</v>
      </c>
      <c r="H337" s="18">
        <v>0.70435955056179778</v>
      </c>
      <c r="I337" s="32">
        <f t="shared" si="60"/>
        <v>281617.57677408523</v>
      </c>
      <c r="J337" s="32">
        <f t="shared" si="61"/>
        <v>252928.47707807104</v>
      </c>
      <c r="K337" s="39">
        <f t="shared" si="63"/>
        <v>898.12745346137001</v>
      </c>
      <c r="L337" s="34">
        <f t="shared" si="64"/>
        <v>3.2512093058974711E-4</v>
      </c>
      <c r="M337" s="35">
        <v>958.65522066931453</v>
      </c>
      <c r="N337" s="35">
        <v>250.11206993192678</v>
      </c>
      <c r="O337" s="36">
        <f t="shared" si="62"/>
        <v>89812745.346136987</v>
      </c>
      <c r="P337" s="127">
        <f t="shared" si="65"/>
        <v>3.2512093058978349E-4</v>
      </c>
      <c r="Q337" s="84">
        <v>872.40110488784012</v>
      </c>
      <c r="R337" s="84">
        <v>7.9883329658675146E-4</v>
      </c>
      <c r="S337" s="131">
        <f t="shared" si="66"/>
        <v>-4.7371236599700434E-4</v>
      </c>
      <c r="T337" s="132">
        <f t="shared" si="71"/>
        <v>25.72634857352989</v>
      </c>
      <c r="U337" s="16">
        <v>897.89846510089683</v>
      </c>
      <c r="V337" s="16">
        <v>3.251209305895339E-4</v>
      </c>
      <c r="W337" s="115">
        <f t="shared" si="67"/>
        <v>-2.1320835721927445E-16</v>
      </c>
      <c r="X337" s="17">
        <f t="shared" si="68"/>
        <v>-0.22898836047318127</v>
      </c>
      <c r="Y337" s="16">
        <v>898.12745346136978</v>
      </c>
      <c r="Z337" s="16">
        <v>3.2512093058962053E-4</v>
      </c>
      <c r="AA337" s="115">
        <f t="shared" si="69"/>
        <v>-1.2658060363768264E-16</v>
      </c>
      <c r="AB337" s="17">
        <f t="shared" si="70"/>
        <v>0</v>
      </c>
    </row>
    <row r="338" spans="1:28">
      <c r="A338" s="18">
        <v>20190516</v>
      </c>
      <c r="B338" s="18" t="s">
        <v>99</v>
      </c>
      <c r="C338" s="27">
        <v>41550</v>
      </c>
      <c r="D338" s="27">
        <v>1</v>
      </c>
      <c r="E338" s="27">
        <v>2.6997416020671836</v>
      </c>
      <c r="F338" s="18">
        <v>196500</v>
      </c>
      <c r="G338" s="18">
        <v>1</v>
      </c>
      <c r="H338" s="18">
        <v>0.70435955056179778</v>
      </c>
      <c r="I338" s="32">
        <f t="shared" si="60"/>
        <v>281617.57677408523</v>
      </c>
      <c r="J338" s="32">
        <f t="shared" si="61"/>
        <v>250580.91525128475</v>
      </c>
      <c r="K338" s="39">
        <f t="shared" si="63"/>
        <v>889.79146160433652</v>
      </c>
      <c r="L338" s="34">
        <f t="shared" si="64"/>
        <v>-9.2815243815415078E-3</v>
      </c>
      <c r="M338" s="35">
        <v>958.65522066931453</v>
      </c>
      <c r="N338" s="35">
        <v>250.11206993192678</v>
      </c>
      <c r="O338" s="36">
        <f t="shared" si="62"/>
        <v>88979146.16043362</v>
      </c>
      <c r="P338" s="127">
        <f t="shared" si="65"/>
        <v>-9.2815243815417073E-3</v>
      </c>
      <c r="Q338" s="84">
        <v>866.4981874721625</v>
      </c>
      <c r="R338" s="84">
        <v>-6.766288330683083E-3</v>
      </c>
      <c r="S338" s="131">
        <f t="shared" si="66"/>
        <v>-2.5152360508584248E-3</v>
      </c>
      <c r="T338" s="132">
        <f t="shared" si="71"/>
        <v>23.29327413217402</v>
      </c>
      <c r="U338" s="16">
        <v>889.56459860491429</v>
      </c>
      <c r="V338" s="16">
        <v>-9.2815243815413551E-3</v>
      </c>
      <c r="W338" s="115">
        <f t="shared" si="67"/>
        <v>1.5265566588595902E-16</v>
      </c>
      <c r="X338" s="17">
        <f t="shared" si="68"/>
        <v>-0.22686299942222377</v>
      </c>
      <c r="Y338" s="16">
        <v>889.7914616043364</v>
      </c>
      <c r="Z338" s="16">
        <v>-9.2815243815413829E-3</v>
      </c>
      <c r="AA338" s="115">
        <f t="shared" si="69"/>
        <v>1.2490009027033011E-16</v>
      </c>
      <c r="AB338" s="17">
        <f t="shared" si="70"/>
        <v>0</v>
      </c>
    </row>
    <row r="339" spans="1:28">
      <c r="A339" s="18">
        <v>20190517</v>
      </c>
      <c r="B339" s="18" t="s">
        <v>99</v>
      </c>
      <c r="C339" s="27">
        <v>41200</v>
      </c>
      <c r="D339" s="27">
        <v>1</v>
      </c>
      <c r="E339" s="27">
        <v>2.6997416020671836</v>
      </c>
      <c r="F339" s="22">
        <v>195500</v>
      </c>
      <c r="G339" s="18">
        <v>1</v>
      </c>
      <c r="H339" s="18">
        <v>0.70435955056179778</v>
      </c>
      <c r="I339" s="32">
        <f t="shared" si="60"/>
        <v>281617.57677408523</v>
      </c>
      <c r="J339" s="32">
        <f t="shared" si="61"/>
        <v>248931.64613999942</v>
      </c>
      <c r="K339" s="39">
        <f t="shared" si="63"/>
        <v>883.93504763267458</v>
      </c>
      <c r="L339" s="34">
        <f t="shared" si="64"/>
        <v>-6.5817826135379431E-3</v>
      </c>
      <c r="M339" s="35">
        <v>958.65522066931453</v>
      </c>
      <c r="N339" s="35">
        <v>250.11206993192678</v>
      </c>
      <c r="O339" s="36">
        <f t="shared" si="62"/>
        <v>88393504.763267443</v>
      </c>
      <c r="P339" s="127">
        <f t="shared" si="65"/>
        <v>-6.5817826135377653E-3</v>
      </c>
      <c r="Q339" s="84">
        <v>861.07454006994419</v>
      </c>
      <c r="R339" s="84">
        <v>-6.2592714914277304E-3</v>
      </c>
      <c r="S339" s="131">
        <f t="shared" si="66"/>
        <v>-3.2251112211021272E-4</v>
      </c>
      <c r="T339" s="132">
        <f t="shared" si="71"/>
        <v>22.86050756273039</v>
      </c>
      <c r="U339" s="16">
        <v>883.70967779619764</v>
      </c>
      <c r="V339" s="16">
        <v>-6.5817826135379119E-3</v>
      </c>
      <c r="W339" s="115">
        <f t="shared" si="67"/>
        <v>3.1225022567582528E-17</v>
      </c>
      <c r="X339" s="17">
        <f t="shared" si="68"/>
        <v>-0.22536983647694342</v>
      </c>
      <c r="Y339" s="16">
        <v>883.93504763267458</v>
      </c>
      <c r="Z339" s="16">
        <v>-6.5817826135378165E-3</v>
      </c>
      <c r="AA339" s="115">
        <f t="shared" si="69"/>
        <v>1.2663481374630692E-16</v>
      </c>
      <c r="AB339" s="17">
        <f t="shared" si="70"/>
        <v>0</v>
      </c>
    </row>
    <row r="340" spans="1:28">
      <c r="A340" s="18">
        <v>20190520</v>
      </c>
      <c r="B340" s="18" t="s">
        <v>99</v>
      </c>
      <c r="C340" s="27">
        <v>42000</v>
      </c>
      <c r="D340" s="27">
        <v>1</v>
      </c>
      <c r="E340" s="27">
        <v>2.6997416020671836</v>
      </c>
      <c r="F340" s="18">
        <v>188000</v>
      </c>
      <c r="G340" s="18">
        <v>1</v>
      </c>
      <c r="H340" s="18">
        <v>0.70435955056179778</v>
      </c>
      <c r="I340" s="32">
        <f t="shared" si="60"/>
        <v>281617.57677408523</v>
      </c>
      <c r="J340" s="32">
        <f t="shared" si="61"/>
        <v>245808.74279243971</v>
      </c>
      <c r="K340" s="39">
        <f t="shared" si="63"/>
        <v>872.84588415313465</v>
      </c>
      <c r="L340" s="34">
        <f t="shared" si="64"/>
        <v>-1.2545224345655897E-2</v>
      </c>
      <c r="M340" s="35">
        <v>958.65522066931453</v>
      </c>
      <c r="N340" s="35">
        <v>250.11206993192678</v>
      </c>
      <c r="O340" s="36">
        <f t="shared" si="62"/>
        <v>87284588.415313452</v>
      </c>
      <c r="P340" s="127">
        <f t="shared" si="65"/>
        <v>-1.2545224345655862E-2</v>
      </c>
      <c r="Q340" s="84">
        <v>845.46334452367569</v>
      </c>
      <c r="R340" s="84">
        <v>-1.8129900281339664E-2</v>
      </c>
      <c r="S340" s="131">
        <f t="shared" si="66"/>
        <v>5.5846759356837673E-3</v>
      </c>
      <c r="T340" s="132">
        <f t="shared" si="71"/>
        <v>27.382539629458961</v>
      </c>
      <c r="U340" s="16">
        <v>872.6233416318172</v>
      </c>
      <c r="V340" s="16">
        <v>-1.2545224345655732E-2</v>
      </c>
      <c r="W340" s="115">
        <f t="shared" si="67"/>
        <v>1.6479873021779667E-16</v>
      </c>
      <c r="X340" s="17">
        <f t="shared" si="68"/>
        <v>-0.22254252131745034</v>
      </c>
      <c r="Y340" s="16">
        <v>872.84588415313465</v>
      </c>
      <c r="Z340" s="16">
        <v>-1.2545224345655897E-2</v>
      </c>
      <c r="AA340" s="115">
        <f t="shared" si="69"/>
        <v>0</v>
      </c>
      <c r="AB340" s="17">
        <f t="shared" si="70"/>
        <v>0</v>
      </c>
    </row>
    <row r="341" spans="1:28">
      <c r="A341" s="18">
        <v>20190521</v>
      </c>
      <c r="B341" s="18" t="s">
        <v>99</v>
      </c>
      <c r="C341" s="27">
        <v>43150</v>
      </c>
      <c r="D341" s="27">
        <v>1</v>
      </c>
      <c r="E341" s="27">
        <v>2.6997416020671836</v>
      </c>
      <c r="F341" s="18">
        <v>181000</v>
      </c>
      <c r="G341" s="18">
        <v>1</v>
      </c>
      <c r="H341" s="18">
        <v>0.70435955056179778</v>
      </c>
      <c r="I341" s="32">
        <f t="shared" si="60"/>
        <v>281617.57677408523</v>
      </c>
      <c r="J341" s="32">
        <f t="shared" si="61"/>
        <v>243982.92878088437</v>
      </c>
      <c r="K341" s="39">
        <f t="shared" si="63"/>
        <v>866.3625742955968</v>
      </c>
      <c r="L341" s="34">
        <f t="shared" si="64"/>
        <v>-7.4277830430834642E-3</v>
      </c>
      <c r="M341" s="35">
        <v>958.65522066931453</v>
      </c>
      <c r="N341" s="35">
        <v>250.11206993192678</v>
      </c>
      <c r="O341" s="36">
        <f t="shared" si="62"/>
        <v>86636257.429559678</v>
      </c>
      <c r="P341" s="127">
        <f t="shared" si="65"/>
        <v>-7.4277830430833497E-3</v>
      </c>
      <c r="Q341" s="84">
        <v>833.8447253777324</v>
      </c>
      <c r="R341" s="84">
        <v>-1.3742309730162319E-2</v>
      </c>
      <c r="S341" s="131">
        <f t="shared" si="66"/>
        <v>6.3145266870788547E-3</v>
      </c>
      <c r="T341" s="132">
        <f t="shared" si="71"/>
        <v>32.517848917864399</v>
      </c>
      <c r="U341" s="16">
        <v>866.14168477184546</v>
      </c>
      <c r="V341" s="16">
        <v>-7.4277830430835735E-3</v>
      </c>
      <c r="W341" s="115">
        <f t="shared" si="67"/>
        <v>-1.0928757898653885E-16</v>
      </c>
      <c r="X341" s="17">
        <f t="shared" si="68"/>
        <v>-0.22088952375133886</v>
      </c>
      <c r="Y341" s="16">
        <v>866.3625742955968</v>
      </c>
      <c r="Z341" s="16">
        <v>-7.4277830430834642E-3</v>
      </c>
      <c r="AA341" s="115">
        <f t="shared" si="69"/>
        <v>0</v>
      </c>
      <c r="AB341" s="17">
        <f t="shared" si="70"/>
        <v>0</v>
      </c>
    </row>
    <row r="342" spans="1:28">
      <c r="A342" s="18">
        <v>20190522</v>
      </c>
      <c r="B342" s="18" t="s">
        <v>99</v>
      </c>
      <c r="C342" s="27">
        <v>43500</v>
      </c>
      <c r="D342" s="27">
        <v>1</v>
      </c>
      <c r="E342" s="27">
        <v>2.6997416020671836</v>
      </c>
      <c r="F342" s="18">
        <v>184500</v>
      </c>
      <c r="G342" s="18">
        <v>1</v>
      </c>
      <c r="H342" s="18">
        <v>0.70435955056179778</v>
      </c>
      <c r="I342" s="32">
        <f t="shared" si="60"/>
        <v>281617.57677408523</v>
      </c>
      <c r="J342" s="32">
        <f t="shared" si="61"/>
        <v>247393.09676857418</v>
      </c>
      <c r="K342" s="39">
        <f t="shared" si="63"/>
        <v>878.47179001555685</v>
      </c>
      <c r="L342" s="34">
        <f t="shared" si="64"/>
        <v>1.3977076202542042E-2</v>
      </c>
      <c r="M342" s="35">
        <v>958.65522066931453</v>
      </c>
      <c r="N342" s="35">
        <v>250.11206993192678</v>
      </c>
      <c r="O342" s="36">
        <f t="shared" si="62"/>
        <v>87847179.001555681</v>
      </c>
      <c r="P342" s="127">
        <f t="shared" si="65"/>
        <v>1.3977076202542026E-2</v>
      </c>
      <c r="Q342" s="84">
        <v>846.4237277894166</v>
      </c>
      <c r="R342" s="84">
        <v>1.5085545340573931E-2</v>
      </c>
      <c r="S342" s="131">
        <f t="shared" si="66"/>
        <v>-1.1084691380318888E-3</v>
      </c>
      <c r="T342" s="132">
        <f t="shared" si="71"/>
        <v>32.048062226140246</v>
      </c>
      <c r="U342" s="16">
        <v>878.24781310209983</v>
      </c>
      <c r="V342" s="16">
        <v>1.3977076202542195E-2</v>
      </c>
      <c r="W342" s="115">
        <f t="shared" si="67"/>
        <v>1.5265566588595902E-16</v>
      </c>
      <c r="X342" s="17">
        <f t="shared" si="68"/>
        <v>-0.22397691345702242</v>
      </c>
      <c r="Y342" s="16">
        <v>878.47179001555696</v>
      </c>
      <c r="Z342" s="16">
        <v>1.3977076202542174E-2</v>
      </c>
      <c r="AA342" s="115">
        <f t="shared" si="69"/>
        <v>1.3183898417423734E-16</v>
      </c>
      <c r="AB342" s="17">
        <f t="shared" si="70"/>
        <v>0</v>
      </c>
    </row>
    <row r="343" spans="1:28">
      <c r="A343" s="18">
        <v>20190523</v>
      </c>
      <c r="B343" s="18" t="s">
        <v>99</v>
      </c>
      <c r="C343" s="27">
        <v>43850</v>
      </c>
      <c r="D343" s="27">
        <v>1</v>
      </c>
      <c r="E343" s="27">
        <v>2.6997416020671836</v>
      </c>
      <c r="F343" s="18">
        <v>180500</v>
      </c>
      <c r="G343" s="18">
        <v>1</v>
      </c>
      <c r="H343" s="18">
        <v>0.70435955056179778</v>
      </c>
      <c r="I343" s="32">
        <f t="shared" si="60"/>
        <v>281617.57677408523</v>
      </c>
      <c r="J343" s="32">
        <f t="shared" si="61"/>
        <v>245520.56812705047</v>
      </c>
      <c r="K343" s="39">
        <f t="shared" si="63"/>
        <v>871.82260049062234</v>
      </c>
      <c r="L343" s="34">
        <f t="shared" si="64"/>
        <v>-7.5690416021404203E-3</v>
      </c>
      <c r="M343" s="35">
        <v>958.65522066931453</v>
      </c>
      <c r="N343" s="35">
        <v>250.11206993192678</v>
      </c>
      <c r="O343" s="36">
        <f t="shared" si="62"/>
        <v>87182260.049062222</v>
      </c>
      <c r="P343" s="127">
        <f t="shared" si="65"/>
        <v>-7.5690416021405079E-3</v>
      </c>
      <c r="Q343" s="84">
        <v>837.53666517270278</v>
      </c>
      <c r="R343" s="84">
        <v>-1.0499543343289697E-2</v>
      </c>
      <c r="S343" s="131">
        <f t="shared" si="66"/>
        <v>2.9305017411492768E-3</v>
      </c>
      <c r="T343" s="132">
        <f t="shared" si="71"/>
        <v>34.285935317919552</v>
      </c>
      <c r="U343" s="16">
        <v>871.60031886774129</v>
      </c>
      <c r="V343" s="16">
        <v>-7.5690416021403006E-3</v>
      </c>
      <c r="W343" s="115">
        <f t="shared" si="67"/>
        <v>1.1969591984239969E-16</v>
      </c>
      <c r="X343" s="17">
        <f t="shared" si="68"/>
        <v>-0.22228162288104159</v>
      </c>
      <c r="Y343" s="16">
        <v>871.82260049062245</v>
      </c>
      <c r="Z343" s="16">
        <v>-7.5690416021404194E-3</v>
      </c>
      <c r="AA343" s="115">
        <f t="shared" si="69"/>
        <v>0</v>
      </c>
      <c r="AB343" s="17">
        <f t="shared" si="70"/>
        <v>0</v>
      </c>
    </row>
    <row r="344" spans="1:28">
      <c r="A344" s="18">
        <v>20190524</v>
      </c>
      <c r="B344" s="18" t="s">
        <v>99</v>
      </c>
      <c r="C344" s="27">
        <v>42700</v>
      </c>
      <c r="D344" s="27">
        <v>1</v>
      </c>
      <c r="E344" s="27">
        <v>2.6997416020671836</v>
      </c>
      <c r="F344" s="18">
        <v>181000</v>
      </c>
      <c r="G344" s="18">
        <v>1</v>
      </c>
      <c r="H344" s="18">
        <v>0.70435955056179778</v>
      </c>
      <c r="I344" s="32">
        <f t="shared" si="60"/>
        <v>281617.57677408523</v>
      </c>
      <c r="J344" s="32">
        <f t="shared" si="61"/>
        <v>242768.04505995414</v>
      </c>
      <c r="K344" s="39">
        <f t="shared" si="63"/>
        <v>862.04862580258487</v>
      </c>
      <c r="L344" s="34">
        <f t="shared" si="64"/>
        <v>-1.1210967325849454E-2</v>
      </c>
      <c r="M344" s="35">
        <v>958.65522066931453</v>
      </c>
      <c r="N344" s="35">
        <v>250.11206993192678</v>
      </c>
      <c r="O344" s="36">
        <f t="shared" si="62"/>
        <v>86204862.580258474</v>
      </c>
      <c r="P344" s="127">
        <f t="shared" si="65"/>
        <v>-1.1210967325849473E-2</v>
      </c>
      <c r="Q344" s="84">
        <v>830.55136129403422</v>
      </c>
      <c r="R344" s="84">
        <v>-8.3402962152446993E-3</v>
      </c>
      <c r="S344" s="131">
        <f t="shared" si="66"/>
        <v>-2.8706711106047545E-3</v>
      </c>
      <c r="T344" s="132">
        <f t="shared" si="71"/>
        <v>31.497264508550643</v>
      </c>
      <c r="U344" s="16">
        <v>861.82883617171501</v>
      </c>
      <c r="V344" s="16">
        <v>-1.1210967325849534E-2</v>
      </c>
      <c r="W344" s="115">
        <f t="shared" si="67"/>
        <v>-7.9797279894933126E-17</v>
      </c>
      <c r="X344" s="17">
        <f t="shared" si="68"/>
        <v>-0.21978963086985459</v>
      </c>
      <c r="Y344" s="16">
        <v>862.04862580258498</v>
      </c>
      <c r="Z344" s="16">
        <v>-1.1210967325849454E-2</v>
      </c>
      <c r="AA344" s="115">
        <f t="shared" si="69"/>
        <v>0</v>
      </c>
      <c r="AB344" s="17">
        <f t="shared" si="70"/>
        <v>0</v>
      </c>
    </row>
    <row r="345" spans="1:28">
      <c r="A345" s="18">
        <v>20190527</v>
      </c>
      <c r="B345" s="18" t="s">
        <v>99</v>
      </c>
      <c r="C345" s="27">
        <v>42650</v>
      </c>
      <c r="D345" s="27">
        <v>1</v>
      </c>
      <c r="E345" s="27">
        <v>2.6997416020671836</v>
      </c>
      <c r="F345" s="18">
        <v>174000</v>
      </c>
      <c r="G345" s="18">
        <v>1</v>
      </c>
      <c r="H345" s="18">
        <v>0.70435955056179778</v>
      </c>
      <c r="I345" s="32">
        <f t="shared" si="60"/>
        <v>281617.57677408523</v>
      </c>
      <c r="J345" s="32">
        <f t="shared" si="61"/>
        <v>237702.54112591821</v>
      </c>
      <c r="K345" s="39">
        <f t="shared" si="63"/>
        <v>844.06145329701553</v>
      </c>
      <c r="L345" s="34">
        <f t="shared" si="64"/>
        <v>-2.0865612411159414E-2</v>
      </c>
      <c r="M345" s="35">
        <v>958.65522066931453</v>
      </c>
      <c r="N345" s="35">
        <v>250.11206993192678</v>
      </c>
      <c r="O345" s="36">
        <f t="shared" si="62"/>
        <v>84406145.329701528</v>
      </c>
      <c r="P345" s="127">
        <f t="shared" si="65"/>
        <v>-2.0865612411159563E-2</v>
      </c>
      <c r="Q345" s="84">
        <v>810.15043792489587</v>
      </c>
      <c r="R345" s="84">
        <v>-2.4563108700890998E-2</v>
      </c>
      <c r="S345" s="131">
        <f t="shared" si="66"/>
        <v>3.697496289731584E-3</v>
      </c>
      <c r="T345" s="132">
        <f t="shared" si="71"/>
        <v>33.911015372119664</v>
      </c>
      <c r="U345" s="16">
        <v>843.84624971139522</v>
      </c>
      <c r="V345" s="16">
        <v>-2.0865612411159629E-2</v>
      </c>
      <c r="W345" s="115">
        <f t="shared" si="67"/>
        <v>-2.1510571102112408E-16</v>
      </c>
      <c r="X345" s="17">
        <f t="shared" si="68"/>
        <v>-0.21520358562031561</v>
      </c>
      <c r="Y345" s="16">
        <v>844.06145329701542</v>
      </c>
      <c r="Z345" s="16">
        <v>-2.0865612411159678E-2</v>
      </c>
      <c r="AA345" s="115">
        <f t="shared" si="69"/>
        <v>-2.6367796834847468E-16</v>
      </c>
      <c r="AB345" s="17">
        <f t="shared" si="70"/>
        <v>0</v>
      </c>
    </row>
    <row r="346" spans="1:28">
      <c r="A346" s="18">
        <v>20190528</v>
      </c>
      <c r="B346" s="18" t="s">
        <v>99</v>
      </c>
      <c r="C346" s="27">
        <v>42550</v>
      </c>
      <c r="D346" s="27">
        <v>1</v>
      </c>
      <c r="E346" s="27">
        <v>2.6997416020671836</v>
      </c>
      <c r="F346" s="18">
        <v>186000</v>
      </c>
      <c r="G346" s="18">
        <v>1</v>
      </c>
      <c r="H346" s="18">
        <v>0.70435955056179778</v>
      </c>
      <c r="I346" s="32">
        <f t="shared" si="60"/>
        <v>281617.57677408523</v>
      </c>
      <c r="J346" s="32">
        <f t="shared" si="61"/>
        <v>245884.88157245304</v>
      </c>
      <c r="K346" s="39">
        <f t="shared" si="63"/>
        <v>873.11624646817734</v>
      </c>
      <c r="L346" s="34">
        <f t="shared" si="64"/>
        <v>3.4422604014991968E-2</v>
      </c>
      <c r="M346" s="35">
        <v>958.65522066931453</v>
      </c>
      <c r="N346" s="35">
        <v>250.11206993192678</v>
      </c>
      <c r="O346" s="36">
        <f t="shared" si="62"/>
        <v>87311624.646817714</v>
      </c>
      <c r="P346" s="127">
        <f t="shared" si="65"/>
        <v>3.4422604014992045E-2</v>
      </c>
      <c r="Q346" s="84">
        <v>843.76428328506722</v>
      </c>
      <c r="R346" s="84">
        <v>4.1490868592590317E-2</v>
      </c>
      <c r="S346" s="131">
        <f t="shared" si="66"/>
        <v>-7.0682645775983488E-3</v>
      </c>
      <c r="T346" s="132">
        <f t="shared" si="71"/>
        <v>29.351963183110115</v>
      </c>
      <c r="U346" s="16">
        <v>872.89363501474668</v>
      </c>
      <c r="V346" s="16">
        <v>3.4422604014992059E-2</v>
      </c>
      <c r="W346" s="115">
        <f t="shared" si="67"/>
        <v>9.0205620750793969E-17</v>
      </c>
      <c r="X346" s="17">
        <f t="shared" si="68"/>
        <v>-0.22261145343065891</v>
      </c>
      <c r="Y346" s="16">
        <v>873.11624646817745</v>
      </c>
      <c r="Z346" s="16">
        <v>3.4422604014992246E-2</v>
      </c>
      <c r="AA346" s="115">
        <f t="shared" si="69"/>
        <v>2.7755575615628914E-16</v>
      </c>
      <c r="AB346" s="17">
        <f t="shared" si="70"/>
        <v>0</v>
      </c>
    </row>
    <row r="347" spans="1:28">
      <c r="A347" s="18">
        <v>20190529</v>
      </c>
      <c r="B347" s="18" t="s">
        <v>99</v>
      </c>
      <c r="C347" s="27">
        <v>41800</v>
      </c>
      <c r="D347" s="27">
        <v>1</v>
      </c>
      <c r="E347" s="27">
        <v>2.6997416020671836</v>
      </c>
      <c r="F347" s="18">
        <v>185500</v>
      </c>
      <c r="G347" s="18">
        <v>1</v>
      </c>
      <c r="H347" s="18">
        <v>0.70435955056179778</v>
      </c>
      <c r="I347" s="32">
        <f t="shared" si="60"/>
        <v>281617.57677408523</v>
      </c>
      <c r="J347" s="32">
        <f t="shared" si="61"/>
        <v>243507.89559562178</v>
      </c>
      <c r="K347" s="39">
        <f t="shared" si="63"/>
        <v>864.67577196349782</v>
      </c>
      <c r="L347" s="34">
        <f t="shared" si="64"/>
        <v>-9.6670684331231788E-3</v>
      </c>
      <c r="M347" s="35">
        <v>958.65522066931453</v>
      </c>
      <c r="N347" s="35">
        <v>250.11206993192678</v>
      </c>
      <c r="O347" s="36">
        <f t="shared" si="62"/>
        <v>86467577.19634977</v>
      </c>
      <c r="P347" s="127">
        <f t="shared" si="65"/>
        <v>-9.6670684331230973E-3</v>
      </c>
      <c r="Q347" s="84">
        <v>836.84427214367713</v>
      </c>
      <c r="R347" s="84">
        <v>-8.2013558507692298E-3</v>
      </c>
      <c r="S347" s="131">
        <f t="shared" si="66"/>
        <v>-1.465712582353949E-3</v>
      </c>
      <c r="T347" s="132">
        <f t="shared" si="71"/>
        <v>27.831499819820692</v>
      </c>
      <c r="U347" s="16">
        <v>864.45531251022157</v>
      </c>
      <c r="V347" s="16">
        <v>-9.6670684331230643E-3</v>
      </c>
      <c r="W347" s="115">
        <f t="shared" si="67"/>
        <v>1.1449174941446927E-16</v>
      </c>
      <c r="X347" s="17">
        <f t="shared" si="68"/>
        <v>-0.2204594532762485</v>
      </c>
      <c r="Y347" s="16">
        <v>864.67577196349794</v>
      </c>
      <c r="Z347" s="16">
        <v>-9.6670684331231771E-3</v>
      </c>
      <c r="AA347" s="115">
        <f t="shared" si="69"/>
        <v>0</v>
      </c>
      <c r="AB347" s="17">
        <f t="shared" si="70"/>
        <v>0</v>
      </c>
    </row>
    <row r="348" spans="1:28">
      <c r="A348" s="18">
        <v>20190530</v>
      </c>
      <c r="B348" s="18" t="s">
        <v>99</v>
      </c>
      <c r="C348" s="27">
        <v>42550</v>
      </c>
      <c r="D348" s="27">
        <v>1</v>
      </c>
      <c r="E348" s="27">
        <v>2.6997416020671836</v>
      </c>
      <c r="F348" s="18">
        <v>186000</v>
      </c>
      <c r="G348" s="18">
        <v>1</v>
      </c>
      <c r="H348" s="18">
        <v>0.70435955056179778</v>
      </c>
      <c r="I348" s="32">
        <f t="shared" si="60"/>
        <v>281617.57677408523</v>
      </c>
      <c r="J348" s="32">
        <f t="shared" si="61"/>
        <v>245884.88157245304</v>
      </c>
      <c r="K348" s="39">
        <f t="shared" si="63"/>
        <v>873.11624646817734</v>
      </c>
      <c r="L348" s="34">
        <f t="shared" si="64"/>
        <v>9.7614328727089941E-3</v>
      </c>
      <c r="M348" s="35">
        <v>958.65522066931453</v>
      </c>
      <c r="N348" s="35">
        <v>250.11206993192678</v>
      </c>
      <c r="O348" s="36">
        <f t="shared" si="62"/>
        <v>87311624.646817714</v>
      </c>
      <c r="P348" s="127">
        <f t="shared" si="65"/>
        <v>9.7614328727089125E-3</v>
      </c>
      <c r="Q348" s="84">
        <v>843.76428328506722</v>
      </c>
      <c r="R348" s="84">
        <v>8.2691742917277208E-3</v>
      </c>
      <c r="S348" s="131">
        <f t="shared" si="66"/>
        <v>1.4922585809812733E-3</v>
      </c>
      <c r="T348" s="132">
        <f t="shared" si="71"/>
        <v>29.351963183110115</v>
      </c>
      <c r="U348" s="16">
        <v>872.89363501474668</v>
      </c>
      <c r="V348" s="16">
        <v>9.7614328727088796E-3</v>
      </c>
      <c r="W348" s="115">
        <f t="shared" si="67"/>
        <v>-1.1449174941446927E-16</v>
      </c>
      <c r="X348" s="17">
        <f t="shared" si="68"/>
        <v>-0.22261145343065891</v>
      </c>
      <c r="Y348" s="16">
        <v>873.11624646817745</v>
      </c>
      <c r="Z348" s="16">
        <v>9.7614328727089941E-3</v>
      </c>
      <c r="AA348" s="115">
        <f t="shared" si="69"/>
        <v>0</v>
      </c>
      <c r="AB348" s="17">
        <f t="shared" si="70"/>
        <v>0</v>
      </c>
    </row>
    <row r="349" spans="1:28">
      <c r="A349" s="18">
        <v>20190531</v>
      </c>
      <c r="B349" s="18" t="s">
        <v>99</v>
      </c>
      <c r="C349" s="27">
        <v>42500</v>
      </c>
      <c r="D349" s="27">
        <v>1</v>
      </c>
      <c r="E349" s="27">
        <v>2.6997416020671836</v>
      </c>
      <c r="F349" s="18">
        <v>190000</v>
      </c>
      <c r="G349" s="18">
        <v>1</v>
      </c>
      <c r="H349" s="18">
        <v>0.70435955056179778</v>
      </c>
      <c r="I349" s="32">
        <f t="shared" si="60"/>
        <v>281617.57677408523</v>
      </c>
      <c r="J349" s="32">
        <f t="shared" si="61"/>
        <v>248567.33269459687</v>
      </c>
      <c r="K349" s="39">
        <f t="shared" si="63"/>
        <v>882.64140165511969</v>
      </c>
      <c r="L349" s="34">
        <f t="shared" si="64"/>
        <v>1.0909378018645678E-2</v>
      </c>
      <c r="M349" s="35">
        <v>958.65522066931453</v>
      </c>
      <c r="N349" s="35">
        <v>250.11206993192678</v>
      </c>
      <c r="O349" s="36">
        <f t="shared" si="62"/>
        <v>88264140.165511966</v>
      </c>
      <c r="P349" s="127">
        <f t="shared" si="65"/>
        <v>1.0909378018645865E-2</v>
      </c>
      <c r="Q349" s="84">
        <v>854.84692195757998</v>
      </c>
      <c r="R349" s="84">
        <v>1.313475681782144E-2</v>
      </c>
      <c r="S349" s="131">
        <f t="shared" si="66"/>
        <v>-2.2253787991757621E-3</v>
      </c>
      <c r="T349" s="132">
        <f t="shared" si="71"/>
        <v>27.794479697539714</v>
      </c>
      <c r="U349" s="16">
        <v>882.41636164919237</v>
      </c>
      <c r="V349" s="16">
        <v>1.090937801864578E-2</v>
      </c>
      <c r="W349" s="115">
        <f t="shared" si="67"/>
        <v>1.0234868508263162E-16</v>
      </c>
      <c r="X349" s="17">
        <f t="shared" si="68"/>
        <v>-0.22504000592732609</v>
      </c>
      <c r="Y349" s="16">
        <v>882.64140165511969</v>
      </c>
      <c r="Z349" s="16">
        <v>1.0909378018645548E-2</v>
      </c>
      <c r="AA349" s="115">
        <f t="shared" si="69"/>
        <v>-1.3010426069826053E-16</v>
      </c>
      <c r="AB349" s="17">
        <f t="shared" si="70"/>
        <v>0</v>
      </c>
    </row>
    <row r="350" spans="1:28">
      <c r="A350" s="18">
        <v>20190603</v>
      </c>
      <c r="B350" s="18" t="s">
        <v>99</v>
      </c>
      <c r="C350" s="27">
        <v>43800</v>
      </c>
      <c r="D350" s="27">
        <v>1</v>
      </c>
      <c r="E350" s="27">
        <v>2.6997416020671836</v>
      </c>
      <c r="F350" s="18">
        <v>193000</v>
      </c>
      <c r="G350" s="18">
        <v>1</v>
      </c>
      <c r="H350" s="18">
        <v>0.70435955056179778</v>
      </c>
      <c r="I350" s="32">
        <f t="shared" si="60"/>
        <v>281617.57677408523</v>
      </c>
      <c r="J350" s="32">
        <f t="shared" si="61"/>
        <v>254190.07542896963</v>
      </c>
      <c r="K350" s="39">
        <f t="shared" si="63"/>
        <v>902.60728162177872</v>
      </c>
      <c r="L350" s="34">
        <f t="shared" si="64"/>
        <v>2.2620602125868135E-2</v>
      </c>
      <c r="M350" s="35">
        <v>958.65522066931453</v>
      </c>
      <c r="N350" s="35">
        <v>250.11206993192678</v>
      </c>
      <c r="O350" s="36">
        <f t="shared" si="62"/>
        <v>90260728.162177846</v>
      </c>
      <c r="P350" s="127">
        <f t="shared" si="65"/>
        <v>2.2620602125867875E-2</v>
      </c>
      <c r="Q350" s="84">
        <v>872.94751087740042</v>
      </c>
      <c r="R350" s="84">
        <v>2.117407041528617E-2</v>
      </c>
      <c r="S350" s="131">
        <f t="shared" si="66"/>
        <v>1.4465317105819657E-3</v>
      </c>
      <c r="T350" s="132">
        <f t="shared" si="71"/>
        <v>29.659770744378307</v>
      </c>
      <c r="U350" s="16">
        <v>902.37715107541487</v>
      </c>
      <c r="V350" s="16">
        <v>2.2620602125868087E-2</v>
      </c>
      <c r="W350" s="115">
        <f t="shared" si="67"/>
        <v>-4.8572257327350599E-17</v>
      </c>
      <c r="X350" s="17">
        <f t="shared" si="68"/>
        <v>-0.23013054636385277</v>
      </c>
      <c r="Y350" s="16">
        <v>902.60728162177872</v>
      </c>
      <c r="Z350" s="16">
        <v>2.2620602125868135E-2</v>
      </c>
      <c r="AA350" s="115">
        <f t="shared" si="69"/>
        <v>0</v>
      </c>
      <c r="AB350" s="17">
        <f t="shared" si="70"/>
        <v>0</v>
      </c>
    </row>
    <row r="351" spans="1:28">
      <c r="A351" s="18">
        <v>20190604</v>
      </c>
      <c r="B351" s="18" t="s">
        <v>99</v>
      </c>
      <c r="C351" s="27">
        <v>43450</v>
      </c>
      <c r="D351" s="27">
        <v>1</v>
      </c>
      <c r="E351" s="27">
        <v>2.6997416020671836</v>
      </c>
      <c r="F351" s="18">
        <v>195500</v>
      </c>
      <c r="G351" s="18">
        <v>1</v>
      </c>
      <c r="H351" s="18">
        <v>0.70435955056179778</v>
      </c>
      <c r="I351" s="32">
        <f t="shared" si="60"/>
        <v>281617.57677408523</v>
      </c>
      <c r="J351" s="32">
        <f t="shared" si="61"/>
        <v>255006.06474465059</v>
      </c>
      <c r="K351" s="39">
        <f t="shared" si="63"/>
        <v>905.50479009773426</v>
      </c>
      <c r="L351" s="34">
        <f t="shared" si="64"/>
        <v>3.2101541112646171E-3</v>
      </c>
      <c r="M351" s="35">
        <v>958.65522066931453</v>
      </c>
      <c r="N351" s="35">
        <v>250.11206993192678</v>
      </c>
      <c r="O351" s="36">
        <f t="shared" si="62"/>
        <v>90550479.009773403</v>
      </c>
      <c r="P351" s="127">
        <f t="shared" si="65"/>
        <v>3.2101541112646652E-3</v>
      </c>
      <c r="Q351" s="84">
        <v>877.54136048843463</v>
      </c>
      <c r="R351" s="84">
        <v>5.2624579986681359E-3</v>
      </c>
      <c r="S351" s="131">
        <f t="shared" si="66"/>
        <v>-2.0523038874035188E-3</v>
      </c>
      <c r="T351" s="132">
        <f t="shared" si="71"/>
        <v>27.963429609299624</v>
      </c>
      <c r="U351" s="16">
        <v>905.2739207968508</v>
      </c>
      <c r="V351" s="16">
        <v>3.2101541112645451E-3</v>
      </c>
      <c r="W351" s="115">
        <f t="shared" si="67"/>
        <v>-7.1991024253037494E-17</v>
      </c>
      <c r="X351" s="17">
        <f t="shared" si="68"/>
        <v>-0.23086930088345525</v>
      </c>
      <c r="Y351" s="16">
        <v>905.50479009773426</v>
      </c>
      <c r="Z351" s="16">
        <v>3.2101541112646171E-3</v>
      </c>
      <c r="AA351" s="115">
        <f t="shared" si="69"/>
        <v>0</v>
      </c>
      <c r="AB351" s="17">
        <f t="shared" si="70"/>
        <v>0</v>
      </c>
    </row>
    <row r="352" spans="1:28">
      <c r="A352" s="18">
        <v>20190605</v>
      </c>
      <c r="B352" s="18" t="s">
        <v>99</v>
      </c>
      <c r="C352" s="27">
        <v>43900</v>
      </c>
      <c r="D352" s="27">
        <v>1</v>
      </c>
      <c r="E352" s="27">
        <v>2.6997416020671836</v>
      </c>
      <c r="F352" s="18">
        <v>196000</v>
      </c>
      <c r="G352" s="18">
        <v>1</v>
      </c>
      <c r="H352" s="18">
        <v>0.70435955056179778</v>
      </c>
      <c r="I352" s="32">
        <f t="shared" si="60"/>
        <v>281617.57677408523</v>
      </c>
      <c r="J352" s="32">
        <f t="shared" si="61"/>
        <v>256573.12824086173</v>
      </c>
      <c r="K352" s="39">
        <f t="shared" si="63"/>
        <v>911.06929894040582</v>
      </c>
      <c r="L352" s="34">
        <f t="shared" si="64"/>
        <v>6.1452008907329587E-3</v>
      </c>
      <c r="M352" s="35">
        <v>958.65522066931453</v>
      </c>
      <c r="N352" s="35">
        <v>250.11206993192678</v>
      </c>
      <c r="O352" s="36">
        <f t="shared" si="62"/>
        <v>91106929.894040555</v>
      </c>
      <c r="P352" s="127">
        <f t="shared" si="65"/>
        <v>6.1452008907329119E-3</v>
      </c>
      <c r="Q352" s="84">
        <v>882.26579557402601</v>
      </c>
      <c r="R352" s="84">
        <v>5.3837178488792669E-3</v>
      </c>
      <c r="S352" s="131">
        <f t="shared" si="66"/>
        <v>7.6148304185369182E-4</v>
      </c>
      <c r="T352" s="132">
        <f t="shared" si="71"/>
        <v>28.8035033663798</v>
      </c>
      <c r="U352" s="16">
        <v>910.83701090128898</v>
      </c>
      <c r="V352" s="16">
        <v>6.1452008907330125E-3</v>
      </c>
      <c r="W352" s="115">
        <f t="shared" si="67"/>
        <v>5.377642775528102E-17</v>
      </c>
      <c r="X352" s="17">
        <f t="shared" si="68"/>
        <v>-0.23228803911683826</v>
      </c>
      <c r="Y352" s="16">
        <v>911.06929894040593</v>
      </c>
      <c r="Z352" s="16">
        <v>6.1452008907330845E-3</v>
      </c>
      <c r="AA352" s="115">
        <f t="shared" si="69"/>
        <v>1.2576745200831851E-16</v>
      </c>
      <c r="AB352" s="17">
        <f t="shared" si="70"/>
        <v>0</v>
      </c>
    </row>
    <row r="353" spans="1:28">
      <c r="A353" s="18">
        <v>20190607</v>
      </c>
      <c r="B353" s="18" t="s">
        <v>99</v>
      </c>
      <c r="C353" s="27">
        <v>44200</v>
      </c>
      <c r="D353" s="27">
        <v>1</v>
      </c>
      <c r="E353" s="27">
        <v>2.6997416020671836</v>
      </c>
      <c r="F353" s="18">
        <v>196500</v>
      </c>
      <c r="G353" s="18">
        <v>1</v>
      </c>
      <c r="H353" s="18">
        <v>0.70435955056179778</v>
      </c>
      <c r="I353" s="32">
        <f t="shared" si="60"/>
        <v>281617.57677408523</v>
      </c>
      <c r="J353" s="32">
        <f t="shared" si="61"/>
        <v>257735.23049676279</v>
      </c>
      <c r="K353" s="39">
        <f t="shared" si="63"/>
        <v>915.19582495207328</v>
      </c>
      <c r="L353" s="34">
        <f t="shared" si="64"/>
        <v>4.5293217721930797E-3</v>
      </c>
      <c r="M353" s="35">
        <v>958.65522066931453</v>
      </c>
      <c r="N353" s="35">
        <v>250.11206993192678</v>
      </c>
      <c r="O353" s="36">
        <f t="shared" si="62"/>
        <v>91519582.49520731</v>
      </c>
      <c r="P353" s="127">
        <f t="shared" si="65"/>
        <v>4.5293217721931733E-3</v>
      </c>
      <c r="Q353" s="84">
        <v>885.89244263171804</v>
      </c>
      <c r="R353" s="84">
        <v>4.1106059827837153E-3</v>
      </c>
      <c r="S353" s="131">
        <f t="shared" si="66"/>
        <v>4.1871578940936433E-4</v>
      </c>
      <c r="T353" s="132">
        <f t="shared" si="71"/>
        <v>29.30338232035524</v>
      </c>
      <c r="U353" s="16">
        <v>914.9624848056834</v>
      </c>
      <c r="V353" s="16">
        <v>4.5293217721930268E-3</v>
      </c>
      <c r="W353" s="115">
        <f t="shared" si="67"/>
        <v>-5.2909066017292616E-17</v>
      </c>
      <c r="X353" s="17">
        <f t="shared" si="68"/>
        <v>-0.2333401463898781</v>
      </c>
      <c r="Y353" s="16">
        <v>915.19582495207328</v>
      </c>
      <c r="Z353" s="16">
        <v>4.5293217721929539E-3</v>
      </c>
      <c r="AA353" s="115">
        <f t="shared" si="69"/>
        <v>-1.2576745200831851E-16</v>
      </c>
      <c r="AB353" s="17">
        <f t="shared" si="70"/>
        <v>0</v>
      </c>
    </row>
    <row r="354" spans="1:28">
      <c r="A354" s="18">
        <v>20190610</v>
      </c>
      <c r="B354" s="18" t="s">
        <v>99</v>
      </c>
      <c r="C354" s="27">
        <v>44800</v>
      </c>
      <c r="D354" s="27">
        <v>1</v>
      </c>
      <c r="E354" s="27">
        <v>2.6997416020671836</v>
      </c>
      <c r="F354" s="18">
        <v>198500</v>
      </c>
      <c r="G354" s="18">
        <v>1</v>
      </c>
      <c r="H354" s="18">
        <v>0.70435955056179778</v>
      </c>
      <c r="I354" s="32">
        <f t="shared" si="60"/>
        <v>281617.57677408523</v>
      </c>
      <c r="J354" s="32">
        <f t="shared" si="61"/>
        <v>260763.79455912669</v>
      </c>
      <c r="K354" s="39">
        <f t="shared" si="63"/>
        <v>925.9499976747278</v>
      </c>
      <c r="L354" s="34">
        <f t="shared" si="64"/>
        <v>1.1750679395000177E-2</v>
      </c>
      <c r="M354" s="35">
        <v>958.65522066931453</v>
      </c>
      <c r="N354" s="35">
        <v>250.11206993192678</v>
      </c>
      <c r="O354" s="36">
        <f t="shared" si="62"/>
        <v>92594999.767472759</v>
      </c>
      <c r="P354" s="127">
        <f t="shared" si="65"/>
        <v>1.1750679395000152E-2</v>
      </c>
      <c r="Q354" s="84">
        <v>896.00787875088838</v>
      </c>
      <c r="R354" s="84">
        <v>1.141835693859228E-2</v>
      </c>
      <c r="S354" s="131">
        <f t="shared" si="66"/>
        <v>3.3232245640789707E-4</v>
      </c>
      <c r="T354" s="132">
        <f t="shared" si="71"/>
        <v>29.942118923839416</v>
      </c>
      <c r="U354" s="16">
        <v>925.71391562308759</v>
      </c>
      <c r="V354" s="16">
        <v>1.1750679395000043E-2</v>
      </c>
      <c r="W354" s="115">
        <f t="shared" si="67"/>
        <v>-1.3357370765021415E-16</v>
      </c>
      <c r="X354" s="17">
        <f t="shared" si="68"/>
        <v>-0.23608205164021001</v>
      </c>
      <c r="Y354" s="16">
        <v>925.94999767472768</v>
      </c>
      <c r="Z354" s="16">
        <v>1.1750679395000053E-2</v>
      </c>
      <c r="AA354" s="115">
        <f t="shared" si="69"/>
        <v>-1.231653667943533E-16</v>
      </c>
      <c r="AB354" s="17">
        <f t="shared" si="70"/>
        <v>0</v>
      </c>
    </row>
    <row r="355" spans="1:28">
      <c r="A355" s="18">
        <v>20190611</v>
      </c>
      <c r="B355" s="18" t="s">
        <v>99</v>
      </c>
      <c r="C355" s="27">
        <v>44850</v>
      </c>
      <c r="D355" s="27">
        <v>1</v>
      </c>
      <c r="E355" s="27">
        <v>2.6997416020671836</v>
      </c>
      <c r="F355" s="18">
        <v>202000</v>
      </c>
      <c r="G355" s="18">
        <v>1</v>
      </c>
      <c r="H355" s="18">
        <v>0.70435955056179778</v>
      </c>
      <c r="I355" s="32">
        <f t="shared" si="60"/>
        <v>281617.57677408523</v>
      </c>
      <c r="J355" s="32">
        <f t="shared" si="61"/>
        <v>263364.04006619635</v>
      </c>
      <c r="K355" s="39">
        <f t="shared" si="63"/>
        <v>935.18324773267989</v>
      </c>
      <c r="L355" s="34">
        <f t="shared" si="64"/>
        <v>9.9716508247085622E-3</v>
      </c>
      <c r="M355" s="35">
        <v>958.65522066931453</v>
      </c>
      <c r="N355" s="35">
        <v>250.11206993192678</v>
      </c>
      <c r="O355" s="36">
        <f t="shared" si="62"/>
        <v>93518324.773267955</v>
      </c>
      <c r="P355" s="127">
        <f t="shared" si="65"/>
        <v>9.9716508247084199E-3</v>
      </c>
      <c r="Q355" s="84">
        <v>906.39130510677398</v>
      </c>
      <c r="R355" s="84">
        <v>1.1588543585532962E-2</v>
      </c>
      <c r="S355" s="131">
        <f t="shared" si="66"/>
        <v>-1.6168927608244E-3</v>
      </c>
      <c r="T355" s="132">
        <f t="shared" si="71"/>
        <v>28.791942625905904</v>
      </c>
      <c r="U355" s="16">
        <v>934.94481155325491</v>
      </c>
      <c r="V355" s="16">
        <v>9.9716508247087426E-3</v>
      </c>
      <c r="W355" s="115">
        <f t="shared" si="67"/>
        <v>1.8041124150158794E-16</v>
      </c>
      <c r="X355" s="17">
        <f t="shared" si="68"/>
        <v>-0.23843617942497985</v>
      </c>
      <c r="Y355" s="16">
        <v>935.18324773267989</v>
      </c>
      <c r="Z355" s="16">
        <v>9.9716508247086871E-3</v>
      </c>
      <c r="AA355" s="115">
        <f t="shared" si="69"/>
        <v>1.2490009027033011E-16</v>
      </c>
      <c r="AB355" s="17">
        <f t="shared" si="70"/>
        <v>0</v>
      </c>
    </row>
    <row r="356" spans="1:28">
      <c r="A356" s="18">
        <v>20190612</v>
      </c>
      <c r="B356" s="18" t="s">
        <v>99</v>
      </c>
      <c r="C356" s="27">
        <v>44600</v>
      </c>
      <c r="D356" s="27">
        <v>1</v>
      </c>
      <c r="E356" s="27">
        <v>2.6997416020671836</v>
      </c>
      <c r="F356" s="18">
        <v>204000</v>
      </c>
      <c r="G356" s="18">
        <v>1</v>
      </c>
      <c r="H356" s="18">
        <v>0.70435955056179778</v>
      </c>
      <c r="I356" s="32">
        <f t="shared" si="60"/>
        <v>281617.57677408523</v>
      </c>
      <c r="J356" s="32">
        <f t="shared" si="61"/>
        <v>264097.82376680314</v>
      </c>
      <c r="K356" s="39">
        <f t="shared" si="63"/>
        <v>937.78885107964504</v>
      </c>
      <c r="L356" s="34">
        <f t="shared" si="64"/>
        <v>2.786195489795557E-3</v>
      </c>
      <c r="M356" s="35">
        <v>958.65522066931453</v>
      </c>
      <c r="N356" s="35">
        <v>250.11206993192678</v>
      </c>
      <c r="O356" s="36">
        <f t="shared" si="62"/>
        <v>93778885.107964486</v>
      </c>
      <c r="P356" s="127">
        <f t="shared" si="65"/>
        <v>2.7861954897957283E-3</v>
      </c>
      <c r="Q356" s="84">
        <v>910.28594240118139</v>
      </c>
      <c r="R356" s="84">
        <v>4.2968608287218841E-3</v>
      </c>
      <c r="S356" s="131">
        <f t="shared" si="66"/>
        <v>-1.5106653389263271E-3</v>
      </c>
      <c r="T356" s="132">
        <f t="shared" si="71"/>
        <v>27.502908678463655</v>
      </c>
      <c r="U356" s="16">
        <v>937.54975057041236</v>
      </c>
      <c r="V356" s="16">
        <v>2.7861954897955708E-3</v>
      </c>
      <c r="W356" s="115">
        <f t="shared" si="67"/>
        <v>1.3877787807814457E-17</v>
      </c>
      <c r="X356" s="17">
        <f t="shared" si="68"/>
        <v>-0.239100509232685</v>
      </c>
      <c r="Y356" s="16">
        <v>937.78885107964504</v>
      </c>
      <c r="Z356" s="16">
        <v>2.786195489795557E-3</v>
      </c>
      <c r="AA356" s="115">
        <f t="shared" si="69"/>
        <v>0</v>
      </c>
      <c r="AB356" s="17">
        <f t="shared" si="70"/>
        <v>0</v>
      </c>
    </row>
    <row r="357" spans="1:28">
      <c r="A357" s="18">
        <v>20190613</v>
      </c>
      <c r="B357" s="18" t="s">
        <v>99</v>
      </c>
      <c r="C357" s="27">
        <v>43750</v>
      </c>
      <c r="D357" s="27">
        <v>1</v>
      </c>
      <c r="E357" s="27">
        <v>2.6997416020671836</v>
      </c>
      <c r="F357" s="18">
        <v>207000</v>
      </c>
      <c r="G357" s="18">
        <v>1</v>
      </c>
      <c r="H357" s="18">
        <v>0.70435955056179778</v>
      </c>
      <c r="I357" s="32">
        <f t="shared" si="60"/>
        <v>281617.57677408523</v>
      </c>
      <c r="J357" s="32">
        <f t="shared" si="61"/>
        <v>263916.12205673143</v>
      </c>
      <c r="K357" s="39">
        <f t="shared" si="63"/>
        <v>937.14364380191375</v>
      </c>
      <c r="L357" s="34">
        <f t="shared" si="64"/>
        <v>-6.8800911525924221E-4</v>
      </c>
      <c r="M357" s="35">
        <v>958.65522066931453</v>
      </c>
      <c r="N357" s="35">
        <v>250.11206993192678</v>
      </c>
      <c r="O357" s="36">
        <f t="shared" si="62"/>
        <v>93714364.380191356</v>
      </c>
      <c r="P357" s="127">
        <f t="shared" si="65"/>
        <v>-6.8800911525925467E-4</v>
      </c>
      <c r="Q357" s="84">
        <v>912.65156958777766</v>
      </c>
      <c r="R357" s="84">
        <v>2.5987737219759144E-3</v>
      </c>
      <c r="S357" s="131">
        <f t="shared" si="66"/>
        <v>-3.2867828372351564E-3</v>
      </c>
      <c r="T357" s="132">
        <f t="shared" si="71"/>
        <v>24.492074214136096</v>
      </c>
      <c r="U357" s="16">
        <v>936.90470779601071</v>
      </c>
      <c r="V357" s="16">
        <v>-6.880091152594262E-4</v>
      </c>
      <c r="W357" s="115">
        <f t="shared" si="67"/>
        <v>-1.839891086707901E-16</v>
      </c>
      <c r="X357" s="17">
        <f t="shared" si="68"/>
        <v>-0.23893600590304231</v>
      </c>
      <c r="Y357" s="16">
        <v>937.14364380191375</v>
      </c>
      <c r="Z357" s="16">
        <v>-6.8800911525924221E-4</v>
      </c>
      <c r="AA357" s="115">
        <f t="shared" si="69"/>
        <v>0</v>
      </c>
      <c r="AB357" s="17">
        <f t="shared" si="70"/>
        <v>0</v>
      </c>
    </row>
    <row r="358" spans="1:28">
      <c r="A358" s="18">
        <v>20190614</v>
      </c>
      <c r="B358" s="18" t="s">
        <v>99</v>
      </c>
      <c r="C358" s="27">
        <v>44000</v>
      </c>
      <c r="D358" s="27">
        <v>1</v>
      </c>
      <c r="E358" s="27">
        <v>2.6997416020671836</v>
      </c>
      <c r="F358" s="18">
        <v>201000</v>
      </c>
      <c r="G358" s="18">
        <v>1</v>
      </c>
      <c r="H358" s="18">
        <v>0.70435955056179778</v>
      </c>
      <c r="I358" s="32">
        <f t="shared" si="60"/>
        <v>281617.57677408523</v>
      </c>
      <c r="J358" s="32">
        <f t="shared" si="61"/>
        <v>260364.90015387745</v>
      </c>
      <c r="K358" s="39">
        <f t="shared" si="63"/>
        <v>924.53355765767139</v>
      </c>
      <c r="L358" s="34">
        <f t="shared" si="64"/>
        <v>-1.3455873309970166E-2</v>
      </c>
      <c r="M358" s="35">
        <v>958.65522066931453</v>
      </c>
      <c r="N358" s="35">
        <v>250.11206993192678</v>
      </c>
      <c r="O358" s="36">
        <f t="shared" si="62"/>
        <v>92453355.765767127</v>
      </c>
      <c r="P358" s="127">
        <f t="shared" si="65"/>
        <v>-1.3455873309970091E-2</v>
      </c>
      <c r="Q358" s="84">
        <v>897.30836427822453</v>
      </c>
      <c r="R358" s="84">
        <v>-1.6811679090721642E-2</v>
      </c>
      <c r="S358" s="131">
        <f t="shared" si="66"/>
        <v>3.3558057807514755E-3</v>
      </c>
      <c r="T358" s="132">
        <f t="shared" si="71"/>
        <v>27.225193379446864</v>
      </c>
      <c r="U358" s="16">
        <v>924.29783674439329</v>
      </c>
      <c r="V358" s="16">
        <v>-1.3455873309969824E-2</v>
      </c>
      <c r="W358" s="115">
        <f t="shared" si="67"/>
        <v>3.41740524767431E-16</v>
      </c>
      <c r="X358" s="17">
        <f t="shared" si="68"/>
        <v>-0.23572091327810085</v>
      </c>
      <c r="Y358" s="16">
        <v>924.53355765767151</v>
      </c>
      <c r="Z358" s="16">
        <v>-1.3455873309970045E-2</v>
      </c>
      <c r="AA358" s="115">
        <f t="shared" si="69"/>
        <v>1.214306433183765E-16</v>
      </c>
      <c r="AB358" s="17">
        <f t="shared" si="70"/>
        <v>0</v>
      </c>
    </row>
    <row r="359" spans="1:28">
      <c r="A359" s="18">
        <v>20190617</v>
      </c>
      <c r="B359" s="18" t="s">
        <v>99</v>
      </c>
      <c r="C359" s="27">
        <v>43900</v>
      </c>
      <c r="D359" s="27">
        <v>1</v>
      </c>
      <c r="E359" s="27">
        <v>2.6997416020671836</v>
      </c>
      <c r="F359" s="18">
        <v>205000</v>
      </c>
      <c r="G359" s="18">
        <v>1</v>
      </c>
      <c r="H359" s="18">
        <v>0.70435955056179778</v>
      </c>
      <c r="I359" s="32">
        <f t="shared" si="60"/>
        <v>281617.57677408523</v>
      </c>
      <c r="J359" s="32">
        <f t="shared" si="61"/>
        <v>262912.36419591791</v>
      </c>
      <c r="K359" s="39">
        <f t="shared" si="63"/>
        <v>933.57938523427924</v>
      </c>
      <c r="L359" s="34">
        <f t="shared" si="64"/>
        <v>9.7842068594304749E-3</v>
      </c>
      <c r="M359" s="35">
        <v>958.65522066931453</v>
      </c>
      <c r="N359" s="35">
        <v>250.11206993192678</v>
      </c>
      <c r="O359" s="36">
        <f t="shared" si="62"/>
        <v>93357938.523427904</v>
      </c>
      <c r="P359" s="127">
        <f t="shared" si="65"/>
        <v>9.7842068594303847E-3</v>
      </c>
      <c r="Q359" s="84">
        <v>908.02507360810421</v>
      </c>
      <c r="R359" s="84">
        <v>1.1943173335400663E-2</v>
      </c>
      <c r="S359" s="131">
        <f t="shared" si="66"/>
        <v>-2.1589664759701886E-3</v>
      </c>
      <c r="T359" s="132">
        <f t="shared" si="71"/>
        <v>25.554311626175036</v>
      </c>
      <c r="U359" s="16">
        <v>933.34135797882425</v>
      </c>
      <c r="V359" s="16">
        <v>9.7842068594301643E-3</v>
      </c>
      <c r="W359" s="115">
        <f t="shared" si="67"/>
        <v>-3.1051550219984847E-16</v>
      </c>
      <c r="X359" s="17">
        <f t="shared" si="68"/>
        <v>-0.2380272554549947</v>
      </c>
      <c r="Y359" s="16">
        <v>933.57938523427924</v>
      </c>
      <c r="Z359" s="16">
        <v>9.78420685943035E-3</v>
      </c>
      <c r="AA359" s="115">
        <f t="shared" si="69"/>
        <v>-1.2490009027033011E-16</v>
      </c>
      <c r="AB359" s="17">
        <f t="shared" si="70"/>
        <v>0</v>
      </c>
    </row>
    <row r="360" spans="1:28">
      <c r="A360" s="18">
        <v>20190618</v>
      </c>
      <c r="B360" s="18" t="s">
        <v>99</v>
      </c>
      <c r="C360" s="27">
        <v>44350</v>
      </c>
      <c r="D360" s="27">
        <v>1</v>
      </c>
      <c r="E360" s="27">
        <v>2.6997416020671836</v>
      </c>
      <c r="F360" s="18">
        <v>208000</v>
      </c>
      <c r="G360" s="18">
        <v>1</v>
      </c>
      <c r="H360" s="18">
        <v>0.70435955056179778</v>
      </c>
      <c r="I360" s="32">
        <f t="shared" si="60"/>
        <v>281617.57677408523</v>
      </c>
      <c r="J360" s="32">
        <f t="shared" si="61"/>
        <v>266240.32656853355</v>
      </c>
      <c r="K360" s="39">
        <f t="shared" si="63"/>
        <v>945.39669582524903</v>
      </c>
      <c r="L360" s="34">
        <f t="shared" si="64"/>
        <v>1.2658067195864934E-2</v>
      </c>
      <c r="M360" s="35">
        <v>958.65522066931453</v>
      </c>
      <c r="N360" s="35">
        <v>250.11206993192678</v>
      </c>
      <c r="O360" s="36">
        <f t="shared" si="62"/>
        <v>94539669.582524866</v>
      </c>
      <c r="P360" s="127">
        <f t="shared" si="65"/>
        <v>1.2658067195864766E-2</v>
      </c>
      <c r="Q360" s="84">
        <v>919.90486370316171</v>
      </c>
      <c r="R360" s="84">
        <v>1.3083107989355717E-2</v>
      </c>
      <c r="S360" s="131">
        <f t="shared" si="66"/>
        <v>-4.2504079349078329E-4</v>
      </c>
      <c r="T360" s="132">
        <f t="shared" si="71"/>
        <v>25.491832122087317</v>
      </c>
      <c r="U360" s="16">
        <v>945.15565560480002</v>
      </c>
      <c r="V360" s="16">
        <v>1.2658067195864917E-2</v>
      </c>
      <c r="W360" s="115">
        <f t="shared" si="67"/>
        <v>-1.7347234759768071E-17</v>
      </c>
      <c r="X360" s="17">
        <f t="shared" si="68"/>
        <v>-0.2410402204490083</v>
      </c>
      <c r="Y360" s="16">
        <v>945.39669582524891</v>
      </c>
      <c r="Z360" s="16">
        <v>1.2658067195864812E-2</v>
      </c>
      <c r="AA360" s="115">
        <f t="shared" si="69"/>
        <v>-1.214306433183765E-16</v>
      </c>
      <c r="AB360" s="17">
        <f t="shared" si="70"/>
        <v>0</v>
      </c>
    </row>
    <row r="361" spans="1:28">
      <c r="A361" s="18">
        <v>20190619</v>
      </c>
      <c r="B361" s="18" t="s">
        <v>99</v>
      </c>
      <c r="C361" s="27">
        <v>45350</v>
      </c>
      <c r="D361" s="27">
        <v>1</v>
      </c>
      <c r="E361" s="27">
        <v>2.6997416020671836</v>
      </c>
      <c r="F361" s="18">
        <v>211500</v>
      </c>
      <c r="G361" s="18">
        <v>1</v>
      </c>
      <c r="H361" s="18">
        <v>0.70435955056179778</v>
      </c>
      <c r="I361" s="32">
        <f t="shared" si="60"/>
        <v>281617.57677408523</v>
      </c>
      <c r="J361" s="32">
        <f t="shared" si="61"/>
        <v>271405.32659756701</v>
      </c>
      <c r="K361" s="39">
        <f t="shared" si="63"/>
        <v>963.73717047955938</v>
      </c>
      <c r="L361" s="34">
        <f t="shared" si="64"/>
        <v>1.9399765976864047E-2</v>
      </c>
      <c r="M361" s="35">
        <v>958.65522066931453</v>
      </c>
      <c r="N361" s="35">
        <v>250.11206993192678</v>
      </c>
      <c r="O361" s="36">
        <f t="shared" si="62"/>
        <v>96373717.04795593</v>
      </c>
      <c r="P361" s="127">
        <f t="shared" si="65"/>
        <v>1.939976597686436E-2</v>
      </c>
      <c r="Q361" s="84">
        <v>937.24094756907664</v>
      </c>
      <c r="R361" s="84">
        <v>1.8845518216010868E-2</v>
      </c>
      <c r="S361" s="131">
        <f t="shared" si="66"/>
        <v>5.5424776085317984E-4</v>
      </c>
      <c r="T361" s="132">
        <f t="shared" si="71"/>
        <v>26.496222910482743</v>
      </c>
      <c r="U361" s="16">
        <v>963.49145413524286</v>
      </c>
      <c r="V361" s="16">
        <v>1.9399765976864273E-2</v>
      </c>
      <c r="W361" s="115">
        <f t="shared" si="67"/>
        <v>2.2551405187698492E-16</v>
      </c>
      <c r="X361" s="17">
        <f t="shared" si="68"/>
        <v>-0.24571634431652001</v>
      </c>
      <c r="Y361" s="16">
        <v>963.7371704795595</v>
      </c>
      <c r="Z361" s="16">
        <v>1.939976597686429E-2</v>
      </c>
      <c r="AA361" s="115">
        <f t="shared" si="69"/>
        <v>2.4286128663675299E-16</v>
      </c>
      <c r="AB361" s="17">
        <f t="shared" si="70"/>
        <v>0</v>
      </c>
    </row>
    <row r="362" spans="1:28">
      <c r="A362" s="18">
        <v>20190620</v>
      </c>
      <c r="B362" s="18" t="s">
        <v>99</v>
      </c>
      <c r="C362" s="27">
        <v>45500</v>
      </c>
      <c r="D362" s="27">
        <v>1</v>
      </c>
      <c r="E362" s="27">
        <v>2.6997416020671836</v>
      </c>
      <c r="F362" s="18">
        <v>214000</v>
      </c>
      <c r="G362" s="18">
        <v>1</v>
      </c>
      <c r="H362" s="18">
        <v>0.70435955056179778</v>
      </c>
      <c r="I362" s="32">
        <f t="shared" si="60"/>
        <v>281617.57677408523</v>
      </c>
      <c r="J362" s="32">
        <f t="shared" si="61"/>
        <v>273571.18671428156</v>
      </c>
      <c r="K362" s="39">
        <f t="shared" si="63"/>
        <v>971.42795505886158</v>
      </c>
      <c r="L362" s="34">
        <f t="shared" si="64"/>
        <v>7.9801680529508253E-3</v>
      </c>
      <c r="M362" s="35">
        <v>958.65522066931453</v>
      </c>
      <c r="N362" s="35">
        <v>250.11206993192678</v>
      </c>
      <c r="O362" s="36">
        <f t="shared" si="62"/>
        <v>97142795.505886137</v>
      </c>
      <c r="P362" s="127">
        <f t="shared" si="65"/>
        <v>7.98016805295069E-3</v>
      </c>
      <c r="Q362" s="84">
        <v>945.49409060644211</v>
      </c>
      <c r="R362" s="84">
        <v>8.8057858107583389E-3</v>
      </c>
      <c r="S362" s="131">
        <f t="shared" si="66"/>
        <v>-8.2561775780751363E-4</v>
      </c>
      <c r="T362" s="132">
        <f t="shared" si="71"/>
        <v>25.933864452419471</v>
      </c>
      <c r="U362" s="16">
        <v>971.18027785682409</v>
      </c>
      <c r="V362" s="16">
        <v>7.9801680529508548E-3</v>
      </c>
      <c r="W362" s="115">
        <f t="shared" si="67"/>
        <v>2.9490299091605721E-17</v>
      </c>
      <c r="X362" s="17">
        <f t="shared" si="68"/>
        <v>-0.24767720203749377</v>
      </c>
      <c r="Y362" s="16">
        <v>971.4279550588617</v>
      </c>
      <c r="Z362" s="16">
        <v>7.9801680529508253E-3</v>
      </c>
      <c r="AA362" s="115">
        <f t="shared" si="69"/>
        <v>0</v>
      </c>
      <c r="AB362" s="17">
        <f t="shared" si="70"/>
        <v>0</v>
      </c>
    </row>
    <row r="363" spans="1:28">
      <c r="A363" s="18">
        <v>20190621</v>
      </c>
      <c r="B363" s="18" t="s">
        <v>99</v>
      </c>
      <c r="C363" s="27">
        <v>45700</v>
      </c>
      <c r="D363" s="27">
        <v>1</v>
      </c>
      <c r="E363" s="27">
        <v>2.6997416020671836</v>
      </c>
      <c r="F363" s="18">
        <v>212500</v>
      </c>
      <c r="G363" s="18">
        <v>1</v>
      </c>
      <c r="H363" s="18">
        <v>0.70435955056179778</v>
      </c>
      <c r="I363" s="32">
        <f t="shared" si="60"/>
        <v>281617.57677408523</v>
      </c>
      <c r="J363" s="32">
        <f t="shared" si="61"/>
        <v>273054.59570885234</v>
      </c>
      <c r="K363" s="39">
        <f t="shared" si="63"/>
        <v>969.59358445122143</v>
      </c>
      <c r="L363" s="34">
        <f t="shared" si="64"/>
        <v>-1.8883238824736143E-3</v>
      </c>
      <c r="M363" s="35">
        <v>958.65522066931453</v>
      </c>
      <c r="N363" s="35">
        <v>250.11206993192678</v>
      </c>
      <c r="O363" s="36">
        <f t="shared" si="62"/>
        <v>96959358.445122123</v>
      </c>
      <c r="P363" s="127">
        <f t="shared" si="65"/>
        <v>-1.8883238824736084E-3</v>
      </c>
      <c r="Q363" s="84">
        <v>942.66459497129506</v>
      </c>
      <c r="R363" s="84">
        <v>-2.9926105972087141E-3</v>
      </c>
      <c r="S363" s="131">
        <f t="shared" si="66"/>
        <v>1.1042867147350998E-3</v>
      </c>
      <c r="T363" s="132">
        <f t="shared" si="71"/>
        <v>26.928989479926372</v>
      </c>
      <c r="U363" s="16">
        <v>969.34637494395952</v>
      </c>
      <c r="V363" s="16">
        <v>-1.8883238824737912E-3</v>
      </c>
      <c r="W363" s="115">
        <f t="shared" si="67"/>
        <v>-1.7694179454963432E-16</v>
      </c>
      <c r="X363" s="17">
        <f t="shared" si="68"/>
        <v>-0.24720950726191404</v>
      </c>
      <c r="Y363" s="16">
        <v>969.59358445122132</v>
      </c>
      <c r="Z363" s="16">
        <v>-1.888323882473848E-3</v>
      </c>
      <c r="AA363" s="115">
        <f t="shared" si="69"/>
        <v>-2.3375398838787476E-16</v>
      </c>
      <c r="AB363" s="17">
        <f t="shared" si="70"/>
        <v>0</v>
      </c>
    </row>
    <row r="364" spans="1:28">
      <c r="A364" s="18">
        <v>20190624</v>
      </c>
      <c r="B364" s="18" t="s">
        <v>99</v>
      </c>
      <c r="C364" s="27">
        <v>45500</v>
      </c>
      <c r="D364" s="27">
        <v>1</v>
      </c>
      <c r="E364" s="27">
        <v>2.6997416020671836</v>
      </c>
      <c r="F364" s="18">
        <v>208500</v>
      </c>
      <c r="G364" s="18">
        <v>1</v>
      </c>
      <c r="H364" s="18">
        <v>0.70435955056179778</v>
      </c>
      <c r="I364" s="32">
        <f t="shared" si="60"/>
        <v>281617.57677408523</v>
      </c>
      <c r="J364" s="32">
        <f t="shared" si="61"/>
        <v>269697.20918619167</v>
      </c>
      <c r="K364" s="39">
        <f t="shared" si="63"/>
        <v>957.67179121260563</v>
      </c>
      <c r="L364" s="34">
        <f t="shared" si="64"/>
        <v>-1.2295660191855951E-2</v>
      </c>
      <c r="M364" s="35">
        <v>958.65522066931453</v>
      </c>
      <c r="N364" s="35">
        <v>250.11206993192678</v>
      </c>
      <c r="O364" s="36">
        <f t="shared" si="62"/>
        <v>95767179.121260554</v>
      </c>
      <c r="P364" s="127">
        <f t="shared" si="65"/>
        <v>-1.2295660191855837E-2</v>
      </c>
      <c r="Q364" s="84">
        <v>929.75230958561656</v>
      </c>
      <c r="R364" s="84">
        <v>-1.3697645434611546E-2</v>
      </c>
      <c r="S364" s="131">
        <f t="shared" si="66"/>
        <v>1.4019852427555948E-3</v>
      </c>
      <c r="T364" s="132">
        <f t="shared" si="71"/>
        <v>27.919481626989068</v>
      </c>
      <c r="U364" s="16">
        <v>957.42762130944129</v>
      </c>
      <c r="V364" s="16">
        <v>-1.2295660191855858E-2</v>
      </c>
      <c r="W364" s="115">
        <f t="shared" si="67"/>
        <v>9.3675067702747583E-17</v>
      </c>
      <c r="X364" s="17">
        <f t="shared" si="68"/>
        <v>-0.24416990316433385</v>
      </c>
      <c r="Y364" s="16">
        <v>957.67179121260563</v>
      </c>
      <c r="Z364" s="16">
        <v>-1.2295660191855837E-2</v>
      </c>
      <c r="AA364" s="115">
        <f t="shared" si="69"/>
        <v>1.1449174941446927E-16</v>
      </c>
      <c r="AB364" s="17">
        <f t="shared" si="70"/>
        <v>0</v>
      </c>
    </row>
    <row r="365" spans="1:28">
      <c r="A365" s="18">
        <v>20190625</v>
      </c>
      <c r="B365" s="18" t="s">
        <v>99</v>
      </c>
      <c r="C365" s="27">
        <v>45600</v>
      </c>
      <c r="D365" s="27">
        <v>1</v>
      </c>
      <c r="E365" s="27">
        <v>2.6997416020671836</v>
      </c>
      <c r="F365" s="18">
        <v>208000</v>
      </c>
      <c r="G365" s="18">
        <v>1</v>
      </c>
      <c r="H365" s="18">
        <v>0.70435955056179778</v>
      </c>
      <c r="I365" s="32">
        <f t="shared" si="60"/>
        <v>281617.57677408523</v>
      </c>
      <c r="J365" s="32">
        <f t="shared" si="61"/>
        <v>269615.00357111753</v>
      </c>
      <c r="K365" s="39">
        <f t="shared" si="63"/>
        <v>957.37988608361536</v>
      </c>
      <c r="L365" s="34">
        <f t="shared" si="64"/>
        <v>-3.0480706612508098E-4</v>
      </c>
      <c r="M365" s="35">
        <v>958.65522066931453</v>
      </c>
      <c r="N365" s="35">
        <v>250.11206993192678</v>
      </c>
      <c r="O365" s="36">
        <f t="shared" si="62"/>
        <v>95737988.608361512</v>
      </c>
      <c r="P365" s="127">
        <f t="shared" si="65"/>
        <v>-3.048070661252338E-4</v>
      </c>
      <c r="Q365" s="84">
        <v>929.05309726898952</v>
      </c>
      <c r="R365" s="84">
        <v>-7.520414947274225E-4</v>
      </c>
      <c r="S365" s="131">
        <f t="shared" si="66"/>
        <v>4.4723442860234152E-4</v>
      </c>
      <c r="T365" s="132">
        <f t="shared" si="71"/>
        <v>28.326788814625843</v>
      </c>
      <c r="U365" s="16">
        <v>957.13579060516258</v>
      </c>
      <c r="V365" s="16">
        <v>-3.0480706612535599E-4</v>
      </c>
      <c r="W365" s="115">
        <f t="shared" si="67"/>
        <v>-2.750078810509482E-16</v>
      </c>
      <c r="X365" s="17">
        <f t="shared" si="68"/>
        <v>-0.24409547845277757</v>
      </c>
      <c r="Y365" s="16">
        <v>957.37988608361525</v>
      </c>
      <c r="Z365" s="16">
        <v>-3.048070661251997E-4</v>
      </c>
      <c r="AA365" s="115">
        <f t="shared" si="69"/>
        <v>-1.1872013788716274E-16</v>
      </c>
      <c r="AB365" s="17">
        <f t="shared" si="70"/>
        <v>0</v>
      </c>
    </row>
    <row r="366" spans="1:28">
      <c r="A366" s="18">
        <v>20190626</v>
      </c>
      <c r="B366" s="18" t="s">
        <v>99</v>
      </c>
      <c r="C366" s="27">
        <v>45700</v>
      </c>
      <c r="D366" s="27">
        <v>1</v>
      </c>
      <c r="E366" s="27">
        <v>2.6997416020671836</v>
      </c>
      <c r="F366" s="18">
        <v>210500</v>
      </c>
      <c r="G366" s="18">
        <v>1</v>
      </c>
      <c r="H366" s="18">
        <v>0.70435955056179778</v>
      </c>
      <c r="I366" s="32">
        <f t="shared" si="60"/>
        <v>281617.57677408523</v>
      </c>
      <c r="J366" s="32">
        <f t="shared" si="61"/>
        <v>271645.87660772871</v>
      </c>
      <c r="K366" s="39">
        <f t="shared" si="63"/>
        <v>964.59134305258272</v>
      </c>
      <c r="L366" s="34">
        <f t="shared" si="64"/>
        <v>7.5324926643983436E-3</v>
      </c>
      <c r="M366" s="35">
        <v>958.65522066931453</v>
      </c>
      <c r="N366" s="35">
        <v>250.11206993192678</v>
      </c>
      <c r="O366" s="36">
        <f t="shared" si="62"/>
        <v>96459134.305258259</v>
      </c>
      <c r="P366" s="127">
        <f t="shared" si="65"/>
        <v>7.5324926643984633E-3</v>
      </c>
      <c r="Q366" s="84">
        <v>936.94031096372203</v>
      </c>
      <c r="R366" s="84">
        <v>8.4895187561587968E-3</v>
      </c>
      <c r="S366" s="131">
        <f t="shared" si="66"/>
        <v>-9.5702609176045311E-4</v>
      </c>
      <c r="T366" s="132">
        <f t="shared" si="71"/>
        <v>27.651032088860688</v>
      </c>
      <c r="U366" s="16">
        <v>964.34540892672942</v>
      </c>
      <c r="V366" s="16">
        <v>7.5324926643986984E-3</v>
      </c>
      <c r="W366" s="115">
        <f t="shared" si="67"/>
        <v>3.5475095083725705E-16</v>
      </c>
      <c r="X366" s="17">
        <f t="shared" si="68"/>
        <v>-0.24593412585329588</v>
      </c>
      <c r="Y366" s="16">
        <v>964.59134305258272</v>
      </c>
      <c r="Z366" s="16">
        <v>7.5324926643984633E-3</v>
      </c>
      <c r="AA366" s="115">
        <f t="shared" si="69"/>
        <v>1.1969591984239969E-16</v>
      </c>
      <c r="AB366" s="17">
        <f t="shared" si="70"/>
        <v>0</v>
      </c>
    </row>
    <row r="367" spans="1:28">
      <c r="A367" s="18">
        <v>20190627</v>
      </c>
      <c r="B367" s="18" t="s">
        <v>99</v>
      </c>
      <c r="C367" s="27">
        <v>46500</v>
      </c>
      <c r="D367" s="27">
        <v>1</v>
      </c>
      <c r="E367" s="27">
        <v>2.6997416020671836</v>
      </c>
      <c r="F367" s="18">
        <v>204000</v>
      </c>
      <c r="G367" s="18">
        <v>1</v>
      </c>
      <c r="H367" s="18">
        <v>0.70435955056179778</v>
      </c>
      <c r="I367" s="32">
        <f t="shared" si="60"/>
        <v>281617.57677408523</v>
      </c>
      <c r="J367" s="32">
        <f t="shared" si="61"/>
        <v>269227.33281073079</v>
      </c>
      <c r="K367" s="39">
        <f t="shared" si="63"/>
        <v>956.00330027236214</v>
      </c>
      <c r="L367" s="34">
        <f t="shared" si="64"/>
        <v>-8.9032965535876842E-3</v>
      </c>
      <c r="M367" s="35">
        <v>958.65522066931453</v>
      </c>
      <c r="N367" s="35">
        <v>250.11206993192678</v>
      </c>
      <c r="O367" s="36">
        <f t="shared" si="62"/>
        <v>95600330.027236193</v>
      </c>
      <c r="P367" s="127">
        <f t="shared" si="65"/>
        <v>-8.9032965535877709E-3</v>
      </c>
      <c r="Q367" s="84">
        <v>924.19125742124004</v>
      </c>
      <c r="R367" s="84">
        <v>-1.3607113914619079E-2</v>
      </c>
      <c r="S367" s="131">
        <f t="shared" si="66"/>
        <v>4.7038173610313948E-3</v>
      </c>
      <c r="T367" s="132">
        <f t="shared" si="71"/>
        <v>31.812042851122101</v>
      </c>
      <c r="U367" s="16">
        <v>955.75955577096374</v>
      </c>
      <c r="V367" s="16">
        <v>-8.9032965535879131E-3</v>
      </c>
      <c r="W367" s="115">
        <f t="shared" si="67"/>
        <v>-2.2898349882893854E-16</v>
      </c>
      <c r="X367" s="17">
        <f t="shared" si="68"/>
        <v>-0.2437445013983961</v>
      </c>
      <c r="Y367" s="16">
        <v>956.00330027236203</v>
      </c>
      <c r="Z367" s="16">
        <v>-8.9032965535878021E-3</v>
      </c>
      <c r="AA367" s="115">
        <f t="shared" si="69"/>
        <v>-1.1796119636642288E-16</v>
      </c>
      <c r="AB367" s="17">
        <f t="shared" si="70"/>
        <v>0</v>
      </c>
    </row>
    <row r="368" spans="1:28">
      <c r="A368" s="18">
        <v>20190628</v>
      </c>
      <c r="B368" s="18" t="s">
        <v>99</v>
      </c>
      <c r="C368" s="27">
        <v>47000</v>
      </c>
      <c r="D368" s="27">
        <v>1</v>
      </c>
      <c r="E368" s="27">
        <v>2.6997416020671836</v>
      </c>
      <c r="F368" s="18">
        <v>205500</v>
      </c>
      <c r="G368" s="18">
        <v>1</v>
      </c>
      <c r="H368" s="18">
        <v>0.70435955056179778</v>
      </c>
      <c r="I368" s="32">
        <f t="shared" si="60"/>
        <v>281617.57677408523</v>
      </c>
      <c r="J368" s="32">
        <f t="shared" si="61"/>
        <v>271633.74293760711</v>
      </c>
      <c r="K368" s="39">
        <f t="shared" si="63"/>
        <v>964.54825742468768</v>
      </c>
      <c r="L368" s="34">
        <f t="shared" si="64"/>
        <v>8.9382088428890446E-3</v>
      </c>
      <c r="M368" s="35">
        <v>958.65522066931453</v>
      </c>
      <c r="N368" s="35">
        <v>250.11206993192678</v>
      </c>
      <c r="O368" s="36">
        <f t="shared" si="62"/>
        <v>96454825.742468745</v>
      </c>
      <c r="P368" s="127">
        <f t="shared" si="65"/>
        <v>8.9382088428890186E-3</v>
      </c>
      <c r="Q368" s="84">
        <v>932.1437638532509</v>
      </c>
      <c r="R368" s="84">
        <v>8.6048275918565263E-3</v>
      </c>
      <c r="S368" s="131">
        <f t="shared" si="66"/>
        <v>3.3338125103251834E-4</v>
      </c>
      <c r="T368" s="132">
        <f t="shared" si="71"/>
        <v>32.404493571436774</v>
      </c>
      <c r="U368" s="16">
        <v>964.30233428403153</v>
      </c>
      <c r="V368" s="16">
        <v>8.9382088428891018E-3</v>
      </c>
      <c r="W368" s="115">
        <f t="shared" si="67"/>
        <v>5.7245874707234634E-17</v>
      </c>
      <c r="X368" s="17">
        <f t="shared" si="68"/>
        <v>-0.24592314065614573</v>
      </c>
      <c r="Y368" s="16">
        <v>964.54825742468768</v>
      </c>
      <c r="Z368" s="16">
        <v>8.9382088428891643E-3</v>
      </c>
      <c r="AA368" s="115">
        <f t="shared" si="69"/>
        <v>1.1969591984239969E-16</v>
      </c>
      <c r="AB368" s="17">
        <f t="shared" si="70"/>
        <v>0</v>
      </c>
    </row>
    <row r="369" spans="1:28" s="17" customFormat="1">
      <c r="A369" s="20">
        <v>20190701</v>
      </c>
      <c r="B369" s="20" t="s">
        <v>100</v>
      </c>
      <c r="C369" s="20">
        <v>46600</v>
      </c>
      <c r="D369" s="20">
        <v>1</v>
      </c>
      <c r="E369" s="27">
        <v>2.1489361702127661</v>
      </c>
      <c r="F369" s="20">
        <v>208000</v>
      </c>
      <c r="G369" s="20">
        <v>1</v>
      </c>
      <c r="H369" s="18">
        <v>0.73722627737226276</v>
      </c>
      <c r="I369" s="32">
        <f>I368*(C368*D369*E369+F368*G369*H369)/J368</f>
        <v>261780.57765006676</v>
      </c>
      <c r="J369" s="32">
        <f t="shared" si="61"/>
        <v>253483.49122534555</v>
      </c>
      <c r="K369" s="40">
        <f t="shared" si="63"/>
        <v>968.30518711815103</v>
      </c>
      <c r="L369" s="28">
        <f t="shared" si="64"/>
        <v>3.8950147538436572E-3</v>
      </c>
      <c r="M369" s="35">
        <f>O368*0.4/C368</f>
        <v>820.89213397845742</v>
      </c>
      <c r="N369" s="35">
        <f>O368*0.6/F368</f>
        <v>281.61992917509122</v>
      </c>
      <c r="O369" s="36">
        <f t="shared" si="62"/>
        <v>96830518.711815089</v>
      </c>
      <c r="P369" s="126">
        <f t="shared" si="65"/>
        <v>3.8950147538437578E-3</v>
      </c>
      <c r="Q369" s="130">
        <v>936.37168412165192</v>
      </c>
      <c r="R369" s="130">
        <v>4.5356954928538586E-3</v>
      </c>
      <c r="S369" s="131">
        <f t="shared" si="66"/>
        <v>-6.4068073901020137E-4</v>
      </c>
      <c r="T369" s="132">
        <f t="shared" si="71"/>
        <v>31.933502996499101</v>
      </c>
      <c r="U369" s="17">
        <v>968.05830610323369</v>
      </c>
      <c r="V369" s="17">
        <v>3.8950147538436342E-3</v>
      </c>
      <c r="W369" s="115">
        <f t="shared" si="67"/>
        <v>-2.2985086056692694E-17</v>
      </c>
      <c r="X369" s="17">
        <f t="shared" si="68"/>
        <v>-0.24688101491733505</v>
      </c>
      <c r="Y369" s="17">
        <v>968.30518711815103</v>
      </c>
      <c r="Z369" s="17">
        <v>3.8950147538436572E-3</v>
      </c>
      <c r="AA369" s="115">
        <f t="shared" si="69"/>
        <v>0</v>
      </c>
      <c r="AB369" s="17">
        <f t="shared" si="70"/>
        <v>0</v>
      </c>
    </row>
    <row r="370" spans="1:28">
      <c r="A370" s="18">
        <v>20190702</v>
      </c>
      <c r="B370" s="18" t="s">
        <v>99</v>
      </c>
      <c r="C370" s="27">
        <v>46250</v>
      </c>
      <c r="D370" s="27">
        <v>1</v>
      </c>
      <c r="E370" s="27">
        <v>2.1489361702127661</v>
      </c>
      <c r="F370" s="18">
        <v>205000</v>
      </c>
      <c r="G370" s="18">
        <v>1</v>
      </c>
      <c r="H370" s="18">
        <v>0.73722627737226276</v>
      </c>
      <c r="I370" s="32">
        <f>$I$369</f>
        <v>261780.57765006676</v>
      </c>
      <c r="J370" s="32">
        <f t="shared" si="61"/>
        <v>250519.68473365431</v>
      </c>
      <c r="K370" s="39">
        <f t="shared" si="63"/>
        <v>956.98346677397376</v>
      </c>
      <c r="L370" s="34">
        <f t="shared" si="64"/>
        <v>-1.1692305788294622E-2</v>
      </c>
      <c r="M370" s="35">
        <v>820.89213397845742</v>
      </c>
      <c r="N370" s="35">
        <v>281.61992917509122</v>
      </c>
      <c r="O370" s="36">
        <f t="shared" si="62"/>
        <v>95698346.677397355</v>
      </c>
      <c r="P370" s="127">
        <f t="shared" si="65"/>
        <v>-1.1692305788294697E-2</v>
      </c>
      <c r="Q370" s="84">
        <v>925.22375271186093</v>
      </c>
      <c r="R370" s="84">
        <v>-1.1905455492546353E-2</v>
      </c>
      <c r="S370" s="131">
        <f t="shared" si="66"/>
        <v>2.1314970425173087E-4</v>
      </c>
      <c r="T370" s="132">
        <f t="shared" si="71"/>
        <v>31.759714062112835</v>
      </c>
      <c r="U370" s="16">
        <v>956.73947236737627</v>
      </c>
      <c r="V370" s="16">
        <v>-1.1692305788294517E-2</v>
      </c>
      <c r="W370" s="115">
        <f t="shared" si="67"/>
        <v>1.0581813203458523E-16</v>
      </c>
      <c r="X370" s="17">
        <f t="shared" si="68"/>
        <v>-0.24399440659749416</v>
      </c>
      <c r="Y370" s="16">
        <v>956.98346677397387</v>
      </c>
      <c r="Z370" s="16">
        <v>-1.1692305788294506E-2</v>
      </c>
      <c r="AA370" s="115">
        <f t="shared" si="69"/>
        <v>1.1622647289044608E-16</v>
      </c>
      <c r="AB370" s="17">
        <f t="shared" si="70"/>
        <v>0</v>
      </c>
    </row>
    <row r="371" spans="1:28">
      <c r="A371" s="18">
        <v>20190703</v>
      </c>
      <c r="B371" s="18" t="s">
        <v>99</v>
      </c>
      <c r="C371" s="27">
        <v>45400</v>
      </c>
      <c r="D371" s="27">
        <v>1</v>
      </c>
      <c r="E371" s="27">
        <v>2.1489361702127661</v>
      </c>
      <c r="F371" s="18">
        <v>206000</v>
      </c>
      <c r="G371" s="18">
        <v>1</v>
      </c>
      <c r="H371" s="18">
        <v>0.73722627737226276</v>
      </c>
      <c r="I371" s="32">
        <f t="shared" ref="I371:I381" si="72">$I$369</f>
        <v>261780.57765006676</v>
      </c>
      <c r="J371" s="32">
        <f t="shared" si="61"/>
        <v>249430.31526634571</v>
      </c>
      <c r="K371" s="39">
        <f t="shared" si="63"/>
        <v>952.82208292690768</v>
      </c>
      <c r="L371" s="34">
        <f t="shared" si="64"/>
        <v>-4.3484386006105765E-3</v>
      </c>
      <c r="M371" s="35">
        <v>820.89213397845742</v>
      </c>
      <c r="N371" s="35">
        <v>281.61992917509122</v>
      </c>
      <c r="O371" s="36">
        <f t="shared" si="62"/>
        <v>95282208.292690754</v>
      </c>
      <c r="P371" s="127">
        <f t="shared" si="65"/>
        <v>-4.3484386006105132E-3</v>
      </c>
      <c r="Q371" s="84">
        <v>921.86509589088428</v>
      </c>
      <c r="R371" s="84">
        <v>-3.630102244059684E-3</v>
      </c>
      <c r="S371" s="131">
        <f t="shared" si="66"/>
        <v>-7.1833635655089252E-4</v>
      </c>
      <c r="T371" s="132">
        <f t="shared" si="71"/>
        <v>30.956987036023406</v>
      </c>
      <c r="U371" s="16">
        <v>952.57914951500607</v>
      </c>
      <c r="V371" s="16">
        <v>-4.3484386006106867E-3</v>
      </c>
      <c r="W371" s="115">
        <f t="shared" si="67"/>
        <v>-1.1015494072452725E-16</v>
      </c>
      <c r="X371" s="17">
        <f t="shared" si="68"/>
        <v>-0.24293341190161755</v>
      </c>
      <c r="Y371" s="16">
        <v>952.82208292690768</v>
      </c>
      <c r="Z371" s="16">
        <v>-4.3484386006106945E-3</v>
      </c>
      <c r="AA371" s="115">
        <f t="shared" si="69"/>
        <v>-1.1796119636642288E-16</v>
      </c>
      <c r="AB371" s="17">
        <f t="shared" si="70"/>
        <v>0</v>
      </c>
    </row>
    <row r="372" spans="1:28">
      <c r="A372" s="18">
        <v>20190704</v>
      </c>
      <c r="B372" s="18" t="s">
        <v>99</v>
      </c>
      <c r="C372" s="27">
        <v>46000</v>
      </c>
      <c r="D372" s="27">
        <v>1</v>
      </c>
      <c r="E372" s="27">
        <v>2.1489361702127661</v>
      </c>
      <c r="F372" s="18">
        <v>203500</v>
      </c>
      <c r="G372" s="18">
        <v>1</v>
      </c>
      <c r="H372" s="18">
        <v>0.73722627737226276</v>
      </c>
      <c r="I372" s="32">
        <f t="shared" si="72"/>
        <v>261780.57765006676</v>
      </c>
      <c r="J372" s="32">
        <f t="shared" si="61"/>
        <v>248876.6112750427</v>
      </c>
      <c r="K372" s="39">
        <f t="shared" si="63"/>
        <v>950.70693750140117</v>
      </c>
      <c r="L372" s="34">
        <f t="shared" si="64"/>
        <v>-2.2198744796186336E-3</v>
      </c>
      <c r="M372" s="35">
        <v>820.89213397845742</v>
      </c>
      <c r="N372" s="35">
        <v>281.61992917509122</v>
      </c>
      <c r="O372" s="36">
        <f t="shared" si="62"/>
        <v>95070693.750140101</v>
      </c>
      <c r="P372" s="127">
        <f t="shared" si="65"/>
        <v>-2.2198744796186553E-3</v>
      </c>
      <c r="Q372" s="84">
        <v>919.10089299301546</v>
      </c>
      <c r="R372" s="84">
        <v>-2.9984895948332937E-3</v>
      </c>
      <c r="S372" s="131">
        <f t="shared" si="66"/>
        <v>7.7861511521466016E-4</v>
      </c>
      <c r="T372" s="132">
        <f t="shared" si="71"/>
        <v>31.606044508385708</v>
      </c>
      <c r="U372" s="16">
        <v>950.46454337118087</v>
      </c>
      <c r="V372" s="16">
        <v>-2.2198744796186488E-3</v>
      </c>
      <c r="W372" s="115">
        <f t="shared" si="67"/>
        <v>-1.5178830414797062E-17</v>
      </c>
      <c r="X372" s="17">
        <f t="shared" si="68"/>
        <v>-0.24239413022030476</v>
      </c>
      <c r="Y372" s="16">
        <v>950.70693750140117</v>
      </c>
      <c r="Z372" s="16">
        <v>-2.2198744796186336E-3</v>
      </c>
      <c r="AA372" s="115">
        <f t="shared" si="69"/>
        <v>0</v>
      </c>
      <c r="AB372" s="17">
        <f t="shared" si="70"/>
        <v>0</v>
      </c>
    </row>
    <row r="373" spans="1:28">
      <c r="A373" s="18">
        <v>20190705</v>
      </c>
      <c r="B373" s="18" t="s">
        <v>99</v>
      </c>
      <c r="C373" s="27">
        <v>45650</v>
      </c>
      <c r="D373" s="27">
        <v>1</v>
      </c>
      <c r="E373" s="27">
        <v>2.1489361702127661</v>
      </c>
      <c r="F373" s="18">
        <v>208000</v>
      </c>
      <c r="G373" s="18">
        <v>1</v>
      </c>
      <c r="H373" s="18">
        <v>0.73722627737226276</v>
      </c>
      <c r="I373" s="32">
        <f t="shared" si="72"/>
        <v>261780.57765006676</v>
      </c>
      <c r="J373" s="32">
        <f t="shared" si="61"/>
        <v>251442.00186364341</v>
      </c>
      <c r="K373" s="39">
        <f t="shared" si="63"/>
        <v>960.50671184535565</v>
      </c>
      <c r="L373" s="34">
        <f t="shared" si="64"/>
        <v>1.0307881385308644E-2</v>
      </c>
      <c r="M373" s="35">
        <v>820.89213397845742</v>
      </c>
      <c r="N373" s="35">
        <v>281.61992917509122</v>
      </c>
      <c r="O373" s="36">
        <f t="shared" si="62"/>
        <v>96050671.184535563</v>
      </c>
      <c r="P373" s="127">
        <f t="shared" si="65"/>
        <v>1.0307881385308795E-2</v>
      </c>
      <c r="Q373" s="84">
        <v>929.41902661162283</v>
      </c>
      <c r="R373" s="84">
        <v>1.1226334015416709E-2</v>
      </c>
      <c r="S373" s="131">
        <f t="shared" si="66"/>
        <v>-9.1845263010806484E-4</v>
      </c>
      <c r="T373" s="132">
        <f t="shared" si="71"/>
        <v>31.087685233732827</v>
      </c>
      <c r="U373" s="16">
        <v>960.2618191451927</v>
      </c>
      <c r="V373" s="16">
        <v>1.0307881385308814E-2</v>
      </c>
      <c r="W373" s="115">
        <f t="shared" si="67"/>
        <v>1.700029006457271E-16</v>
      </c>
      <c r="X373" s="17">
        <f t="shared" si="68"/>
        <v>-0.24489270016294995</v>
      </c>
      <c r="Y373" s="16">
        <v>960.50671184535577</v>
      </c>
      <c r="Z373" s="16">
        <v>1.0307881385308764E-2</v>
      </c>
      <c r="AA373" s="115">
        <f t="shared" si="69"/>
        <v>1.1969591984239969E-16</v>
      </c>
      <c r="AB373" s="17">
        <f t="shared" si="70"/>
        <v>0</v>
      </c>
    </row>
    <row r="374" spans="1:28">
      <c r="A374" s="18">
        <v>20190708</v>
      </c>
      <c r="B374" s="18" t="s">
        <v>99</v>
      </c>
      <c r="C374" s="27">
        <v>44400</v>
      </c>
      <c r="D374" s="27">
        <v>1</v>
      </c>
      <c r="E374" s="27">
        <v>2.1489361702127661</v>
      </c>
      <c r="F374" s="18">
        <v>206000</v>
      </c>
      <c r="G374" s="18">
        <v>1</v>
      </c>
      <c r="H374" s="18">
        <v>0.73722627737226276</v>
      </c>
      <c r="I374" s="32">
        <f t="shared" si="72"/>
        <v>261780.57765006676</v>
      </c>
      <c r="J374" s="32">
        <f t="shared" si="61"/>
        <v>247281.37909613294</v>
      </c>
      <c r="K374" s="39">
        <f t="shared" si="63"/>
        <v>944.61316158712305</v>
      </c>
      <c r="L374" s="34">
        <f t="shared" si="64"/>
        <v>-1.6547047576270884E-2</v>
      </c>
      <c r="M374" s="35">
        <v>820.89213397845742</v>
      </c>
      <c r="N374" s="35">
        <v>281.61992917509122</v>
      </c>
      <c r="O374" s="36">
        <f t="shared" si="62"/>
        <v>94461316.158712298</v>
      </c>
      <c r="P374" s="127">
        <f t="shared" si="65"/>
        <v>-1.6547047576270929E-2</v>
      </c>
      <c r="Q374" s="84">
        <v>914.54650903822187</v>
      </c>
      <c r="R374" s="84">
        <v>-1.6001950839786012E-2</v>
      </c>
      <c r="S374" s="131">
        <f t="shared" si="66"/>
        <v>-5.4509673648487147E-4</v>
      </c>
      <c r="T374" s="132">
        <f t="shared" si="71"/>
        <v>30.066652548901175</v>
      </c>
      <c r="U374" s="16">
        <v>944.3723211381207</v>
      </c>
      <c r="V374" s="16">
        <v>-1.6547047576270964E-2</v>
      </c>
      <c r="W374" s="115">
        <f t="shared" si="67"/>
        <v>-7.9797279894933126E-17</v>
      </c>
      <c r="X374" s="17">
        <f t="shared" si="68"/>
        <v>-0.24084044900234858</v>
      </c>
      <c r="Y374" s="16">
        <v>944.61316158712316</v>
      </c>
      <c r="Z374" s="16">
        <v>-1.654704757627088E-2</v>
      </c>
      <c r="AA374" s="115">
        <f t="shared" si="69"/>
        <v>0</v>
      </c>
      <c r="AB374" s="17">
        <f t="shared" si="70"/>
        <v>0</v>
      </c>
    </row>
    <row r="375" spans="1:28">
      <c r="A375" s="18">
        <v>20190709</v>
      </c>
      <c r="B375" s="18" t="s">
        <v>99</v>
      </c>
      <c r="C375" s="27">
        <v>45100</v>
      </c>
      <c r="D375" s="27">
        <v>1</v>
      </c>
      <c r="E375" s="27">
        <v>2.1489361702127661</v>
      </c>
      <c r="F375" s="18">
        <v>192500</v>
      </c>
      <c r="G375" s="18">
        <v>1</v>
      </c>
      <c r="H375" s="18">
        <v>0.73722627737226276</v>
      </c>
      <c r="I375" s="32">
        <f t="shared" si="72"/>
        <v>261780.57765006676</v>
      </c>
      <c r="J375" s="32">
        <f t="shared" si="61"/>
        <v>238833.07967075636</v>
      </c>
      <c r="K375" s="39">
        <f t="shared" si="63"/>
        <v>912.34071608633519</v>
      </c>
      <c r="L375" s="34">
        <f t="shared" si="64"/>
        <v>-3.4164721404648053E-2</v>
      </c>
      <c r="M375" s="35">
        <v>820.89213397845742</v>
      </c>
      <c r="N375" s="35">
        <v>281.61992917509122</v>
      </c>
      <c r="O375" s="36">
        <f t="shared" si="62"/>
        <v>91234071.608633488</v>
      </c>
      <c r="P375" s="127">
        <f t="shared" si="65"/>
        <v>-3.416472140464831E-2</v>
      </c>
      <c r="Q375" s="84">
        <v>881.03060278396822</v>
      </c>
      <c r="R375" s="84">
        <v>-3.6647568956881676E-2</v>
      </c>
      <c r="S375" s="131">
        <f t="shared" si="66"/>
        <v>2.4828475522336232E-3</v>
      </c>
      <c r="T375" s="132">
        <f t="shared" si="71"/>
        <v>31.310113302366972</v>
      </c>
      <c r="U375" s="16">
        <v>912.10810388417588</v>
      </c>
      <c r="V375" s="16">
        <v>-3.4164721404648164E-2</v>
      </c>
      <c r="W375" s="115">
        <f t="shared" si="67"/>
        <v>-1.1102230246251565E-16</v>
      </c>
      <c r="X375" s="17">
        <f t="shared" si="68"/>
        <v>-0.23261220215931644</v>
      </c>
      <c r="Y375" s="16">
        <v>912.34071608633508</v>
      </c>
      <c r="Z375" s="16">
        <v>-3.4164721404648289E-2</v>
      </c>
      <c r="AA375" s="115">
        <f t="shared" si="69"/>
        <v>-2.3592239273284576E-16</v>
      </c>
      <c r="AB375" s="17">
        <f t="shared" si="70"/>
        <v>0</v>
      </c>
    </row>
    <row r="376" spans="1:28">
      <c r="A376" s="18">
        <v>20190710</v>
      </c>
      <c r="B376" s="18" t="s">
        <v>99</v>
      </c>
      <c r="C376" s="27">
        <v>45550</v>
      </c>
      <c r="D376" s="27">
        <v>1</v>
      </c>
      <c r="E376" s="27">
        <v>2.1489361702127661</v>
      </c>
      <c r="F376" s="18">
        <v>189000</v>
      </c>
      <c r="G376" s="18">
        <v>1</v>
      </c>
      <c r="H376" s="18">
        <v>0.73722627737226276</v>
      </c>
      <c r="I376" s="32">
        <f t="shared" si="72"/>
        <v>261780.57765006676</v>
      </c>
      <c r="J376" s="32">
        <f t="shared" si="61"/>
        <v>237219.80897654913</v>
      </c>
      <c r="K376" s="39">
        <f t="shared" si="63"/>
        <v>906.17803316810978</v>
      </c>
      <c r="L376" s="34">
        <f t="shared" si="64"/>
        <v>-6.7548042190437949E-3</v>
      </c>
      <c r="M376" s="35">
        <v>820.89213397845742</v>
      </c>
      <c r="N376" s="35">
        <v>281.61992917509122</v>
      </c>
      <c r="O376" s="36">
        <f t="shared" si="62"/>
        <v>90617803.316810966</v>
      </c>
      <c r="P376" s="127">
        <f t="shared" si="65"/>
        <v>-6.7548042190435946E-3</v>
      </c>
      <c r="Q376" s="84">
        <v>874.30646985441388</v>
      </c>
      <c r="R376" s="84">
        <v>-7.6321218676249827E-3</v>
      </c>
      <c r="S376" s="131">
        <f t="shared" si="66"/>
        <v>8.7731764858118774E-4</v>
      </c>
      <c r="T376" s="132">
        <f t="shared" si="71"/>
        <v>31.871563313695901</v>
      </c>
      <c r="U376" s="16">
        <v>905.94699221583528</v>
      </c>
      <c r="V376" s="16">
        <v>-6.7548042190434966E-3</v>
      </c>
      <c r="W376" s="115">
        <f t="shared" si="67"/>
        <v>2.9837243786801082E-16</v>
      </c>
      <c r="X376" s="17">
        <f t="shared" si="68"/>
        <v>-0.23104095227449761</v>
      </c>
      <c r="Y376" s="16">
        <v>906.17803316811001</v>
      </c>
      <c r="Z376" s="16">
        <v>-6.754804219043422E-3</v>
      </c>
      <c r="AA376" s="115">
        <f t="shared" si="69"/>
        <v>3.7296554733501353E-16</v>
      </c>
      <c r="AB376" s="17">
        <f t="shared" si="70"/>
        <v>0</v>
      </c>
    </row>
    <row r="377" spans="1:28">
      <c r="A377" s="18">
        <v>20190711</v>
      </c>
      <c r="B377" s="18" t="s">
        <v>99</v>
      </c>
      <c r="C377" s="27">
        <v>46200</v>
      </c>
      <c r="D377" s="27">
        <v>1</v>
      </c>
      <c r="E377" s="27">
        <v>2.1489361702127661</v>
      </c>
      <c r="F377" s="18">
        <v>191500</v>
      </c>
      <c r="G377" s="18">
        <v>1</v>
      </c>
      <c r="H377" s="18">
        <v>0.73722627737226276</v>
      </c>
      <c r="I377" s="32">
        <f t="shared" si="72"/>
        <v>261780.57765006676</v>
      </c>
      <c r="J377" s="32">
        <f t="shared" si="61"/>
        <v>240459.6831806181</v>
      </c>
      <c r="K377" s="39">
        <f t="shared" si="63"/>
        <v>918.55433026834714</v>
      </c>
      <c r="L377" s="34">
        <f t="shared" si="64"/>
        <v>1.3657688276737752E-2</v>
      </c>
      <c r="M377" s="35">
        <v>820.89213397845742</v>
      </c>
      <c r="N377" s="35">
        <v>281.61992917509122</v>
      </c>
      <c r="O377" s="36">
        <f t="shared" si="62"/>
        <v>91855433.026834697</v>
      </c>
      <c r="P377" s="127">
        <f t="shared" si="65"/>
        <v>1.3657688276737691E-2</v>
      </c>
      <c r="Q377" s="84">
        <v>886.21890631811038</v>
      </c>
      <c r="R377" s="84">
        <v>1.3625012366293161E-2</v>
      </c>
      <c r="S377" s="131">
        <f t="shared" si="66"/>
        <v>3.2675910444590617E-5</v>
      </c>
      <c r="T377" s="132">
        <f t="shared" si="71"/>
        <v>32.335423950236759</v>
      </c>
      <c r="U377" s="16">
        <v>918.32013383076719</v>
      </c>
      <c r="V377" s="16">
        <v>1.3657688276737608E-2</v>
      </c>
      <c r="W377" s="115">
        <f t="shared" si="67"/>
        <v>-1.4398204850607499E-16</v>
      </c>
      <c r="X377" s="17">
        <f t="shared" si="68"/>
        <v>-0.23419643757995345</v>
      </c>
      <c r="Y377" s="16">
        <v>918.55433026834714</v>
      </c>
      <c r="Z377" s="16">
        <v>1.3657688276737497E-2</v>
      </c>
      <c r="AA377" s="115">
        <f t="shared" si="69"/>
        <v>-2.5500435096859064E-16</v>
      </c>
      <c r="AB377" s="17">
        <f t="shared" si="70"/>
        <v>0</v>
      </c>
    </row>
    <row r="378" spans="1:28">
      <c r="A378" s="18">
        <v>20190712</v>
      </c>
      <c r="B378" s="18" t="s">
        <v>99</v>
      </c>
      <c r="C378" s="27">
        <v>46300</v>
      </c>
      <c r="D378" s="27">
        <v>1</v>
      </c>
      <c r="E378" s="27">
        <v>2.1489361702127661</v>
      </c>
      <c r="F378" s="18">
        <v>188500</v>
      </c>
      <c r="G378" s="18">
        <v>1</v>
      </c>
      <c r="H378" s="18">
        <v>0.73722627737226276</v>
      </c>
      <c r="I378" s="32">
        <f t="shared" si="72"/>
        <v>261780.57765006676</v>
      </c>
      <c r="J378" s="32">
        <f t="shared" si="61"/>
        <v>238462.8979655226</v>
      </c>
      <c r="K378" s="39">
        <f t="shared" si="63"/>
        <v>910.92662452707282</v>
      </c>
      <c r="L378" s="34">
        <f t="shared" si="64"/>
        <v>-8.3040332944116241E-3</v>
      </c>
      <c r="M378" s="35">
        <v>820.89213397845742</v>
      </c>
      <c r="N378" s="35">
        <v>281.61992917509122</v>
      </c>
      <c r="O378" s="36">
        <f t="shared" si="62"/>
        <v>91092662.452707261</v>
      </c>
      <c r="P378" s="127">
        <f t="shared" si="65"/>
        <v>-8.3040332944116588E-3</v>
      </c>
      <c r="Q378" s="84">
        <v>878.36433899201734</v>
      </c>
      <c r="R378" s="84">
        <v>-8.8630103353647387E-3</v>
      </c>
      <c r="S378" s="131">
        <f t="shared" si="66"/>
        <v>5.589770409531146E-4</v>
      </c>
      <c r="T378" s="132">
        <f t="shared" si="71"/>
        <v>32.56228553505548</v>
      </c>
      <c r="U378" s="16">
        <v>910.69437286450807</v>
      </c>
      <c r="V378" s="16">
        <v>-8.3040332944115079E-3</v>
      </c>
      <c r="W378" s="115">
        <f t="shared" si="67"/>
        <v>1.1622647289044608E-16</v>
      </c>
      <c r="X378" s="17">
        <f t="shared" si="68"/>
        <v>-0.23225166256474949</v>
      </c>
      <c r="Y378" s="16">
        <v>910.92662452707293</v>
      </c>
      <c r="Z378" s="16">
        <v>-8.304033294411501E-3</v>
      </c>
      <c r="AA378" s="115">
        <f t="shared" si="69"/>
        <v>1.231653667943533E-16</v>
      </c>
      <c r="AB378" s="17">
        <f t="shared" si="70"/>
        <v>0</v>
      </c>
    </row>
    <row r="379" spans="1:28">
      <c r="A379" s="18">
        <v>20190715</v>
      </c>
      <c r="B379" s="18" t="s">
        <v>99</v>
      </c>
      <c r="C379" s="27">
        <v>46450</v>
      </c>
      <c r="D379" s="27">
        <v>1</v>
      </c>
      <c r="E379" s="27">
        <v>2.1489361702127661</v>
      </c>
      <c r="F379" s="18">
        <v>183500</v>
      </c>
      <c r="G379" s="18">
        <v>1</v>
      </c>
      <c r="H379" s="18">
        <v>0.73722627737226276</v>
      </c>
      <c r="I379" s="32">
        <f t="shared" si="72"/>
        <v>261780.57765006676</v>
      </c>
      <c r="J379" s="32">
        <f t="shared" si="61"/>
        <v>235099.10700419321</v>
      </c>
      <c r="K379" s="39">
        <f t="shared" si="63"/>
        <v>898.076966269286</v>
      </c>
      <c r="L379" s="34">
        <f t="shared" si="64"/>
        <v>-1.4106139739255058E-2</v>
      </c>
      <c r="M379" s="35">
        <v>820.89213397845742</v>
      </c>
      <c r="N379" s="35">
        <v>281.61992917509122</v>
      </c>
      <c r="O379" s="36">
        <f t="shared" si="62"/>
        <v>89807696.626928583</v>
      </c>
      <c r="P379" s="127">
        <f t="shared" si="65"/>
        <v>-1.4106139739255025E-2</v>
      </c>
      <c r="Q379" s="84">
        <v>865.15141700098457</v>
      </c>
      <c r="R379" s="84">
        <v>-1.5042643928595162E-2</v>
      </c>
      <c r="S379" s="131">
        <f t="shared" si="66"/>
        <v>9.3650418934010382E-4</v>
      </c>
      <c r="T379" s="132">
        <f t="shared" si="71"/>
        <v>32.925549268301438</v>
      </c>
      <c r="U379" s="16">
        <v>897.84799078112803</v>
      </c>
      <c r="V379" s="16">
        <v>-1.4106139739255097E-2</v>
      </c>
      <c r="W379" s="115">
        <f t="shared" si="67"/>
        <v>-3.8163916471489756E-17</v>
      </c>
      <c r="X379" s="17">
        <f t="shared" si="68"/>
        <v>-0.22897548815797109</v>
      </c>
      <c r="Y379" s="16">
        <v>898.076966269286</v>
      </c>
      <c r="Z379" s="16">
        <v>-1.4106139739255182E-2</v>
      </c>
      <c r="AA379" s="115">
        <f t="shared" si="69"/>
        <v>-1.231653667943533E-16</v>
      </c>
      <c r="AB379" s="17">
        <f t="shared" si="70"/>
        <v>0</v>
      </c>
    </row>
    <row r="380" spans="1:28">
      <c r="A380" s="18">
        <v>20190716</v>
      </c>
      <c r="B380" s="18" t="s">
        <v>99</v>
      </c>
      <c r="C380" s="27">
        <v>46850</v>
      </c>
      <c r="D380" s="27">
        <v>1</v>
      </c>
      <c r="E380" s="27">
        <v>2.1489361702127661</v>
      </c>
      <c r="F380" s="18">
        <v>188500</v>
      </c>
      <c r="G380" s="18">
        <v>1</v>
      </c>
      <c r="H380" s="18">
        <v>0.73722627737226276</v>
      </c>
      <c r="I380" s="32">
        <f t="shared" si="72"/>
        <v>261780.57765006676</v>
      </c>
      <c r="J380" s="32">
        <f t="shared" si="61"/>
        <v>239644.81285913964</v>
      </c>
      <c r="K380" s="39">
        <f t="shared" si="63"/>
        <v>915.4415312639544</v>
      </c>
      <c r="L380" s="34">
        <f t="shared" si="64"/>
        <v>1.933527486714505E-2</v>
      </c>
      <c r="M380" s="35">
        <v>820.89213397845742</v>
      </c>
      <c r="N380" s="35">
        <v>281.61992917509122</v>
      </c>
      <c r="O380" s="36">
        <f t="shared" si="62"/>
        <v>91544153.126395419</v>
      </c>
      <c r="P380" s="127">
        <f t="shared" si="65"/>
        <v>1.9335274867145015E-2</v>
      </c>
      <c r="Q380" s="84">
        <v>882.38956176098179</v>
      </c>
      <c r="R380" s="84">
        <v>1.9925003208978862E-2</v>
      </c>
      <c r="S380" s="131">
        <f t="shared" si="66"/>
        <v>-5.8972834183381243E-4</v>
      </c>
      <c r="T380" s="132">
        <f t="shared" si="71"/>
        <v>33.051969502972611</v>
      </c>
      <c r="U380" s="16">
        <v>915.20812847179491</v>
      </c>
      <c r="V380" s="16">
        <v>1.9335274867144883E-2</v>
      </c>
      <c r="W380" s="115">
        <f t="shared" si="67"/>
        <v>-1.6653345369377348E-16</v>
      </c>
      <c r="X380" s="17">
        <f t="shared" si="68"/>
        <v>-0.23340279215949522</v>
      </c>
      <c r="Y380" s="16">
        <v>915.4415312639544</v>
      </c>
      <c r="Z380" s="16">
        <v>1.933527486714505E-2</v>
      </c>
      <c r="AA380" s="115">
        <f t="shared" si="69"/>
        <v>0</v>
      </c>
      <c r="AB380" s="17">
        <f t="shared" si="70"/>
        <v>0</v>
      </c>
    </row>
    <row r="381" spans="1:28">
      <c r="A381" s="18">
        <v>20190717</v>
      </c>
      <c r="B381" s="18" t="s">
        <v>99</v>
      </c>
      <c r="C381" s="27">
        <v>46050</v>
      </c>
      <c r="D381" s="27">
        <v>1</v>
      </c>
      <c r="E381" s="27">
        <v>2.1489361702127661</v>
      </c>
      <c r="F381" s="18">
        <v>184500</v>
      </c>
      <c r="G381" s="18">
        <v>1</v>
      </c>
      <c r="H381" s="18">
        <v>0.73722627737226276</v>
      </c>
      <c r="I381" s="32">
        <f t="shared" si="72"/>
        <v>261780.57765006676</v>
      </c>
      <c r="J381" s="32">
        <f t="shared" si="61"/>
        <v>234976.75881348032</v>
      </c>
      <c r="K381" s="39">
        <f t="shared" si="63"/>
        <v>897.60959702512287</v>
      </c>
      <c r="L381" s="34">
        <f t="shared" si="64"/>
        <v>-1.9479053145219336E-2</v>
      </c>
      <c r="M381" s="35">
        <v>820.89213397845742</v>
      </c>
      <c r="N381" s="35">
        <v>281.61992917509122</v>
      </c>
      <c r="O381" s="36">
        <f t="shared" si="62"/>
        <v>89760959.702512294</v>
      </c>
      <c r="P381" s="127">
        <f t="shared" si="65"/>
        <v>-1.9479053145219031E-2</v>
      </c>
      <c r="Q381" s="84">
        <v>865.08612426370587</v>
      </c>
      <c r="R381" s="84">
        <v>-1.9609748627061625E-2</v>
      </c>
      <c r="S381" s="131">
        <f t="shared" si="66"/>
        <v>1.3069548184228841E-4</v>
      </c>
      <c r="T381" s="132">
        <f t="shared" si="71"/>
        <v>32.523472761416997</v>
      </c>
      <c r="U381" s="16">
        <v>897.38074069835648</v>
      </c>
      <c r="V381" s="16">
        <v>-1.9479053145218913E-2</v>
      </c>
      <c r="W381" s="115">
        <f t="shared" si="67"/>
        <v>4.2327252813834093E-16</v>
      </c>
      <c r="X381" s="17">
        <f t="shared" si="68"/>
        <v>-0.22885632676639034</v>
      </c>
      <c r="Y381" s="16">
        <v>897.60959702512321</v>
      </c>
      <c r="Z381" s="16">
        <v>-1.9479053145218965E-2</v>
      </c>
      <c r="AA381" s="115">
        <f t="shared" si="69"/>
        <v>3.7123082385903672E-16</v>
      </c>
      <c r="AB381" s="17">
        <f t="shared" si="70"/>
        <v>0</v>
      </c>
    </row>
  </sheetData>
  <mergeCells count="7">
    <mergeCell ref="M1:P1"/>
    <mergeCell ref="Q1:T1"/>
    <mergeCell ref="U1:X1"/>
    <mergeCell ref="Y1:AB1"/>
    <mergeCell ref="C1:E1"/>
    <mergeCell ref="F1:H1"/>
    <mergeCell ref="I1:L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3"/>
  <sheetViews>
    <sheetView topLeftCell="A19" workbookViewId="0">
      <selection activeCell="H26" sqref="H26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24" customWidth="1"/>
    <col min="8" max="8" width="14.5" customWidth="1"/>
  </cols>
  <sheetData>
    <row r="1" spans="1:4" s="58" customFormat="1" ht="20.25">
      <c r="A1" s="57" t="s">
        <v>184</v>
      </c>
      <c r="B1" s="57" t="s">
        <v>171</v>
      </c>
    </row>
    <row r="2" spans="1:4">
      <c r="A2" s="48" t="s">
        <v>174</v>
      </c>
    </row>
    <row r="3" spans="1:4">
      <c r="A3" s="104" t="s">
        <v>173</v>
      </c>
    </row>
    <row r="4" spans="1:4">
      <c r="A4" s="104"/>
    </row>
    <row r="5" spans="1:4">
      <c r="A5" s="48" t="s">
        <v>118</v>
      </c>
    </row>
    <row r="6" spans="1:4">
      <c r="A6" s="49" t="s">
        <v>49</v>
      </c>
      <c r="B6" s="41">
        <v>2018</v>
      </c>
      <c r="C6" s="41"/>
    </row>
    <row r="7" spans="1:4">
      <c r="A7" s="49" t="s">
        <v>50</v>
      </c>
      <c r="B7" s="41" t="s">
        <v>51</v>
      </c>
      <c r="C7" s="41" t="s">
        <v>52</v>
      </c>
    </row>
    <row r="10" spans="1:4" s="60" customFormat="1" ht="19.5">
      <c r="A10" s="59" t="s">
        <v>66</v>
      </c>
      <c r="B10" s="59" t="s">
        <v>67</v>
      </c>
    </row>
    <row r="11" spans="1:4" s="54" customFormat="1">
      <c r="A11" s="53"/>
      <c r="B11" s="53"/>
    </row>
    <row r="12" spans="1:4">
      <c r="B12" s="51" t="s">
        <v>53</v>
      </c>
      <c r="C12" s="51" t="s">
        <v>55</v>
      </c>
      <c r="D12" s="51" t="s">
        <v>57</v>
      </c>
    </row>
    <row r="13" spans="1:4">
      <c r="A13" s="15"/>
      <c r="B13" s="42" t="s">
        <v>5</v>
      </c>
      <c r="C13" s="41" t="s">
        <v>54</v>
      </c>
      <c r="D13" s="50">
        <v>0.4</v>
      </c>
    </row>
    <row r="14" spans="1:4">
      <c r="A14" s="15"/>
      <c r="B14" s="42" t="s">
        <v>58</v>
      </c>
      <c r="C14" s="41" t="s">
        <v>59</v>
      </c>
      <c r="D14" s="50">
        <v>0.6</v>
      </c>
    </row>
    <row r="15" spans="1:4">
      <c r="B15" s="41" t="s">
        <v>64</v>
      </c>
      <c r="C15" s="41"/>
      <c r="D15" s="50">
        <f>SUM(D13:D14)</f>
        <v>1</v>
      </c>
    </row>
    <row r="16" spans="1:4">
      <c r="B16" s="55"/>
      <c r="C16" s="55"/>
      <c r="D16" s="56"/>
    </row>
    <row r="18" spans="1:8" s="60" customFormat="1" ht="19.5">
      <c r="A18" s="59" t="s">
        <v>68</v>
      </c>
      <c r="B18" s="59" t="s">
        <v>69</v>
      </c>
    </row>
    <row r="19" spans="1:8">
      <c r="A19" s="48"/>
      <c r="B19" s="48"/>
    </row>
    <row r="20" spans="1:8" ht="17.25" thickBot="1">
      <c r="A20" s="48" t="s">
        <v>116</v>
      </c>
    </row>
    <row r="21" spans="1:8" ht="32.25" customHeight="1">
      <c r="A21" s="273" t="s">
        <v>175</v>
      </c>
      <c r="B21" s="257"/>
      <c r="C21" s="258"/>
    </row>
    <row r="22" spans="1:8" ht="10.5" customHeight="1" thickBot="1">
      <c r="A22" s="259"/>
      <c r="B22" s="260"/>
      <c r="C22" s="261"/>
    </row>
    <row r="24" spans="1:8">
      <c r="A24" s="49" t="s">
        <v>70</v>
      </c>
      <c r="B24" s="49" t="s">
        <v>71</v>
      </c>
      <c r="C24" s="49" t="s">
        <v>72</v>
      </c>
      <c r="D24" s="49" t="s">
        <v>57</v>
      </c>
      <c r="E24" s="49" t="s">
        <v>176</v>
      </c>
      <c r="F24" s="49" t="s">
        <v>74</v>
      </c>
      <c r="G24" s="49" t="s">
        <v>177</v>
      </c>
      <c r="H24" s="49" t="s">
        <v>75</v>
      </c>
    </row>
    <row r="25" spans="1:8">
      <c r="A25" s="105" t="s">
        <v>80</v>
      </c>
      <c r="B25" s="106" t="s">
        <v>5</v>
      </c>
      <c r="C25" s="105" t="s">
        <v>54</v>
      </c>
      <c r="D25" s="105">
        <v>0.4</v>
      </c>
      <c r="E25" s="105">
        <v>2548000</v>
      </c>
      <c r="F25" s="105">
        <v>129098494</v>
      </c>
      <c r="G25" s="107">
        <f>E25*F25</f>
        <v>328942962712000</v>
      </c>
      <c r="H25" s="105">
        <f>D25*SUM($G$25:$G$26)/G25</f>
        <v>0.43298024207332964</v>
      </c>
    </row>
    <row r="26" spans="1:8">
      <c r="A26" s="105" t="s">
        <v>80</v>
      </c>
      <c r="B26" s="106" t="s">
        <v>58</v>
      </c>
      <c r="C26" s="105" t="s">
        <v>59</v>
      </c>
      <c r="D26" s="105">
        <v>0.6</v>
      </c>
      <c r="E26" s="105">
        <v>221100</v>
      </c>
      <c r="F26" s="107">
        <v>122666424</v>
      </c>
      <c r="G26" s="107">
        <f t="shared" ref="G26:G35" si="0">E26*F26</f>
        <v>27121546346400</v>
      </c>
      <c r="H26" s="105">
        <f>D26*SUM($G$25:$G$26)/G26</f>
        <v>7.8770842453604235</v>
      </c>
    </row>
    <row r="27" spans="1:8" ht="3" customHeight="1">
      <c r="A27" s="109"/>
      <c r="B27" s="109"/>
      <c r="C27" s="109"/>
      <c r="D27" s="109"/>
      <c r="E27" s="109"/>
      <c r="F27" s="109"/>
      <c r="G27" s="110"/>
      <c r="H27" s="109"/>
    </row>
    <row r="28" spans="1:8">
      <c r="A28" s="105" t="s">
        <v>81</v>
      </c>
      <c r="B28" s="106" t="s">
        <v>5</v>
      </c>
      <c r="C28" s="105" t="s">
        <v>54</v>
      </c>
      <c r="D28" s="105">
        <v>0.4</v>
      </c>
      <c r="E28" s="105">
        <v>46650</v>
      </c>
      <c r="F28" s="105">
        <v>6419324700</v>
      </c>
      <c r="G28" s="107">
        <f t="shared" si="0"/>
        <v>299461497255000</v>
      </c>
      <c r="H28" s="105">
        <f>D28*SUM($G$28:$G$29)/G28</f>
        <v>0.45083479099564217</v>
      </c>
    </row>
    <row r="29" spans="1:8">
      <c r="A29" s="105" t="s">
        <v>82</v>
      </c>
      <c r="B29" s="106" t="s">
        <v>58</v>
      </c>
      <c r="C29" s="105" t="s">
        <v>59</v>
      </c>
      <c r="D29" s="105">
        <v>0.6</v>
      </c>
      <c r="E29" s="105">
        <v>303500</v>
      </c>
      <c r="F29" s="107">
        <v>125395903</v>
      </c>
      <c r="G29" s="107">
        <f t="shared" si="0"/>
        <v>38057656560500</v>
      </c>
      <c r="H29" s="105">
        <f>D29*SUM($G$28:$G$29)/G29</f>
        <v>5.3211760941551631</v>
      </c>
    </row>
    <row r="30" spans="1:8" ht="3" customHeight="1">
      <c r="A30" s="109"/>
      <c r="B30" s="109"/>
      <c r="C30" s="109"/>
      <c r="D30" s="109"/>
      <c r="E30" s="109"/>
      <c r="F30" s="109"/>
      <c r="G30" s="110"/>
      <c r="H30" s="109"/>
    </row>
    <row r="31" spans="1:8">
      <c r="A31" s="105" t="s">
        <v>86</v>
      </c>
      <c r="B31" s="106" t="s">
        <v>5</v>
      </c>
      <c r="C31" s="105" t="s">
        <v>54</v>
      </c>
      <c r="D31" s="105">
        <v>0.4</v>
      </c>
      <c r="E31" s="105">
        <v>38700</v>
      </c>
      <c r="F31" s="105">
        <v>5969782550</v>
      </c>
      <c r="G31" s="107">
        <f t="shared" si="0"/>
        <v>231030584685000</v>
      </c>
      <c r="H31" s="105">
        <f>D31*SUM($G$31:$G$32)/G31</f>
        <v>0.44832951382702768</v>
      </c>
    </row>
    <row r="32" spans="1:8">
      <c r="A32" s="105" t="s">
        <v>86</v>
      </c>
      <c r="B32" s="106" t="s">
        <v>58</v>
      </c>
      <c r="C32" s="105" t="s">
        <v>59</v>
      </c>
      <c r="D32" s="105">
        <v>0.6</v>
      </c>
      <c r="E32" s="105">
        <v>222500</v>
      </c>
      <c r="F32" s="107">
        <v>125456133</v>
      </c>
      <c r="G32" s="107">
        <f t="shared" si="0"/>
        <v>27913989592500</v>
      </c>
      <c r="H32" s="105">
        <f>D32*SUM($G$31:$G$32)/G32</f>
        <v>5.5659096687577874</v>
      </c>
    </row>
    <row r="33" spans="1:8" ht="3" customHeight="1">
      <c r="A33" s="109"/>
      <c r="B33" s="109"/>
      <c r="C33" s="109"/>
      <c r="D33" s="109"/>
      <c r="E33" s="109"/>
      <c r="F33" s="109"/>
      <c r="G33" s="110"/>
      <c r="H33" s="109"/>
    </row>
    <row r="34" spans="1:8">
      <c r="A34" s="105" t="s">
        <v>87</v>
      </c>
      <c r="B34" s="106" t="s">
        <v>5</v>
      </c>
      <c r="C34" s="105" t="s">
        <v>54</v>
      </c>
      <c r="D34" s="105">
        <v>0.4</v>
      </c>
      <c r="E34" s="105">
        <v>47000</v>
      </c>
      <c r="F34" s="105">
        <v>5969782550</v>
      </c>
      <c r="G34" s="107">
        <f t="shared" si="0"/>
        <v>280579779850000</v>
      </c>
      <c r="H34" s="105">
        <f>D34*SUM($G$34:$G$35)/G34</f>
        <v>0.43759590074395022</v>
      </c>
    </row>
    <row r="35" spans="1:8">
      <c r="A35" s="105" t="s">
        <v>87</v>
      </c>
      <c r="B35" s="106" t="s">
        <v>58</v>
      </c>
      <c r="C35" s="105" t="s">
        <v>59</v>
      </c>
      <c r="D35" s="105">
        <v>0.6</v>
      </c>
      <c r="E35" s="105">
        <v>205500</v>
      </c>
      <c r="F35" s="107">
        <v>128329070</v>
      </c>
      <c r="G35" s="107">
        <f t="shared" si="0"/>
        <v>26371623885000</v>
      </c>
      <c r="H35" s="105">
        <f>D35*SUM($G$34:$G$35)/G35</f>
        <v>6.9836746892843076</v>
      </c>
    </row>
    <row r="37" spans="1:8" s="61" customFormat="1" ht="19.5">
      <c r="A37" s="61" t="s">
        <v>90</v>
      </c>
      <c r="B37" s="62" t="s">
        <v>119</v>
      </c>
    </row>
    <row r="38" spans="1:8">
      <c r="B38" s="52"/>
    </row>
    <row r="39" spans="1:8" ht="16.5" customHeight="1">
      <c r="A39" s="262" t="s">
        <v>121</v>
      </c>
      <c r="B39" s="263"/>
      <c r="C39" s="263"/>
      <c r="D39" s="263"/>
      <c r="E39" s="263"/>
      <c r="F39" s="263"/>
      <c r="G39" s="63"/>
    </row>
    <row r="40" spans="1:8">
      <c r="A40" s="263"/>
      <c r="B40" s="263"/>
      <c r="C40" s="263"/>
      <c r="D40" s="263"/>
      <c r="E40" s="263"/>
      <c r="F40" s="263"/>
      <c r="G40" s="63"/>
    </row>
    <row r="41" spans="1:8">
      <c r="A41" s="263"/>
      <c r="B41" s="263"/>
      <c r="C41" s="263"/>
      <c r="D41" s="263"/>
      <c r="E41" s="263"/>
      <c r="F41" s="263"/>
      <c r="G41" s="63"/>
    </row>
    <row r="42" spans="1:8">
      <c r="A42" s="263"/>
      <c r="B42" s="263"/>
      <c r="C42" s="263"/>
      <c r="D42" s="263"/>
      <c r="E42" s="263"/>
      <c r="F42" s="263"/>
      <c r="G42" s="63"/>
    </row>
    <row r="43" spans="1:8">
      <c r="A43" s="263"/>
      <c r="B43" s="263"/>
      <c r="C43" s="263"/>
      <c r="D43" s="263"/>
      <c r="E43" s="263"/>
      <c r="F43" s="263"/>
      <c r="G43" s="63"/>
    </row>
    <row r="44" spans="1:8">
      <c r="A44" s="263"/>
      <c r="B44" s="263"/>
      <c r="C44" s="263"/>
      <c r="D44" s="263"/>
      <c r="E44" s="263"/>
      <c r="F44" s="263"/>
      <c r="G44" s="63"/>
    </row>
    <row r="45" spans="1:8">
      <c r="A45" s="263"/>
      <c r="B45" s="263"/>
      <c r="C45" s="263"/>
      <c r="D45" s="263"/>
      <c r="E45" s="263"/>
      <c r="F45" s="263"/>
      <c r="G45" s="63"/>
    </row>
    <row r="46" spans="1:8">
      <c r="A46" s="263"/>
      <c r="B46" s="263"/>
      <c r="C46" s="263"/>
      <c r="D46" s="263"/>
      <c r="E46" s="263"/>
      <c r="F46" s="263"/>
      <c r="G46" s="63"/>
    </row>
    <row r="47" spans="1:8">
      <c r="A47" s="263"/>
      <c r="B47" s="263"/>
      <c r="C47" s="263"/>
      <c r="D47" s="263"/>
      <c r="E47" s="263"/>
      <c r="F47" s="263"/>
      <c r="G47" s="63"/>
    </row>
    <row r="48" spans="1:8">
      <c r="A48" s="263"/>
      <c r="B48" s="263"/>
      <c r="C48" s="263"/>
      <c r="D48" s="263"/>
      <c r="E48" s="263"/>
      <c r="F48" s="263"/>
      <c r="G48" s="63"/>
    </row>
    <row r="49" spans="1:7">
      <c r="A49" s="263"/>
      <c r="B49" s="263"/>
      <c r="C49" s="263"/>
      <c r="D49" s="263"/>
      <c r="E49" s="263"/>
      <c r="F49" s="263"/>
      <c r="G49" s="63"/>
    </row>
    <row r="50" spans="1:7">
      <c r="A50" s="263"/>
      <c r="B50" s="263"/>
      <c r="C50" s="263"/>
      <c r="D50" s="263"/>
      <c r="E50" s="263"/>
      <c r="F50" s="263"/>
      <c r="G50" s="63"/>
    </row>
    <row r="51" spans="1:7">
      <c r="A51" s="263"/>
      <c r="B51" s="263"/>
      <c r="C51" s="263"/>
      <c r="D51" s="263"/>
      <c r="E51" s="263"/>
      <c r="F51" s="263"/>
      <c r="G51" s="63"/>
    </row>
    <row r="52" spans="1:7">
      <c r="A52" s="263"/>
      <c r="B52" s="263"/>
      <c r="C52" s="263"/>
      <c r="D52" s="263"/>
      <c r="E52" s="263"/>
      <c r="F52" s="263"/>
      <c r="G52" s="63"/>
    </row>
    <row r="53" spans="1:7">
      <c r="A53" s="263"/>
      <c r="B53" s="263"/>
      <c r="C53" s="263"/>
      <c r="D53" s="263"/>
      <c r="E53" s="263"/>
      <c r="F53" s="263"/>
      <c r="G53" s="63"/>
    </row>
  </sheetData>
  <mergeCells count="2">
    <mergeCell ref="A21:C22"/>
    <mergeCell ref="A39:F53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1"/>
  <sheetViews>
    <sheetView workbookViewId="0">
      <selection activeCell="N4" sqref="N4"/>
    </sheetView>
  </sheetViews>
  <sheetFormatPr defaultColWidth="8.875" defaultRowHeight="13.5"/>
  <cols>
    <col min="1" max="4" width="8.875" style="16"/>
    <col min="5" max="5" width="11" style="16" bestFit="1" customWidth="1"/>
    <col min="6" max="7" width="18.125" style="16" bestFit="1" customWidth="1"/>
    <col min="8" max="9" width="8.875" style="16"/>
    <col min="10" max="10" width="11" style="16" bestFit="1" customWidth="1"/>
    <col min="11" max="11" width="16.875" style="16" customWidth="1"/>
    <col min="12" max="12" width="18.125" style="16" bestFit="1" customWidth="1"/>
    <col min="13" max="13" width="14" style="76" customWidth="1"/>
    <col min="14" max="14" width="23.5" style="76" customWidth="1"/>
    <col min="15" max="15" width="15.875" style="76" bestFit="1" customWidth="1"/>
    <col min="16" max="16" width="15" style="76" customWidth="1"/>
    <col min="17" max="17" width="8.875" style="76"/>
    <col min="18" max="19" width="8.875" style="102"/>
    <col min="20" max="16384" width="8.875" style="16"/>
  </cols>
  <sheetData>
    <row r="1" spans="1:19">
      <c r="A1" s="82"/>
      <c r="B1" s="82"/>
      <c r="C1" s="269" t="s">
        <v>115</v>
      </c>
      <c r="D1" s="269"/>
      <c r="E1" s="269"/>
      <c r="F1" s="269"/>
      <c r="G1" s="111"/>
      <c r="H1" s="270" t="s">
        <v>95</v>
      </c>
      <c r="I1" s="270"/>
      <c r="J1" s="270"/>
      <c r="K1" s="270"/>
      <c r="L1" s="134"/>
      <c r="M1" s="272" t="s">
        <v>105</v>
      </c>
      <c r="N1" s="272"/>
      <c r="O1" s="272"/>
      <c r="P1" s="272"/>
      <c r="Q1" s="272"/>
      <c r="R1" s="268" t="s">
        <v>165</v>
      </c>
      <c r="S1" s="268"/>
    </row>
    <row r="2" spans="1:19">
      <c r="A2" s="82" t="s">
        <v>91</v>
      </c>
      <c r="B2" s="82" t="s">
        <v>98</v>
      </c>
      <c r="C2" s="83" t="s">
        <v>158</v>
      </c>
      <c r="D2" s="83" t="s">
        <v>159</v>
      </c>
      <c r="E2" s="83" t="s">
        <v>17</v>
      </c>
      <c r="F2" s="83" t="s">
        <v>190</v>
      </c>
      <c r="G2" s="83" t="s">
        <v>189</v>
      </c>
      <c r="H2" s="82" t="s">
        <v>14</v>
      </c>
      <c r="I2" s="82" t="s">
        <v>132</v>
      </c>
      <c r="J2" s="82" t="s">
        <v>17</v>
      </c>
      <c r="K2" s="82" t="s">
        <v>191</v>
      </c>
      <c r="L2" s="82" t="s">
        <v>192</v>
      </c>
      <c r="M2" s="85" t="s">
        <v>164</v>
      </c>
      <c r="N2" s="85" t="s">
        <v>103</v>
      </c>
      <c r="O2" s="85" t="s">
        <v>104</v>
      </c>
      <c r="P2" s="86" t="s">
        <v>105</v>
      </c>
      <c r="Q2" s="85" t="s">
        <v>106</v>
      </c>
      <c r="R2" s="87" t="s">
        <v>166</v>
      </c>
      <c r="S2" s="87" t="s">
        <v>110</v>
      </c>
    </row>
    <row r="3" spans="1:19">
      <c r="A3" s="82">
        <v>20171228</v>
      </c>
      <c r="B3" s="82" t="s">
        <v>99</v>
      </c>
      <c r="C3" s="83">
        <v>2468000</v>
      </c>
      <c r="D3" s="83">
        <v>2548000</v>
      </c>
      <c r="E3" s="83">
        <v>129098494</v>
      </c>
      <c r="F3" s="83">
        <f>0.4*(D3*E3+I3*J3)/(D3*E3)</f>
        <v>0.43298024207332964</v>
      </c>
      <c r="G3" s="133">
        <f>0.4*(D3*E3+I3*J3)/(D3*E3)</f>
        <v>0.43298024207332964</v>
      </c>
      <c r="H3" s="84">
        <v>220000</v>
      </c>
      <c r="I3" s="84">
        <v>221100</v>
      </c>
      <c r="J3" s="88">
        <v>122666424</v>
      </c>
      <c r="K3" s="82">
        <f>0.6*(D3*E3+I3*J3)/(I3*J3)</f>
        <v>7.8770842453604235</v>
      </c>
      <c r="L3" s="82">
        <f>0.6*(D3*E3+I3*J3)/(I3*J3)</f>
        <v>7.8770842453604235</v>
      </c>
      <c r="M3" s="89" t="e">
        <f>C3*E3*F3+H3*J3*K3+#REF!*#REF!*#REF!+#REF!*#REF!*#REF!</f>
        <v>#REF!</v>
      </c>
      <c r="N3" s="89">
        <f>D3*E3*G3+I3*J3*L3</f>
        <v>356064509058400</v>
      </c>
      <c r="O3" s="89">
        <f>D3*E3*G3+I3*J3*K3</f>
        <v>356064509058400</v>
      </c>
      <c r="P3" s="86">
        <f>O3/N3*1000</f>
        <v>1000</v>
      </c>
      <c r="Q3" s="85"/>
      <c r="R3" s="87"/>
      <c r="S3" s="87"/>
    </row>
    <row r="4" spans="1:19" s="17" customFormat="1">
      <c r="A4" s="90">
        <v>20180102</v>
      </c>
      <c r="B4" s="90" t="s">
        <v>100</v>
      </c>
      <c r="C4" s="91">
        <v>2548000</v>
      </c>
      <c r="D4" s="91">
        <v>2551000</v>
      </c>
      <c r="E4" s="91">
        <v>129098494</v>
      </c>
      <c r="F4" s="91">
        <f>G3</f>
        <v>0.43298024207332964</v>
      </c>
      <c r="G4" s="146">
        <f>IF(B4="Y",0.4*(C4*E4+H4*J4)/(C4*E4),IF(M4=0,F4,D3*E3*G3/O3*(C4*E4+H4*J4)/(C4*E4)))</f>
        <v>0.43298024207332964</v>
      </c>
      <c r="H4" s="91">
        <v>221100</v>
      </c>
      <c r="I4" s="91">
        <v>225900</v>
      </c>
      <c r="J4" s="92">
        <v>122666424</v>
      </c>
      <c r="K4" s="91">
        <f>L3</f>
        <v>7.8770842453604235</v>
      </c>
      <c r="L4" s="91">
        <f>IF(B4="Y",0.6*(C4*E4+H4*J4)/(H4*J4),IF(M4=0,K4,I3*J3*L3/O3*(C4*E4+H4*J4)/(H4*J4)))</f>
        <v>7.8770842453604235</v>
      </c>
      <c r="M4" s="93">
        <f>IF(O3&lt;&gt;(C4*E4*F4+H4*J4*K4),1,0)</f>
        <v>0</v>
      </c>
      <c r="N4" s="93">
        <f>IF(AND(M4=0,B4="N"),N3,N3*(C4*E4*G4+H4*J4*L4)/O3)</f>
        <v>356064509058400</v>
      </c>
      <c r="O4" s="92">
        <f>D4*E4*G4+I4*J4*L4</f>
        <v>360870218378390.75</v>
      </c>
      <c r="P4" s="94">
        <f t="shared" ref="P4:P67" si="0">O4/N4*1000</f>
        <v>1013.4967378037741</v>
      </c>
      <c r="Q4" s="95">
        <f>(P4-P3)/P3</f>
        <v>1.3496737803774068E-2</v>
      </c>
      <c r="R4" s="91">
        <f t="shared" ref="R4:R67" si="1">(D4-C4)/C4</f>
        <v>1.1773940345368916E-3</v>
      </c>
      <c r="S4" s="91">
        <f t="shared" ref="S4:S67" si="2">(I4-H4)/H4</f>
        <v>2.1709633649932156E-2</v>
      </c>
    </row>
    <row r="5" spans="1:19">
      <c r="A5" s="82">
        <v>20180103</v>
      </c>
      <c r="B5" s="82" t="s">
        <v>99</v>
      </c>
      <c r="C5" s="83">
        <v>2551000</v>
      </c>
      <c r="D5" s="83">
        <v>2581000</v>
      </c>
      <c r="E5" s="83">
        <v>129098494</v>
      </c>
      <c r="F5" s="83">
        <f t="shared" ref="F5:F68" si="3">G4</f>
        <v>0.43298024207332964</v>
      </c>
      <c r="G5" s="133">
        <f t="shared" ref="G5:G68" si="4">IF(B5="Y",0.4*(C5*E5+H5*J5)/(C5*E5),IF(M5=0,F5,D4*E4*G4/O4*(C5*E5+H5*J5)/(C5*E5)))</f>
        <v>0.43298024207332964</v>
      </c>
      <c r="H5" s="84">
        <v>225900</v>
      </c>
      <c r="I5" s="84">
        <v>246700</v>
      </c>
      <c r="J5" s="88">
        <v>122666424</v>
      </c>
      <c r="K5" s="82">
        <f t="shared" ref="K5:K68" si="5">L4</f>
        <v>7.8770842453604235</v>
      </c>
      <c r="L5" s="82">
        <f t="shared" ref="L5:L68" si="6">IF(B5="Y",0.6*(C5*E5+H5*J5)/(H5*J5),IF(M5=0,K5,I4*J4*L4/O4*(C5*E5+H5*J5)/(H5*J5)))</f>
        <v>7.8770842453604235</v>
      </c>
      <c r="M5" s="96">
        <f t="shared" ref="M5:M68" si="7">IF(O4&lt;&gt;(C5*E5*F5+H5*J5*K5),1,0)</f>
        <v>0</v>
      </c>
      <c r="N5" s="96">
        <f t="shared" ref="N5:N68" si="8">IF(AND(M5=0,B5="N"),N4,N4*(C5*E5*G5+H5*J5*L5)/O4)</f>
        <v>356064509058400</v>
      </c>
      <c r="O5" s="89">
        <f t="shared" ref="O5:O68" si="9">D5*E5*G5+I5*J5*L5</f>
        <v>382645209417135.5</v>
      </c>
      <c r="P5" s="86">
        <f t="shared" si="0"/>
        <v>1074.6513614317453</v>
      </c>
      <c r="Q5" s="97">
        <f t="shared" ref="Q5:Q68" si="10">(P5-P4)/P4</f>
        <v>6.0340227399736851E-2</v>
      </c>
      <c r="R5" s="87">
        <f t="shared" si="1"/>
        <v>1.1760094080752646E-2</v>
      </c>
      <c r="S5" s="87">
        <f t="shared" si="2"/>
        <v>9.2076139884904831E-2</v>
      </c>
    </row>
    <row r="6" spans="1:19">
      <c r="A6" s="82">
        <v>20180104</v>
      </c>
      <c r="B6" s="82" t="s">
        <v>99</v>
      </c>
      <c r="C6" s="83">
        <v>2581000</v>
      </c>
      <c r="D6" s="83">
        <v>2554000</v>
      </c>
      <c r="E6" s="83">
        <v>129098494</v>
      </c>
      <c r="F6" s="83">
        <f t="shared" si="3"/>
        <v>0.43298024207332964</v>
      </c>
      <c r="G6" s="133">
        <f t="shared" si="4"/>
        <v>0.43298024207332964</v>
      </c>
      <c r="H6" s="84">
        <v>246700</v>
      </c>
      <c r="I6" s="84">
        <v>250000</v>
      </c>
      <c r="J6" s="88">
        <v>122666424</v>
      </c>
      <c r="K6" s="82">
        <f t="shared" si="5"/>
        <v>7.8770842453604235</v>
      </c>
      <c r="L6" s="82">
        <f t="shared" si="6"/>
        <v>7.8770842453604235</v>
      </c>
      <c r="M6" s="96">
        <f t="shared" si="7"/>
        <v>0</v>
      </c>
      <c r="N6" s="96">
        <f t="shared" si="8"/>
        <v>356064509058400</v>
      </c>
      <c r="O6" s="89">
        <f t="shared" si="9"/>
        <v>384324625187736</v>
      </c>
      <c r="P6" s="86">
        <f t="shared" si="0"/>
        <v>1079.3679667880094</v>
      </c>
      <c r="Q6" s="97">
        <f t="shared" si="10"/>
        <v>4.3889632726843396E-3</v>
      </c>
      <c r="R6" s="87">
        <f t="shared" si="1"/>
        <v>-1.0461061604029445E-2</v>
      </c>
      <c r="S6" s="87">
        <f t="shared" si="2"/>
        <v>1.3376570733684636E-2</v>
      </c>
    </row>
    <row r="7" spans="1:19">
      <c r="A7" s="82">
        <v>20180105</v>
      </c>
      <c r="B7" s="82" t="s">
        <v>99</v>
      </c>
      <c r="C7" s="83">
        <v>2554000</v>
      </c>
      <c r="D7" s="83">
        <v>2606000</v>
      </c>
      <c r="E7" s="83">
        <v>129098494</v>
      </c>
      <c r="F7" s="83">
        <f t="shared" si="3"/>
        <v>0.43298024207332964</v>
      </c>
      <c r="G7" s="133">
        <f t="shared" si="4"/>
        <v>0.43298024207332964</v>
      </c>
      <c r="H7" s="84">
        <v>250000</v>
      </c>
      <c r="I7" s="84">
        <v>266900</v>
      </c>
      <c r="J7" s="88">
        <v>122666424</v>
      </c>
      <c r="K7" s="82">
        <f t="shared" si="5"/>
        <v>7.8770842453604235</v>
      </c>
      <c r="L7" s="82">
        <f t="shared" si="6"/>
        <v>7.8770842453604235</v>
      </c>
      <c r="M7" s="96">
        <f t="shared" si="7"/>
        <v>0</v>
      </c>
      <c r="N7" s="96">
        <f t="shared" si="8"/>
        <v>356064509058400</v>
      </c>
      <c r="O7" s="89">
        <f t="shared" si="9"/>
        <v>403560962716408.12</v>
      </c>
      <c r="P7" s="86">
        <f t="shared" si="0"/>
        <v>1133.3928331796135</v>
      </c>
      <c r="Q7" s="97">
        <f t="shared" si="10"/>
        <v>5.0052315849590787E-2</v>
      </c>
      <c r="R7" s="87">
        <f t="shared" si="1"/>
        <v>2.0360219263899765E-2</v>
      </c>
      <c r="S7" s="87">
        <f t="shared" si="2"/>
        <v>6.7599999999999993E-2</v>
      </c>
    </row>
    <row r="8" spans="1:19">
      <c r="A8" s="82">
        <v>20180108</v>
      </c>
      <c r="B8" s="82" t="s">
        <v>99</v>
      </c>
      <c r="C8" s="83">
        <v>2606000</v>
      </c>
      <c r="D8" s="83">
        <v>2601000</v>
      </c>
      <c r="E8" s="83">
        <v>129098494</v>
      </c>
      <c r="F8" s="83">
        <f t="shared" si="3"/>
        <v>0.43298024207332964</v>
      </c>
      <c r="G8" s="133">
        <f t="shared" si="4"/>
        <v>0.43298024207332964</v>
      </c>
      <c r="H8" s="84">
        <v>266900</v>
      </c>
      <c r="I8" s="84">
        <v>302500</v>
      </c>
      <c r="J8" s="88">
        <v>122666424</v>
      </c>
      <c r="K8" s="82">
        <f t="shared" si="5"/>
        <v>7.8770842453604235</v>
      </c>
      <c r="L8" s="82">
        <f t="shared" si="6"/>
        <v>7.8770842453604235</v>
      </c>
      <c r="M8" s="96">
        <f t="shared" si="7"/>
        <v>0</v>
      </c>
      <c r="N8" s="96">
        <f t="shared" si="8"/>
        <v>356064509058400</v>
      </c>
      <c r="O8" s="89">
        <f t="shared" si="9"/>
        <v>437680110941424.62</v>
      </c>
      <c r="P8" s="86">
        <f t="shared" si="0"/>
        <v>1229.2157735654537</v>
      </c>
      <c r="Q8" s="97">
        <f t="shared" si="10"/>
        <v>8.4545214669320856E-2</v>
      </c>
      <c r="R8" s="87">
        <f t="shared" si="1"/>
        <v>-1.918649270913277E-3</v>
      </c>
      <c r="S8" s="87">
        <f t="shared" si="2"/>
        <v>0.13338328962158111</v>
      </c>
    </row>
    <row r="9" spans="1:19">
      <c r="A9" s="82">
        <v>20180109</v>
      </c>
      <c r="B9" s="82" t="s">
        <v>99</v>
      </c>
      <c r="C9" s="83">
        <v>2601000</v>
      </c>
      <c r="D9" s="83">
        <v>2520000</v>
      </c>
      <c r="E9" s="83">
        <v>129098494</v>
      </c>
      <c r="F9" s="83">
        <f t="shared" si="3"/>
        <v>0.43298024207332964</v>
      </c>
      <c r="G9" s="133">
        <f t="shared" si="4"/>
        <v>0.43298024207332964</v>
      </c>
      <c r="H9" s="84">
        <v>302500</v>
      </c>
      <c r="I9" s="84">
        <v>292500</v>
      </c>
      <c r="J9" s="88">
        <v>122666424</v>
      </c>
      <c r="K9" s="82">
        <f t="shared" si="5"/>
        <v>7.8770842453604235</v>
      </c>
      <c r="L9" s="82">
        <f t="shared" si="6"/>
        <v>7.8770842453604235</v>
      </c>
      <c r="M9" s="96">
        <f t="shared" si="7"/>
        <v>0</v>
      </c>
      <c r="N9" s="96">
        <f t="shared" si="8"/>
        <v>356064509058400</v>
      </c>
      <c r="O9" s="89">
        <f t="shared" si="9"/>
        <v>423489908510316.44</v>
      </c>
      <c r="P9" s="86">
        <f t="shared" si="0"/>
        <v>1189.36287593004</v>
      </c>
      <c r="Q9" s="97">
        <f t="shared" si="10"/>
        <v>-3.2421401101790842E-2</v>
      </c>
      <c r="R9" s="87">
        <f t="shared" si="1"/>
        <v>-3.1141868512110725E-2</v>
      </c>
      <c r="S9" s="87">
        <f t="shared" si="2"/>
        <v>-3.3057851239669422E-2</v>
      </c>
    </row>
    <row r="10" spans="1:19">
      <c r="A10" s="82">
        <v>20180110</v>
      </c>
      <c r="B10" s="82" t="s">
        <v>99</v>
      </c>
      <c r="C10" s="83">
        <v>2520000</v>
      </c>
      <c r="D10" s="83">
        <v>2442000</v>
      </c>
      <c r="E10" s="83">
        <v>129098494</v>
      </c>
      <c r="F10" s="83">
        <f t="shared" si="3"/>
        <v>0.43298024207332964</v>
      </c>
      <c r="G10" s="133">
        <f t="shared" si="4"/>
        <v>0.43298024207332964</v>
      </c>
      <c r="H10" s="84">
        <v>292500</v>
      </c>
      <c r="I10" s="84">
        <v>296000</v>
      </c>
      <c r="J10" s="88">
        <v>122666424</v>
      </c>
      <c r="K10" s="82">
        <f t="shared" si="5"/>
        <v>7.8770842453604235</v>
      </c>
      <c r="L10" s="82">
        <f t="shared" si="6"/>
        <v>7.8770842453604235</v>
      </c>
      <c r="M10" s="96">
        <f t="shared" si="7"/>
        <v>0</v>
      </c>
      <c r="N10" s="96">
        <f t="shared" si="8"/>
        <v>356064509058400</v>
      </c>
      <c r="O10" s="89">
        <f t="shared" si="9"/>
        <v>422511823075747.37</v>
      </c>
      <c r="P10" s="86">
        <f t="shared" si="0"/>
        <v>1186.6159426927018</v>
      </c>
      <c r="Q10" s="97">
        <f t="shared" si="10"/>
        <v>-2.3095838056911107E-3</v>
      </c>
      <c r="R10" s="87">
        <f t="shared" si="1"/>
        <v>-3.0952380952380953E-2</v>
      </c>
      <c r="S10" s="87">
        <f t="shared" si="2"/>
        <v>1.1965811965811967E-2</v>
      </c>
    </row>
    <row r="11" spans="1:19">
      <c r="A11" s="82">
        <v>20180111</v>
      </c>
      <c r="B11" s="82" t="s">
        <v>99</v>
      </c>
      <c r="C11" s="83">
        <v>2442000</v>
      </c>
      <c r="D11" s="83">
        <v>2412000</v>
      </c>
      <c r="E11" s="83">
        <v>129098494</v>
      </c>
      <c r="F11" s="83">
        <f t="shared" si="3"/>
        <v>0.43298024207332964</v>
      </c>
      <c r="G11" s="133">
        <f t="shared" si="4"/>
        <v>0.43298024207332964</v>
      </c>
      <c r="H11" s="84">
        <v>296000</v>
      </c>
      <c r="I11" s="84">
        <v>307000</v>
      </c>
      <c r="J11" s="88">
        <v>122666424</v>
      </c>
      <c r="K11" s="82">
        <f t="shared" si="5"/>
        <v>7.8770842453604235</v>
      </c>
      <c r="L11" s="82">
        <f t="shared" si="6"/>
        <v>7.8770842453604235</v>
      </c>
      <c r="M11" s="96">
        <f t="shared" si="7"/>
        <v>0</v>
      </c>
      <c r="N11" s="96">
        <f t="shared" si="8"/>
        <v>356064509058400</v>
      </c>
      <c r="O11" s="89">
        <f t="shared" si="9"/>
        <v>431463701475420.81</v>
      </c>
      <c r="P11" s="86">
        <f t="shared" si="0"/>
        <v>1211.7571128232109</v>
      </c>
      <c r="Q11" s="97">
        <f t="shared" si="10"/>
        <v>2.1187284972303794E-2</v>
      </c>
      <c r="R11" s="87">
        <f t="shared" si="1"/>
        <v>-1.2285012285012284E-2</v>
      </c>
      <c r="S11" s="87">
        <f t="shared" si="2"/>
        <v>3.7162162162162164E-2</v>
      </c>
    </row>
    <row r="12" spans="1:19">
      <c r="A12" s="82">
        <v>20180112</v>
      </c>
      <c r="B12" s="82" t="s">
        <v>99</v>
      </c>
      <c r="C12" s="83">
        <v>2412000</v>
      </c>
      <c r="D12" s="83">
        <v>2410000</v>
      </c>
      <c r="E12" s="83">
        <v>129098494</v>
      </c>
      <c r="F12" s="83">
        <f t="shared" si="3"/>
        <v>0.43298024207332964</v>
      </c>
      <c r="G12" s="133">
        <f t="shared" si="4"/>
        <v>0.43298024207332964</v>
      </c>
      <c r="H12" s="84">
        <v>307000</v>
      </c>
      <c r="I12" s="84">
        <v>341500</v>
      </c>
      <c r="J12" s="88">
        <v>122666424</v>
      </c>
      <c r="K12" s="82">
        <f t="shared" si="5"/>
        <v>7.8770842453604235</v>
      </c>
      <c r="L12" s="82">
        <f t="shared" si="6"/>
        <v>7.8770842453604235</v>
      </c>
      <c r="M12" s="96">
        <f t="shared" si="7"/>
        <v>0</v>
      </c>
      <c r="N12" s="96">
        <f t="shared" si="8"/>
        <v>356064509058400</v>
      </c>
      <c r="O12" s="89">
        <f t="shared" si="9"/>
        <v>464687661860470</v>
      </c>
      <c r="P12" s="86">
        <f t="shared" si="0"/>
        <v>1305.0659361960002</v>
      </c>
      <c r="Q12" s="97">
        <f t="shared" si="10"/>
        <v>7.7002909564437186E-2</v>
      </c>
      <c r="R12" s="87">
        <f t="shared" si="1"/>
        <v>-8.2918739635157548E-4</v>
      </c>
      <c r="S12" s="87">
        <f t="shared" si="2"/>
        <v>0.11237785016286644</v>
      </c>
    </row>
    <row r="13" spans="1:19">
      <c r="A13" s="82">
        <v>20180115</v>
      </c>
      <c r="B13" s="82" t="s">
        <v>99</v>
      </c>
      <c r="C13" s="83">
        <v>2410000</v>
      </c>
      <c r="D13" s="83">
        <v>2427000</v>
      </c>
      <c r="E13" s="83">
        <v>129098494</v>
      </c>
      <c r="F13" s="83">
        <f t="shared" si="3"/>
        <v>0.43298024207332964</v>
      </c>
      <c r="G13" s="133">
        <f t="shared" si="4"/>
        <v>0.43298024207332964</v>
      </c>
      <c r="H13" s="84">
        <v>341500</v>
      </c>
      <c r="I13" s="84">
        <v>350000</v>
      </c>
      <c r="J13" s="88">
        <v>122666424</v>
      </c>
      <c r="K13" s="82">
        <f t="shared" si="5"/>
        <v>7.8770842453604235</v>
      </c>
      <c r="L13" s="82">
        <f t="shared" si="6"/>
        <v>7.8770842453604235</v>
      </c>
      <c r="M13" s="96">
        <f t="shared" si="7"/>
        <v>0</v>
      </c>
      <c r="N13" s="96">
        <f t="shared" si="8"/>
        <v>356064509058400</v>
      </c>
      <c r="O13" s="89">
        <f t="shared" si="9"/>
        <v>473851069437951.5</v>
      </c>
      <c r="P13" s="86">
        <f t="shared" si="0"/>
        <v>1330.80118176067</v>
      </c>
      <c r="Q13" s="97">
        <f t="shared" si="10"/>
        <v>1.9719498341733473E-2</v>
      </c>
      <c r="R13" s="87">
        <f t="shared" si="1"/>
        <v>7.053941908713693E-3</v>
      </c>
      <c r="S13" s="87">
        <f t="shared" si="2"/>
        <v>2.4890190336749635E-2</v>
      </c>
    </row>
    <row r="14" spans="1:19">
      <c r="A14" s="82">
        <v>20180116</v>
      </c>
      <c r="B14" s="82" t="s">
        <v>99</v>
      </c>
      <c r="C14" s="83">
        <v>2427000</v>
      </c>
      <c r="D14" s="83">
        <v>2500000</v>
      </c>
      <c r="E14" s="83">
        <v>129098494</v>
      </c>
      <c r="F14" s="83">
        <f t="shared" si="3"/>
        <v>0.43298024207332964</v>
      </c>
      <c r="G14" s="133">
        <f t="shared" si="4"/>
        <v>0.43298024207332964</v>
      </c>
      <c r="H14" s="84">
        <v>350000</v>
      </c>
      <c r="I14" s="84">
        <v>347400</v>
      </c>
      <c r="J14" s="88">
        <v>122666424</v>
      </c>
      <c r="K14" s="82">
        <f t="shared" si="5"/>
        <v>7.8770842453604235</v>
      </c>
      <c r="L14" s="82">
        <f t="shared" si="6"/>
        <v>7.8770842453604235</v>
      </c>
      <c r="M14" s="96">
        <f t="shared" si="7"/>
        <v>0</v>
      </c>
      <c r="N14" s="96">
        <f t="shared" si="8"/>
        <v>356064509058400</v>
      </c>
      <c r="O14" s="89">
        <f t="shared" si="9"/>
        <v>475419297766936.12</v>
      </c>
      <c r="P14" s="86">
        <f t="shared" si="0"/>
        <v>1335.2055194272677</v>
      </c>
      <c r="Q14" s="97">
        <f t="shared" si="10"/>
        <v>3.3095384396718878E-3</v>
      </c>
      <c r="R14" s="87">
        <f t="shared" si="1"/>
        <v>3.0078285949732178E-2</v>
      </c>
      <c r="S14" s="87">
        <f t="shared" si="2"/>
        <v>-7.4285714285714285E-3</v>
      </c>
    </row>
    <row r="15" spans="1:19">
      <c r="A15" s="82">
        <v>20180117</v>
      </c>
      <c r="B15" s="82" t="s">
        <v>99</v>
      </c>
      <c r="C15" s="83">
        <v>2500000</v>
      </c>
      <c r="D15" s="83">
        <v>2481000</v>
      </c>
      <c r="E15" s="83">
        <v>129098494</v>
      </c>
      <c r="F15" s="83">
        <f t="shared" si="3"/>
        <v>0.43298024207332964</v>
      </c>
      <c r="G15" s="133">
        <f t="shared" si="4"/>
        <v>0.43298024207332964</v>
      </c>
      <c r="H15" s="84">
        <v>347400</v>
      </c>
      <c r="I15" s="84">
        <v>313500</v>
      </c>
      <c r="J15" s="88">
        <v>122666424</v>
      </c>
      <c r="K15" s="82">
        <f t="shared" si="5"/>
        <v>7.8770842453604235</v>
      </c>
      <c r="L15" s="82">
        <f t="shared" si="6"/>
        <v>7.8770842453604235</v>
      </c>
      <c r="M15" s="96">
        <f t="shared" si="7"/>
        <v>0</v>
      </c>
      <c r="N15" s="96">
        <f t="shared" si="8"/>
        <v>356064509058400</v>
      </c>
      <c r="O15" s="89">
        <f t="shared" si="9"/>
        <v>441601250594590.06</v>
      </c>
      <c r="P15" s="86">
        <f t="shared" si="0"/>
        <v>1240.2282152815201</v>
      </c>
      <c r="Q15" s="97">
        <f t="shared" si="10"/>
        <v>-7.1133097312605392E-2</v>
      </c>
      <c r="R15" s="87">
        <f t="shared" si="1"/>
        <v>-7.6E-3</v>
      </c>
      <c r="S15" s="87">
        <f t="shared" si="2"/>
        <v>-9.7582037996545773E-2</v>
      </c>
    </row>
    <row r="16" spans="1:19">
      <c r="A16" s="82">
        <v>20180118</v>
      </c>
      <c r="B16" s="82" t="s">
        <v>99</v>
      </c>
      <c r="C16" s="83">
        <v>2481000</v>
      </c>
      <c r="D16" s="83">
        <v>2495000</v>
      </c>
      <c r="E16" s="83">
        <v>129098494</v>
      </c>
      <c r="F16" s="83">
        <f t="shared" si="3"/>
        <v>0.43298024207332964</v>
      </c>
      <c r="G16" s="133">
        <f t="shared" si="4"/>
        <v>0.43298024207332964</v>
      </c>
      <c r="H16" s="84">
        <v>313500</v>
      </c>
      <c r="I16" s="84">
        <v>319300</v>
      </c>
      <c r="J16" s="88">
        <v>122666424</v>
      </c>
      <c r="K16" s="82">
        <f t="shared" si="5"/>
        <v>7.8770842453604235</v>
      </c>
      <c r="L16" s="82">
        <f t="shared" si="6"/>
        <v>7.8770842453604235</v>
      </c>
      <c r="M16" s="96">
        <f t="shared" si="7"/>
        <v>0</v>
      </c>
      <c r="N16" s="96">
        <f t="shared" si="8"/>
        <v>356064509058400</v>
      </c>
      <c r="O16" s="89">
        <f t="shared" si="9"/>
        <v>447988081739523.62</v>
      </c>
      <c r="P16" s="86">
        <f t="shared" si="0"/>
        <v>1258.1655018755234</v>
      </c>
      <c r="Q16" s="97">
        <f t="shared" si="10"/>
        <v>1.4462891887951251E-2</v>
      </c>
      <c r="R16" s="87">
        <f t="shared" si="1"/>
        <v>5.642885933091495E-3</v>
      </c>
      <c r="S16" s="87">
        <f t="shared" si="2"/>
        <v>1.8500797448165868E-2</v>
      </c>
    </row>
    <row r="17" spans="1:19">
      <c r="A17" s="82">
        <v>20180119</v>
      </c>
      <c r="B17" s="82" t="s">
        <v>99</v>
      </c>
      <c r="C17" s="83">
        <v>2495000</v>
      </c>
      <c r="D17" s="83">
        <v>2466000</v>
      </c>
      <c r="E17" s="83">
        <v>129098494</v>
      </c>
      <c r="F17" s="83">
        <f t="shared" si="3"/>
        <v>0.43298024207332964</v>
      </c>
      <c r="G17" s="133">
        <f t="shared" si="4"/>
        <v>0.43298024207332964</v>
      </c>
      <c r="H17" s="84">
        <v>319300</v>
      </c>
      <c r="I17" s="84">
        <v>287800</v>
      </c>
      <c r="J17" s="88">
        <v>122666424</v>
      </c>
      <c r="K17" s="82">
        <f t="shared" si="5"/>
        <v>7.8770842453604235</v>
      </c>
      <c r="L17" s="82">
        <f t="shared" si="6"/>
        <v>7.8770842453604235</v>
      </c>
      <c r="M17" s="96">
        <f t="shared" si="7"/>
        <v>0</v>
      </c>
      <c r="N17" s="96">
        <f t="shared" si="8"/>
        <v>356064509058400</v>
      </c>
      <c r="O17" s="89">
        <f t="shared" si="9"/>
        <v>415930072609563.62</v>
      </c>
      <c r="P17" s="86">
        <f t="shared" si="0"/>
        <v>1168.1312291120391</v>
      </c>
      <c r="Q17" s="97">
        <f t="shared" si="10"/>
        <v>-7.15599598218771E-2</v>
      </c>
      <c r="R17" s="87">
        <f t="shared" si="1"/>
        <v>-1.1623246492985972E-2</v>
      </c>
      <c r="S17" s="87">
        <f t="shared" si="2"/>
        <v>-9.8653304102724715E-2</v>
      </c>
    </row>
    <row r="18" spans="1:19">
      <c r="A18" s="82">
        <v>20180122</v>
      </c>
      <c r="B18" s="82" t="s">
        <v>99</v>
      </c>
      <c r="C18" s="83">
        <v>2466000</v>
      </c>
      <c r="D18" s="83">
        <v>2412000</v>
      </c>
      <c r="E18" s="83">
        <v>129098494</v>
      </c>
      <c r="F18" s="83">
        <f t="shared" si="3"/>
        <v>0.43298024207332964</v>
      </c>
      <c r="G18" s="133">
        <f t="shared" si="4"/>
        <v>0.43298024207332964</v>
      </c>
      <c r="H18" s="84">
        <v>287800</v>
      </c>
      <c r="I18" s="84">
        <v>280600</v>
      </c>
      <c r="J18" s="88">
        <v>122666424</v>
      </c>
      <c r="K18" s="82">
        <f t="shared" si="5"/>
        <v>7.8770842453604235</v>
      </c>
      <c r="L18" s="82">
        <f t="shared" si="6"/>
        <v>7.8770842453604235</v>
      </c>
      <c r="M18" s="96">
        <f t="shared" si="7"/>
        <v>0</v>
      </c>
      <c r="N18" s="96">
        <f t="shared" si="8"/>
        <v>356064509058400</v>
      </c>
      <c r="O18" s="89">
        <f t="shared" si="9"/>
        <v>405954602318998.12</v>
      </c>
      <c r="P18" s="86">
        <f t="shared" si="0"/>
        <v>1140.1153217784347</v>
      </c>
      <c r="Q18" s="97">
        <f t="shared" si="10"/>
        <v>-2.3983527394350102E-2</v>
      </c>
      <c r="R18" s="87">
        <f t="shared" si="1"/>
        <v>-2.1897810218978103E-2</v>
      </c>
      <c r="S18" s="87">
        <f t="shared" si="2"/>
        <v>-2.5017373175816541E-2</v>
      </c>
    </row>
    <row r="19" spans="1:19">
      <c r="A19" s="82">
        <v>20180123</v>
      </c>
      <c r="B19" s="82" t="s">
        <v>99</v>
      </c>
      <c r="C19" s="83">
        <v>2412000</v>
      </c>
      <c r="D19" s="83">
        <v>2458000</v>
      </c>
      <c r="E19" s="83">
        <v>129098494</v>
      </c>
      <c r="F19" s="83">
        <f t="shared" si="3"/>
        <v>0.43298024207332964</v>
      </c>
      <c r="G19" s="133">
        <f t="shared" si="4"/>
        <v>0.43298024207332964</v>
      </c>
      <c r="H19" s="84">
        <v>280600</v>
      </c>
      <c r="I19" s="84">
        <v>299000</v>
      </c>
      <c r="J19" s="88">
        <v>122666424</v>
      </c>
      <c r="K19" s="82">
        <f t="shared" si="5"/>
        <v>7.8770842453604235</v>
      </c>
      <c r="L19" s="82">
        <f t="shared" si="6"/>
        <v>7.8770842453604235</v>
      </c>
      <c r="M19" s="96">
        <f t="shared" si="7"/>
        <v>0</v>
      </c>
      <c r="N19" s="96">
        <f t="shared" si="8"/>
        <v>356064509058400</v>
      </c>
      <c r="O19" s="89">
        <f t="shared" si="9"/>
        <v>426304937898457.44</v>
      </c>
      <c r="P19" s="86">
        <f t="shared" si="0"/>
        <v>1197.2688292517716</v>
      </c>
      <c r="Q19" s="97">
        <f t="shared" si="10"/>
        <v>5.0129584596920219E-2</v>
      </c>
      <c r="R19" s="87">
        <f t="shared" si="1"/>
        <v>1.9071310116086235E-2</v>
      </c>
      <c r="S19" s="87">
        <f t="shared" si="2"/>
        <v>6.5573770491803282E-2</v>
      </c>
    </row>
    <row r="20" spans="1:19">
      <c r="A20" s="82">
        <v>20180124</v>
      </c>
      <c r="B20" s="82" t="s">
        <v>99</v>
      </c>
      <c r="C20" s="83">
        <v>2458000</v>
      </c>
      <c r="D20" s="83">
        <v>2467000</v>
      </c>
      <c r="E20" s="83">
        <v>129098494</v>
      </c>
      <c r="F20" s="83">
        <f t="shared" si="3"/>
        <v>0.43298024207332964</v>
      </c>
      <c r="G20" s="133">
        <f t="shared" si="4"/>
        <v>0.43298024207332964</v>
      </c>
      <c r="H20" s="84">
        <v>299000</v>
      </c>
      <c r="I20" s="84">
        <v>293500</v>
      </c>
      <c r="J20" s="88">
        <v>122666424</v>
      </c>
      <c r="K20" s="82">
        <f t="shared" si="5"/>
        <v>7.8770842453604235</v>
      </c>
      <c r="L20" s="82">
        <f t="shared" si="6"/>
        <v>7.8770842453604235</v>
      </c>
      <c r="M20" s="96">
        <f t="shared" si="7"/>
        <v>0</v>
      </c>
      <c r="N20" s="96">
        <f t="shared" si="8"/>
        <v>356064509058400</v>
      </c>
      <c r="O20" s="89">
        <f t="shared" si="9"/>
        <v>421493616115520.19</v>
      </c>
      <c r="P20" s="86">
        <f t="shared" si="0"/>
        <v>1183.7563289588877</v>
      </c>
      <c r="Q20" s="97">
        <f t="shared" si="10"/>
        <v>-1.1286103807887929E-2</v>
      </c>
      <c r="R20" s="87">
        <f t="shared" si="1"/>
        <v>3.6615134255492269E-3</v>
      </c>
      <c r="S20" s="87">
        <f t="shared" si="2"/>
        <v>-1.839464882943144E-2</v>
      </c>
    </row>
    <row r="21" spans="1:19">
      <c r="A21" s="82">
        <v>20180125</v>
      </c>
      <c r="B21" s="82" t="s">
        <v>99</v>
      </c>
      <c r="C21" s="83">
        <v>2467000</v>
      </c>
      <c r="D21" s="83">
        <v>2513000</v>
      </c>
      <c r="E21" s="83">
        <v>129098494</v>
      </c>
      <c r="F21" s="83">
        <f t="shared" si="3"/>
        <v>0.43298024207332964</v>
      </c>
      <c r="G21" s="133">
        <f t="shared" si="4"/>
        <v>0.43298024207332964</v>
      </c>
      <c r="H21" s="84">
        <v>293500</v>
      </c>
      <c r="I21" s="84">
        <v>289700</v>
      </c>
      <c r="J21" s="88">
        <v>122666424</v>
      </c>
      <c r="K21" s="82">
        <f t="shared" si="5"/>
        <v>7.8770842453604235</v>
      </c>
      <c r="L21" s="82">
        <f t="shared" si="6"/>
        <v>7.8770842453604235</v>
      </c>
      <c r="M21" s="96">
        <f t="shared" si="7"/>
        <v>0</v>
      </c>
      <c r="N21" s="96">
        <f t="shared" si="8"/>
        <v>356064509058400</v>
      </c>
      <c r="O21" s="89">
        <f t="shared" si="9"/>
        <v>420393118313442.19</v>
      </c>
      <c r="P21" s="86">
        <f t="shared" si="0"/>
        <v>1180.6656030536626</v>
      </c>
      <c r="Q21" s="97">
        <f t="shared" si="10"/>
        <v>-2.6109477344407436E-3</v>
      </c>
      <c r="R21" s="87">
        <f t="shared" si="1"/>
        <v>1.8646128901499796E-2</v>
      </c>
      <c r="S21" s="87">
        <f t="shared" si="2"/>
        <v>-1.2947189097103918E-2</v>
      </c>
    </row>
    <row r="22" spans="1:19">
      <c r="A22" s="82">
        <v>20180126</v>
      </c>
      <c r="B22" s="82" t="s">
        <v>99</v>
      </c>
      <c r="C22" s="83">
        <v>2513000</v>
      </c>
      <c r="D22" s="83">
        <v>2539000</v>
      </c>
      <c r="E22" s="83">
        <v>129098494</v>
      </c>
      <c r="F22" s="83">
        <f t="shared" si="3"/>
        <v>0.43298024207332964</v>
      </c>
      <c r="G22" s="133">
        <f t="shared" si="4"/>
        <v>0.43298024207332964</v>
      </c>
      <c r="H22" s="84">
        <v>289700</v>
      </c>
      <c r="I22" s="84">
        <v>300000</v>
      </c>
      <c r="J22" s="88">
        <v>122666424</v>
      </c>
      <c r="K22" s="82">
        <f t="shared" si="5"/>
        <v>7.8770842453604235</v>
      </c>
      <c r="L22" s="82">
        <f t="shared" si="6"/>
        <v>7.8770842453604235</v>
      </c>
      <c r="M22" s="96">
        <f t="shared" si="7"/>
        <v>0</v>
      </c>
      <c r="N22" s="96">
        <f t="shared" si="8"/>
        <v>356064509058400</v>
      </c>
      <c r="O22" s="89">
        <f t="shared" si="9"/>
        <v>431798856526239.75</v>
      </c>
      <c r="P22" s="86">
        <f t="shared" si="0"/>
        <v>1212.6983890310116</v>
      </c>
      <c r="Q22" s="97">
        <f t="shared" si="10"/>
        <v>2.7131124930293321E-2</v>
      </c>
      <c r="R22" s="87">
        <f t="shared" si="1"/>
        <v>1.0346199761241544E-2</v>
      </c>
      <c r="S22" s="87">
        <f t="shared" si="2"/>
        <v>3.5554021401449774E-2</v>
      </c>
    </row>
    <row r="23" spans="1:19">
      <c r="A23" s="82">
        <v>20180129</v>
      </c>
      <c r="B23" s="82" t="s">
        <v>99</v>
      </c>
      <c r="C23" s="83">
        <v>2539000</v>
      </c>
      <c r="D23" s="83">
        <v>2561000</v>
      </c>
      <c r="E23" s="83">
        <v>129098494</v>
      </c>
      <c r="F23" s="83">
        <f t="shared" si="3"/>
        <v>0.43298024207332964</v>
      </c>
      <c r="G23" s="133">
        <f t="shared" si="4"/>
        <v>0.43298024207332964</v>
      </c>
      <c r="H23" s="84">
        <v>300000</v>
      </c>
      <c r="I23" s="84">
        <v>328300</v>
      </c>
      <c r="J23" s="88">
        <v>122666424</v>
      </c>
      <c r="K23" s="82">
        <f t="shared" si="5"/>
        <v>7.8770842453604235</v>
      </c>
      <c r="L23" s="82">
        <f t="shared" si="6"/>
        <v>7.8770842453604235</v>
      </c>
      <c r="M23" s="96">
        <f t="shared" si="7"/>
        <v>0</v>
      </c>
      <c r="N23" s="96">
        <f t="shared" si="8"/>
        <v>356064509058400</v>
      </c>
      <c r="O23" s="89">
        <f t="shared" si="9"/>
        <v>460373573956955.37</v>
      </c>
      <c r="P23" s="86">
        <f t="shared" si="0"/>
        <v>1292.9499072356214</v>
      </c>
      <c r="Q23" s="97">
        <f t="shared" si="10"/>
        <v>6.6175991434056003E-2</v>
      </c>
      <c r="R23" s="87">
        <f t="shared" si="1"/>
        <v>8.6648286727057898E-3</v>
      </c>
      <c r="S23" s="87">
        <f t="shared" si="2"/>
        <v>9.4333333333333338E-2</v>
      </c>
    </row>
    <row r="24" spans="1:19">
      <c r="A24" s="82">
        <v>20180130</v>
      </c>
      <c r="B24" s="82" t="s">
        <v>99</v>
      </c>
      <c r="C24" s="83">
        <v>2561000</v>
      </c>
      <c r="D24" s="83">
        <v>2490000</v>
      </c>
      <c r="E24" s="83">
        <v>129098494</v>
      </c>
      <c r="F24" s="83">
        <f t="shared" si="3"/>
        <v>0.43298024207332964</v>
      </c>
      <c r="G24" s="133">
        <f t="shared" si="4"/>
        <v>0.43298024207332964</v>
      </c>
      <c r="H24" s="84">
        <v>328300</v>
      </c>
      <c r="I24" s="84">
        <v>326600</v>
      </c>
      <c r="J24" s="88">
        <v>122666424</v>
      </c>
      <c r="K24" s="82">
        <f t="shared" si="5"/>
        <v>7.8770842453604235</v>
      </c>
      <c r="L24" s="82">
        <f t="shared" si="6"/>
        <v>7.8770842453604235</v>
      </c>
      <c r="M24" s="96">
        <f t="shared" si="7"/>
        <v>0</v>
      </c>
      <c r="N24" s="96">
        <f t="shared" si="8"/>
        <v>356064509058400</v>
      </c>
      <c r="O24" s="89">
        <f t="shared" si="9"/>
        <v>454762248671859.75</v>
      </c>
      <c r="P24" s="86">
        <f t="shared" si="0"/>
        <v>1277.1906132247284</v>
      </c>
      <c r="Q24" s="97">
        <f t="shared" si="10"/>
        <v>-1.2188634627452021E-2</v>
      </c>
      <c r="R24" s="87">
        <f t="shared" si="1"/>
        <v>-2.7723545490042953E-2</v>
      </c>
      <c r="S24" s="87">
        <f t="shared" si="2"/>
        <v>-5.1781906792567776E-3</v>
      </c>
    </row>
    <row r="25" spans="1:19">
      <c r="A25" s="82">
        <v>20180131</v>
      </c>
      <c r="B25" s="82" t="s">
        <v>99</v>
      </c>
      <c r="C25" s="83">
        <v>2490000</v>
      </c>
      <c r="D25" s="83">
        <v>2495000</v>
      </c>
      <c r="E25" s="83">
        <v>129098494</v>
      </c>
      <c r="F25" s="83">
        <f t="shared" si="3"/>
        <v>0.43298024207332964</v>
      </c>
      <c r="G25" s="133">
        <f t="shared" si="4"/>
        <v>0.43298024207332964</v>
      </c>
      <c r="H25" s="84">
        <v>326600</v>
      </c>
      <c r="I25" s="84">
        <v>315700</v>
      </c>
      <c r="J25" s="88">
        <v>122666424</v>
      </c>
      <c r="K25" s="82">
        <f t="shared" si="5"/>
        <v>7.8770842453604235</v>
      </c>
      <c r="L25" s="82">
        <f t="shared" si="6"/>
        <v>7.8770842453604235</v>
      </c>
      <c r="M25" s="96">
        <f t="shared" si="7"/>
        <v>0</v>
      </c>
      <c r="N25" s="96">
        <f t="shared" si="8"/>
        <v>356064509058400</v>
      </c>
      <c r="O25" s="89">
        <f t="shared" si="9"/>
        <v>444509568218193.25</v>
      </c>
      <c r="P25" s="86">
        <f t="shared" si="0"/>
        <v>1248.3961667330536</v>
      </c>
      <c r="Q25" s="97">
        <f t="shared" si="10"/>
        <v>-2.2545144157435353E-2</v>
      </c>
      <c r="R25" s="87">
        <f t="shared" si="1"/>
        <v>2.008032128514056E-3</v>
      </c>
      <c r="S25" s="87">
        <f t="shared" si="2"/>
        <v>-3.3374157991426824E-2</v>
      </c>
    </row>
    <row r="26" spans="1:19">
      <c r="A26" s="82">
        <v>20180201</v>
      </c>
      <c r="B26" s="82" t="s">
        <v>99</v>
      </c>
      <c r="C26" s="83">
        <v>2495000</v>
      </c>
      <c r="D26" s="83">
        <v>2491000</v>
      </c>
      <c r="E26" s="83">
        <v>129098494</v>
      </c>
      <c r="F26" s="83">
        <f t="shared" si="3"/>
        <v>0.43298024207332964</v>
      </c>
      <c r="G26" s="133">
        <f t="shared" si="4"/>
        <v>0.43298024207332964</v>
      </c>
      <c r="H26" s="84">
        <v>315700</v>
      </c>
      <c r="I26" s="84">
        <v>299800</v>
      </c>
      <c r="J26" s="88">
        <v>122666424</v>
      </c>
      <c r="K26" s="82">
        <f t="shared" si="5"/>
        <v>7.8770842453604235</v>
      </c>
      <c r="L26" s="82">
        <f t="shared" si="6"/>
        <v>7.8770842453604235</v>
      </c>
      <c r="M26" s="96">
        <f t="shared" si="7"/>
        <v>0</v>
      </c>
      <c r="N26" s="96">
        <f t="shared" si="8"/>
        <v>356064509058400</v>
      </c>
      <c r="O26" s="89">
        <f t="shared" si="9"/>
        <v>428922545110250.44</v>
      </c>
      <c r="P26" s="86">
        <f t="shared" si="0"/>
        <v>1204.6203263687271</v>
      </c>
      <c r="Q26" s="97">
        <f t="shared" si="10"/>
        <v>-3.5065663874060252E-2</v>
      </c>
      <c r="R26" s="87">
        <f t="shared" si="1"/>
        <v>-1.6032064128256513E-3</v>
      </c>
      <c r="S26" s="87">
        <f t="shared" si="2"/>
        <v>-5.0364269876465001E-2</v>
      </c>
    </row>
    <row r="27" spans="1:19">
      <c r="A27" s="82">
        <v>20180202</v>
      </c>
      <c r="B27" s="82" t="s">
        <v>99</v>
      </c>
      <c r="C27" s="83">
        <v>2491000</v>
      </c>
      <c r="D27" s="83">
        <v>2385000</v>
      </c>
      <c r="E27" s="83">
        <v>129098494</v>
      </c>
      <c r="F27" s="83">
        <f t="shared" si="3"/>
        <v>0.43298024207332964</v>
      </c>
      <c r="G27" s="133">
        <f t="shared" si="4"/>
        <v>0.43298024207332964</v>
      </c>
      <c r="H27" s="84">
        <v>299800</v>
      </c>
      <c r="I27" s="84">
        <v>301400</v>
      </c>
      <c r="J27" s="88">
        <v>122666424</v>
      </c>
      <c r="K27" s="82">
        <f t="shared" si="5"/>
        <v>7.8770842453604235</v>
      </c>
      <c r="L27" s="82">
        <f t="shared" si="6"/>
        <v>7.8770842453604235</v>
      </c>
      <c r="M27" s="96">
        <f t="shared" si="7"/>
        <v>0</v>
      </c>
      <c r="N27" s="96">
        <f t="shared" si="8"/>
        <v>356064509058400</v>
      </c>
      <c r="O27" s="89">
        <f t="shared" si="9"/>
        <v>424543458818287.87</v>
      </c>
      <c r="P27" s="86">
        <f t="shared" si="0"/>
        <v>1192.3217507439256</v>
      </c>
      <c r="Q27" s="97">
        <f t="shared" si="10"/>
        <v>-1.0209503654877723E-2</v>
      </c>
      <c r="R27" s="87">
        <f t="shared" si="1"/>
        <v>-4.2553191489361701E-2</v>
      </c>
      <c r="S27" s="87">
        <f t="shared" si="2"/>
        <v>5.3368912608405599E-3</v>
      </c>
    </row>
    <row r="28" spans="1:19">
      <c r="A28" s="82">
        <v>20180205</v>
      </c>
      <c r="B28" s="82" t="s">
        <v>99</v>
      </c>
      <c r="C28" s="83">
        <v>2385000</v>
      </c>
      <c r="D28" s="83">
        <v>2396000</v>
      </c>
      <c r="E28" s="83">
        <v>129098494</v>
      </c>
      <c r="F28" s="83">
        <f t="shared" si="3"/>
        <v>0.43298024207332964</v>
      </c>
      <c r="G28" s="133">
        <f t="shared" si="4"/>
        <v>0.43298024207332964</v>
      </c>
      <c r="H28" s="84">
        <v>301400</v>
      </c>
      <c r="I28" s="84">
        <v>286000</v>
      </c>
      <c r="J28" s="88">
        <v>122666424</v>
      </c>
      <c r="K28" s="82">
        <f t="shared" si="5"/>
        <v>7.8770842453604235</v>
      </c>
      <c r="L28" s="82">
        <f t="shared" si="6"/>
        <v>7.8770842453604235</v>
      </c>
      <c r="M28" s="96">
        <f t="shared" si="7"/>
        <v>0</v>
      </c>
      <c r="N28" s="96">
        <f t="shared" si="8"/>
        <v>356064509058400</v>
      </c>
      <c r="O28" s="89">
        <f t="shared" si="9"/>
        <v>410278019046058.87</v>
      </c>
      <c r="P28" s="86">
        <f t="shared" si="0"/>
        <v>1152.2575505517937</v>
      </c>
      <c r="Q28" s="97">
        <f t="shared" si="10"/>
        <v>-3.3601836221753612E-2</v>
      </c>
      <c r="R28" s="87">
        <f t="shared" si="1"/>
        <v>4.6121593291404616E-3</v>
      </c>
      <c r="S28" s="87">
        <f t="shared" si="2"/>
        <v>-5.1094890510948905E-2</v>
      </c>
    </row>
    <row r="29" spans="1:19">
      <c r="A29" s="82">
        <v>20180206</v>
      </c>
      <c r="B29" s="82" t="s">
        <v>99</v>
      </c>
      <c r="C29" s="83">
        <v>2396000</v>
      </c>
      <c r="D29" s="83">
        <v>2371000</v>
      </c>
      <c r="E29" s="83">
        <v>129098494</v>
      </c>
      <c r="F29" s="83">
        <f t="shared" si="3"/>
        <v>0.43298024207332964</v>
      </c>
      <c r="G29" s="133">
        <f t="shared" si="4"/>
        <v>0.43298024207332964</v>
      </c>
      <c r="H29" s="84">
        <v>286000</v>
      </c>
      <c r="I29" s="84">
        <v>284200</v>
      </c>
      <c r="J29" s="88">
        <v>122666424</v>
      </c>
      <c r="K29" s="82">
        <f t="shared" si="5"/>
        <v>7.8770842453604235</v>
      </c>
      <c r="L29" s="82">
        <f t="shared" si="6"/>
        <v>7.8770842453604235</v>
      </c>
      <c r="M29" s="96">
        <f t="shared" si="7"/>
        <v>0</v>
      </c>
      <c r="N29" s="96">
        <f t="shared" si="8"/>
        <v>356064509058400</v>
      </c>
      <c r="O29" s="89">
        <f t="shared" si="9"/>
        <v>407141334855808.19</v>
      </c>
      <c r="P29" s="86">
        <f t="shared" si="0"/>
        <v>1143.4482361987693</v>
      </c>
      <c r="Q29" s="97">
        <f t="shared" si="10"/>
        <v>-7.6452650267344402E-3</v>
      </c>
      <c r="R29" s="87">
        <f t="shared" si="1"/>
        <v>-1.0434056761268781E-2</v>
      </c>
      <c r="S29" s="87">
        <f t="shared" si="2"/>
        <v>-6.2937062937062941E-3</v>
      </c>
    </row>
    <row r="30" spans="1:19">
      <c r="A30" s="82">
        <v>20180207</v>
      </c>
      <c r="B30" s="82" t="s">
        <v>99</v>
      </c>
      <c r="C30" s="83">
        <v>2371000</v>
      </c>
      <c r="D30" s="83">
        <v>2290000</v>
      </c>
      <c r="E30" s="83">
        <v>129098494</v>
      </c>
      <c r="F30" s="83">
        <f t="shared" si="3"/>
        <v>0.43298024207332964</v>
      </c>
      <c r="G30" s="133">
        <f t="shared" si="4"/>
        <v>0.43298024207332964</v>
      </c>
      <c r="H30" s="84">
        <v>284200</v>
      </c>
      <c r="I30" s="84">
        <v>256000</v>
      </c>
      <c r="J30" s="88">
        <v>122666424</v>
      </c>
      <c r="K30" s="82">
        <f t="shared" si="5"/>
        <v>7.8770842453604235</v>
      </c>
      <c r="L30" s="82">
        <f t="shared" si="6"/>
        <v>7.8770842453604235</v>
      </c>
      <c r="M30" s="96">
        <f t="shared" si="7"/>
        <v>0</v>
      </c>
      <c r="N30" s="96">
        <f t="shared" si="8"/>
        <v>356064509058400</v>
      </c>
      <c r="O30" s="89">
        <f t="shared" si="9"/>
        <v>375365314066863.06</v>
      </c>
      <c r="P30" s="86">
        <f t="shared" si="0"/>
        <v>1054.2059220097599</v>
      </c>
      <c r="Q30" s="97">
        <f t="shared" si="10"/>
        <v>-7.8046658662645541E-2</v>
      </c>
      <c r="R30" s="87">
        <f t="shared" si="1"/>
        <v>-3.4162800506115566E-2</v>
      </c>
      <c r="S30" s="87">
        <f t="shared" si="2"/>
        <v>-9.9225897255453901E-2</v>
      </c>
    </row>
    <row r="31" spans="1:19" s="80" customFormat="1">
      <c r="A31" s="90">
        <v>20180208</v>
      </c>
      <c r="B31" s="91" t="s">
        <v>99</v>
      </c>
      <c r="C31" s="91">
        <v>2290000</v>
      </c>
      <c r="D31" s="91">
        <v>2300000</v>
      </c>
      <c r="E31" s="91">
        <v>128386494</v>
      </c>
      <c r="F31" s="91">
        <f t="shared" si="3"/>
        <v>0.43298024207332964</v>
      </c>
      <c r="G31" s="146">
        <f t="shared" si="4"/>
        <v>0.37743621629684448</v>
      </c>
      <c r="H31" s="91">
        <v>256000</v>
      </c>
      <c r="I31" s="91">
        <v>271400</v>
      </c>
      <c r="J31" s="92">
        <v>122666424</v>
      </c>
      <c r="K31" s="91">
        <f t="shared" si="5"/>
        <v>7.8770842453604235</v>
      </c>
      <c r="L31" s="91">
        <f t="shared" si="6"/>
        <v>6.8287174662559567</v>
      </c>
      <c r="M31" s="93">
        <f t="shared" si="7"/>
        <v>1</v>
      </c>
      <c r="N31" s="93">
        <f t="shared" si="8"/>
        <v>308675628745886.87</v>
      </c>
      <c r="O31" s="92">
        <f t="shared" si="9"/>
        <v>338792129951405.94</v>
      </c>
      <c r="P31" s="94">
        <f t="shared" si="0"/>
        <v>1097.5668254985951</v>
      </c>
      <c r="Q31" s="95">
        <f t="shared" si="10"/>
        <v>4.1131341214789514E-2</v>
      </c>
      <c r="R31" s="91">
        <f t="shared" si="1"/>
        <v>4.3668122270742356E-3</v>
      </c>
      <c r="S31" s="91">
        <f t="shared" si="2"/>
        <v>6.0156250000000001E-2</v>
      </c>
    </row>
    <row r="32" spans="1:19" s="80" customFormat="1">
      <c r="A32" s="91">
        <v>20180209</v>
      </c>
      <c r="B32" s="91" t="s">
        <v>99</v>
      </c>
      <c r="C32" s="91">
        <v>2300000</v>
      </c>
      <c r="D32" s="91">
        <v>2235000</v>
      </c>
      <c r="E32" s="91">
        <v>128386494</v>
      </c>
      <c r="F32" s="91">
        <f t="shared" si="3"/>
        <v>0.37743621629684448</v>
      </c>
      <c r="G32" s="146">
        <f t="shared" si="4"/>
        <v>0.36607358527478112</v>
      </c>
      <c r="H32" s="99">
        <v>271500</v>
      </c>
      <c r="I32" s="99">
        <v>288000</v>
      </c>
      <c r="J32" s="100">
        <v>122666424</v>
      </c>
      <c r="K32" s="91">
        <f t="shared" si="5"/>
        <v>6.8287174662559567</v>
      </c>
      <c r="L32" s="91">
        <f t="shared" si="6"/>
        <v>6.6207010253289766</v>
      </c>
      <c r="M32" s="93">
        <f t="shared" si="7"/>
        <v>1</v>
      </c>
      <c r="N32" s="93">
        <f t="shared" si="8"/>
        <v>299383019495627.62</v>
      </c>
      <c r="O32" s="92">
        <f t="shared" si="9"/>
        <v>338938213911615.37</v>
      </c>
      <c r="P32" s="94">
        <f t="shared" si="0"/>
        <v>1132.1223711439166</v>
      </c>
      <c r="Q32" s="95">
        <f t="shared" si="10"/>
        <v>3.1483773782633957E-2</v>
      </c>
      <c r="R32" s="91">
        <f t="shared" si="1"/>
        <v>-2.8260869565217391E-2</v>
      </c>
      <c r="S32" s="91">
        <f t="shared" si="2"/>
        <v>6.0773480662983423E-2</v>
      </c>
    </row>
    <row r="33" spans="1:19">
      <c r="A33" s="82">
        <v>20180212</v>
      </c>
      <c r="B33" s="82" t="s">
        <v>99</v>
      </c>
      <c r="C33" s="83">
        <v>2235000</v>
      </c>
      <c r="D33" s="83">
        <v>2286000</v>
      </c>
      <c r="E33" s="83">
        <v>128386494</v>
      </c>
      <c r="F33" s="83">
        <f t="shared" si="3"/>
        <v>0.36607358527478112</v>
      </c>
      <c r="G33" s="133">
        <f t="shared" si="4"/>
        <v>0.36607358527478112</v>
      </c>
      <c r="H33" s="84">
        <v>288000</v>
      </c>
      <c r="I33" s="84">
        <v>302500</v>
      </c>
      <c r="J33" s="88">
        <v>122666424</v>
      </c>
      <c r="K33" s="82">
        <f t="shared" si="5"/>
        <v>6.6207010253289766</v>
      </c>
      <c r="L33" s="82">
        <f t="shared" si="6"/>
        <v>6.6207010253289766</v>
      </c>
      <c r="M33" s="96">
        <f t="shared" si="7"/>
        <v>0</v>
      </c>
      <c r="N33" s="96">
        <f t="shared" si="8"/>
        <v>299383019495627.62</v>
      </c>
      <c r="O33" s="89">
        <f t="shared" si="9"/>
        <v>353111154951425.25</v>
      </c>
      <c r="P33" s="86">
        <f t="shared" si="0"/>
        <v>1179.462868489715</v>
      </c>
      <c r="Q33" s="97">
        <f t="shared" si="10"/>
        <v>4.1815706987544783E-2</v>
      </c>
      <c r="R33" s="87">
        <f t="shared" si="1"/>
        <v>2.2818791946308724E-2</v>
      </c>
      <c r="S33" s="87">
        <f t="shared" si="2"/>
        <v>5.0347222222222224E-2</v>
      </c>
    </row>
    <row r="34" spans="1:19">
      <c r="A34" s="82">
        <v>20180213</v>
      </c>
      <c r="B34" s="82" t="s">
        <v>99</v>
      </c>
      <c r="C34" s="83">
        <v>2286000</v>
      </c>
      <c r="D34" s="83">
        <v>2377000</v>
      </c>
      <c r="E34" s="83">
        <v>128386494</v>
      </c>
      <c r="F34" s="83">
        <f t="shared" si="3"/>
        <v>0.36607358527478112</v>
      </c>
      <c r="G34" s="133">
        <f t="shared" si="4"/>
        <v>0.36607358527478112</v>
      </c>
      <c r="H34" s="84">
        <v>302500</v>
      </c>
      <c r="I34" s="84">
        <v>294000</v>
      </c>
      <c r="J34" s="88">
        <v>122666424</v>
      </c>
      <c r="K34" s="82">
        <f t="shared" si="5"/>
        <v>6.6207010253289766</v>
      </c>
      <c r="L34" s="82">
        <f t="shared" si="6"/>
        <v>6.6207010253289766</v>
      </c>
      <c r="M34" s="96">
        <f t="shared" si="7"/>
        <v>0</v>
      </c>
      <c r="N34" s="96">
        <f t="shared" si="8"/>
        <v>299383019495627.62</v>
      </c>
      <c r="O34" s="89">
        <f t="shared" si="9"/>
        <v>350484884617157.19</v>
      </c>
      <c r="P34" s="86">
        <f t="shared" si="0"/>
        <v>1170.6905929655636</v>
      </c>
      <c r="Q34" s="97">
        <f t="shared" si="10"/>
        <v>-7.4375173297181905E-3</v>
      </c>
      <c r="R34" s="87">
        <f t="shared" si="1"/>
        <v>3.9807524059492561E-2</v>
      </c>
      <c r="S34" s="87">
        <f t="shared" si="2"/>
        <v>-2.809917355371901E-2</v>
      </c>
    </row>
    <row r="35" spans="1:19">
      <c r="A35" s="82">
        <v>20180214</v>
      </c>
      <c r="B35" s="82" t="s">
        <v>99</v>
      </c>
      <c r="C35" s="83">
        <v>2377000</v>
      </c>
      <c r="D35" s="83">
        <v>2450000</v>
      </c>
      <c r="E35" s="83">
        <v>128386494</v>
      </c>
      <c r="F35" s="83">
        <f t="shared" si="3"/>
        <v>0.36607358527478112</v>
      </c>
      <c r="G35" s="133">
        <f t="shared" si="4"/>
        <v>0.36607358527478112</v>
      </c>
      <c r="H35" s="84">
        <v>294000</v>
      </c>
      <c r="I35" s="84">
        <v>312500</v>
      </c>
      <c r="J35" s="88">
        <v>122666424</v>
      </c>
      <c r="K35" s="82">
        <f t="shared" si="5"/>
        <v>6.6207010253289766</v>
      </c>
      <c r="L35" s="82">
        <f t="shared" si="6"/>
        <v>6.6207010253289766</v>
      </c>
      <c r="M35" s="96">
        <f t="shared" si="7"/>
        <v>0</v>
      </c>
      <c r="N35" s="96">
        <f t="shared" si="8"/>
        <v>299383019495627.62</v>
      </c>
      <c r="O35" s="89">
        <f t="shared" si="9"/>
        <v>368940352425075.69</v>
      </c>
      <c r="P35" s="86">
        <f t="shared" si="0"/>
        <v>1232.3355982133914</v>
      </c>
      <c r="Q35" s="97">
        <f t="shared" si="10"/>
        <v>5.2656957883013548E-2</v>
      </c>
      <c r="R35" s="87">
        <f t="shared" si="1"/>
        <v>3.0710980227177113E-2</v>
      </c>
      <c r="S35" s="87">
        <f t="shared" si="2"/>
        <v>6.2925170068027211E-2</v>
      </c>
    </row>
    <row r="36" spans="1:19">
      <c r="A36" s="82">
        <v>20180219</v>
      </c>
      <c r="B36" s="82" t="s">
        <v>99</v>
      </c>
      <c r="C36" s="83">
        <v>2450000</v>
      </c>
      <c r="D36" s="83">
        <v>2419000</v>
      </c>
      <c r="E36" s="83">
        <v>128386494</v>
      </c>
      <c r="F36" s="83">
        <f t="shared" si="3"/>
        <v>0.36607358527478112</v>
      </c>
      <c r="G36" s="133">
        <f t="shared" si="4"/>
        <v>0.36607358527478112</v>
      </c>
      <c r="H36" s="84">
        <v>312500</v>
      </c>
      <c r="I36" s="84">
        <v>316500</v>
      </c>
      <c r="J36" s="88">
        <v>122666424</v>
      </c>
      <c r="K36" s="82">
        <f t="shared" si="5"/>
        <v>6.6207010253289766</v>
      </c>
      <c r="L36" s="82">
        <f t="shared" si="6"/>
        <v>6.6207010253289766</v>
      </c>
      <c r="M36" s="96">
        <f t="shared" si="7"/>
        <v>0</v>
      </c>
      <c r="N36" s="96">
        <f t="shared" si="8"/>
        <v>299383019495627.62</v>
      </c>
      <c r="O36" s="89">
        <f t="shared" si="9"/>
        <v>370731937272734</v>
      </c>
      <c r="P36" s="86">
        <f t="shared" si="0"/>
        <v>1238.3198549380265</v>
      </c>
      <c r="Q36" s="97">
        <f t="shared" si="10"/>
        <v>4.8560284498077554E-3</v>
      </c>
      <c r="R36" s="87">
        <f t="shared" si="1"/>
        <v>-1.2653061224489797E-2</v>
      </c>
      <c r="S36" s="87">
        <f t="shared" si="2"/>
        <v>1.2800000000000001E-2</v>
      </c>
    </row>
    <row r="37" spans="1:19">
      <c r="A37" s="82">
        <v>20180220</v>
      </c>
      <c r="B37" s="82" t="s">
        <v>99</v>
      </c>
      <c r="C37" s="83">
        <v>2419000</v>
      </c>
      <c r="D37" s="83">
        <v>2370000</v>
      </c>
      <c r="E37" s="83">
        <v>128386494</v>
      </c>
      <c r="F37" s="83">
        <f t="shared" si="3"/>
        <v>0.36607358527478112</v>
      </c>
      <c r="G37" s="133">
        <f t="shared" si="4"/>
        <v>0.36607358527478112</v>
      </c>
      <c r="H37" s="84">
        <v>316500</v>
      </c>
      <c r="I37" s="84">
        <v>304000</v>
      </c>
      <c r="J37" s="88">
        <v>122666424</v>
      </c>
      <c r="K37" s="82">
        <f t="shared" si="5"/>
        <v>6.6207010253289766</v>
      </c>
      <c r="L37" s="82">
        <f t="shared" si="6"/>
        <v>6.6207010253289766</v>
      </c>
      <c r="M37" s="96">
        <f t="shared" si="7"/>
        <v>0</v>
      </c>
      <c r="N37" s="96">
        <f t="shared" si="8"/>
        <v>299383019495627.62</v>
      </c>
      <c r="O37" s="89">
        <f t="shared" si="9"/>
        <v>358277269479543.5</v>
      </c>
      <c r="P37" s="86">
        <f t="shared" si="0"/>
        <v>1196.7187387017989</v>
      </c>
      <c r="Q37" s="97">
        <f t="shared" si="10"/>
        <v>-3.3594806762029701E-2</v>
      </c>
      <c r="R37" s="87">
        <f t="shared" si="1"/>
        <v>-2.0256304257957835E-2</v>
      </c>
      <c r="S37" s="87">
        <f t="shared" si="2"/>
        <v>-3.9494470774091628E-2</v>
      </c>
    </row>
    <row r="38" spans="1:19">
      <c r="A38" s="82">
        <v>20180221</v>
      </c>
      <c r="B38" s="82" t="s">
        <v>99</v>
      </c>
      <c r="C38" s="83">
        <v>2370000</v>
      </c>
      <c r="D38" s="83">
        <v>2364000</v>
      </c>
      <c r="E38" s="83">
        <v>128386494</v>
      </c>
      <c r="F38" s="83">
        <f t="shared" si="3"/>
        <v>0.36607358527478112</v>
      </c>
      <c r="G38" s="133">
        <f t="shared" si="4"/>
        <v>0.36607358527478112</v>
      </c>
      <c r="H38" s="84">
        <v>304000</v>
      </c>
      <c r="I38" s="84">
        <v>307500</v>
      </c>
      <c r="J38" s="88">
        <v>122666424</v>
      </c>
      <c r="K38" s="82">
        <f t="shared" si="5"/>
        <v>6.6207010253289766</v>
      </c>
      <c r="L38" s="82">
        <f t="shared" si="6"/>
        <v>6.6207010253289766</v>
      </c>
      <c r="M38" s="96">
        <f t="shared" si="7"/>
        <v>0</v>
      </c>
      <c r="N38" s="96">
        <f t="shared" si="8"/>
        <v>299383019495627.62</v>
      </c>
      <c r="O38" s="89">
        <f t="shared" si="9"/>
        <v>360837758071612.69</v>
      </c>
      <c r="P38" s="86">
        <f t="shared" si="0"/>
        <v>1205.2712898664668</v>
      </c>
      <c r="Q38" s="97">
        <f t="shared" si="10"/>
        <v>7.1466677073559384E-3</v>
      </c>
      <c r="R38" s="87">
        <f t="shared" si="1"/>
        <v>-2.5316455696202532E-3</v>
      </c>
      <c r="S38" s="87">
        <f t="shared" si="2"/>
        <v>1.1513157894736841E-2</v>
      </c>
    </row>
    <row r="39" spans="1:19">
      <c r="A39" s="82">
        <v>20180222</v>
      </c>
      <c r="B39" s="82" t="s">
        <v>99</v>
      </c>
      <c r="C39" s="83">
        <v>2364000</v>
      </c>
      <c r="D39" s="83">
        <v>2338000</v>
      </c>
      <c r="E39" s="83">
        <v>128386494</v>
      </c>
      <c r="F39" s="83">
        <f t="shared" si="3"/>
        <v>0.36607358527478112</v>
      </c>
      <c r="G39" s="133">
        <f t="shared" si="4"/>
        <v>0.36607358527478112</v>
      </c>
      <c r="H39" s="84">
        <v>307500</v>
      </c>
      <c r="I39" s="84">
        <v>307500</v>
      </c>
      <c r="J39" s="88">
        <v>122666424</v>
      </c>
      <c r="K39" s="82">
        <f t="shared" si="5"/>
        <v>6.6207010253289766</v>
      </c>
      <c r="L39" s="82">
        <f t="shared" si="6"/>
        <v>6.6207010253289766</v>
      </c>
      <c r="M39" s="96">
        <f t="shared" si="7"/>
        <v>0</v>
      </c>
      <c r="N39" s="96">
        <f t="shared" si="8"/>
        <v>299383019495627.62</v>
      </c>
      <c r="O39" s="89">
        <f t="shared" si="9"/>
        <v>359615786563467.31</v>
      </c>
      <c r="P39" s="86">
        <f t="shared" si="0"/>
        <v>1201.1896572134058</v>
      </c>
      <c r="Q39" s="97">
        <f t="shared" si="10"/>
        <v>-3.3864845926207922E-3</v>
      </c>
      <c r="R39" s="87">
        <f t="shared" si="1"/>
        <v>-1.0998307952622674E-2</v>
      </c>
      <c r="S39" s="87">
        <f t="shared" si="2"/>
        <v>0</v>
      </c>
    </row>
    <row r="40" spans="1:19">
      <c r="A40" s="82">
        <v>20180223</v>
      </c>
      <c r="B40" s="82" t="s">
        <v>99</v>
      </c>
      <c r="C40" s="83">
        <v>2338000</v>
      </c>
      <c r="D40" s="83">
        <v>2361000</v>
      </c>
      <c r="E40" s="83">
        <v>128386494</v>
      </c>
      <c r="F40" s="83">
        <f t="shared" si="3"/>
        <v>0.36607358527478112</v>
      </c>
      <c r="G40" s="133">
        <f t="shared" si="4"/>
        <v>0.36607358527478112</v>
      </c>
      <c r="H40" s="84">
        <v>307500</v>
      </c>
      <c r="I40" s="84">
        <v>318000</v>
      </c>
      <c r="J40" s="88">
        <v>122666424</v>
      </c>
      <c r="K40" s="82">
        <f t="shared" si="5"/>
        <v>6.6207010253289766</v>
      </c>
      <c r="L40" s="82">
        <f t="shared" si="6"/>
        <v>6.6207010253289766</v>
      </c>
      <c r="M40" s="96">
        <f t="shared" si="7"/>
        <v>0</v>
      </c>
      <c r="N40" s="96">
        <f t="shared" si="8"/>
        <v>299383019495627.62</v>
      </c>
      <c r="O40" s="89">
        <f t="shared" si="9"/>
        <v>369224207410211.87</v>
      </c>
      <c r="P40" s="86">
        <f t="shared" si="0"/>
        <v>1233.283731429545</v>
      </c>
      <c r="Q40" s="97">
        <f t="shared" si="10"/>
        <v>2.6718573560309416E-2</v>
      </c>
      <c r="R40" s="87">
        <f t="shared" si="1"/>
        <v>9.8374679213002574E-3</v>
      </c>
      <c r="S40" s="87">
        <f t="shared" si="2"/>
        <v>3.4146341463414637E-2</v>
      </c>
    </row>
    <row r="41" spans="1:19">
      <c r="A41" s="82">
        <v>20180226</v>
      </c>
      <c r="B41" s="82" t="s">
        <v>99</v>
      </c>
      <c r="C41" s="83">
        <v>2361000</v>
      </c>
      <c r="D41" s="83">
        <v>2369000</v>
      </c>
      <c r="E41" s="83">
        <v>128386494</v>
      </c>
      <c r="F41" s="83">
        <f t="shared" si="3"/>
        <v>0.36607358527478112</v>
      </c>
      <c r="G41" s="133">
        <f t="shared" si="4"/>
        <v>0.36607358527478112</v>
      </c>
      <c r="H41" s="84">
        <v>318000</v>
      </c>
      <c r="I41" s="84">
        <v>326500</v>
      </c>
      <c r="J41" s="88">
        <v>122666424</v>
      </c>
      <c r="K41" s="82">
        <f t="shared" si="5"/>
        <v>6.6207010253289766</v>
      </c>
      <c r="L41" s="82">
        <f t="shared" si="6"/>
        <v>6.6207010253289766</v>
      </c>
      <c r="M41" s="96">
        <f t="shared" si="7"/>
        <v>0</v>
      </c>
      <c r="N41" s="96">
        <f t="shared" si="8"/>
        <v>299383019495627.62</v>
      </c>
      <c r="O41" s="89">
        <f t="shared" si="9"/>
        <v>376503369256264.44</v>
      </c>
      <c r="P41" s="86">
        <f t="shared" si="0"/>
        <v>1257.5976082095838</v>
      </c>
      <c r="Q41" s="97">
        <f t="shared" si="10"/>
        <v>1.9714747028938454E-2</v>
      </c>
      <c r="R41" s="87">
        <f t="shared" si="1"/>
        <v>3.3883947479881405E-3</v>
      </c>
      <c r="S41" s="87">
        <f t="shared" si="2"/>
        <v>2.6729559748427674E-2</v>
      </c>
    </row>
    <row r="42" spans="1:19">
      <c r="A42" s="82">
        <v>20180227</v>
      </c>
      <c r="B42" s="82" t="s">
        <v>99</v>
      </c>
      <c r="C42" s="83">
        <v>2369000</v>
      </c>
      <c r="D42" s="83">
        <v>2369000</v>
      </c>
      <c r="E42" s="83">
        <v>128386494</v>
      </c>
      <c r="F42" s="83">
        <f t="shared" si="3"/>
        <v>0.36607358527478112</v>
      </c>
      <c r="G42" s="133">
        <f t="shared" si="4"/>
        <v>0.36607358527478112</v>
      </c>
      <c r="H42" s="84">
        <v>326500</v>
      </c>
      <c r="I42" s="84">
        <v>351000</v>
      </c>
      <c r="J42" s="88">
        <v>122666424</v>
      </c>
      <c r="K42" s="82">
        <f t="shared" si="5"/>
        <v>6.6207010253289766</v>
      </c>
      <c r="L42" s="82">
        <f t="shared" si="6"/>
        <v>6.6207010253289766</v>
      </c>
      <c r="M42" s="96">
        <f t="shared" si="7"/>
        <v>0</v>
      </c>
      <c r="N42" s="96">
        <f t="shared" si="8"/>
        <v>299383019495627.62</v>
      </c>
      <c r="O42" s="89">
        <f t="shared" si="9"/>
        <v>396400743375445.25</v>
      </c>
      <c r="P42" s="86">
        <f t="shared" si="0"/>
        <v>1324.0588729556673</v>
      </c>
      <c r="Q42" s="97">
        <f t="shared" si="10"/>
        <v>5.2847798303865337E-2</v>
      </c>
      <c r="R42" s="87">
        <f t="shared" si="1"/>
        <v>0</v>
      </c>
      <c r="S42" s="87">
        <f t="shared" si="2"/>
        <v>7.5038284839203676E-2</v>
      </c>
    </row>
    <row r="43" spans="1:19">
      <c r="A43" s="82">
        <v>20180228</v>
      </c>
      <c r="B43" s="82" t="s">
        <v>99</v>
      </c>
      <c r="C43" s="83">
        <v>2369000</v>
      </c>
      <c r="D43" s="83">
        <v>2353000</v>
      </c>
      <c r="E43" s="83">
        <v>128386494</v>
      </c>
      <c r="F43" s="83">
        <f t="shared" si="3"/>
        <v>0.36607358527478112</v>
      </c>
      <c r="G43" s="133">
        <f t="shared" si="4"/>
        <v>0.36607358527478112</v>
      </c>
      <c r="H43" s="84">
        <v>351000</v>
      </c>
      <c r="I43" s="84">
        <v>353000</v>
      </c>
      <c r="J43" s="88">
        <v>122666424</v>
      </c>
      <c r="K43" s="82">
        <f t="shared" si="5"/>
        <v>6.6207010253289766</v>
      </c>
      <c r="L43" s="82">
        <f t="shared" si="6"/>
        <v>6.6207010253289766</v>
      </c>
      <c r="M43" s="96">
        <f t="shared" si="7"/>
        <v>0</v>
      </c>
      <c r="N43" s="96">
        <f t="shared" si="8"/>
        <v>299383019495627.62</v>
      </c>
      <c r="O43" s="89">
        <f t="shared" si="9"/>
        <v>397273036347194.75</v>
      </c>
      <c r="P43" s="86">
        <f t="shared" si="0"/>
        <v>1326.9725083823491</v>
      </c>
      <c r="Q43" s="97">
        <f t="shared" si="10"/>
        <v>2.2005331380603775E-3</v>
      </c>
      <c r="R43" s="87">
        <f t="shared" si="1"/>
        <v>-6.7539046010975093E-3</v>
      </c>
      <c r="S43" s="87">
        <f t="shared" si="2"/>
        <v>5.6980056980056983E-3</v>
      </c>
    </row>
    <row r="44" spans="1:19">
      <c r="A44" s="82">
        <v>20180302</v>
      </c>
      <c r="B44" s="82" t="s">
        <v>99</v>
      </c>
      <c r="C44" s="83">
        <v>2353000</v>
      </c>
      <c r="D44" s="83">
        <v>2301000</v>
      </c>
      <c r="E44" s="83">
        <v>128386494</v>
      </c>
      <c r="F44" s="83">
        <f t="shared" si="3"/>
        <v>0.36607358527478112</v>
      </c>
      <c r="G44" s="133">
        <f t="shared" si="4"/>
        <v>0.36607358527478112</v>
      </c>
      <c r="H44" s="84">
        <v>353000</v>
      </c>
      <c r="I44" s="84">
        <v>372000</v>
      </c>
      <c r="J44" s="88">
        <v>122666424</v>
      </c>
      <c r="K44" s="82">
        <f t="shared" si="5"/>
        <v>6.6207010253289766</v>
      </c>
      <c r="L44" s="82">
        <f t="shared" si="6"/>
        <v>6.6207010253289766</v>
      </c>
      <c r="M44" s="96">
        <f t="shared" si="7"/>
        <v>0</v>
      </c>
      <c r="N44" s="96">
        <f t="shared" si="8"/>
        <v>299383019495627.62</v>
      </c>
      <c r="O44" s="89">
        <f t="shared" si="9"/>
        <v>410259709994758.44</v>
      </c>
      <c r="P44" s="86">
        <f t="shared" si="0"/>
        <v>1370.3506320629854</v>
      </c>
      <c r="Q44" s="97">
        <f t="shared" si="10"/>
        <v>3.2689542101754995E-2</v>
      </c>
      <c r="R44" s="87">
        <f t="shared" si="1"/>
        <v>-2.2099447513812154E-2</v>
      </c>
      <c r="S44" s="87">
        <f t="shared" si="2"/>
        <v>5.3824362606232294E-2</v>
      </c>
    </row>
    <row r="45" spans="1:19">
      <c r="A45" s="82">
        <v>20180305</v>
      </c>
      <c r="B45" s="82" t="s">
        <v>99</v>
      </c>
      <c r="C45" s="83">
        <v>2301000</v>
      </c>
      <c r="D45" s="83">
        <v>2260000</v>
      </c>
      <c r="E45" s="83">
        <v>128386494</v>
      </c>
      <c r="F45" s="83">
        <f t="shared" si="3"/>
        <v>0.36607358527478112</v>
      </c>
      <c r="G45" s="133">
        <f t="shared" si="4"/>
        <v>0.36607358527478112</v>
      </c>
      <c r="H45" s="84">
        <v>372000</v>
      </c>
      <c r="I45" s="84">
        <v>373500</v>
      </c>
      <c r="J45" s="88">
        <v>122666424</v>
      </c>
      <c r="K45" s="82">
        <f t="shared" si="5"/>
        <v>6.6207010253289766</v>
      </c>
      <c r="L45" s="82">
        <f t="shared" si="6"/>
        <v>6.6207010253289766</v>
      </c>
      <c r="M45" s="96">
        <f t="shared" si="7"/>
        <v>0</v>
      </c>
      <c r="N45" s="96">
        <f t="shared" si="8"/>
        <v>299383019495627.62</v>
      </c>
      <c r="O45" s="89">
        <f t="shared" si="9"/>
        <v>409550961502946.75</v>
      </c>
      <c r="P45" s="86">
        <f t="shared" si="0"/>
        <v>1367.9832683661209</v>
      </c>
      <c r="Q45" s="97">
        <f t="shared" si="10"/>
        <v>-1.7275605538274001E-3</v>
      </c>
      <c r="R45" s="87">
        <f t="shared" si="1"/>
        <v>-1.7818339852238158E-2</v>
      </c>
      <c r="S45" s="87">
        <f t="shared" si="2"/>
        <v>4.0322580645161289E-3</v>
      </c>
    </row>
    <row r="46" spans="1:19">
      <c r="A46" s="82">
        <v>20180306</v>
      </c>
      <c r="B46" s="82" t="s">
        <v>99</v>
      </c>
      <c r="C46" s="83">
        <v>2260000</v>
      </c>
      <c r="D46" s="83">
        <v>2351000</v>
      </c>
      <c r="E46" s="83">
        <v>128386494</v>
      </c>
      <c r="F46" s="83">
        <f t="shared" si="3"/>
        <v>0.36607358527478112</v>
      </c>
      <c r="G46" s="133">
        <f t="shared" si="4"/>
        <v>0.36607358527478112</v>
      </c>
      <c r="H46" s="84">
        <v>373500</v>
      </c>
      <c r="I46" s="84">
        <v>370000</v>
      </c>
      <c r="J46" s="88">
        <v>122666424</v>
      </c>
      <c r="K46" s="82">
        <f t="shared" si="5"/>
        <v>6.6207010253289766</v>
      </c>
      <c r="L46" s="82">
        <f t="shared" si="6"/>
        <v>6.6207010253289766</v>
      </c>
      <c r="M46" s="96">
        <f t="shared" si="7"/>
        <v>0</v>
      </c>
      <c r="N46" s="96">
        <f t="shared" si="8"/>
        <v>299383019495627.62</v>
      </c>
      <c r="O46" s="89">
        <f t="shared" si="9"/>
        <v>410985379764429.94</v>
      </c>
      <c r="P46" s="86">
        <f t="shared" si="0"/>
        <v>1372.7745162595377</v>
      </c>
      <c r="Q46" s="97">
        <f t="shared" si="10"/>
        <v>3.5024170281989578E-3</v>
      </c>
      <c r="R46" s="87">
        <f t="shared" si="1"/>
        <v>4.026548672566372E-2</v>
      </c>
      <c r="S46" s="87">
        <f t="shared" si="2"/>
        <v>-9.3708165997322627E-3</v>
      </c>
    </row>
    <row r="47" spans="1:19">
      <c r="A47" s="82">
        <v>20180307</v>
      </c>
      <c r="B47" s="82" t="s">
        <v>99</v>
      </c>
      <c r="C47" s="83">
        <v>2351000</v>
      </c>
      <c r="D47" s="83">
        <v>2431000</v>
      </c>
      <c r="E47" s="83">
        <v>128386494</v>
      </c>
      <c r="F47" s="83">
        <f t="shared" si="3"/>
        <v>0.36607358527478112</v>
      </c>
      <c r="G47" s="133">
        <f t="shared" si="4"/>
        <v>0.36607358527478112</v>
      </c>
      <c r="H47" s="84">
        <v>370000</v>
      </c>
      <c r="I47" s="84">
        <v>325000</v>
      </c>
      <c r="J47" s="88">
        <v>122666424</v>
      </c>
      <c r="K47" s="82">
        <f t="shared" si="5"/>
        <v>6.6207010253289766</v>
      </c>
      <c r="L47" s="82">
        <f t="shared" si="6"/>
        <v>6.6207010253289766</v>
      </c>
      <c r="M47" s="96">
        <f t="shared" si="7"/>
        <v>0</v>
      </c>
      <c r="N47" s="96">
        <f t="shared" si="8"/>
        <v>299383019495627.62</v>
      </c>
      <c r="O47" s="89">
        <f t="shared" si="9"/>
        <v>378199094735424.31</v>
      </c>
      <c r="P47" s="86">
        <f t="shared" si="0"/>
        <v>1263.2616752031515</v>
      </c>
      <c r="Q47" s="97">
        <f t="shared" si="10"/>
        <v>-7.9774820816736064E-2</v>
      </c>
      <c r="R47" s="87">
        <f t="shared" si="1"/>
        <v>3.4028073160357296E-2</v>
      </c>
      <c r="S47" s="87">
        <f t="shared" si="2"/>
        <v>-0.12162162162162163</v>
      </c>
    </row>
    <row r="48" spans="1:19">
      <c r="A48" s="82">
        <v>20180308</v>
      </c>
      <c r="B48" s="82" t="s">
        <v>99</v>
      </c>
      <c r="C48" s="83">
        <v>2431000</v>
      </c>
      <c r="D48" s="83">
        <v>2460000</v>
      </c>
      <c r="E48" s="83">
        <v>128386494</v>
      </c>
      <c r="F48" s="83">
        <f t="shared" si="3"/>
        <v>0.36607358527478112</v>
      </c>
      <c r="G48" s="133">
        <f t="shared" si="4"/>
        <v>0.36607358527478112</v>
      </c>
      <c r="H48" s="84">
        <v>325000</v>
      </c>
      <c r="I48" s="84">
        <v>354000</v>
      </c>
      <c r="J48" s="88">
        <v>122666424</v>
      </c>
      <c r="K48" s="82">
        <f t="shared" si="5"/>
        <v>6.6207010253289766</v>
      </c>
      <c r="L48" s="82">
        <f t="shared" si="6"/>
        <v>6.6207010253289766</v>
      </c>
      <c r="M48" s="96">
        <f t="shared" si="7"/>
        <v>0</v>
      </c>
      <c r="N48" s="96">
        <f t="shared" si="8"/>
        <v>299383019495627.62</v>
      </c>
      <c r="O48" s="89">
        <f t="shared" si="9"/>
        <v>403114056811405</v>
      </c>
      <c r="P48" s="86">
        <f t="shared" si="0"/>
        <v>1346.4827012919225</v>
      </c>
      <c r="Q48" s="97">
        <f t="shared" si="10"/>
        <v>6.5877899822606223E-2</v>
      </c>
      <c r="R48" s="87">
        <f t="shared" si="1"/>
        <v>1.192924722336487E-2</v>
      </c>
      <c r="S48" s="87">
        <f t="shared" si="2"/>
        <v>8.9230769230769225E-2</v>
      </c>
    </row>
    <row r="49" spans="1:19">
      <c r="A49" s="82">
        <v>20180309</v>
      </c>
      <c r="B49" s="82" t="s">
        <v>99</v>
      </c>
      <c r="C49" s="83">
        <v>2460000</v>
      </c>
      <c r="D49" s="83">
        <v>2487000</v>
      </c>
      <c r="E49" s="83">
        <v>128386494</v>
      </c>
      <c r="F49" s="83">
        <f t="shared" si="3"/>
        <v>0.36607358527478112</v>
      </c>
      <c r="G49" s="133">
        <f t="shared" si="4"/>
        <v>0.36607358527478112</v>
      </c>
      <c r="H49" s="84">
        <v>354000</v>
      </c>
      <c r="I49" s="84">
        <v>326000</v>
      </c>
      <c r="J49" s="88">
        <v>122666424</v>
      </c>
      <c r="K49" s="82">
        <f t="shared" si="5"/>
        <v>6.6207010253289766</v>
      </c>
      <c r="L49" s="82">
        <f t="shared" si="6"/>
        <v>6.6207010253289766</v>
      </c>
      <c r="M49" s="96">
        <f t="shared" si="7"/>
        <v>0</v>
      </c>
      <c r="N49" s="96">
        <f t="shared" si="8"/>
        <v>299383019495627.62</v>
      </c>
      <c r="O49" s="89">
        <f t="shared" si="9"/>
        <v>381643171087503.12</v>
      </c>
      <c r="P49" s="86">
        <f t="shared" si="0"/>
        <v>1274.7655886778739</v>
      </c>
      <c r="Q49" s="97">
        <f t="shared" si="10"/>
        <v>-5.3262557733001308E-2</v>
      </c>
      <c r="R49" s="87">
        <f t="shared" si="1"/>
        <v>1.097560975609756E-2</v>
      </c>
      <c r="S49" s="87">
        <f t="shared" si="2"/>
        <v>-7.909604519774012E-2</v>
      </c>
    </row>
    <row r="50" spans="1:19">
      <c r="A50" s="82">
        <v>20180312</v>
      </c>
      <c r="B50" s="82" t="s">
        <v>99</v>
      </c>
      <c r="C50" s="83">
        <v>2487000</v>
      </c>
      <c r="D50" s="83">
        <v>2487000</v>
      </c>
      <c r="E50" s="83">
        <v>128386494</v>
      </c>
      <c r="F50" s="83">
        <f t="shared" si="3"/>
        <v>0.36607358527478112</v>
      </c>
      <c r="G50" s="133">
        <f t="shared" si="4"/>
        <v>0.36607358527478112</v>
      </c>
      <c r="H50" s="84">
        <v>326000</v>
      </c>
      <c r="I50" s="84">
        <v>322000</v>
      </c>
      <c r="J50" s="88">
        <v>122666424</v>
      </c>
      <c r="K50" s="82">
        <f t="shared" si="5"/>
        <v>6.6207010253289766</v>
      </c>
      <c r="L50" s="82">
        <f t="shared" si="6"/>
        <v>6.6207010253289766</v>
      </c>
      <c r="M50" s="96">
        <f t="shared" si="7"/>
        <v>0</v>
      </c>
      <c r="N50" s="96">
        <f t="shared" si="8"/>
        <v>299383019495627.62</v>
      </c>
      <c r="O50" s="89">
        <f t="shared" si="9"/>
        <v>378394620210902.19</v>
      </c>
      <c r="P50" s="86">
        <f t="shared" si="0"/>
        <v>1263.9147699438192</v>
      </c>
      <c r="Q50" s="97">
        <f t="shared" si="10"/>
        <v>-8.512011016322308E-3</v>
      </c>
      <c r="R50" s="87">
        <f t="shared" si="1"/>
        <v>0</v>
      </c>
      <c r="S50" s="87">
        <f t="shared" si="2"/>
        <v>-1.2269938650306749E-2</v>
      </c>
    </row>
    <row r="51" spans="1:19">
      <c r="A51" s="82">
        <v>20180313</v>
      </c>
      <c r="B51" s="82" t="s">
        <v>99</v>
      </c>
      <c r="C51" s="83">
        <v>2487000</v>
      </c>
      <c r="D51" s="83">
        <v>2583000</v>
      </c>
      <c r="E51" s="83">
        <v>128386494</v>
      </c>
      <c r="F51" s="83">
        <f t="shared" si="3"/>
        <v>0.36607358527478112</v>
      </c>
      <c r="G51" s="133">
        <f t="shared" si="4"/>
        <v>0.36607358527478112</v>
      </c>
      <c r="H51" s="84">
        <v>322000</v>
      </c>
      <c r="I51" s="84">
        <v>311000</v>
      </c>
      <c r="J51" s="88">
        <v>122666424</v>
      </c>
      <c r="K51" s="82">
        <f t="shared" si="5"/>
        <v>6.6207010253289766</v>
      </c>
      <c r="L51" s="82">
        <f t="shared" si="6"/>
        <v>6.6207010253289766</v>
      </c>
      <c r="M51" s="96">
        <f t="shared" si="7"/>
        <v>0</v>
      </c>
      <c r="N51" s="96">
        <f t="shared" si="8"/>
        <v>299383019495627.62</v>
      </c>
      <c r="O51" s="89">
        <f t="shared" si="9"/>
        <v>373973000099555.69</v>
      </c>
      <c r="P51" s="86">
        <f t="shared" si="0"/>
        <v>1249.1456620672416</v>
      </c>
      <c r="Q51" s="97">
        <f t="shared" si="10"/>
        <v>-1.1685208708522448E-2</v>
      </c>
      <c r="R51" s="87">
        <f t="shared" si="1"/>
        <v>3.8600723763570564E-2</v>
      </c>
      <c r="S51" s="87">
        <f t="shared" si="2"/>
        <v>-3.4161490683229816E-2</v>
      </c>
    </row>
    <row r="52" spans="1:19">
      <c r="A52" s="82">
        <v>20180314</v>
      </c>
      <c r="B52" s="82" t="s">
        <v>99</v>
      </c>
      <c r="C52" s="83">
        <v>2583000</v>
      </c>
      <c r="D52" s="83">
        <v>2588000</v>
      </c>
      <c r="E52" s="83">
        <v>128386494</v>
      </c>
      <c r="F52" s="83">
        <f t="shared" si="3"/>
        <v>0.36607358527478112</v>
      </c>
      <c r="G52" s="133">
        <f t="shared" si="4"/>
        <v>0.36607358527478112</v>
      </c>
      <c r="H52" s="84">
        <v>311000</v>
      </c>
      <c r="I52" s="84">
        <v>306500</v>
      </c>
      <c r="J52" s="88">
        <v>122666424</v>
      </c>
      <c r="K52" s="82">
        <f t="shared" si="5"/>
        <v>6.6207010253289766</v>
      </c>
      <c r="L52" s="82">
        <f t="shared" si="6"/>
        <v>6.6207010253289766</v>
      </c>
      <c r="M52" s="96">
        <f t="shared" si="7"/>
        <v>0</v>
      </c>
      <c r="N52" s="96">
        <f t="shared" si="8"/>
        <v>299383019495627.62</v>
      </c>
      <c r="O52" s="89">
        <f t="shared" si="9"/>
        <v>370553374884176.81</v>
      </c>
      <c r="P52" s="86">
        <f t="shared" si="0"/>
        <v>1237.7234203477883</v>
      </c>
      <c r="Q52" s="97">
        <f t="shared" si="10"/>
        <v>-9.1440430578370833E-3</v>
      </c>
      <c r="R52" s="87">
        <f t="shared" si="1"/>
        <v>1.9357336430507162E-3</v>
      </c>
      <c r="S52" s="87">
        <f t="shared" si="2"/>
        <v>-1.4469453376205787E-2</v>
      </c>
    </row>
    <row r="53" spans="1:19">
      <c r="A53" s="82">
        <v>20180315</v>
      </c>
      <c r="B53" s="82" t="s">
        <v>99</v>
      </c>
      <c r="C53" s="83">
        <v>2588000</v>
      </c>
      <c r="D53" s="83">
        <v>2577000</v>
      </c>
      <c r="E53" s="83">
        <v>128386494</v>
      </c>
      <c r="F53" s="83">
        <f t="shared" si="3"/>
        <v>0.36607358527478112</v>
      </c>
      <c r="G53" s="133">
        <f t="shared" si="4"/>
        <v>0.36607358527478112</v>
      </c>
      <c r="H53" s="84">
        <v>306500</v>
      </c>
      <c r="I53" s="84">
        <v>322500</v>
      </c>
      <c r="J53" s="88">
        <v>122666424</v>
      </c>
      <c r="K53" s="82">
        <f t="shared" si="5"/>
        <v>6.6207010253289766</v>
      </c>
      <c r="L53" s="82">
        <f t="shared" si="6"/>
        <v>6.6207010253289766</v>
      </c>
      <c r="M53" s="96">
        <f t="shared" si="7"/>
        <v>0</v>
      </c>
      <c r="N53" s="96">
        <f t="shared" si="8"/>
        <v>299383019495627.62</v>
      </c>
      <c r="O53" s="89">
        <f t="shared" si="9"/>
        <v>383030590444826.81</v>
      </c>
      <c r="P53" s="86">
        <f t="shared" si="0"/>
        <v>1279.3998507000188</v>
      </c>
      <c r="Q53" s="97">
        <f t="shared" si="10"/>
        <v>3.3671844345095917E-2</v>
      </c>
      <c r="R53" s="87">
        <f t="shared" si="1"/>
        <v>-4.250386398763524E-3</v>
      </c>
      <c r="S53" s="87">
        <f t="shared" si="2"/>
        <v>5.2202283849918436E-2</v>
      </c>
    </row>
    <row r="54" spans="1:19">
      <c r="A54" s="82">
        <v>20180316</v>
      </c>
      <c r="B54" s="82" t="s">
        <v>99</v>
      </c>
      <c r="C54" s="83">
        <v>2577000</v>
      </c>
      <c r="D54" s="83">
        <v>2557000</v>
      </c>
      <c r="E54" s="83">
        <v>128386494</v>
      </c>
      <c r="F54" s="83">
        <f t="shared" si="3"/>
        <v>0.36607358527478112</v>
      </c>
      <c r="G54" s="133">
        <f t="shared" si="4"/>
        <v>0.36607358527478112</v>
      </c>
      <c r="H54" s="84">
        <v>322500</v>
      </c>
      <c r="I54" s="84">
        <v>324000</v>
      </c>
      <c r="J54" s="88">
        <v>122666424</v>
      </c>
      <c r="K54" s="82">
        <f t="shared" si="5"/>
        <v>6.6207010253289766</v>
      </c>
      <c r="L54" s="82">
        <f t="shared" si="6"/>
        <v>6.6207010253289766</v>
      </c>
      <c r="M54" s="96">
        <f t="shared" si="7"/>
        <v>0</v>
      </c>
      <c r="N54" s="96">
        <f t="shared" si="8"/>
        <v>299383019495627.62</v>
      </c>
      <c r="O54" s="89">
        <f t="shared" si="9"/>
        <v>383308818940363.37</v>
      </c>
      <c r="P54" s="86">
        <f t="shared" si="0"/>
        <v>1280.3291902998574</v>
      </c>
      <c r="Q54" s="97">
        <f t="shared" si="10"/>
        <v>7.2638714107253375E-4</v>
      </c>
      <c r="R54" s="87">
        <f t="shared" si="1"/>
        <v>-7.7609623593325574E-3</v>
      </c>
      <c r="S54" s="87">
        <f t="shared" si="2"/>
        <v>4.6511627906976744E-3</v>
      </c>
    </row>
    <row r="55" spans="1:19">
      <c r="A55" s="82">
        <v>20180319</v>
      </c>
      <c r="B55" s="82" t="s">
        <v>99</v>
      </c>
      <c r="C55" s="83">
        <v>2557000</v>
      </c>
      <c r="D55" s="83">
        <v>2537000</v>
      </c>
      <c r="E55" s="83">
        <v>128386494</v>
      </c>
      <c r="F55" s="83">
        <f t="shared" si="3"/>
        <v>0.36607358527478112</v>
      </c>
      <c r="G55" s="133">
        <f t="shared" si="4"/>
        <v>0.36607358527478112</v>
      </c>
      <c r="H55" s="84">
        <v>324000</v>
      </c>
      <c r="I55" s="84">
        <v>319000</v>
      </c>
      <c r="J55" s="88">
        <v>122666424</v>
      </c>
      <c r="K55" s="82">
        <f t="shared" si="5"/>
        <v>6.6207010253289766</v>
      </c>
      <c r="L55" s="82">
        <f t="shared" si="6"/>
        <v>6.6207010253289766</v>
      </c>
      <c r="M55" s="96">
        <f t="shared" si="7"/>
        <v>0</v>
      </c>
      <c r="N55" s="96">
        <f t="shared" si="8"/>
        <v>299383019495627.62</v>
      </c>
      <c r="O55" s="89">
        <f t="shared" si="9"/>
        <v>378308152261423.44</v>
      </c>
      <c r="P55" s="86">
        <f t="shared" si="0"/>
        <v>1263.6259494568578</v>
      </c>
      <c r="Q55" s="97">
        <f t="shared" si="10"/>
        <v>-1.3046051726031172E-2</v>
      </c>
      <c r="R55" s="87">
        <f t="shared" si="1"/>
        <v>-7.8216660148611658E-3</v>
      </c>
      <c r="S55" s="87">
        <f t="shared" si="2"/>
        <v>-1.5432098765432098E-2</v>
      </c>
    </row>
    <row r="56" spans="1:19">
      <c r="A56" s="82">
        <v>20180320</v>
      </c>
      <c r="B56" s="82" t="s">
        <v>99</v>
      </c>
      <c r="C56" s="83">
        <v>2537000</v>
      </c>
      <c r="D56" s="83">
        <v>2560000</v>
      </c>
      <c r="E56" s="83">
        <v>128386494</v>
      </c>
      <c r="F56" s="83">
        <f t="shared" si="3"/>
        <v>0.36607358527478112</v>
      </c>
      <c r="G56" s="133">
        <f t="shared" si="4"/>
        <v>0.36607358527478112</v>
      </c>
      <c r="H56" s="84">
        <v>319000</v>
      </c>
      <c r="I56" s="84">
        <v>322500</v>
      </c>
      <c r="J56" s="88">
        <v>122666424</v>
      </c>
      <c r="K56" s="82">
        <f t="shared" si="5"/>
        <v>6.6207010253289766</v>
      </c>
      <c r="L56" s="82">
        <f t="shared" si="6"/>
        <v>6.6207010253289766</v>
      </c>
      <c r="M56" s="96">
        <f t="shared" si="7"/>
        <v>0</v>
      </c>
      <c r="N56" s="96">
        <f t="shared" si="8"/>
        <v>299383019495627.62</v>
      </c>
      <c r="O56" s="89">
        <f t="shared" si="9"/>
        <v>382231609074116.37</v>
      </c>
      <c r="P56" s="86">
        <f t="shared" si="0"/>
        <v>1276.7310908884019</v>
      </c>
      <c r="Q56" s="97">
        <f t="shared" si="10"/>
        <v>1.0371060706039678E-2</v>
      </c>
      <c r="R56" s="87">
        <f t="shared" si="1"/>
        <v>9.0658257784785173E-3</v>
      </c>
      <c r="S56" s="87">
        <f t="shared" si="2"/>
        <v>1.0971786833855799E-2</v>
      </c>
    </row>
    <row r="57" spans="1:19">
      <c r="A57" s="82">
        <v>20180321</v>
      </c>
      <c r="B57" s="82" t="s">
        <v>99</v>
      </c>
      <c r="C57" s="83">
        <v>2560000</v>
      </c>
      <c r="D57" s="83">
        <v>2553000</v>
      </c>
      <c r="E57" s="83">
        <v>128386494</v>
      </c>
      <c r="F57" s="83">
        <f t="shared" si="3"/>
        <v>0.36607358527478112</v>
      </c>
      <c r="G57" s="133">
        <f t="shared" si="4"/>
        <v>0.36607358527478112</v>
      </c>
      <c r="H57" s="84">
        <v>322500</v>
      </c>
      <c r="I57" s="84">
        <v>311500</v>
      </c>
      <c r="J57" s="88">
        <v>122666424</v>
      </c>
      <c r="K57" s="82">
        <f t="shared" si="5"/>
        <v>6.6207010253289766</v>
      </c>
      <c r="L57" s="82">
        <f t="shared" si="6"/>
        <v>6.6207010253289766</v>
      </c>
      <c r="M57" s="96">
        <f t="shared" si="7"/>
        <v>0</v>
      </c>
      <c r="N57" s="96">
        <f t="shared" si="8"/>
        <v>299383019495627.62</v>
      </c>
      <c r="O57" s="89">
        <f t="shared" si="9"/>
        <v>372969101834347.62</v>
      </c>
      <c r="P57" s="86">
        <f t="shared" si="0"/>
        <v>1245.7924382708509</v>
      </c>
      <c r="Q57" s="97">
        <f t="shared" si="10"/>
        <v>-2.4232708702991369E-2</v>
      </c>
      <c r="R57" s="87">
        <f t="shared" si="1"/>
        <v>-2.7343749999999998E-3</v>
      </c>
      <c r="S57" s="87">
        <f t="shared" si="2"/>
        <v>-3.4108527131782945E-2</v>
      </c>
    </row>
    <row r="58" spans="1:19">
      <c r="A58" s="82">
        <v>20180322</v>
      </c>
      <c r="B58" s="82" t="s">
        <v>99</v>
      </c>
      <c r="C58" s="83">
        <v>2553000</v>
      </c>
      <c r="D58" s="83">
        <v>2589000</v>
      </c>
      <c r="E58" s="83">
        <v>128386494</v>
      </c>
      <c r="F58" s="83">
        <f t="shared" si="3"/>
        <v>0.36607358527478112</v>
      </c>
      <c r="G58" s="133">
        <f t="shared" si="4"/>
        <v>0.36607358527478112</v>
      </c>
      <c r="H58" s="84">
        <v>311500</v>
      </c>
      <c r="I58" s="84">
        <v>310500</v>
      </c>
      <c r="J58" s="88">
        <v>122666424</v>
      </c>
      <c r="K58" s="82">
        <f t="shared" si="5"/>
        <v>6.6207010253289766</v>
      </c>
      <c r="L58" s="82">
        <f t="shared" si="6"/>
        <v>6.6207010253289766</v>
      </c>
      <c r="M58" s="96">
        <f t="shared" si="7"/>
        <v>0</v>
      </c>
      <c r="N58" s="96">
        <f t="shared" si="8"/>
        <v>299383019495627.62</v>
      </c>
      <c r="O58" s="89">
        <f t="shared" si="9"/>
        <v>373848924664937.25</v>
      </c>
      <c r="P58" s="86">
        <f t="shared" si="0"/>
        <v>1248.7312249531146</v>
      </c>
      <c r="Q58" s="97">
        <f t="shared" si="10"/>
        <v>2.3589697544984011E-3</v>
      </c>
      <c r="R58" s="87">
        <f t="shared" si="1"/>
        <v>1.4101057579318449E-2</v>
      </c>
      <c r="S58" s="87">
        <f t="shared" si="2"/>
        <v>-3.2102728731942215E-3</v>
      </c>
    </row>
    <row r="59" spans="1:19">
      <c r="A59" s="82">
        <v>20180323</v>
      </c>
      <c r="B59" s="82" t="s">
        <v>99</v>
      </c>
      <c r="C59" s="83">
        <v>2589000</v>
      </c>
      <c r="D59" s="83">
        <v>2486000</v>
      </c>
      <c r="E59" s="83">
        <v>128386494</v>
      </c>
      <c r="F59" s="83">
        <f t="shared" si="3"/>
        <v>0.36607358527478112</v>
      </c>
      <c r="G59" s="133">
        <f t="shared" si="4"/>
        <v>0.36607358527478112</v>
      </c>
      <c r="H59" s="84">
        <v>310500</v>
      </c>
      <c r="I59" s="84">
        <v>300000</v>
      </c>
      <c r="J59" s="88">
        <v>122666424</v>
      </c>
      <c r="K59" s="82">
        <f t="shared" si="5"/>
        <v>6.6207010253289766</v>
      </c>
      <c r="L59" s="82">
        <f t="shared" si="6"/>
        <v>6.6207010253289766</v>
      </c>
      <c r="M59" s="96">
        <f t="shared" si="7"/>
        <v>0</v>
      </c>
      <c r="N59" s="96">
        <f t="shared" si="8"/>
        <v>299383019495627.62</v>
      </c>
      <c r="O59" s="89">
        <f t="shared" si="9"/>
        <v>360480591485437.5</v>
      </c>
      <c r="P59" s="86">
        <f t="shared" si="0"/>
        <v>1204.0782810352482</v>
      </c>
      <c r="Q59" s="97">
        <f t="shared" si="10"/>
        <v>-3.5758650881452074E-2</v>
      </c>
      <c r="R59" s="87">
        <f t="shared" si="1"/>
        <v>-3.9783700270374665E-2</v>
      </c>
      <c r="S59" s="87">
        <f t="shared" si="2"/>
        <v>-3.3816425120772944E-2</v>
      </c>
    </row>
    <row r="60" spans="1:19">
      <c r="A60" s="82">
        <v>20180326</v>
      </c>
      <c r="B60" s="82" t="s">
        <v>99</v>
      </c>
      <c r="C60" s="83">
        <v>2486000</v>
      </c>
      <c r="D60" s="83">
        <v>2514000</v>
      </c>
      <c r="E60" s="83">
        <v>128386494</v>
      </c>
      <c r="F60" s="83">
        <f t="shared" si="3"/>
        <v>0.36607358527478112</v>
      </c>
      <c r="G60" s="133">
        <f t="shared" si="4"/>
        <v>0.36607358527478112</v>
      </c>
      <c r="H60" s="84">
        <v>300000</v>
      </c>
      <c r="I60" s="84">
        <v>300000</v>
      </c>
      <c r="J60" s="88">
        <v>122666424</v>
      </c>
      <c r="K60" s="82">
        <f t="shared" si="5"/>
        <v>6.6207010253289766</v>
      </c>
      <c r="L60" s="82">
        <f t="shared" si="6"/>
        <v>6.6207010253289766</v>
      </c>
      <c r="M60" s="96">
        <f t="shared" si="7"/>
        <v>0</v>
      </c>
      <c r="N60" s="96">
        <f t="shared" si="8"/>
        <v>299383019495627.62</v>
      </c>
      <c r="O60" s="89">
        <f t="shared" si="9"/>
        <v>361796560801901.75</v>
      </c>
      <c r="P60" s="86">
        <f t="shared" si="0"/>
        <v>1208.4738854308523</v>
      </c>
      <c r="Q60" s="97">
        <f t="shared" si="10"/>
        <v>3.6505968630418462E-3</v>
      </c>
      <c r="R60" s="87">
        <f t="shared" si="1"/>
        <v>1.1263073209975865E-2</v>
      </c>
      <c r="S60" s="87">
        <f t="shared" si="2"/>
        <v>0</v>
      </c>
    </row>
    <row r="61" spans="1:19">
      <c r="A61" s="82">
        <v>20180327</v>
      </c>
      <c r="B61" s="82" t="s">
        <v>99</v>
      </c>
      <c r="C61" s="83">
        <v>2514000</v>
      </c>
      <c r="D61" s="83">
        <v>2499000</v>
      </c>
      <c r="E61" s="83">
        <v>128386494</v>
      </c>
      <c r="F61" s="83">
        <f t="shared" si="3"/>
        <v>0.36607358527478112</v>
      </c>
      <c r="G61" s="133">
        <f t="shared" si="4"/>
        <v>0.36607358527478112</v>
      </c>
      <c r="H61" s="84">
        <v>300000</v>
      </c>
      <c r="I61" s="84">
        <v>297000</v>
      </c>
      <c r="J61" s="88">
        <v>122666424</v>
      </c>
      <c r="K61" s="82">
        <f t="shared" si="5"/>
        <v>6.6207010253289766</v>
      </c>
      <c r="L61" s="82">
        <f t="shared" si="6"/>
        <v>6.6207010253289766</v>
      </c>
      <c r="M61" s="96">
        <f t="shared" si="7"/>
        <v>0</v>
      </c>
      <c r="N61" s="96">
        <f t="shared" si="8"/>
        <v>299383019495627.62</v>
      </c>
      <c r="O61" s="89">
        <f t="shared" si="9"/>
        <v>358655164082059.5</v>
      </c>
      <c r="P61" s="86">
        <f t="shared" si="0"/>
        <v>1197.9809833112381</v>
      </c>
      <c r="Q61" s="97">
        <f t="shared" si="10"/>
        <v>-8.6827710934549562E-3</v>
      </c>
      <c r="R61" s="87">
        <f t="shared" si="1"/>
        <v>-5.9665871121718375E-3</v>
      </c>
      <c r="S61" s="87">
        <f t="shared" si="2"/>
        <v>-0.01</v>
      </c>
    </row>
    <row r="62" spans="1:19">
      <c r="A62" s="82">
        <v>20180328</v>
      </c>
      <c r="B62" s="82" t="s">
        <v>99</v>
      </c>
      <c r="C62" s="83">
        <v>2499000</v>
      </c>
      <c r="D62" s="83">
        <v>2435000</v>
      </c>
      <c r="E62" s="83">
        <v>128386494</v>
      </c>
      <c r="F62" s="83">
        <f t="shared" si="3"/>
        <v>0.36607358527478112</v>
      </c>
      <c r="G62" s="133">
        <f t="shared" si="4"/>
        <v>0.36607358527478112</v>
      </c>
      <c r="H62" s="84">
        <v>297000</v>
      </c>
      <c r="I62" s="84">
        <v>289500</v>
      </c>
      <c r="J62" s="88">
        <v>122666424</v>
      </c>
      <c r="K62" s="82">
        <f t="shared" si="5"/>
        <v>6.6207010253289766</v>
      </c>
      <c r="L62" s="82">
        <f t="shared" si="6"/>
        <v>6.6207010253289766</v>
      </c>
      <c r="M62" s="96">
        <f t="shared" si="7"/>
        <v>0</v>
      </c>
      <c r="N62" s="96">
        <f t="shared" si="8"/>
        <v>299383019495627.62</v>
      </c>
      <c r="O62" s="89">
        <f t="shared" si="9"/>
        <v>349556201322228.56</v>
      </c>
      <c r="P62" s="86">
        <f t="shared" si="0"/>
        <v>1167.5886024235042</v>
      </c>
      <c r="Q62" s="97">
        <f t="shared" si="10"/>
        <v>-2.5369668893849128E-2</v>
      </c>
      <c r="R62" s="87">
        <f t="shared" si="1"/>
        <v>-2.5610244097639057E-2</v>
      </c>
      <c r="S62" s="87">
        <f t="shared" si="2"/>
        <v>-2.5252525252525252E-2</v>
      </c>
    </row>
    <row r="63" spans="1:19">
      <c r="A63" s="82">
        <v>20180329</v>
      </c>
      <c r="B63" s="82" t="s">
        <v>99</v>
      </c>
      <c r="C63" s="83">
        <v>2435000</v>
      </c>
      <c r="D63" s="83">
        <v>2452000</v>
      </c>
      <c r="E63" s="83">
        <v>128386494</v>
      </c>
      <c r="F63" s="83">
        <f t="shared" si="3"/>
        <v>0.36607358527478112</v>
      </c>
      <c r="G63" s="133">
        <f t="shared" si="4"/>
        <v>0.36607358527478112</v>
      </c>
      <c r="H63" s="84">
        <v>289500</v>
      </c>
      <c r="I63" s="84">
        <v>317000</v>
      </c>
      <c r="J63" s="88">
        <v>122666424</v>
      </c>
      <c r="K63" s="82">
        <f t="shared" si="5"/>
        <v>6.6207010253289766</v>
      </c>
      <c r="L63" s="82">
        <f t="shared" si="6"/>
        <v>6.6207010253289766</v>
      </c>
      <c r="M63" s="96">
        <f t="shared" si="7"/>
        <v>0</v>
      </c>
      <c r="N63" s="96">
        <f t="shared" si="8"/>
        <v>299383019495627.62</v>
      </c>
      <c r="O63" s="89">
        <f t="shared" si="9"/>
        <v>372688969969570.62</v>
      </c>
      <c r="P63" s="86">
        <f t="shared" si="0"/>
        <v>1244.8567410317457</v>
      </c>
      <c r="Q63" s="97">
        <f t="shared" si="10"/>
        <v>6.617753757433055E-2</v>
      </c>
      <c r="R63" s="87">
        <f t="shared" si="1"/>
        <v>6.9815195071868588E-3</v>
      </c>
      <c r="S63" s="87">
        <f t="shared" si="2"/>
        <v>9.499136442141623E-2</v>
      </c>
    </row>
    <row r="64" spans="1:19">
      <c r="A64" s="82">
        <v>20180330</v>
      </c>
      <c r="B64" s="82" t="s">
        <v>99</v>
      </c>
      <c r="C64" s="83">
        <v>2452000</v>
      </c>
      <c r="D64" s="83">
        <v>2461000</v>
      </c>
      <c r="E64" s="83">
        <v>128386494</v>
      </c>
      <c r="F64" s="83">
        <f t="shared" si="3"/>
        <v>0.36607358527478112</v>
      </c>
      <c r="G64" s="133">
        <f t="shared" si="4"/>
        <v>0.36607358527478112</v>
      </c>
      <c r="H64" s="84">
        <v>317000</v>
      </c>
      <c r="I64" s="84">
        <v>309500</v>
      </c>
      <c r="J64" s="88">
        <v>122666424</v>
      </c>
      <c r="K64" s="82">
        <f t="shared" si="5"/>
        <v>6.6207010253289766</v>
      </c>
      <c r="L64" s="82">
        <f t="shared" si="6"/>
        <v>6.6207010253289766</v>
      </c>
      <c r="M64" s="96">
        <f t="shared" si="7"/>
        <v>0</v>
      </c>
      <c r="N64" s="96">
        <f t="shared" si="8"/>
        <v>299383019495627.62</v>
      </c>
      <c r="O64" s="89">
        <f t="shared" si="9"/>
        <v>367020927213378.75</v>
      </c>
      <c r="P64" s="86">
        <f t="shared" si="0"/>
        <v>1225.9243287468378</v>
      </c>
      <c r="Q64" s="97">
        <f t="shared" si="10"/>
        <v>-1.5208506859364923E-2</v>
      </c>
      <c r="R64" s="87">
        <f t="shared" si="1"/>
        <v>3.67047308319739E-3</v>
      </c>
      <c r="S64" s="87">
        <f t="shared" si="2"/>
        <v>-2.365930599369085E-2</v>
      </c>
    </row>
    <row r="65" spans="1:19">
      <c r="A65" s="82">
        <v>20180402</v>
      </c>
      <c r="B65" s="82" t="s">
        <v>99</v>
      </c>
      <c r="C65" s="83">
        <v>2461000</v>
      </c>
      <c r="D65" s="83">
        <v>2427000</v>
      </c>
      <c r="E65" s="83">
        <v>128386494</v>
      </c>
      <c r="F65" s="83">
        <f t="shared" si="3"/>
        <v>0.36607358527478112</v>
      </c>
      <c r="G65" s="133">
        <f t="shared" si="4"/>
        <v>0.36607358527478112</v>
      </c>
      <c r="H65" s="84">
        <v>309500</v>
      </c>
      <c r="I65" s="84">
        <v>304000</v>
      </c>
      <c r="J65" s="88">
        <v>122666424</v>
      </c>
      <c r="K65" s="82">
        <f t="shared" si="5"/>
        <v>6.6207010253289766</v>
      </c>
      <c r="L65" s="82">
        <f t="shared" si="6"/>
        <v>6.6207010253289766</v>
      </c>
      <c r="M65" s="96">
        <f t="shared" si="7"/>
        <v>0</v>
      </c>
      <c r="N65" s="96">
        <f t="shared" si="8"/>
        <v>299383019495627.62</v>
      </c>
      <c r="O65" s="89">
        <f t="shared" si="9"/>
        <v>360956207016631.5</v>
      </c>
      <c r="P65" s="86">
        <f t="shared" si="0"/>
        <v>1205.666933364279</v>
      </c>
      <c r="Q65" s="97">
        <f t="shared" si="10"/>
        <v>-1.6524180903780803E-2</v>
      </c>
      <c r="R65" s="87">
        <f t="shared" si="1"/>
        <v>-1.3815522145469321E-2</v>
      </c>
      <c r="S65" s="87">
        <f t="shared" si="2"/>
        <v>-1.7770597738287562E-2</v>
      </c>
    </row>
    <row r="66" spans="1:19">
      <c r="A66" s="82">
        <v>20180403</v>
      </c>
      <c r="B66" s="82" t="s">
        <v>99</v>
      </c>
      <c r="C66" s="83">
        <v>2427000</v>
      </c>
      <c r="D66" s="83">
        <v>2406000</v>
      </c>
      <c r="E66" s="83">
        <v>128386494</v>
      </c>
      <c r="F66" s="83">
        <f t="shared" si="3"/>
        <v>0.36607358527478112</v>
      </c>
      <c r="G66" s="133">
        <f t="shared" si="4"/>
        <v>0.36607358527478112</v>
      </c>
      <c r="H66" s="84">
        <v>304000</v>
      </c>
      <c r="I66" s="84">
        <v>299000</v>
      </c>
      <c r="J66" s="88">
        <v>122666424</v>
      </c>
      <c r="K66" s="82">
        <f t="shared" si="5"/>
        <v>6.6207010253289766</v>
      </c>
      <c r="L66" s="82">
        <f t="shared" si="6"/>
        <v>6.6207010253289766</v>
      </c>
      <c r="M66" s="96">
        <f t="shared" si="7"/>
        <v>0</v>
      </c>
      <c r="N66" s="96">
        <f t="shared" si="8"/>
        <v>299383019495627.62</v>
      </c>
      <c r="O66" s="89">
        <f t="shared" si="9"/>
        <v>355908541433532.12</v>
      </c>
      <c r="P66" s="86">
        <f t="shared" si="0"/>
        <v>1188.8067066500078</v>
      </c>
      <c r="Q66" s="97">
        <f t="shared" si="10"/>
        <v>-1.3984149558804471E-2</v>
      </c>
      <c r="R66" s="87">
        <f t="shared" si="1"/>
        <v>-8.65265760197775E-3</v>
      </c>
      <c r="S66" s="87">
        <f t="shared" si="2"/>
        <v>-1.6447368421052631E-2</v>
      </c>
    </row>
    <row r="67" spans="1:19">
      <c r="A67" s="82">
        <v>20180404</v>
      </c>
      <c r="B67" s="82" t="s">
        <v>99</v>
      </c>
      <c r="C67" s="83">
        <v>2406000</v>
      </c>
      <c r="D67" s="83">
        <v>2346000</v>
      </c>
      <c r="E67" s="83">
        <v>128386494</v>
      </c>
      <c r="F67" s="83">
        <f t="shared" si="3"/>
        <v>0.36607358527478112</v>
      </c>
      <c r="G67" s="133">
        <f t="shared" si="4"/>
        <v>0.36607358527478112</v>
      </c>
      <c r="H67" s="84">
        <v>299000</v>
      </c>
      <c r="I67" s="84">
        <v>294000</v>
      </c>
      <c r="J67" s="88">
        <v>122666424</v>
      </c>
      <c r="K67" s="82">
        <f t="shared" si="5"/>
        <v>6.6207010253289766</v>
      </c>
      <c r="L67" s="82">
        <f t="shared" si="6"/>
        <v>6.6207010253289766</v>
      </c>
      <c r="M67" s="96">
        <f t="shared" si="7"/>
        <v>0</v>
      </c>
      <c r="N67" s="96">
        <f t="shared" si="8"/>
        <v>299383019495627.62</v>
      </c>
      <c r="O67" s="89">
        <f t="shared" si="9"/>
        <v>349027918588214.56</v>
      </c>
      <c r="P67" s="86">
        <f t="shared" si="0"/>
        <v>1165.8240309561445</v>
      </c>
      <c r="Q67" s="97">
        <f t="shared" si="10"/>
        <v>-1.9332558914162908E-2</v>
      </c>
      <c r="R67" s="87">
        <f t="shared" si="1"/>
        <v>-2.4937655860349128E-2</v>
      </c>
      <c r="S67" s="87">
        <f t="shared" si="2"/>
        <v>-1.6722408026755852E-2</v>
      </c>
    </row>
    <row r="68" spans="1:19">
      <c r="A68" s="82">
        <v>20180405</v>
      </c>
      <c r="B68" s="82" t="s">
        <v>99</v>
      </c>
      <c r="C68" s="83">
        <v>2346000</v>
      </c>
      <c r="D68" s="83">
        <v>2437000</v>
      </c>
      <c r="E68" s="83">
        <v>128386494</v>
      </c>
      <c r="F68" s="83">
        <f t="shared" si="3"/>
        <v>0.36607358527478112</v>
      </c>
      <c r="G68" s="133">
        <f t="shared" si="4"/>
        <v>0.36607358527478112</v>
      </c>
      <c r="H68" s="84">
        <v>294000</v>
      </c>
      <c r="I68" s="84">
        <v>295000</v>
      </c>
      <c r="J68" s="88">
        <v>122666424</v>
      </c>
      <c r="K68" s="82">
        <f t="shared" si="5"/>
        <v>6.6207010253289766</v>
      </c>
      <c r="L68" s="82">
        <f t="shared" si="6"/>
        <v>6.6207010253289766</v>
      </c>
      <c r="M68" s="96">
        <f t="shared" si="7"/>
        <v>0</v>
      </c>
      <c r="N68" s="96">
        <f t="shared" si="8"/>
        <v>299383019495627.62</v>
      </c>
      <c r="O68" s="89">
        <f t="shared" si="9"/>
        <v>354116956585873.75</v>
      </c>
      <c r="P68" s="86">
        <f t="shared" ref="P68:P131" si="11">O68/N68*1000</f>
        <v>1182.8224499253724</v>
      </c>
      <c r="Q68" s="97">
        <f t="shared" si="10"/>
        <v>1.4580604377563549E-2</v>
      </c>
      <c r="R68" s="87">
        <f t="shared" ref="R68:R131" si="12">(D68-C68)/C68</f>
        <v>3.8789428815004259E-2</v>
      </c>
      <c r="S68" s="87">
        <f t="shared" ref="S68:S131" si="13">(I68-H68)/H68</f>
        <v>3.4013605442176869E-3</v>
      </c>
    </row>
    <row r="69" spans="1:19">
      <c r="A69" s="82">
        <v>20180406</v>
      </c>
      <c r="B69" s="82" t="s">
        <v>99</v>
      </c>
      <c r="C69" s="83">
        <v>2437000</v>
      </c>
      <c r="D69" s="83">
        <v>2420000</v>
      </c>
      <c r="E69" s="83">
        <v>128386494</v>
      </c>
      <c r="F69" s="83">
        <f t="shared" ref="F69:F132" si="14">G68</f>
        <v>0.36607358527478112</v>
      </c>
      <c r="G69" s="133">
        <f t="shared" ref="G69:G132" si="15">IF(B69="Y",0.4*(C69*E69+H69*J69)/(C69*E69),IF(M69=0,F69,D68*E68*G68/O68*(C69*E69+H69*J69)/(C69*E69)))</f>
        <v>0.36607358527478112</v>
      </c>
      <c r="H69" s="84">
        <v>295000</v>
      </c>
      <c r="I69" s="84">
        <v>292000</v>
      </c>
      <c r="J69" s="88">
        <v>122666424</v>
      </c>
      <c r="K69" s="82">
        <f t="shared" ref="K69:K132" si="16">L68</f>
        <v>6.6207010253289766</v>
      </c>
      <c r="L69" s="82">
        <f t="shared" ref="L69:L132" si="17">IF(B69="Y",0.6*(C69*E69+H69*J69)/(H69*J69),IF(M69=0,K69,I68*J68*L68/O68*(C69*E69+H69*J69)/(H69*J69)))</f>
        <v>6.6207010253289766</v>
      </c>
      <c r="M69" s="96">
        <f t="shared" ref="M69:M132" si="18">IF(O68&lt;&gt;(C69*E69*F69+H69*J69*K69),1,0)</f>
        <v>0</v>
      </c>
      <c r="N69" s="96">
        <f t="shared" ref="N69:N132" si="19">IF(AND(M69=0,B69="N"),N68,N68*(C69*E69*G69+H69*J69*L69)/O68)</f>
        <v>299383019495627.62</v>
      </c>
      <c r="O69" s="89">
        <f t="shared" ref="O69:O132" si="20">D69*E69*G69+I69*J69*L69</f>
        <v>350881562057712.56</v>
      </c>
      <c r="P69" s="86">
        <f t="shared" si="11"/>
        <v>1172.0155760632144</v>
      </c>
      <c r="Q69" s="97">
        <f t="shared" ref="Q69:Q132" si="21">(P69-P68)/P68</f>
        <v>-9.1365139906161193E-3</v>
      </c>
      <c r="R69" s="87">
        <f t="shared" si="12"/>
        <v>-6.9757899056216658E-3</v>
      </c>
      <c r="S69" s="87">
        <f t="shared" si="13"/>
        <v>-1.0169491525423728E-2</v>
      </c>
    </row>
    <row r="70" spans="1:19">
      <c r="A70" s="82">
        <v>20180409</v>
      </c>
      <c r="B70" s="82" t="s">
        <v>99</v>
      </c>
      <c r="C70" s="83">
        <v>2420000</v>
      </c>
      <c r="D70" s="83">
        <v>2460000</v>
      </c>
      <c r="E70" s="83">
        <v>128386494</v>
      </c>
      <c r="F70" s="83">
        <f t="shared" si="14"/>
        <v>0.36607358527478112</v>
      </c>
      <c r="G70" s="133">
        <f t="shared" si="15"/>
        <v>0.36607358527478112</v>
      </c>
      <c r="H70" s="84">
        <v>292000</v>
      </c>
      <c r="I70" s="84">
        <v>306000</v>
      </c>
      <c r="J70" s="88">
        <v>122666424</v>
      </c>
      <c r="K70" s="82">
        <f t="shared" si="16"/>
        <v>6.6207010253289766</v>
      </c>
      <c r="L70" s="82">
        <f t="shared" si="17"/>
        <v>6.6207010253289766</v>
      </c>
      <c r="M70" s="96">
        <f t="shared" si="18"/>
        <v>0</v>
      </c>
      <c r="N70" s="96">
        <f t="shared" si="19"/>
        <v>299383019495627.62</v>
      </c>
      <c r="O70" s="89">
        <f t="shared" si="20"/>
        <v>364131446292193.5</v>
      </c>
      <c r="P70" s="86">
        <f t="shared" si="11"/>
        <v>1216.2728764832686</v>
      </c>
      <c r="Q70" s="97">
        <f t="shared" si="21"/>
        <v>3.776169986470139E-2</v>
      </c>
      <c r="R70" s="87">
        <f t="shared" si="12"/>
        <v>1.6528925619834711E-2</v>
      </c>
      <c r="S70" s="87">
        <f t="shared" si="13"/>
        <v>4.7945205479452052E-2</v>
      </c>
    </row>
    <row r="71" spans="1:19">
      <c r="A71" s="82">
        <v>20180410</v>
      </c>
      <c r="B71" s="82" t="s">
        <v>99</v>
      </c>
      <c r="C71" s="83">
        <v>2460000</v>
      </c>
      <c r="D71" s="83">
        <v>2444000</v>
      </c>
      <c r="E71" s="83">
        <v>128386494</v>
      </c>
      <c r="F71" s="83">
        <f t="shared" si="14"/>
        <v>0.36607358527478112</v>
      </c>
      <c r="G71" s="133">
        <f t="shared" si="15"/>
        <v>0.36607358527478112</v>
      </c>
      <c r="H71" s="84">
        <v>306000</v>
      </c>
      <c r="I71" s="84">
        <v>303000</v>
      </c>
      <c r="J71" s="88">
        <v>122666424</v>
      </c>
      <c r="K71" s="82">
        <f t="shared" si="16"/>
        <v>6.6207010253289766</v>
      </c>
      <c r="L71" s="82">
        <f t="shared" si="17"/>
        <v>6.6207010253289766</v>
      </c>
      <c r="M71" s="96">
        <f t="shared" si="18"/>
        <v>0</v>
      </c>
      <c r="N71" s="96">
        <f t="shared" si="19"/>
        <v>299383019495627.62</v>
      </c>
      <c r="O71" s="89">
        <f t="shared" si="20"/>
        <v>360943050668191.75</v>
      </c>
      <c r="P71" s="86">
        <f t="shared" si="11"/>
        <v>1205.6229884923823</v>
      </c>
      <c r="Q71" s="97">
        <f t="shared" si="21"/>
        <v>-8.7561666438533206E-3</v>
      </c>
      <c r="R71" s="87">
        <f t="shared" si="12"/>
        <v>-6.5040650406504065E-3</v>
      </c>
      <c r="S71" s="87">
        <f t="shared" si="13"/>
        <v>-9.8039215686274508E-3</v>
      </c>
    </row>
    <row r="72" spans="1:19">
      <c r="A72" s="82">
        <v>20180411</v>
      </c>
      <c r="B72" s="82" t="s">
        <v>99</v>
      </c>
      <c r="C72" s="83">
        <v>2444000</v>
      </c>
      <c r="D72" s="83">
        <v>2443000</v>
      </c>
      <c r="E72" s="83">
        <v>128386494</v>
      </c>
      <c r="F72" s="83">
        <f t="shared" si="14"/>
        <v>0.36607358527478112</v>
      </c>
      <c r="G72" s="133">
        <f t="shared" si="15"/>
        <v>0.36607358527478112</v>
      </c>
      <c r="H72" s="84">
        <v>303000</v>
      </c>
      <c r="I72" s="84">
        <v>298000</v>
      </c>
      <c r="J72" s="88">
        <v>122666424</v>
      </c>
      <c r="K72" s="82">
        <f t="shared" si="16"/>
        <v>6.6207010253289766</v>
      </c>
      <c r="L72" s="82">
        <f t="shared" si="17"/>
        <v>6.6207010253289766</v>
      </c>
      <c r="M72" s="96">
        <f t="shared" si="18"/>
        <v>0</v>
      </c>
      <c r="N72" s="96">
        <f t="shared" si="19"/>
        <v>299383019495627.62</v>
      </c>
      <c r="O72" s="89">
        <f t="shared" si="20"/>
        <v>356835363168281.12</v>
      </c>
      <c r="P72" s="86">
        <f t="shared" si="11"/>
        <v>1191.9024792035427</v>
      </c>
      <c r="Q72" s="97">
        <f t="shared" si="21"/>
        <v>-1.1380431046688098E-2</v>
      </c>
      <c r="R72" s="87">
        <f t="shared" si="12"/>
        <v>-4.0916530278232408E-4</v>
      </c>
      <c r="S72" s="87">
        <f t="shared" si="13"/>
        <v>-1.65016501650165E-2</v>
      </c>
    </row>
    <row r="73" spans="1:19">
      <c r="A73" s="82">
        <v>20180412</v>
      </c>
      <c r="B73" s="82" t="s">
        <v>99</v>
      </c>
      <c r="C73" s="83">
        <v>2443000</v>
      </c>
      <c r="D73" s="83">
        <v>2450000</v>
      </c>
      <c r="E73" s="83">
        <v>128386494</v>
      </c>
      <c r="F73" s="83">
        <f t="shared" si="14"/>
        <v>0.36607358527478112</v>
      </c>
      <c r="G73" s="133">
        <f t="shared" si="15"/>
        <v>0.36607358527478112</v>
      </c>
      <c r="H73" s="84">
        <v>298000</v>
      </c>
      <c r="I73" s="84">
        <v>298500</v>
      </c>
      <c r="J73" s="88">
        <v>122666424</v>
      </c>
      <c r="K73" s="82">
        <f t="shared" si="16"/>
        <v>6.6207010253289766</v>
      </c>
      <c r="L73" s="82">
        <f t="shared" si="17"/>
        <v>6.6207010253289766</v>
      </c>
      <c r="M73" s="96">
        <f t="shared" si="18"/>
        <v>0</v>
      </c>
      <c r="N73" s="96">
        <f t="shared" si="19"/>
        <v>299383019495627.62</v>
      </c>
      <c r="O73" s="89">
        <f t="shared" si="20"/>
        <v>357570424356972.31</v>
      </c>
      <c r="P73" s="86">
        <f t="shared" si="11"/>
        <v>1194.3577326442005</v>
      </c>
      <c r="Q73" s="97">
        <f t="shared" si="21"/>
        <v>2.0599449061457012E-3</v>
      </c>
      <c r="R73" s="87">
        <f t="shared" si="12"/>
        <v>2.8653295128939827E-3</v>
      </c>
      <c r="S73" s="87">
        <f t="shared" si="13"/>
        <v>1.6778523489932886E-3</v>
      </c>
    </row>
    <row r="74" spans="1:19">
      <c r="A74" s="82">
        <v>20180413</v>
      </c>
      <c r="B74" s="82" t="s">
        <v>99</v>
      </c>
      <c r="C74" s="83">
        <v>2450000</v>
      </c>
      <c r="D74" s="83">
        <v>2490000</v>
      </c>
      <c r="E74" s="83">
        <v>128386494</v>
      </c>
      <c r="F74" s="83">
        <f t="shared" si="14"/>
        <v>0.36607358527478112</v>
      </c>
      <c r="G74" s="133">
        <f t="shared" si="15"/>
        <v>0.36607358527478112</v>
      </c>
      <c r="H74" s="84">
        <v>298500</v>
      </c>
      <c r="I74" s="84">
        <v>290000</v>
      </c>
      <c r="J74" s="88">
        <v>122666424</v>
      </c>
      <c r="K74" s="82">
        <f t="shared" si="16"/>
        <v>6.6207010253289766</v>
      </c>
      <c r="L74" s="82">
        <f t="shared" si="17"/>
        <v>6.6207010253289766</v>
      </c>
      <c r="M74" s="96">
        <f t="shared" si="18"/>
        <v>0</v>
      </c>
      <c r="N74" s="96">
        <f t="shared" si="19"/>
        <v>299383019495627.62</v>
      </c>
      <c r="O74" s="89">
        <f t="shared" si="20"/>
        <v>352547209910572.87</v>
      </c>
      <c r="P74" s="86">
        <f t="shared" si="11"/>
        <v>1177.5791776851984</v>
      </c>
      <c r="Q74" s="97">
        <f t="shared" si="21"/>
        <v>-1.4048182132045072E-2</v>
      </c>
      <c r="R74" s="87">
        <f t="shared" si="12"/>
        <v>1.6326530612244899E-2</v>
      </c>
      <c r="S74" s="87">
        <f t="shared" si="13"/>
        <v>-2.8475711892797319E-2</v>
      </c>
    </row>
    <row r="75" spans="1:19">
      <c r="A75" s="82">
        <v>20180416</v>
      </c>
      <c r="B75" s="82" t="s">
        <v>99</v>
      </c>
      <c r="C75" s="83">
        <v>2490000</v>
      </c>
      <c r="D75" s="83">
        <v>2517000</v>
      </c>
      <c r="E75" s="83">
        <v>128386494</v>
      </c>
      <c r="F75" s="83">
        <f t="shared" si="14"/>
        <v>0.36607358527478112</v>
      </c>
      <c r="G75" s="133">
        <f t="shared" si="15"/>
        <v>0.36607358527478112</v>
      </c>
      <c r="H75" s="84">
        <v>290000</v>
      </c>
      <c r="I75" s="84">
        <v>295500</v>
      </c>
      <c r="J75" s="88">
        <v>122666424</v>
      </c>
      <c r="K75" s="82">
        <f t="shared" si="16"/>
        <v>6.6207010253289766</v>
      </c>
      <c r="L75" s="82">
        <f t="shared" si="17"/>
        <v>6.6207010253289766</v>
      </c>
      <c r="M75" s="96">
        <f t="shared" si="18"/>
        <v>0</v>
      </c>
      <c r="N75" s="96">
        <f t="shared" si="19"/>
        <v>299383019495627.62</v>
      </c>
      <c r="O75" s="89">
        <f t="shared" si="20"/>
        <v>358282937778204</v>
      </c>
      <c r="P75" s="86">
        <f t="shared" si="11"/>
        <v>1196.7376719688559</v>
      </c>
      <c r="Q75" s="97">
        <f t="shared" si="21"/>
        <v>1.6269389478606403E-2</v>
      </c>
      <c r="R75" s="87">
        <f t="shared" si="12"/>
        <v>1.0843373493975903E-2</v>
      </c>
      <c r="S75" s="87">
        <f t="shared" si="13"/>
        <v>1.896551724137931E-2</v>
      </c>
    </row>
    <row r="76" spans="1:19" s="80" customFormat="1">
      <c r="A76" s="91">
        <v>20180417</v>
      </c>
      <c r="B76" s="91" t="s">
        <v>99</v>
      </c>
      <c r="C76" s="91">
        <v>2517000</v>
      </c>
      <c r="D76" s="91">
        <v>2499000</v>
      </c>
      <c r="E76" s="91">
        <v>128386494</v>
      </c>
      <c r="F76" s="91">
        <f t="shared" si="14"/>
        <v>0.36607358527478112</v>
      </c>
      <c r="G76" s="146">
        <f t="shared" si="15"/>
        <v>0.36794888781805274</v>
      </c>
      <c r="H76" s="91">
        <v>295500</v>
      </c>
      <c r="I76" s="91">
        <v>290000</v>
      </c>
      <c r="J76" s="92">
        <v>125108377</v>
      </c>
      <c r="K76" s="91">
        <f t="shared" si="16"/>
        <v>6.6207010253289766</v>
      </c>
      <c r="L76" s="91">
        <f t="shared" si="17"/>
        <v>6.5247277216260136</v>
      </c>
      <c r="M76" s="93">
        <f t="shared" si="18"/>
        <v>1</v>
      </c>
      <c r="N76" s="93">
        <f t="shared" si="19"/>
        <v>300916683109873.62</v>
      </c>
      <c r="O76" s="92">
        <f t="shared" si="20"/>
        <v>354778377257385.75</v>
      </c>
      <c r="P76" s="94">
        <f t="shared" si="11"/>
        <v>1178.9920505266423</v>
      </c>
      <c r="Q76" s="95">
        <f t="shared" si="21"/>
        <v>-1.4828330266414015E-2</v>
      </c>
      <c r="R76" s="91">
        <f t="shared" si="12"/>
        <v>-7.1513706793802142E-3</v>
      </c>
      <c r="S76" s="91">
        <f t="shared" si="13"/>
        <v>-1.8612521150592216E-2</v>
      </c>
    </row>
    <row r="77" spans="1:19">
      <c r="A77" s="82">
        <v>20180418</v>
      </c>
      <c r="B77" s="82" t="s">
        <v>99</v>
      </c>
      <c r="C77" s="83">
        <v>2499000</v>
      </c>
      <c r="D77" s="83">
        <v>2568000</v>
      </c>
      <c r="E77" s="83">
        <v>128386494</v>
      </c>
      <c r="F77" s="83">
        <f t="shared" si="14"/>
        <v>0.36794888781805274</v>
      </c>
      <c r="G77" s="133">
        <f t="shared" si="15"/>
        <v>0.36794888781805274</v>
      </c>
      <c r="H77" s="84">
        <v>290000</v>
      </c>
      <c r="I77" s="84">
        <v>284500</v>
      </c>
      <c r="J77" s="88">
        <v>125108377</v>
      </c>
      <c r="K77" s="82">
        <f t="shared" si="16"/>
        <v>6.5247277216260136</v>
      </c>
      <c r="L77" s="82">
        <f t="shared" si="17"/>
        <v>6.5247277216260136</v>
      </c>
      <c r="M77" s="96">
        <f t="shared" si="18"/>
        <v>0</v>
      </c>
      <c r="N77" s="96">
        <f t="shared" si="19"/>
        <v>300916683109873.62</v>
      </c>
      <c r="O77" s="89">
        <f t="shared" si="20"/>
        <v>353548274801271.25</v>
      </c>
      <c r="P77" s="86">
        <f t="shared" si="11"/>
        <v>1174.9041998850566</v>
      </c>
      <c r="Q77" s="97">
        <f t="shared" si="21"/>
        <v>-3.4672419035901474E-3</v>
      </c>
      <c r="R77" s="87">
        <f t="shared" si="12"/>
        <v>2.7611044417767107E-2</v>
      </c>
      <c r="S77" s="87">
        <f t="shared" si="13"/>
        <v>-1.896551724137931E-2</v>
      </c>
    </row>
    <row r="78" spans="1:19">
      <c r="A78" s="82">
        <v>20180419</v>
      </c>
      <c r="B78" s="82" t="s">
        <v>99</v>
      </c>
      <c r="C78" s="83">
        <v>2568000</v>
      </c>
      <c r="D78" s="83">
        <v>2639000</v>
      </c>
      <c r="E78" s="83">
        <v>128386494</v>
      </c>
      <c r="F78" s="83">
        <f t="shared" si="14"/>
        <v>0.36794888781805274</v>
      </c>
      <c r="G78" s="133">
        <f t="shared" si="15"/>
        <v>0.36794888781805274</v>
      </c>
      <c r="H78" s="84">
        <v>284500</v>
      </c>
      <c r="I78" s="84">
        <v>266500</v>
      </c>
      <c r="J78" s="88">
        <v>125108377</v>
      </c>
      <c r="K78" s="82">
        <f t="shared" si="16"/>
        <v>6.5247277216260136</v>
      </c>
      <c r="L78" s="82">
        <f t="shared" si="17"/>
        <v>6.5247277216260136</v>
      </c>
      <c r="M78" s="96">
        <f t="shared" si="18"/>
        <v>0</v>
      </c>
      <c r="N78" s="96">
        <f t="shared" si="19"/>
        <v>300916683109873.62</v>
      </c>
      <c r="O78" s="89">
        <f t="shared" si="20"/>
        <v>342208925485268.87</v>
      </c>
      <c r="P78" s="86">
        <f t="shared" si="11"/>
        <v>1137.2215124420941</v>
      </c>
      <c r="Q78" s="97">
        <f t="shared" si="21"/>
        <v>-3.2072987267088786E-2</v>
      </c>
      <c r="R78" s="87">
        <f t="shared" si="12"/>
        <v>2.764797507788162E-2</v>
      </c>
      <c r="S78" s="87">
        <f t="shared" si="13"/>
        <v>-6.32688927943761E-2</v>
      </c>
    </row>
    <row r="79" spans="1:19">
      <c r="A79" s="82">
        <v>20180420</v>
      </c>
      <c r="B79" s="82" t="s">
        <v>99</v>
      </c>
      <c r="C79" s="83">
        <v>2639000</v>
      </c>
      <c r="D79" s="83">
        <v>2581000</v>
      </c>
      <c r="E79" s="83">
        <v>128386494</v>
      </c>
      <c r="F79" s="83">
        <f t="shared" si="14"/>
        <v>0.36794888781805274</v>
      </c>
      <c r="G79" s="133">
        <f t="shared" si="15"/>
        <v>0.36794888781805274</v>
      </c>
      <c r="H79" s="84">
        <v>266500</v>
      </c>
      <c r="I79" s="84">
        <v>269000</v>
      </c>
      <c r="J79" s="88">
        <v>125108377</v>
      </c>
      <c r="K79" s="82">
        <f t="shared" si="16"/>
        <v>6.5247277216260136</v>
      </c>
      <c r="L79" s="82">
        <f t="shared" si="17"/>
        <v>6.5247277216260136</v>
      </c>
      <c r="M79" s="96">
        <f t="shared" si="18"/>
        <v>0</v>
      </c>
      <c r="N79" s="96">
        <f t="shared" si="19"/>
        <v>300916683109873.62</v>
      </c>
      <c r="O79" s="89">
        <f t="shared" si="20"/>
        <v>341509769998984.44</v>
      </c>
      <c r="P79" s="86">
        <f t="shared" si="11"/>
        <v>1134.8980936171263</v>
      </c>
      <c r="Q79" s="97">
        <f t="shared" si="21"/>
        <v>-2.0430661920723282E-3</v>
      </c>
      <c r="R79" s="87">
        <f t="shared" si="12"/>
        <v>-2.197802197802198E-2</v>
      </c>
      <c r="S79" s="87">
        <f t="shared" si="13"/>
        <v>9.3808630393996256E-3</v>
      </c>
    </row>
    <row r="80" spans="1:19">
      <c r="A80" s="82">
        <v>20180423</v>
      </c>
      <c r="B80" s="82" t="s">
        <v>99</v>
      </c>
      <c r="C80" s="83">
        <v>2581000</v>
      </c>
      <c r="D80" s="83">
        <v>2595000</v>
      </c>
      <c r="E80" s="83">
        <v>128386494</v>
      </c>
      <c r="F80" s="83">
        <f t="shared" si="14"/>
        <v>0.36794888781805274</v>
      </c>
      <c r="G80" s="133">
        <f t="shared" si="15"/>
        <v>0.36794888781805274</v>
      </c>
      <c r="H80" s="84">
        <v>269000</v>
      </c>
      <c r="I80" s="84">
        <v>250500</v>
      </c>
      <c r="J80" s="88">
        <v>125108377</v>
      </c>
      <c r="K80" s="82">
        <f t="shared" si="16"/>
        <v>6.5247277216260136</v>
      </c>
      <c r="L80" s="82">
        <f t="shared" si="17"/>
        <v>6.5247277216260136</v>
      </c>
      <c r="M80" s="96">
        <f t="shared" si="18"/>
        <v>0</v>
      </c>
      <c r="N80" s="96">
        <f t="shared" si="19"/>
        <v>300916683109873.62</v>
      </c>
      <c r="O80" s="89">
        <f t="shared" si="20"/>
        <v>327069610577517.25</v>
      </c>
      <c r="P80" s="86">
        <f t="shared" si="11"/>
        <v>1086.9108591699267</v>
      </c>
      <c r="Q80" s="97">
        <f t="shared" si="21"/>
        <v>-4.228329813671252E-2</v>
      </c>
      <c r="R80" s="87">
        <f t="shared" si="12"/>
        <v>5.424254165052305E-3</v>
      </c>
      <c r="S80" s="87">
        <f t="shared" si="13"/>
        <v>-6.8773234200743494E-2</v>
      </c>
    </row>
    <row r="81" spans="1:19">
      <c r="A81" s="82">
        <v>20180424</v>
      </c>
      <c r="B81" s="82" t="s">
        <v>99</v>
      </c>
      <c r="C81" s="83">
        <v>2595000</v>
      </c>
      <c r="D81" s="83">
        <v>2523000</v>
      </c>
      <c r="E81" s="83">
        <v>128386494</v>
      </c>
      <c r="F81" s="83">
        <f t="shared" si="14"/>
        <v>0.36794888781805274</v>
      </c>
      <c r="G81" s="133">
        <f t="shared" si="15"/>
        <v>0.36794888781805274</v>
      </c>
      <c r="H81" s="84">
        <v>250500</v>
      </c>
      <c r="I81" s="84">
        <v>248500</v>
      </c>
      <c r="J81" s="88">
        <v>125108377</v>
      </c>
      <c r="K81" s="82">
        <f t="shared" si="16"/>
        <v>6.5247277216260136</v>
      </c>
      <c r="L81" s="82">
        <f t="shared" si="17"/>
        <v>6.5247277216260136</v>
      </c>
      <c r="M81" s="96">
        <f t="shared" si="18"/>
        <v>0</v>
      </c>
      <c r="N81" s="96">
        <f t="shared" si="19"/>
        <v>300916683109873.62</v>
      </c>
      <c r="O81" s="89">
        <f t="shared" si="20"/>
        <v>322035758313450.69</v>
      </c>
      <c r="P81" s="86">
        <f t="shared" si="11"/>
        <v>1070.1824670713449</v>
      </c>
      <c r="Q81" s="97">
        <f t="shared" si="21"/>
        <v>-1.5390767290113537E-2</v>
      </c>
      <c r="R81" s="87">
        <f t="shared" si="12"/>
        <v>-2.7745664739884393E-2</v>
      </c>
      <c r="S81" s="87">
        <f t="shared" si="13"/>
        <v>-7.9840319361277438E-3</v>
      </c>
    </row>
    <row r="82" spans="1:19">
      <c r="A82" s="82">
        <v>20180425</v>
      </c>
      <c r="B82" s="82" t="s">
        <v>99</v>
      </c>
      <c r="C82" s="83">
        <v>2523000</v>
      </c>
      <c r="D82" s="83">
        <v>2520000</v>
      </c>
      <c r="E82" s="83">
        <v>128386494</v>
      </c>
      <c r="F82" s="83">
        <f t="shared" si="14"/>
        <v>0.36794888781805274</v>
      </c>
      <c r="G82" s="133">
        <f t="shared" si="15"/>
        <v>0.36794888781805274</v>
      </c>
      <c r="H82" s="84">
        <v>248500</v>
      </c>
      <c r="I82" s="84">
        <v>251000</v>
      </c>
      <c r="J82" s="88">
        <v>125108377</v>
      </c>
      <c r="K82" s="82">
        <f t="shared" si="16"/>
        <v>6.5247277216260136</v>
      </c>
      <c r="L82" s="82">
        <f t="shared" si="17"/>
        <v>6.5247277216260136</v>
      </c>
      <c r="M82" s="96">
        <f t="shared" si="18"/>
        <v>0</v>
      </c>
      <c r="N82" s="96">
        <f t="shared" si="19"/>
        <v>300916683109873.62</v>
      </c>
      <c r="O82" s="89">
        <f t="shared" si="20"/>
        <v>323934784549465.06</v>
      </c>
      <c r="P82" s="86">
        <f t="shared" si="11"/>
        <v>1076.4932711663141</v>
      </c>
      <c r="Q82" s="97">
        <f t="shared" si="21"/>
        <v>5.8969421469212448E-3</v>
      </c>
      <c r="R82" s="87">
        <f t="shared" si="12"/>
        <v>-1.1890606420927466E-3</v>
      </c>
      <c r="S82" s="87">
        <f t="shared" si="13"/>
        <v>1.0060362173038229E-2</v>
      </c>
    </row>
    <row r="83" spans="1:19">
      <c r="A83" s="82">
        <v>20180426</v>
      </c>
      <c r="B83" s="82" t="s">
        <v>99</v>
      </c>
      <c r="C83" s="83">
        <v>2520000</v>
      </c>
      <c r="D83" s="83">
        <v>2607000</v>
      </c>
      <c r="E83" s="83">
        <v>128386494</v>
      </c>
      <c r="F83" s="83">
        <f t="shared" si="14"/>
        <v>0.36794888781805274</v>
      </c>
      <c r="G83" s="133">
        <f t="shared" si="15"/>
        <v>0.36794888781805274</v>
      </c>
      <c r="H83" s="84">
        <v>251000</v>
      </c>
      <c r="I83" s="84">
        <v>257000</v>
      </c>
      <c r="J83" s="88">
        <v>125108377</v>
      </c>
      <c r="K83" s="82">
        <f t="shared" si="16"/>
        <v>6.5247277216260136</v>
      </c>
      <c r="L83" s="82">
        <f t="shared" si="17"/>
        <v>6.5247277216260136</v>
      </c>
      <c r="M83" s="96">
        <f t="shared" si="18"/>
        <v>0</v>
      </c>
      <c r="N83" s="96">
        <f t="shared" si="19"/>
        <v>300916683109873.62</v>
      </c>
      <c r="O83" s="89">
        <f t="shared" si="20"/>
        <v>332942424211182.12</v>
      </c>
      <c r="P83" s="86">
        <f t="shared" si="11"/>
        <v>1106.427270068024</v>
      </c>
      <c r="Q83" s="97">
        <f t="shared" si="21"/>
        <v>2.780695402701237E-2</v>
      </c>
      <c r="R83" s="87">
        <f t="shared" si="12"/>
        <v>3.4523809523809526E-2</v>
      </c>
      <c r="S83" s="87">
        <f t="shared" si="13"/>
        <v>2.3904382470119521E-2</v>
      </c>
    </row>
    <row r="84" spans="1:19">
      <c r="A84" s="82">
        <v>20180427</v>
      </c>
      <c r="B84" s="82" t="s">
        <v>99</v>
      </c>
      <c r="C84" s="83">
        <v>2607000</v>
      </c>
      <c r="D84" s="83">
        <v>2650000</v>
      </c>
      <c r="E84" s="83">
        <v>128386494</v>
      </c>
      <c r="F84" s="83">
        <f t="shared" si="14"/>
        <v>0.36794888781805274</v>
      </c>
      <c r="G84" s="133">
        <f t="shared" si="15"/>
        <v>0.36794888781805274</v>
      </c>
      <c r="H84" s="84">
        <v>257000</v>
      </c>
      <c r="I84" s="84">
        <v>276500</v>
      </c>
      <c r="J84" s="88">
        <v>125108377</v>
      </c>
      <c r="K84" s="82">
        <f t="shared" si="16"/>
        <v>6.5247277216260136</v>
      </c>
      <c r="L84" s="82">
        <f t="shared" si="17"/>
        <v>6.5247277216260136</v>
      </c>
      <c r="M84" s="96">
        <f t="shared" si="18"/>
        <v>0</v>
      </c>
      <c r="N84" s="96">
        <f t="shared" si="19"/>
        <v>300916683109873.62</v>
      </c>
      <c r="O84" s="89">
        <f t="shared" si="20"/>
        <v>350891542785924</v>
      </c>
      <c r="P84" s="86">
        <f t="shared" si="11"/>
        <v>1166.0754038612179</v>
      </c>
      <c r="Q84" s="97">
        <f t="shared" si="21"/>
        <v>5.3910578134545327E-2</v>
      </c>
      <c r="R84" s="87">
        <f t="shared" si="12"/>
        <v>1.6494054468738015E-2</v>
      </c>
      <c r="S84" s="87">
        <f t="shared" si="13"/>
        <v>7.5875486381322951E-2</v>
      </c>
    </row>
    <row r="85" spans="1:19">
      <c r="A85" s="82">
        <v>20180430</v>
      </c>
      <c r="B85" s="82" t="s">
        <v>99</v>
      </c>
      <c r="C85" s="83">
        <v>2650000</v>
      </c>
      <c r="D85" s="83">
        <v>2650000</v>
      </c>
      <c r="E85" s="83">
        <v>128386494</v>
      </c>
      <c r="F85" s="83">
        <f t="shared" si="14"/>
        <v>0.36794888781805274</v>
      </c>
      <c r="G85" s="133">
        <f t="shared" si="15"/>
        <v>0.36794888781805274</v>
      </c>
      <c r="H85" s="84">
        <v>276500</v>
      </c>
      <c r="I85" s="84">
        <v>271000</v>
      </c>
      <c r="J85" s="88">
        <v>125108377</v>
      </c>
      <c r="K85" s="82">
        <f t="shared" si="16"/>
        <v>6.5247277216260136</v>
      </c>
      <c r="L85" s="82">
        <f t="shared" si="17"/>
        <v>6.5247277216260136</v>
      </c>
      <c r="M85" s="96">
        <f t="shared" si="18"/>
        <v>0</v>
      </c>
      <c r="N85" s="96">
        <f t="shared" si="19"/>
        <v>300916683109873.62</v>
      </c>
      <c r="O85" s="89">
        <f t="shared" si="20"/>
        <v>346401903260016.5</v>
      </c>
      <c r="P85" s="86">
        <f t="shared" si="11"/>
        <v>1151.1555281018927</v>
      </c>
      <c r="Q85" s="97">
        <f t="shared" si="21"/>
        <v>-1.2794949374561059E-2</v>
      </c>
      <c r="R85" s="87">
        <f t="shared" si="12"/>
        <v>0</v>
      </c>
      <c r="S85" s="87">
        <f t="shared" si="13"/>
        <v>-1.9891500904159132E-2</v>
      </c>
    </row>
    <row r="86" spans="1:19">
      <c r="A86" s="82">
        <v>20180502</v>
      </c>
      <c r="B86" s="82" t="s">
        <v>99</v>
      </c>
      <c r="C86" s="83">
        <v>2650000</v>
      </c>
      <c r="D86" s="83">
        <v>2650000</v>
      </c>
      <c r="E86" s="83">
        <v>128386494</v>
      </c>
      <c r="F86" s="83">
        <f t="shared" si="14"/>
        <v>0.36794888781805274</v>
      </c>
      <c r="G86" s="133">
        <f t="shared" si="15"/>
        <v>0.36794888781805274</v>
      </c>
      <c r="H86" s="84">
        <v>271000</v>
      </c>
      <c r="I86" s="84">
        <v>259000</v>
      </c>
      <c r="J86" s="88">
        <v>125108377</v>
      </c>
      <c r="K86" s="82">
        <f t="shared" si="16"/>
        <v>6.5247277216260136</v>
      </c>
      <c r="L86" s="82">
        <f t="shared" si="17"/>
        <v>6.5247277216260136</v>
      </c>
      <c r="M86" s="96">
        <f t="shared" si="18"/>
        <v>0</v>
      </c>
      <c r="N86" s="96">
        <f t="shared" si="19"/>
        <v>300916683109873.62</v>
      </c>
      <c r="O86" s="89">
        <f t="shared" si="20"/>
        <v>336606326112582.06</v>
      </c>
      <c r="P86" s="86">
        <f t="shared" si="11"/>
        <v>1118.6030718997295</v>
      </c>
      <c r="Q86" s="97">
        <f t="shared" si="21"/>
        <v>-2.8278069650447751E-2</v>
      </c>
      <c r="R86" s="87">
        <f t="shared" si="12"/>
        <v>0</v>
      </c>
      <c r="S86" s="87">
        <f t="shared" si="13"/>
        <v>-4.4280442804428041E-2</v>
      </c>
    </row>
    <row r="87" spans="1:19">
      <c r="A87" s="82">
        <v>20180503</v>
      </c>
      <c r="B87" s="82" t="s">
        <v>99</v>
      </c>
      <c r="C87" s="83">
        <v>2650000</v>
      </c>
      <c r="D87" s="83">
        <v>2650000</v>
      </c>
      <c r="E87" s="83">
        <v>128386494</v>
      </c>
      <c r="F87" s="83">
        <f t="shared" si="14"/>
        <v>0.36794888781805274</v>
      </c>
      <c r="G87" s="133">
        <f t="shared" si="15"/>
        <v>0.36794888781805274</v>
      </c>
      <c r="H87" s="84">
        <v>259000</v>
      </c>
      <c r="I87" s="84">
        <v>262000</v>
      </c>
      <c r="J87" s="88">
        <v>125108377</v>
      </c>
      <c r="K87" s="82">
        <f t="shared" si="16"/>
        <v>6.5247277216260136</v>
      </c>
      <c r="L87" s="82">
        <f t="shared" si="17"/>
        <v>6.5247277216260136</v>
      </c>
      <c r="M87" s="96">
        <f t="shared" si="18"/>
        <v>0</v>
      </c>
      <c r="N87" s="96">
        <f t="shared" si="19"/>
        <v>300916683109873.62</v>
      </c>
      <c r="O87" s="89">
        <f t="shared" si="20"/>
        <v>339055220399440.69</v>
      </c>
      <c r="P87" s="86">
        <f t="shared" si="11"/>
        <v>1126.7411859502704</v>
      </c>
      <c r="Q87" s="97">
        <f t="shared" si="21"/>
        <v>7.2752473643040629E-3</v>
      </c>
      <c r="R87" s="87">
        <f t="shared" si="12"/>
        <v>0</v>
      </c>
      <c r="S87" s="87">
        <f t="shared" si="13"/>
        <v>1.1583011583011582E-2</v>
      </c>
    </row>
    <row r="88" spans="1:19">
      <c r="A88" s="82">
        <v>20180504</v>
      </c>
      <c r="B88" s="82" t="s">
        <v>99</v>
      </c>
      <c r="C88" s="83">
        <v>53000</v>
      </c>
      <c r="D88" s="83">
        <v>51900</v>
      </c>
      <c r="E88" s="83">
        <v>6419324700</v>
      </c>
      <c r="F88" s="83">
        <f t="shared" si="14"/>
        <v>0.36794888781805274</v>
      </c>
      <c r="G88" s="133">
        <f t="shared" si="15"/>
        <v>0.36794888781805274</v>
      </c>
      <c r="H88" s="84">
        <v>262000</v>
      </c>
      <c r="I88" s="84">
        <v>250000</v>
      </c>
      <c r="J88" s="88">
        <v>125108377</v>
      </c>
      <c r="K88" s="82">
        <f t="shared" si="16"/>
        <v>6.5247277216260136</v>
      </c>
      <c r="L88" s="82">
        <f t="shared" si="17"/>
        <v>6.5247277216260136</v>
      </c>
      <c r="M88" s="96">
        <f t="shared" si="18"/>
        <v>0</v>
      </c>
      <c r="N88" s="96">
        <f t="shared" si="19"/>
        <v>300916683109873.62</v>
      </c>
      <c r="O88" s="89">
        <f t="shared" si="20"/>
        <v>326661461529707.5</v>
      </c>
      <c r="P88" s="86">
        <f t="shared" si="11"/>
        <v>1085.5545068281697</v>
      </c>
      <c r="Q88" s="97">
        <f t="shared" si="21"/>
        <v>-3.6553806353820918E-2</v>
      </c>
      <c r="R88" s="87">
        <f t="shared" si="12"/>
        <v>-2.0754716981132074E-2</v>
      </c>
      <c r="S88" s="87">
        <f t="shared" si="13"/>
        <v>-4.5801526717557252E-2</v>
      </c>
    </row>
    <row r="89" spans="1:19">
      <c r="A89" s="82">
        <v>20180508</v>
      </c>
      <c r="B89" s="82" t="s">
        <v>99</v>
      </c>
      <c r="C89" s="83">
        <v>51900</v>
      </c>
      <c r="D89" s="83">
        <v>52600</v>
      </c>
      <c r="E89" s="83">
        <v>6419324700</v>
      </c>
      <c r="F89" s="83">
        <f t="shared" si="14"/>
        <v>0.36794888781805274</v>
      </c>
      <c r="G89" s="133">
        <f t="shared" si="15"/>
        <v>0.36794888781805274</v>
      </c>
      <c r="H89" s="84">
        <v>250000</v>
      </c>
      <c r="I89" s="84">
        <v>236000</v>
      </c>
      <c r="J89" s="88">
        <v>125108377</v>
      </c>
      <c r="K89" s="82">
        <f t="shared" si="16"/>
        <v>6.5247277216260136</v>
      </c>
      <c r="L89" s="82">
        <f t="shared" si="17"/>
        <v>6.5247277216260136</v>
      </c>
      <c r="M89" s="96">
        <f t="shared" si="18"/>
        <v>0</v>
      </c>
      <c r="N89" s="96">
        <f t="shared" si="19"/>
        <v>300916683109873.62</v>
      </c>
      <c r="O89" s="89">
        <f t="shared" si="20"/>
        <v>316886676559769.5</v>
      </c>
      <c r="P89" s="86">
        <f t="shared" si="11"/>
        <v>1053.0711467534843</v>
      </c>
      <c r="Q89" s="97">
        <f t="shared" si="21"/>
        <v>-2.9923287932908105E-2</v>
      </c>
      <c r="R89" s="87">
        <f t="shared" si="12"/>
        <v>1.348747591522158E-2</v>
      </c>
      <c r="S89" s="87">
        <f t="shared" si="13"/>
        <v>-5.6000000000000001E-2</v>
      </c>
    </row>
    <row r="90" spans="1:19">
      <c r="A90" s="82">
        <v>20180509</v>
      </c>
      <c r="B90" s="82" t="s">
        <v>99</v>
      </c>
      <c r="C90" s="83">
        <v>52600</v>
      </c>
      <c r="D90" s="83">
        <v>50900</v>
      </c>
      <c r="E90" s="83">
        <v>6419324700</v>
      </c>
      <c r="F90" s="83">
        <f t="shared" si="14"/>
        <v>0.36794888781805274</v>
      </c>
      <c r="G90" s="133">
        <f t="shared" si="15"/>
        <v>0.36794888781805274</v>
      </c>
      <c r="H90" s="84">
        <v>236000</v>
      </c>
      <c r="I90" s="84">
        <v>259000</v>
      </c>
      <c r="J90" s="88">
        <v>125108377</v>
      </c>
      <c r="K90" s="82">
        <f t="shared" si="16"/>
        <v>6.5247277216260136</v>
      </c>
      <c r="L90" s="82">
        <f t="shared" si="17"/>
        <v>6.5247277216260136</v>
      </c>
      <c r="M90" s="96">
        <f t="shared" si="18"/>
        <v>0</v>
      </c>
      <c r="N90" s="96">
        <f t="shared" si="19"/>
        <v>300916683109873.62</v>
      </c>
      <c r="O90" s="89">
        <f t="shared" si="20"/>
        <v>331646161006375.37</v>
      </c>
      <c r="P90" s="86">
        <f t="shared" si="11"/>
        <v>1102.1195554162132</v>
      </c>
      <c r="Q90" s="97">
        <f t="shared" si="21"/>
        <v>4.6576538360148176E-2</v>
      </c>
      <c r="R90" s="87">
        <f t="shared" si="12"/>
        <v>-3.2319391634980987E-2</v>
      </c>
      <c r="S90" s="87">
        <f t="shared" si="13"/>
        <v>9.7457627118644072E-2</v>
      </c>
    </row>
    <row r="91" spans="1:19">
      <c r="A91" s="82">
        <v>20180510</v>
      </c>
      <c r="B91" s="82" t="s">
        <v>99</v>
      </c>
      <c r="C91" s="83">
        <v>50900</v>
      </c>
      <c r="D91" s="83">
        <v>51600</v>
      </c>
      <c r="E91" s="83">
        <v>6419324700</v>
      </c>
      <c r="F91" s="83">
        <f t="shared" si="14"/>
        <v>0.36794888781805274</v>
      </c>
      <c r="G91" s="133">
        <f t="shared" si="15"/>
        <v>0.36794888781805274</v>
      </c>
      <c r="H91" s="84">
        <v>259000</v>
      </c>
      <c r="I91" s="84">
        <v>259000</v>
      </c>
      <c r="J91" s="88">
        <v>125108377</v>
      </c>
      <c r="K91" s="82">
        <f t="shared" si="16"/>
        <v>6.5247277216260136</v>
      </c>
      <c r="L91" s="82">
        <f t="shared" si="17"/>
        <v>6.5247277216260136</v>
      </c>
      <c r="M91" s="96">
        <f t="shared" si="18"/>
        <v>0</v>
      </c>
      <c r="N91" s="96">
        <f t="shared" si="19"/>
        <v>300916683109873.62</v>
      </c>
      <c r="O91" s="89">
        <f t="shared" si="20"/>
        <v>333299549375110.94</v>
      </c>
      <c r="P91" s="86">
        <f t="shared" si="11"/>
        <v>1107.6140609107185</v>
      </c>
      <c r="Q91" s="97">
        <f t="shared" si="21"/>
        <v>4.9853987868225041E-3</v>
      </c>
      <c r="R91" s="87">
        <f t="shared" si="12"/>
        <v>1.37524557956778E-2</v>
      </c>
      <c r="S91" s="87">
        <f t="shared" si="13"/>
        <v>0</v>
      </c>
    </row>
    <row r="92" spans="1:19">
      <c r="A92" s="82">
        <v>20180511</v>
      </c>
      <c r="B92" s="82" t="s">
        <v>99</v>
      </c>
      <c r="C92" s="83">
        <v>51600</v>
      </c>
      <c r="D92" s="83">
        <v>51300</v>
      </c>
      <c r="E92" s="83">
        <v>6419324700</v>
      </c>
      <c r="F92" s="83">
        <f t="shared" si="14"/>
        <v>0.36794888781805274</v>
      </c>
      <c r="G92" s="133">
        <f t="shared" si="15"/>
        <v>0.36794888781805274</v>
      </c>
      <c r="H92" s="84">
        <v>259000</v>
      </c>
      <c r="I92" s="84">
        <v>260000</v>
      </c>
      <c r="J92" s="88">
        <v>125108377</v>
      </c>
      <c r="K92" s="82">
        <f t="shared" si="16"/>
        <v>6.5247277216260136</v>
      </c>
      <c r="L92" s="82">
        <f t="shared" si="17"/>
        <v>6.5247277216260136</v>
      </c>
      <c r="M92" s="96">
        <f t="shared" si="18"/>
        <v>0</v>
      </c>
      <c r="N92" s="96">
        <f t="shared" si="19"/>
        <v>300916683109873.62</v>
      </c>
      <c r="O92" s="89">
        <f t="shared" si="20"/>
        <v>333407252455558.06</v>
      </c>
      <c r="P92" s="86">
        <f t="shared" si="11"/>
        <v>1107.9719775251581</v>
      </c>
      <c r="Q92" s="97">
        <f t="shared" si="21"/>
        <v>3.2314199238790307E-4</v>
      </c>
      <c r="R92" s="87">
        <f t="shared" si="12"/>
        <v>-5.8139534883720929E-3</v>
      </c>
      <c r="S92" s="87">
        <f t="shared" si="13"/>
        <v>3.8610038610038611E-3</v>
      </c>
    </row>
    <row r="93" spans="1:19">
      <c r="A93" s="82">
        <v>20180514</v>
      </c>
      <c r="B93" s="82" t="s">
        <v>99</v>
      </c>
      <c r="C93" s="83">
        <v>51300</v>
      </c>
      <c r="D93" s="83">
        <v>50100</v>
      </c>
      <c r="E93" s="83">
        <v>6419324700</v>
      </c>
      <c r="F93" s="83">
        <f t="shared" si="14"/>
        <v>0.36794888781805274</v>
      </c>
      <c r="G93" s="133">
        <f t="shared" si="15"/>
        <v>0.36794888781805274</v>
      </c>
      <c r="H93" s="84">
        <v>260000</v>
      </c>
      <c r="I93" s="84">
        <v>255000</v>
      </c>
      <c r="J93" s="88">
        <v>125108377</v>
      </c>
      <c r="K93" s="82">
        <f t="shared" si="16"/>
        <v>6.5247277216260136</v>
      </c>
      <c r="L93" s="82">
        <f t="shared" si="17"/>
        <v>6.5247277216260136</v>
      </c>
      <c r="M93" s="96">
        <f t="shared" si="18"/>
        <v>0</v>
      </c>
      <c r="N93" s="96">
        <f t="shared" si="19"/>
        <v>300916683109873.62</v>
      </c>
      <c r="O93" s="89">
        <f t="shared" si="20"/>
        <v>326491381916770.81</v>
      </c>
      <c r="P93" s="86">
        <f t="shared" si="11"/>
        <v>1084.9893018312951</v>
      </c>
      <c r="Q93" s="97">
        <f t="shared" si="21"/>
        <v>-2.0743011700709892E-2</v>
      </c>
      <c r="R93" s="87">
        <f t="shared" si="12"/>
        <v>-2.3391812865497075E-2</v>
      </c>
      <c r="S93" s="87">
        <f t="shared" si="13"/>
        <v>-1.9230769230769232E-2</v>
      </c>
    </row>
    <row r="94" spans="1:19" s="80" customFormat="1">
      <c r="A94" s="91">
        <v>20180515</v>
      </c>
      <c r="B94" s="91" t="s">
        <v>99</v>
      </c>
      <c r="C94" s="91">
        <v>50100</v>
      </c>
      <c r="D94" s="91">
        <v>49200</v>
      </c>
      <c r="E94" s="91">
        <v>6419324700</v>
      </c>
      <c r="F94" s="91">
        <f t="shared" si="14"/>
        <v>0.36794888781805274</v>
      </c>
      <c r="G94" s="146">
        <f t="shared" si="15"/>
        <v>0.39848183418094152</v>
      </c>
      <c r="H94" s="91">
        <v>255000</v>
      </c>
      <c r="I94" s="91">
        <v>268000</v>
      </c>
      <c r="J94" s="92">
        <v>125395903</v>
      </c>
      <c r="K94" s="91">
        <f t="shared" si="16"/>
        <v>6.5247277216260136</v>
      </c>
      <c r="L94" s="91">
        <f t="shared" si="17"/>
        <v>7.0499570194461558</v>
      </c>
      <c r="M94" s="93">
        <f t="shared" si="18"/>
        <v>1</v>
      </c>
      <c r="N94" s="93">
        <f t="shared" si="19"/>
        <v>325887197355959.56</v>
      </c>
      <c r="O94" s="92">
        <f t="shared" si="20"/>
        <v>362774401327747.19</v>
      </c>
      <c r="P94" s="94">
        <f t="shared" si="11"/>
        <v>1113.1900985097507</v>
      </c>
      <c r="Q94" s="95">
        <f t="shared" si="21"/>
        <v>2.5991773956533036E-2</v>
      </c>
      <c r="R94" s="91">
        <f t="shared" si="12"/>
        <v>-1.7964071856287425E-2</v>
      </c>
      <c r="S94" s="91">
        <f t="shared" si="13"/>
        <v>5.0980392156862744E-2</v>
      </c>
    </row>
    <row r="95" spans="1:19">
      <c r="A95" s="82">
        <v>20180516</v>
      </c>
      <c r="B95" s="82" t="s">
        <v>99</v>
      </c>
      <c r="C95" s="83">
        <v>49200</v>
      </c>
      <c r="D95" s="83">
        <v>49850</v>
      </c>
      <c r="E95" s="83">
        <v>6419324700</v>
      </c>
      <c r="F95" s="83">
        <f t="shared" si="14"/>
        <v>0.39848183418094152</v>
      </c>
      <c r="G95" s="133">
        <f t="shared" si="15"/>
        <v>0.39848183418094152</v>
      </c>
      <c r="H95" s="84">
        <v>268000</v>
      </c>
      <c r="I95" s="84">
        <v>268500</v>
      </c>
      <c r="J95" s="88">
        <v>125395903</v>
      </c>
      <c r="K95" s="82">
        <f t="shared" si="16"/>
        <v>7.0499570194461558</v>
      </c>
      <c r="L95" s="82">
        <f t="shared" si="17"/>
        <v>7.0499570194461558</v>
      </c>
      <c r="M95" s="96">
        <f t="shared" si="18"/>
        <v>0</v>
      </c>
      <c r="N95" s="96">
        <f t="shared" si="19"/>
        <v>325887197355959.56</v>
      </c>
      <c r="O95" s="89">
        <f t="shared" si="20"/>
        <v>364879108973457.87</v>
      </c>
      <c r="P95" s="86">
        <f t="shared" si="11"/>
        <v>1119.6484916678339</v>
      </c>
      <c r="Q95" s="97">
        <f t="shared" si="21"/>
        <v>5.8016983502900635E-3</v>
      </c>
      <c r="R95" s="87">
        <f t="shared" si="12"/>
        <v>1.3211382113821139E-2</v>
      </c>
      <c r="S95" s="87">
        <f t="shared" si="13"/>
        <v>1.8656716417910447E-3</v>
      </c>
    </row>
    <row r="96" spans="1:19">
      <c r="A96" s="82">
        <v>20180517</v>
      </c>
      <c r="B96" s="82" t="s">
        <v>99</v>
      </c>
      <c r="C96" s="83">
        <v>49850</v>
      </c>
      <c r="D96" s="83">
        <v>49400</v>
      </c>
      <c r="E96" s="83">
        <v>6419324700</v>
      </c>
      <c r="F96" s="83">
        <f t="shared" si="14"/>
        <v>0.39848183418094152</v>
      </c>
      <c r="G96" s="133">
        <f t="shared" si="15"/>
        <v>0.39848183418094152</v>
      </c>
      <c r="H96" s="84">
        <v>268500</v>
      </c>
      <c r="I96" s="84">
        <v>267500</v>
      </c>
      <c r="J96" s="88">
        <v>125395903</v>
      </c>
      <c r="K96" s="82">
        <f t="shared" si="16"/>
        <v>7.0499570194461558</v>
      </c>
      <c r="L96" s="82">
        <f t="shared" si="17"/>
        <v>7.0499570194461558</v>
      </c>
      <c r="M96" s="96">
        <f t="shared" si="18"/>
        <v>0</v>
      </c>
      <c r="N96" s="96">
        <f t="shared" si="19"/>
        <v>325887197355959.56</v>
      </c>
      <c r="O96" s="89">
        <f t="shared" si="20"/>
        <v>362843980320596.69</v>
      </c>
      <c r="P96" s="86">
        <f t="shared" si="11"/>
        <v>1113.4036048807097</v>
      </c>
      <c r="Q96" s="97">
        <f t="shared" si="21"/>
        <v>-5.5775422675930844E-3</v>
      </c>
      <c r="R96" s="87">
        <f t="shared" si="12"/>
        <v>-9.0270812437311942E-3</v>
      </c>
      <c r="S96" s="87">
        <f t="shared" si="13"/>
        <v>-3.7243947858472998E-3</v>
      </c>
    </row>
    <row r="97" spans="1:19">
      <c r="A97" s="82">
        <v>20180518</v>
      </c>
      <c r="B97" s="82" t="s">
        <v>99</v>
      </c>
      <c r="C97" s="83">
        <v>49400</v>
      </c>
      <c r="D97" s="83">
        <v>49500</v>
      </c>
      <c r="E97" s="83">
        <v>6419324700</v>
      </c>
      <c r="F97" s="83">
        <f t="shared" si="14"/>
        <v>0.39848183418094152</v>
      </c>
      <c r="G97" s="133">
        <f t="shared" si="15"/>
        <v>0.39848183418094152</v>
      </c>
      <c r="H97" s="84">
        <v>267500</v>
      </c>
      <c r="I97" s="84">
        <v>270000</v>
      </c>
      <c r="J97" s="88">
        <v>125395903</v>
      </c>
      <c r="K97" s="82">
        <f t="shared" si="16"/>
        <v>7.0499570194461558</v>
      </c>
      <c r="L97" s="82">
        <f t="shared" si="17"/>
        <v>7.0499570194461558</v>
      </c>
      <c r="M97" s="96">
        <f t="shared" si="18"/>
        <v>0</v>
      </c>
      <c r="N97" s="96">
        <f t="shared" si="19"/>
        <v>325887197355959.56</v>
      </c>
      <c r="O97" s="89">
        <f t="shared" si="20"/>
        <v>365309868065074.19</v>
      </c>
      <c r="P97" s="86">
        <f t="shared" si="11"/>
        <v>1120.9702959458518</v>
      </c>
      <c r="Q97" s="97">
        <f t="shared" si="21"/>
        <v>6.7960001494272075E-3</v>
      </c>
      <c r="R97" s="87">
        <f t="shared" si="12"/>
        <v>2.0242914979757085E-3</v>
      </c>
      <c r="S97" s="87">
        <f t="shared" si="13"/>
        <v>9.3457943925233638E-3</v>
      </c>
    </row>
    <row r="98" spans="1:19">
      <c r="A98" s="82">
        <v>20180521</v>
      </c>
      <c r="B98" s="82" t="s">
        <v>99</v>
      </c>
      <c r="C98" s="83">
        <v>49500</v>
      </c>
      <c r="D98" s="83">
        <v>50000</v>
      </c>
      <c r="E98" s="83">
        <v>6419324700</v>
      </c>
      <c r="F98" s="83">
        <f t="shared" si="14"/>
        <v>0.39848183418094152</v>
      </c>
      <c r="G98" s="133">
        <f t="shared" si="15"/>
        <v>0.39848183418094152</v>
      </c>
      <c r="H98" s="84">
        <v>270000</v>
      </c>
      <c r="I98" s="84">
        <v>270000</v>
      </c>
      <c r="J98" s="88">
        <v>125395903</v>
      </c>
      <c r="K98" s="82">
        <f t="shared" si="16"/>
        <v>7.0499570194461558</v>
      </c>
      <c r="L98" s="82">
        <f t="shared" si="17"/>
        <v>7.0499570194461558</v>
      </c>
      <c r="M98" s="96">
        <f t="shared" si="18"/>
        <v>0</v>
      </c>
      <c r="N98" s="96">
        <f t="shared" si="19"/>
        <v>325887197355959.56</v>
      </c>
      <c r="O98" s="89">
        <f t="shared" si="20"/>
        <v>366588860205403.69</v>
      </c>
      <c r="P98" s="86">
        <f t="shared" si="11"/>
        <v>1124.8949427276414</v>
      </c>
      <c r="Q98" s="97">
        <f t="shared" si="21"/>
        <v>3.5011157708492151E-3</v>
      </c>
      <c r="R98" s="87">
        <f t="shared" si="12"/>
        <v>1.0101010101010102E-2</v>
      </c>
      <c r="S98" s="87">
        <f t="shared" si="13"/>
        <v>0</v>
      </c>
    </row>
    <row r="99" spans="1:19">
      <c r="A99" s="82">
        <v>20180523</v>
      </c>
      <c r="B99" s="82" t="s">
        <v>99</v>
      </c>
      <c r="C99" s="83">
        <v>50000</v>
      </c>
      <c r="D99" s="83">
        <v>51800</v>
      </c>
      <c r="E99" s="83">
        <v>6419324700</v>
      </c>
      <c r="F99" s="83">
        <f t="shared" si="14"/>
        <v>0.39848183418094152</v>
      </c>
      <c r="G99" s="133">
        <f t="shared" si="15"/>
        <v>0.39848183418094152</v>
      </c>
      <c r="H99" s="84">
        <v>270000</v>
      </c>
      <c r="I99" s="84">
        <v>257500</v>
      </c>
      <c r="J99" s="88">
        <v>125395903</v>
      </c>
      <c r="K99" s="82">
        <f t="shared" si="16"/>
        <v>7.0499570194461558</v>
      </c>
      <c r="L99" s="82">
        <f t="shared" si="17"/>
        <v>7.0499570194461558</v>
      </c>
      <c r="M99" s="96">
        <f t="shared" si="18"/>
        <v>0</v>
      </c>
      <c r="N99" s="96">
        <f t="shared" si="19"/>
        <v>325887197355959.56</v>
      </c>
      <c r="O99" s="89">
        <f t="shared" si="20"/>
        <v>360142785328532</v>
      </c>
      <c r="P99" s="86">
        <f t="shared" si="11"/>
        <v>1105.1148625981639</v>
      </c>
      <c r="Q99" s="97">
        <f t="shared" si="21"/>
        <v>-1.7583935510915191E-2</v>
      </c>
      <c r="R99" s="87">
        <f t="shared" si="12"/>
        <v>3.5999999999999997E-2</v>
      </c>
      <c r="S99" s="87">
        <f t="shared" si="13"/>
        <v>-4.6296296296296294E-2</v>
      </c>
    </row>
    <row r="100" spans="1:19">
      <c r="A100" s="82">
        <v>20180524</v>
      </c>
      <c r="B100" s="82" t="s">
        <v>99</v>
      </c>
      <c r="C100" s="83">
        <v>51800</v>
      </c>
      <c r="D100" s="83">
        <v>51400</v>
      </c>
      <c r="E100" s="83">
        <v>6419324700</v>
      </c>
      <c r="F100" s="83">
        <f t="shared" si="14"/>
        <v>0.39848183418094152</v>
      </c>
      <c r="G100" s="133">
        <f t="shared" si="15"/>
        <v>0.39848183418094152</v>
      </c>
      <c r="H100" s="84">
        <v>257500</v>
      </c>
      <c r="I100" s="84">
        <v>264500</v>
      </c>
      <c r="J100" s="88">
        <v>125395903</v>
      </c>
      <c r="K100" s="82">
        <f t="shared" si="16"/>
        <v>7.0499570194461558</v>
      </c>
      <c r="L100" s="82">
        <f t="shared" si="17"/>
        <v>7.0499570194461558</v>
      </c>
      <c r="M100" s="96">
        <f t="shared" si="18"/>
        <v>0</v>
      </c>
      <c r="N100" s="96">
        <f t="shared" si="19"/>
        <v>325887197355959.56</v>
      </c>
      <c r="O100" s="89">
        <f t="shared" si="20"/>
        <v>365307841702220.81</v>
      </c>
      <c r="P100" s="86">
        <f t="shared" si="11"/>
        <v>1120.9640779573276</v>
      </c>
      <c r="Q100" s="97">
        <f t="shared" si="21"/>
        <v>1.4341690529708084E-2</v>
      </c>
      <c r="R100" s="87">
        <f t="shared" si="12"/>
        <v>-7.7220077220077222E-3</v>
      </c>
      <c r="S100" s="87">
        <f t="shared" si="13"/>
        <v>2.7184466019417475E-2</v>
      </c>
    </row>
    <row r="101" spans="1:19">
      <c r="A101" s="82">
        <v>20180525</v>
      </c>
      <c r="B101" s="82" t="s">
        <v>99</v>
      </c>
      <c r="C101" s="83">
        <v>51400</v>
      </c>
      <c r="D101" s="83">
        <v>52700</v>
      </c>
      <c r="E101" s="83">
        <v>6419324700</v>
      </c>
      <c r="F101" s="83">
        <f t="shared" si="14"/>
        <v>0.39848183418094152</v>
      </c>
      <c r="G101" s="133">
        <f t="shared" si="15"/>
        <v>0.39848183418094152</v>
      </c>
      <c r="H101" s="84">
        <v>264500</v>
      </c>
      <c r="I101" s="84">
        <v>275000</v>
      </c>
      <c r="J101" s="88">
        <v>125395903</v>
      </c>
      <c r="K101" s="82">
        <f t="shared" si="16"/>
        <v>7.0499570194461558</v>
      </c>
      <c r="L101" s="82">
        <f t="shared" si="17"/>
        <v>7.0499570194461558</v>
      </c>
      <c r="M101" s="96">
        <f t="shared" si="18"/>
        <v>0</v>
      </c>
      <c r="N101" s="96">
        <f t="shared" si="19"/>
        <v>325887197355959.56</v>
      </c>
      <c r="O101" s="89">
        <f t="shared" si="20"/>
        <v>377915596396006.25</v>
      </c>
      <c r="P101" s="86">
        <f t="shared" si="11"/>
        <v>1159.6515587668734</v>
      </c>
      <c r="Q101" s="97">
        <f t="shared" si="21"/>
        <v>3.4512685616156356E-2</v>
      </c>
      <c r="R101" s="87">
        <f t="shared" si="12"/>
        <v>2.5291828793774319E-2</v>
      </c>
      <c r="S101" s="87">
        <f t="shared" si="13"/>
        <v>3.9697542533081283E-2</v>
      </c>
    </row>
    <row r="102" spans="1:19">
      <c r="A102" s="82">
        <v>20180528</v>
      </c>
      <c r="B102" s="82" t="s">
        <v>99</v>
      </c>
      <c r="C102" s="83">
        <v>52700</v>
      </c>
      <c r="D102" s="83">
        <v>52300</v>
      </c>
      <c r="E102" s="83">
        <v>6419324700</v>
      </c>
      <c r="F102" s="83">
        <f t="shared" si="14"/>
        <v>0.39848183418094152</v>
      </c>
      <c r="G102" s="133">
        <f t="shared" si="15"/>
        <v>0.39848183418094152</v>
      </c>
      <c r="H102" s="84">
        <v>275000</v>
      </c>
      <c r="I102" s="84">
        <v>271000</v>
      </c>
      <c r="J102" s="88">
        <v>125395903</v>
      </c>
      <c r="K102" s="82">
        <f t="shared" si="16"/>
        <v>7.0499570194461558</v>
      </c>
      <c r="L102" s="82">
        <f t="shared" si="17"/>
        <v>7.0499570194461558</v>
      </c>
      <c r="M102" s="96">
        <f t="shared" si="18"/>
        <v>0</v>
      </c>
      <c r="N102" s="96">
        <f t="shared" si="19"/>
        <v>325887197355959.56</v>
      </c>
      <c r="O102" s="89">
        <f t="shared" si="20"/>
        <v>373356259777484.12</v>
      </c>
      <c r="P102" s="86">
        <f t="shared" si="11"/>
        <v>1145.6610226073876</v>
      </c>
      <c r="Q102" s="97">
        <f t="shared" si="21"/>
        <v>-1.206443095231364E-2</v>
      </c>
      <c r="R102" s="87">
        <f t="shared" si="12"/>
        <v>-7.5901328273244783E-3</v>
      </c>
      <c r="S102" s="87">
        <f t="shared" si="13"/>
        <v>-1.4545454545454545E-2</v>
      </c>
    </row>
    <row r="103" spans="1:19">
      <c r="A103" s="82">
        <v>20180529</v>
      </c>
      <c r="B103" s="82" t="s">
        <v>99</v>
      </c>
      <c r="C103" s="83">
        <v>52300</v>
      </c>
      <c r="D103" s="83">
        <v>51300</v>
      </c>
      <c r="E103" s="83">
        <v>6419324700</v>
      </c>
      <c r="F103" s="83">
        <f t="shared" si="14"/>
        <v>0.39848183418094152</v>
      </c>
      <c r="G103" s="133">
        <f t="shared" si="15"/>
        <v>0.39848183418094152</v>
      </c>
      <c r="H103" s="84">
        <v>271000</v>
      </c>
      <c r="I103" s="84">
        <v>270500</v>
      </c>
      <c r="J103" s="88">
        <v>125395903</v>
      </c>
      <c r="K103" s="82">
        <f t="shared" si="16"/>
        <v>7.0499570194461558</v>
      </c>
      <c r="L103" s="82">
        <f t="shared" si="17"/>
        <v>7.0499570194461558</v>
      </c>
      <c r="M103" s="96">
        <f t="shared" si="18"/>
        <v>0</v>
      </c>
      <c r="N103" s="96">
        <f t="shared" si="19"/>
        <v>325887197355959.56</v>
      </c>
      <c r="O103" s="89">
        <f t="shared" si="20"/>
        <v>370356257633542.75</v>
      </c>
      <c r="P103" s="86">
        <f t="shared" si="11"/>
        <v>1136.4553767020514</v>
      </c>
      <c r="Q103" s="97">
        <f t="shared" si="21"/>
        <v>-8.0352265841996777E-3</v>
      </c>
      <c r="R103" s="87">
        <f t="shared" si="12"/>
        <v>-1.9120458891013385E-2</v>
      </c>
      <c r="S103" s="87">
        <f t="shared" si="13"/>
        <v>-1.8450184501845018E-3</v>
      </c>
    </row>
    <row r="104" spans="1:19">
      <c r="A104" s="82">
        <v>20180530</v>
      </c>
      <c r="B104" s="82" t="s">
        <v>99</v>
      </c>
      <c r="C104" s="83">
        <v>51300</v>
      </c>
      <c r="D104" s="83">
        <v>49500</v>
      </c>
      <c r="E104" s="83">
        <v>6419324700</v>
      </c>
      <c r="F104" s="83">
        <f t="shared" si="14"/>
        <v>0.39848183418094152</v>
      </c>
      <c r="G104" s="133">
        <f t="shared" si="15"/>
        <v>0.39848183418094152</v>
      </c>
      <c r="H104" s="84">
        <v>270500</v>
      </c>
      <c r="I104" s="84">
        <v>269500</v>
      </c>
      <c r="J104" s="88">
        <v>125395903</v>
      </c>
      <c r="K104" s="82">
        <f t="shared" si="16"/>
        <v>7.0499570194461558</v>
      </c>
      <c r="L104" s="82">
        <f t="shared" si="17"/>
        <v>7.0499570194461558</v>
      </c>
      <c r="M104" s="96">
        <f t="shared" si="18"/>
        <v>0</v>
      </c>
      <c r="N104" s="96">
        <f t="shared" si="19"/>
        <v>325887197355959.56</v>
      </c>
      <c r="O104" s="89">
        <f t="shared" si="20"/>
        <v>364867850201791.87</v>
      </c>
      <c r="P104" s="86">
        <f t="shared" si="11"/>
        <v>1119.6139436040951</v>
      </c>
      <c r="Q104" s="97">
        <f t="shared" si="21"/>
        <v>-1.4819264744762301E-2</v>
      </c>
      <c r="R104" s="87">
        <f t="shared" si="12"/>
        <v>-3.5087719298245612E-2</v>
      </c>
      <c r="S104" s="87">
        <f t="shared" si="13"/>
        <v>-3.6968576709796672E-3</v>
      </c>
    </row>
    <row r="105" spans="1:19">
      <c r="A105" s="82">
        <v>20180531</v>
      </c>
      <c r="B105" s="82" t="s">
        <v>99</v>
      </c>
      <c r="C105" s="83">
        <v>49500</v>
      </c>
      <c r="D105" s="83">
        <v>50700</v>
      </c>
      <c r="E105" s="83">
        <v>6419324700</v>
      </c>
      <c r="F105" s="83">
        <f t="shared" si="14"/>
        <v>0.39848183418094152</v>
      </c>
      <c r="G105" s="133">
        <f t="shared" si="15"/>
        <v>0.39848183418094152</v>
      </c>
      <c r="H105" s="84">
        <v>269500</v>
      </c>
      <c r="I105" s="84">
        <v>265500</v>
      </c>
      <c r="J105" s="88">
        <v>125395903</v>
      </c>
      <c r="K105" s="82">
        <f t="shared" si="16"/>
        <v>7.0499570194461558</v>
      </c>
      <c r="L105" s="82">
        <f t="shared" si="17"/>
        <v>7.0499570194461558</v>
      </c>
      <c r="M105" s="96">
        <f t="shared" si="18"/>
        <v>0</v>
      </c>
      <c r="N105" s="96">
        <f t="shared" si="19"/>
        <v>325887197355959.56</v>
      </c>
      <c r="O105" s="89">
        <f t="shared" si="20"/>
        <v>364401288432324.12</v>
      </c>
      <c r="P105" s="86">
        <f t="shared" si="11"/>
        <v>1118.1822771463355</v>
      </c>
      <c r="Q105" s="97">
        <f t="shared" si="21"/>
        <v>-1.2787143871671866E-3</v>
      </c>
      <c r="R105" s="87">
        <f t="shared" si="12"/>
        <v>2.4242424242424242E-2</v>
      </c>
      <c r="S105" s="87">
        <f t="shared" si="13"/>
        <v>-1.4842300556586271E-2</v>
      </c>
    </row>
    <row r="106" spans="1:19">
      <c r="A106" s="82">
        <v>20180601</v>
      </c>
      <c r="B106" s="82" t="s">
        <v>99</v>
      </c>
      <c r="C106" s="83">
        <v>50700</v>
      </c>
      <c r="D106" s="83">
        <v>51300</v>
      </c>
      <c r="E106" s="83">
        <v>6419324700</v>
      </c>
      <c r="F106" s="83">
        <f t="shared" si="14"/>
        <v>0.39848183418094152</v>
      </c>
      <c r="G106" s="133">
        <f t="shared" si="15"/>
        <v>0.39848183418094152</v>
      </c>
      <c r="H106" s="84">
        <v>265500</v>
      </c>
      <c r="I106" s="84">
        <v>273500</v>
      </c>
      <c r="J106" s="88">
        <v>125395903</v>
      </c>
      <c r="K106" s="82">
        <f t="shared" si="16"/>
        <v>7.0499570194461558</v>
      </c>
      <c r="L106" s="82">
        <f t="shared" si="17"/>
        <v>7.0499570194461558</v>
      </c>
      <c r="M106" s="96">
        <f t="shared" si="18"/>
        <v>0</v>
      </c>
      <c r="N106" s="96">
        <f t="shared" si="19"/>
        <v>325887197355959.56</v>
      </c>
      <c r="O106" s="89">
        <f t="shared" si="20"/>
        <v>373008364813236.69</v>
      </c>
      <c r="P106" s="86">
        <f t="shared" si="11"/>
        <v>1144.5934907525921</v>
      </c>
      <c r="Q106" s="97">
        <f t="shared" si="21"/>
        <v>2.3619774831040458E-2</v>
      </c>
      <c r="R106" s="87">
        <f t="shared" si="12"/>
        <v>1.1834319526627219E-2</v>
      </c>
      <c r="S106" s="87">
        <f t="shared" si="13"/>
        <v>3.0131826741996232E-2</v>
      </c>
    </row>
    <row r="107" spans="1:19">
      <c r="A107" s="82">
        <v>20180604</v>
      </c>
      <c r="B107" s="82" t="s">
        <v>99</v>
      </c>
      <c r="C107" s="83">
        <v>51300</v>
      </c>
      <c r="D107" s="83">
        <v>51100</v>
      </c>
      <c r="E107" s="83">
        <v>6419324700</v>
      </c>
      <c r="F107" s="83">
        <f t="shared" si="14"/>
        <v>0.39848183418094152</v>
      </c>
      <c r="G107" s="133">
        <f t="shared" si="15"/>
        <v>0.39848183418094152</v>
      </c>
      <c r="H107" s="84">
        <v>273500</v>
      </c>
      <c r="I107" s="84">
        <v>266500</v>
      </c>
      <c r="J107" s="88">
        <v>125395903</v>
      </c>
      <c r="K107" s="82">
        <f t="shared" si="16"/>
        <v>7.0499570194461558</v>
      </c>
      <c r="L107" s="82">
        <f t="shared" si="17"/>
        <v>7.0499570194461558</v>
      </c>
      <c r="M107" s="96">
        <f t="shared" si="18"/>
        <v>0</v>
      </c>
      <c r="N107" s="96">
        <f t="shared" si="19"/>
        <v>325887197355959.56</v>
      </c>
      <c r="O107" s="89">
        <f t="shared" si="20"/>
        <v>366308517871152.37</v>
      </c>
      <c r="P107" s="86">
        <f t="shared" si="11"/>
        <v>1124.0346992552809</v>
      </c>
      <c r="Q107" s="97">
        <f t="shared" si="21"/>
        <v>-1.7961653341041963E-2</v>
      </c>
      <c r="R107" s="87">
        <f t="shared" si="12"/>
        <v>-3.8986354775828458E-3</v>
      </c>
      <c r="S107" s="87">
        <f t="shared" si="13"/>
        <v>-2.5594149908592323E-2</v>
      </c>
    </row>
    <row r="108" spans="1:19">
      <c r="A108" s="82">
        <v>20180605</v>
      </c>
      <c r="B108" s="82" t="s">
        <v>99</v>
      </c>
      <c r="C108" s="83">
        <v>51100</v>
      </c>
      <c r="D108" s="83">
        <v>51300</v>
      </c>
      <c r="E108" s="83">
        <v>6419324700</v>
      </c>
      <c r="F108" s="83">
        <f t="shared" si="14"/>
        <v>0.39848183418094152</v>
      </c>
      <c r="G108" s="133">
        <f t="shared" si="15"/>
        <v>0.39848183418094152</v>
      </c>
      <c r="H108" s="84">
        <v>266500</v>
      </c>
      <c r="I108" s="84">
        <v>267000</v>
      </c>
      <c r="J108" s="88">
        <v>125395903</v>
      </c>
      <c r="K108" s="82">
        <f t="shared" si="16"/>
        <v>7.0499570194461558</v>
      </c>
      <c r="L108" s="82">
        <f t="shared" si="17"/>
        <v>7.0499570194461558</v>
      </c>
      <c r="M108" s="96">
        <f t="shared" si="18"/>
        <v>0</v>
      </c>
      <c r="N108" s="96">
        <f t="shared" si="19"/>
        <v>325887197355959.56</v>
      </c>
      <c r="O108" s="89">
        <f t="shared" si="20"/>
        <v>367262132590566.5</v>
      </c>
      <c r="P108" s="86">
        <f t="shared" si="11"/>
        <v>1126.9609103097534</v>
      </c>
      <c r="Q108" s="97">
        <f t="shared" si="21"/>
        <v>2.6033102504854121E-3</v>
      </c>
      <c r="R108" s="87">
        <f t="shared" si="12"/>
        <v>3.9138943248532287E-3</v>
      </c>
      <c r="S108" s="87">
        <f t="shared" si="13"/>
        <v>1.876172607879925E-3</v>
      </c>
    </row>
    <row r="109" spans="1:19">
      <c r="A109" s="82">
        <v>20180607</v>
      </c>
      <c r="B109" s="82" t="s">
        <v>99</v>
      </c>
      <c r="C109" s="83">
        <v>51300</v>
      </c>
      <c r="D109" s="83">
        <v>50600</v>
      </c>
      <c r="E109" s="83">
        <v>6419324700</v>
      </c>
      <c r="F109" s="83">
        <f t="shared" si="14"/>
        <v>0.39848183418094152</v>
      </c>
      <c r="G109" s="133">
        <f t="shared" si="15"/>
        <v>0.39848183418094152</v>
      </c>
      <c r="H109" s="84">
        <v>267000</v>
      </c>
      <c r="I109" s="84">
        <v>271000</v>
      </c>
      <c r="J109" s="88">
        <v>125395903</v>
      </c>
      <c r="K109" s="82">
        <f t="shared" si="16"/>
        <v>7.0499570194461558</v>
      </c>
      <c r="L109" s="82">
        <f t="shared" si="17"/>
        <v>7.0499570194461558</v>
      </c>
      <c r="M109" s="96">
        <f t="shared" si="18"/>
        <v>0</v>
      </c>
      <c r="N109" s="96">
        <f t="shared" si="19"/>
        <v>325887197355959.56</v>
      </c>
      <c r="O109" s="89">
        <f t="shared" si="20"/>
        <v>369007686500363.75</v>
      </c>
      <c r="P109" s="86">
        <f t="shared" si="11"/>
        <v>1132.3172235493028</v>
      </c>
      <c r="Q109" s="97">
        <f t="shared" si="21"/>
        <v>4.7528828999730674E-3</v>
      </c>
      <c r="R109" s="87">
        <f t="shared" si="12"/>
        <v>-1.364522417153996E-2</v>
      </c>
      <c r="S109" s="87">
        <f t="shared" si="13"/>
        <v>1.4981273408239701E-2</v>
      </c>
    </row>
    <row r="110" spans="1:19">
      <c r="A110" s="82">
        <v>20180608</v>
      </c>
      <c r="B110" s="82" t="s">
        <v>99</v>
      </c>
      <c r="C110" s="83">
        <v>50600</v>
      </c>
      <c r="D110" s="83">
        <v>49650</v>
      </c>
      <c r="E110" s="83">
        <v>6419324700</v>
      </c>
      <c r="F110" s="83">
        <f t="shared" si="14"/>
        <v>0.39848183418094152</v>
      </c>
      <c r="G110" s="133">
        <f t="shared" si="15"/>
        <v>0.39848183418094152</v>
      </c>
      <c r="H110" s="84">
        <v>271000</v>
      </c>
      <c r="I110" s="84">
        <v>269500</v>
      </c>
      <c r="J110" s="88">
        <v>125395903</v>
      </c>
      <c r="K110" s="82">
        <f t="shared" si="16"/>
        <v>7.0499570194461558</v>
      </c>
      <c r="L110" s="82">
        <f t="shared" si="17"/>
        <v>7.0499570194461558</v>
      </c>
      <c r="M110" s="96">
        <f t="shared" si="18"/>
        <v>0</v>
      </c>
      <c r="N110" s="96">
        <f t="shared" si="19"/>
        <v>325887197355959.56</v>
      </c>
      <c r="O110" s="89">
        <f t="shared" si="20"/>
        <v>365251547843890.75</v>
      </c>
      <c r="P110" s="86">
        <f t="shared" si="11"/>
        <v>1120.7913376386318</v>
      </c>
      <c r="Q110" s="97">
        <f t="shared" si="21"/>
        <v>-1.0179025515961402E-2</v>
      </c>
      <c r="R110" s="87">
        <f t="shared" si="12"/>
        <v>-1.8774703557312252E-2</v>
      </c>
      <c r="S110" s="87">
        <f t="shared" si="13"/>
        <v>-5.5350553505535052E-3</v>
      </c>
    </row>
    <row r="111" spans="1:19">
      <c r="A111" s="82">
        <v>20180611</v>
      </c>
      <c r="B111" s="82" t="s">
        <v>99</v>
      </c>
      <c r="C111" s="83">
        <v>49650</v>
      </c>
      <c r="D111" s="83">
        <v>49900</v>
      </c>
      <c r="E111" s="83">
        <v>6419324700</v>
      </c>
      <c r="F111" s="83">
        <f t="shared" si="14"/>
        <v>0.39848183418094152</v>
      </c>
      <c r="G111" s="133">
        <f t="shared" si="15"/>
        <v>0.39848183418094152</v>
      </c>
      <c r="H111" s="84">
        <v>269500</v>
      </c>
      <c r="I111" s="84">
        <v>267500</v>
      </c>
      <c r="J111" s="88">
        <v>125395903</v>
      </c>
      <c r="K111" s="82">
        <f t="shared" si="16"/>
        <v>7.0499570194461558</v>
      </c>
      <c r="L111" s="82">
        <f t="shared" si="17"/>
        <v>7.0499570194461558</v>
      </c>
      <c r="M111" s="96">
        <f t="shared" si="18"/>
        <v>0</v>
      </c>
      <c r="N111" s="96">
        <f t="shared" si="19"/>
        <v>325887197355959.56</v>
      </c>
      <c r="O111" s="89">
        <f t="shared" si="20"/>
        <v>364122972460926.19</v>
      </c>
      <c r="P111" s="86">
        <f t="shared" si="11"/>
        <v>1117.3282516624995</v>
      </c>
      <c r="Q111" s="97">
        <f t="shared" si="21"/>
        <v>-3.0898579064936615E-3</v>
      </c>
      <c r="R111" s="87">
        <f t="shared" si="12"/>
        <v>5.0352467270896274E-3</v>
      </c>
      <c r="S111" s="87">
        <f t="shared" si="13"/>
        <v>-7.4211502782931356E-3</v>
      </c>
    </row>
    <row r="112" spans="1:19">
      <c r="A112" s="82">
        <v>20180612</v>
      </c>
      <c r="B112" s="82" t="s">
        <v>99</v>
      </c>
      <c r="C112" s="83">
        <v>49900</v>
      </c>
      <c r="D112" s="83">
        <v>49400</v>
      </c>
      <c r="E112" s="83">
        <v>6419324700</v>
      </c>
      <c r="F112" s="83">
        <f t="shared" si="14"/>
        <v>0.39848183418094152</v>
      </c>
      <c r="G112" s="133">
        <f t="shared" si="15"/>
        <v>0.39848183418094152</v>
      </c>
      <c r="H112" s="84">
        <v>267500</v>
      </c>
      <c r="I112" s="84">
        <v>273000</v>
      </c>
      <c r="J112" s="88">
        <v>125395903</v>
      </c>
      <c r="K112" s="82">
        <f t="shared" si="16"/>
        <v>7.0499570194461558</v>
      </c>
      <c r="L112" s="82">
        <f t="shared" si="17"/>
        <v>7.0499570194461558</v>
      </c>
      <c r="M112" s="96">
        <f t="shared" si="18"/>
        <v>0</v>
      </c>
      <c r="N112" s="96">
        <f t="shared" si="19"/>
        <v>325887197355959.56</v>
      </c>
      <c r="O112" s="89">
        <f t="shared" si="20"/>
        <v>367706176816702.25</v>
      </c>
      <c r="P112" s="86">
        <f t="shared" si="11"/>
        <v>1128.3234806400349</v>
      </c>
      <c r="Q112" s="97">
        <f t="shared" si="21"/>
        <v>9.8406434824997013E-3</v>
      </c>
      <c r="R112" s="87">
        <f t="shared" si="12"/>
        <v>-1.002004008016032E-2</v>
      </c>
      <c r="S112" s="87">
        <f t="shared" si="13"/>
        <v>2.0560747663551402E-2</v>
      </c>
    </row>
    <row r="113" spans="1:19">
      <c r="A113" s="82">
        <v>20180614</v>
      </c>
      <c r="B113" s="82" t="s">
        <v>99</v>
      </c>
      <c r="C113" s="83">
        <v>49400</v>
      </c>
      <c r="D113" s="83">
        <v>48200</v>
      </c>
      <c r="E113" s="83">
        <v>6419324700</v>
      </c>
      <c r="F113" s="83">
        <f t="shared" si="14"/>
        <v>0.39848183418094152</v>
      </c>
      <c r="G113" s="133">
        <f t="shared" si="15"/>
        <v>0.39848183418094152</v>
      </c>
      <c r="H113" s="84">
        <v>273000</v>
      </c>
      <c r="I113" s="84">
        <v>280000</v>
      </c>
      <c r="J113" s="88">
        <v>125395903</v>
      </c>
      <c r="K113" s="82">
        <f t="shared" si="16"/>
        <v>7.0499570194461558</v>
      </c>
      <c r="L113" s="82">
        <f t="shared" si="17"/>
        <v>7.0499570194461558</v>
      </c>
      <c r="M113" s="96">
        <f t="shared" si="18"/>
        <v>0</v>
      </c>
      <c r="N113" s="96">
        <f t="shared" si="19"/>
        <v>325887197355959.56</v>
      </c>
      <c r="O113" s="89">
        <f t="shared" si="20"/>
        <v>370824845765863.87</v>
      </c>
      <c r="P113" s="86">
        <f t="shared" si="11"/>
        <v>1137.8932611483351</v>
      </c>
      <c r="Q113" s="97">
        <f t="shared" si="21"/>
        <v>8.4814157220869432E-3</v>
      </c>
      <c r="R113" s="87">
        <f t="shared" si="12"/>
        <v>-2.4291497975708502E-2</v>
      </c>
      <c r="S113" s="87">
        <f t="shared" si="13"/>
        <v>2.564102564102564E-2</v>
      </c>
    </row>
    <row r="114" spans="1:19">
      <c r="A114" s="82">
        <v>20180615</v>
      </c>
      <c r="B114" s="82" t="s">
        <v>99</v>
      </c>
      <c r="C114" s="83">
        <v>48200</v>
      </c>
      <c r="D114" s="83">
        <v>47650</v>
      </c>
      <c r="E114" s="83">
        <v>6419324700</v>
      </c>
      <c r="F114" s="83">
        <f t="shared" si="14"/>
        <v>0.39848183418094152</v>
      </c>
      <c r="G114" s="133">
        <f t="shared" si="15"/>
        <v>0.39848183418094152</v>
      </c>
      <c r="H114" s="84">
        <v>280000</v>
      </c>
      <c r="I114" s="84">
        <v>298500</v>
      </c>
      <c r="J114" s="88">
        <v>125395903</v>
      </c>
      <c r="K114" s="82">
        <f t="shared" si="16"/>
        <v>7.0499570194461558</v>
      </c>
      <c r="L114" s="82">
        <f t="shared" si="17"/>
        <v>7.0499570194461558</v>
      </c>
      <c r="M114" s="96">
        <f t="shared" si="18"/>
        <v>0</v>
      </c>
      <c r="N114" s="96">
        <f t="shared" si="19"/>
        <v>325887197355959.56</v>
      </c>
      <c r="O114" s="89">
        <f t="shared" si="20"/>
        <v>385772615352947.25</v>
      </c>
      <c r="P114" s="86">
        <f t="shared" si="11"/>
        <v>1183.7611863333684</v>
      </c>
      <c r="Q114" s="97">
        <f t="shared" si="21"/>
        <v>4.030951474195784E-2</v>
      </c>
      <c r="R114" s="87">
        <f t="shared" si="12"/>
        <v>-1.1410788381742738E-2</v>
      </c>
      <c r="S114" s="87">
        <f t="shared" si="13"/>
        <v>6.6071428571428573E-2</v>
      </c>
    </row>
    <row r="115" spans="1:19">
      <c r="A115" s="82">
        <v>20180618</v>
      </c>
      <c r="B115" s="82" t="s">
        <v>99</v>
      </c>
      <c r="C115" s="83">
        <v>47650</v>
      </c>
      <c r="D115" s="83">
        <v>46600</v>
      </c>
      <c r="E115" s="83">
        <v>6419324700</v>
      </c>
      <c r="F115" s="83">
        <f t="shared" si="14"/>
        <v>0.39848183418094152</v>
      </c>
      <c r="G115" s="133">
        <f t="shared" si="15"/>
        <v>0.39848183418094152</v>
      </c>
      <c r="H115" s="84">
        <v>298500</v>
      </c>
      <c r="I115" s="84">
        <v>305000</v>
      </c>
      <c r="J115" s="88">
        <v>125395903</v>
      </c>
      <c r="K115" s="82">
        <f t="shared" si="16"/>
        <v>7.0499570194461558</v>
      </c>
      <c r="L115" s="82">
        <f t="shared" si="17"/>
        <v>7.0499570194461558</v>
      </c>
      <c r="M115" s="96">
        <f t="shared" si="18"/>
        <v>0</v>
      </c>
      <c r="N115" s="96">
        <f t="shared" si="19"/>
        <v>325887197355959.56</v>
      </c>
      <c r="O115" s="89">
        <f t="shared" si="20"/>
        <v>388832964080925.37</v>
      </c>
      <c r="P115" s="86">
        <f t="shared" si="11"/>
        <v>1193.1520085344484</v>
      </c>
      <c r="Q115" s="97">
        <f t="shared" si="21"/>
        <v>7.9330377693557896E-3</v>
      </c>
      <c r="R115" s="87">
        <f t="shared" si="12"/>
        <v>-2.2035676810073453E-2</v>
      </c>
      <c r="S115" s="87">
        <f t="shared" si="13"/>
        <v>2.1775544388609715E-2</v>
      </c>
    </row>
    <row r="116" spans="1:19">
      <c r="A116" s="82">
        <v>20180619</v>
      </c>
      <c r="B116" s="82" t="s">
        <v>99</v>
      </c>
      <c r="C116" s="83">
        <v>46600</v>
      </c>
      <c r="D116" s="83">
        <v>47000</v>
      </c>
      <c r="E116" s="83">
        <v>6419324700</v>
      </c>
      <c r="F116" s="83">
        <f t="shared" si="14"/>
        <v>0.39848183418094152</v>
      </c>
      <c r="G116" s="133">
        <f t="shared" si="15"/>
        <v>0.39848183418094152</v>
      </c>
      <c r="H116" s="84">
        <v>305000</v>
      </c>
      <c r="I116" s="84">
        <v>287500</v>
      </c>
      <c r="J116" s="88">
        <v>125395903</v>
      </c>
      <c r="K116" s="82">
        <f t="shared" si="16"/>
        <v>7.0499570194461558</v>
      </c>
      <c r="L116" s="82">
        <f t="shared" si="17"/>
        <v>7.0499570194461558</v>
      </c>
      <c r="M116" s="96">
        <f t="shared" si="18"/>
        <v>0</v>
      </c>
      <c r="N116" s="96">
        <f t="shared" si="19"/>
        <v>325887197355959.56</v>
      </c>
      <c r="O116" s="89">
        <f t="shared" si="20"/>
        <v>374385532578307.81</v>
      </c>
      <c r="P116" s="86">
        <f t="shared" si="11"/>
        <v>1148.8193939983919</v>
      </c>
      <c r="Q116" s="97">
        <f t="shared" si="21"/>
        <v>-3.7155881412386349E-2</v>
      </c>
      <c r="R116" s="87">
        <f t="shared" si="12"/>
        <v>8.5836909871244635E-3</v>
      </c>
      <c r="S116" s="87">
        <f t="shared" si="13"/>
        <v>-5.737704918032787E-2</v>
      </c>
    </row>
    <row r="117" spans="1:19">
      <c r="A117" s="82">
        <v>20180620</v>
      </c>
      <c r="B117" s="82" t="s">
        <v>99</v>
      </c>
      <c r="C117" s="83">
        <v>47000</v>
      </c>
      <c r="D117" s="83">
        <v>47000</v>
      </c>
      <c r="E117" s="83">
        <v>6419324700</v>
      </c>
      <c r="F117" s="83">
        <f t="shared" si="14"/>
        <v>0.39848183418094152</v>
      </c>
      <c r="G117" s="133">
        <f t="shared" si="15"/>
        <v>0.39848183418094152</v>
      </c>
      <c r="H117" s="84">
        <v>287500</v>
      </c>
      <c r="I117" s="84">
        <v>297000</v>
      </c>
      <c r="J117" s="88">
        <v>125395903</v>
      </c>
      <c r="K117" s="82">
        <f t="shared" si="16"/>
        <v>7.0499570194461558</v>
      </c>
      <c r="L117" s="82">
        <f t="shared" si="17"/>
        <v>7.0499570194461558</v>
      </c>
      <c r="M117" s="96">
        <f t="shared" si="18"/>
        <v>0</v>
      </c>
      <c r="N117" s="96">
        <f t="shared" si="19"/>
        <v>325887197355959.56</v>
      </c>
      <c r="O117" s="89">
        <f t="shared" si="20"/>
        <v>382783871980671.94</v>
      </c>
      <c r="P117" s="86">
        <f t="shared" si="11"/>
        <v>1174.5900884917714</v>
      </c>
      <c r="Q117" s="97">
        <f t="shared" si="21"/>
        <v>2.243232890044301E-2</v>
      </c>
      <c r="R117" s="87">
        <f t="shared" si="12"/>
        <v>0</v>
      </c>
      <c r="S117" s="87">
        <f t="shared" si="13"/>
        <v>3.3043478260869563E-2</v>
      </c>
    </row>
    <row r="118" spans="1:19">
      <c r="A118" s="82">
        <v>20180621</v>
      </c>
      <c r="B118" s="82" t="s">
        <v>99</v>
      </c>
      <c r="C118" s="83">
        <v>47000</v>
      </c>
      <c r="D118" s="83">
        <v>47050</v>
      </c>
      <c r="E118" s="83">
        <v>6419324700</v>
      </c>
      <c r="F118" s="83">
        <f t="shared" si="14"/>
        <v>0.39848183418094152</v>
      </c>
      <c r="G118" s="133">
        <f t="shared" si="15"/>
        <v>0.39848183418094152</v>
      </c>
      <c r="H118" s="84">
        <v>297000</v>
      </c>
      <c r="I118" s="84">
        <v>292000</v>
      </c>
      <c r="J118" s="88">
        <v>125395903</v>
      </c>
      <c r="K118" s="82">
        <f t="shared" si="16"/>
        <v>7.0499570194461558</v>
      </c>
      <c r="L118" s="82">
        <f t="shared" si="17"/>
        <v>7.0499570194461558</v>
      </c>
      <c r="M118" s="96">
        <f t="shared" si="18"/>
        <v>0</v>
      </c>
      <c r="N118" s="96">
        <f t="shared" si="19"/>
        <v>325887197355959.56</v>
      </c>
      <c r="O118" s="89">
        <f t="shared" si="20"/>
        <v>378491592561881.62</v>
      </c>
      <c r="P118" s="86">
        <f t="shared" si="11"/>
        <v>1161.4190297523821</v>
      </c>
      <c r="Q118" s="97">
        <f t="shared" si="21"/>
        <v>-1.1213323582784157E-2</v>
      </c>
      <c r="R118" s="87">
        <f t="shared" si="12"/>
        <v>1.0638297872340426E-3</v>
      </c>
      <c r="S118" s="87">
        <f t="shared" si="13"/>
        <v>-1.6835016835016835E-2</v>
      </c>
    </row>
    <row r="119" spans="1:19">
      <c r="A119" s="82">
        <v>20180622</v>
      </c>
      <c r="B119" s="82" t="s">
        <v>99</v>
      </c>
      <c r="C119" s="83">
        <v>47050</v>
      </c>
      <c r="D119" s="83">
        <v>47250</v>
      </c>
      <c r="E119" s="83">
        <v>6419324700</v>
      </c>
      <c r="F119" s="83">
        <f t="shared" si="14"/>
        <v>0.39848183418094152</v>
      </c>
      <c r="G119" s="133">
        <f t="shared" si="15"/>
        <v>0.39848183418094152</v>
      </c>
      <c r="H119" s="84">
        <v>292000</v>
      </c>
      <c r="I119" s="84">
        <v>295500</v>
      </c>
      <c r="J119" s="88">
        <v>125395903</v>
      </c>
      <c r="K119" s="82">
        <f t="shared" si="16"/>
        <v>7.0499570194461558</v>
      </c>
      <c r="L119" s="82">
        <f t="shared" si="17"/>
        <v>7.0499570194461558</v>
      </c>
      <c r="M119" s="96">
        <f t="shared" si="18"/>
        <v>0</v>
      </c>
      <c r="N119" s="96">
        <f t="shared" si="19"/>
        <v>325887197355959.56</v>
      </c>
      <c r="O119" s="89">
        <f t="shared" si="20"/>
        <v>382097314460989.69</v>
      </c>
      <c r="P119" s="86">
        <f t="shared" si="11"/>
        <v>1172.4833548573956</v>
      </c>
      <c r="Q119" s="97">
        <f t="shared" si="21"/>
        <v>9.5265574453110534E-3</v>
      </c>
      <c r="R119" s="87">
        <f t="shared" si="12"/>
        <v>4.2507970244420826E-3</v>
      </c>
      <c r="S119" s="87">
        <f t="shared" si="13"/>
        <v>1.1986301369863013E-2</v>
      </c>
    </row>
    <row r="120" spans="1:19">
      <c r="A120" s="82">
        <v>20180625</v>
      </c>
      <c r="B120" s="82" t="s">
        <v>99</v>
      </c>
      <c r="C120" s="83">
        <v>47250</v>
      </c>
      <c r="D120" s="83">
        <v>46650</v>
      </c>
      <c r="E120" s="83">
        <v>6419324700</v>
      </c>
      <c r="F120" s="83">
        <f t="shared" si="14"/>
        <v>0.39848183418094152</v>
      </c>
      <c r="G120" s="133">
        <f t="shared" si="15"/>
        <v>0.39848183418094152</v>
      </c>
      <c r="H120" s="84">
        <v>295500</v>
      </c>
      <c r="I120" s="84">
        <v>296000</v>
      </c>
      <c r="J120" s="88">
        <v>125395903</v>
      </c>
      <c r="K120" s="82">
        <f t="shared" si="16"/>
        <v>7.0499570194461558</v>
      </c>
      <c r="L120" s="82">
        <f t="shared" si="17"/>
        <v>7.0499570194461558</v>
      </c>
      <c r="M120" s="96">
        <f t="shared" si="18"/>
        <v>0</v>
      </c>
      <c r="N120" s="96">
        <f t="shared" si="19"/>
        <v>325887197355959.56</v>
      </c>
      <c r="O120" s="89">
        <f t="shared" si="20"/>
        <v>381004541755876.62</v>
      </c>
      <c r="P120" s="86">
        <f t="shared" si="11"/>
        <v>1169.1301310610052</v>
      </c>
      <c r="Q120" s="97">
        <f t="shared" si="21"/>
        <v>-2.8599329640788848E-3</v>
      </c>
      <c r="R120" s="87">
        <f t="shared" si="12"/>
        <v>-1.2698412698412698E-2</v>
      </c>
      <c r="S120" s="87">
        <f t="shared" si="13"/>
        <v>1.6920473773265651E-3</v>
      </c>
    </row>
    <row r="121" spans="1:19">
      <c r="A121" s="82">
        <v>20180626</v>
      </c>
      <c r="B121" s="82" t="s">
        <v>99</v>
      </c>
      <c r="C121" s="83">
        <v>46650</v>
      </c>
      <c r="D121" s="83">
        <v>47000</v>
      </c>
      <c r="E121" s="83">
        <v>6419324700</v>
      </c>
      <c r="F121" s="83">
        <f t="shared" si="14"/>
        <v>0.39848183418094152</v>
      </c>
      <c r="G121" s="133">
        <f t="shared" si="15"/>
        <v>0.39848183418094152</v>
      </c>
      <c r="H121" s="84">
        <v>296000</v>
      </c>
      <c r="I121" s="84">
        <v>301000</v>
      </c>
      <c r="J121" s="88">
        <v>125395903</v>
      </c>
      <c r="K121" s="82">
        <f t="shared" si="16"/>
        <v>7.0499570194461558</v>
      </c>
      <c r="L121" s="82">
        <f t="shared" si="17"/>
        <v>7.0499570194461558</v>
      </c>
      <c r="M121" s="96">
        <f t="shared" si="18"/>
        <v>0</v>
      </c>
      <c r="N121" s="96">
        <f t="shared" si="19"/>
        <v>325887197355959.56</v>
      </c>
      <c r="O121" s="89">
        <f t="shared" si="20"/>
        <v>386320014886930.44</v>
      </c>
      <c r="P121" s="86">
        <f t="shared" si="11"/>
        <v>1185.4409072258259</v>
      </c>
      <c r="Q121" s="97">
        <f t="shared" si="21"/>
        <v>1.39512067403638E-2</v>
      </c>
      <c r="R121" s="87">
        <f t="shared" si="12"/>
        <v>7.502679528403001E-3</v>
      </c>
      <c r="S121" s="87">
        <f t="shared" si="13"/>
        <v>1.6891891891891893E-2</v>
      </c>
    </row>
    <row r="122" spans="1:19">
      <c r="A122" s="82">
        <v>20180627</v>
      </c>
      <c r="B122" s="82" t="s">
        <v>99</v>
      </c>
      <c r="C122" s="83">
        <v>47000</v>
      </c>
      <c r="D122" s="83">
        <v>47950</v>
      </c>
      <c r="E122" s="83">
        <v>6419324700</v>
      </c>
      <c r="F122" s="83">
        <f t="shared" si="14"/>
        <v>0.39848183418094152</v>
      </c>
      <c r="G122" s="133">
        <f t="shared" si="15"/>
        <v>0.39848183418094152</v>
      </c>
      <c r="H122" s="84">
        <v>301000</v>
      </c>
      <c r="I122" s="84">
        <v>302000</v>
      </c>
      <c r="J122" s="88">
        <v>125395903</v>
      </c>
      <c r="K122" s="82">
        <f t="shared" si="16"/>
        <v>7.0499570194461558</v>
      </c>
      <c r="L122" s="82">
        <f t="shared" si="17"/>
        <v>7.0499570194461558</v>
      </c>
      <c r="M122" s="96">
        <f t="shared" si="18"/>
        <v>0</v>
      </c>
      <c r="N122" s="96">
        <f t="shared" si="19"/>
        <v>325887197355959.56</v>
      </c>
      <c r="O122" s="89">
        <f t="shared" si="20"/>
        <v>389634135680121.19</v>
      </c>
      <c r="P122" s="86">
        <f t="shared" si="11"/>
        <v>1195.6104407947398</v>
      </c>
      <c r="Q122" s="97">
        <f t="shared" si="21"/>
        <v>8.5786929630366285E-3</v>
      </c>
      <c r="R122" s="87">
        <f t="shared" si="12"/>
        <v>2.021276595744681E-2</v>
      </c>
      <c r="S122" s="87">
        <f t="shared" si="13"/>
        <v>3.3222591362126247E-3</v>
      </c>
    </row>
    <row r="123" spans="1:19">
      <c r="A123" s="82">
        <v>20180628</v>
      </c>
      <c r="B123" s="82" t="s">
        <v>99</v>
      </c>
      <c r="C123" s="83">
        <v>47950</v>
      </c>
      <c r="D123" s="83">
        <v>46800</v>
      </c>
      <c r="E123" s="83">
        <v>6419324700</v>
      </c>
      <c r="F123" s="83">
        <f t="shared" si="14"/>
        <v>0.39848183418094152</v>
      </c>
      <c r="G123" s="133">
        <f t="shared" si="15"/>
        <v>0.39848183418094152</v>
      </c>
      <c r="H123" s="84">
        <v>302000</v>
      </c>
      <c r="I123" s="84">
        <v>298000</v>
      </c>
      <c r="J123" s="88">
        <v>125395903</v>
      </c>
      <c r="K123" s="82">
        <f t="shared" si="16"/>
        <v>7.0499570194461558</v>
      </c>
      <c r="L123" s="82">
        <f t="shared" si="17"/>
        <v>7.0499570194461558</v>
      </c>
      <c r="M123" s="96">
        <f t="shared" si="18"/>
        <v>0</v>
      </c>
      <c r="N123" s="96">
        <f t="shared" si="19"/>
        <v>325887197355959.56</v>
      </c>
      <c r="O123" s="89">
        <f t="shared" si="20"/>
        <v>383156310851104.75</v>
      </c>
      <c r="P123" s="86">
        <f t="shared" si="11"/>
        <v>1175.7329344625691</v>
      </c>
      <c r="Q123" s="97">
        <f t="shared" si="21"/>
        <v>-1.6625403771949186E-2</v>
      </c>
      <c r="R123" s="87">
        <f t="shared" si="12"/>
        <v>-2.3983315954118872E-2</v>
      </c>
      <c r="S123" s="87">
        <f t="shared" si="13"/>
        <v>-1.3245033112582781E-2</v>
      </c>
    </row>
    <row r="124" spans="1:19">
      <c r="A124" s="82">
        <v>20180629</v>
      </c>
      <c r="B124" s="82" t="s">
        <v>99</v>
      </c>
      <c r="C124" s="83">
        <v>46800</v>
      </c>
      <c r="D124" s="83">
        <v>46650</v>
      </c>
      <c r="E124" s="83">
        <v>6419324700</v>
      </c>
      <c r="F124" s="83">
        <f t="shared" si="14"/>
        <v>0.39848183418094152</v>
      </c>
      <c r="G124" s="133">
        <f t="shared" si="15"/>
        <v>0.39848183418094152</v>
      </c>
      <c r="H124" s="84">
        <v>298000</v>
      </c>
      <c r="I124" s="84">
        <v>303500</v>
      </c>
      <c r="J124" s="88">
        <v>125395903</v>
      </c>
      <c r="K124" s="82">
        <f t="shared" si="16"/>
        <v>7.0499570194461558</v>
      </c>
      <c r="L124" s="82">
        <f t="shared" si="17"/>
        <v>7.0499570194461558</v>
      </c>
      <c r="M124" s="96">
        <f t="shared" si="18"/>
        <v>0</v>
      </c>
      <c r="N124" s="96">
        <f t="shared" si="19"/>
        <v>325887197355959.56</v>
      </c>
      <c r="O124" s="89">
        <f t="shared" si="20"/>
        <v>387634809705111.44</v>
      </c>
      <c r="P124" s="86">
        <f t="shared" si="11"/>
        <v>1189.4754161873573</v>
      </c>
      <c r="Q124" s="97">
        <f t="shared" si="21"/>
        <v>1.168843818351476E-2</v>
      </c>
      <c r="R124" s="87">
        <f t="shared" si="12"/>
        <v>-3.205128205128205E-3</v>
      </c>
      <c r="S124" s="87">
        <f t="shared" si="13"/>
        <v>1.8456375838926176E-2</v>
      </c>
    </row>
    <row r="125" spans="1:19" s="17" customFormat="1">
      <c r="A125" s="90">
        <v>20180702</v>
      </c>
      <c r="B125" s="90" t="s">
        <v>100</v>
      </c>
      <c r="C125" s="91">
        <v>46650</v>
      </c>
      <c r="D125" s="91">
        <v>45550</v>
      </c>
      <c r="E125" s="91">
        <v>6419324700</v>
      </c>
      <c r="F125" s="91">
        <f t="shared" si="14"/>
        <v>0.39848183418094152</v>
      </c>
      <c r="G125" s="146">
        <f t="shared" si="15"/>
        <v>0.45083479099564217</v>
      </c>
      <c r="H125" s="91">
        <v>303500</v>
      </c>
      <c r="I125" s="91">
        <v>303500</v>
      </c>
      <c r="J125" s="92">
        <v>125395903</v>
      </c>
      <c r="K125" s="91">
        <f t="shared" si="16"/>
        <v>7.0499570194461558</v>
      </c>
      <c r="L125" s="91">
        <f t="shared" si="17"/>
        <v>5.3211760941551631</v>
      </c>
      <c r="M125" s="93">
        <f t="shared" si="18"/>
        <v>0</v>
      </c>
      <c r="N125" s="93">
        <f t="shared" si="19"/>
        <v>283754627646996.69</v>
      </c>
      <c r="O125" s="92">
        <f t="shared" si="20"/>
        <v>334335693415096.56</v>
      </c>
      <c r="P125" s="94">
        <f t="shared" si="11"/>
        <v>1178.2563554559008</v>
      </c>
      <c r="Q125" s="95">
        <f t="shared" si="21"/>
        <v>-9.4319399785638986E-3</v>
      </c>
      <c r="R125" s="91">
        <f t="shared" si="12"/>
        <v>-2.3579849946409433E-2</v>
      </c>
      <c r="S125" s="91">
        <f t="shared" si="13"/>
        <v>0</v>
      </c>
    </row>
    <row r="126" spans="1:19">
      <c r="A126" s="82">
        <v>20180703</v>
      </c>
      <c r="B126" s="82" t="s">
        <v>99</v>
      </c>
      <c r="C126" s="83">
        <v>45550</v>
      </c>
      <c r="D126" s="83">
        <v>46150</v>
      </c>
      <c r="E126" s="83">
        <v>6419324700</v>
      </c>
      <c r="F126" s="83">
        <f t="shared" si="14"/>
        <v>0.45083479099564217</v>
      </c>
      <c r="G126" s="133">
        <f t="shared" si="15"/>
        <v>0.45083479099564217</v>
      </c>
      <c r="H126" s="84">
        <v>303500</v>
      </c>
      <c r="I126" s="84">
        <v>303000</v>
      </c>
      <c r="J126" s="88">
        <v>125395903</v>
      </c>
      <c r="K126" s="82">
        <f t="shared" si="16"/>
        <v>5.3211760941551631</v>
      </c>
      <c r="L126" s="82">
        <f t="shared" si="17"/>
        <v>5.3211760941551631</v>
      </c>
      <c r="M126" s="96">
        <f t="shared" si="18"/>
        <v>0</v>
      </c>
      <c r="N126" s="96">
        <f t="shared" si="19"/>
        <v>283754627646996.69</v>
      </c>
      <c r="O126" s="89">
        <f t="shared" si="20"/>
        <v>335738499520096.87</v>
      </c>
      <c r="P126" s="86">
        <f t="shared" si="11"/>
        <v>1183.200084890846</v>
      </c>
      <c r="Q126" s="97">
        <f t="shared" si="21"/>
        <v>4.1958012040871672E-3</v>
      </c>
      <c r="R126" s="87">
        <f t="shared" si="12"/>
        <v>1.3172338090010977E-2</v>
      </c>
      <c r="S126" s="87">
        <f t="shared" si="13"/>
        <v>-1.6474464579901153E-3</v>
      </c>
    </row>
    <row r="127" spans="1:19">
      <c r="A127" s="82">
        <v>20180704</v>
      </c>
      <c r="B127" s="82" t="s">
        <v>99</v>
      </c>
      <c r="C127" s="83">
        <v>46150</v>
      </c>
      <c r="D127" s="83">
        <v>46250</v>
      </c>
      <c r="E127" s="83">
        <v>6419324700</v>
      </c>
      <c r="F127" s="83">
        <f t="shared" si="14"/>
        <v>0.45083479099564217</v>
      </c>
      <c r="G127" s="133">
        <f t="shared" si="15"/>
        <v>0.45083479099564217</v>
      </c>
      <c r="H127" s="84">
        <v>303000</v>
      </c>
      <c r="I127" s="84">
        <v>291500</v>
      </c>
      <c r="J127" s="88">
        <v>125395903</v>
      </c>
      <c r="K127" s="82">
        <f t="shared" si="16"/>
        <v>5.3211760941551631</v>
      </c>
      <c r="L127" s="82">
        <f t="shared" si="17"/>
        <v>5.3211760941551631</v>
      </c>
      <c r="M127" s="96">
        <f t="shared" si="18"/>
        <v>0</v>
      </c>
      <c r="N127" s="96">
        <f t="shared" si="19"/>
        <v>283754627646996.69</v>
      </c>
      <c r="O127" s="89">
        <f t="shared" si="20"/>
        <v>328354487675533.75</v>
      </c>
      <c r="P127" s="86">
        <f t="shared" si="11"/>
        <v>1157.1775600573508</v>
      </c>
      <c r="Q127" s="97">
        <f t="shared" si="21"/>
        <v>-2.199334260181017E-2</v>
      </c>
      <c r="R127" s="87">
        <f t="shared" si="12"/>
        <v>2.1668472372697724E-3</v>
      </c>
      <c r="S127" s="87">
        <f t="shared" si="13"/>
        <v>-3.7953795379537955E-2</v>
      </c>
    </row>
    <row r="128" spans="1:19">
      <c r="A128" s="82">
        <v>20180705</v>
      </c>
      <c r="B128" s="82" t="s">
        <v>99</v>
      </c>
      <c r="C128" s="83">
        <v>46250</v>
      </c>
      <c r="D128" s="83">
        <v>45950</v>
      </c>
      <c r="E128" s="83">
        <v>6419324700</v>
      </c>
      <c r="F128" s="83">
        <f t="shared" si="14"/>
        <v>0.45083479099564217</v>
      </c>
      <c r="G128" s="133">
        <f t="shared" si="15"/>
        <v>0.45083479099564217</v>
      </c>
      <c r="H128" s="84">
        <v>291500</v>
      </c>
      <c r="I128" s="84">
        <v>282000</v>
      </c>
      <c r="J128" s="88">
        <v>125395903</v>
      </c>
      <c r="K128" s="82">
        <f t="shared" si="16"/>
        <v>5.3211760941551631</v>
      </c>
      <c r="L128" s="82">
        <f t="shared" si="17"/>
        <v>5.3211760941551631</v>
      </c>
      <c r="M128" s="96">
        <f t="shared" si="18"/>
        <v>0</v>
      </c>
      <c r="N128" s="96">
        <f t="shared" si="19"/>
        <v>283754627646996.69</v>
      </c>
      <c r="O128" s="89">
        <f t="shared" si="20"/>
        <v>321147361229884.75</v>
      </c>
      <c r="P128" s="86">
        <f t="shared" si="11"/>
        <v>1131.7784097230874</v>
      </c>
      <c r="Q128" s="97">
        <f t="shared" si="21"/>
        <v>-2.1949224743871253E-2</v>
      </c>
      <c r="R128" s="87">
        <f t="shared" si="12"/>
        <v>-6.4864864864864862E-3</v>
      </c>
      <c r="S128" s="87">
        <f t="shared" si="13"/>
        <v>-3.2590051457975985E-2</v>
      </c>
    </row>
    <row r="129" spans="1:19">
      <c r="A129" s="82">
        <v>20180706</v>
      </c>
      <c r="B129" s="82" t="s">
        <v>99</v>
      </c>
      <c r="C129" s="83">
        <v>45950</v>
      </c>
      <c r="D129" s="83">
        <v>44900</v>
      </c>
      <c r="E129" s="83">
        <v>6419324700</v>
      </c>
      <c r="F129" s="83">
        <f t="shared" si="14"/>
        <v>0.45083479099564217</v>
      </c>
      <c r="G129" s="133">
        <f t="shared" si="15"/>
        <v>0.45083479099564217</v>
      </c>
      <c r="H129" s="84">
        <v>282000</v>
      </c>
      <c r="I129" s="84">
        <v>289500</v>
      </c>
      <c r="J129" s="88">
        <v>125395903</v>
      </c>
      <c r="K129" s="82">
        <f t="shared" si="16"/>
        <v>5.3211760941551631</v>
      </c>
      <c r="L129" s="82">
        <f t="shared" si="17"/>
        <v>5.3211760941551631</v>
      </c>
      <c r="M129" s="96">
        <f t="shared" si="18"/>
        <v>0</v>
      </c>
      <c r="N129" s="96">
        <f t="shared" si="19"/>
        <v>283754627646996.69</v>
      </c>
      <c r="O129" s="89">
        <f t="shared" si="20"/>
        <v>323113006185068.69</v>
      </c>
      <c r="P129" s="86">
        <f t="shared" si="11"/>
        <v>1138.7056798489841</v>
      </c>
      <c r="Q129" s="97">
        <f t="shared" si="21"/>
        <v>6.1206947105410933E-3</v>
      </c>
      <c r="R129" s="87">
        <f t="shared" si="12"/>
        <v>-2.2850924918389554E-2</v>
      </c>
      <c r="S129" s="87">
        <f t="shared" si="13"/>
        <v>2.6595744680851064E-2</v>
      </c>
    </row>
    <row r="130" spans="1:19">
      <c r="A130" s="82">
        <v>20180709</v>
      </c>
      <c r="B130" s="82" t="s">
        <v>99</v>
      </c>
      <c r="C130" s="83">
        <v>44900</v>
      </c>
      <c r="D130" s="83">
        <v>45600</v>
      </c>
      <c r="E130" s="83">
        <v>6419324700</v>
      </c>
      <c r="F130" s="83">
        <f t="shared" si="14"/>
        <v>0.45083479099564217</v>
      </c>
      <c r="G130" s="133">
        <f t="shared" si="15"/>
        <v>0.45083479099564217</v>
      </c>
      <c r="H130" s="84">
        <v>289500</v>
      </c>
      <c r="I130" s="84">
        <v>284000</v>
      </c>
      <c r="J130" s="88">
        <v>125395903</v>
      </c>
      <c r="K130" s="82">
        <f t="shared" si="16"/>
        <v>5.3211760941551631</v>
      </c>
      <c r="L130" s="82">
        <f t="shared" si="17"/>
        <v>5.3211760941551631</v>
      </c>
      <c r="M130" s="96">
        <f t="shared" si="18"/>
        <v>0</v>
      </c>
      <c r="N130" s="96">
        <f t="shared" si="19"/>
        <v>283754627646996.69</v>
      </c>
      <c r="O130" s="89">
        <f t="shared" si="20"/>
        <v>321468949374271.75</v>
      </c>
      <c r="P130" s="86">
        <f t="shared" si="11"/>
        <v>1132.9117415282944</v>
      </c>
      <c r="Q130" s="97">
        <f t="shared" si="21"/>
        <v>-5.0881789941173141E-3</v>
      </c>
      <c r="R130" s="87">
        <f t="shared" si="12"/>
        <v>1.5590200445434299E-2</v>
      </c>
      <c r="S130" s="87">
        <f t="shared" si="13"/>
        <v>-1.8998272884283247E-2</v>
      </c>
    </row>
    <row r="131" spans="1:19">
      <c r="A131" s="82">
        <v>20180710</v>
      </c>
      <c r="B131" s="82" t="s">
        <v>99</v>
      </c>
      <c r="C131" s="83">
        <v>45600</v>
      </c>
      <c r="D131" s="83">
        <v>46300</v>
      </c>
      <c r="E131" s="83">
        <v>6419324700</v>
      </c>
      <c r="F131" s="83">
        <f t="shared" si="14"/>
        <v>0.45083479099564217</v>
      </c>
      <c r="G131" s="133">
        <f t="shared" si="15"/>
        <v>0.45083479099564217</v>
      </c>
      <c r="H131" s="84">
        <v>284000</v>
      </c>
      <c r="I131" s="84">
        <v>281000</v>
      </c>
      <c r="J131" s="88">
        <v>125395903</v>
      </c>
      <c r="K131" s="82">
        <f t="shared" si="16"/>
        <v>5.3211760941551631</v>
      </c>
      <c r="L131" s="82">
        <f t="shared" si="17"/>
        <v>5.3211760941551631</v>
      </c>
      <c r="M131" s="96">
        <f t="shared" si="18"/>
        <v>0</v>
      </c>
      <c r="N131" s="96">
        <f t="shared" si="19"/>
        <v>283754627646996.69</v>
      </c>
      <c r="O131" s="89">
        <f t="shared" si="20"/>
        <v>321493026766846.37</v>
      </c>
      <c r="P131" s="86">
        <f t="shared" si="11"/>
        <v>1132.9965943913976</v>
      </c>
      <c r="Q131" s="97">
        <f t="shared" si="21"/>
        <v>7.4898034853699259E-5</v>
      </c>
      <c r="R131" s="87">
        <f t="shared" si="12"/>
        <v>1.5350877192982455E-2</v>
      </c>
      <c r="S131" s="87">
        <f t="shared" si="13"/>
        <v>-1.0563380281690141E-2</v>
      </c>
    </row>
    <row r="132" spans="1:19">
      <c r="A132" s="82">
        <v>20180711</v>
      </c>
      <c r="B132" s="82" t="s">
        <v>99</v>
      </c>
      <c r="C132" s="83">
        <v>46300</v>
      </c>
      <c r="D132" s="83">
        <v>46000</v>
      </c>
      <c r="E132" s="83">
        <v>6419324700</v>
      </c>
      <c r="F132" s="83">
        <f t="shared" si="14"/>
        <v>0.45083479099564217</v>
      </c>
      <c r="G132" s="133">
        <f t="shared" si="15"/>
        <v>0.45083479099564217</v>
      </c>
      <c r="H132" s="84">
        <v>281000</v>
      </c>
      <c r="I132" s="84">
        <v>276500</v>
      </c>
      <c r="J132" s="88">
        <v>125395903</v>
      </c>
      <c r="K132" s="82">
        <f t="shared" si="16"/>
        <v>5.3211760941551631</v>
      </c>
      <c r="L132" s="82">
        <f t="shared" si="17"/>
        <v>5.3211760941551631</v>
      </c>
      <c r="M132" s="96">
        <f t="shared" si="18"/>
        <v>0</v>
      </c>
      <c r="N132" s="96">
        <f t="shared" si="19"/>
        <v>283754627646996.69</v>
      </c>
      <c r="O132" s="89">
        <f t="shared" si="20"/>
        <v>317622168727940.31</v>
      </c>
      <c r="P132" s="86">
        <f t="shared" ref="P132:P195" si="22">O132/N132*1000</f>
        <v>1119.3550264247192</v>
      </c>
      <c r="Q132" s="97">
        <f t="shared" si="21"/>
        <v>-1.2040255049492115E-2</v>
      </c>
      <c r="R132" s="87">
        <f t="shared" ref="R132:R195" si="23">(D132-C132)/C132</f>
        <v>-6.4794816414686825E-3</v>
      </c>
      <c r="S132" s="87">
        <f t="shared" ref="S132:S195" si="24">(I132-H132)/H132</f>
        <v>-1.601423487544484E-2</v>
      </c>
    </row>
    <row r="133" spans="1:19">
      <c r="A133" s="82">
        <v>20180712</v>
      </c>
      <c r="B133" s="82" t="s">
        <v>99</v>
      </c>
      <c r="C133" s="83">
        <v>46000</v>
      </c>
      <c r="D133" s="83">
        <v>45500</v>
      </c>
      <c r="E133" s="83">
        <v>6419324700</v>
      </c>
      <c r="F133" s="83">
        <f t="shared" ref="F133:F196" si="25">G132</f>
        <v>0.45083479099564217</v>
      </c>
      <c r="G133" s="133">
        <f t="shared" ref="G133:G196" si="26">IF(B133="Y",0.4*(C133*E133+H133*J133)/(C133*E133),IF(M133=0,F133,D132*E132*G132/O132*(C133*E133+H133*J133)/(C133*E133)))</f>
        <v>0.45083479099564217</v>
      </c>
      <c r="H133" s="84">
        <v>276500</v>
      </c>
      <c r="I133" s="84">
        <v>288000</v>
      </c>
      <c r="J133" s="88">
        <v>125395903</v>
      </c>
      <c r="K133" s="82">
        <f t="shared" ref="K133:K196" si="27">L132</f>
        <v>5.3211760941551631</v>
      </c>
      <c r="L133" s="82">
        <f t="shared" ref="L133:L196" si="28">IF(B133="Y",0.6*(C133*E133+H133*J133)/(H133*J133),IF(M133=0,K133,I132*J132*L132/O132*(C133*E133+H133*J133)/(H133*J133)))</f>
        <v>5.3211760941551631</v>
      </c>
      <c r="M133" s="96">
        <f t="shared" ref="M133:M196" si="29">IF(O132&lt;&gt;(C133*E133*F133+H133*J133*K133),1,0)</f>
        <v>0</v>
      </c>
      <c r="N133" s="96">
        <f t="shared" ref="N133:N196" si="30">IF(AND(M133=0,B133="N"),N132,N132*(C133*E133*G133+H133*J133*L133)/O132)</f>
        <v>283754627646996.69</v>
      </c>
      <c r="O133" s="89">
        <f t="shared" ref="O133:O196" si="31">D133*E133*G133+I133*J133*L133</f>
        <v>323848558608720.37</v>
      </c>
      <c r="P133" s="86">
        <f t="shared" si="22"/>
        <v>1141.2978928104119</v>
      </c>
      <c r="Q133" s="97">
        <f t="shared" ref="Q133:Q196" si="32">(P133-P132)/P132</f>
        <v>1.9603133829469103E-2</v>
      </c>
      <c r="R133" s="87">
        <f t="shared" si="23"/>
        <v>-1.0869565217391304E-2</v>
      </c>
      <c r="S133" s="87">
        <f t="shared" si="24"/>
        <v>4.1591320072332731E-2</v>
      </c>
    </row>
    <row r="134" spans="1:19">
      <c r="A134" s="82">
        <v>20180713</v>
      </c>
      <c r="B134" s="82" t="s">
        <v>99</v>
      </c>
      <c r="C134" s="83">
        <v>45500</v>
      </c>
      <c r="D134" s="83">
        <v>46500</v>
      </c>
      <c r="E134" s="83">
        <v>6419324700</v>
      </c>
      <c r="F134" s="83">
        <f t="shared" si="25"/>
        <v>0.45083479099564217</v>
      </c>
      <c r="G134" s="133">
        <f t="shared" si="26"/>
        <v>0.45083479099564217</v>
      </c>
      <c r="H134" s="84">
        <v>288000</v>
      </c>
      <c r="I134" s="84">
        <v>288000</v>
      </c>
      <c r="J134" s="88">
        <v>125395903</v>
      </c>
      <c r="K134" s="82">
        <f t="shared" si="27"/>
        <v>5.3211760941551631</v>
      </c>
      <c r="L134" s="82">
        <f t="shared" si="28"/>
        <v>5.3211760941551631</v>
      </c>
      <c r="M134" s="96">
        <f t="shared" si="29"/>
        <v>0</v>
      </c>
      <c r="N134" s="96">
        <f t="shared" si="30"/>
        <v>283754627646996.69</v>
      </c>
      <c r="O134" s="89">
        <f t="shared" si="31"/>
        <v>326742613518178.06</v>
      </c>
      <c r="P134" s="86">
        <f t="shared" si="22"/>
        <v>1151.4970389299178</v>
      </c>
      <c r="Q134" s="97">
        <f t="shared" si="32"/>
        <v>8.9364452381409804E-3</v>
      </c>
      <c r="R134" s="87">
        <f t="shared" si="23"/>
        <v>2.197802197802198E-2</v>
      </c>
      <c r="S134" s="87">
        <f t="shared" si="24"/>
        <v>0</v>
      </c>
    </row>
    <row r="135" spans="1:19">
      <c r="A135" s="82">
        <v>20180716</v>
      </c>
      <c r="B135" s="82" t="s">
        <v>99</v>
      </c>
      <c r="C135" s="83">
        <v>46500</v>
      </c>
      <c r="D135" s="83">
        <v>46050</v>
      </c>
      <c r="E135" s="83">
        <v>6419324700</v>
      </c>
      <c r="F135" s="83">
        <f t="shared" si="25"/>
        <v>0.45083479099564217</v>
      </c>
      <c r="G135" s="133">
        <f t="shared" si="26"/>
        <v>0.45083479099564217</v>
      </c>
      <c r="H135" s="84">
        <v>288000</v>
      </c>
      <c r="I135" s="84">
        <v>293500</v>
      </c>
      <c r="J135" s="88">
        <v>125395903</v>
      </c>
      <c r="K135" s="82">
        <f t="shared" si="27"/>
        <v>5.3211760941551631</v>
      </c>
      <c r="L135" s="82">
        <f t="shared" si="28"/>
        <v>5.3211760941551631</v>
      </c>
      <c r="M135" s="96">
        <f t="shared" si="29"/>
        <v>0</v>
      </c>
      <c r="N135" s="96">
        <f t="shared" si="30"/>
        <v>283754627646996.69</v>
      </c>
      <c r="O135" s="89">
        <f t="shared" si="31"/>
        <v>329110184056339.37</v>
      </c>
      <c r="P135" s="86">
        <f t="shared" si="22"/>
        <v>1159.8407637804837</v>
      </c>
      <c r="Q135" s="97">
        <f t="shared" si="32"/>
        <v>7.2459802921592152E-3</v>
      </c>
      <c r="R135" s="87">
        <f t="shared" si="23"/>
        <v>-9.6774193548387101E-3</v>
      </c>
      <c r="S135" s="87">
        <f t="shared" si="24"/>
        <v>1.9097222222222224E-2</v>
      </c>
    </row>
    <row r="136" spans="1:19">
      <c r="A136" s="82">
        <v>20180717</v>
      </c>
      <c r="B136" s="82" t="s">
        <v>99</v>
      </c>
      <c r="C136" s="83">
        <v>46050</v>
      </c>
      <c r="D136" s="83">
        <v>45850</v>
      </c>
      <c r="E136" s="83">
        <v>6419324700</v>
      </c>
      <c r="F136" s="83">
        <f t="shared" si="25"/>
        <v>0.45083479099564217</v>
      </c>
      <c r="G136" s="133">
        <f t="shared" si="26"/>
        <v>0.45083479099564217</v>
      </c>
      <c r="H136" s="84">
        <v>293500</v>
      </c>
      <c r="I136" s="84">
        <v>295500</v>
      </c>
      <c r="J136" s="88">
        <v>125395903</v>
      </c>
      <c r="K136" s="82">
        <f t="shared" si="27"/>
        <v>5.3211760941551631</v>
      </c>
      <c r="L136" s="82">
        <f t="shared" si="28"/>
        <v>5.3211760941551631</v>
      </c>
      <c r="M136" s="96">
        <f t="shared" si="29"/>
        <v>0</v>
      </c>
      <c r="N136" s="96">
        <f t="shared" si="30"/>
        <v>283754627646996.69</v>
      </c>
      <c r="O136" s="89">
        <f t="shared" si="31"/>
        <v>329865880437145.06</v>
      </c>
      <c r="P136" s="86">
        <f t="shared" si="22"/>
        <v>1162.5039675036166</v>
      </c>
      <c r="Q136" s="97">
        <f t="shared" si="32"/>
        <v>2.2961804812345662E-3</v>
      </c>
      <c r="R136" s="87">
        <f t="shared" si="23"/>
        <v>-4.3431053203040176E-3</v>
      </c>
      <c r="S136" s="87">
        <f t="shared" si="24"/>
        <v>6.8143100511073255E-3</v>
      </c>
    </row>
    <row r="137" spans="1:19">
      <c r="A137" s="82">
        <v>20180718</v>
      </c>
      <c r="B137" s="82" t="s">
        <v>99</v>
      </c>
      <c r="C137" s="83">
        <v>45850</v>
      </c>
      <c r="D137" s="83">
        <v>46550</v>
      </c>
      <c r="E137" s="83">
        <v>6419324700</v>
      </c>
      <c r="F137" s="83">
        <f t="shared" si="25"/>
        <v>0.45083479099564217</v>
      </c>
      <c r="G137" s="133">
        <f t="shared" si="26"/>
        <v>0.45083479099564217</v>
      </c>
      <c r="H137" s="84">
        <v>295500</v>
      </c>
      <c r="I137" s="84">
        <v>290000</v>
      </c>
      <c r="J137" s="88">
        <v>125395903</v>
      </c>
      <c r="K137" s="82">
        <f t="shared" si="27"/>
        <v>5.3211760941551631</v>
      </c>
      <c r="L137" s="82">
        <f t="shared" si="28"/>
        <v>5.3211760941551631</v>
      </c>
      <c r="M137" s="96">
        <f t="shared" si="29"/>
        <v>0</v>
      </c>
      <c r="N137" s="96">
        <f t="shared" si="30"/>
        <v>283754627646996.69</v>
      </c>
      <c r="O137" s="89">
        <f t="shared" si="31"/>
        <v>328221823626348.12</v>
      </c>
      <c r="P137" s="86">
        <f t="shared" si="22"/>
        <v>1156.7100291829272</v>
      </c>
      <c r="Q137" s="97">
        <f t="shared" si="32"/>
        <v>-4.9840159540543022E-3</v>
      </c>
      <c r="R137" s="87">
        <f t="shared" si="23"/>
        <v>1.5267175572519083E-2</v>
      </c>
      <c r="S137" s="87">
        <f t="shared" si="24"/>
        <v>-1.8612521150592216E-2</v>
      </c>
    </row>
    <row r="138" spans="1:19">
      <c r="A138" s="82">
        <v>20180719</v>
      </c>
      <c r="B138" s="82" t="s">
        <v>99</v>
      </c>
      <c r="C138" s="83">
        <v>46550</v>
      </c>
      <c r="D138" s="83">
        <v>46900</v>
      </c>
      <c r="E138" s="83">
        <v>6419324700</v>
      </c>
      <c r="F138" s="83">
        <f t="shared" si="25"/>
        <v>0.45083479099564217</v>
      </c>
      <c r="G138" s="133">
        <f t="shared" si="26"/>
        <v>0.45083479099564217</v>
      </c>
      <c r="H138" s="84">
        <v>290000</v>
      </c>
      <c r="I138" s="84">
        <v>288500</v>
      </c>
      <c r="J138" s="88">
        <v>125395903</v>
      </c>
      <c r="K138" s="82">
        <f t="shared" si="27"/>
        <v>5.3211760941551631</v>
      </c>
      <c r="L138" s="82">
        <f t="shared" si="28"/>
        <v>5.3211760941551631</v>
      </c>
      <c r="M138" s="96">
        <f t="shared" si="29"/>
        <v>0</v>
      </c>
      <c r="N138" s="96">
        <f t="shared" si="30"/>
        <v>283754627646996.69</v>
      </c>
      <c r="O138" s="89">
        <f t="shared" si="31"/>
        <v>328233862322635.37</v>
      </c>
      <c r="P138" s="86">
        <f t="shared" si="22"/>
        <v>1156.7524556144783</v>
      </c>
      <c r="Q138" s="97">
        <f t="shared" si="32"/>
        <v>3.6678536954581388E-5</v>
      </c>
      <c r="R138" s="87">
        <f t="shared" si="23"/>
        <v>7.5187969924812026E-3</v>
      </c>
      <c r="S138" s="87">
        <f t="shared" si="24"/>
        <v>-5.1724137931034482E-3</v>
      </c>
    </row>
    <row r="139" spans="1:19">
      <c r="A139" s="82">
        <v>20180720</v>
      </c>
      <c r="B139" s="82" t="s">
        <v>99</v>
      </c>
      <c r="C139" s="83">
        <v>46900</v>
      </c>
      <c r="D139" s="83">
        <v>47450</v>
      </c>
      <c r="E139" s="83">
        <v>6419324700</v>
      </c>
      <c r="F139" s="83">
        <f t="shared" si="25"/>
        <v>0.45083479099564217</v>
      </c>
      <c r="G139" s="133">
        <f t="shared" si="26"/>
        <v>0.45083479099564217</v>
      </c>
      <c r="H139" s="84">
        <v>288500</v>
      </c>
      <c r="I139" s="84">
        <v>285500</v>
      </c>
      <c r="J139" s="88">
        <v>125395903</v>
      </c>
      <c r="K139" s="82">
        <f t="shared" si="27"/>
        <v>5.3211760941551631</v>
      </c>
      <c r="L139" s="82">
        <f t="shared" si="28"/>
        <v>5.3211760941551631</v>
      </c>
      <c r="M139" s="96">
        <f t="shared" si="29"/>
        <v>0</v>
      </c>
      <c r="N139" s="96">
        <f t="shared" si="30"/>
        <v>283754627646996.69</v>
      </c>
      <c r="O139" s="89">
        <f t="shared" si="31"/>
        <v>327823831478791.37</v>
      </c>
      <c r="P139" s="86">
        <f t="shared" si="22"/>
        <v>1155.3074365596558</v>
      </c>
      <c r="Q139" s="97">
        <f t="shared" si="32"/>
        <v>-1.24920336050198E-3</v>
      </c>
      <c r="R139" s="87">
        <f t="shared" si="23"/>
        <v>1.1727078891257996E-2</v>
      </c>
      <c r="S139" s="87">
        <f t="shared" si="24"/>
        <v>-1.0398613518197574E-2</v>
      </c>
    </row>
    <row r="140" spans="1:19">
      <c r="A140" s="82">
        <v>20180723</v>
      </c>
      <c r="B140" s="82" t="s">
        <v>99</v>
      </c>
      <c r="C140" s="83">
        <v>47450</v>
      </c>
      <c r="D140" s="83">
        <v>46500</v>
      </c>
      <c r="E140" s="83">
        <v>6419324700</v>
      </c>
      <c r="F140" s="83">
        <f t="shared" si="25"/>
        <v>0.45083479099564217</v>
      </c>
      <c r="G140" s="133">
        <f t="shared" si="26"/>
        <v>0.45083479099564217</v>
      </c>
      <c r="H140" s="84">
        <v>285500</v>
      </c>
      <c r="I140" s="84">
        <v>267500</v>
      </c>
      <c r="J140" s="88">
        <v>125395903</v>
      </c>
      <c r="K140" s="82">
        <f t="shared" si="27"/>
        <v>5.3211760941551631</v>
      </c>
      <c r="L140" s="82">
        <f t="shared" si="28"/>
        <v>5.3211760941551631</v>
      </c>
      <c r="M140" s="96">
        <f t="shared" si="29"/>
        <v>0</v>
      </c>
      <c r="N140" s="96">
        <f t="shared" si="30"/>
        <v>283754627646996.69</v>
      </c>
      <c r="O140" s="89">
        <f t="shared" si="31"/>
        <v>313063913050531.75</v>
      </c>
      <c r="P140" s="86">
        <f t="shared" si="22"/>
        <v>1103.2909512228189</v>
      </c>
      <c r="Q140" s="97">
        <f t="shared" si="32"/>
        <v>-4.5023933622148883E-2</v>
      </c>
      <c r="R140" s="87">
        <f t="shared" si="23"/>
        <v>-2.0021074815595362E-2</v>
      </c>
      <c r="S140" s="87">
        <f t="shared" si="24"/>
        <v>-6.3047285464098074E-2</v>
      </c>
    </row>
    <row r="141" spans="1:19">
      <c r="A141" s="82">
        <v>20180724</v>
      </c>
      <c r="B141" s="82" t="s">
        <v>99</v>
      </c>
      <c r="C141" s="83">
        <v>46500</v>
      </c>
      <c r="D141" s="83">
        <v>46150</v>
      </c>
      <c r="E141" s="83">
        <v>6419324700</v>
      </c>
      <c r="F141" s="83">
        <f t="shared" si="25"/>
        <v>0.45083479099564217</v>
      </c>
      <c r="G141" s="133">
        <f t="shared" si="26"/>
        <v>0.45083479099564217</v>
      </c>
      <c r="H141" s="84">
        <v>267500</v>
      </c>
      <c r="I141" s="84">
        <v>265000</v>
      </c>
      <c r="J141" s="88">
        <v>125395903</v>
      </c>
      <c r="K141" s="82">
        <f t="shared" si="27"/>
        <v>5.3211760941551631</v>
      </c>
      <c r="L141" s="82">
        <f t="shared" si="28"/>
        <v>5.3211760941551631</v>
      </c>
      <c r="M141" s="96">
        <f t="shared" si="29"/>
        <v>0</v>
      </c>
      <c r="N141" s="96">
        <f t="shared" si="30"/>
        <v>283754627646996.69</v>
      </c>
      <c r="O141" s="89">
        <f t="shared" si="31"/>
        <v>310382859628850.06</v>
      </c>
      <c r="P141" s="86">
        <f t="shared" si="22"/>
        <v>1093.8424588971993</v>
      </c>
      <c r="Q141" s="97">
        <f t="shared" si="32"/>
        <v>-8.5639171744746334E-3</v>
      </c>
      <c r="R141" s="87">
        <f t="shared" si="23"/>
        <v>-7.526881720430108E-3</v>
      </c>
      <c r="S141" s="87">
        <f t="shared" si="24"/>
        <v>-9.3457943925233638E-3</v>
      </c>
    </row>
    <row r="142" spans="1:19">
      <c r="A142" s="82">
        <v>20180725</v>
      </c>
      <c r="B142" s="82" t="s">
        <v>99</v>
      </c>
      <c r="C142" s="83">
        <v>46150</v>
      </c>
      <c r="D142" s="83">
        <v>46150</v>
      </c>
      <c r="E142" s="83">
        <v>6419324700</v>
      </c>
      <c r="F142" s="83">
        <f t="shared" si="25"/>
        <v>0.45083479099564217</v>
      </c>
      <c r="G142" s="133">
        <f t="shared" si="26"/>
        <v>0.45083479099564217</v>
      </c>
      <c r="H142" s="84">
        <v>265000</v>
      </c>
      <c r="I142" s="84">
        <v>251000</v>
      </c>
      <c r="J142" s="88">
        <v>125395903</v>
      </c>
      <c r="K142" s="82">
        <f t="shared" si="27"/>
        <v>5.3211760941551631</v>
      </c>
      <c r="L142" s="82">
        <f t="shared" si="28"/>
        <v>5.3211760941551631</v>
      </c>
      <c r="M142" s="96">
        <f t="shared" si="29"/>
        <v>0</v>
      </c>
      <c r="N142" s="96">
        <f t="shared" si="30"/>
        <v>283754627646996.69</v>
      </c>
      <c r="O142" s="89">
        <f t="shared" si="31"/>
        <v>301041308089969.69</v>
      </c>
      <c r="P142" s="86">
        <f t="shared" si="22"/>
        <v>1060.9212282679612</v>
      </c>
      <c r="Q142" s="97">
        <f t="shared" si="32"/>
        <v>-3.0096866657040356E-2</v>
      </c>
      <c r="R142" s="87">
        <f t="shared" si="23"/>
        <v>0</v>
      </c>
      <c r="S142" s="87">
        <f t="shared" si="24"/>
        <v>-5.2830188679245285E-2</v>
      </c>
    </row>
    <row r="143" spans="1:19">
      <c r="A143" s="82">
        <v>20180726</v>
      </c>
      <c r="B143" s="82" t="s">
        <v>99</v>
      </c>
      <c r="C143" s="83">
        <v>46150</v>
      </c>
      <c r="D143" s="83">
        <v>46900</v>
      </c>
      <c r="E143" s="83">
        <v>6419324700</v>
      </c>
      <c r="F143" s="83">
        <f t="shared" si="25"/>
        <v>0.45083479099564217</v>
      </c>
      <c r="G143" s="133">
        <f t="shared" si="26"/>
        <v>0.45083479099564217</v>
      </c>
      <c r="H143" s="84">
        <v>251000</v>
      </c>
      <c r="I143" s="84">
        <v>254500</v>
      </c>
      <c r="J143" s="88">
        <v>125395903</v>
      </c>
      <c r="K143" s="82">
        <f t="shared" si="27"/>
        <v>5.3211760941551631</v>
      </c>
      <c r="L143" s="82">
        <f t="shared" si="28"/>
        <v>5.3211760941551631</v>
      </c>
      <c r="M143" s="96">
        <f t="shared" si="29"/>
        <v>0</v>
      </c>
      <c r="N143" s="96">
        <f t="shared" si="30"/>
        <v>283754627646996.69</v>
      </c>
      <c r="O143" s="89">
        <f t="shared" si="31"/>
        <v>305547237156783</v>
      </c>
      <c r="P143" s="86">
        <f t="shared" si="22"/>
        <v>1076.8008955148998</v>
      </c>
      <c r="Q143" s="97">
        <f t="shared" si="32"/>
        <v>1.4967809884305435E-2</v>
      </c>
      <c r="R143" s="87">
        <f t="shared" si="23"/>
        <v>1.6251354279523293E-2</v>
      </c>
      <c r="S143" s="87">
        <f t="shared" si="24"/>
        <v>1.3944223107569721E-2</v>
      </c>
    </row>
    <row r="144" spans="1:19">
      <c r="A144" s="82">
        <v>20180727</v>
      </c>
      <c r="B144" s="82" t="s">
        <v>99</v>
      </c>
      <c r="C144" s="83">
        <v>46900</v>
      </c>
      <c r="D144" s="83">
        <v>46900</v>
      </c>
      <c r="E144" s="83">
        <v>6419324700</v>
      </c>
      <c r="F144" s="83">
        <f t="shared" si="25"/>
        <v>0.45083479099564217</v>
      </c>
      <c r="G144" s="133">
        <f t="shared" si="26"/>
        <v>0.45083479099564217</v>
      </c>
      <c r="H144" s="84">
        <v>254500</v>
      </c>
      <c r="I144" s="84">
        <v>256500</v>
      </c>
      <c r="J144" s="88">
        <v>125395903</v>
      </c>
      <c r="K144" s="82">
        <f t="shared" si="27"/>
        <v>5.3211760941551631</v>
      </c>
      <c r="L144" s="82">
        <f t="shared" si="28"/>
        <v>5.3211760941551631</v>
      </c>
      <c r="M144" s="96">
        <f t="shared" si="29"/>
        <v>0</v>
      </c>
      <c r="N144" s="96">
        <f t="shared" si="30"/>
        <v>283754627646996.69</v>
      </c>
      <c r="O144" s="89">
        <f t="shared" si="31"/>
        <v>306881744519480.25</v>
      </c>
      <c r="P144" s="86">
        <f t="shared" si="22"/>
        <v>1081.503928461934</v>
      </c>
      <c r="Q144" s="97">
        <f t="shared" si="32"/>
        <v>4.3675975443773583E-3</v>
      </c>
      <c r="R144" s="87">
        <f t="shared" si="23"/>
        <v>0</v>
      </c>
      <c r="S144" s="87">
        <f t="shared" si="24"/>
        <v>7.8585461689587421E-3</v>
      </c>
    </row>
    <row r="145" spans="1:19">
      <c r="A145" s="82">
        <v>20180730</v>
      </c>
      <c r="B145" s="82" t="s">
        <v>99</v>
      </c>
      <c r="C145" s="83">
        <v>46900</v>
      </c>
      <c r="D145" s="83">
        <v>46500</v>
      </c>
      <c r="E145" s="83">
        <v>6419324700</v>
      </c>
      <c r="F145" s="83">
        <f t="shared" si="25"/>
        <v>0.45083479099564217</v>
      </c>
      <c r="G145" s="133">
        <f t="shared" si="26"/>
        <v>0.45083479099564217</v>
      </c>
      <c r="H145" s="84">
        <v>256500</v>
      </c>
      <c r="I145" s="84">
        <v>258000</v>
      </c>
      <c r="J145" s="88">
        <v>125395903</v>
      </c>
      <c r="K145" s="82">
        <f t="shared" si="27"/>
        <v>5.3211760941551631</v>
      </c>
      <c r="L145" s="82">
        <f t="shared" si="28"/>
        <v>5.3211760941551631</v>
      </c>
      <c r="M145" s="96">
        <f t="shared" si="29"/>
        <v>0</v>
      </c>
      <c r="N145" s="96">
        <f t="shared" si="30"/>
        <v>283754627646996.69</v>
      </c>
      <c r="O145" s="89">
        <f t="shared" si="31"/>
        <v>306725003077720.06</v>
      </c>
      <c r="P145" s="86">
        <f t="shared" si="22"/>
        <v>1080.9515447244071</v>
      </c>
      <c r="Q145" s="97">
        <f t="shared" si="32"/>
        <v>-5.1075518358266849E-4</v>
      </c>
      <c r="R145" s="87">
        <f t="shared" si="23"/>
        <v>-8.5287846481876331E-3</v>
      </c>
      <c r="S145" s="87">
        <f t="shared" si="24"/>
        <v>5.8479532163742687E-3</v>
      </c>
    </row>
    <row r="146" spans="1:19">
      <c r="A146" s="82">
        <v>20180731</v>
      </c>
      <c r="B146" s="82" t="s">
        <v>99</v>
      </c>
      <c r="C146" s="83">
        <v>46500</v>
      </c>
      <c r="D146" s="83">
        <v>46250</v>
      </c>
      <c r="E146" s="83">
        <v>6419324700</v>
      </c>
      <c r="F146" s="83">
        <f t="shared" si="25"/>
        <v>0.45083479099564217</v>
      </c>
      <c r="G146" s="133">
        <f t="shared" si="26"/>
        <v>0.45083479099564217</v>
      </c>
      <c r="H146" s="84">
        <v>258000</v>
      </c>
      <c r="I146" s="84">
        <v>271500</v>
      </c>
      <c r="J146" s="88">
        <v>125395903</v>
      </c>
      <c r="K146" s="82">
        <f t="shared" si="27"/>
        <v>5.3211760941551631</v>
      </c>
      <c r="L146" s="82">
        <f t="shared" si="28"/>
        <v>5.3211760941551631</v>
      </c>
      <c r="M146" s="96">
        <f t="shared" si="29"/>
        <v>0</v>
      </c>
      <c r="N146" s="96">
        <f t="shared" si="30"/>
        <v>283754627646996.69</v>
      </c>
      <c r="O146" s="89">
        <f t="shared" si="31"/>
        <v>315009414048561.75</v>
      </c>
      <c r="P146" s="86">
        <f t="shared" si="22"/>
        <v>1110.1472305870107</v>
      </c>
      <c r="Q146" s="97">
        <f t="shared" si="32"/>
        <v>2.7009245701246604E-2</v>
      </c>
      <c r="R146" s="87">
        <f t="shared" si="23"/>
        <v>-5.3763440860215058E-3</v>
      </c>
      <c r="S146" s="87">
        <f t="shared" si="24"/>
        <v>5.232558139534884E-2</v>
      </c>
    </row>
    <row r="147" spans="1:19">
      <c r="A147" s="82">
        <v>20180801</v>
      </c>
      <c r="B147" s="82" t="s">
        <v>99</v>
      </c>
      <c r="C147" s="83">
        <v>46250</v>
      </c>
      <c r="D147" s="83">
        <v>46550</v>
      </c>
      <c r="E147" s="83">
        <v>6419324700</v>
      </c>
      <c r="F147" s="83">
        <f t="shared" si="25"/>
        <v>0.45083479099564217</v>
      </c>
      <c r="G147" s="133">
        <f t="shared" si="26"/>
        <v>0.45083479099564217</v>
      </c>
      <c r="H147" s="84">
        <v>271500</v>
      </c>
      <c r="I147" s="84">
        <v>280500</v>
      </c>
      <c r="J147" s="88">
        <v>125395903</v>
      </c>
      <c r="K147" s="82">
        <f t="shared" si="27"/>
        <v>5.3211760941551631</v>
      </c>
      <c r="L147" s="82">
        <f t="shared" si="28"/>
        <v>5.3211760941551631</v>
      </c>
      <c r="M147" s="96">
        <f t="shared" si="29"/>
        <v>0</v>
      </c>
      <c r="N147" s="96">
        <f t="shared" si="30"/>
        <v>283754627646996.69</v>
      </c>
      <c r="O147" s="89">
        <f t="shared" si="31"/>
        <v>321882913653536.44</v>
      </c>
      <c r="P147" s="86">
        <f t="shared" si="22"/>
        <v>1134.3706226845154</v>
      </c>
      <c r="Q147" s="97">
        <f t="shared" si="32"/>
        <v>2.1819981557487825E-2</v>
      </c>
      <c r="R147" s="87">
        <f t="shared" si="23"/>
        <v>6.4864864864864862E-3</v>
      </c>
      <c r="S147" s="87">
        <f t="shared" si="24"/>
        <v>3.3149171270718231E-2</v>
      </c>
    </row>
    <row r="148" spans="1:19">
      <c r="A148" s="82">
        <v>20180802</v>
      </c>
      <c r="B148" s="82" t="s">
        <v>99</v>
      </c>
      <c r="C148" s="83">
        <v>46550</v>
      </c>
      <c r="D148" s="83">
        <v>45550</v>
      </c>
      <c r="E148" s="83">
        <v>6419324700</v>
      </c>
      <c r="F148" s="83">
        <f t="shared" si="25"/>
        <v>0.45083479099564217</v>
      </c>
      <c r="G148" s="133">
        <f t="shared" si="26"/>
        <v>0.45083479099564217</v>
      </c>
      <c r="H148" s="84">
        <v>280500</v>
      </c>
      <c r="I148" s="84">
        <v>281500</v>
      </c>
      <c r="J148" s="88">
        <v>125395903</v>
      </c>
      <c r="K148" s="82">
        <f t="shared" si="27"/>
        <v>5.3211760941551631</v>
      </c>
      <c r="L148" s="82">
        <f t="shared" si="28"/>
        <v>5.3211760941551631</v>
      </c>
      <c r="M148" s="96">
        <f t="shared" si="29"/>
        <v>0</v>
      </c>
      <c r="N148" s="96">
        <f t="shared" si="30"/>
        <v>283754627646996.69</v>
      </c>
      <c r="O148" s="89">
        <f t="shared" si="31"/>
        <v>319656112425427.37</v>
      </c>
      <c r="P148" s="86">
        <f t="shared" si="22"/>
        <v>1126.5229930385267</v>
      </c>
      <c r="Q148" s="97">
        <f t="shared" si="32"/>
        <v>-6.918047319858402E-3</v>
      </c>
      <c r="R148" s="87">
        <f t="shared" si="23"/>
        <v>-2.1482277121374866E-2</v>
      </c>
      <c r="S148" s="87">
        <f t="shared" si="24"/>
        <v>3.5650623885918001E-3</v>
      </c>
    </row>
    <row r="149" spans="1:19">
      <c r="A149" s="82">
        <v>20180803</v>
      </c>
      <c r="B149" s="82" t="s">
        <v>99</v>
      </c>
      <c r="C149" s="83">
        <v>45550</v>
      </c>
      <c r="D149" s="83">
        <v>45750</v>
      </c>
      <c r="E149" s="83">
        <v>6419324700</v>
      </c>
      <c r="F149" s="83">
        <f t="shared" si="25"/>
        <v>0.45083479099564217</v>
      </c>
      <c r="G149" s="133">
        <f t="shared" si="26"/>
        <v>0.45083479099564217</v>
      </c>
      <c r="H149" s="84">
        <v>281500</v>
      </c>
      <c r="I149" s="84">
        <v>280500</v>
      </c>
      <c r="J149" s="88">
        <v>125395903</v>
      </c>
      <c r="K149" s="82">
        <f t="shared" si="27"/>
        <v>5.3211760941551631</v>
      </c>
      <c r="L149" s="82">
        <f t="shared" si="28"/>
        <v>5.3211760941551631</v>
      </c>
      <c r="M149" s="96">
        <f t="shared" si="29"/>
        <v>0</v>
      </c>
      <c r="N149" s="96">
        <f t="shared" si="30"/>
        <v>283754627646996.69</v>
      </c>
      <c r="O149" s="89">
        <f t="shared" si="31"/>
        <v>319567669725970.31</v>
      </c>
      <c r="P149" s="86">
        <f t="shared" si="22"/>
        <v>1126.2113057889107</v>
      </c>
      <c r="Q149" s="97">
        <f t="shared" si="32"/>
        <v>-2.7668077042550298E-4</v>
      </c>
      <c r="R149" s="87">
        <f t="shared" si="23"/>
        <v>4.3907793633369925E-3</v>
      </c>
      <c r="S149" s="87">
        <f t="shared" si="24"/>
        <v>-3.552397868561279E-3</v>
      </c>
    </row>
    <row r="150" spans="1:19">
      <c r="A150" s="82">
        <v>20180806</v>
      </c>
      <c r="B150" s="82" t="s">
        <v>99</v>
      </c>
      <c r="C150" s="83">
        <v>45750</v>
      </c>
      <c r="D150" s="83">
        <v>45800</v>
      </c>
      <c r="E150" s="83">
        <v>6419324700</v>
      </c>
      <c r="F150" s="83">
        <f t="shared" si="25"/>
        <v>0.45083479099564217</v>
      </c>
      <c r="G150" s="133">
        <f t="shared" si="26"/>
        <v>0.45083479099564217</v>
      </c>
      <c r="H150" s="84">
        <v>280500</v>
      </c>
      <c r="I150" s="84">
        <v>274000</v>
      </c>
      <c r="J150" s="88">
        <v>125395903</v>
      </c>
      <c r="K150" s="82">
        <f t="shared" si="27"/>
        <v>5.3211760941551631</v>
      </c>
      <c r="L150" s="82">
        <f t="shared" si="28"/>
        <v>5.3211760941551631</v>
      </c>
      <c r="M150" s="96">
        <f t="shared" si="29"/>
        <v>0</v>
      </c>
      <c r="N150" s="96">
        <f t="shared" si="30"/>
        <v>283754627646996.69</v>
      </c>
      <c r="O150" s="89">
        <f t="shared" si="31"/>
        <v>315375223542677.31</v>
      </c>
      <c r="P150" s="86">
        <f t="shared" si="22"/>
        <v>1111.4364060170255</v>
      </c>
      <c r="Q150" s="97">
        <f t="shared" si="32"/>
        <v>-1.3119118673325152E-2</v>
      </c>
      <c r="R150" s="87">
        <f t="shared" si="23"/>
        <v>1.092896174863388E-3</v>
      </c>
      <c r="S150" s="87">
        <f t="shared" si="24"/>
        <v>-2.3172905525846704E-2</v>
      </c>
    </row>
    <row r="151" spans="1:19">
      <c r="A151" s="82">
        <v>20180807</v>
      </c>
      <c r="B151" s="82" t="s">
        <v>99</v>
      </c>
      <c r="C151" s="83">
        <v>45800</v>
      </c>
      <c r="D151" s="83">
        <v>46700</v>
      </c>
      <c r="E151" s="83">
        <v>6419324700</v>
      </c>
      <c r="F151" s="83">
        <f t="shared" si="25"/>
        <v>0.45083479099564217</v>
      </c>
      <c r="G151" s="133">
        <f t="shared" si="26"/>
        <v>0.45083479099564217</v>
      </c>
      <c r="H151" s="84">
        <v>274000</v>
      </c>
      <c r="I151" s="84">
        <v>274500</v>
      </c>
      <c r="J151" s="88">
        <v>125395903</v>
      </c>
      <c r="K151" s="82">
        <f t="shared" si="27"/>
        <v>5.3211760941551631</v>
      </c>
      <c r="L151" s="82">
        <f t="shared" si="28"/>
        <v>5.3211760941551631</v>
      </c>
      <c r="M151" s="96">
        <f t="shared" si="29"/>
        <v>0</v>
      </c>
      <c r="N151" s="96">
        <f t="shared" si="30"/>
        <v>283754627646996.69</v>
      </c>
      <c r="O151" s="89">
        <f t="shared" si="31"/>
        <v>318313499801863.5</v>
      </c>
      <c r="P151" s="86">
        <f t="shared" si="22"/>
        <v>1121.7913957613393</v>
      </c>
      <c r="Q151" s="97">
        <f t="shared" si="32"/>
        <v>9.3167631438511433E-3</v>
      </c>
      <c r="R151" s="87">
        <f t="shared" si="23"/>
        <v>1.9650655021834062E-2</v>
      </c>
      <c r="S151" s="87">
        <f t="shared" si="24"/>
        <v>1.8248175182481751E-3</v>
      </c>
    </row>
    <row r="152" spans="1:19">
      <c r="A152" s="82">
        <v>20180808</v>
      </c>
      <c r="B152" s="82" t="s">
        <v>99</v>
      </c>
      <c r="C152" s="83">
        <v>46700</v>
      </c>
      <c r="D152" s="83">
        <v>46800</v>
      </c>
      <c r="E152" s="83">
        <v>6419324700</v>
      </c>
      <c r="F152" s="83">
        <f t="shared" si="25"/>
        <v>0.45083479099564217</v>
      </c>
      <c r="G152" s="133">
        <f t="shared" si="26"/>
        <v>0.45083479099564217</v>
      </c>
      <c r="H152" s="84">
        <v>274500</v>
      </c>
      <c r="I152" s="84">
        <v>276000</v>
      </c>
      <c r="J152" s="88">
        <v>125395903</v>
      </c>
      <c r="K152" s="82">
        <f t="shared" si="27"/>
        <v>5.3211760941551631</v>
      </c>
      <c r="L152" s="82">
        <f t="shared" si="28"/>
        <v>5.3211760941551631</v>
      </c>
      <c r="M152" s="96">
        <f t="shared" si="29"/>
        <v>0</v>
      </c>
      <c r="N152" s="96">
        <f t="shared" si="30"/>
        <v>283754627646996.69</v>
      </c>
      <c r="O152" s="89">
        <f t="shared" si="31"/>
        <v>319603785814832.19</v>
      </c>
      <c r="P152" s="86">
        <f t="shared" si="22"/>
        <v>1126.3385850835655</v>
      </c>
      <c r="Q152" s="97">
        <f t="shared" si="32"/>
        <v>4.0535070418685438E-3</v>
      </c>
      <c r="R152" s="87">
        <f t="shared" si="23"/>
        <v>2.1413276231263384E-3</v>
      </c>
      <c r="S152" s="87">
        <f t="shared" si="24"/>
        <v>5.4644808743169399E-3</v>
      </c>
    </row>
    <row r="153" spans="1:19">
      <c r="A153" s="82">
        <v>20180809</v>
      </c>
      <c r="B153" s="82" t="s">
        <v>99</v>
      </c>
      <c r="C153" s="83">
        <v>46800</v>
      </c>
      <c r="D153" s="83">
        <v>46900</v>
      </c>
      <c r="E153" s="83">
        <v>6419324700</v>
      </c>
      <c r="F153" s="83">
        <f t="shared" si="25"/>
        <v>0.45083479099564217</v>
      </c>
      <c r="G153" s="133">
        <f t="shared" si="26"/>
        <v>0.45083479099564217</v>
      </c>
      <c r="H153" s="84">
        <v>276000</v>
      </c>
      <c r="I153" s="84">
        <v>276000</v>
      </c>
      <c r="J153" s="88">
        <v>125395903</v>
      </c>
      <c r="K153" s="82">
        <f t="shared" si="27"/>
        <v>5.3211760941551631</v>
      </c>
      <c r="L153" s="82">
        <f t="shared" si="28"/>
        <v>5.3211760941551631</v>
      </c>
      <c r="M153" s="96">
        <f t="shared" si="29"/>
        <v>0</v>
      </c>
      <c r="N153" s="96">
        <f t="shared" si="30"/>
        <v>283754627646996.69</v>
      </c>
      <c r="O153" s="89">
        <f t="shared" si="31"/>
        <v>319893191305777.94</v>
      </c>
      <c r="P153" s="86">
        <f t="shared" si="22"/>
        <v>1127.358499695516</v>
      </c>
      <c r="Q153" s="97">
        <f t="shared" si="32"/>
        <v>9.0551333804732986E-4</v>
      </c>
      <c r="R153" s="87">
        <f t="shared" si="23"/>
        <v>2.136752136752137E-3</v>
      </c>
      <c r="S153" s="87">
        <f t="shared" si="24"/>
        <v>0</v>
      </c>
    </row>
    <row r="154" spans="1:19">
      <c r="A154" s="82">
        <v>20180810</v>
      </c>
      <c r="B154" s="82" t="s">
        <v>99</v>
      </c>
      <c r="C154" s="83">
        <v>46900</v>
      </c>
      <c r="D154" s="83">
        <v>45400</v>
      </c>
      <c r="E154" s="83">
        <v>6419324700</v>
      </c>
      <c r="F154" s="83">
        <f t="shared" si="25"/>
        <v>0.45083479099564217</v>
      </c>
      <c r="G154" s="133">
        <f t="shared" si="26"/>
        <v>0.45083479099564217</v>
      </c>
      <c r="H154" s="84">
        <v>276000</v>
      </c>
      <c r="I154" s="84">
        <v>272000</v>
      </c>
      <c r="J154" s="88">
        <v>125395903</v>
      </c>
      <c r="K154" s="82">
        <f t="shared" si="27"/>
        <v>5.3211760941551631</v>
      </c>
      <c r="L154" s="82">
        <f t="shared" si="28"/>
        <v>5.3211760941551631</v>
      </c>
      <c r="M154" s="96">
        <f t="shared" si="29"/>
        <v>0</v>
      </c>
      <c r="N154" s="96">
        <f t="shared" si="30"/>
        <v>283754627646996.69</v>
      </c>
      <c r="O154" s="89">
        <f t="shared" si="31"/>
        <v>312883094216197.06</v>
      </c>
      <c r="P154" s="86">
        <f t="shared" si="22"/>
        <v>1102.6537146221892</v>
      </c>
      <c r="Q154" s="97">
        <f t="shared" si="32"/>
        <v>-2.191386775369077E-2</v>
      </c>
      <c r="R154" s="87">
        <f t="shared" si="23"/>
        <v>-3.1982942430703626E-2</v>
      </c>
      <c r="S154" s="87">
        <f t="shared" si="24"/>
        <v>-1.4492753623188406E-2</v>
      </c>
    </row>
    <row r="155" spans="1:19">
      <c r="A155" s="82">
        <v>20180813</v>
      </c>
      <c r="B155" s="82" t="s">
        <v>99</v>
      </c>
      <c r="C155" s="83">
        <v>45400</v>
      </c>
      <c r="D155" s="83">
        <v>45050</v>
      </c>
      <c r="E155" s="83">
        <v>6419324700</v>
      </c>
      <c r="F155" s="83">
        <f t="shared" si="25"/>
        <v>0.45083479099564217</v>
      </c>
      <c r="G155" s="133">
        <f t="shared" si="26"/>
        <v>0.45083479099564217</v>
      </c>
      <c r="H155" s="84">
        <v>272000</v>
      </c>
      <c r="I155" s="84">
        <v>260500</v>
      </c>
      <c r="J155" s="88">
        <v>125395903</v>
      </c>
      <c r="K155" s="82">
        <f t="shared" si="27"/>
        <v>5.3211760941551631</v>
      </c>
      <c r="L155" s="82">
        <f t="shared" si="28"/>
        <v>5.3211760941551631</v>
      </c>
      <c r="M155" s="96">
        <f t="shared" si="29"/>
        <v>0</v>
      </c>
      <c r="N155" s="96">
        <f t="shared" si="30"/>
        <v>283754627646996.69</v>
      </c>
      <c r="O155" s="89">
        <f t="shared" si="31"/>
        <v>304196757662377.94</v>
      </c>
      <c r="P155" s="86">
        <f t="shared" si="22"/>
        <v>1072.0415740349165</v>
      </c>
      <c r="Q155" s="97">
        <f t="shared" si="32"/>
        <v>-2.7762243196869481E-2</v>
      </c>
      <c r="R155" s="87">
        <f t="shared" si="23"/>
        <v>-7.709251101321586E-3</v>
      </c>
      <c r="S155" s="87">
        <f t="shared" si="24"/>
        <v>-4.2279411764705885E-2</v>
      </c>
    </row>
    <row r="156" spans="1:19">
      <c r="A156" s="82">
        <v>20180814</v>
      </c>
      <c r="B156" s="82" t="s">
        <v>99</v>
      </c>
      <c r="C156" s="83">
        <v>45050</v>
      </c>
      <c r="D156" s="83">
        <v>45150</v>
      </c>
      <c r="E156" s="83">
        <v>6419324700</v>
      </c>
      <c r="F156" s="83">
        <f t="shared" si="25"/>
        <v>0.45083479099564217</v>
      </c>
      <c r="G156" s="133">
        <f t="shared" si="26"/>
        <v>0.45083479099564217</v>
      </c>
      <c r="H156" s="84">
        <v>260500</v>
      </c>
      <c r="I156" s="84">
        <v>261000</v>
      </c>
      <c r="J156" s="88">
        <v>125395903</v>
      </c>
      <c r="K156" s="82">
        <f t="shared" si="27"/>
        <v>5.3211760941551631</v>
      </c>
      <c r="L156" s="82">
        <f t="shared" si="28"/>
        <v>5.3211760941551631</v>
      </c>
      <c r="M156" s="96">
        <f t="shared" si="29"/>
        <v>0</v>
      </c>
      <c r="N156" s="96">
        <f t="shared" si="30"/>
        <v>283754627646996.69</v>
      </c>
      <c r="O156" s="89">
        <f t="shared" si="31"/>
        <v>304819789993998</v>
      </c>
      <c r="P156" s="86">
        <f t="shared" si="22"/>
        <v>1074.2372468836254</v>
      </c>
      <c r="Q156" s="97">
        <f t="shared" si="32"/>
        <v>2.0481228544569447E-3</v>
      </c>
      <c r="R156" s="87">
        <f t="shared" si="23"/>
        <v>2.2197558268590455E-3</v>
      </c>
      <c r="S156" s="87">
        <f t="shared" si="24"/>
        <v>1.9193857965451055E-3</v>
      </c>
    </row>
    <row r="157" spans="1:19">
      <c r="A157" s="82">
        <v>20180816</v>
      </c>
      <c r="B157" s="82" t="s">
        <v>99</v>
      </c>
      <c r="C157" s="83">
        <v>45150</v>
      </c>
      <c r="D157" s="83">
        <v>44250</v>
      </c>
      <c r="E157" s="83">
        <v>6419324700</v>
      </c>
      <c r="F157" s="83">
        <f t="shared" si="25"/>
        <v>0.45083479099564217</v>
      </c>
      <c r="G157" s="133">
        <f t="shared" si="26"/>
        <v>0.45083479099564217</v>
      </c>
      <c r="H157" s="84">
        <v>261000</v>
      </c>
      <c r="I157" s="84">
        <v>258500</v>
      </c>
      <c r="J157" s="88">
        <v>125395903</v>
      </c>
      <c r="K157" s="82">
        <f t="shared" si="27"/>
        <v>5.3211760941551631</v>
      </c>
      <c r="L157" s="82">
        <f t="shared" si="28"/>
        <v>5.3211760941551631</v>
      </c>
      <c r="M157" s="96">
        <f t="shared" si="29"/>
        <v>0</v>
      </c>
      <c r="N157" s="96">
        <f t="shared" si="30"/>
        <v>283754627646996.69</v>
      </c>
      <c r="O157" s="89">
        <f t="shared" si="31"/>
        <v>300547006372114.62</v>
      </c>
      <c r="P157" s="86">
        <f t="shared" si="22"/>
        <v>1059.1792241922778</v>
      </c>
      <c r="Q157" s="97">
        <f t="shared" si="32"/>
        <v>-1.4017408849889591E-2</v>
      </c>
      <c r="R157" s="87">
        <f t="shared" si="23"/>
        <v>-1.9933554817275746E-2</v>
      </c>
      <c r="S157" s="87">
        <f t="shared" si="24"/>
        <v>-9.5785440613026813E-3</v>
      </c>
    </row>
    <row r="158" spans="1:19">
      <c r="A158" s="82">
        <v>20180817</v>
      </c>
      <c r="B158" s="82" t="s">
        <v>99</v>
      </c>
      <c r="C158" s="83">
        <v>44250</v>
      </c>
      <c r="D158" s="83">
        <v>44100</v>
      </c>
      <c r="E158" s="83">
        <v>6419324700</v>
      </c>
      <c r="F158" s="83">
        <f t="shared" si="25"/>
        <v>0.45083479099564217</v>
      </c>
      <c r="G158" s="133">
        <f t="shared" si="26"/>
        <v>0.45083479099564217</v>
      </c>
      <c r="H158" s="84">
        <v>258500</v>
      </c>
      <c r="I158" s="84">
        <v>263000</v>
      </c>
      <c r="J158" s="88">
        <v>125395903</v>
      </c>
      <c r="K158" s="82">
        <f t="shared" si="27"/>
        <v>5.3211760941551631</v>
      </c>
      <c r="L158" s="82">
        <f t="shared" si="28"/>
        <v>5.3211760941551631</v>
      </c>
      <c r="M158" s="96">
        <f t="shared" si="29"/>
        <v>0</v>
      </c>
      <c r="N158" s="96">
        <f t="shared" si="30"/>
        <v>283754627646996.69</v>
      </c>
      <c r="O158" s="89">
        <f t="shared" si="31"/>
        <v>303115539701764.69</v>
      </c>
      <c r="P158" s="86">
        <f t="shared" si="22"/>
        <v>1068.2311764051785</v>
      </c>
      <c r="Q158" s="97">
        <f t="shared" si="32"/>
        <v>8.5461950217194244E-3</v>
      </c>
      <c r="R158" s="87">
        <f t="shared" si="23"/>
        <v>-3.3898305084745762E-3</v>
      </c>
      <c r="S158" s="87">
        <f t="shared" si="24"/>
        <v>1.7408123791102514E-2</v>
      </c>
    </row>
    <row r="159" spans="1:19">
      <c r="A159" s="82">
        <v>20180820</v>
      </c>
      <c r="B159" s="82" t="s">
        <v>99</v>
      </c>
      <c r="C159" s="83">
        <v>44100</v>
      </c>
      <c r="D159" s="83">
        <v>43850</v>
      </c>
      <c r="E159" s="83">
        <v>6419324700</v>
      </c>
      <c r="F159" s="83">
        <f t="shared" si="25"/>
        <v>0.45083479099564217</v>
      </c>
      <c r="G159" s="133">
        <f t="shared" si="26"/>
        <v>0.45083479099564217</v>
      </c>
      <c r="H159" s="84">
        <v>263000</v>
      </c>
      <c r="I159" s="84">
        <v>261000</v>
      </c>
      <c r="J159" s="88">
        <v>125395903</v>
      </c>
      <c r="K159" s="82">
        <f t="shared" si="27"/>
        <v>5.3211760941551631</v>
      </c>
      <c r="L159" s="82">
        <f t="shared" si="28"/>
        <v>5.3211760941551631</v>
      </c>
      <c r="M159" s="96">
        <f t="shared" si="29"/>
        <v>0</v>
      </c>
      <c r="N159" s="96">
        <f t="shared" si="30"/>
        <v>283754627646996.69</v>
      </c>
      <c r="O159" s="89">
        <f t="shared" si="31"/>
        <v>301057518611703.06</v>
      </c>
      <c r="P159" s="86">
        <f t="shared" si="22"/>
        <v>1060.9783569282681</v>
      </c>
      <c r="Q159" s="97">
        <f t="shared" si="32"/>
        <v>-6.7895598229192984E-3</v>
      </c>
      <c r="R159" s="87">
        <f t="shared" si="23"/>
        <v>-5.6689342403628117E-3</v>
      </c>
      <c r="S159" s="87">
        <f t="shared" si="24"/>
        <v>-7.6045627376425855E-3</v>
      </c>
    </row>
    <row r="160" spans="1:19">
      <c r="A160" s="82">
        <v>20180821</v>
      </c>
      <c r="B160" s="82" t="s">
        <v>99</v>
      </c>
      <c r="C160" s="83">
        <v>43850</v>
      </c>
      <c r="D160" s="83">
        <v>44800</v>
      </c>
      <c r="E160" s="83">
        <v>6419324700</v>
      </c>
      <c r="F160" s="83">
        <f t="shared" si="25"/>
        <v>0.45083479099564217</v>
      </c>
      <c r="G160" s="133">
        <f t="shared" si="26"/>
        <v>0.45083479099564217</v>
      </c>
      <c r="H160" s="84">
        <v>261000</v>
      </c>
      <c r="I160" s="84">
        <v>268500</v>
      </c>
      <c r="J160" s="88">
        <v>125395903</v>
      </c>
      <c r="K160" s="82">
        <f t="shared" si="27"/>
        <v>5.3211760941551631</v>
      </c>
      <c r="L160" s="82">
        <f t="shared" si="28"/>
        <v>5.3211760941551631</v>
      </c>
      <c r="M160" s="96">
        <f t="shared" si="29"/>
        <v>0</v>
      </c>
      <c r="N160" s="96">
        <f t="shared" si="30"/>
        <v>283754627646996.69</v>
      </c>
      <c r="O160" s="89">
        <f t="shared" si="31"/>
        <v>308811273385802.37</v>
      </c>
      <c r="P160" s="86">
        <f t="shared" si="22"/>
        <v>1088.3039192931762</v>
      </c>
      <c r="Q160" s="97">
        <f t="shared" si="32"/>
        <v>2.5755061058946368E-2</v>
      </c>
      <c r="R160" s="87">
        <f t="shared" si="23"/>
        <v>2.1664766248574687E-2</v>
      </c>
      <c r="S160" s="87">
        <f t="shared" si="24"/>
        <v>2.8735632183908046E-2</v>
      </c>
    </row>
    <row r="161" spans="1:19">
      <c r="A161" s="82">
        <v>20180822</v>
      </c>
      <c r="B161" s="82" t="s">
        <v>99</v>
      </c>
      <c r="C161" s="83">
        <v>44800</v>
      </c>
      <c r="D161" s="83">
        <v>46100</v>
      </c>
      <c r="E161" s="83">
        <v>6419324700</v>
      </c>
      <c r="F161" s="83">
        <f t="shared" si="25"/>
        <v>0.45083479099564217</v>
      </c>
      <c r="G161" s="133">
        <f t="shared" si="26"/>
        <v>0.45083479099564217</v>
      </c>
      <c r="H161" s="84">
        <v>268500</v>
      </c>
      <c r="I161" s="84">
        <v>268500</v>
      </c>
      <c r="J161" s="88">
        <v>125395903</v>
      </c>
      <c r="K161" s="82">
        <f t="shared" si="27"/>
        <v>5.3211760941551631</v>
      </c>
      <c r="L161" s="82">
        <f t="shared" si="28"/>
        <v>5.3211760941551631</v>
      </c>
      <c r="M161" s="96">
        <f t="shared" si="29"/>
        <v>0</v>
      </c>
      <c r="N161" s="96">
        <f t="shared" si="30"/>
        <v>283754627646996.69</v>
      </c>
      <c r="O161" s="89">
        <f t="shared" si="31"/>
        <v>312573544768097.31</v>
      </c>
      <c r="P161" s="86">
        <f t="shared" si="22"/>
        <v>1101.5628092485338</v>
      </c>
      <c r="Q161" s="97">
        <f t="shared" si="32"/>
        <v>1.2183076547191711E-2</v>
      </c>
      <c r="R161" s="87">
        <f t="shared" si="23"/>
        <v>2.9017857142857144E-2</v>
      </c>
      <c r="S161" s="87">
        <f t="shared" si="24"/>
        <v>0</v>
      </c>
    </row>
    <row r="162" spans="1:19">
      <c r="A162" s="82">
        <v>20180823</v>
      </c>
      <c r="B162" s="82" t="s">
        <v>99</v>
      </c>
      <c r="C162" s="83">
        <v>46100</v>
      </c>
      <c r="D162" s="83">
        <v>46200</v>
      </c>
      <c r="E162" s="83">
        <v>6419324700</v>
      </c>
      <c r="F162" s="83">
        <f t="shared" si="25"/>
        <v>0.45083479099564217</v>
      </c>
      <c r="G162" s="133">
        <f t="shared" si="26"/>
        <v>0.45083479099564217</v>
      </c>
      <c r="H162" s="84">
        <v>268500</v>
      </c>
      <c r="I162" s="84">
        <v>274000</v>
      </c>
      <c r="J162" s="88">
        <v>125395903</v>
      </c>
      <c r="K162" s="82">
        <f t="shared" si="27"/>
        <v>5.3211760941551631</v>
      </c>
      <c r="L162" s="82">
        <f t="shared" si="28"/>
        <v>5.3211760941551631</v>
      </c>
      <c r="M162" s="96">
        <f t="shared" si="29"/>
        <v>0</v>
      </c>
      <c r="N162" s="96">
        <f t="shared" si="30"/>
        <v>283754627646996.69</v>
      </c>
      <c r="O162" s="89">
        <f t="shared" si="31"/>
        <v>316532845506460.37</v>
      </c>
      <c r="P162" s="86">
        <f t="shared" si="22"/>
        <v>1115.5160644648279</v>
      </c>
      <c r="Q162" s="97">
        <f t="shared" si="32"/>
        <v>1.2666781321178379E-2</v>
      </c>
      <c r="R162" s="87">
        <f t="shared" si="23"/>
        <v>2.1691973969631237E-3</v>
      </c>
      <c r="S162" s="87">
        <f t="shared" si="24"/>
        <v>2.0484171322160148E-2</v>
      </c>
    </row>
    <row r="163" spans="1:19">
      <c r="A163" s="82">
        <v>20180824</v>
      </c>
      <c r="B163" s="82" t="s">
        <v>99</v>
      </c>
      <c r="C163" s="83">
        <v>46200</v>
      </c>
      <c r="D163" s="83">
        <v>46150</v>
      </c>
      <c r="E163" s="83">
        <v>6419324700</v>
      </c>
      <c r="F163" s="83">
        <f t="shared" si="25"/>
        <v>0.45083479099564217</v>
      </c>
      <c r="G163" s="133">
        <f t="shared" si="26"/>
        <v>0.45083479099564217</v>
      </c>
      <c r="H163" s="84">
        <v>274000</v>
      </c>
      <c r="I163" s="84">
        <v>279500</v>
      </c>
      <c r="J163" s="88">
        <v>125395903</v>
      </c>
      <c r="K163" s="82">
        <f t="shared" si="27"/>
        <v>5.3211760941551631</v>
      </c>
      <c r="L163" s="82">
        <f t="shared" si="28"/>
        <v>5.3211760941551631</v>
      </c>
      <c r="M163" s="96">
        <f t="shared" si="29"/>
        <v>0</v>
      </c>
      <c r="N163" s="96">
        <f t="shared" si="30"/>
        <v>283754627646996.69</v>
      </c>
      <c r="O163" s="89">
        <f t="shared" si="31"/>
        <v>320058038008404.75</v>
      </c>
      <c r="P163" s="86">
        <f t="shared" si="22"/>
        <v>1127.9394477631961</v>
      </c>
      <c r="Q163" s="97">
        <f t="shared" si="32"/>
        <v>1.113689322289443E-2</v>
      </c>
      <c r="R163" s="87">
        <f t="shared" si="23"/>
        <v>-1.0822510822510823E-3</v>
      </c>
      <c r="S163" s="87">
        <f t="shared" si="24"/>
        <v>2.0072992700729927E-2</v>
      </c>
    </row>
    <row r="164" spans="1:19">
      <c r="A164" s="82">
        <v>20180827</v>
      </c>
      <c r="B164" s="82" t="s">
        <v>99</v>
      </c>
      <c r="C164" s="83">
        <v>46150</v>
      </c>
      <c r="D164" s="83">
        <v>46300</v>
      </c>
      <c r="E164" s="83">
        <v>6419324700</v>
      </c>
      <c r="F164" s="83">
        <f t="shared" si="25"/>
        <v>0.45083479099564217</v>
      </c>
      <c r="G164" s="133">
        <f t="shared" si="26"/>
        <v>0.45083479099564217</v>
      </c>
      <c r="H164" s="84">
        <v>279500</v>
      </c>
      <c r="I164" s="84">
        <v>278000</v>
      </c>
      <c r="J164" s="88">
        <v>125395903</v>
      </c>
      <c r="K164" s="82">
        <f t="shared" si="27"/>
        <v>5.3211760941551631</v>
      </c>
      <c r="L164" s="82">
        <f t="shared" si="28"/>
        <v>5.3211760941551631</v>
      </c>
      <c r="M164" s="96">
        <f t="shared" si="29"/>
        <v>0</v>
      </c>
      <c r="N164" s="96">
        <f t="shared" si="30"/>
        <v>283754627646996.69</v>
      </c>
      <c r="O164" s="89">
        <f t="shared" si="31"/>
        <v>319491265722800.5</v>
      </c>
      <c r="P164" s="86">
        <f t="shared" si="22"/>
        <v>1125.9420449708464</v>
      </c>
      <c r="Q164" s="97">
        <f t="shared" si="32"/>
        <v>-1.7708422170274567E-3</v>
      </c>
      <c r="R164" s="87">
        <f t="shared" si="23"/>
        <v>3.2502708559046588E-3</v>
      </c>
      <c r="S164" s="87">
        <f t="shared" si="24"/>
        <v>-5.3667262969588547E-3</v>
      </c>
    </row>
    <row r="165" spans="1:19">
      <c r="A165" s="82">
        <v>20180828</v>
      </c>
      <c r="B165" s="82" t="s">
        <v>99</v>
      </c>
      <c r="C165" s="83">
        <v>46300</v>
      </c>
      <c r="D165" s="83">
        <v>46550</v>
      </c>
      <c r="E165" s="83">
        <v>6419324700</v>
      </c>
      <c r="F165" s="83">
        <f t="shared" si="25"/>
        <v>0.45083479099564217</v>
      </c>
      <c r="G165" s="133">
        <f t="shared" si="26"/>
        <v>0.45083479099564217</v>
      </c>
      <c r="H165" s="84">
        <v>278000</v>
      </c>
      <c r="I165" s="84">
        <v>269000</v>
      </c>
      <c r="J165" s="88">
        <v>125395903</v>
      </c>
      <c r="K165" s="82">
        <f t="shared" si="27"/>
        <v>5.3211760941551631</v>
      </c>
      <c r="L165" s="82">
        <f t="shared" si="28"/>
        <v>5.3211760941551631</v>
      </c>
      <c r="M165" s="96">
        <f t="shared" si="29"/>
        <v>0</v>
      </c>
      <c r="N165" s="96">
        <f t="shared" si="30"/>
        <v>283754627646996.69</v>
      </c>
      <c r="O165" s="89">
        <f t="shared" si="31"/>
        <v>314209496318027.56</v>
      </c>
      <c r="P165" s="86">
        <f t="shared" si="22"/>
        <v>1107.3281832390699</v>
      </c>
      <c r="Q165" s="97">
        <f t="shared" si="32"/>
        <v>-1.6531811574954095E-2</v>
      </c>
      <c r="R165" s="87">
        <f t="shared" si="23"/>
        <v>5.3995680345572351E-3</v>
      </c>
      <c r="S165" s="87">
        <f t="shared" si="24"/>
        <v>-3.237410071942446E-2</v>
      </c>
    </row>
    <row r="166" spans="1:19">
      <c r="A166" s="82">
        <v>20180829</v>
      </c>
      <c r="B166" s="82" t="s">
        <v>99</v>
      </c>
      <c r="C166" s="83">
        <v>46550</v>
      </c>
      <c r="D166" s="83">
        <v>46800</v>
      </c>
      <c r="E166" s="83">
        <v>6419324700</v>
      </c>
      <c r="F166" s="83">
        <f t="shared" si="25"/>
        <v>0.45083479099564217</v>
      </c>
      <c r="G166" s="133">
        <f t="shared" si="26"/>
        <v>0.45083479099564217</v>
      </c>
      <c r="H166" s="84">
        <v>269000</v>
      </c>
      <c r="I166" s="84">
        <v>269500</v>
      </c>
      <c r="J166" s="88">
        <v>125395903</v>
      </c>
      <c r="K166" s="82">
        <f t="shared" si="27"/>
        <v>5.3211760941551631</v>
      </c>
      <c r="L166" s="82">
        <f t="shared" si="28"/>
        <v>5.3211760941551631</v>
      </c>
      <c r="M166" s="96">
        <f t="shared" si="29"/>
        <v>0</v>
      </c>
      <c r="N166" s="96">
        <f t="shared" si="30"/>
        <v>283754627646996.69</v>
      </c>
      <c r="O166" s="89">
        <f t="shared" si="31"/>
        <v>315266636886066.25</v>
      </c>
      <c r="P166" s="86">
        <f t="shared" si="22"/>
        <v>1111.0537280057047</v>
      </c>
      <c r="Q166" s="97">
        <f t="shared" si="32"/>
        <v>3.3644449974506558E-3</v>
      </c>
      <c r="R166" s="87">
        <f t="shared" si="23"/>
        <v>5.3705692803437165E-3</v>
      </c>
      <c r="S166" s="87">
        <f t="shared" si="24"/>
        <v>1.8587360594795538E-3</v>
      </c>
    </row>
    <row r="167" spans="1:19">
      <c r="A167" s="82">
        <v>20180830</v>
      </c>
      <c r="B167" s="82" t="s">
        <v>99</v>
      </c>
      <c r="C167" s="83">
        <v>46800</v>
      </c>
      <c r="D167" s="83">
        <v>47650</v>
      </c>
      <c r="E167" s="83">
        <v>6419324700</v>
      </c>
      <c r="F167" s="83">
        <f t="shared" si="25"/>
        <v>0.45083479099564217</v>
      </c>
      <c r="G167" s="133">
        <f t="shared" si="26"/>
        <v>0.45083479099564217</v>
      </c>
      <c r="H167" s="84">
        <v>269500</v>
      </c>
      <c r="I167" s="84">
        <v>266500</v>
      </c>
      <c r="J167" s="88">
        <v>125395903</v>
      </c>
      <c r="K167" s="82">
        <f t="shared" si="27"/>
        <v>5.3211760941551631</v>
      </c>
      <c r="L167" s="82">
        <f t="shared" si="28"/>
        <v>5.3211760941551631</v>
      </c>
      <c r="M167" s="96">
        <f t="shared" si="29"/>
        <v>0</v>
      </c>
      <c r="N167" s="96">
        <f t="shared" si="30"/>
        <v>283754627646996.69</v>
      </c>
      <c r="O167" s="89">
        <f t="shared" si="31"/>
        <v>315724822515059.5</v>
      </c>
      <c r="P167" s="86">
        <f t="shared" si="22"/>
        <v>1112.6684527867337</v>
      </c>
      <c r="Q167" s="97">
        <f t="shared" si="32"/>
        <v>1.4533273597195139E-3</v>
      </c>
      <c r="R167" s="87">
        <f t="shared" si="23"/>
        <v>1.8162393162393164E-2</v>
      </c>
      <c r="S167" s="87">
        <f t="shared" si="24"/>
        <v>-1.1131725417439703E-2</v>
      </c>
    </row>
    <row r="168" spans="1:19">
      <c r="A168" s="82">
        <v>20180831</v>
      </c>
      <c r="B168" s="82" t="s">
        <v>99</v>
      </c>
      <c r="C168" s="83">
        <v>47650</v>
      </c>
      <c r="D168" s="83">
        <v>48450</v>
      </c>
      <c r="E168" s="83">
        <v>6419324700</v>
      </c>
      <c r="F168" s="83">
        <f t="shared" si="25"/>
        <v>0.45083479099564217</v>
      </c>
      <c r="G168" s="133">
        <f t="shared" si="26"/>
        <v>0.45083479099564217</v>
      </c>
      <c r="H168" s="84">
        <v>266500</v>
      </c>
      <c r="I168" s="84">
        <v>270000</v>
      </c>
      <c r="J168" s="88">
        <v>125395903</v>
      </c>
      <c r="K168" s="82">
        <f t="shared" si="27"/>
        <v>5.3211760941551631</v>
      </c>
      <c r="L168" s="82">
        <f t="shared" si="28"/>
        <v>5.3211760941551631</v>
      </c>
      <c r="M168" s="96">
        <f t="shared" si="29"/>
        <v>0</v>
      </c>
      <c r="N168" s="96">
        <f t="shared" si="30"/>
        <v>283754627646996.69</v>
      </c>
      <c r="O168" s="89">
        <f t="shared" si="31"/>
        <v>320375454327345.69</v>
      </c>
      <c r="P168" s="86">
        <f t="shared" si="22"/>
        <v>1129.0580773396475</v>
      </c>
      <c r="Q168" s="97">
        <f t="shared" si="32"/>
        <v>1.4730016396047868E-2</v>
      </c>
      <c r="R168" s="87">
        <f t="shared" si="23"/>
        <v>1.6789087093389297E-2</v>
      </c>
      <c r="S168" s="87">
        <f t="shared" si="24"/>
        <v>1.3133208255159476E-2</v>
      </c>
    </row>
    <row r="169" spans="1:19">
      <c r="A169" s="82">
        <v>20180903</v>
      </c>
      <c r="B169" s="82" t="s">
        <v>99</v>
      </c>
      <c r="C169" s="83">
        <v>48450</v>
      </c>
      <c r="D169" s="83">
        <v>47450</v>
      </c>
      <c r="E169" s="83">
        <v>6419324700</v>
      </c>
      <c r="F169" s="83">
        <f t="shared" si="25"/>
        <v>0.45083479099564217</v>
      </c>
      <c r="G169" s="133">
        <f t="shared" si="26"/>
        <v>0.45083479099564217</v>
      </c>
      <c r="H169" s="84">
        <v>270000</v>
      </c>
      <c r="I169" s="84">
        <v>267000</v>
      </c>
      <c r="J169" s="88">
        <v>125395903</v>
      </c>
      <c r="K169" s="82">
        <f t="shared" si="27"/>
        <v>5.3211760941551631</v>
      </c>
      <c r="L169" s="82">
        <f t="shared" si="28"/>
        <v>5.3211760941551631</v>
      </c>
      <c r="M169" s="96">
        <f t="shared" si="29"/>
        <v>0</v>
      </c>
      <c r="N169" s="96">
        <f t="shared" si="30"/>
        <v>283754627646996.69</v>
      </c>
      <c r="O169" s="89">
        <f t="shared" si="31"/>
        <v>315479638373842.25</v>
      </c>
      <c r="P169" s="86">
        <f t="shared" si="22"/>
        <v>1111.8043817995908</v>
      </c>
      <c r="Q169" s="97">
        <f t="shared" si="32"/>
        <v>-1.5281495156308398E-2</v>
      </c>
      <c r="R169" s="87">
        <f t="shared" si="23"/>
        <v>-2.063983488132095E-2</v>
      </c>
      <c r="S169" s="87">
        <f t="shared" si="24"/>
        <v>-1.1111111111111112E-2</v>
      </c>
    </row>
    <row r="170" spans="1:19">
      <c r="A170" s="82">
        <v>20180904</v>
      </c>
      <c r="B170" s="82" t="s">
        <v>99</v>
      </c>
      <c r="C170" s="83">
        <v>47450</v>
      </c>
      <c r="D170" s="83">
        <v>47650</v>
      </c>
      <c r="E170" s="83">
        <v>6419324700</v>
      </c>
      <c r="F170" s="83">
        <f t="shared" si="25"/>
        <v>0.45083479099564217</v>
      </c>
      <c r="G170" s="133">
        <f t="shared" si="26"/>
        <v>0.45083479099564217</v>
      </c>
      <c r="H170" s="84">
        <v>267000</v>
      </c>
      <c r="I170" s="84">
        <v>280000</v>
      </c>
      <c r="J170" s="88">
        <v>125395903</v>
      </c>
      <c r="K170" s="82">
        <f t="shared" si="27"/>
        <v>5.3211760941551631</v>
      </c>
      <c r="L170" s="82">
        <f t="shared" si="28"/>
        <v>5.3211760941551631</v>
      </c>
      <c r="M170" s="96">
        <f t="shared" si="29"/>
        <v>0</v>
      </c>
      <c r="N170" s="96">
        <f t="shared" si="30"/>
        <v>283754627646996.69</v>
      </c>
      <c r="O170" s="89">
        <f t="shared" si="31"/>
        <v>324732747213265.56</v>
      </c>
      <c r="P170" s="86">
        <f t="shared" si="22"/>
        <v>1144.413925179213</v>
      </c>
      <c r="Q170" s="97">
        <f t="shared" si="32"/>
        <v>2.9330288595229039E-2</v>
      </c>
      <c r="R170" s="87">
        <f t="shared" si="23"/>
        <v>4.2149631190727078E-3</v>
      </c>
      <c r="S170" s="87">
        <f t="shared" si="24"/>
        <v>4.8689138576779027E-2</v>
      </c>
    </row>
    <row r="171" spans="1:19">
      <c r="A171" s="82">
        <v>20180905</v>
      </c>
      <c r="B171" s="82" t="s">
        <v>99</v>
      </c>
      <c r="C171" s="83">
        <v>47650</v>
      </c>
      <c r="D171" s="83">
        <v>46600</v>
      </c>
      <c r="E171" s="83">
        <v>6419324700</v>
      </c>
      <c r="F171" s="83">
        <f t="shared" si="25"/>
        <v>0.45083479099564217</v>
      </c>
      <c r="G171" s="133">
        <f t="shared" si="26"/>
        <v>0.45083479099564217</v>
      </c>
      <c r="H171" s="84">
        <v>280000</v>
      </c>
      <c r="I171" s="84">
        <v>274500</v>
      </c>
      <c r="J171" s="88">
        <v>125395903</v>
      </c>
      <c r="K171" s="82">
        <f t="shared" si="27"/>
        <v>5.3211760941551631</v>
      </c>
      <c r="L171" s="82">
        <f t="shared" si="28"/>
        <v>5.3211760941551631</v>
      </c>
      <c r="M171" s="96">
        <f t="shared" si="29"/>
        <v>0</v>
      </c>
      <c r="N171" s="96">
        <f t="shared" si="30"/>
        <v>283754627646996.69</v>
      </c>
      <c r="O171" s="89">
        <f t="shared" si="31"/>
        <v>318024094310917.75</v>
      </c>
      <c r="P171" s="86">
        <f t="shared" si="22"/>
        <v>1120.7714811493888</v>
      </c>
      <c r="Q171" s="97">
        <f t="shared" si="32"/>
        <v>-2.065899715972248E-2</v>
      </c>
      <c r="R171" s="87">
        <f t="shared" si="23"/>
        <v>-2.2035676810073453E-2</v>
      </c>
      <c r="S171" s="87">
        <f t="shared" si="24"/>
        <v>-1.9642857142857142E-2</v>
      </c>
    </row>
    <row r="172" spans="1:19">
      <c r="A172" s="82">
        <v>20180906</v>
      </c>
      <c r="B172" s="82" t="s">
        <v>99</v>
      </c>
      <c r="C172" s="83">
        <v>46600</v>
      </c>
      <c r="D172" s="83">
        <v>46100</v>
      </c>
      <c r="E172" s="83">
        <v>6419324700</v>
      </c>
      <c r="F172" s="83">
        <f t="shared" si="25"/>
        <v>0.45083479099564217</v>
      </c>
      <c r="G172" s="133">
        <f t="shared" si="26"/>
        <v>0.45083479099564217</v>
      </c>
      <c r="H172" s="84">
        <v>274500</v>
      </c>
      <c r="I172" s="84">
        <v>277500</v>
      </c>
      <c r="J172" s="88">
        <v>125395903</v>
      </c>
      <c r="K172" s="82">
        <f t="shared" si="27"/>
        <v>5.3211760941551631</v>
      </c>
      <c r="L172" s="82">
        <f t="shared" si="28"/>
        <v>5.3211760941551631</v>
      </c>
      <c r="M172" s="96">
        <f t="shared" si="29"/>
        <v>0</v>
      </c>
      <c r="N172" s="96">
        <f t="shared" si="30"/>
        <v>283754627646996.69</v>
      </c>
      <c r="O172" s="89">
        <f t="shared" si="31"/>
        <v>318578827900234.69</v>
      </c>
      <c r="P172" s="86">
        <f t="shared" si="22"/>
        <v>1122.7264575101867</v>
      </c>
      <c r="Q172" s="97">
        <f t="shared" si="32"/>
        <v>1.7443130858335245E-3</v>
      </c>
      <c r="R172" s="87">
        <f t="shared" si="23"/>
        <v>-1.0729613733905579E-2</v>
      </c>
      <c r="S172" s="87">
        <f t="shared" si="24"/>
        <v>1.092896174863388E-2</v>
      </c>
    </row>
    <row r="173" spans="1:19">
      <c r="A173" s="82">
        <v>20180907</v>
      </c>
      <c r="B173" s="82" t="s">
        <v>99</v>
      </c>
      <c r="C173" s="83">
        <v>46100</v>
      </c>
      <c r="D173" s="83">
        <v>44900</v>
      </c>
      <c r="E173" s="83">
        <v>6419324700</v>
      </c>
      <c r="F173" s="83">
        <f t="shared" si="25"/>
        <v>0.45083479099564217</v>
      </c>
      <c r="G173" s="133">
        <f t="shared" si="26"/>
        <v>0.45083479099564217</v>
      </c>
      <c r="H173" s="84">
        <v>277500</v>
      </c>
      <c r="I173" s="84">
        <v>279500</v>
      </c>
      <c r="J173" s="88">
        <v>125395903</v>
      </c>
      <c r="K173" s="82">
        <f t="shared" si="27"/>
        <v>5.3211760941551631</v>
      </c>
      <c r="L173" s="82">
        <f t="shared" si="28"/>
        <v>5.3211760941551631</v>
      </c>
      <c r="M173" s="96">
        <f t="shared" si="29"/>
        <v>0</v>
      </c>
      <c r="N173" s="96">
        <f t="shared" si="30"/>
        <v>283754627646996.69</v>
      </c>
      <c r="O173" s="89">
        <f t="shared" si="31"/>
        <v>316440469371582.69</v>
      </c>
      <c r="P173" s="86">
        <f t="shared" si="22"/>
        <v>1115.1905151138139</v>
      </c>
      <c r="Q173" s="97">
        <f t="shared" si="32"/>
        <v>-6.7121802875162043E-3</v>
      </c>
      <c r="R173" s="87">
        <f t="shared" si="23"/>
        <v>-2.6030368763557483E-2</v>
      </c>
      <c r="S173" s="87">
        <f t="shared" si="24"/>
        <v>7.2072072072072073E-3</v>
      </c>
    </row>
    <row r="174" spans="1:19">
      <c r="A174" s="82">
        <v>20180910</v>
      </c>
      <c r="B174" s="82" t="s">
        <v>99</v>
      </c>
      <c r="C174" s="83">
        <v>44900</v>
      </c>
      <c r="D174" s="83">
        <v>45500</v>
      </c>
      <c r="E174" s="83">
        <v>6419324700</v>
      </c>
      <c r="F174" s="83">
        <f t="shared" si="25"/>
        <v>0.45083479099564217</v>
      </c>
      <c r="G174" s="133">
        <f t="shared" si="26"/>
        <v>0.45083479099564217</v>
      </c>
      <c r="H174" s="84">
        <v>279500</v>
      </c>
      <c r="I174" s="84">
        <v>274000</v>
      </c>
      <c r="J174" s="88">
        <v>125395903</v>
      </c>
      <c r="K174" s="82">
        <f t="shared" si="27"/>
        <v>5.3211760941551631</v>
      </c>
      <c r="L174" s="82">
        <f t="shared" si="28"/>
        <v>5.3211760941551631</v>
      </c>
      <c r="M174" s="96">
        <f t="shared" si="29"/>
        <v>0</v>
      </c>
      <c r="N174" s="96">
        <f t="shared" si="30"/>
        <v>283754627646996.69</v>
      </c>
      <c r="O174" s="89">
        <f t="shared" si="31"/>
        <v>314507007069840</v>
      </c>
      <c r="P174" s="86">
        <f t="shared" si="22"/>
        <v>1108.3766621811737</v>
      </c>
      <c r="Q174" s="97">
        <f t="shared" si="32"/>
        <v>-6.1100348687459878E-3</v>
      </c>
      <c r="R174" s="87">
        <f t="shared" si="23"/>
        <v>1.3363028953229399E-2</v>
      </c>
      <c r="S174" s="87">
        <f t="shared" si="24"/>
        <v>-1.9677996422182469E-2</v>
      </c>
    </row>
    <row r="175" spans="1:19">
      <c r="A175" s="82">
        <v>20180911</v>
      </c>
      <c r="B175" s="82" t="s">
        <v>99</v>
      </c>
      <c r="C175" s="83">
        <v>45500</v>
      </c>
      <c r="D175" s="83">
        <v>45050</v>
      </c>
      <c r="E175" s="83">
        <v>6419324700</v>
      </c>
      <c r="F175" s="83">
        <f t="shared" si="25"/>
        <v>0.45083479099564217</v>
      </c>
      <c r="G175" s="133">
        <f t="shared" si="26"/>
        <v>0.45083479099564217</v>
      </c>
      <c r="H175" s="84">
        <v>274000</v>
      </c>
      <c r="I175" s="84">
        <v>274500</v>
      </c>
      <c r="J175" s="88">
        <v>125395903</v>
      </c>
      <c r="K175" s="82">
        <f t="shared" si="27"/>
        <v>5.3211760941551631</v>
      </c>
      <c r="L175" s="82">
        <f t="shared" si="28"/>
        <v>5.3211760941551631</v>
      </c>
      <c r="M175" s="96">
        <f t="shared" si="29"/>
        <v>0</v>
      </c>
      <c r="N175" s="96">
        <f t="shared" si="30"/>
        <v>283754627646996.69</v>
      </c>
      <c r="O175" s="89">
        <f t="shared" si="31"/>
        <v>313538309201258.37</v>
      </c>
      <c r="P175" s="86">
        <f t="shared" si="22"/>
        <v>1104.9628046641549</v>
      </c>
      <c r="Q175" s="97">
        <f t="shared" si="32"/>
        <v>-3.0800517851943404E-3</v>
      </c>
      <c r="R175" s="87">
        <f t="shared" si="23"/>
        <v>-9.8901098901098897E-3</v>
      </c>
      <c r="S175" s="87">
        <f t="shared" si="24"/>
        <v>1.8248175182481751E-3</v>
      </c>
    </row>
    <row r="176" spans="1:19">
      <c r="A176" s="82">
        <v>20180912</v>
      </c>
      <c r="B176" s="82" t="s">
        <v>99</v>
      </c>
      <c r="C176" s="83">
        <v>45050</v>
      </c>
      <c r="D176" s="83">
        <v>44550</v>
      </c>
      <c r="E176" s="83">
        <v>6419324700</v>
      </c>
      <c r="F176" s="83">
        <f t="shared" si="25"/>
        <v>0.45083479099564217</v>
      </c>
      <c r="G176" s="133">
        <f t="shared" si="26"/>
        <v>0.45083479099564217</v>
      </c>
      <c r="H176" s="84">
        <v>274500</v>
      </c>
      <c r="I176" s="84">
        <v>285000</v>
      </c>
      <c r="J176" s="88">
        <v>125395903</v>
      </c>
      <c r="K176" s="82">
        <f t="shared" si="27"/>
        <v>5.3211760941551631</v>
      </c>
      <c r="L176" s="82">
        <f t="shared" si="28"/>
        <v>5.3211760941551631</v>
      </c>
      <c r="M176" s="96">
        <f t="shared" si="29"/>
        <v>0</v>
      </c>
      <c r="N176" s="96">
        <f t="shared" si="30"/>
        <v>283754627646996.69</v>
      </c>
      <c r="O176" s="89">
        <f t="shared" si="31"/>
        <v>319097445400689.81</v>
      </c>
      <c r="P176" s="86">
        <f t="shared" si="22"/>
        <v>1124.5541545763303</v>
      </c>
      <c r="Q176" s="97">
        <f t="shared" si="32"/>
        <v>1.7730325246676622E-2</v>
      </c>
      <c r="R176" s="87">
        <f t="shared" si="23"/>
        <v>-1.1098779134295227E-2</v>
      </c>
      <c r="S176" s="87">
        <f t="shared" si="24"/>
        <v>3.825136612021858E-2</v>
      </c>
    </row>
    <row r="177" spans="1:19">
      <c r="A177" s="82">
        <v>20180913</v>
      </c>
      <c r="B177" s="82" t="s">
        <v>99</v>
      </c>
      <c r="C177" s="83">
        <v>44550</v>
      </c>
      <c r="D177" s="83">
        <v>44050</v>
      </c>
      <c r="E177" s="83">
        <v>6419324700</v>
      </c>
      <c r="F177" s="83">
        <f t="shared" si="25"/>
        <v>0.45083479099564217</v>
      </c>
      <c r="G177" s="133">
        <f t="shared" si="26"/>
        <v>0.45083479099564217</v>
      </c>
      <c r="H177" s="84">
        <v>285000</v>
      </c>
      <c r="I177" s="84">
        <v>293500</v>
      </c>
      <c r="J177" s="88">
        <v>125395903</v>
      </c>
      <c r="K177" s="82">
        <f t="shared" si="27"/>
        <v>5.3211760941551631</v>
      </c>
      <c r="L177" s="82">
        <f t="shared" si="28"/>
        <v>5.3211760941551631</v>
      </c>
      <c r="M177" s="96">
        <f t="shared" si="29"/>
        <v>0</v>
      </c>
      <c r="N177" s="96">
        <f t="shared" si="30"/>
        <v>283754627646996.69</v>
      </c>
      <c r="O177" s="89">
        <f t="shared" si="31"/>
        <v>323322074237424.06</v>
      </c>
      <c r="P177" s="86">
        <f t="shared" si="22"/>
        <v>1139.4424715414721</v>
      </c>
      <c r="Q177" s="97">
        <f t="shared" si="32"/>
        <v>1.323930635492677E-2</v>
      </c>
      <c r="R177" s="87">
        <f t="shared" si="23"/>
        <v>-1.1223344556677889E-2</v>
      </c>
      <c r="S177" s="87">
        <f t="shared" si="24"/>
        <v>2.9824561403508771E-2</v>
      </c>
    </row>
    <row r="178" spans="1:19">
      <c r="A178" s="82">
        <v>20180914</v>
      </c>
      <c r="B178" s="82" t="s">
        <v>99</v>
      </c>
      <c r="C178" s="83">
        <v>44050</v>
      </c>
      <c r="D178" s="83">
        <v>45850</v>
      </c>
      <c r="E178" s="83">
        <v>6419324700</v>
      </c>
      <c r="F178" s="83">
        <f t="shared" si="25"/>
        <v>0.45083479099564217</v>
      </c>
      <c r="G178" s="133">
        <f t="shared" si="26"/>
        <v>0.45083479099564217</v>
      </c>
      <c r="H178" s="84">
        <v>293500</v>
      </c>
      <c r="I178" s="84">
        <v>291000</v>
      </c>
      <c r="J178" s="88">
        <v>125395903</v>
      </c>
      <c r="K178" s="82">
        <f t="shared" si="27"/>
        <v>5.3211760941551631</v>
      </c>
      <c r="L178" s="82">
        <f t="shared" si="28"/>
        <v>5.3211760941551631</v>
      </c>
      <c r="M178" s="96">
        <f t="shared" si="29"/>
        <v>0</v>
      </c>
      <c r="N178" s="96">
        <f t="shared" si="30"/>
        <v>283754627646996.69</v>
      </c>
      <c r="O178" s="89">
        <f t="shared" si="31"/>
        <v>326863238871076.37</v>
      </c>
      <c r="P178" s="86">
        <f t="shared" si="22"/>
        <v>1151.9221433727901</v>
      </c>
      <c r="Q178" s="97">
        <f t="shared" si="32"/>
        <v>1.0952436953166337E-2</v>
      </c>
      <c r="R178" s="87">
        <f t="shared" si="23"/>
        <v>4.0862656072644721E-2</v>
      </c>
      <c r="S178" s="87">
        <f t="shared" si="24"/>
        <v>-8.5178875638841564E-3</v>
      </c>
    </row>
    <row r="179" spans="1:19">
      <c r="A179" s="82">
        <v>20180917</v>
      </c>
      <c r="B179" s="82" t="s">
        <v>99</v>
      </c>
      <c r="C179" s="83">
        <v>45850</v>
      </c>
      <c r="D179" s="83">
        <v>45150</v>
      </c>
      <c r="E179" s="83">
        <v>6419324700</v>
      </c>
      <c r="F179" s="83">
        <f t="shared" si="25"/>
        <v>0.45083479099564217</v>
      </c>
      <c r="G179" s="133">
        <f t="shared" si="26"/>
        <v>0.45083479099564217</v>
      </c>
      <c r="H179" s="84">
        <v>291000</v>
      </c>
      <c r="I179" s="84">
        <v>302500</v>
      </c>
      <c r="J179" s="88">
        <v>125395903</v>
      </c>
      <c r="K179" s="82">
        <f t="shared" si="27"/>
        <v>5.3211760941551631</v>
      </c>
      <c r="L179" s="82">
        <f t="shared" si="28"/>
        <v>5.3211760941551631</v>
      </c>
      <c r="M179" s="96">
        <f t="shared" si="29"/>
        <v>0</v>
      </c>
      <c r="N179" s="96">
        <f t="shared" si="30"/>
        <v>283754627646996.69</v>
      </c>
      <c r="O179" s="89">
        <f t="shared" si="31"/>
        <v>332510817769964.87</v>
      </c>
      <c r="P179" s="86">
        <f t="shared" si="22"/>
        <v>1171.8251805345817</v>
      </c>
      <c r="Q179" s="97">
        <f t="shared" si="32"/>
        <v>1.7278109702376421E-2</v>
      </c>
      <c r="R179" s="87">
        <f t="shared" si="23"/>
        <v>-1.5267175572519083E-2</v>
      </c>
      <c r="S179" s="87">
        <f t="shared" si="24"/>
        <v>3.951890034364261E-2</v>
      </c>
    </row>
    <row r="180" spans="1:19">
      <c r="A180" s="82">
        <v>20180918</v>
      </c>
      <c r="B180" s="82" t="s">
        <v>99</v>
      </c>
      <c r="C180" s="83">
        <v>45150</v>
      </c>
      <c r="D180" s="83">
        <v>45500</v>
      </c>
      <c r="E180" s="83">
        <v>6419324700</v>
      </c>
      <c r="F180" s="83">
        <f t="shared" si="25"/>
        <v>0.45083479099564217</v>
      </c>
      <c r="G180" s="133">
        <f t="shared" si="26"/>
        <v>0.45083479099564217</v>
      </c>
      <c r="H180" s="84">
        <v>302500</v>
      </c>
      <c r="I180" s="84">
        <v>300500</v>
      </c>
      <c r="J180" s="88">
        <v>125395903</v>
      </c>
      <c r="K180" s="82">
        <f t="shared" si="27"/>
        <v>5.3211760941551631</v>
      </c>
      <c r="L180" s="82">
        <f t="shared" si="28"/>
        <v>5.3211760941551631</v>
      </c>
      <c r="M180" s="96">
        <f t="shared" si="29"/>
        <v>0</v>
      </c>
      <c r="N180" s="96">
        <f t="shared" si="30"/>
        <v>283754627646996.69</v>
      </c>
      <c r="O180" s="89">
        <f t="shared" si="31"/>
        <v>332189229625577.87</v>
      </c>
      <c r="P180" s="86">
        <f t="shared" si="22"/>
        <v>1170.6918487293747</v>
      </c>
      <c r="Q180" s="97">
        <f t="shared" si="32"/>
        <v>-9.6715092322048764E-4</v>
      </c>
      <c r="R180" s="87">
        <f t="shared" si="23"/>
        <v>7.7519379844961239E-3</v>
      </c>
      <c r="S180" s="87">
        <f t="shared" si="24"/>
        <v>-6.6115702479338841E-3</v>
      </c>
    </row>
    <row r="181" spans="1:19">
      <c r="A181" s="82">
        <v>20180919</v>
      </c>
      <c r="B181" s="82" t="s">
        <v>99</v>
      </c>
      <c r="C181" s="83">
        <v>45500</v>
      </c>
      <c r="D181" s="83">
        <v>46150</v>
      </c>
      <c r="E181" s="83">
        <v>6419324700</v>
      </c>
      <c r="F181" s="83">
        <f t="shared" si="25"/>
        <v>0.45083479099564217</v>
      </c>
      <c r="G181" s="133">
        <f t="shared" si="26"/>
        <v>0.45083479099564217</v>
      </c>
      <c r="H181" s="84">
        <v>300500</v>
      </c>
      <c r="I181" s="84">
        <v>306000</v>
      </c>
      <c r="J181" s="88">
        <v>125395903</v>
      </c>
      <c r="K181" s="82">
        <f t="shared" si="27"/>
        <v>5.3211760941551631</v>
      </c>
      <c r="L181" s="82">
        <f t="shared" si="28"/>
        <v>5.3211760941551631</v>
      </c>
      <c r="M181" s="96">
        <f t="shared" si="29"/>
        <v>0</v>
      </c>
      <c r="N181" s="96">
        <f t="shared" si="30"/>
        <v>283754627646996.69</v>
      </c>
      <c r="O181" s="89">
        <f t="shared" si="31"/>
        <v>337740260564142.62</v>
      </c>
      <c r="P181" s="86">
        <f t="shared" si="22"/>
        <v>1190.2546343113968</v>
      </c>
      <c r="Q181" s="97">
        <f t="shared" si="32"/>
        <v>1.6710448273176956E-2</v>
      </c>
      <c r="R181" s="87">
        <f t="shared" si="23"/>
        <v>1.4285714285714285E-2</v>
      </c>
      <c r="S181" s="87">
        <f t="shared" si="24"/>
        <v>1.8302828618968387E-2</v>
      </c>
    </row>
    <row r="182" spans="1:19">
      <c r="A182" s="82">
        <v>20180920</v>
      </c>
      <c r="B182" s="82" t="s">
        <v>99</v>
      </c>
      <c r="C182" s="83">
        <v>46150</v>
      </c>
      <c r="D182" s="83">
        <v>47250</v>
      </c>
      <c r="E182" s="83">
        <v>6419324700</v>
      </c>
      <c r="F182" s="83">
        <f t="shared" si="25"/>
        <v>0.45083479099564217</v>
      </c>
      <c r="G182" s="133">
        <f t="shared" si="26"/>
        <v>0.45083479099564217</v>
      </c>
      <c r="H182" s="84">
        <v>306000</v>
      </c>
      <c r="I182" s="84">
        <v>296500</v>
      </c>
      <c r="J182" s="88">
        <v>125395903</v>
      </c>
      <c r="K182" s="82">
        <f t="shared" si="27"/>
        <v>5.3211760941551631</v>
      </c>
      <c r="L182" s="82">
        <f t="shared" si="28"/>
        <v>5.3211760941551631</v>
      </c>
      <c r="M182" s="96">
        <f t="shared" si="29"/>
        <v>0</v>
      </c>
      <c r="N182" s="96">
        <f t="shared" si="30"/>
        <v>283754627646996.69</v>
      </c>
      <c r="O182" s="89">
        <f t="shared" si="31"/>
        <v>334584810991734.37</v>
      </c>
      <c r="P182" s="86">
        <f t="shared" si="22"/>
        <v>1179.1342885444417</v>
      </c>
      <c r="Q182" s="97">
        <f t="shared" si="32"/>
        <v>-9.342829211825417E-3</v>
      </c>
      <c r="R182" s="87">
        <f t="shared" si="23"/>
        <v>2.3835319609967497E-2</v>
      </c>
      <c r="S182" s="87">
        <f t="shared" si="24"/>
        <v>-3.1045751633986929E-2</v>
      </c>
    </row>
    <row r="183" spans="1:19">
      <c r="A183" s="82">
        <v>20180921</v>
      </c>
      <c r="B183" s="82" t="s">
        <v>99</v>
      </c>
      <c r="C183" s="83">
        <v>47250</v>
      </c>
      <c r="D183" s="83">
        <v>47400</v>
      </c>
      <c r="E183" s="83">
        <v>6419324700</v>
      </c>
      <c r="F183" s="83">
        <f t="shared" si="25"/>
        <v>0.45083479099564217</v>
      </c>
      <c r="G183" s="133">
        <f t="shared" si="26"/>
        <v>0.45083479099564217</v>
      </c>
      <c r="H183" s="84">
        <v>296500</v>
      </c>
      <c r="I183" s="84">
        <v>302500</v>
      </c>
      <c r="J183" s="88">
        <v>125395903</v>
      </c>
      <c r="K183" s="82">
        <f t="shared" si="27"/>
        <v>5.3211760941551631</v>
      </c>
      <c r="L183" s="82">
        <f t="shared" si="28"/>
        <v>5.3211760941551631</v>
      </c>
      <c r="M183" s="96">
        <f t="shared" si="29"/>
        <v>0</v>
      </c>
      <c r="N183" s="96">
        <f t="shared" si="30"/>
        <v>283754627646996.69</v>
      </c>
      <c r="O183" s="89">
        <f t="shared" si="31"/>
        <v>339022441316244.62</v>
      </c>
      <c r="P183" s="86">
        <f t="shared" si="22"/>
        <v>1194.7732593034696</v>
      </c>
      <c r="Q183" s="97">
        <f t="shared" si="32"/>
        <v>1.3263095570168755E-2</v>
      </c>
      <c r="R183" s="87">
        <f t="shared" si="23"/>
        <v>3.1746031746031746E-3</v>
      </c>
      <c r="S183" s="87">
        <f t="shared" si="24"/>
        <v>2.0236087689713321E-2</v>
      </c>
    </row>
    <row r="184" spans="1:19">
      <c r="A184" s="82">
        <v>20180927</v>
      </c>
      <c r="B184" s="82" t="s">
        <v>99</v>
      </c>
      <c r="C184" s="83">
        <v>47400</v>
      </c>
      <c r="D184" s="83">
        <v>47500</v>
      </c>
      <c r="E184" s="83">
        <v>6419324700</v>
      </c>
      <c r="F184" s="83">
        <f t="shared" si="25"/>
        <v>0.45083479099564217</v>
      </c>
      <c r="G184" s="133">
        <f t="shared" si="26"/>
        <v>0.45083479099564217</v>
      </c>
      <c r="H184" s="84">
        <v>302500</v>
      </c>
      <c r="I184" s="84">
        <v>301000</v>
      </c>
      <c r="J184" s="88">
        <v>125395903</v>
      </c>
      <c r="K184" s="82">
        <f t="shared" si="27"/>
        <v>5.3211760941551631</v>
      </c>
      <c r="L184" s="82">
        <f t="shared" si="28"/>
        <v>5.3211760941551631</v>
      </c>
      <c r="M184" s="96">
        <f t="shared" si="29"/>
        <v>0</v>
      </c>
      <c r="N184" s="96">
        <f t="shared" si="30"/>
        <v>283754627646996.69</v>
      </c>
      <c r="O184" s="89">
        <f t="shared" si="31"/>
        <v>338310966285167.5</v>
      </c>
      <c r="P184" s="86">
        <f t="shared" si="22"/>
        <v>1192.2658992051447</v>
      </c>
      <c r="Q184" s="97">
        <f t="shared" si="32"/>
        <v>-2.0986074795368258E-3</v>
      </c>
      <c r="R184" s="87">
        <f t="shared" si="23"/>
        <v>2.1097046413502108E-3</v>
      </c>
      <c r="S184" s="87">
        <f t="shared" si="24"/>
        <v>-4.9586776859504135E-3</v>
      </c>
    </row>
    <row r="185" spans="1:19">
      <c r="A185" s="82">
        <v>20180928</v>
      </c>
      <c r="B185" s="82" t="s">
        <v>99</v>
      </c>
      <c r="C185" s="83">
        <v>47500</v>
      </c>
      <c r="D185" s="83">
        <v>46450</v>
      </c>
      <c r="E185" s="83">
        <v>6419324700</v>
      </c>
      <c r="F185" s="83">
        <f t="shared" si="25"/>
        <v>0.45083479099564217</v>
      </c>
      <c r="G185" s="133">
        <f t="shared" si="26"/>
        <v>0.45083479099564217</v>
      </c>
      <c r="H185" s="84">
        <v>301000</v>
      </c>
      <c r="I185" s="84">
        <v>297000</v>
      </c>
      <c r="J185" s="88">
        <v>125395903</v>
      </c>
      <c r="K185" s="82">
        <f t="shared" si="27"/>
        <v>5.3211760941551631</v>
      </c>
      <c r="L185" s="82">
        <f t="shared" si="28"/>
        <v>5.3211760941551631</v>
      </c>
      <c r="M185" s="96">
        <f t="shared" si="29"/>
        <v>0</v>
      </c>
      <c r="N185" s="96">
        <f t="shared" si="30"/>
        <v>283754627646996.69</v>
      </c>
      <c r="O185" s="89">
        <f t="shared" si="31"/>
        <v>332603193904842.62</v>
      </c>
      <c r="P185" s="86">
        <f t="shared" si="22"/>
        <v>1172.1507298855959</v>
      </c>
      <c r="Q185" s="97">
        <f t="shared" si="32"/>
        <v>-1.6871378551511995E-2</v>
      </c>
      <c r="R185" s="87">
        <f t="shared" si="23"/>
        <v>-2.2105263157894735E-2</v>
      </c>
      <c r="S185" s="87">
        <f t="shared" si="24"/>
        <v>-1.3289036544850499E-2</v>
      </c>
    </row>
    <row r="186" spans="1:19">
      <c r="A186" s="82">
        <v>20181001</v>
      </c>
      <c r="B186" s="82" t="s">
        <v>99</v>
      </c>
      <c r="C186" s="83">
        <v>46450</v>
      </c>
      <c r="D186" s="83">
        <v>46350</v>
      </c>
      <c r="E186" s="83">
        <v>6419324700</v>
      </c>
      <c r="F186" s="83">
        <f t="shared" si="25"/>
        <v>0.45083479099564217</v>
      </c>
      <c r="G186" s="133">
        <f t="shared" si="26"/>
        <v>0.45083479099564217</v>
      </c>
      <c r="H186" s="84">
        <v>297000</v>
      </c>
      <c r="I186" s="84">
        <v>292000</v>
      </c>
      <c r="J186" s="88">
        <v>125395903</v>
      </c>
      <c r="K186" s="82">
        <f t="shared" si="27"/>
        <v>5.3211760941551631</v>
      </c>
      <c r="L186" s="82">
        <f t="shared" si="28"/>
        <v>5.3211760941551631</v>
      </c>
      <c r="M186" s="96">
        <f t="shared" si="29"/>
        <v>0</v>
      </c>
      <c r="N186" s="96">
        <f t="shared" si="30"/>
        <v>283754627646996.69</v>
      </c>
      <c r="O186" s="89">
        <f t="shared" si="31"/>
        <v>328977520007153.81</v>
      </c>
      <c r="P186" s="86">
        <f t="shared" si="22"/>
        <v>1159.3732329060599</v>
      </c>
      <c r="Q186" s="97">
        <f t="shared" si="32"/>
        <v>-1.0900899222050616E-2</v>
      </c>
      <c r="R186" s="87">
        <f t="shared" si="23"/>
        <v>-2.1528525296017221E-3</v>
      </c>
      <c r="S186" s="87">
        <f t="shared" si="24"/>
        <v>-1.6835016835016835E-2</v>
      </c>
    </row>
    <row r="187" spans="1:19">
      <c r="A187" s="82">
        <v>20181002</v>
      </c>
      <c r="B187" s="82" t="s">
        <v>99</v>
      </c>
      <c r="C187" s="83">
        <v>46350</v>
      </c>
      <c r="D187" s="83">
        <v>45700</v>
      </c>
      <c r="E187" s="83">
        <v>6419324700</v>
      </c>
      <c r="F187" s="83">
        <f t="shared" si="25"/>
        <v>0.45083479099564217</v>
      </c>
      <c r="G187" s="133">
        <f t="shared" si="26"/>
        <v>0.45083479099564217</v>
      </c>
      <c r="H187" s="84">
        <v>292000</v>
      </c>
      <c r="I187" s="84">
        <v>288500</v>
      </c>
      <c r="J187" s="88">
        <v>125395903</v>
      </c>
      <c r="K187" s="82">
        <f t="shared" si="27"/>
        <v>5.3211760941551631</v>
      </c>
      <c r="L187" s="82">
        <f t="shared" si="28"/>
        <v>5.3211760941551631</v>
      </c>
      <c r="M187" s="96">
        <f t="shared" si="29"/>
        <v>0</v>
      </c>
      <c r="N187" s="96">
        <f t="shared" si="30"/>
        <v>283754627646996.69</v>
      </c>
      <c r="O187" s="89">
        <f t="shared" si="31"/>
        <v>324760996431286.25</v>
      </c>
      <c r="P187" s="86">
        <f t="shared" si="22"/>
        <v>1144.5134802710718</v>
      </c>
      <c r="Q187" s="97">
        <f t="shared" si="32"/>
        <v>-1.2817056848674168E-2</v>
      </c>
      <c r="R187" s="87">
        <f t="shared" si="23"/>
        <v>-1.4023732470334413E-2</v>
      </c>
      <c r="S187" s="87">
        <f t="shared" si="24"/>
        <v>-1.1986301369863013E-2</v>
      </c>
    </row>
    <row r="188" spans="1:19">
      <c r="A188" s="82">
        <v>20181004</v>
      </c>
      <c r="B188" s="82" t="s">
        <v>99</v>
      </c>
      <c r="C188" s="83">
        <v>45700</v>
      </c>
      <c r="D188" s="83">
        <v>44700</v>
      </c>
      <c r="E188" s="83">
        <v>6419324700</v>
      </c>
      <c r="F188" s="83">
        <f t="shared" si="25"/>
        <v>0.45083479099564217</v>
      </c>
      <c r="G188" s="133">
        <f t="shared" si="26"/>
        <v>0.45083479099564217</v>
      </c>
      <c r="H188" s="84">
        <v>288500</v>
      </c>
      <c r="I188" s="84">
        <v>290500</v>
      </c>
      <c r="J188" s="88">
        <v>125395903</v>
      </c>
      <c r="K188" s="82">
        <f t="shared" si="27"/>
        <v>5.3211760941551631</v>
      </c>
      <c r="L188" s="82">
        <f t="shared" si="28"/>
        <v>5.3211760941551631</v>
      </c>
      <c r="M188" s="96">
        <f t="shared" si="29"/>
        <v>0</v>
      </c>
      <c r="N188" s="96">
        <f t="shared" si="30"/>
        <v>283754627646996.69</v>
      </c>
      <c r="O188" s="89">
        <f t="shared" si="31"/>
        <v>323201448884525.75</v>
      </c>
      <c r="P188" s="86">
        <f t="shared" si="22"/>
        <v>1139.0173670985998</v>
      </c>
      <c r="Q188" s="97">
        <f t="shared" si="32"/>
        <v>-4.8021393082851469E-3</v>
      </c>
      <c r="R188" s="87">
        <f t="shared" si="23"/>
        <v>-2.1881838074398249E-2</v>
      </c>
      <c r="S188" s="87">
        <f t="shared" si="24"/>
        <v>6.9324090121317154E-3</v>
      </c>
    </row>
    <row r="189" spans="1:19">
      <c r="A189" s="82">
        <v>20181005</v>
      </c>
      <c r="B189" s="82" t="s">
        <v>99</v>
      </c>
      <c r="C189" s="83">
        <v>44700</v>
      </c>
      <c r="D189" s="83">
        <v>44700</v>
      </c>
      <c r="E189" s="83">
        <v>6419324700</v>
      </c>
      <c r="F189" s="83">
        <f t="shared" si="25"/>
        <v>0.45083479099564217</v>
      </c>
      <c r="G189" s="133">
        <f t="shared" si="26"/>
        <v>0.45083479099564217</v>
      </c>
      <c r="H189" s="84">
        <v>290500</v>
      </c>
      <c r="I189" s="84">
        <v>289000</v>
      </c>
      <c r="J189" s="88">
        <v>125395903</v>
      </c>
      <c r="K189" s="82">
        <f t="shared" si="27"/>
        <v>5.3211760941551631</v>
      </c>
      <c r="L189" s="82">
        <f t="shared" si="28"/>
        <v>5.3211760941551631</v>
      </c>
      <c r="M189" s="96">
        <f t="shared" si="29"/>
        <v>0</v>
      </c>
      <c r="N189" s="96">
        <f t="shared" si="30"/>
        <v>283754627646996.69</v>
      </c>
      <c r="O189" s="89">
        <f t="shared" si="31"/>
        <v>322200568362502.87</v>
      </c>
      <c r="P189" s="86">
        <f t="shared" si="22"/>
        <v>1135.4900923883245</v>
      </c>
      <c r="Q189" s="97">
        <f t="shared" si="32"/>
        <v>-3.0967699107699708E-3</v>
      </c>
      <c r="R189" s="87">
        <f t="shared" si="23"/>
        <v>0</v>
      </c>
      <c r="S189" s="87">
        <f t="shared" si="24"/>
        <v>-5.1635111876075735E-3</v>
      </c>
    </row>
    <row r="190" spans="1:19">
      <c r="A190" s="82">
        <v>20181008</v>
      </c>
      <c r="B190" s="82" t="s">
        <v>99</v>
      </c>
      <c r="C190" s="83">
        <v>44700</v>
      </c>
      <c r="D190" s="83">
        <v>44950</v>
      </c>
      <c r="E190" s="83">
        <v>6419324700</v>
      </c>
      <c r="F190" s="83">
        <f t="shared" si="25"/>
        <v>0.45083479099564217</v>
      </c>
      <c r="G190" s="133">
        <f t="shared" si="26"/>
        <v>0.45083479099564217</v>
      </c>
      <c r="H190" s="84">
        <v>289000</v>
      </c>
      <c r="I190" s="84">
        <v>290000</v>
      </c>
      <c r="J190" s="88">
        <v>125395903</v>
      </c>
      <c r="K190" s="82">
        <f t="shared" si="27"/>
        <v>5.3211760941551631</v>
      </c>
      <c r="L190" s="82">
        <f t="shared" si="28"/>
        <v>5.3211760941551631</v>
      </c>
      <c r="M190" s="96">
        <f t="shared" si="29"/>
        <v>0</v>
      </c>
      <c r="N190" s="96">
        <f t="shared" si="30"/>
        <v>283754627646996.69</v>
      </c>
      <c r="O190" s="89">
        <f t="shared" si="31"/>
        <v>323591335771215.87</v>
      </c>
      <c r="P190" s="86">
        <f t="shared" si="22"/>
        <v>1140.3913953917179</v>
      </c>
      <c r="Q190" s="97">
        <f t="shared" si="32"/>
        <v>4.3164647901808677E-3</v>
      </c>
      <c r="R190" s="87">
        <f t="shared" si="23"/>
        <v>5.5928411633109623E-3</v>
      </c>
      <c r="S190" s="87">
        <f t="shared" si="24"/>
        <v>3.4602076124567475E-3</v>
      </c>
    </row>
    <row r="191" spans="1:19">
      <c r="A191" s="82">
        <v>20181010</v>
      </c>
      <c r="B191" s="82" t="s">
        <v>99</v>
      </c>
      <c r="C191" s="83">
        <v>44950</v>
      </c>
      <c r="D191" s="83">
        <v>45300</v>
      </c>
      <c r="E191" s="83">
        <v>6419324700</v>
      </c>
      <c r="F191" s="83">
        <f t="shared" si="25"/>
        <v>0.45083479099564217</v>
      </c>
      <c r="G191" s="133">
        <f t="shared" si="26"/>
        <v>0.45083479099564217</v>
      </c>
      <c r="H191" s="84">
        <v>290000</v>
      </c>
      <c r="I191" s="84">
        <v>286500</v>
      </c>
      <c r="J191" s="88">
        <v>125395903</v>
      </c>
      <c r="K191" s="82">
        <f t="shared" si="27"/>
        <v>5.3211760941551631</v>
      </c>
      <c r="L191" s="82">
        <f t="shared" si="28"/>
        <v>5.3211760941551631</v>
      </c>
      <c r="M191" s="96">
        <f t="shared" si="29"/>
        <v>0</v>
      </c>
      <c r="N191" s="96">
        <f t="shared" si="30"/>
        <v>283754627646996.69</v>
      </c>
      <c r="O191" s="89">
        <f t="shared" si="31"/>
        <v>322268867104806</v>
      </c>
      <c r="P191" s="86">
        <f t="shared" si="22"/>
        <v>1135.7307888762355</v>
      </c>
      <c r="Q191" s="97">
        <f t="shared" si="32"/>
        <v>-4.0868481946775143E-3</v>
      </c>
      <c r="R191" s="87">
        <f t="shared" si="23"/>
        <v>7.7864293659621799E-3</v>
      </c>
      <c r="S191" s="87">
        <f t="shared" si="24"/>
        <v>-1.2068965517241379E-2</v>
      </c>
    </row>
    <row r="192" spans="1:19">
      <c r="A192" s="82">
        <v>20181011</v>
      </c>
      <c r="B192" s="82" t="s">
        <v>99</v>
      </c>
      <c r="C192" s="83">
        <v>45300</v>
      </c>
      <c r="D192" s="83">
        <v>43100</v>
      </c>
      <c r="E192" s="83">
        <v>6419324700</v>
      </c>
      <c r="F192" s="83">
        <f t="shared" si="25"/>
        <v>0.45083479099564217</v>
      </c>
      <c r="G192" s="133">
        <f t="shared" si="26"/>
        <v>0.45083479099564217</v>
      </c>
      <c r="H192" s="84">
        <v>286500</v>
      </c>
      <c r="I192" s="84">
        <v>271500</v>
      </c>
      <c r="J192" s="88">
        <v>125395903</v>
      </c>
      <c r="K192" s="82">
        <f t="shared" si="27"/>
        <v>5.3211760941551631</v>
      </c>
      <c r="L192" s="82">
        <f t="shared" si="28"/>
        <v>5.3211760941551631</v>
      </c>
      <c r="M192" s="96">
        <f t="shared" si="29"/>
        <v>0</v>
      </c>
      <c r="N192" s="96">
        <f t="shared" si="30"/>
        <v>283754627646996.69</v>
      </c>
      <c r="O192" s="89">
        <f t="shared" si="31"/>
        <v>305893141083770.12</v>
      </c>
      <c r="P192" s="86">
        <f t="shared" si="22"/>
        <v>1078.0199203105676</v>
      </c>
      <c r="Q192" s="97">
        <f t="shared" si="32"/>
        <v>-5.0813862872178248E-2</v>
      </c>
      <c r="R192" s="87">
        <f t="shared" si="23"/>
        <v>-4.856512141280353E-2</v>
      </c>
      <c r="S192" s="87">
        <f t="shared" si="24"/>
        <v>-5.2356020942408377E-2</v>
      </c>
    </row>
    <row r="193" spans="1:19">
      <c r="A193" s="82">
        <v>20181012</v>
      </c>
      <c r="B193" s="82" t="s">
        <v>99</v>
      </c>
      <c r="C193" s="83">
        <v>43100</v>
      </c>
      <c r="D193" s="83">
        <v>44000</v>
      </c>
      <c r="E193" s="83">
        <v>6419324700</v>
      </c>
      <c r="F193" s="83">
        <f t="shared" si="25"/>
        <v>0.45083479099564217</v>
      </c>
      <c r="G193" s="133">
        <f t="shared" si="26"/>
        <v>0.45083479099564217</v>
      </c>
      <c r="H193" s="84">
        <v>271500</v>
      </c>
      <c r="I193" s="84">
        <v>274500</v>
      </c>
      <c r="J193" s="88">
        <v>125395903</v>
      </c>
      <c r="K193" s="82">
        <f t="shared" si="27"/>
        <v>5.3211760941551631</v>
      </c>
      <c r="L193" s="82">
        <f t="shared" si="28"/>
        <v>5.3211760941551631</v>
      </c>
      <c r="M193" s="96">
        <f t="shared" si="29"/>
        <v>0</v>
      </c>
      <c r="N193" s="96">
        <f t="shared" si="30"/>
        <v>283754627646996.69</v>
      </c>
      <c r="O193" s="89">
        <f t="shared" si="31"/>
        <v>310499551546327.81</v>
      </c>
      <c r="P193" s="86">
        <f t="shared" si="22"/>
        <v>1094.2537012386738</v>
      </c>
      <c r="Q193" s="97">
        <f t="shared" si="32"/>
        <v>1.505888770907811E-2</v>
      </c>
      <c r="R193" s="87">
        <f t="shared" si="23"/>
        <v>2.0881670533642691E-2</v>
      </c>
      <c r="S193" s="87">
        <f t="shared" si="24"/>
        <v>1.1049723756906077E-2</v>
      </c>
    </row>
    <row r="194" spans="1:19">
      <c r="A194" s="82">
        <v>20181015</v>
      </c>
      <c r="B194" s="82" t="s">
        <v>99</v>
      </c>
      <c r="C194" s="83">
        <v>44000</v>
      </c>
      <c r="D194" s="83">
        <v>43800</v>
      </c>
      <c r="E194" s="83">
        <v>6419324700</v>
      </c>
      <c r="F194" s="83">
        <f t="shared" si="25"/>
        <v>0.45083479099564217</v>
      </c>
      <c r="G194" s="133">
        <f t="shared" si="26"/>
        <v>0.45083479099564217</v>
      </c>
      <c r="H194" s="84">
        <v>274500</v>
      </c>
      <c r="I194" s="84">
        <v>261500</v>
      </c>
      <c r="J194" s="88">
        <v>125395903</v>
      </c>
      <c r="K194" s="82">
        <f t="shared" si="27"/>
        <v>5.3211760941551631</v>
      </c>
      <c r="L194" s="82">
        <f t="shared" si="28"/>
        <v>5.3211760941551631</v>
      </c>
      <c r="M194" s="96">
        <f t="shared" si="29"/>
        <v>0</v>
      </c>
      <c r="N194" s="96">
        <f t="shared" si="30"/>
        <v>283754627646996.69</v>
      </c>
      <c r="O194" s="89">
        <f t="shared" si="31"/>
        <v>301246442706904.5</v>
      </c>
      <c r="P194" s="86">
        <f t="shared" si="22"/>
        <v>1061.6441578590513</v>
      </c>
      <c r="Q194" s="97">
        <f t="shared" si="32"/>
        <v>-2.9800715631767179E-2</v>
      </c>
      <c r="R194" s="87">
        <f t="shared" si="23"/>
        <v>-4.5454545454545452E-3</v>
      </c>
      <c r="S194" s="87">
        <f t="shared" si="24"/>
        <v>-4.7358834244080147E-2</v>
      </c>
    </row>
    <row r="195" spans="1:19">
      <c r="A195" s="82">
        <v>20181016</v>
      </c>
      <c r="B195" s="82" t="s">
        <v>99</v>
      </c>
      <c r="C195" s="83">
        <v>43800</v>
      </c>
      <c r="D195" s="83">
        <v>43600</v>
      </c>
      <c r="E195" s="83">
        <v>6419324700</v>
      </c>
      <c r="F195" s="83">
        <f t="shared" si="25"/>
        <v>0.45083479099564217</v>
      </c>
      <c r="G195" s="133">
        <f t="shared" si="26"/>
        <v>0.45083479099564217</v>
      </c>
      <c r="H195" s="84">
        <v>261500</v>
      </c>
      <c r="I195" s="84">
        <v>262000</v>
      </c>
      <c r="J195" s="88">
        <v>125395903</v>
      </c>
      <c r="K195" s="82">
        <f t="shared" si="27"/>
        <v>5.3211760941551631</v>
      </c>
      <c r="L195" s="82">
        <f t="shared" si="28"/>
        <v>5.3211760941551631</v>
      </c>
      <c r="M195" s="96">
        <f t="shared" si="29"/>
        <v>0</v>
      </c>
      <c r="N195" s="96">
        <f t="shared" si="30"/>
        <v>283754627646996.69</v>
      </c>
      <c r="O195" s="89">
        <f t="shared" si="31"/>
        <v>301001258565687.25</v>
      </c>
      <c r="P195" s="86">
        <f t="shared" si="22"/>
        <v>1060.7800868719087</v>
      </c>
      <c r="Q195" s="97">
        <f t="shared" si="32"/>
        <v>-8.138988763289421E-4</v>
      </c>
      <c r="R195" s="87">
        <f t="shared" si="23"/>
        <v>-4.5662100456621002E-3</v>
      </c>
      <c r="S195" s="87">
        <f t="shared" si="24"/>
        <v>1.9120458891013384E-3</v>
      </c>
    </row>
    <row r="196" spans="1:19">
      <c r="A196" s="82">
        <v>20181017</v>
      </c>
      <c r="B196" s="82" t="s">
        <v>99</v>
      </c>
      <c r="C196" s="83">
        <v>43600</v>
      </c>
      <c r="D196" s="83">
        <v>44150</v>
      </c>
      <c r="E196" s="83">
        <v>6419324700</v>
      </c>
      <c r="F196" s="83">
        <f t="shared" si="25"/>
        <v>0.45083479099564217</v>
      </c>
      <c r="G196" s="133">
        <f t="shared" si="26"/>
        <v>0.45083479099564217</v>
      </c>
      <c r="H196" s="84">
        <v>262000</v>
      </c>
      <c r="I196" s="84">
        <v>265500</v>
      </c>
      <c r="J196" s="88">
        <v>125395903</v>
      </c>
      <c r="K196" s="82">
        <f t="shared" si="27"/>
        <v>5.3211760941551631</v>
      </c>
      <c r="L196" s="82">
        <f t="shared" si="28"/>
        <v>5.3211760941551631</v>
      </c>
      <c r="M196" s="96">
        <f t="shared" si="29"/>
        <v>0</v>
      </c>
      <c r="N196" s="96">
        <f t="shared" si="30"/>
        <v>283754627646996.69</v>
      </c>
      <c r="O196" s="89">
        <f t="shared" si="31"/>
        <v>304928376650609.06</v>
      </c>
      <c r="P196" s="86">
        <f t="shared" ref="P196:P259" si="33">O196/N196*1000</f>
        <v>1074.6199248949465</v>
      </c>
      <c r="Q196" s="97">
        <f t="shared" si="32"/>
        <v>1.3046849384069383E-2</v>
      </c>
      <c r="R196" s="87">
        <f t="shared" ref="R196:R259" si="34">(D196-C196)/C196</f>
        <v>1.261467889908257E-2</v>
      </c>
      <c r="S196" s="87">
        <f t="shared" ref="S196:S259" si="35">(I196-H196)/H196</f>
        <v>1.3358778625954198E-2</v>
      </c>
    </row>
    <row r="197" spans="1:19">
      <c r="A197" s="82">
        <v>20181018</v>
      </c>
      <c r="B197" s="82" t="s">
        <v>99</v>
      </c>
      <c r="C197" s="83">
        <v>44150</v>
      </c>
      <c r="D197" s="83">
        <v>44050</v>
      </c>
      <c r="E197" s="83">
        <v>6419324700</v>
      </c>
      <c r="F197" s="83">
        <f t="shared" ref="F197:F260" si="36">G196</f>
        <v>0.45083479099564217</v>
      </c>
      <c r="G197" s="133">
        <f t="shared" ref="G197:G260" si="37">IF(B197="Y",0.4*(C197*E197+H197*J197)/(C197*E197),IF(M197=0,F197,D196*E196*G196/O196*(C197*E197+H197*J197)/(C197*E197)))</f>
        <v>0.45083479099564217</v>
      </c>
      <c r="H197" s="84">
        <v>265500</v>
      </c>
      <c r="I197" s="84">
        <v>260500</v>
      </c>
      <c r="J197" s="88">
        <v>125395903</v>
      </c>
      <c r="K197" s="82">
        <f t="shared" ref="K197:K260" si="38">L196</f>
        <v>5.3211760941551631</v>
      </c>
      <c r="L197" s="82">
        <f t="shared" ref="L197:L260" si="39">IF(B197="Y",0.6*(C197*E197+H197*J197)/(H197*J197),IF(M197=0,K197,I196*J196*L196/O196*(C197*E197+H197*J197)/(H197*J197)))</f>
        <v>5.3211760941551631</v>
      </c>
      <c r="M197" s="96">
        <f t="shared" ref="M197:M260" si="40">IF(O196&lt;&gt;(C197*E197*F197+H197*J197*K197),1,0)</f>
        <v>0</v>
      </c>
      <c r="N197" s="96">
        <f t="shared" ref="N197:N260" si="41">IF(AND(M197=0,B197="N"),N196,N196*(C197*E197*G197+H197*J197*L197)/O196)</f>
        <v>283754627646996.69</v>
      </c>
      <c r="O197" s="89">
        <f t="shared" ref="O197:O260" si="42">D197*E197*G197+I197*J197*L197</f>
        <v>301302702752920.25</v>
      </c>
      <c r="P197" s="86">
        <f t="shared" si="33"/>
        <v>1061.8424279154106</v>
      </c>
      <c r="Q197" s="97">
        <f t="shared" ref="Q197:Q260" si="43">(P197-P196)/P196</f>
        <v>-1.1890247596874836E-2</v>
      </c>
      <c r="R197" s="87">
        <f t="shared" si="34"/>
        <v>-2.2650056625141564E-3</v>
      </c>
      <c r="S197" s="87">
        <f t="shared" si="35"/>
        <v>-1.8832391713747645E-2</v>
      </c>
    </row>
    <row r="198" spans="1:19">
      <c r="A198" s="82">
        <v>20181019</v>
      </c>
      <c r="B198" s="82" t="s">
        <v>99</v>
      </c>
      <c r="C198" s="83">
        <v>44050</v>
      </c>
      <c r="D198" s="83">
        <v>43900</v>
      </c>
      <c r="E198" s="83">
        <v>6419324700</v>
      </c>
      <c r="F198" s="83">
        <f t="shared" si="36"/>
        <v>0.45083479099564217</v>
      </c>
      <c r="G198" s="133">
        <f t="shared" si="37"/>
        <v>0.45083479099564217</v>
      </c>
      <c r="H198" s="84">
        <v>260500</v>
      </c>
      <c r="I198" s="84">
        <v>273000</v>
      </c>
      <c r="J198" s="88">
        <v>125395903</v>
      </c>
      <c r="K198" s="82">
        <f t="shared" si="38"/>
        <v>5.3211760941551631</v>
      </c>
      <c r="L198" s="82">
        <f t="shared" si="39"/>
        <v>5.3211760941551631</v>
      </c>
      <c r="M198" s="96">
        <f t="shared" si="40"/>
        <v>0</v>
      </c>
      <c r="N198" s="96">
        <f t="shared" si="41"/>
        <v>283754627646996.69</v>
      </c>
      <c r="O198" s="89">
        <f t="shared" si="42"/>
        <v>309209265533359.12</v>
      </c>
      <c r="P198" s="86">
        <f t="shared" si="33"/>
        <v>1089.7065119164474</v>
      </c>
      <c r="Q198" s="97">
        <f t="shared" si="43"/>
        <v>2.6241260726169256E-2</v>
      </c>
      <c r="R198" s="87">
        <f t="shared" si="34"/>
        <v>-3.4052213393870601E-3</v>
      </c>
      <c r="S198" s="87">
        <f t="shared" si="35"/>
        <v>4.7984644913627639E-2</v>
      </c>
    </row>
    <row r="199" spans="1:19">
      <c r="A199" s="82">
        <v>20181022</v>
      </c>
      <c r="B199" s="82" t="s">
        <v>99</v>
      </c>
      <c r="C199" s="83">
        <v>43900</v>
      </c>
      <c r="D199" s="83">
        <v>43550</v>
      </c>
      <c r="E199" s="83">
        <v>6419324700</v>
      </c>
      <c r="F199" s="83">
        <f t="shared" si="36"/>
        <v>0.45083479099564217</v>
      </c>
      <c r="G199" s="133">
        <f t="shared" si="37"/>
        <v>0.45083479099564217</v>
      </c>
      <c r="H199" s="84">
        <v>273000</v>
      </c>
      <c r="I199" s="84">
        <v>268500</v>
      </c>
      <c r="J199" s="88">
        <v>125395903</v>
      </c>
      <c r="K199" s="82">
        <f t="shared" si="38"/>
        <v>5.3211760941551631</v>
      </c>
      <c r="L199" s="82">
        <f t="shared" si="39"/>
        <v>5.3211760941551631</v>
      </c>
      <c r="M199" s="96">
        <f t="shared" si="40"/>
        <v>0</v>
      </c>
      <c r="N199" s="96">
        <f t="shared" si="41"/>
        <v>283754627646996.69</v>
      </c>
      <c r="O199" s="89">
        <f t="shared" si="42"/>
        <v>305193704748980.25</v>
      </c>
      <c r="P199" s="86">
        <f t="shared" si="33"/>
        <v>1075.5549866437939</v>
      </c>
      <c r="Q199" s="97">
        <f t="shared" si="43"/>
        <v>-1.2986547403268709E-2</v>
      </c>
      <c r="R199" s="87">
        <f t="shared" si="34"/>
        <v>-7.972665148063782E-3</v>
      </c>
      <c r="S199" s="87">
        <f t="shared" si="35"/>
        <v>-1.6483516483516484E-2</v>
      </c>
    </row>
    <row r="200" spans="1:19">
      <c r="A200" s="82">
        <v>20181023</v>
      </c>
      <c r="B200" s="82" t="s">
        <v>99</v>
      </c>
      <c r="C200" s="83">
        <v>43550</v>
      </c>
      <c r="D200" s="83">
        <v>43050</v>
      </c>
      <c r="E200" s="83">
        <v>6419324700</v>
      </c>
      <c r="F200" s="83">
        <f t="shared" si="36"/>
        <v>0.45083479099564217</v>
      </c>
      <c r="G200" s="133">
        <f t="shared" si="37"/>
        <v>0.45083479099564217</v>
      </c>
      <c r="H200" s="84">
        <v>268500</v>
      </c>
      <c r="I200" s="84">
        <v>246500</v>
      </c>
      <c r="J200" s="88">
        <v>125395903</v>
      </c>
      <c r="K200" s="82">
        <f t="shared" si="38"/>
        <v>5.3211760941551631</v>
      </c>
      <c r="L200" s="82">
        <f t="shared" si="39"/>
        <v>5.3211760941551631</v>
      </c>
      <c r="M200" s="96">
        <f t="shared" si="40"/>
        <v>0</v>
      </c>
      <c r="N200" s="96">
        <f t="shared" si="41"/>
        <v>283754627646996.69</v>
      </c>
      <c r="O200" s="89">
        <f t="shared" si="42"/>
        <v>289067096304582.25</v>
      </c>
      <c r="P200" s="86">
        <f t="shared" si="33"/>
        <v>1018.7220511666668</v>
      </c>
      <c r="Q200" s="97">
        <f t="shared" si="43"/>
        <v>-5.2840567133132739E-2</v>
      </c>
      <c r="R200" s="87">
        <f t="shared" si="34"/>
        <v>-1.1481056257175661E-2</v>
      </c>
      <c r="S200" s="87">
        <f t="shared" si="35"/>
        <v>-8.1936685288640593E-2</v>
      </c>
    </row>
    <row r="201" spans="1:19">
      <c r="A201" s="82">
        <v>20181024</v>
      </c>
      <c r="B201" s="82" t="s">
        <v>99</v>
      </c>
      <c r="C201" s="83">
        <v>43050</v>
      </c>
      <c r="D201" s="83">
        <v>42550</v>
      </c>
      <c r="E201" s="83">
        <v>6419324700</v>
      </c>
      <c r="F201" s="83">
        <f t="shared" si="36"/>
        <v>0.45083479099564217</v>
      </c>
      <c r="G201" s="133">
        <f t="shared" si="37"/>
        <v>0.45083479099564217</v>
      </c>
      <c r="H201" s="84">
        <v>246500</v>
      </c>
      <c r="I201" s="84">
        <v>225500</v>
      </c>
      <c r="J201" s="88">
        <v>125395903</v>
      </c>
      <c r="K201" s="82">
        <f t="shared" si="38"/>
        <v>5.3211760941551631</v>
      </c>
      <c r="L201" s="82">
        <f t="shared" si="39"/>
        <v>5.3211760941551631</v>
      </c>
      <c r="M201" s="96">
        <f t="shared" si="40"/>
        <v>0</v>
      </c>
      <c r="N201" s="96">
        <f t="shared" si="41"/>
        <v>283754627646996.69</v>
      </c>
      <c r="O201" s="89">
        <f t="shared" si="42"/>
        <v>273607741541532.81</v>
      </c>
      <c r="P201" s="86">
        <f t="shared" si="33"/>
        <v>964.2406321630566</v>
      </c>
      <c r="Q201" s="97">
        <f t="shared" si="43"/>
        <v>-5.3480160698609273E-2</v>
      </c>
      <c r="R201" s="87">
        <f t="shared" si="34"/>
        <v>-1.1614401858304297E-2</v>
      </c>
      <c r="S201" s="87">
        <f t="shared" si="35"/>
        <v>-8.5192697768762676E-2</v>
      </c>
    </row>
    <row r="202" spans="1:19">
      <c r="A202" s="82">
        <v>20181025</v>
      </c>
      <c r="B202" s="82" t="s">
        <v>99</v>
      </c>
      <c r="C202" s="83">
        <v>42550</v>
      </c>
      <c r="D202" s="83">
        <v>41000</v>
      </c>
      <c r="E202" s="83">
        <v>6419324700</v>
      </c>
      <c r="F202" s="83">
        <f t="shared" si="36"/>
        <v>0.45083479099564217</v>
      </c>
      <c r="G202" s="133">
        <f t="shared" si="37"/>
        <v>0.45083479099564217</v>
      </c>
      <c r="H202" s="84">
        <v>225500</v>
      </c>
      <c r="I202" s="84">
        <v>236500</v>
      </c>
      <c r="J202" s="88">
        <v>125395903</v>
      </c>
      <c r="K202" s="82">
        <f t="shared" si="38"/>
        <v>5.3211760941551631</v>
      </c>
      <c r="L202" s="82">
        <f t="shared" si="39"/>
        <v>5.3211760941551631</v>
      </c>
      <c r="M202" s="96">
        <f t="shared" si="40"/>
        <v>0</v>
      </c>
      <c r="N202" s="96">
        <f t="shared" si="41"/>
        <v>283754627646996.69</v>
      </c>
      <c r="O202" s="89">
        <f t="shared" si="42"/>
        <v>276461746926708.06</v>
      </c>
      <c r="P202" s="86">
        <f t="shared" si="33"/>
        <v>974.29863688650994</v>
      </c>
      <c r="Q202" s="97">
        <f t="shared" si="43"/>
        <v>1.0431011085781015E-2</v>
      </c>
      <c r="R202" s="87">
        <f t="shared" si="34"/>
        <v>-3.6427732079905996E-2</v>
      </c>
      <c r="S202" s="87">
        <f t="shared" si="35"/>
        <v>4.878048780487805E-2</v>
      </c>
    </row>
    <row r="203" spans="1:19">
      <c r="A203" s="82">
        <v>20181026</v>
      </c>
      <c r="B203" s="82" t="s">
        <v>99</v>
      </c>
      <c r="C203" s="83">
        <v>41000</v>
      </c>
      <c r="D203" s="83">
        <v>41000</v>
      </c>
      <c r="E203" s="83">
        <v>6419324700</v>
      </c>
      <c r="F203" s="83">
        <f t="shared" si="36"/>
        <v>0.45083479099564217</v>
      </c>
      <c r="G203" s="133">
        <f t="shared" si="37"/>
        <v>0.45083479099564217</v>
      </c>
      <c r="H203" s="84">
        <v>236500</v>
      </c>
      <c r="I203" s="84">
        <v>228000</v>
      </c>
      <c r="J203" s="88">
        <v>125395903</v>
      </c>
      <c r="K203" s="82">
        <f t="shared" si="38"/>
        <v>5.3211760941551631</v>
      </c>
      <c r="L203" s="82">
        <f t="shared" si="39"/>
        <v>5.3211760941551631</v>
      </c>
      <c r="M203" s="96">
        <f t="shared" si="40"/>
        <v>0</v>
      </c>
      <c r="N203" s="96">
        <f t="shared" si="41"/>
        <v>283754627646996.69</v>
      </c>
      <c r="O203" s="89">
        <f t="shared" si="42"/>
        <v>270790090635244.94</v>
      </c>
      <c r="P203" s="86">
        <f t="shared" si="33"/>
        <v>954.31074686161526</v>
      </c>
      <c r="Q203" s="97">
        <f t="shared" si="43"/>
        <v>-2.0515157538112155E-2</v>
      </c>
      <c r="R203" s="87">
        <f t="shared" si="34"/>
        <v>0</v>
      </c>
      <c r="S203" s="87">
        <f t="shared" si="35"/>
        <v>-3.5940803382663845E-2</v>
      </c>
    </row>
    <row r="204" spans="1:19">
      <c r="A204" s="82">
        <v>20181029</v>
      </c>
      <c r="B204" s="82" t="s">
        <v>99</v>
      </c>
      <c r="C204" s="83">
        <v>41000</v>
      </c>
      <c r="D204" s="83">
        <v>41400</v>
      </c>
      <c r="E204" s="83">
        <v>6419324700</v>
      </c>
      <c r="F204" s="83">
        <f t="shared" si="36"/>
        <v>0.45083479099564217</v>
      </c>
      <c r="G204" s="133">
        <f t="shared" si="37"/>
        <v>0.45083479099564217</v>
      </c>
      <c r="H204" s="84">
        <v>228000</v>
      </c>
      <c r="I204" s="84">
        <v>218000</v>
      </c>
      <c r="J204" s="88">
        <v>125395903</v>
      </c>
      <c r="K204" s="82">
        <f t="shared" si="38"/>
        <v>5.3211760941551631</v>
      </c>
      <c r="L204" s="82">
        <f t="shared" si="39"/>
        <v>5.3211760941551631</v>
      </c>
      <c r="M204" s="96">
        <f t="shared" si="40"/>
        <v>0</v>
      </c>
      <c r="N204" s="96">
        <f t="shared" si="41"/>
        <v>283754627646996.69</v>
      </c>
      <c r="O204" s="89">
        <f t="shared" si="42"/>
        <v>265275175785542</v>
      </c>
      <c r="P204" s="86">
        <f t="shared" si="33"/>
        <v>934.8752405742473</v>
      </c>
      <c r="Q204" s="97">
        <f t="shared" si="43"/>
        <v>-2.0366014268711052E-2</v>
      </c>
      <c r="R204" s="87">
        <f t="shared" si="34"/>
        <v>9.7560975609756097E-3</v>
      </c>
      <c r="S204" s="87">
        <f t="shared" si="35"/>
        <v>-4.3859649122807015E-2</v>
      </c>
    </row>
    <row r="205" spans="1:19">
      <c r="A205" s="82">
        <v>20181030</v>
      </c>
      <c r="B205" s="82" t="s">
        <v>99</v>
      </c>
      <c r="C205" s="83">
        <v>41400</v>
      </c>
      <c r="D205" s="83">
        <v>42350</v>
      </c>
      <c r="E205" s="83">
        <v>6419324700</v>
      </c>
      <c r="F205" s="83">
        <f t="shared" si="36"/>
        <v>0.45083479099564217</v>
      </c>
      <c r="G205" s="133">
        <f t="shared" si="37"/>
        <v>0.45083479099564217</v>
      </c>
      <c r="H205" s="84">
        <v>218000</v>
      </c>
      <c r="I205" s="84">
        <v>225500</v>
      </c>
      <c r="J205" s="88">
        <v>125395903</v>
      </c>
      <c r="K205" s="82">
        <f t="shared" si="38"/>
        <v>5.3211760941551631</v>
      </c>
      <c r="L205" s="82">
        <f t="shared" si="39"/>
        <v>5.3211760941551631</v>
      </c>
      <c r="M205" s="96">
        <f t="shared" si="40"/>
        <v>0</v>
      </c>
      <c r="N205" s="96">
        <f t="shared" si="41"/>
        <v>283754627646996.69</v>
      </c>
      <c r="O205" s="89">
        <f t="shared" si="42"/>
        <v>273028930559641.25</v>
      </c>
      <c r="P205" s="86">
        <f t="shared" si="33"/>
        <v>962.20080293915532</v>
      </c>
      <c r="Q205" s="97">
        <f t="shared" si="43"/>
        <v>2.9229100503424706E-2</v>
      </c>
      <c r="R205" s="87">
        <f t="shared" si="34"/>
        <v>2.2946859903381644E-2</v>
      </c>
      <c r="S205" s="87">
        <f t="shared" si="35"/>
        <v>3.4403669724770644E-2</v>
      </c>
    </row>
    <row r="206" spans="1:19">
      <c r="A206" s="82">
        <v>20181031</v>
      </c>
      <c r="B206" s="82" t="s">
        <v>99</v>
      </c>
      <c r="C206" s="83">
        <v>42350</v>
      </c>
      <c r="D206" s="83">
        <v>42400</v>
      </c>
      <c r="E206" s="83">
        <v>6419324700</v>
      </c>
      <c r="F206" s="83">
        <f t="shared" si="36"/>
        <v>0.45083479099564217</v>
      </c>
      <c r="G206" s="133">
        <f t="shared" si="37"/>
        <v>0.45083479099564217</v>
      </c>
      <c r="H206" s="84">
        <v>225500</v>
      </c>
      <c r="I206" s="84">
        <v>217500</v>
      </c>
      <c r="J206" s="88">
        <v>125395903</v>
      </c>
      <c r="K206" s="82">
        <f t="shared" si="38"/>
        <v>5.3211760941551631</v>
      </c>
      <c r="L206" s="82">
        <f t="shared" si="39"/>
        <v>5.3211760941551631</v>
      </c>
      <c r="M206" s="96">
        <f t="shared" si="40"/>
        <v>0</v>
      </c>
      <c r="N206" s="96">
        <f t="shared" si="41"/>
        <v>283754627646996.69</v>
      </c>
      <c r="O206" s="89">
        <f t="shared" si="42"/>
        <v>267835603854325.37</v>
      </c>
      <c r="P206" s="86">
        <f t="shared" si="33"/>
        <v>943.89862845699452</v>
      </c>
      <c r="Q206" s="97">
        <f t="shared" si="43"/>
        <v>-1.9021159020294585E-2</v>
      </c>
      <c r="R206" s="87">
        <f t="shared" si="34"/>
        <v>1.1806375442739079E-3</v>
      </c>
      <c r="S206" s="87">
        <f t="shared" si="35"/>
        <v>-3.5476718403547672E-2</v>
      </c>
    </row>
    <row r="207" spans="1:19">
      <c r="A207" s="82">
        <v>20181101</v>
      </c>
      <c r="B207" s="82" t="s">
        <v>99</v>
      </c>
      <c r="C207" s="83">
        <v>42400</v>
      </c>
      <c r="D207" s="83">
        <v>42150</v>
      </c>
      <c r="E207" s="83">
        <v>6419324700</v>
      </c>
      <c r="F207" s="83">
        <f t="shared" si="36"/>
        <v>0.45083479099564217</v>
      </c>
      <c r="G207" s="133">
        <f t="shared" si="37"/>
        <v>0.45083479099564217</v>
      </c>
      <c r="H207" s="84">
        <v>217500</v>
      </c>
      <c r="I207" s="84">
        <v>227500</v>
      </c>
      <c r="J207" s="88">
        <v>125395903</v>
      </c>
      <c r="K207" s="82">
        <f t="shared" si="38"/>
        <v>5.3211760941551631</v>
      </c>
      <c r="L207" s="82">
        <f t="shared" si="39"/>
        <v>5.3211760941551631</v>
      </c>
      <c r="M207" s="96">
        <f t="shared" si="40"/>
        <v>0</v>
      </c>
      <c r="N207" s="96">
        <f t="shared" si="41"/>
        <v>283754627646996.69</v>
      </c>
      <c r="O207" s="89">
        <f t="shared" si="42"/>
        <v>273784626940446.94</v>
      </c>
      <c r="P207" s="86">
        <f t="shared" si="33"/>
        <v>964.86400666228826</v>
      </c>
      <c r="Q207" s="97">
        <f t="shared" si="43"/>
        <v>2.2211472263251583E-2</v>
      </c>
      <c r="R207" s="87">
        <f t="shared" si="34"/>
        <v>-5.89622641509434E-3</v>
      </c>
      <c r="S207" s="87">
        <f t="shared" si="35"/>
        <v>4.5977011494252873E-2</v>
      </c>
    </row>
    <row r="208" spans="1:19">
      <c r="A208" s="82">
        <v>20181102</v>
      </c>
      <c r="B208" s="82" t="s">
        <v>99</v>
      </c>
      <c r="C208" s="83">
        <v>42150</v>
      </c>
      <c r="D208" s="83">
        <v>44150</v>
      </c>
      <c r="E208" s="83">
        <v>6419324700</v>
      </c>
      <c r="F208" s="83">
        <f t="shared" si="36"/>
        <v>0.45083479099564217</v>
      </c>
      <c r="G208" s="133">
        <f t="shared" si="37"/>
        <v>0.45083479099564217</v>
      </c>
      <c r="H208" s="84">
        <v>227500</v>
      </c>
      <c r="I208" s="84">
        <v>236500</v>
      </c>
      <c r="J208" s="88">
        <v>125395903</v>
      </c>
      <c r="K208" s="82">
        <f t="shared" si="38"/>
        <v>5.3211760941551631</v>
      </c>
      <c r="L208" s="82">
        <f t="shared" si="39"/>
        <v>5.3211760941551631</v>
      </c>
      <c r="M208" s="96">
        <f t="shared" si="40"/>
        <v>0</v>
      </c>
      <c r="N208" s="96">
        <f t="shared" si="41"/>
        <v>283754627646996.69</v>
      </c>
      <c r="O208" s="89">
        <f t="shared" si="42"/>
        <v>285578019891499.69</v>
      </c>
      <c r="P208" s="86">
        <f t="shared" si="33"/>
        <v>1006.4259471629531</v>
      </c>
      <c r="Q208" s="97">
        <f t="shared" si="43"/>
        <v>4.3075438832502658E-2</v>
      </c>
      <c r="R208" s="87">
        <f t="shared" si="34"/>
        <v>4.7449584816132859E-2</v>
      </c>
      <c r="S208" s="87">
        <f t="shared" si="35"/>
        <v>3.9560439560439559E-2</v>
      </c>
    </row>
    <row r="209" spans="1:19">
      <c r="A209" s="82">
        <v>20181105</v>
      </c>
      <c r="B209" s="82" t="s">
        <v>99</v>
      </c>
      <c r="C209" s="83">
        <v>44150</v>
      </c>
      <c r="D209" s="83">
        <v>43800</v>
      </c>
      <c r="E209" s="83">
        <v>6419324700</v>
      </c>
      <c r="F209" s="83">
        <f t="shared" si="36"/>
        <v>0.45083479099564217</v>
      </c>
      <c r="G209" s="133">
        <f t="shared" si="37"/>
        <v>0.45083479099564217</v>
      </c>
      <c r="H209" s="84">
        <v>236500</v>
      </c>
      <c r="I209" s="84">
        <v>240000</v>
      </c>
      <c r="J209" s="88">
        <v>125395903</v>
      </c>
      <c r="K209" s="82">
        <f t="shared" si="38"/>
        <v>5.3211760941551631</v>
      </c>
      <c r="L209" s="82">
        <f t="shared" si="39"/>
        <v>5.3211760941551631</v>
      </c>
      <c r="M209" s="96">
        <f t="shared" si="40"/>
        <v>0</v>
      </c>
      <c r="N209" s="96">
        <f t="shared" si="41"/>
        <v>283754627646996.69</v>
      </c>
      <c r="O209" s="89">
        <f t="shared" si="42"/>
        <v>286900488557909.62</v>
      </c>
      <c r="P209" s="86">
        <f t="shared" si="33"/>
        <v>1011.0865536784357</v>
      </c>
      <c r="Q209" s="97">
        <f t="shared" si="43"/>
        <v>4.6308489249711586E-3</v>
      </c>
      <c r="R209" s="87">
        <f t="shared" si="34"/>
        <v>-7.9275198187995465E-3</v>
      </c>
      <c r="S209" s="87">
        <f t="shared" si="35"/>
        <v>1.4799154334038054E-2</v>
      </c>
    </row>
    <row r="210" spans="1:19">
      <c r="A210" s="82">
        <v>20181106</v>
      </c>
      <c r="B210" s="82" t="s">
        <v>99</v>
      </c>
      <c r="C210" s="83">
        <v>43800</v>
      </c>
      <c r="D210" s="83">
        <v>43750</v>
      </c>
      <c r="E210" s="83">
        <v>6419324700</v>
      </c>
      <c r="F210" s="83">
        <f t="shared" si="36"/>
        <v>0.45083479099564217</v>
      </c>
      <c r="G210" s="133">
        <f t="shared" si="37"/>
        <v>0.45083479099564217</v>
      </c>
      <c r="H210" s="84">
        <v>240000</v>
      </c>
      <c r="I210" s="84">
        <v>241000</v>
      </c>
      <c r="J210" s="88">
        <v>125395903</v>
      </c>
      <c r="K210" s="82">
        <f t="shared" si="38"/>
        <v>5.3211760941551631</v>
      </c>
      <c r="L210" s="82">
        <f t="shared" si="39"/>
        <v>5.3211760941551631</v>
      </c>
      <c r="M210" s="96">
        <f t="shared" si="40"/>
        <v>0</v>
      </c>
      <c r="N210" s="96">
        <f t="shared" si="41"/>
        <v>283754627646996.69</v>
      </c>
      <c r="O210" s="89">
        <f t="shared" si="42"/>
        <v>287423039493785.31</v>
      </c>
      <c r="P210" s="86">
        <f t="shared" si="33"/>
        <v>1012.9281128459772</v>
      </c>
      <c r="Q210" s="97">
        <f t="shared" si="43"/>
        <v>1.8213664901800194E-3</v>
      </c>
      <c r="R210" s="87">
        <f t="shared" si="34"/>
        <v>-1.1415525114155251E-3</v>
      </c>
      <c r="S210" s="87">
        <f t="shared" si="35"/>
        <v>4.1666666666666666E-3</v>
      </c>
    </row>
    <row r="211" spans="1:19">
      <c r="A211" s="82">
        <v>20181107</v>
      </c>
      <c r="B211" s="82" t="s">
        <v>99</v>
      </c>
      <c r="C211" s="83">
        <v>43750</v>
      </c>
      <c r="D211" s="83">
        <v>44000</v>
      </c>
      <c r="E211" s="83">
        <v>6419324700</v>
      </c>
      <c r="F211" s="83">
        <f t="shared" si="36"/>
        <v>0.45083479099564217</v>
      </c>
      <c r="G211" s="133">
        <f t="shared" si="37"/>
        <v>0.45083479099564217</v>
      </c>
      <c r="H211" s="84">
        <v>241000</v>
      </c>
      <c r="I211" s="84">
        <v>233500</v>
      </c>
      <c r="J211" s="88">
        <v>125395903</v>
      </c>
      <c r="K211" s="82">
        <f t="shared" si="38"/>
        <v>5.3211760941551631</v>
      </c>
      <c r="L211" s="82">
        <f t="shared" si="39"/>
        <v>5.3211760941551631</v>
      </c>
      <c r="M211" s="96">
        <f t="shared" si="40"/>
        <v>0</v>
      </c>
      <c r="N211" s="96">
        <f t="shared" si="41"/>
        <v>283754627646996.69</v>
      </c>
      <c r="O211" s="89">
        <f t="shared" si="42"/>
        <v>283142150611035.25</v>
      </c>
      <c r="P211" s="86">
        <f t="shared" si="33"/>
        <v>997.84152582447621</v>
      </c>
      <c r="Q211" s="97">
        <f t="shared" si="43"/>
        <v>-1.4894035253018051E-2</v>
      </c>
      <c r="R211" s="87">
        <f t="shared" si="34"/>
        <v>5.7142857142857143E-3</v>
      </c>
      <c r="S211" s="87">
        <f t="shared" si="35"/>
        <v>-3.1120331950207469E-2</v>
      </c>
    </row>
    <row r="212" spans="1:19">
      <c r="A212" s="82">
        <v>20181108</v>
      </c>
      <c r="B212" s="82" t="s">
        <v>99</v>
      </c>
      <c r="C212" s="83">
        <v>44000</v>
      </c>
      <c r="D212" s="83">
        <v>44050</v>
      </c>
      <c r="E212" s="83">
        <v>6419324700</v>
      </c>
      <c r="F212" s="83">
        <f t="shared" si="36"/>
        <v>0.45083479099564217</v>
      </c>
      <c r="G212" s="133">
        <f t="shared" si="37"/>
        <v>0.45083479099564217</v>
      </c>
      <c r="H212" s="84">
        <v>233500</v>
      </c>
      <c r="I212" s="84">
        <v>238500</v>
      </c>
      <c r="J212" s="88">
        <v>125395903</v>
      </c>
      <c r="K212" s="82">
        <f t="shared" si="38"/>
        <v>5.3211760941551631</v>
      </c>
      <c r="L212" s="82">
        <f t="shared" si="39"/>
        <v>5.3211760941551631</v>
      </c>
      <c r="M212" s="96">
        <f t="shared" si="40"/>
        <v>0</v>
      </c>
      <c r="N212" s="96">
        <f t="shared" si="41"/>
        <v>283754627646996.69</v>
      </c>
      <c r="O212" s="89">
        <f t="shared" si="42"/>
        <v>286623121763251.12</v>
      </c>
      <c r="P212" s="86">
        <f t="shared" si="33"/>
        <v>1010.1090654980364</v>
      </c>
      <c r="Q212" s="97">
        <f t="shared" si="43"/>
        <v>1.2294076119375833E-2</v>
      </c>
      <c r="R212" s="87">
        <f t="shared" si="34"/>
        <v>1.1363636363636363E-3</v>
      </c>
      <c r="S212" s="87">
        <f t="shared" si="35"/>
        <v>2.1413276231263382E-2</v>
      </c>
    </row>
    <row r="213" spans="1:19">
      <c r="A213" s="82">
        <v>20181109</v>
      </c>
      <c r="B213" s="82" t="s">
        <v>99</v>
      </c>
      <c r="C213" s="83">
        <v>44050</v>
      </c>
      <c r="D213" s="83">
        <v>44300</v>
      </c>
      <c r="E213" s="83">
        <v>6419324700</v>
      </c>
      <c r="F213" s="83">
        <f t="shared" si="36"/>
        <v>0.45083479099564217</v>
      </c>
      <c r="G213" s="133">
        <f t="shared" si="37"/>
        <v>0.45083479099564217</v>
      </c>
      <c r="H213" s="84">
        <v>238500</v>
      </c>
      <c r="I213" s="84">
        <v>229500</v>
      </c>
      <c r="J213" s="88">
        <v>125395903</v>
      </c>
      <c r="K213" s="82">
        <f t="shared" si="38"/>
        <v>5.3211760941551631</v>
      </c>
      <c r="L213" s="82">
        <f t="shared" si="39"/>
        <v>5.3211760941551631</v>
      </c>
      <c r="M213" s="96">
        <f t="shared" si="40"/>
        <v>0</v>
      </c>
      <c r="N213" s="96">
        <f t="shared" si="41"/>
        <v>283754627646996.69</v>
      </c>
      <c r="O213" s="89">
        <f t="shared" si="42"/>
        <v>281341352358478.12</v>
      </c>
      <c r="P213" s="86">
        <f t="shared" si="33"/>
        <v>991.49520376625969</v>
      </c>
      <c r="Q213" s="97">
        <f t="shared" si="43"/>
        <v>-1.8427576157431225E-2</v>
      </c>
      <c r="R213" s="87">
        <f t="shared" si="34"/>
        <v>5.6753688989784334E-3</v>
      </c>
      <c r="S213" s="87">
        <f t="shared" si="35"/>
        <v>-3.7735849056603772E-2</v>
      </c>
    </row>
    <row r="214" spans="1:19">
      <c r="A214" s="82">
        <v>20181112</v>
      </c>
      <c r="B214" s="82" t="s">
        <v>99</v>
      </c>
      <c r="C214" s="83">
        <v>44300</v>
      </c>
      <c r="D214" s="83">
        <v>45200</v>
      </c>
      <c r="E214" s="83">
        <v>6419324700</v>
      </c>
      <c r="F214" s="83">
        <f t="shared" si="36"/>
        <v>0.45083479099564217</v>
      </c>
      <c r="G214" s="133">
        <f t="shared" si="37"/>
        <v>0.45083479099564217</v>
      </c>
      <c r="H214" s="84">
        <v>229500</v>
      </c>
      <c r="I214" s="84">
        <v>202000</v>
      </c>
      <c r="J214" s="88">
        <v>125395903</v>
      </c>
      <c r="K214" s="82">
        <f t="shared" si="38"/>
        <v>5.3211760941551631</v>
      </c>
      <c r="L214" s="82">
        <f t="shared" si="39"/>
        <v>5.3211760941551631</v>
      </c>
      <c r="M214" s="96">
        <f t="shared" si="40"/>
        <v>0</v>
      </c>
      <c r="N214" s="96">
        <f t="shared" si="41"/>
        <v>283754627646996.69</v>
      </c>
      <c r="O214" s="89">
        <f t="shared" si="42"/>
        <v>265596525539903.53</v>
      </c>
      <c r="P214" s="86">
        <f t="shared" si="33"/>
        <v>936.00773225209684</v>
      </c>
      <c r="Q214" s="97">
        <f t="shared" si="43"/>
        <v>-5.5963429074986991E-2</v>
      </c>
      <c r="R214" s="87">
        <f t="shared" si="34"/>
        <v>2.0316027088036117E-2</v>
      </c>
      <c r="S214" s="87">
        <f t="shared" si="35"/>
        <v>-0.11982570806100218</v>
      </c>
    </row>
    <row r="215" spans="1:19">
      <c r="A215" s="82">
        <v>20181113</v>
      </c>
      <c r="B215" s="82" t="s">
        <v>99</v>
      </c>
      <c r="C215" s="83">
        <v>45200</v>
      </c>
      <c r="D215" s="83">
        <v>44500</v>
      </c>
      <c r="E215" s="83">
        <v>6419324700</v>
      </c>
      <c r="F215" s="83">
        <f t="shared" si="36"/>
        <v>0.45083479099564217</v>
      </c>
      <c r="G215" s="133">
        <f t="shared" si="37"/>
        <v>0.45083479099564217</v>
      </c>
      <c r="H215" s="84">
        <v>202000</v>
      </c>
      <c r="I215" s="84">
        <v>200500</v>
      </c>
      <c r="J215" s="88">
        <v>125395903</v>
      </c>
      <c r="K215" s="82">
        <f t="shared" si="38"/>
        <v>5.3211760941551631</v>
      </c>
      <c r="L215" s="82">
        <f t="shared" si="39"/>
        <v>5.3211760941551631</v>
      </c>
      <c r="M215" s="96">
        <f t="shared" si="40"/>
        <v>0</v>
      </c>
      <c r="N215" s="96">
        <f t="shared" si="41"/>
        <v>283754627646996.69</v>
      </c>
      <c r="O215" s="89">
        <f t="shared" si="42"/>
        <v>262569806581260.25</v>
      </c>
      <c r="P215" s="86">
        <f t="shared" si="33"/>
        <v>925.34105525816733</v>
      </c>
      <c r="Q215" s="97">
        <f t="shared" si="43"/>
        <v>-1.1395928288182812E-2</v>
      </c>
      <c r="R215" s="87">
        <f t="shared" si="34"/>
        <v>-1.5486725663716814E-2</v>
      </c>
      <c r="S215" s="87">
        <f t="shared" si="35"/>
        <v>-7.4257425742574254E-3</v>
      </c>
    </row>
    <row r="216" spans="1:19">
      <c r="A216" s="82">
        <v>20181114</v>
      </c>
      <c r="B216" s="82" t="s">
        <v>99</v>
      </c>
      <c r="C216" s="83">
        <v>44500</v>
      </c>
      <c r="D216" s="83">
        <v>44100</v>
      </c>
      <c r="E216" s="83">
        <v>6419324700</v>
      </c>
      <c r="F216" s="83">
        <f t="shared" si="36"/>
        <v>0.45083479099564217</v>
      </c>
      <c r="G216" s="133">
        <f t="shared" si="37"/>
        <v>0.45083479099564217</v>
      </c>
      <c r="H216" s="84">
        <v>200500</v>
      </c>
      <c r="I216" s="84">
        <v>208000</v>
      </c>
      <c r="J216" s="88">
        <v>125395903</v>
      </c>
      <c r="K216" s="82">
        <f t="shared" si="38"/>
        <v>5.3211760941551631</v>
      </c>
      <c r="L216" s="82">
        <f t="shared" si="39"/>
        <v>5.3211760941551631</v>
      </c>
      <c r="M216" s="96">
        <f t="shared" si="40"/>
        <v>0</v>
      </c>
      <c r="N216" s="96">
        <f t="shared" si="41"/>
        <v>283754627646996.69</v>
      </c>
      <c r="O216" s="89">
        <f t="shared" si="42"/>
        <v>266416587227591.69</v>
      </c>
      <c r="P216" s="86">
        <f t="shared" si="33"/>
        <v>938.89777036174257</v>
      </c>
      <c r="Q216" s="97">
        <f t="shared" si="43"/>
        <v>1.4650506455474367E-2</v>
      </c>
      <c r="R216" s="87">
        <f t="shared" si="34"/>
        <v>-8.988764044943821E-3</v>
      </c>
      <c r="S216" s="87">
        <f t="shared" si="35"/>
        <v>3.7406483790523692E-2</v>
      </c>
    </row>
    <row r="217" spans="1:19" s="80" customFormat="1">
      <c r="A217" s="91">
        <v>20181115</v>
      </c>
      <c r="B217" s="91" t="s">
        <v>99</v>
      </c>
      <c r="C217" s="91">
        <v>44100</v>
      </c>
      <c r="D217" s="91">
        <v>44250</v>
      </c>
      <c r="E217" s="91">
        <v>6419324700</v>
      </c>
      <c r="F217" s="91">
        <f t="shared" si="36"/>
        <v>0.45083479099564217</v>
      </c>
      <c r="G217" s="146">
        <f t="shared" si="37"/>
        <v>0.52321178937721702</v>
      </c>
      <c r="H217" s="91">
        <v>208000</v>
      </c>
      <c r="I217" s="91">
        <v>218500</v>
      </c>
      <c r="J217" s="92">
        <v>125456133</v>
      </c>
      <c r="K217" s="91">
        <f t="shared" si="38"/>
        <v>5.3211760941551631</v>
      </c>
      <c r="L217" s="91">
        <f t="shared" si="39"/>
        <v>6.1724727262519528</v>
      </c>
      <c r="M217" s="93">
        <f t="shared" si="40"/>
        <v>1</v>
      </c>
      <c r="N217" s="93">
        <f t="shared" si="41"/>
        <v>329308583632992.44</v>
      </c>
      <c r="O217" s="92">
        <f t="shared" si="42"/>
        <v>317821827760909.19</v>
      </c>
      <c r="P217" s="94">
        <f t="shared" si="33"/>
        <v>965.11856525159703</v>
      </c>
      <c r="Q217" s="95">
        <f t="shared" si="43"/>
        <v>2.7927209668153753E-2</v>
      </c>
      <c r="R217" s="91">
        <f t="shared" si="34"/>
        <v>3.4013605442176869E-3</v>
      </c>
      <c r="S217" s="91">
        <f t="shared" si="35"/>
        <v>5.0480769230769232E-2</v>
      </c>
    </row>
    <row r="218" spans="1:19">
      <c r="A218" s="82">
        <v>20181116</v>
      </c>
      <c r="B218" s="82" t="s">
        <v>99</v>
      </c>
      <c r="C218" s="83">
        <v>44250</v>
      </c>
      <c r="D218" s="83">
        <v>44000</v>
      </c>
      <c r="E218" s="83">
        <v>6419324700</v>
      </c>
      <c r="F218" s="83">
        <f t="shared" si="36"/>
        <v>0.52321178937721702</v>
      </c>
      <c r="G218" s="133">
        <f t="shared" si="37"/>
        <v>0.52321178937721702</v>
      </c>
      <c r="H218" s="84">
        <v>218500</v>
      </c>
      <c r="I218" s="84">
        <v>224000</v>
      </c>
      <c r="J218" s="88">
        <v>125456133</v>
      </c>
      <c r="K218" s="82">
        <f t="shared" si="38"/>
        <v>6.1724727262519528</v>
      </c>
      <c r="L218" s="82">
        <f t="shared" si="39"/>
        <v>6.1724727262519528</v>
      </c>
      <c r="M218" s="96">
        <f t="shared" si="40"/>
        <v>0</v>
      </c>
      <c r="N218" s="96">
        <f t="shared" si="41"/>
        <v>329308583632992.44</v>
      </c>
      <c r="O218" s="89">
        <f t="shared" si="42"/>
        <v>321241221246248.5</v>
      </c>
      <c r="P218" s="86">
        <f t="shared" si="33"/>
        <v>975.50211932606385</v>
      </c>
      <c r="Q218" s="97">
        <f t="shared" si="43"/>
        <v>1.0758837772185973E-2</v>
      </c>
      <c r="R218" s="87">
        <f t="shared" si="34"/>
        <v>-5.6497175141242938E-3</v>
      </c>
      <c r="S218" s="87">
        <f t="shared" si="35"/>
        <v>2.5171624713958809E-2</v>
      </c>
    </row>
    <row r="219" spans="1:19">
      <c r="A219" s="82">
        <v>20181119</v>
      </c>
      <c r="B219" s="82" t="s">
        <v>99</v>
      </c>
      <c r="C219" s="83">
        <v>44000</v>
      </c>
      <c r="D219" s="83">
        <v>43650</v>
      </c>
      <c r="E219" s="83">
        <v>6419324700</v>
      </c>
      <c r="F219" s="83">
        <f t="shared" si="36"/>
        <v>0.52321178937721702</v>
      </c>
      <c r="G219" s="133">
        <f t="shared" si="37"/>
        <v>0.52321178937721702</v>
      </c>
      <c r="H219" s="84">
        <v>224000</v>
      </c>
      <c r="I219" s="84">
        <v>229000</v>
      </c>
      <c r="J219" s="88">
        <v>125456133</v>
      </c>
      <c r="K219" s="82">
        <f t="shared" si="38"/>
        <v>6.1724727262519528</v>
      </c>
      <c r="L219" s="82">
        <f t="shared" si="39"/>
        <v>6.1724727262519528</v>
      </c>
      <c r="M219" s="96">
        <f t="shared" si="40"/>
        <v>0</v>
      </c>
      <c r="N219" s="96">
        <f t="shared" si="41"/>
        <v>329308583632992.44</v>
      </c>
      <c r="O219" s="89">
        <f t="shared" si="42"/>
        <v>323937560815658.12</v>
      </c>
      <c r="P219" s="86">
        <f t="shared" si="33"/>
        <v>983.69000055182221</v>
      </c>
      <c r="Q219" s="97">
        <f t="shared" si="43"/>
        <v>8.3935042923484852E-3</v>
      </c>
      <c r="R219" s="87">
        <f t="shared" si="34"/>
        <v>-7.9545454545454537E-3</v>
      </c>
      <c r="S219" s="87">
        <f t="shared" si="35"/>
        <v>2.2321428571428572E-2</v>
      </c>
    </row>
    <row r="220" spans="1:19">
      <c r="A220" s="82">
        <v>20181120</v>
      </c>
      <c r="B220" s="82" t="s">
        <v>99</v>
      </c>
      <c r="C220" s="83">
        <v>43650</v>
      </c>
      <c r="D220" s="83">
        <v>42800</v>
      </c>
      <c r="E220" s="83">
        <v>6419324700</v>
      </c>
      <c r="F220" s="83">
        <f t="shared" si="36"/>
        <v>0.52321178937721702</v>
      </c>
      <c r="G220" s="133">
        <f t="shared" si="37"/>
        <v>0.52321178937721702</v>
      </c>
      <c r="H220" s="84">
        <v>229000</v>
      </c>
      <c r="I220" s="84">
        <v>227500</v>
      </c>
      <c r="J220" s="88">
        <v>125456133</v>
      </c>
      <c r="K220" s="82">
        <f t="shared" si="38"/>
        <v>6.1724727262519528</v>
      </c>
      <c r="L220" s="82">
        <f t="shared" si="39"/>
        <v>6.1724727262519528</v>
      </c>
      <c r="M220" s="96">
        <f t="shared" si="40"/>
        <v>0</v>
      </c>
      <c r="N220" s="96">
        <f t="shared" si="41"/>
        <v>329308583632992.44</v>
      </c>
      <c r="O220" s="89">
        <f t="shared" si="42"/>
        <v>319921132568284.5</v>
      </c>
      <c r="P220" s="86">
        <f t="shared" si="33"/>
        <v>971.49345163996679</v>
      </c>
      <c r="Q220" s="97">
        <f t="shared" si="43"/>
        <v>-1.2398772890863481E-2</v>
      </c>
      <c r="R220" s="87">
        <f t="shared" si="34"/>
        <v>-1.9473081328751432E-2</v>
      </c>
      <c r="S220" s="87">
        <f t="shared" si="35"/>
        <v>-6.5502183406113534E-3</v>
      </c>
    </row>
    <row r="221" spans="1:19">
      <c r="A221" s="82">
        <v>20181121</v>
      </c>
      <c r="B221" s="82" t="s">
        <v>99</v>
      </c>
      <c r="C221" s="83">
        <v>42800</v>
      </c>
      <c r="D221" s="83">
        <v>42100</v>
      </c>
      <c r="E221" s="83">
        <v>6419324700</v>
      </c>
      <c r="F221" s="83">
        <f t="shared" si="36"/>
        <v>0.52321178937721702</v>
      </c>
      <c r="G221" s="133">
        <f t="shared" si="37"/>
        <v>0.52321178937721702</v>
      </c>
      <c r="H221" s="84">
        <v>227500</v>
      </c>
      <c r="I221" s="84">
        <v>225000</v>
      </c>
      <c r="J221" s="88">
        <v>125456133</v>
      </c>
      <c r="K221" s="82">
        <f t="shared" si="38"/>
        <v>6.1724727262519528</v>
      </c>
      <c r="L221" s="82">
        <f t="shared" si="39"/>
        <v>6.1724727262519528</v>
      </c>
      <c r="M221" s="96">
        <f t="shared" si="40"/>
        <v>0</v>
      </c>
      <c r="N221" s="96">
        <f t="shared" si="41"/>
        <v>329308583632992.44</v>
      </c>
      <c r="O221" s="89">
        <f t="shared" si="42"/>
        <v>315634129716059.37</v>
      </c>
      <c r="P221" s="86">
        <f t="shared" si="33"/>
        <v>958.47525817252017</v>
      </c>
      <c r="Q221" s="97">
        <f t="shared" si="43"/>
        <v>-1.340018653287962E-2</v>
      </c>
      <c r="R221" s="87">
        <f t="shared" si="34"/>
        <v>-1.6355140186915886E-2</v>
      </c>
      <c r="S221" s="87">
        <f t="shared" si="35"/>
        <v>-1.098901098901099E-2</v>
      </c>
    </row>
    <row r="222" spans="1:19">
      <c r="A222" s="82">
        <v>20181122</v>
      </c>
      <c r="B222" s="82" t="s">
        <v>99</v>
      </c>
      <c r="C222" s="83">
        <v>42100</v>
      </c>
      <c r="D222" s="83">
        <v>42450</v>
      </c>
      <c r="E222" s="83">
        <v>6419324700</v>
      </c>
      <c r="F222" s="83">
        <f t="shared" si="36"/>
        <v>0.52321178937721702</v>
      </c>
      <c r="G222" s="133">
        <f t="shared" si="37"/>
        <v>0.52321178937721702</v>
      </c>
      <c r="H222" s="84">
        <v>225000</v>
      </c>
      <c r="I222" s="84">
        <v>223000</v>
      </c>
      <c r="J222" s="88">
        <v>125456133</v>
      </c>
      <c r="K222" s="82">
        <f t="shared" si="38"/>
        <v>6.1724727262519528</v>
      </c>
      <c r="L222" s="82">
        <f t="shared" si="39"/>
        <v>6.1724727262519528</v>
      </c>
      <c r="M222" s="96">
        <f t="shared" si="40"/>
        <v>0</v>
      </c>
      <c r="N222" s="96">
        <f t="shared" si="41"/>
        <v>329308583632992.44</v>
      </c>
      <c r="O222" s="89">
        <f t="shared" si="42"/>
        <v>315260913824500.44</v>
      </c>
      <c r="P222" s="86">
        <f t="shared" si="33"/>
        <v>957.34192636731314</v>
      </c>
      <c r="Q222" s="97">
        <f t="shared" si="43"/>
        <v>-1.1824319882475693E-3</v>
      </c>
      <c r="R222" s="87">
        <f t="shared" si="34"/>
        <v>8.3135391923990498E-3</v>
      </c>
      <c r="S222" s="87">
        <f t="shared" si="35"/>
        <v>-8.8888888888888889E-3</v>
      </c>
    </row>
    <row r="223" spans="1:19">
      <c r="A223" s="82">
        <v>20181123</v>
      </c>
      <c r="B223" s="82" t="s">
        <v>99</v>
      </c>
      <c r="C223" s="83">
        <v>42450</v>
      </c>
      <c r="D223" s="83">
        <v>42400</v>
      </c>
      <c r="E223" s="83">
        <v>6419324700</v>
      </c>
      <c r="F223" s="83">
        <f t="shared" si="36"/>
        <v>0.52321178937721702</v>
      </c>
      <c r="G223" s="133">
        <f t="shared" si="37"/>
        <v>0.52321178937721702</v>
      </c>
      <c r="H223" s="84">
        <v>223000</v>
      </c>
      <c r="I223" s="84">
        <v>221000</v>
      </c>
      <c r="J223" s="88">
        <v>125456133</v>
      </c>
      <c r="K223" s="82">
        <f t="shared" si="38"/>
        <v>6.1724727262519528</v>
      </c>
      <c r="L223" s="82">
        <f t="shared" si="39"/>
        <v>6.1724727262519528</v>
      </c>
      <c r="M223" s="96">
        <f t="shared" si="40"/>
        <v>0</v>
      </c>
      <c r="N223" s="96">
        <f t="shared" si="41"/>
        <v>329308583632992.44</v>
      </c>
      <c r="O223" s="89">
        <f t="shared" si="42"/>
        <v>313544231387789.37</v>
      </c>
      <c r="P223" s="86">
        <f t="shared" si="33"/>
        <v>952.12893611430388</v>
      </c>
      <c r="Q223" s="97">
        <f t="shared" si="43"/>
        <v>-5.4452752035944272E-3</v>
      </c>
      <c r="R223" s="87">
        <f t="shared" si="34"/>
        <v>-1.1778563015312131E-3</v>
      </c>
      <c r="S223" s="87">
        <f t="shared" si="35"/>
        <v>-8.9686098654708519E-3</v>
      </c>
    </row>
    <row r="224" spans="1:19">
      <c r="A224" s="82">
        <v>20181126</v>
      </c>
      <c r="B224" s="82" t="s">
        <v>99</v>
      </c>
      <c r="C224" s="83">
        <v>42400</v>
      </c>
      <c r="D224" s="83">
        <v>42600</v>
      </c>
      <c r="E224" s="83">
        <v>6419324700</v>
      </c>
      <c r="F224" s="83">
        <f t="shared" si="36"/>
        <v>0.52321178937721702</v>
      </c>
      <c r="G224" s="133">
        <f t="shared" si="37"/>
        <v>0.52321178937721702</v>
      </c>
      <c r="H224" s="84">
        <v>221000</v>
      </c>
      <c r="I224" s="84">
        <v>240500</v>
      </c>
      <c r="J224" s="88">
        <v>125456133</v>
      </c>
      <c r="K224" s="82">
        <f t="shared" si="38"/>
        <v>6.1724727262519528</v>
      </c>
      <c r="L224" s="82">
        <f t="shared" si="39"/>
        <v>6.1724727262519528</v>
      </c>
      <c r="M224" s="96">
        <f t="shared" si="40"/>
        <v>0</v>
      </c>
      <c r="N224" s="96">
        <f t="shared" si="41"/>
        <v>329308583632992.44</v>
      </c>
      <c r="O224" s="89">
        <f t="shared" si="42"/>
        <v>329316268566394.37</v>
      </c>
      <c r="P224" s="86">
        <f t="shared" si="33"/>
        <v>1000.0233365717868</v>
      </c>
      <c r="Q224" s="97">
        <f t="shared" si="43"/>
        <v>5.030243136286023E-2</v>
      </c>
      <c r="R224" s="87">
        <f t="shared" si="34"/>
        <v>4.7169811320754715E-3</v>
      </c>
      <c r="S224" s="87">
        <f t="shared" si="35"/>
        <v>8.8235294117647065E-2</v>
      </c>
    </row>
    <row r="225" spans="1:19">
      <c r="A225" s="82">
        <v>20181127</v>
      </c>
      <c r="B225" s="82" t="s">
        <v>99</v>
      </c>
      <c r="C225" s="83">
        <v>42600</v>
      </c>
      <c r="D225" s="83">
        <v>43050</v>
      </c>
      <c r="E225" s="83">
        <v>6419324700</v>
      </c>
      <c r="F225" s="83">
        <f t="shared" si="36"/>
        <v>0.52321178937721702</v>
      </c>
      <c r="G225" s="133">
        <f t="shared" si="37"/>
        <v>0.52321178937721702</v>
      </c>
      <c r="H225" s="84">
        <v>240500</v>
      </c>
      <c r="I225" s="84">
        <v>238000</v>
      </c>
      <c r="J225" s="88">
        <v>125456133</v>
      </c>
      <c r="K225" s="82">
        <f t="shared" si="38"/>
        <v>6.1724727262519528</v>
      </c>
      <c r="L225" s="82">
        <f t="shared" si="39"/>
        <v>6.1724727262519528</v>
      </c>
      <c r="M225" s="96">
        <f t="shared" si="40"/>
        <v>0</v>
      </c>
      <c r="N225" s="96">
        <f t="shared" si="41"/>
        <v>329308583632992.44</v>
      </c>
      <c r="O225" s="89">
        <f t="shared" si="42"/>
        <v>328891732031481.75</v>
      </c>
      <c r="P225" s="86">
        <f t="shared" si="33"/>
        <v>998.73416114177189</v>
      </c>
      <c r="Q225" s="97">
        <f t="shared" si="43"/>
        <v>-1.2891453457819877E-3</v>
      </c>
      <c r="R225" s="87">
        <f t="shared" si="34"/>
        <v>1.0563380281690141E-2</v>
      </c>
      <c r="S225" s="87">
        <f t="shared" si="35"/>
        <v>-1.0395010395010396E-2</v>
      </c>
    </row>
    <row r="226" spans="1:19">
      <c r="A226" s="82">
        <v>20181128</v>
      </c>
      <c r="B226" s="82" t="s">
        <v>99</v>
      </c>
      <c r="C226" s="83">
        <v>43050</v>
      </c>
      <c r="D226" s="83">
        <v>43150</v>
      </c>
      <c r="E226" s="83">
        <v>6419324700</v>
      </c>
      <c r="F226" s="83">
        <f t="shared" si="36"/>
        <v>0.52321178937721702</v>
      </c>
      <c r="G226" s="133">
        <f t="shared" si="37"/>
        <v>0.52321178937721702</v>
      </c>
      <c r="H226" s="84">
        <v>238000</v>
      </c>
      <c r="I226" s="84">
        <v>236000</v>
      </c>
      <c r="J226" s="88">
        <v>125456133</v>
      </c>
      <c r="K226" s="82">
        <f t="shared" si="38"/>
        <v>6.1724727262519528</v>
      </c>
      <c r="L226" s="82">
        <f t="shared" si="39"/>
        <v>6.1724727262519528</v>
      </c>
      <c r="M226" s="96">
        <f t="shared" si="40"/>
        <v>0</v>
      </c>
      <c r="N226" s="96">
        <f t="shared" si="41"/>
        <v>329308583632992.44</v>
      </c>
      <c r="O226" s="89">
        <f t="shared" si="42"/>
        <v>327678849549202.75</v>
      </c>
      <c r="P226" s="86">
        <f t="shared" si="33"/>
        <v>995.05104280668854</v>
      </c>
      <c r="Q226" s="97">
        <f t="shared" si="43"/>
        <v>-3.6877864785086942E-3</v>
      </c>
      <c r="R226" s="87">
        <f t="shared" si="34"/>
        <v>2.3228803716608595E-3</v>
      </c>
      <c r="S226" s="87">
        <f t="shared" si="35"/>
        <v>-8.4033613445378148E-3</v>
      </c>
    </row>
    <row r="227" spans="1:19">
      <c r="A227" s="82">
        <v>20181129</v>
      </c>
      <c r="B227" s="82" t="s">
        <v>99</v>
      </c>
      <c r="C227" s="83">
        <v>43150</v>
      </c>
      <c r="D227" s="83">
        <v>43150</v>
      </c>
      <c r="E227" s="83">
        <v>6419324700</v>
      </c>
      <c r="F227" s="83">
        <f t="shared" si="36"/>
        <v>0.52321178937721702</v>
      </c>
      <c r="G227" s="133">
        <f t="shared" si="37"/>
        <v>0.52321178937721702</v>
      </c>
      <c r="H227" s="84">
        <v>236000</v>
      </c>
      <c r="I227" s="84">
        <v>237000</v>
      </c>
      <c r="J227" s="88">
        <v>125456133</v>
      </c>
      <c r="K227" s="82">
        <f t="shared" si="38"/>
        <v>6.1724727262519528</v>
      </c>
      <c r="L227" s="82">
        <f t="shared" si="39"/>
        <v>6.1724727262519528</v>
      </c>
      <c r="M227" s="96">
        <f t="shared" si="40"/>
        <v>0</v>
      </c>
      <c r="N227" s="96">
        <f t="shared" si="41"/>
        <v>329308583632992.44</v>
      </c>
      <c r="O227" s="89">
        <f t="shared" si="42"/>
        <v>328453224108486.25</v>
      </c>
      <c r="P227" s="86">
        <f t="shared" si="33"/>
        <v>997.40255928020554</v>
      </c>
      <c r="Q227" s="97">
        <f t="shared" si="43"/>
        <v>2.3632119080888503E-3</v>
      </c>
      <c r="R227" s="87">
        <f t="shared" si="34"/>
        <v>0</v>
      </c>
      <c r="S227" s="87">
        <f t="shared" si="35"/>
        <v>4.2372881355932203E-3</v>
      </c>
    </row>
    <row r="228" spans="1:19">
      <c r="A228" s="82">
        <v>20181130</v>
      </c>
      <c r="B228" s="82" t="s">
        <v>99</v>
      </c>
      <c r="C228" s="83">
        <v>43150</v>
      </c>
      <c r="D228" s="83">
        <v>41850</v>
      </c>
      <c r="E228" s="83">
        <v>6419324700</v>
      </c>
      <c r="F228" s="83">
        <f t="shared" si="36"/>
        <v>0.52321178937721702</v>
      </c>
      <c r="G228" s="133">
        <f t="shared" si="37"/>
        <v>0.52321178937721702</v>
      </c>
      <c r="H228" s="84">
        <v>237000</v>
      </c>
      <c r="I228" s="84">
        <v>239500</v>
      </c>
      <c r="J228" s="88">
        <v>125456133</v>
      </c>
      <c r="K228" s="82">
        <f t="shared" si="38"/>
        <v>6.1724727262519528</v>
      </c>
      <c r="L228" s="82">
        <f t="shared" si="39"/>
        <v>6.1724727262519528</v>
      </c>
      <c r="M228" s="96">
        <f t="shared" si="40"/>
        <v>0</v>
      </c>
      <c r="N228" s="96">
        <f t="shared" si="41"/>
        <v>329308583632992.44</v>
      </c>
      <c r="O228" s="89">
        <f t="shared" si="42"/>
        <v>326022894234950.62</v>
      </c>
      <c r="P228" s="86">
        <f t="shared" si="33"/>
        <v>990.02246050864062</v>
      </c>
      <c r="Q228" s="97">
        <f t="shared" si="43"/>
        <v>-7.399318061596819E-3</v>
      </c>
      <c r="R228" s="87">
        <f t="shared" si="34"/>
        <v>-3.0127462340672075E-2</v>
      </c>
      <c r="S228" s="87">
        <f t="shared" si="35"/>
        <v>1.0548523206751054E-2</v>
      </c>
    </row>
    <row r="229" spans="1:19">
      <c r="A229" s="82">
        <v>20181203</v>
      </c>
      <c r="B229" s="82" t="s">
        <v>99</v>
      </c>
      <c r="C229" s="83">
        <v>41850</v>
      </c>
      <c r="D229" s="83">
        <v>43250</v>
      </c>
      <c r="E229" s="83">
        <v>6419324700</v>
      </c>
      <c r="F229" s="83">
        <f t="shared" si="36"/>
        <v>0.52321178937721702</v>
      </c>
      <c r="G229" s="133">
        <f t="shared" si="37"/>
        <v>0.52321178937721702</v>
      </c>
      <c r="H229" s="84">
        <v>239500</v>
      </c>
      <c r="I229" s="84">
        <v>240500</v>
      </c>
      <c r="J229" s="88">
        <v>125456133</v>
      </c>
      <c r="K229" s="82">
        <f t="shared" si="38"/>
        <v>6.1724727262519528</v>
      </c>
      <c r="L229" s="82">
        <f t="shared" si="39"/>
        <v>6.1724727262519528</v>
      </c>
      <c r="M229" s="96">
        <f t="shared" si="40"/>
        <v>0</v>
      </c>
      <c r="N229" s="96">
        <f t="shared" si="41"/>
        <v>329308583632992.44</v>
      </c>
      <c r="O229" s="89">
        <f t="shared" si="42"/>
        <v>331499401702266.62</v>
      </c>
      <c r="P229" s="86">
        <f t="shared" si="33"/>
        <v>1006.6527815494654</v>
      </c>
      <c r="Q229" s="97">
        <f t="shared" si="43"/>
        <v>1.6797922980737935E-2</v>
      </c>
      <c r="R229" s="87">
        <f t="shared" si="34"/>
        <v>3.3452807646356032E-2</v>
      </c>
      <c r="S229" s="87">
        <f t="shared" si="35"/>
        <v>4.1753653444676405E-3</v>
      </c>
    </row>
    <row r="230" spans="1:19">
      <c r="A230" s="82">
        <v>20181204</v>
      </c>
      <c r="B230" s="82" t="s">
        <v>99</v>
      </c>
      <c r="C230" s="83">
        <v>43250</v>
      </c>
      <c r="D230" s="83">
        <v>42150</v>
      </c>
      <c r="E230" s="83">
        <v>6419324700</v>
      </c>
      <c r="F230" s="83">
        <f t="shared" si="36"/>
        <v>0.52321178937721702</v>
      </c>
      <c r="G230" s="133">
        <f t="shared" si="37"/>
        <v>0.52321178937721702</v>
      </c>
      <c r="H230" s="84">
        <v>240500</v>
      </c>
      <c r="I230" s="84">
        <v>243500</v>
      </c>
      <c r="J230" s="88">
        <v>125456133</v>
      </c>
      <c r="K230" s="82">
        <f t="shared" si="38"/>
        <v>6.1724727262519528</v>
      </c>
      <c r="L230" s="82">
        <f t="shared" si="39"/>
        <v>6.1724727262519528</v>
      </c>
      <c r="M230" s="96">
        <f t="shared" si="40"/>
        <v>0</v>
      </c>
      <c r="N230" s="96">
        <f t="shared" si="41"/>
        <v>329308583632992.44</v>
      </c>
      <c r="O230" s="89">
        <f t="shared" si="42"/>
        <v>330127992380948.87</v>
      </c>
      <c r="P230" s="86">
        <f t="shared" si="33"/>
        <v>1002.4882702385603</v>
      </c>
      <c r="Q230" s="97">
        <f t="shared" si="43"/>
        <v>-4.1369888279601426E-3</v>
      </c>
      <c r="R230" s="87">
        <f t="shared" si="34"/>
        <v>-2.5433526011560695E-2</v>
      </c>
      <c r="S230" s="87">
        <f t="shared" si="35"/>
        <v>1.2474012474012475E-2</v>
      </c>
    </row>
    <row r="231" spans="1:19">
      <c r="A231" s="82">
        <v>20181205</v>
      </c>
      <c r="B231" s="82" t="s">
        <v>99</v>
      </c>
      <c r="C231" s="83">
        <v>42150</v>
      </c>
      <c r="D231" s="83">
        <v>41450</v>
      </c>
      <c r="E231" s="83">
        <v>6419324700</v>
      </c>
      <c r="F231" s="83">
        <f t="shared" si="36"/>
        <v>0.52321178937721702</v>
      </c>
      <c r="G231" s="133">
        <f t="shared" si="37"/>
        <v>0.52321178937721702</v>
      </c>
      <c r="H231" s="84">
        <v>243500</v>
      </c>
      <c r="I231" s="84">
        <v>242000</v>
      </c>
      <c r="J231" s="88">
        <v>125456133</v>
      </c>
      <c r="K231" s="82">
        <f t="shared" si="38"/>
        <v>6.1724727262519528</v>
      </c>
      <c r="L231" s="82">
        <f t="shared" si="39"/>
        <v>6.1724727262519528</v>
      </c>
      <c r="M231" s="96">
        <f t="shared" si="40"/>
        <v>0</v>
      </c>
      <c r="N231" s="96">
        <f t="shared" si="41"/>
        <v>329308583632992.44</v>
      </c>
      <c r="O231" s="89">
        <f t="shared" si="42"/>
        <v>326615364088007.31</v>
      </c>
      <c r="P231" s="86">
        <f t="shared" si="33"/>
        <v>991.82159324463078</v>
      </c>
      <c r="Q231" s="97">
        <f t="shared" si="43"/>
        <v>-1.0640201297708136E-2</v>
      </c>
      <c r="R231" s="87">
        <f t="shared" si="34"/>
        <v>-1.6607354685646499E-2</v>
      </c>
      <c r="S231" s="87">
        <f t="shared" si="35"/>
        <v>-6.1601642710472282E-3</v>
      </c>
    </row>
    <row r="232" spans="1:19">
      <c r="A232" s="82">
        <v>20181206</v>
      </c>
      <c r="B232" s="82" t="s">
        <v>99</v>
      </c>
      <c r="C232" s="83">
        <v>41450</v>
      </c>
      <c r="D232" s="83">
        <v>40500</v>
      </c>
      <c r="E232" s="83">
        <v>6419324700</v>
      </c>
      <c r="F232" s="83">
        <f t="shared" si="36"/>
        <v>0.52321178937721702</v>
      </c>
      <c r="G232" s="133">
        <f t="shared" si="37"/>
        <v>0.52321178937721702</v>
      </c>
      <c r="H232" s="84">
        <v>242000</v>
      </c>
      <c r="I232" s="84">
        <v>235500</v>
      </c>
      <c r="J232" s="88">
        <v>125456133</v>
      </c>
      <c r="K232" s="82">
        <f t="shared" si="38"/>
        <v>6.1724727262519528</v>
      </c>
      <c r="L232" s="82">
        <f t="shared" si="39"/>
        <v>6.1724727262519528</v>
      </c>
      <c r="M232" s="96">
        <f t="shared" si="40"/>
        <v>0</v>
      </c>
      <c r="N232" s="96">
        <f t="shared" si="41"/>
        <v>329308583632992.44</v>
      </c>
      <c r="O232" s="89">
        <f t="shared" si="42"/>
        <v>318391196407927.94</v>
      </c>
      <c r="P232" s="86">
        <f t="shared" si="33"/>
        <v>966.84754735323963</v>
      </c>
      <c r="Q232" s="97">
        <f t="shared" si="43"/>
        <v>-2.517997799351334E-2</v>
      </c>
      <c r="R232" s="87">
        <f t="shared" si="34"/>
        <v>-2.2919179734620022E-2</v>
      </c>
      <c r="S232" s="87">
        <f t="shared" si="35"/>
        <v>-2.6859504132231406E-2</v>
      </c>
    </row>
    <row r="233" spans="1:19">
      <c r="A233" s="82">
        <v>20181207</v>
      </c>
      <c r="B233" s="82" t="s">
        <v>99</v>
      </c>
      <c r="C233" s="83">
        <v>40500</v>
      </c>
      <c r="D233" s="83">
        <v>40950</v>
      </c>
      <c r="E233" s="83">
        <v>6419324700</v>
      </c>
      <c r="F233" s="83">
        <f t="shared" si="36"/>
        <v>0.52321178937721702</v>
      </c>
      <c r="G233" s="133">
        <f t="shared" si="37"/>
        <v>0.52321178937721702</v>
      </c>
      <c r="H233" s="84">
        <v>235500</v>
      </c>
      <c r="I233" s="84">
        <v>245500</v>
      </c>
      <c r="J233" s="88">
        <v>125456133</v>
      </c>
      <c r="K233" s="82">
        <f t="shared" si="38"/>
        <v>6.1724727262519528</v>
      </c>
      <c r="L233" s="82">
        <f t="shared" si="39"/>
        <v>6.1724727262519528</v>
      </c>
      <c r="M233" s="96">
        <f t="shared" si="40"/>
        <v>0</v>
      </c>
      <c r="N233" s="96">
        <f t="shared" si="41"/>
        <v>329308583632992.44</v>
      </c>
      <c r="O233" s="89">
        <f t="shared" si="42"/>
        <v>327646341864059.5</v>
      </c>
      <c r="P233" s="86">
        <f t="shared" si="33"/>
        <v>994.9523278421874</v>
      </c>
      <c r="Q233" s="97">
        <f t="shared" si="43"/>
        <v>2.906847161776957E-2</v>
      </c>
      <c r="R233" s="87">
        <f t="shared" si="34"/>
        <v>1.1111111111111112E-2</v>
      </c>
      <c r="S233" s="87">
        <f t="shared" si="35"/>
        <v>4.2462845010615709E-2</v>
      </c>
    </row>
    <row r="234" spans="1:19">
      <c r="A234" s="82">
        <v>20181210</v>
      </c>
      <c r="B234" s="82" t="s">
        <v>99</v>
      </c>
      <c r="C234" s="83">
        <v>40950</v>
      </c>
      <c r="D234" s="83">
        <v>40200</v>
      </c>
      <c r="E234" s="83">
        <v>6419324700</v>
      </c>
      <c r="F234" s="83">
        <f t="shared" si="36"/>
        <v>0.52321178937721702</v>
      </c>
      <c r="G234" s="133">
        <f t="shared" si="37"/>
        <v>0.52321178937721702</v>
      </c>
      <c r="H234" s="84">
        <v>245500</v>
      </c>
      <c r="I234" s="84">
        <v>244500</v>
      </c>
      <c r="J234" s="88">
        <v>125456133</v>
      </c>
      <c r="K234" s="82">
        <f t="shared" si="38"/>
        <v>6.1724727262519528</v>
      </c>
      <c r="L234" s="82">
        <f t="shared" si="39"/>
        <v>6.1724727262519528</v>
      </c>
      <c r="M234" s="96">
        <f t="shared" si="40"/>
        <v>0</v>
      </c>
      <c r="N234" s="96">
        <f t="shared" si="41"/>
        <v>329308583632992.44</v>
      </c>
      <c r="O234" s="89">
        <f t="shared" si="42"/>
        <v>324352967532615.69</v>
      </c>
      <c r="P234" s="86">
        <f t="shared" si="33"/>
        <v>984.95145177904112</v>
      </c>
      <c r="Q234" s="97">
        <f t="shared" si="43"/>
        <v>-1.0051613311801358E-2</v>
      </c>
      <c r="R234" s="87">
        <f t="shared" si="34"/>
        <v>-1.8315018315018316E-2</v>
      </c>
      <c r="S234" s="87">
        <f t="shared" si="35"/>
        <v>-4.0733197556008143E-3</v>
      </c>
    </row>
    <row r="235" spans="1:19">
      <c r="A235" s="82">
        <v>20181211</v>
      </c>
      <c r="B235" s="82" t="s">
        <v>99</v>
      </c>
      <c r="C235" s="83">
        <v>40200</v>
      </c>
      <c r="D235" s="83">
        <v>40250</v>
      </c>
      <c r="E235" s="83">
        <v>6419324700</v>
      </c>
      <c r="F235" s="83">
        <f t="shared" si="36"/>
        <v>0.52321178937721702</v>
      </c>
      <c r="G235" s="133">
        <f t="shared" si="37"/>
        <v>0.52321178937721702</v>
      </c>
      <c r="H235" s="84">
        <v>244500</v>
      </c>
      <c r="I235" s="84">
        <v>220000</v>
      </c>
      <c r="J235" s="88">
        <v>125456133</v>
      </c>
      <c r="K235" s="82">
        <f t="shared" si="38"/>
        <v>6.1724727262519528</v>
      </c>
      <c r="L235" s="82">
        <f t="shared" si="39"/>
        <v>6.1724727262519528</v>
      </c>
      <c r="M235" s="96">
        <f t="shared" si="40"/>
        <v>0</v>
      </c>
      <c r="N235" s="96">
        <f t="shared" si="41"/>
        <v>329308583632992.44</v>
      </c>
      <c r="O235" s="89">
        <f t="shared" si="42"/>
        <v>305548724148313.06</v>
      </c>
      <c r="P235" s="86">
        <f t="shared" si="33"/>
        <v>927.84925548384967</v>
      </c>
      <c r="Q235" s="97">
        <f t="shared" si="43"/>
        <v>-5.7974630315080197E-2</v>
      </c>
      <c r="R235" s="87">
        <f t="shared" si="34"/>
        <v>1.2437810945273632E-3</v>
      </c>
      <c r="S235" s="87">
        <f t="shared" si="35"/>
        <v>-0.10020449897750511</v>
      </c>
    </row>
    <row r="236" spans="1:19" s="80" customFormat="1">
      <c r="A236" s="90">
        <v>20181212</v>
      </c>
      <c r="B236" s="91" t="s">
        <v>99</v>
      </c>
      <c r="C236" s="91">
        <v>40250</v>
      </c>
      <c r="D236" s="91">
        <v>40450</v>
      </c>
      <c r="E236" s="91">
        <v>5969782550</v>
      </c>
      <c r="F236" s="91">
        <f t="shared" si="36"/>
        <v>0.52321178937721702</v>
      </c>
      <c r="G236" s="146">
        <f t="shared" si="37"/>
        <v>0.49325876387739392</v>
      </c>
      <c r="H236" s="91">
        <v>220000</v>
      </c>
      <c r="I236" s="91">
        <v>226500</v>
      </c>
      <c r="J236" s="92">
        <v>125456133</v>
      </c>
      <c r="K236" s="91">
        <f t="shared" si="38"/>
        <v>6.1724727262519528</v>
      </c>
      <c r="L236" s="91">
        <f t="shared" si="39"/>
        <v>5.4115993660436414</v>
      </c>
      <c r="M236" s="93">
        <f t="shared" si="40"/>
        <v>1</v>
      </c>
      <c r="N236" s="93">
        <f t="shared" si="41"/>
        <v>288715106806660.44</v>
      </c>
      <c r="O236" s="92">
        <f t="shared" si="42"/>
        <v>272885995553505.06</v>
      </c>
      <c r="P236" s="94">
        <f t="shared" si="33"/>
        <v>945.17394178561142</v>
      </c>
      <c r="Q236" s="95">
        <f t="shared" si="43"/>
        <v>1.8671876061082102E-2</v>
      </c>
      <c r="R236" s="91">
        <f t="shared" si="34"/>
        <v>4.9689440993788822E-3</v>
      </c>
      <c r="S236" s="91">
        <f t="shared" si="35"/>
        <v>2.9545454545454545E-2</v>
      </c>
    </row>
    <row r="237" spans="1:19">
      <c r="A237" s="82">
        <v>20181213</v>
      </c>
      <c r="B237" s="82" t="s">
        <v>99</v>
      </c>
      <c r="C237" s="83">
        <v>40450</v>
      </c>
      <c r="D237" s="83">
        <v>40000</v>
      </c>
      <c r="E237" s="83">
        <v>5969782550</v>
      </c>
      <c r="F237" s="83">
        <f t="shared" si="36"/>
        <v>0.49325876387739392</v>
      </c>
      <c r="G237" s="133">
        <f t="shared" si="37"/>
        <v>0.49325876387739392</v>
      </c>
      <c r="H237" s="84">
        <v>226500</v>
      </c>
      <c r="I237" s="84">
        <v>217500</v>
      </c>
      <c r="J237" s="88">
        <v>125456133</v>
      </c>
      <c r="K237" s="82">
        <f t="shared" si="38"/>
        <v>5.4115993660436414</v>
      </c>
      <c r="L237" s="82">
        <f t="shared" si="39"/>
        <v>5.4115993660436414</v>
      </c>
      <c r="M237" s="96">
        <f t="shared" si="40"/>
        <v>0</v>
      </c>
      <c r="N237" s="96">
        <f t="shared" si="41"/>
        <v>288715106806660.44</v>
      </c>
      <c r="O237" s="89">
        <f t="shared" si="42"/>
        <v>265450639182669.84</v>
      </c>
      <c r="P237" s="86">
        <f t="shared" si="33"/>
        <v>919.42067777018065</v>
      </c>
      <c r="Q237" s="97">
        <f t="shared" si="43"/>
        <v>-2.7247115982459283E-2</v>
      </c>
      <c r="R237" s="87">
        <f t="shared" si="34"/>
        <v>-1.1124845488257108E-2</v>
      </c>
      <c r="S237" s="87">
        <f t="shared" si="35"/>
        <v>-3.9735099337748346E-2</v>
      </c>
    </row>
    <row r="238" spans="1:19">
      <c r="A238" s="82">
        <v>20181214</v>
      </c>
      <c r="B238" s="82" t="s">
        <v>99</v>
      </c>
      <c r="C238" s="83">
        <v>40000</v>
      </c>
      <c r="D238" s="83">
        <v>38950</v>
      </c>
      <c r="E238" s="83">
        <v>5969782550</v>
      </c>
      <c r="F238" s="83">
        <f t="shared" si="36"/>
        <v>0.49325876387739392</v>
      </c>
      <c r="G238" s="133">
        <f t="shared" si="37"/>
        <v>0.49325876387739392</v>
      </c>
      <c r="H238" s="84">
        <v>217500</v>
      </c>
      <c r="I238" s="84">
        <v>208000</v>
      </c>
      <c r="J238" s="88">
        <v>125456133</v>
      </c>
      <c r="K238" s="82">
        <f t="shared" si="38"/>
        <v>5.4115993660436414</v>
      </c>
      <c r="L238" s="82">
        <f t="shared" si="39"/>
        <v>5.4115993660436414</v>
      </c>
      <c r="M238" s="96">
        <f t="shared" si="40"/>
        <v>0</v>
      </c>
      <c r="N238" s="96">
        <f t="shared" si="41"/>
        <v>288715106806660.44</v>
      </c>
      <c r="O238" s="89">
        <f t="shared" si="42"/>
        <v>255909035110192.19</v>
      </c>
      <c r="P238" s="86">
        <f t="shared" si="33"/>
        <v>886.37216784628799</v>
      </c>
      <c r="Q238" s="97">
        <f t="shared" si="43"/>
        <v>-3.5944927847439051E-2</v>
      </c>
      <c r="R238" s="87">
        <f t="shared" si="34"/>
        <v>-2.6249999999999999E-2</v>
      </c>
      <c r="S238" s="87">
        <f t="shared" si="35"/>
        <v>-4.3678160919540229E-2</v>
      </c>
    </row>
    <row r="239" spans="1:19">
      <c r="A239" s="82">
        <v>20181217</v>
      </c>
      <c r="B239" s="82" t="s">
        <v>99</v>
      </c>
      <c r="C239" s="83">
        <v>38950</v>
      </c>
      <c r="D239" s="83">
        <v>39150</v>
      </c>
      <c r="E239" s="83">
        <v>5969782550</v>
      </c>
      <c r="F239" s="83">
        <f t="shared" si="36"/>
        <v>0.49325876387739392</v>
      </c>
      <c r="G239" s="133">
        <f t="shared" si="37"/>
        <v>0.49325876387739392</v>
      </c>
      <c r="H239" s="84">
        <v>208000</v>
      </c>
      <c r="I239" s="84">
        <v>214500</v>
      </c>
      <c r="J239" s="88">
        <v>125456133</v>
      </c>
      <c r="K239" s="82">
        <f t="shared" si="38"/>
        <v>5.4115993660436414</v>
      </c>
      <c r="L239" s="82">
        <f t="shared" si="39"/>
        <v>5.4115993660436414</v>
      </c>
      <c r="M239" s="96">
        <f t="shared" si="40"/>
        <v>0</v>
      </c>
      <c r="N239" s="96">
        <f t="shared" si="41"/>
        <v>288715106806660.44</v>
      </c>
      <c r="O239" s="89">
        <f t="shared" si="42"/>
        <v>260910933766197.25</v>
      </c>
      <c r="P239" s="86">
        <f t="shared" si="33"/>
        <v>903.69685414804974</v>
      </c>
      <c r="Q239" s="97">
        <f t="shared" si="43"/>
        <v>1.9545611798548867E-2</v>
      </c>
      <c r="R239" s="87">
        <f t="shared" si="34"/>
        <v>5.1347881899871627E-3</v>
      </c>
      <c r="S239" s="87">
        <f t="shared" si="35"/>
        <v>3.125E-2</v>
      </c>
    </row>
    <row r="240" spans="1:19">
      <c r="A240" s="82">
        <v>20181218</v>
      </c>
      <c r="B240" s="82" t="s">
        <v>99</v>
      </c>
      <c r="C240" s="83">
        <v>39150</v>
      </c>
      <c r="D240" s="83">
        <v>38900</v>
      </c>
      <c r="E240" s="83">
        <v>5969782550</v>
      </c>
      <c r="F240" s="83">
        <f t="shared" si="36"/>
        <v>0.49325876387739392</v>
      </c>
      <c r="G240" s="133">
        <f t="shared" si="37"/>
        <v>0.49325876387739392</v>
      </c>
      <c r="H240" s="84">
        <v>214500</v>
      </c>
      <c r="I240" s="84">
        <v>218500</v>
      </c>
      <c r="J240" s="88">
        <v>125456133</v>
      </c>
      <c r="K240" s="82">
        <f t="shared" si="38"/>
        <v>5.4115993660436414</v>
      </c>
      <c r="L240" s="82">
        <f t="shared" si="39"/>
        <v>5.4115993660436414</v>
      </c>
      <c r="M240" s="96">
        <f t="shared" si="40"/>
        <v>0</v>
      </c>
      <c r="N240" s="96">
        <f t="shared" si="41"/>
        <v>288715106806660.44</v>
      </c>
      <c r="O240" s="89">
        <f t="shared" si="42"/>
        <v>262890445195126.12</v>
      </c>
      <c r="P240" s="86">
        <f t="shared" si="33"/>
        <v>910.5531335122414</v>
      </c>
      <c r="Q240" s="97">
        <f t="shared" si="43"/>
        <v>7.5869240140880494E-3</v>
      </c>
      <c r="R240" s="87">
        <f t="shared" si="34"/>
        <v>-6.3856960408684551E-3</v>
      </c>
      <c r="S240" s="87">
        <f t="shared" si="35"/>
        <v>1.8648018648018648E-2</v>
      </c>
    </row>
    <row r="241" spans="1:19">
      <c r="A241" s="82">
        <v>20181219</v>
      </c>
      <c r="B241" s="82" t="s">
        <v>99</v>
      </c>
      <c r="C241" s="83">
        <v>38900</v>
      </c>
      <c r="D241" s="83">
        <v>39100</v>
      </c>
      <c r="E241" s="83">
        <v>5969782550</v>
      </c>
      <c r="F241" s="83">
        <f t="shared" si="36"/>
        <v>0.49325876387739392</v>
      </c>
      <c r="G241" s="133">
        <f t="shared" si="37"/>
        <v>0.49325876387739392</v>
      </c>
      <c r="H241" s="84">
        <v>218500</v>
      </c>
      <c r="I241" s="84">
        <v>225500</v>
      </c>
      <c r="J241" s="88">
        <v>125456133</v>
      </c>
      <c r="K241" s="82">
        <f t="shared" si="38"/>
        <v>5.4115993660436414</v>
      </c>
      <c r="L241" s="82">
        <f t="shared" si="39"/>
        <v>5.4115993660436414</v>
      </c>
      <c r="M241" s="96">
        <f t="shared" si="40"/>
        <v>0</v>
      </c>
      <c r="N241" s="96">
        <f t="shared" si="41"/>
        <v>288715106806660.44</v>
      </c>
      <c r="O241" s="89">
        <f t="shared" si="42"/>
        <v>268231803016035.69</v>
      </c>
      <c r="P241" s="86">
        <f t="shared" si="33"/>
        <v>929.05357805076164</v>
      </c>
      <c r="Q241" s="97">
        <f t="shared" si="43"/>
        <v>2.0317808876412508E-2</v>
      </c>
      <c r="R241" s="87">
        <f t="shared" si="34"/>
        <v>5.1413881748071976E-3</v>
      </c>
      <c r="S241" s="87">
        <f t="shared" si="35"/>
        <v>3.2036613272311214E-2</v>
      </c>
    </row>
    <row r="242" spans="1:19">
      <c r="A242" s="82">
        <v>20181220</v>
      </c>
      <c r="B242" s="82" t="s">
        <v>99</v>
      </c>
      <c r="C242" s="83">
        <v>39100</v>
      </c>
      <c r="D242" s="83">
        <v>38650</v>
      </c>
      <c r="E242" s="83">
        <v>5969782550</v>
      </c>
      <c r="F242" s="83">
        <f t="shared" si="36"/>
        <v>0.49325876387739392</v>
      </c>
      <c r="G242" s="133">
        <f t="shared" si="37"/>
        <v>0.49325876387739392</v>
      </c>
      <c r="H242" s="84">
        <v>225500</v>
      </c>
      <c r="I242" s="84">
        <v>224000</v>
      </c>
      <c r="J242" s="88">
        <v>125456133</v>
      </c>
      <c r="K242" s="82">
        <f t="shared" si="38"/>
        <v>5.4115993660436414</v>
      </c>
      <c r="L242" s="82">
        <f t="shared" si="39"/>
        <v>5.4115993660436414</v>
      </c>
      <c r="M242" s="96">
        <f t="shared" si="40"/>
        <v>0</v>
      </c>
      <c r="N242" s="96">
        <f t="shared" si="41"/>
        <v>288715106806660.44</v>
      </c>
      <c r="O242" s="89">
        <f t="shared" si="42"/>
        <v>265888334118768.62</v>
      </c>
      <c r="P242" s="86">
        <f t="shared" si="33"/>
        <v>920.93668758670856</v>
      </c>
      <c r="Q242" s="97">
        <f t="shared" si="43"/>
        <v>-8.7367302121402462E-3</v>
      </c>
      <c r="R242" s="87">
        <f t="shared" si="34"/>
        <v>-1.1508951406649617E-2</v>
      </c>
      <c r="S242" s="87">
        <f t="shared" si="35"/>
        <v>-6.6518847006651885E-3</v>
      </c>
    </row>
    <row r="243" spans="1:19">
      <c r="A243" s="82">
        <v>20181221</v>
      </c>
      <c r="B243" s="82" t="s">
        <v>99</v>
      </c>
      <c r="C243" s="83">
        <v>38650</v>
      </c>
      <c r="D243" s="83">
        <v>38650</v>
      </c>
      <c r="E243" s="83">
        <v>5969782550</v>
      </c>
      <c r="F243" s="83">
        <f t="shared" si="36"/>
        <v>0.49325876387739392</v>
      </c>
      <c r="G243" s="133">
        <f t="shared" si="37"/>
        <v>0.49325876387739392</v>
      </c>
      <c r="H243" s="84">
        <v>224000</v>
      </c>
      <c r="I243" s="84">
        <v>220000</v>
      </c>
      <c r="J243" s="88">
        <v>125456133</v>
      </c>
      <c r="K243" s="82">
        <f t="shared" si="38"/>
        <v>5.4115993660436414</v>
      </c>
      <c r="L243" s="82">
        <f t="shared" si="39"/>
        <v>5.4115993660436414</v>
      </c>
      <c r="M243" s="96">
        <f t="shared" si="40"/>
        <v>0</v>
      </c>
      <c r="N243" s="96">
        <f t="shared" si="41"/>
        <v>288715106806660.44</v>
      </c>
      <c r="O243" s="89">
        <f t="shared" si="42"/>
        <v>263172660799532.28</v>
      </c>
      <c r="P243" s="86">
        <f t="shared" si="33"/>
        <v>911.53062169264047</v>
      </c>
      <c r="Q243" s="97">
        <f t="shared" si="43"/>
        <v>-1.021358582066749E-2</v>
      </c>
      <c r="R243" s="87">
        <f t="shared" si="34"/>
        <v>0</v>
      </c>
      <c r="S243" s="87">
        <f t="shared" si="35"/>
        <v>-1.7857142857142856E-2</v>
      </c>
    </row>
    <row r="244" spans="1:19">
      <c r="A244" s="82">
        <v>20181224</v>
      </c>
      <c r="B244" s="82" t="s">
        <v>99</v>
      </c>
      <c r="C244" s="83">
        <v>38650</v>
      </c>
      <c r="D244" s="83">
        <v>38800</v>
      </c>
      <c r="E244" s="83">
        <v>5969782550</v>
      </c>
      <c r="F244" s="83">
        <f t="shared" si="36"/>
        <v>0.49325876387739392</v>
      </c>
      <c r="G244" s="133">
        <f t="shared" si="37"/>
        <v>0.49325876387739392</v>
      </c>
      <c r="H244" s="84">
        <v>220000</v>
      </c>
      <c r="I244" s="84">
        <v>210500</v>
      </c>
      <c r="J244" s="88">
        <v>125456133</v>
      </c>
      <c r="K244" s="82">
        <f t="shared" si="38"/>
        <v>5.4115993660436414</v>
      </c>
      <c r="L244" s="82">
        <f t="shared" si="39"/>
        <v>5.4115993660436414</v>
      </c>
      <c r="M244" s="96">
        <f t="shared" si="40"/>
        <v>0</v>
      </c>
      <c r="N244" s="96">
        <f t="shared" si="41"/>
        <v>288715106806660.44</v>
      </c>
      <c r="O244" s="89">
        <f t="shared" si="42"/>
        <v>257164633800530.41</v>
      </c>
      <c r="P244" s="86">
        <f t="shared" si="33"/>
        <v>890.72108711215458</v>
      </c>
      <c r="Q244" s="97">
        <f t="shared" si="43"/>
        <v>-2.2829221624879947E-2</v>
      </c>
      <c r="R244" s="87">
        <f t="shared" si="34"/>
        <v>3.8809831824062097E-3</v>
      </c>
      <c r="S244" s="87">
        <f t="shared" si="35"/>
        <v>-4.3181818181818182E-2</v>
      </c>
    </row>
    <row r="245" spans="1:19">
      <c r="A245" s="82">
        <v>20181226</v>
      </c>
      <c r="B245" s="82" t="s">
        <v>99</v>
      </c>
      <c r="C245" s="83">
        <v>38800</v>
      </c>
      <c r="D245" s="83">
        <v>38350</v>
      </c>
      <c r="E245" s="83">
        <v>5969782550</v>
      </c>
      <c r="F245" s="83">
        <f t="shared" si="36"/>
        <v>0.49325876387739392</v>
      </c>
      <c r="G245" s="133">
        <f t="shared" si="37"/>
        <v>0.49325876387739392</v>
      </c>
      <c r="H245" s="84">
        <v>210500</v>
      </c>
      <c r="I245" s="84">
        <v>228000</v>
      </c>
      <c r="J245" s="88">
        <v>125456133</v>
      </c>
      <c r="K245" s="82">
        <f t="shared" si="38"/>
        <v>5.4115993660436414</v>
      </c>
      <c r="L245" s="82">
        <f t="shared" si="39"/>
        <v>5.4115993660436414</v>
      </c>
      <c r="M245" s="96">
        <f t="shared" si="40"/>
        <v>0</v>
      </c>
      <c r="N245" s="96">
        <f t="shared" si="41"/>
        <v>288715106806660.44</v>
      </c>
      <c r="O245" s="89">
        <f t="shared" si="42"/>
        <v>267720613169636</v>
      </c>
      <c r="P245" s="86">
        <f t="shared" si="33"/>
        <v>927.28300964492485</v>
      </c>
      <c r="Q245" s="97">
        <f t="shared" si="43"/>
        <v>4.1047554685506839E-2</v>
      </c>
      <c r="R245" s="87">
        <f t="shared" si="34"/>
        <v>-1.1597938144329897E-2</v>
      </c>
      <c r="S245" s="87">
        <f t="shared" si="35"/>
        <v>8.3135391923990498E-2</v>
      </c>
    </row>
    <row r="246" spans="1:19" s="80" customFormat="1">
      <c r="A246" s="91">
        <v>20181227</v>
      </c>
      <c r="B246" s="91" t="s">
        <v>99</v>
      </c>
      <c r="C246" s="91">
        <v>38350</v>
      </c>
      <c r="D246" s="91">
        <v>38250</v>
      </c>
      <c r="E246" s="91">
        <v>5969782550</v>
      </c>
      <c r="F246" s="91">
        <f t="shared" si="36"/>
        <v>0.49325876387739392</v>
      </c>
      <c r="G246" s="146">
        <f t="shared" si="37"/>
        <v>0.47358653477958573</v>
      </c>
      <c r="H246" s="91">
        <v>224000</v>
      </c>
      <c r="I246" s="91">
        <v>223000</v>
      </c>
      <c r="J246" s="92">
        <v>125456133</v>
      </c>
      <c r="K246" s="91">
        <f t="shared" si="38"/>
        <v>5.4115993660436414</v>
      </c>
      <c r="L246" s="91">
        <f t="shared" si="39"/>
        <v>5.2885547102648838</v>
      </c>
      <c r="M246" s="93">
        <f t="shared" si="40"/>
        <v>1</v>
      </c>
      <c r="N246" s="93">
        <f t="shared" si="41"/>
        <v>277200522290306</v>
      </c>
      <c r="O246" s="92">
        <f t="shared" si="42"/>
        <v>256097132098267</v>
      </c>
      <c r="P246" s="94">
        <f t="shared" si="33"/>
        <v>923.86958719385859</v>
      </c>
      <c r="Q246" s="95">
        <f t="shared" si="43"/>
        <v>-3.6811010398792067E-3</v>
      </c>
      <c r="R246" s="91">
        <f t="shared" si="34"/>
        <v>-2.6075619295958278E-3</v>
      </c>
      <c r="S246" s="91">
        <f t="shared" si="35"/>
        <v>-4.464285714285714E-3</v>
      </c>
    </row>
    <row r="247" spans="1:19">
      <c r="A247" s="82">
        <v>20181228</v>
      </c>
      <c r="B247" s="82" t="s">
        <v>99</v>
      </c>
      <c r="C247" s="83">
        <v>38250</v>
      </c>
      <c r="D247" s="83">
        <v>38700</v>
      </c>
      <c r="E247" s="83">
        <v>5969782550</v>
      </c>
      <c r="F247" s="83">
        <f t="shared" si="36"/>
        <v>0.47358653477958573</v>
      </c>
      <c r="G247" s="133">
        <f t="shared" si="37"/>
        <v>0.47358653477958573</v>
      </c>
      <c r="H247" s="84">
        <v>223000</v>
      </c>
      <c r="I247" s="84">
        <v>222500</v>
      </c>
      <c r="J247" s="88">
        <v>125456133</v>
      </c>
      <c r="K247" s="82">
        <f t="shared" si="38"/>
        <v>5.2885547102648838</v>
      </c>
      <c r="L247" s="82">
        <f t="shared" si="39"/>
        <v>5.2885547102648838</v>
      </c>
      <c r="M247" s="96">
        <f t="shared" si="40"/>
        <v>0</v>
      </c>
      <c r="N247" s="96">
        <f t="shared" si="41"/>
        <v>277200522290306</v>
      </c>
      <c r="O247" s="89">
        <f t="shared" si="42"/>
        <v>257037635170771.59</v>
      </c>
      <c r="P247" s="86">
        <f t="shared" si="33"/>
        <v>927.26244902807844</v>
      </c>
      <c r="Q247" s="97">
        <f t="shared" si="43"/>
        <v>3.6724467189414127E-3</v>
      </c>
      <c r="R247" s="87">
        <f t="shared" si="34"/>
        <v>1.1764705882352941E-2</v>
      </c>
      <c r="S247" s="87">
        <f t="shared" si="35"/>
        <v>-2.242152466367713E-3</v>
      </c>
    </row>
    <row r="248" spans="1:19" s="17" customFormat="1">
      <c r="A248" s="90">
        <v>20190102</v>
      </c>
      <c r="B248" s="90" t="s">
        <v>100</v>
      </c>
      <c r="C248" s="91">
        <v>38700</v>
      </c>
      <c r="D248" s="91">
        <v>38750</v>
      </c>
      <c r="E248" s="91">
        <v>5969782550</v>
      </c>
      <c r="F248" s="91">
        <f t="shared" si="36"/>
        <v>0.47358653477958573</v>
      </c>
      <c r="G248" s="146">
        <f t="shared" si="37"/>
        <v>0.44832951382702768</v>
      </c>
      <c r="H248" s="91">
        <v>222500</v>
      </c>
      <c r="I248" s="91">
        <v>214500</v>
      </c>
      <c r="J248" s="92">
        <v>125456133</v>
      </c>
      <c r="K248" s="91">
        <f t="shared" si="38"/>
        <v>5.2885547102648838</v>
      </c>
      <c r="L248" s="91">
        <f t="shared" si="39"/>
        <v>5.5659096687577874</v>
      </c>
      <c r="M248" s="93">
        <f t="shared" si="40"/>
        <v>0</v>
      </c>
      <c r="N248" s="93">
        <f t="shared" si="41"/>
        <v>279257048043858.5</v>
      </c>
      <c r="O248" s="92">
        <f t="shared" si="42"/>
        <v>253492175733557.41</v>
      </c>
      <c r="P248" s="94">
        <f t="shared" si="33"/>
        <v>907.73779035917255</v>
      </c>
      <c r="Q248" s="95">
        <f t="shared" si="43"/>
        <v>-2.1056237842232151E-2</v>
      </c>
      <c r="R248" s="91">
        <f t="shared" si="34"/>
        <v>1.2919896640826874E-3</v>
      </c>
      <c r="S248" s="91">
        <f t="shared" si="35"/>
        <v>-3.5955056179775284E-2</v>
      </c>
    </row>
    <row r="249" spans="1:19">
      <c r="A249" s="82">
        <v>20190103</v>
      </c>
      <c r="B249" s="82" t="s">
        <v>99</v>
      </c>
      <c r="C249" s="83">
        <v>38750</v>
      </c>
      <c r="D249" s="83">
        <v>37600</v>
      </c>
      <c r="E249" s="83">
        <v>5969782550</v>
      </c>
      <c r="F249" s="83">
        <f t="shared" si="36"/>
        <v>0.44832951382702768</v>
      </c>
      <c r="G249" s="133">
        <f t="shared" si="37"/>
        <v>0.44832951382702768</v>
      </c>
      <c r="H249" s="84">
        <v>214500</v>
      </c>
      <c r="I249" s="84">
        <v>210500</v>
      </c>
      <c r="J249" s="88">
        <v>125456133</v>
      </c>
      <c r="K249" s="82">
        <f t="shared" si="38"/>
        <v>5.5659096687577874</v>
      </c>
      <c r="L249" s="82">
        <f t="shared" si="39"/>
        <v>5.5659096687577874</v>
      </c>
      <c r="M249" s="96">
        <f t="shared" si="40"/>
        <v>0</v>
      </c>
      <c r="N249" s="96">
        <f t="shared" si="41"/>
        <v>279257048043858.5</v>
      </c>
      <c r="O249" s="89">
        <f t="shared" si="42"/>
        <v>247621171554340</v>
      </c>
      <c r="P249" s="86">
        <f t="shared" si="33"/>
        <v>886.71413412437857</v>
      </c>
      <c r="Q249" s="97">
        <f t="shared" si="43"/>
        <v>-2.3160494647331321E-2</v>
      </c>
      <c r="R249" s="87">
        <f t="shared" si="34"/>
        <v>-2.9677419354838711E-2</v>
      </c>
      <c r="S249" s="87">
        <f t="shared" si="35"/>
        <v>-1.8648018648018648E-2</v>
      </c>
    </row>
    <row r="250" spans="1:19">
      <c r="A250" s="82">
        <v>20190104</v>
      </c>
      <c r="B250" s="82" t="s">
        <v>99</v>
      </c>
      <c r="C250" s="83">
        <v>37600</v>
      </c>
      <c r="D250" s="83">
        <v>37450</v>
      </c>
      <c r="E250" s="83">
        <v>5969782550</v>
      </c>
      <c r="F250" s="83">
        <f t="shared" si="36"/>
        <v>0.44832951382702768</v>
      </c>
      <c r="G250" s="133">
        <f t="shared" si="37"/>
        <v>0.44832951382702768</v>
      </c>
      <c r="H250" s="84">
        <v>210500</v>
      </c>
      <c r="I250" s="84">
        <v>220000</v>
      </c>
      <c r="J250" s="88">
        <v>125456133</v>
      </c>
      <c r="K250" s="82">
        <f t="shared" si="38"/>
        <v>5.5659096687577874</v>
      </c>
      <c r="L250" s="82">
        <f t="shared" si="39"/>
        <v>5.5659096687577874</v>
      </c>
      <c r="M250" s="96">
        <f t="shared" si="40"/>
        <v>0</v>
      </c>
      <c r="N250" s="96">
        <f t="shared" si="41"/>
        <v>279257048043858.5</v>
      </c>
      <c r="O250" s="89">
        <f t="shared" si="42"/>
        <v>253853343382957.62</v>
      </c>
      <c r="P250" s="86">
        <f t="shared" si="33"/>
        <v>909.03110650617816</v>
      </c>
      <c r="Q250" s="97">
        <f t="shared" si="43"/>
        <v>2.5168170352711672E-2</v>
      </c>
      <c r="R250" s="87">
        <f t="shared" si="34"/>
        <v>-3.9893617021276593E-3</v>
      </c>
      <c r="S250" s="87">
        <f t="shared" si="35"/>
        <v>4.5130641330166268E-2</v>
      </c>
    </row>
    <row r="251" spans="1:19">
      <c r="A251" s="82">
        <v>20190107</v>
      </c>
      <c r="B251" s="82" t="s">
        <v>99</v>
      </c>
      <c r="C251" s="83">
        <v>37450</v>
      </c>
      <c r="D251" s="83">
        <v>38750</v>
      </c>
      <c r="E251" s="83">
        <v>5969782550</v>
      </c>
      <c r="F251" s="83">
        <f t="shared" si="36"/>
        <v>0.44832951382702768</v>
      </c>
      <c r="G251" s="133">
        <f t="shared" si="37"/>
        <v>0.44832951382702768</v>
      </c>
      <c r="H251" s="84">
        <v>220000</v>
      </c>
      <c r="I251" s="84">
        <v>216000</v>
      </c>
      <c r="J251" s="88">
        <v>125456133</v>
      </c>
      <c r="K251" s="82">
        <f t="shared" si="38"/>
        <v>5.5659096687577874</v>
      </c>
      <c r="L251" s="82">
        <f t="shared" si="39"/>
        <v>5.5659096687577874</v>
      </c>
      <c r="M251" s="96">
        <f t="shared" si="40"/>
        <v>0</v>
      </c>
      <c r="N251" s="96">
        <f t="shared" si="41"/>
        <v>279257048043858.5</v>
      </c>
      <c r="O251" s="89">
        <f t="shared" si="42"/>
        <v>254539591989061.91</v>
      </c>
      <c r="P251" s="86">
        <f t="shared" si="33"/>
        <v>911.48851487209515</v>
      </c>
      <c r="Q251" s="97">
        <f t="shared" si="43"/>
        <v>2.703327035047165E-3</v>
      </c>
      <c r="R251" s="87">
        <f t="shared" si="34"/>
        <v>3.4712950600801068E-2</v>
      </c>
      <c r="S251" s="87">
        <f t="shared" si="35"/>
        <v>-1.8181818181818181E-2</v>
      </c>
    </row>
    <row r="252" spans="1:19">
      <c r="A252" s="82">
        <v>20190108</v>
      </c>
      <c r="B252" s="82" t="s">
        <v>99</v>
      </c>
      <c r="C252" s="83">
        <v>38750</v>
      </c>
      <c r="D252" s="83">
        <v>38100</v>
      </c>
      <c r="E252" s="83">
        <v>5969782550</v>
      </c>
      <c r="F252" s="83">
        <f t="shared" si="36"/>
        <v>0.44832951382702768</v>
      </c>
      <c r="G252" s="133">
        <f t="shared" si="37"/>
        <v>0.44832951382702768</v>
      </c>
      <c r="H252" s="84">
        <v>216000</v>
      </c>
      <c r="I252" s="84">
        <v>213500</v>
      </c>
      <c r="J252" s="88">
        <v>125456133</v>
      </c>
      <c r="K252" s="82">
        <f t="shared" si="38"/>
        <v>5.5659096687577874</v>
      </c>
      <c r="L252" s="82">
        <f t="shared" si="39"/>
        <v>5.5659096687577874</v>
      </c>
      <c r="M252" s="96">
        <f t="shared" si="40"/>
        <v>0</v>
      </c>
      <c r="N252" s="96">
        <f t="shared" si="41"/>
        <v>279257048043858.5</v>
      </c>
      <c r="O252" s="89">
        <f t="shared" si="42"/>
        <v>251054218919496.28</v>
      </c>
      <c r="P252" s="86">
        <f t="shared" si="33"/>
        <v>899.00763715036896</v>
      </c>
      <c r="Q252" s="97">
        <f t="shared" si="43"/>
        <v>-1.369285242554874E-2</v>
      </c>
      <c r="R252" s="87">
        <f t="shared" si="34"/>
        <v>-1.6774193548387096E-2</v>
      </c>
      <c r="S252" s="87">
        <f t="shared" si="35"/>
        <v>-1.1574074074074073E-2</v>
      </c>
    </row>
    <row r="253" spans="1:19">
      <c r="A253" s="82">
        <v>20190109</v>
      </c>
      <c r="B253" s="82" t="s">
        <v>99</v>
      </c>
      <c r="C253" s="83">
        <v>38100</v>
      </c>
      <c r="D253" s="83">
        <v>39600</v>
      </c>
      <c r="E253" s="83">
        <v>5969782550</v>
      </c>
      <c r="F253" s="83">
        <f t="shared" si="36"/>
        <v>0.44832951382702768</v>
      </c>
      <c r="G253" s="133">
        <f t="shared" si="37"/>
        <v>0.44832951382702768</v>
      </c>
      <c r="H253" s="84">
        <v>213500</v>
      </c>
      <c r="I253" s="84">
        <v>214000</v>
      </c>
      <c r="J253" s="88">
        <v>125456133</v>
      </c>
      <c r="K253" s="82">
        <f t="shared" si="38"/>
        <v>5.5659096687577874</v>
      </c>
      <c r="L253" s="82">
        <f t="shared" si="39"/>
        <v>5.5659096687577874</v>
      </c>
      <c r="M253" s="96">
        <f t="shared" si="40"/>
        <v>0</v>
      </c>
      <c r="N253" s="96">
        <f t="shared" si="41"/>
        <v>279257048043858.5</v>
      </c>
      <c r="O253" s="89">
        <f t="shared" si="42"/>
        <v>255418002233773</v>
      </c>
      <c r="P253" s="86">
        <f t="shared" si="33"/>
        <v>914.6340406551119</v>
      </c>
      <c r="Q253" s="97">
        <f t="shared" si="43"/>
        <v>1.7381836214734235E-2</v>
      </c>
      <c r="R253" s="87">
        <f t="shared" si="34"/>
        <v>3.937007874015748E-2</v>
      </c>
      <c r="S253" s="87">
        <f t="shared" si="35"/>
        <v>2.34192037470726E-3</v>
      </c>
    </row>
    <row r="254" spans="1:19">
      <c r="A254" s="82">
        <v>20190110</v>
      </c>
      <c r="B254" s="82" t="s">
        <v>99</v>
      </c>
      <c r="C254" s="83">
        <v>39600</v>
      </c>
      <c r="D254" s="83">
        <v>39800</v>
      </c>
      <c r="E254" s="83">
        <v>5969782550</v>
      </c>
      <c r="F254" s="83">
        <f t="shared" si="36"/>
        <v>0.44832951382702768</v>
      </c>
      <c r="G254" s="133">
        <f t="shared" si="37"/>
        <v>0.44832951382702768</v>
      </c>
      <c r="H254" s="84">
        <v>214000</v>
      </c>
      <c r="I254" s="84">
        <v>216500</v>
      </c>
      <c r="J254" s="88">
        <v>125456133</v>
      </c>
      <c r="K254" s="82">
        <f t="shared" si="38"/>
        <v>5.5659096687577874</v>
      </c>
      <c r="L254" s="82">
        <f t="shared" si="39"/>
        <v>5.5659096687577874</v>
      </c>
      <c r="M254" s="96">
        <f t="shared" si="40"/>
        <v>0</v>
      </c>
      <c r="N254" s="96">
        <f t="shared" si="41"/>
        <v>279257048043858.5</v>
      </c>
      <c r="O254" s="89">
        <f t="shared" si="42"/>
        <v>257698981934606.06</v>
      </c>
      <c r="P254" s="86">
        <f t="shared" si="33"/>
        <v>922.80206977670741</v>
      </c>
      <c r="Q254" s="97">
        <f t="shared" si="43"/>
        <v>8.930379538186782E-3</v>
      </c>
      <c r="R254" s="87">
        <f t="shared" si="34"/>
        <v>5.0505050505050509E-3</v>
      </c>
      <c r="S254" s="87">
        <f t="shared" si="35"/>
        <v>1.1682242990654205E-2</v>
      </c>
    </row>
    <row r="255" spans="1:19">
      <c r="A255" s="82">
        <v>20190111</v>
      </c>
      <c r="B255" s="82" t="s">
        <v>99</v>
      </c>
      <c r="C255" s="83">
        <v>39800</v>
      </c>
      <c r="D255" s="83">
        <v>40500</v>
      </c>
      <c r="E255" s="83">
        <v>5969782550</v>
      </c>
      <c r="F255" s="83">
        <f t="shared" si="36"/>
        <v>0.44832951382702768</v>
      </c>
      <c r="G255" s="133">
        <f t="shared" si="37"/>
        <v>0.44832951382702768</v>
      </c>
      <c r="H255" s="84">
        <v>216500</v>
      </c>
      <c r="I255" s="84">
        <v>216500</v>
      </c>
      <c r="J255" s="88">
        <v>125456133</v>
      </c>
      <c r="K255" s="82">
        <f t="shared" si="38"/>
        <v>5.5659096687577874</v>
      </c>
      <c r="L255" s="82">
        <f t="shared" si="39"/>
        <v>5.5659096687577874</v>
      </c>
      <c r="M255" s="96">
        <f t="shared" si="40"/>
        <v>0</v>
      </c>
      <c r="N255" s="96">
        <f t="shared" si="41"/>
        <v>279257048043858.5</v>
      </c>
      <c r="O255" s="89">
        <f t="shared" si="42"/>
        <v>259572482730412.25</v>
      </c>
      <c r="P255" s="86">
        <f t="shared" si="33"/>
        <v>929.51094537691063</v>
      </c>
      <c r="Q255" s="97">
        <f t="shared" si="43"/>
        <v>7.2701132994062055E-3</v>
      </c>
      <c r="R255" s="87">
        <f t="shared" si="34"/>
        <v>1.7587939698492462E-2</v>
      </c>
      <c r="S255" s="87">
        <f t="shared" si="35"/>
        <v>0</v>
      </c>
    </row>
    <row r="256" spans="1:19">
      <c r="A256" s="82">
        <v>20190114</v>
      </c>
      <c r="B256" s="82" t="s">
        <v>99</v>
      </c>
      <c r="C256" s="83">
        <v>40500</v>
      </c>
      <c r="D256" s="83">
        <v>40050</v>
      </c>
      <c r="E256" s="83">
        <v>5969782550</v>
      </c>
      <c r="F256" s="83">
        <f t="shared" si="36"/>
        <v>0.44832951382702768</v>
      </c>
      <c r="G256" s="133">
        <f t="shared" si="37"/>
        <v>0.44832951382702768</v>
      </c>
      <c r="H256" s="84">
        <v>216500</v>
      </c>
      <c r="I256" s="84">
        <v>211000</v>
      </c>
      <c r="J256" s="88">
        <v>125456133</v>
      </c>
      <c r="K256" s="82">
        <f t="shared" si="38"/>
        <v>5.5659096687577874</v>
      </c>
      <c r="L256" s="82">
        <f t="shared" si="39"/>
        <v>5.5659096687577874</v>
      </c>
      <c r="M256" s="96">
        <f t="shared" si="40"/>
        <v>0</v>
      </c>
      <c r="N256" s="96">
        <f t="shared" si="41"/>
        <v>279257048043858.5</v>
      </c>
      <c r="O256" s="89">
        <f t="shared" si="42"/>
        <v>254527563091496.56</v>
      </c>
      <c r="P256" s="86">
        <f t="shared" si="33"/>
        <v>911.44544022939738</v>
      </c>
      <c r="Q256" s="97">
        <f t="shared" si="43"/>
        <v>-1.9435494802256259E-2</v>
      </c>
      <c r="R256" s="87">
        <f t="shared" si="34"/>
        <v>-1.1111111111111112E-2</v>
      </c>
      <c r="S256" s="87">
        <f t="shared" si="35"/>
        <v>-2.5404157043879907E-2</v>
      </c>
    </row>
    <row r="257" spans="1:19">
      <c r="A257" s="82">
        <v>20190115</v>
      </c>
      <c r="B257" s="82" t="s">
        <v>99</v>
      </c>
      <c r="C257" s="83">
        <v>40050</v>
      </c>
      <c r="D257" s="83">
        <v>41100</v>
      </c>
      <c r="E257" s="83">
        <v>5969782550</v>
      </c>
      <c r="F257" s="83">
        <f t="shared" si="36"/>
        <v>0.44832951382702768</v>
      </c>
      <c r="G257" s="133">
        <f t="shared" si="37"/>
        <v>0.44832951382702768</v>
      </c>
      <c r="H257" s="84">
        <v>211000</v>
      </c>
      <c r="I257" s="84">
        <v>207500</v>
      </c>
      <c r="J257" s="88">
        <v>125456133</v>
      </c>
      <c r="K257" s="82">
        <f t="shared" si="38"/>
        <v>5.5659096687577874</v>
      </c>
      <c r="L257" s="82">
        <f t="shared" si="39"/>
        <v>5.5659096687577874</v>
      </c>
      <c r="M257" s="96">
        <f t="shared" si="40"/>
        <v>0</v>
      </c>
      <c r="N257" s="96">
        <f t="shared" si="41"/>
        <v>279257048043858.5</v>
      </c>
      <c r="O257" s="89">
        <f t="shared" si="42"/>
        <v>254893843022362.03</v>
      </c>
      <c r="P257" s="86">
        <f t="shared" si="33"/>
        <v>912.75706309954933</v>
      </c>
      <c r="Q257" s="97">
        <f t="shared" si="43"/>
        <v>1.4390580195582899E-3</v>
      </c>
      <c r="R257" s="87">
        <f t="shared" si="34"/>
        <v>2.6217228464419477E-2</v>
      </c>
      <c r="S257" s="87">
        <f t="shared" si="35"/>
        <v>-1.6587677725118485E-2</v>
      </c>
    </row>
    <row r="258" spans="1:19">
      <c r="A258" s="82">
        <v>20190116</v>
      </c>
      <c r="B258" s="82" t="s">
        <v>99</v>
      </c>
      <c r="C258" s="83">
        <v>41100</v>
      </c>
      <c r="D258" s="83">
        <v>41450</v>
      </c>
      <c r="E258" s="83">
        <v>5969782550</v>
      </c>
      <c r="F258" s="83">
        <f t="shared" si="36"/>
        <v>0.44832951382702768</v>
      </c>
      <c r="G258" s="133">
        <f t="shared" si="37"/>
        <v>0.44832951382702768</v>
      </c>
      <c r="H258" s="84">
        <v>207500</v>
      </c>
      <c r="I258" s="84">
        <v>202000</v>
      </c>
      <c r="J258" s="88">
        <v>125456133</v>
      </c>
      <c r="K258" s="82">
        <f t="shared" si="38"/>
        <v>5.5659096687577874</v>
      </c>
      <c r="L258" s="82">
        <f t="shared" si="39"/>
        <v>5.5659096687577874</v>
      </c>
      <c r="M258" s="96">
        <f t="shared" si="40"/>
        <v>0</v>
      </c>
      <c r="N258" s="96">
        <f t="shared" si="41"/>
        <v>279257048043858.5</v>
      </c>
      <c r="O258" s="89">
        <f t="shared" si="42"/>
        <v>251990067150082</v>
      </c>
      <c r="P258" s="86">
        <f t="shared" si="33"/>
        <v>902.35884435226819</v>
      </c>
      <c r="Q258" s="97">
        <f t="shared" si="43"/>
        <v>-1.1392098913998828E-2</v>
      </c>
      <c r="R258" s="87">
        <f t="shared" si="34"/>
        <v>8.5158150851581509E-3</v>
      </c>
      <c r="S258" s="87">
        <f t="shared" si="35"/>
        <v>-2.6506024096385541E-2</v>
      </c>
    </row>
    <row r="259" spans="1:19">
      <c r="A259" s="82">
        <v>20190117</v>
      </c>
      <c r="B259" s="82" t="s">
        <v>99</v>
      </c>
      <c r="C259" s="83">
        <v>41450</v>
      </c>
      <c r="D259" s="83">
        <v>41950</v>
      </c>
      <c r="E259" s="83">
        <v>5969782550</v>
      </c>
      <c r="F259" s="83">
        <f t="shared" si="36"/>
        <v>0.44832951382702768</v>
      </c>
      <c r="G259" s="133">
        <f t="shared" si="37"/>
        <v>0.44832951382702768</v>
      </c>
      <c r="H259" s="84">
        <v>202000</v>
      </c>
      <c r="I259" s="84">
        <v>195500</v>
      </c>
      <c r="J259" s="88">
        <v>125456133</v>
      </c>
      <c r="K259" s="82">
        <f t="shared" si="38"/>
        <v>5.5659096687577874</v>
      </c>
      <c r="L259" s="82">
        <f t="shared" si="39"/>
        <v>5.5659096687577874</v>
      </c>
      <c r="M259" s="96">
        <f t="shared" si="40"/>
        <v>0</v>
      </c>
      <c r="N259" s="96">
        <f t="shared" si="41"/>
        <v>279257048043858.5</v>
      </c>
      <c r="O259" s="89">
        <f t="shared" si="42"/>
        <v>248789478230376.44</v>
      </c>
      <c r="P259" s="86">
        <f t="shared" si="33"/>
        <v>890.89775879641547</v>
      </c>
      <c r="Q259" s="97">
        <f t="shared" si="43"/>
        <v>-1.2701250314756678E-2</v>
      </c>
      <c r="R259" s="87">
        <f t="shared" si="34"/>
        <v>1.2062726176115802E-2</v>
      </c>
      <c r="S259" s="87">
        <f t="shared" si="35"/>
        <v>-3.2178217821782179E-2</v>
      </c>
    </row>
    <row r="260" spans="1:19">
      <c r="A260" s="82">
        <v>20190118</v>
      </c>
      <c r="B260" s="82" t="s">
        <v>99</v>
      </c>
      <c r="C260" s="83">
        <v>41950</v>
      </c>
      <c r="D260" s="83">
        <v>42300</v>
      </c>
      <c r="E260" s="83">
        <v>5969782550</v>
      </c>
      <c r="F260" s="83">
        <f t="shared" si="36"/>
        <v>0.44832951382702768</v>
      </c>
      <c r="G260" s="133">
        <f t="shared" si="37"/>
        <v>0.44832951382702768</v>
      </c>
      <c r="H260" s="84">
        <v>195500</v>
      </c>
      <c r="I260" s="84">
        <v>201000</v>
      </c>
      <c r="J260" s="88">
        <v>125456133</v>
      </c>
      <c r="K260" s="82">
        <f t="shared" si="38"/>
        <v>5.5659096687577874</v>
      </c>
      <c r="L260" s="82">
        <f t="shared" si="39"/>
        <v>5.5659096687577874</v>
      </c>
      <c r="M260" s="96">
        <f t="shared" si="40"/>
        <v>0</v>
      </c>
      <c r="N260" s="96">
        <f t="shared" si="41"/>
        <v>279257048043858.5</v>
      </c>
      <c r="O260" s="89">
        <f t="shared" si="42"/>
        <v>253566754898462.72</v>
      </c>
      <c r="P260" s="86">
        <f t="shared" ref="P260:P323" si="44">O260/N260*1000</f>
        <v>908.00485314389994</v>
      </c>
      <c r="Q260" s="97">
        <f t="shared" si="43"/>
        <v>1.9202084839225315E-2</v>
      </c>
      <c r="R260" s="87">
        <f t="shared" ref="R260:R323" si="45">(D260-C260)/C260</f>
        <v>8.3432657926102508E-3</v>
      </c>
      <c r="S260" s="87">
        <f t="shared" ref="S260:S323" si="46">(I260-H260)/H260</f>
        <v>2.8132992327365727E-2</v>
      </c>
    </row>
    <row r="261" spans="1:19">
      <c r="A261" s="82">
        <v>20190121</v>
      </c>
      <c r="B261" s="82" t="s">
        <v>99</v>
      </c>
      <c r="C261" s="83">
        <v>42300</v>
      </c>
      <c r="D261" s="83">
        <v>42750</v>
      </c>
      <c r="E261" s="83">
        <v>5969782550</v>
      </c>
      <c r="F261" s="83">
        <f t="shared" ref="F261:F324" si="47">G260</f>
        <v>0.44832951382702768</v>
      </c>
      <c r="G261" s="133">
        <f t="shared" ref="G261:G324" si="48">IF(B261="Y",0.4*(C261*E261+H261*J261)/(C261*E261),IF(M261=0,F261,D260*E260*G260/O260*(C261*E261+H261*J261)/(C261*E261)))</f>
        <v>0.44832951382702768</v>
      </c>
      <c r="H261" s="84">
        <v>201000</v>
      </c>
      <c r="I261" s="84">
        <v>198000</v>
      </c>
      <c r="J261" s="88">
        <v>125456133</v>
      </c>
      <c r="K261" s="82">
        <f t="shared" ref="K261:K324" si="49">L260</f>
        <v>5.5659096687577874</v>
      </c>
      <c r="L261" s="82">
        <f t="shared" ref="L261:L324" si="50">IF(B261="Y",0.6*(C261*E261+H261*J261)/(H261*J261),IF(M261=0,K261,I260*J260*L260/O260*(C261*E261+H261*J261)/(H261*J261)))</f>
        <v>5.5659096687577874</v>
      </c>
      <c r="M261" s="96">
        <f t="shared" ref="M261:M324" si="51">IF(O260&lt;&gt;(C261*E261*F261+H261*J261*K261),1,0)</f>
        <v>0</v>
      </c>
      <c r="N261" s="96">
        <f t="shared" ref="N261:N324" si="52">IF(AND(M261=0,B261="N"),N260,N260*(C261*E261*G261+H261*J261*L261)/O260)</f>
        <v>279257048043858.5</v>
      </c>
      <c r="O261" s="89">
        <f t="shared" ref="O261:O324" si="53">D261*E261*G261+I261*J261*L261</f>
        <v>252676315756186.25</v>
      </c>
      <c r="P261" s="86">
        <f t="shared" si="44"/>
        <v>904.81625271818518</v>
      </c>
      <c r="Q261" s="97">
        <f t="shared" ref="Q261:Q324" si="54">(P261-P260)/P260</f>
        <v>-3.5116557083086715E-3</v>
      </c>
      <c r="R261" s="87">
        <f t="shared" si="45"/>
        <v>1.0638297872340425E-2</v>
      </c>
      <c r="S261" s="87">
        <f t="shared" si="46"/>
        <v>-1.4925373134328358E-2</v>
      </c>
    </row>
    <row r="262" spans="1:19">
      <c r="A262" s="82">
        <v>20190122</v>
      </c>
      <c r="B262" s="82" t="s">
        <v>99</v>
      </c>
      <c r="C262" s="83">
        <v>42750</v>
      </c>
      <c r="D262" s="83">
        <v>42150</v>
      </c>
      <c r="E262" s="83">
        <v>5969782550</v>
      </c>
      <c r="F262" s="83">
        <f t="shared" si="47"/>
        <v>0.44832951382702768</v>
      </c>
      <c r="G262" s="133">
        <f t="shared" si="48"/>
        <v>0.44832951382702768</v>
      </c>
      <c r="H262" s="84">
        <v>198000</v>
      </c>
      <c r="I262" s="84">
        <v>200000</v>
      </c>
      <c r="J262" s="88">
        <v>125456133</v>
      </c>
      <c r="K262" s="82">
        <f t="shared" si="49"/>
        <v>5.5659096687577874</v>
      </c>
      <c r="L262" s="82">
        <f t="shared" si="50"/>
        <v>5.5659096687577874</v>
      </c>
      <c r="M262" s="96">
        <f t="shared" si="51"/>
        <v>0</v>
      </c>
      <c r="N262" s="96">
        <f t="shared" si="52"/>
        <v>279257048043858.5</v>
      </c>
      <c r="O262" s="89">
        <f t="shared" si="53"/>
        <v>252467012938548.87</v>
      </c>
      <c r="P262" s="86">
        <f t="shared" si="44"/>
        <v>904.06675393524131</v>
      </c>
      <c r="Q262" s="97">
        <f t="shared" si="54"/>
        <v>-8.2834363407187123E-4</v>
      </c>
      <c r="R262" s="87">
        <f t="shared" si="45"/>
        <v>-1.4035087719298246E-2</v>
      </c>
      <c r="S262" s="87">
        <f t="shared" si="46"/>
        <v>1.0101010101010102E-2</v>
      </c>
    </row>
    <row r="263" spans="1:19">
      <c r="A263" s="82">
        <v>20190123</v>
      </c>
      <c r="B263" s="82" t="s">
        <v>99</v>
      </c>
      <c r="C263" s="83">
        <v>42150</v>
      </c>
      <c r="D263" s="83">
        <v>42000</v>
      </c>
      <c r="E263" s="83">
        <v>5969782550</v>
      </c>
      <c r="F263" s="83">
        <f t="shared" si="47"/>
        <v>0.44832951382702768</v>
      </c>
      <c r="G263" s="133">
        <f t="shared" si="48"/>
        <v>0.44832951382702768</v>
      </c>
      <c r="H263" s="84">
        <v>200000</v>
      </c>
      <c r="I263" s="84">
        <v>200000</v>
      </c>
      <c r="J263" s="88">
        <v>125456133</v>
      </c>
      <c r="K263" s="82">
        <f t="shared" si="49"/>
        <v>5.5659096687577874</v>
      </c>
      <c r="L263" s="82">
        <f t="shared" si="50"/>
        <v>5.5659096687577874</v>
      </c>
      <c r="M263" s="96">
        <f t="shared" si="51"/>
        <v>0</v>
      </c>
      <c r="N263" s="96">
        <f t="shared" si="52"/>
        <v>279257048043858.5</v>
      </c>
      <c r="O263" s="89">
        <f t="shared" si="53"/>
        <v>252065548482304.69</v>
      </c>
      <c r="P263" s="86">
        <f t="shared" si="44"/>
        <v>902.62913773519767</v>
      </c>
      <c r="Q263" s="97">
        <f t="shared" si="54"/>
        <v>-1.5901659847416668E-3</v>
      </c>
      <c r="R263" s="87">
        <f t="shared" si="45"/>
        <v>-3.5587188612099642E-3</v>
      </c>
      <c r="S263" s="87">
        <f t="shared" si="46"/>
        <v>0</v>
      </c>
    </row>
    <row r="264" spans="1:19">
      <c r="A264" s="82">
        <v>20190124</v>
      </c>
      <c r="B264" s="82" t="s">
        <v>99</v>
      </c>
      <c r="C264" s="83">
        <v>42000</v>
      </c>
      <c r="D264" s="83">
        <v>43050</v>
      </c>
      <c r="E264" s="83">
        <v>5969782550</v>
      </c>
      <c r="F264" s="83">
        <f t="shared" si="47"/>
        <v>0.44832951382702768</v>
      </c>
      <c r="G264" s="133">
        <f t="shared" si="48"/>
        <v>0.44832951382702768</v>
      </c>
      <c r="H264" s="84">
        <v>200000</v>
      </c>
      <c r="I264" s="84">
        <v>208000</v>
      </c>
      <c r="J264" s="88">
        <v>125456133</v>
      </c>
      <c r="K264" s="82">
        <f t="shared" si="49"/>
        <v>5.5659096687577874</v>
      </c>
      <c r="L264" s="82">
        <f t="shared" si="50"/>
        <v>5.5659096687577874</v>
      </c>
      <c r="M264" s="96">
        <f t="shared" si="51"/>
        <v>0</v>
      </c>
      <c r="N264" s="96">
        <f t="shared" si="52"/>
        <v>279257048043858.5</v>
      </c>
      <c r="O264" s="89">
        <f t="shared" si="53"/>
        <v>260462019705371.25</v>
      </c>
      <c r="P264" s="86">
        <f t="shared" si="44"/>
        <v>932.6963152044226</v>
      </c>
      <c r="Q264" s="97">
        <f t="shared" si="54"/>
        <v>3.331066571224036E-2</v>
      </c>
      <c r="R264" s="87">
        <f t="shared" si="45"/>
        <v>2.5000000000000001E-2</v>
      </c>
      <c r="S264" s="87">
        <f t="shared" si="46"/>
        <v>0.04</v>
      </c>
    </row>
    <row r="265" spans="1:19">
      <c r="A265" s="82">
        <v>20190125</v>
      </c>
      <c r="B265" s="82" t="s">
        <v>99</v>
      </c>
      <c r="C265" s="83">
        <v>43050</v>
      </c>
      <c r="D265" s="83">
        <v>44750</v>
      </c>
      <c r="E265" s="83">
        <v>5969782550</v>
      </c>
      <c r="F265" s="83">
        <f t="shared" si="47"/>
        <v>0.44832951382702768</v>
      </c>
      <c r="G265" s="133">
        <f t="shared" si="48"/>
        <v>0.44832951382702768</v>
      </c>
      <c r="H265" s="84">
        <v>208000</v>
      </c>
      <c r="I265" s="84">
        <v>208500</v>
      </c>
      <c r="J265" s="88">
        <v>125456133</v>
      </c>
      <c r="K265" s="82">
        <f t="shared" si="49"/>
        <v>5.5659096687577874</v>
      </c>
      <c r="L265" s="82">
        <f t="shared" si="50"/>
        <v>5.5659096687577874</v>
      </c>
      <c r="M265" s="96">
        <f t="shared" si="51"/>
        <v>0</v>
      </c>
      <c r="N265" s="96">
        <f t="shared" si="52"/>
        <v>279257048043858.5</v>
      </c>
      <c r="O265" s="89">
        <f t="shared" si="53"/>
        <v>265361088961306.87</v>
      </c>
      <c r="P265" s="86">
        <f t="shared" si="44"/>
        <v>950.23954030922368</v>
      </c>
      <c r="Q265" s="97">
        <f t="shared" si="54"/>
        <v>1.880915022265963E-2</v>
      </c>
      <c r="R265" s="87">
        <f t="shared" si="45"/>
        <v>3.9488966318234613E-2</v>
      </c>
      <c r="S265" s="87">
        <f t="shared" si="46"/>
        <v>2.403846153846154E-3</v>
      </c>
    </row>
    <row r="266" spans="1:19">
      <c r="A266" s="82">
        <v>20190128</v>
      </c>
      <c r="B266" s="82" t="s">
        <v>99</v>
      </c>
      <c r="C266" s="83">
        <v>44750</v>
      </c>
      <c r="D266" s="83">
        <v>45050</v>
      </c>
      <c r="E266" s="83">
        <v>5969782550</v>
      </c>
      <c r="F266" s="83">
        <f t="shared" si="47"/>
        <v>0.44832951382702768</v>
      </c>
      <c r="G266" s="133">
        <f t="shared" si="48"/>
        <v>0.44832951382702768</v>
      </c>
      <c r="H266" s="84">
        <v>208500</v>
      </c>
      <c r="I266" s="84">
        <v>211000</v>
      </c>
      <c r="J266" s="88">
        <v>125456133</v>
      </c>
      <c r="K266" s="82">
        <f t="shared" si="49"/>
        <v>5.5659096687577874</v>
      </c>
      <c r="L266" s="82">
        <f t="shared" si="50"/>
        <v>5.5659096687577874</v>
      </c>
      <c r="M266" s="96">
        <f t="shared" si="51"/>
        <v>0</v>
      </c>
      <c r="N266" s="96">
        <f t="shared" si="52"/>
        <v>279257048043858.5</v>
      </c>
      <c r="O266" s="89">
        <f t="shared" si="53"/>
        <v>267909711632969.44</v>
      </c>
      <c r="P266" s="86">
        <f t="shared" si="44"/>
        <v>959.36598023084844</v>
      </c>
      <c r="Q266" s="97">
        <f t="shared" si="54"/>
        <v>9.604357148361619E-3</v>
      </c>
      <c r="R266" s="87">
        <f t="shared" si="45"/>
        <v>6.7039106145251395E-3</v>
      </c>
      <c r="S266" s="87">
        <f t="shared" si="46"/>
        <v>1.1990407673860911E-2</v>
      </c>
    </row>
    <row r="267" spans="1:19">
      <c r="A267" s="82">
        <v>20190129</v>
      </c>
      <c r="B267" s="82" t="s">
        <v>99</v>
      </c>
      <c r="C267" s="83">
        <v>45050</v>
      </c>
      <c r="D267" s="83">
        <v>45500</v>
      </c>
      <c r="E267" s="83">
        <v>5969782550</v>
      </c>
      <c r="F267" s="83">
        <f t="shared" si="47"/>
        <v>0.44832951382702768</v>
      </c>
      <c r="G267" s="133">
        <f t="shared" si="48"/>
        <v>0.44832951382702768</v>
      </c>
      <c r="H267" s="84">
        <v>211000</v>
      </c>
      <c r="I267" s="84">
        <v>210500</v>
      </c>
      <c r="J267" s="88">
        <v>125456133</v>
      </c>
      <c r="K267" s="82">
        <f t="shared" si="49"/>
        <v>5.5659096687577874</v>
      </c>
      <c r="L267" s="82">
        <f t="shared" si="50"/>
        <v>5.5659096687577874</v>
      </c>
      <c r="M267" s="96">
        <f t="shared" si="51"/>
        <v>0</v>
      </c>
      <c r="N267" s="96">
        <f t="shared" si="52"/>
        <v>279257048043858.5</v>
      </c>
      <c r="O267" s="89">
        <f t="shared" si="53"/>
        <v>268764966249867.12</v>
      </c>
      <c r="P267" s="86">
        <f t="shared" si="44"/>
        <v>962.42858732667139</v>
      </c>
      <c r="Q267" s="97">
        <f t="shared" si="54"/>
        <v>3.192324054565716E-3</v>
      </c>
      <c r="R267" s="87">
        <f t="shared" si="45"/>
        <v>9.9889012208657056E-3</v>
      </c>
      <c r="S267" s="87">
        <f t="shared" si="46"/>
        <v>-2.3696682464454978E-3</v>
      </c>
    </row>
    <row r="268" spans="1:19">
      <c r="A268" s="82">
        <v>20190130</v>
      </c>
      <c r="B268" s="82" t="s">
        <v>99</v>
      </c>
      <c r="C268" s="83">
        <v>45500</v>
      </c>
      <c r="D268" s="83">
        <v>46400</v>
      </c>
      <c r="E268" s="83">
        <v>5969782550</v>
      </c>
      <c r="F268" s="83">
        <f t="shared" si="47"/>
        <v>0.44832951382702768</v>
      </c>
      <c r="G268" s="133">
        <f t="shared" si="48"/>
        <v>0.44832951382702768</v>
      </c>
      <c r="H268" s="84">
        <v>210500</v>
      </c>
      <c r="I268" s="84">
        <v>215000</v>
      </c>
      <c r="J268" s="88">
        <v>125456133</v>
      </c>
      <c r="K268" s="82">
        <f t="shared" si="49"/>
        <v>5.5659096687577874</v>
      </c>
      <c r="L268" s="82">
        <f t="shared" si="50"/>
        <v>5.5659096687577874</v>
      </c>
      <c r="M268" s="96">
        <f t="shared" si="51"/>
        <v>0</v>
      </c>
      <c r="N268" s="96">
        <f t="shared" si="52"/>
        <v>279257048043858.5</v>
      </c>
      <c r="O268" s="89">
        <f t="shared" si="53"/>
        <v>274316001753845.75</v>
      </c>
      <c r="P268" s="86">
        <f t="shared" si="44"/>
        <v>982.30645806570033</v>
      </c>
      <c r="Q268" s="97">
        <f t="shared" si="54"/>
        <v>2.0653865648612438E-2</v>
      </c>
      <c r="R268" s="87">
        <f t="shared" si="45"/>
        <v>1.9780219780219779E-2</v>
      </c>
      <c r="S268" s="87">
        <f t="shared" si="46"/>
        <v>2.1377672209026127E-2</v>
      </c>
    </row>
    <row r="269" spans="1:19">
      <c r="A269" s="82">
        <v>20190131</v>
      </c>
      <c r="B269" s="82" t="s">
        <v>99</v>
      </c>
      <c r="C269" s="83">
        <v>46400</v>
      </c>
      <c r="D269" s="83">
        <v>46150</v>
      </c>
      <c r="E269" s="83">
        <v>5969782550</v>
      </c>
      <c r="F269" s="83">
        <f t="shared" si="47"/>
        <v>0.44832951382702768</v>
      </c>
      <c r="G269" s="133">
        <f t="shared" si="48"/>
        <v>0.44832951382702768</v>
      </c>
      <c r="H269" s="84">
        <v>215000</v>
      </c>
      <c r="I269" s="84">
        <v>219000</v>
      </c>
      <c r="J269" s="88">
        <v>125456133</v>
      </c>
      <c r="K269" s="82">
        <f t="shared" si="49"/>
        <v>5.5659096687577874</v>
      </c>
      <c r="L269" s="82">
        <f t="shared" si="50"/>
        <v>5.5659096687577874</v>
      </c>
      <c r="M269" s="96">
        <f t="shared" si="51"/>
        <v>0</v>
      </c>
      <c r="N269" s="96">
        <f t="shared" si="52"/>
        <v>279257048043858.5</v>
      </c>
      <c r="O269" s="89">
        <f t="shared" si="53"/>
        <v>276440004341450.75</v>
      </c>
      <c r="P269" s="86">
        <f t="shared" si="44"/>
        <v>989.91236310008787</v>
      </c>
      <c r="Q269" s="97">
        <f t="shared" si="54"/>
        <v>7.7429044387681669E-3</v>
      </c>
      <c r="R269" s="87">
        <f t="shared" si="45"/>
        <v>-5.387931034482759E-3</v>
      </c>
      <c r="S269" s="87">
        <f t="shared" si="46"/>
        <v>1.8604651162790697E-2</v>
      </c>
    </row>
    <row r="270" spans="1:19">
      <c r="A270" s="82">
        <v>20190201</v>
      </c>
      <c r="B270" s="82" t="s">
        <v>99</v>
      </c>
      <c r="C270" s="83">
        <v>46150</v>
      </c>
      <c r="D270" s="83">
        <v>46350</v>
      </c>
      <c r="E270" s="83">
        <v>5969782550</v>
      </c>
      <c r="F270" s="83">
        <f t="shared" si="47"/>
        <v>0.44832951382702768</v>
      </c>
      <c r="G270" s="133">
        <f t="shared" si="48"/>
        <v>0.44832951382702768</v>
      </c>
      <c r="H270" s="84">
        <v>219000</v>
      </c>
      <c r="I270" s="84">
        <v>214500</v>
      </c>
      <c r="J270" s="88">
        <v>125456133</v>
      </c>
      <c r="K270" s="82">
        <f t="shared" si="49"/>
        <v>5.5659096687577874</v>
      </c>
      <c r="L270" s="82">
        <f t="shared" si="50"/>
        <v>5.5659096687577874</v>
      </c>
      <c r="M270" s="96">
        <f t="shared" si="51"/>
        <v>0</v>
      </c>
      <c r="N270" s="96">
        <f t="shared" si="52"/>
        <v>279257048043858.5</v>
      </c>
      <c r="O270" s="89">
        <f t="shared" si="53"/>
        <v>273833041516596.19</v>
      </c>
      <c r="P270" s="86">
        <f t="shared" si="44"/>
        <v>980.57701116137832</v>
      </c>
      <c r="Q270" s="97">
        <f t="shared" si="54"/>
        <v>-9.4304832293176169E-3</v>
      </c>
      <c r="R270" s="87">
        <f t="shared" si="45"/>
        <v>4.3336944745395447E-3</v>
      </c>
      <c r="S270" s="87">
        <f t="shared" si="46"/>
        <v>-2.0547945205479451E-2</v>
      </c>
    </row>
    <row r="271" spans="1:19">
      <c r="A271" s="82">
        <v>20190207</v>
      </c>
      <c r="B271" s="82" t="s">
        <v>99</v>
      </c>
      <c r="C271" s="83">
        <v>46350</v>
      </c>
      <c r="D271" s="83">
        <v>46200</v>
      </c>
      <c r="E271" s="83">
        <v>5969782550</v>
      </c>
      <c r="F271" s="83">
        <f t="shared" si="47"/>
        <v>0.44832951382702768</v>
      </c>
      <c r="G271" s="133">
        <f t="shared" si="48"/>
        <v>0.44832951382702768</v>
      </c>
      <c r="H271" s="84">
        <v>214500</v>
      </c>
      <c r="I271" s="84">
        <v>214000</v>
      </c>
      <c r="J271" s="88">
        <v>125456133</v>
      </c>
      <c r="K271" s="82">
        <f t="shared" si="49"/>
        <v>5.5659096687577874</v>
      </c>
      <c r="L271" s="82">
        <f t="shared" si="50"/>
        <v>5.5659096687577874</v>
      </c>
      <c r="M271" s="96">
        <f t="shared" si="51"/>
        <v>0</v>
      </c>
      <c r="N271" s="96">
        <f t="shared" si="52"/>
        <v>279257048043858.5</v>
      </c>
      <c r="O271" s="89">
        <f t="shared" si="53"/>
        <v>273082438308517.19</v>
      </c>
      <c r="P271" s="86">
        <f t="shared" si="44"/>
        <v>977.88915345702731</v>
      </c>
      <c r="Q271" s="97">
        <f t="shared" si="54"/>
        <v>-2.7410980206109114E-3</v>
      </c>
      <c r="R271" s="87">
        <f t="shared" si="45"/>
        <v>-3.2362459546925568E-3</v>
      </c>
      <c r="S271" s="87">
        <f t="shared" si="46"/>
        <v>-2.331002331002331E-3</v>
      </c>
    </row>
    <row r="272" spans="1:19">
      <c r="A272" s="82">
        <v>20190208</v>
      </c>
      <c r="B272" s="82" t="s">
        <v>99</v>
      </c>
      <c r="C272" s="83">
        <v>46200</v>
      </c>
      <c r="D272" s="83">
        <v>44800</v>
      </c>
      <c r="E272" s="83">
        <v>5969782550</v>
      </c>
      <c r="F272" s="83">
        <f t="shared" si="47"/>
        <v>0.44832951382702768</v>
      </c>
      <c r="G272" s="133">
        <f t="shared" si="48"/>
        <v>0.44832951382702768</v>
      </c>
      <c r="H272" s="84">
        <v>214000</v>
      </c>
      <c r="I272" s="84">
        <v>215000</v>
      </c>
      <c r="J272" s="88">
        <v>125456133</v>
      </c>
      <c r="K272" s="82">
        <f t="shared" si="49"/>
        <v>5.5659096687577874</v>
      </c>
      <c r="L272" s="82">
        <f t="shared" si="50"/>
        <v>5.5659096687577874</v>
      </c>
      <c r="M272" s="96">
        <f t="shared" si="51"/>
        <v>0</v>
      </c>
      <c r="N272" s="96">
        <f t="shared" si="52"/>
        <v>279257048043858.5</v>
      </c>
      <c r="O272" s="89">
        <f t="shared" si="53"/>
        <v>270033714220574.44</v>
      </c>
      <c r="P272" s="86">
        <f t="shared" si="44"/>
        <v>966.97188526523598</v>
      </c>
      <c r="Q272" s="97">
        <f t="shared" si="54"/>
        <v>-1.1164116253050428E-2</v>
      </c>
      <c r="R272" s="87">
        <f t="shared" si="45"/>
        <v>-3.0303030303030304E-2</v>
      </c>
      <c r="S272" s="87">
        <f t="shared" si="46"/>
        <v>4.6728971962616819E-3</v>
      </c>
    </row>
    <row r="273" spans="1:19">
      <c r="A273" s="82">
        <v>20190211</v>
      </c>
      <c r="B273" s="82" t="s">
        <v>99</v>
      </c>
      <c r="C273" s="83">
        <v>44800</v>
      </c>
      <c r="D273" s="83">
        <v>45000</v>
      </c>
      <c r="E273" s="83">
        <v>5969782550</v>
      </c>
      <c r="F273" s="83">
        <f t="shared" si="47"/>
        <v>0.44832951382702768</v>
      </c>
      <c r="G273" s="133">
        <f t="shared" si="48"/>
        <v>0.44832951382702768</v>
      </c>
      <c r="H273" s="84">
        <v>215000</v>
      </c>
      <c r="I273" s="84">
        <v>215500</v>
      </c>
      <c r="J273" s="88">
        <v>125456133</v>
      </c>
      <c r="K273" s="82">
        <f t="shared" si="49"/>
        <v>5.5659096687577874</v>
      </c>
      <c r="L273" s="82">
        <f t="shared" si="50"/>
        <v>5.5659096687577874</v>
      </c>
      <c r="M273" s="96">
        <f t="shared" si="51"/>
        <v>0</v>
      </c>
      <c r="N273" s="96">
        <f t="shared" si="52"/>
        <v>279257048043858.5</v>
      </c>
      <c r="O273" s="89">
        <f t="shared" si="53"/>
        <v>270918138914068.16</v>
      </c>
      <c r="P273" s="86">
        <f t="shared" si="44"/>
        <v>970.13894836960151</v>
      </c>
      <c r="Q273" s="97">
        <f t="shared" si="54"/>
        <v>3.2752380422072084E-3</v>
      </c>
      <c r="R273" s="87">
        <f t="shared" si="45"/>
        <v>4.464285714285714E-3</v>
      </c>
      <c r="S273" s="87">
        <f t="shared" si="46"/>
        <v>2.3255813953488372E-3</v>
      </c>
    </row>
    <row r="274" spans="1:19">
      <c r="A274" s="82">
        <v>20190212</v>
      </c>
      <c r="B274" s="82" t="s">
        <v>99</v>
      </c>
      <c r="C274" s="83">
        <v>45000</v>
      </c>
      <c r="D274" s="83">
        <v>46050</v>
      </c>
      <c r="E274" s="83">
        <v>5969782550</v>
      </c>
      <c r="F274" s="83">
        <f t="shared" si="47"/>
        <v>0.44832951382702768</v>
      </c>
      <c r="G274" s="133">
        <f t="shared" si="48"/>
        <v>0.44832951382702768</v>
      </c>
      <c r="H274" s="84">
        <v>215500</v>
      </c>
      <c r="I274" s="84">
        <v>212500</v>
      </c>
      <c r="J274" s="88">
        <v>125456133</v>
      </c>
      <c r="K274" s="82">
        <f t="shared" si="49"/>
        <v>5.5659096687577874</v>
      </c>
      <c r="L274" s="82">
        <f t="shared" si="50"/>
        <v>5.5659096687577874</v>
      </c>
      <c r="M274" s="96">
        <f t="shared" si="51"/>
        <v>0</v>
      </c>
      <c r="N274" s="96">
        <f t="shared" si="52"/>
        <v>279257048043858.5</v>
      </c>
      <c r="O274" s="89">
        <f t="shared" si="53"/>
        <v>271633557596768.5</v>
      </c>
      <c r="P274" s="86">
        <f t="shared" si="44"/>
        <v>972.70081274406118</v>
      </c>
      <c r="Q274" s="97">
        <f t="shared" si="54"/>
        <v>2.640719021502124E-3</v>
      </c>
      <c r="R274" s="87">
        <f t="shared" si="45"/>
        <v>2.3333333333333334E-2</v>
      </c>
      <c r="S274" s="87">
        <f t="shared" si="46"/>
        <v>-1.3921113689095127E-2</v>
      </c>
    </row>
    <row r="275" spans="1:19">
      <c r="A275" s="82">
        <v>20190213</v>
      </c>
      <c r="B275" s="82" t="s">
        <v>99</v>
      </c>
      <c r="C275" s="83">
        <v>46050</v>
      </c>
      <c r="D275" s="83">
        <v>46200</v>
      </c>
      <c r="E275" s="83">
        <v>5969782550</v>
      </c>
      <c r="F275" s="83">
        <f t="shared" si="47"/>
        <v>0.44832951382702768</v>
      </c>
      <c r="G275" s="133">
        <f t="shared" si="48"/>
        <v>0.44832951382702768</v>
      </c>
      <c r="H275" s="84">
        <v>212500</v>
      </c>
      <c r="I275" s="84">
        <v>212000</v>
      </c>
      <c r="J275" s="88">
        <v>125456133</v>
      </c>
      <c r="K275" s="82">
        <f t="shared" si="49"/>
        <v>5.5659096687577874</v>
      </c>
      <c r="L275" s="82">
        <f t="shared" si="50"/>
        <v>5.5659096687577874</v>
      </c>
      <c r="M275" s="96">
        <f t="shared" si="51"/>
        <v>0</v>
      </c>
      <c r="N275" s="96">
        <f t="shared" si="52"/>
        <v>279257048043858.5</v>
      </c>
      <c r="O275" s="89">
        <f t="shared" si="53"/>
        <v>271685883301177.81</v>
      </c>
      <c r="P275" s="86">
        <f t="shared" si="44"/>
        <v>972.88818743979698</v>
      </c>
      <c r="Q275" s="97">
        <f t="shared" si="54"/>
        <v>1.9263343186400769E-4</v>
      </c>
      <c r="R275" s="87">
        <f t="shared" si="45"/>
        <v>3.2573289902280132E-3</v>
      </c>
      <c r="S275" s="87">
        <f t="shared" si="46"/>
        <v>-2.352941176470588E-3</v>
      </c>
    </row>
    <row r="276" spans="1:19" s="80" customFormat="1">
      <c r="A276" s="91">
        <v>20190214</v>
      </c>
      <c r="B276" s="91" t="s">
        <v>99</v>
      </c>
      <c r="C276" s="91">
        <v>46200</v>
      </c>
      <c r="D276" s="91">
        <v>47500</v>
      </c>
      <c r="E276" s="91">
        <v>5969782550</v>
      </c>
      <c r="F276" s="83">
        <f t="shared" si="47"/>
        <v>0.44832951382702768</v>
      </c>
      <c r="G276" s="133">
        <f t="shared" si="48"/>
        <v>0.44832951382702768</v>
      </c>
      <c r="H276" s="91">
        <v>212000</v>
      </c>
      <c r="I276" s="91">
        <v>210000</v>
      </c>
      <c r="J276" s="92">
        <v>125456133</v>
      </c>
      <c r="K276" s="82">
        <f t="shared" si="49"/>
        <v>5.5659096687577874</v>
      </c>
      <c r="L276" s="82">
        <f t="shared" si="50"/>
        <v>5.5659096687577874</v>
      </c>
      <c r="M276" s="96">
        <f t="shared" si="51"/>
        <v>0</v>
      </c>
      <c r="N276" s="96">
        <f t="shared" si="52"/>
        <v>279257048043858.5</v>
      </c>
      <c r="O276" s="89">
        <f t="shared" si="53"/>
        <v>273768686914621.47</v>
      </c>
      <c r="P276" s="86">
        <f t="shared" si="44"/>
        <v>980.3465618229443</v>
      </c>
      <c r="Q276" s="97">
        <f t="shared" si="54"/>
        <v>7.6662194889778592E-3</v>
      </c>
      <c r="R276" s="91">
        <f t="shared" si="45"/>
        <v>2.813852813852814E-2</v>
      </c>
      <c r="S276" s="91">
        <f t="shared" si="46"/>
        <v>-9.433962264150943E-3</v>
      </c>
    </row>
    <row r="277" spans="1:19">
      <c r="A277" s="82">
        <v>20190215</v>
      </c>
      <c r="B277" s="82" t="s">
        <v>99</v>
      </c>
      <c r="C277" s="83">
        <v>47500</v>
      </c>
      <c r="D277" s="83">
        <v>46050</v>
      </c>
      <c r="E277" s="83">
        <v>5969782550</v>
      </c>
      <c r="F277" s="83">
        <f t="shared" si="47"/>
        <v>0.44832951382702768</v>
      </c>
      <c r="G277" s="133">
        <f t="shared" si="48"/>
        <v>0.44832951382702768</v>
      </c>
      <c r="H277" s="84">
        <v>210000</v>
      </c>
      <c r="I277" s="84">
        <v>209500</v>
      </c>
      <c r="J277" s="88">
        <v>125456133</v>
      </c>
      <c r="K277" s="82">
        <f t="shared" si="49"/>
        <v>5.5659096687577874</v>
      </c>
      <c r="L277" s="82">
        <f t="shared" si="50"/>
        <v>5.5659096687577874</v>
      </c>
      <c r="M277" s="96">
        <f t="shared" si="51"/>
        <v>0</v>
      </c>
      <c r="N277" s="96">
        <f t="shared" si="52"/>
        <v>279257048043858.5</v>
      </c>
      <c r="O277" s="89">
        <f t="shared" si="53"/>
        <v>269538725085759.5</v>
      </c>
      <c r="P277" s="86">
        <f t="shared" si="44"/>
        <v>965.19936371821598</v>
      </c>
      <c r="Q277" s="97">
        <f t="shared" si="54"/>
        <v>-1.5450860639080796E-2</v>
      </c>
      <c r="R277" s="87">
        <f t="shared" si="45"/>
        <v>-3.0526315789473683E-2</v>
      </c>
      <c r="S277" s="87">
        <f t="shared" si="46"/>
        <v>-2.3809523809523812E-3</v>
      </c>
    </row>
    <row r="278" spans="1:19">
      <c r="A278" s="82">
        <v>20190218</v>
      </c>
      <c r="B278" s="82" t="s">
        <v>99</v>
      </c>
      <c r="C278" s="83">
        <v>46050</v>
      </c>
      <c r="D278" s="83">
        <v>46200</v>
      </c>
      <c r="E278" s="83">
        <v>5969782550</v>
      </c>
      <c r="F278" s="83">
        <f t="shared" si="47"/>
        <v>0.44832951382702768</v>
      </c>
      <c r="G278" s="133">
        <f t="shared" si="48"/>
        <v>0.44832951382702768</v>
      </c>
      <c r="H278" s="84">
        <v>209500</v>
      </c>
      <c r="I278" s="84">
        <v>212000</v>
      </c>
      <c r="J278" s="88">
        <v>125456133</v>
      </c>
      <c r="K278" s="82">
        <f t="shared" si="49"/>
        <v>5.5659096687577874</v>
      </c>
      <c r="L278" s="82">
        <f t="shared" si="50"/>
        <v>5.5659096687577874</v>
      </c>
      <c r="M278" s="96">
        <f t="shared" si="51"/>
        <v>0</v>
      </c>
      <c r="N278" s="96">
        <f t="shared" si="52"/>
        <v>279257048043858.5</v>
      </c>
      <c r="O278" s="89">
        <f t="shared" si="53"/>
        <v>271685883301177.81</v>
      </c>
      <c r="P278" s="86">
        <f t="shared" si="44"/>
        <v>972.88818743979698</v>
      </c>
      <c r="Q278" s="97">
        <f t="shared" si="54"/>
        <v>7.9660472339740454E-3</v>
      </c>
      <c r="R278" s="87">
        <f t="shared" si="45"/>
        <v>3.2573289902280132E-3</v>
      </c>
      <c r="S278" s="87">
        <f t="shared" si="46"/>
        <v>1.1933174224343675E-2</v>
      </c>
    </row>
    <row r="279" spans="1:19">
      <c r="A279" s="82">
        <v>20190219</v>
      </c>
      <c r="B279" s="82" t="s">
        <v>99</v>
      </c>
      <c r="C279" s="83">
        <v>46200</v>
      </c>
      <c r="D279" s="83">
        <v>45950</v>
      </c>
      <c r="E279" s="83">
        <v>5969782550</v>
      </c>
      <c r="F279" s="83">
        <f t="shared" si="47"/>
        <v>0.44832951382702768</v>
      </c>
      <c r="G279" s="133">
        <f t="shared" si="48"/>
        <v>0.44832951382702768</v>
      </c>
      <c r="H279" s="84">
        <v>212000</v>
      </c>
      <c r="I279" s="84">
        <v>215000</v>
      </c>
      <c r="J279" s="88">
        <v>125456133</v>
      </c>
      <c r="K279" s="82">
        <f t="shared" si="49"/>
        <v>5.5659096687577874</v>
      </c>
      <c r="L279" s="82">
        <f t="shared" si="50"/>
        <v>5.5659096687577874</v>
      </c>
      <c r="M279" s="96">
        <f t="shared" si="51"/>
        <v>0</v>
      </c>
      <c r="N279" s="96">
        <f t="shared" si="52"/>
        <v>279257048043858.5</v>
      </c>
      <c r="O279" s="89">
        <f t="shared" si="53"/>
        <v>273111608385113.19</v>
      </c>
      <c r="P279" s="86">
        <f t="shared" si="44"/>
        <v>977.99360946556965</v>
      </c>
      <c r="Q279" s="97">
        <f t="shared" si="54"/>
        <v>5.247696592151907E-3</v>
      </c>
      <c r="R279" s="87">
        <f t="shared" si="45"/>
        <v>-5.411255411255411E-3</v>
      </c>
      <c r="S279" s="87">
        <f t="shared" si="46"/>
        <v>1.4150943396226415E-2</v>
      </c>
    </row>
    <row r="280" spans="1:19" s="80" customFormat="1">
      <c r="A280" s="91">
        <v>20190220</v>
      </c>
      <c r="B280" s="91" t="s">
        <v>99</v>
      </c>
      <c r="C280" s="91">
        <v>45950</v>
      </c>
      <c r="D280" s="91">
        <v>46900</v>
      </c>
      <c r="E280" s="91">
        <v>5969782550</v>
      </c>
      <c r="F280" s="91">
        <f t="shared" si="47"/>
        <v>0.44832951382702768</v>
      </c>
      <c r="G280" s="146">
        <f t="shared" si="48"/>
        <v>0.49457904765703475</v>
      </c>
      <c r="H280" s="91">
        <v>215000</v>
      </c>
      <c r="I280" s="91">
        <v>213500</v>
      </c>
      <c r="J280" s="92">
        <v>125461438</v>
      </c>
      <c r="K280" s="91">
        <f t="shared" si="49"/>
        <v>5.5659096687577874</v>
      </c>
      <c r="L280" s="91">
        <f t="shared" si="50"/>
        <v>6.1398275599262</v>
      </c>
      <c r="M280" s="93">
        <f t="shared" si="51"/>
        <v>1</v>
      </c>
      <c r="N280" s="93">
        <f t="shared" si="52"/>
        <v>308065118653627.31</v>
      </c>
      <c r="O280" s="92">
        <f t="shared" si="53"/>
        <v>302935152850273.06</v>
      </c>
      <c r="P280" s="94">
        <f t="shared" si="44"/>
        <v>983.34778755292268</v>
      </c>
      <c r="Q280" s="95">
        <f t="shared" si="54"/>
        <v>5.4746554941998609E-3</v>
      </c>
      <c r="R280" s="91">
        <f t="shared" si="45"/>
        <v>2.0674646354733407E-2</v>
      </c>
      <c r="S280" s="91">
        <f t="shared" si="46"/>
        <v>-6.9767441860465115E-3</v>
      </c>
    </row>
    <row r="281" spans="1:19">
      <c r="A281" s="82">
        <v>20190221</v>
      </c>
      <c r="B281" s="82" t="s">
        <v>99</v>
      </c>
      <c r="C281" s="83">
        <v>46900</v>
      </c>
      <c r="D281" s="83">
        <v>46950</v>
      </c>
      <c r="E281" s="83">
        <v>5969782550</v>
      </c>
      <c r="F281" s="83">
        <f t="shared" si="47"/>
        <v>0.49457904765703475</v>
      </c>
      <c r="G281" s="133">
        <f t="shared" si="48"/>
        <v>0.49457904765703475</v>
      </c>
      <c r="H281" s="84">
        <v>213500</v>
      </c>
      <c r="I281" s="84">
        <v>207500</v>
      </c>
      <c r="J281" s="88">
        <v>125461438</v>
      </c>
      <c r="K281" s="82">
        <f t="shared" si="49"/>
        <v>6.1398275599262</v>
      </c>
      <c r="L281" s="82">
        <f t="shared" si="50"/>
        <v>6.1398275599262</v>
      </c>
      <c r="M281" s="96">
        <f t="shared" si="51"/>
        <v>0</v>
      </c>
      <c r="N281" s="96">
        <f t="shared" si="52"/>
        <v>308065118653627.31</v>
      </c>
      <c r="O281" s="89">
        <f t="shared" si="53"/>
        <v>298460909750245.81</v>
      </c>
      <c r="P281" s="86">
        <f t="shared" si="44"/>
        <v>968.82409490124724</v>
      </c>
      <c r="Q281" s="97">
        <f t="shared" si="54"/>
        <v>-1.4769639831923451E-2</v>
      </c>
      <c r="R281" s="87">
        <f t="shared" si="45"/>
        <v>1.0660980810234541E-3</v>
      </c>
      <c r="S281" s="87">
        <f t="shared" si="46"/>
        <v>-2.8103044496487119E-2</v>
      </c>
    </row>
    <row r="282" spans="1:19">
      <c r="A282" s="82">
        <v>20190222</v>
      </c>
      <c r="B282" s="82" t="s">
        <v>99</v>
      </c>
      <c r="C282" s="83">
        <v>46950</v>
      </c>
      <c r="D282" s="83">
        <v>47150</v>
      </c>
      <c r="E282" s="83">
        <v>5969782550</v>
      </c>
      <c r="F282" s="83">
        <f t="shared" si="47"/>
        <v>0.49457904765703475</v>
      </c>
      <c r="G282" s="133">
        <f t="shared" si="48"/>
        <v>0.49457904765703475</v>
      </c>
      <c r="H282" s="84">
        <v>207500</v>
      </c>
      <c r="I282" s="84">
        <v>207000</v>
      </c>
      <c r="J282" s="88">
        <v>125461438</v>
      </c>
      <c r="K282" s="82">
        <f t="shared" si="49"/>
        <v>6.1398275599262</v>
      </c>
      <c r="L282" s="82">
        <f t="shared" si="50"/>
        <v>6.1398275599262</v>
      </c>
      <c r="M282" s="96">
        <f t="shared" si="51"/>
        <v>0</v>
      </c>
      <c r="N282" s="96">
        <f t="shared" si="52"/>
        <v>308065118653627.31</v>
      </c>
      <c r="O282" s="89">
        <f t="shared" si="53"/>
        <v>298666259826535.31</v>
      </c>
      <c r="P282" s="86">
        <f t="shared" si="44"/>
        <v>969.49067499699754</v>
      </c>
      <c r="Q282" s="97">
        <f t="shared" si="54"/>
        <v>6.8803005546455782E-4</v>
      </c>
      <c r="R282" s="87">
        <f t="shared" si="45"/>
        <v>4.2598509052183178E-3</v>
      </c>
      <c r="S282" s="87">
        <f t="shared" si="46"/>
        <v>-2.4096385542168677E-3</v>
      </c>
    </row>
    <row r="283" spans="1:19">
      <c r="A283" s="82">
        <v>20190225</v>
      </c>
      <c r="B283" s="82" t="s">
        <v>99</v>
      </c>
      <c r="C283" s="83">
        <v>47150</v>
      </c>
      <c r="D283" s="83">
        <v>47350</v>
      </c>
      <c r="E283" s="83">
        <v>5969782550</v>
      </c>
      <c r="F283" s="83">
        <f t="shared" si="47"/>
        <v>0.49457904765703475</v>
      </c>
      <c r="G283" s="133">
        <f t="shared" si="48"/>
        <v>0.49457904765703475</v>
      </c>
      <c r="H283" s="84">
        <v>207000</v>
      </c>
      <c r="I283" s="84">
        <v>204000</v>
      </c>
      <c r="J283" s="88">
        <v>125461438</v>
      </c>
      <c r="K283" s="82">
        <f t="shared" si="49"/>
        <v>6.1398275599262</v>
      </c>
      <c r="L283" s="82">
        <f t="shared" si="50"/>
        <v>6.1398275599262</v>
      </c>
      <c r="M283" s="96">
        <f t="shared" si="51"/>
        <v>0</v>
      </c>
      <c r="N283" s="96">
        <f t="shared" si="52"/>
        <v>308065118653627.31</v>
      </c>
      <c r="O283" s="89">
        <f t="shared" si="53"/>
        <v>296945830915973.87</v>
      </c>
      <c r="P283" s="86">
        <f t="shared" si="44"/>
        <v>963.90604757121048</v>
      </c>
      <c r="Q283" s="97">
        <f t="shared" si="54"/>
        <v>-5.7603725026074718E-3</v>
      </c>
      <c r="R283" s="87">
        <f t="shared" si="45"/>
        <v>4.2417815482502655E-3</v>
      </c>
      <c r="S283" s="87">
        <f t="shared" si="46"/>
        <v>-1.4492753623188406E-2</v>
      </c>
    </row>
    <row r="284" spans="1:19">
      <c r="A284" s="82">
        <v>20190226</v>
      </c>
      <c r="B284" s="82" t="s">
        <v>99</v>
      </c>
      <c r="C284" s="83">
        <v>47350</v>
      </c>
      <c r="D284" s="83">
        <v>46750</v>
      </c>
      <c r="E284" s="83">
        <v>5969782550</v>
      </c>
      <c r="F284" s="83">
        <f t="shared" si="47"/>
        <v>0.49457904765703475</v>
      </c>
      <c r="G284" s="133">
        <f t="shared" si="48"/>
        <v>0.49457904765703475</v>
      </c>
      <c r="H284" s="84">
        <v>204000</v>
      </c>
      <c r="I284" s="84">
        <v>204500</v>
      </c>
      <c r="J284" s="88">
        <v>125461438</v>
      </c>
      <c r="K284" s="82">
        <f t="shared" si="49"/>
        <v>6.1398275599262</v>
      </c>
      <c r="L284" s="82">
        <f t="shared" si="50"/>
        <v>6.1398275599262</v>
      </c>
      <c r="M284" s="96">
        <f t="shared" si="51"/>
        <v>0</v>
      </c>
      <c r="N284" s="96">
        <f t="shared" si="52"/>
        <v>308065118653627.31</v>
      </c>
      <c r="O284" s="89">
        <f t="shared" si="53"/>
        <v>295559469092364.94</v>
      </c>
      <c r="P284" s="86">
        <f t="shared" si="44"/>
        <v>959.40582427534389</v>
      </c>
      <c r="Q284" s="97">
        <f t="shared" si="54"/>
        <v>-4.6687364470904278E-3</v>
      </c>
      <c r="R284" s="87">
        <f t="shared" si="45"/>
        <v>-1.2671594508975714E-2</v>
      </c>
      <c r="S284" s="87">
        <f t="shared" si="46"/>
        <v>2.4509803921568627E-3</v>
      </c>
    </row>
    <row r="285" spans="1:19">
      <c r="A285" s="82">
        <v>20190227</v>
      </c>
      <c r="B285" s="82" t="s">
        <v>99</v>
      </c>
      <c r="C285" s="83">
        <v>46750</v>
      </c>
      <c r="D285" s="83">
        <v>46750</v>
      </c>
      <c r="E285" s="83">
        <v>5969782550</v>
      </c>
      <c r="F285" s="83">
        <f t="shared" si="47"/>
        <v>0.49457904765703475</v>
      </c>
      <c r="G285" s="133">
        <f t="shared" si="48"/>
        <v>0.49457904765703475</v>
      </c>
      <c r="H285" s="84">
        <v>204500</v>
      </c>
      <c r="I285" s="84">
        <v>202500</v>
      </c>
      <c r="J285" s="88">
        <v>125461438</v>
      </c>
      <c r="K285" s="82">
        <f t="shared" si="49"/>
        <v>6.1398275599262</v>
      </c>
      <c r="L285" s="82">
        <f t="shared" si="50"/>
        <v>6.1398275599262</v>
      </c>
      <c r="M285" s="96">
        <f t="shared" si="51"/>
        <v>0</v>
      </c>
      <c r="N285" s="96">
        <f t="shared" si="52"/>
        <v>308065118653627.31</v>
      </c>
      <c r="O285" s="89">
        <f t="shared" si="53"/>
        <v>294018845902884.19</v>
      </c>
      <c r="P285" s="86">
        <f t="shared" si="44"/>
        <v>954.40485825811379</v>
      </c>
      <c r="Q285" s="97">
        <f t="shared" si="54"/>
        <v>-5.2125658305310126E-3</v>
      </c>
      <c r="R285" s="87">
        <f t="shared" si="45"/>
        <v>0</v>
      </c>
      <c r="S285" s="87">
        <f t="shared" si="46"/>
        <v>-9.7799511002444987E-3</v>
      </c>
    </row>
    <row r="286" spans="1:19">
      <c r="A286" s="82">
        <v>20190228</v>
      </c>
      <c r="B286" s="82" t="s">
        <v>99</v>
      </c>
      <c r="C286" s="83">
        <v>46750</v>
      </c>
      <c r="D286" s="83">
        <v>45100</v>
      </c>
      <c r="E286" s="83">
        <v>5969782550</v>
      </c>
      <c r="F286" s="83">
        <f t="shared" si="47"/>
        <v>0.49457904765703475</v>
      </c>
      <c r="G286" s="133">
        <f t="shared" si="48"/>
        <v>0.49457904765703475</v>
      </c>
      <c r="H286" s="84">
        <v>202500</v>
      </c>
      <c r="I286" s="84">
        <v>204500</v>
      </c>
      <c r="J286" s="88">
        <v>125461438</v>
      </c>
      <c r="K286" s="82">
        <f t="shared" si="49"/>
        <v>6.1398275599262</v>
      </c>
      <c r="L286" s="82">
        <f t="shared" si="50"/>
        <v>6.1398275599262</v>
      </c>
      <c r="M286" s="96">
        <f t="shared" si="51"/>
        <v>0</v>
      </c>
      <c r="N286" s="96">
        <f t="shared" si="52"/>
        <v>308065118653627.31</v>
      </c>
      <c r="O286" s="89">
        <f t="shared" si="53"/>
        <v>290687795634672.25</v>
      </c>
      <c r="P286" s="86">
        <f t="shared" si="44"/>
        <v>943.59204607486504</v>
      </c>
      <c r="Q286" s="97">
        <f t="shared" si="54"/>
        <v>-1.1329376720675162E-2</v>
      </c>
      <c r="R286" s="87">
        <f t="shared" si="45"/>
        <v>-3.5294117647058823E-2</v>
      </c>
      <c r="S286" s="87">
        <f t="shared" si="46"/>
        <v>9.876543209876543E-3</v>
      </c>
    </row>
    <row r="287" spans="1:19">
      <c r="A287" s="82">
        <v>20190304</v>
      </c>
      <c r="B287" s="82" t="s">
        <v>99</v>
      </c>
      <c r="C287" s="83">
        <v>45100</v>
      </c>
      <c r="D287" s="83">
        <v>44850</v>
      </c>
      <c r="E287" s="83">
        <v>5969782550</v>
      </c>
      <c r="F287" s="83">
        <f t="shared" si="47"/>
        <v>0.49457904765703475</v>
      </c>
      <c r="G287" s="133">
        <f t="shared" si="48"/>
        <v>0.49457904765703475</v>
      </c>
      <c r="H287" s="84">
        <v>204500</v>
      </c>
      <c r="I287" s="84">
        <v>207500</v>
      </c>
      <c r="J287" s="88">
        <v>125461438</v>
      </c>
      <c r="K287" s="82">
        <f t="shared" si="49"/>
        <v>6.1398275599262</v>
      </c>
      <c r="L287" s="82">
        <f t="shared" si="50"/>
        <v>6.1398275599262</v>
      </c>
      <c r="M287" s="96">
        <f t="shared" si="51"/>
        <v>0</v>
      </c>
      <c r="N287" s="96">
        <f t="shared" si="52"/>
        <v>308065118653627.31</v>
      </c>
      <c r="O287" s="89">
        <f t="shared" si="53"/>
        <v>292260598076818.75</v>
      </c>
      <c r="P287" s="86">
        <f t="shared" si="44"/>
        <v>948.69746810063759</v>
      </c>
      <c r="Q287" s="97">
        <f t="shared" si="54"/>
        <v>5.4106242703189211E-3</v>
      </c>
      <c r="R287" s="87">
        <f t="shared" si="45"/>
        <v>-5.5432372505543242E-3</v>
      </c>
      <c r="S287" s="87">
        <f t="shared" si="46"/>
        <v>1.4669926650366748E-2</v>
      </c>
    </row>
    <row r="288" spans="1:19">
      <c r="A288" s="82">
        <v>20190305</v>
      </c>
      <c r="B288" s="82" t="s">
        <v>99</v>
      </c>
      <c r="C288" s="83">
        <v>44850</v>
      </c>
      <c r="D288" s="83">
        <v>44250</v>
      </c>
      <c r="E288" s="83">
        <v>5969782550</v>
      </c>
      <c r="F288" s="83">
        <f t="shared" si="47"/>
        <v>0.49457904765703475</v>
      </c>
      <c r="G288" s="133">
        <f t="shared" si="48"/>
        <v>0.49457904765703475</v>
      </c>
      <c r="H288" s="84">
        <v>207500</v>
      </c>
      <c r="I288" s="84">
        <v>210000</v>
      </c>
      <c r="J288" s="88">
        <v>125461438</v>
      </c>
      <c r="K288" s="82">
        <f t="shared" si="49"/>
        <v>6.1398275599262</v>
      </c>
      <c r="L288" s="82">
        <f t="shared" si="50"/>
        <v>6.1398275599262</v>
      </c>
      <c r="M288" s="96">
        <f t="shared" si="51"/>
        <v>0</v>
      </c>
      <c r="N288" s="96">
        <f t="shared" si="52"/>
        <v>308065118653627.31</v>
      </c>
      <c r="O288" s="89">
        <f t="shared" si="53"/>
        <v>292414859442690.5</v>
      </c>
      <c r="P288" s="86">
        <f t="shared" si="44"/>
        <v>949.1982108220011</v>
      </c>
      <c r="Q288" s="97">
        <f t="shared" si="54"/>
        <v>5.2782128992715893E-4</v>
      </c>
      <c r="R288" s="87">
        <f t="shared" si="45"/>
        <v>-1.3377926421404682E-2</v>
      </c>
      <c r="S288" s="87">
        <f t="shared" si="46"/>
        <v>1.2048192771084338E-2</v>
      </c>
    </row>
    <row r="289" spans="1:19">
      <c r="A289" s="82">
        <v>20190306</v>
      </c>
      <c r="B289" s="82" t="s">
        <v>99</v>
      </c>
      <c r="C289" s="83">
        <v>44250</v>
      </c>
      <c r="D289" s="83">
        <v>44000</v>
      </c>
      <c r="E289" s="83">
        <v>5969782550</v>
      </c>
      <c r="F289" s="83">
        <f t="shared" si="47"/>
        <v>0.49457904765703475</v>
      </c>
      <c r="G289" s="133">
        <f t="shared" si="48"/>
        <v>0.49457904765703475</v>
      </c>
      <c r="H289" s="84">
        <v>210000</v>
      </c>
      <c r="I289" s="84">
        <v>211000</v>
      </c>
      <c r="J289" s="88">
        <v>125461438</v>
      </c>
      <c r="K289" s="82">
        <f t="shared" si="49"/>
        <v>6.1398275599262</v>
      </c>
      <c r="L289" s="82">
        <f t="shared" si="50"/>
        <v>6.1398275599262</v>
      </c>
      <c r="M289" s="96">
        <f t="shared" si="51"/>
        <v>0</v>
      </c>
      <c r="N289" s="96">
        <f t="shared" si="52"/>
        <v>308065118653627.31</v>
      </c>
      <c r="O289" s="89">
        <f t="shared" si="53"/>
        <v>292447038695356.25</v>
      </c>
      <c r="P289" s="86">
        <f t="shared" si="44"/>
        <v>949.30266683054367</v>
      </c>
      <c r="Q289" s="97">
        <f t="shared" si="54"/>
        <v>1.1004657125524044E-4</v>
      </c>
      <c r="R289" s="87">
        <f t="shared" si="45"/>
        <v>-5.6497175141242938E-3</v>
      </c>
      <c r="S289" s="87">
        <f t="shared" si="46"/>
        <v>4.7619047619047623E-3</v>
      </c>
    </row>
    <row r="290" spans="1:19">
      <c r="A290" s="82">
        <v>20190307</v>
      </c>
      <c r="B290" s="82" t="s">
        <v>99</v>
      </c>
      <c r="C290" s="83">
        <v>44000</v>
      </c>
      <c r="D290" s="83">
        <v>44450</v>
      </c>
      <c r="E290" s="83">
        <v>5969782550</v>
      </c>
      <c r="F290" s="83">
        <f t="shared" si="47"/>
        <v>0.49457904765703475</v>
      </c>
      <c r="G290" s="133">
        <f t="shared" si="48"/>
        <v>0.49457904765703475</v>
      </c>
      <c r="H290" s="84">
        <v>211000</v>
      </c>
      <c r="I290" s="84">
        <v>207000</v>
      </c>
      <c r="J290" s="88">
        <v>125461438</v>
      </c>
      <c r="K290" s="82">
        <f t="shared" si="49"/>
        <v>6.1398275599262</v>
      </c>
      <c r="L290" s="82">
        <f t="shared" si="50"/>
        <v>6.1398275599262</v>
      </c>
      <c r="M290" s="96">
        <f t="shared" si="51"/>
        <v>0</v>
      </c>
      <c r="N290" s="96">
        <f t="shared" si="52"/>
        <v>308065118653627.31</v>
      </c>
      <c r="O290" s="89">
        <f t="shared" si="53"/>
        <v>290694430532129.12</v>
      </c>
      <c r="P290" s="86">
        <f t="shared" si="44"/>
        <v>943.61358339621404</v>
      </c>
      <c r="Q290" s="97">
        <f t="shared" si="54"/>
        <v>-5.9929078818706915E-3</v>
      </c>
      <c r="R290" s="87">
        <f t="shared" si="45"/>
        <v>1.0227272727272727E-2</v>
      </c>
      <c r="S290" s="87">
        <f t="shared" si="46"/>
        <v>-1.8957345971563982E-2</v>
      </c>
    </row>
    <row r="291" spans="1:19">
      <c r="A291" s="82">
        <v>20190308</v>
      </c>
      <c r="B291" s="82" t="s">
        <v>99</v>
      </c>
      <c r="C291" s="83">
        <v>44450</v>
      </c>
      <c r="D291" s="83">
        <v>43800</v>
      </c>
      <c r="E291" s="83">
        <v>5969782550</v>
      </c>
      <c r="F291" s="83">
        <f t="shared" si="47"/>
        <v>0.49457904765703475</v>
      </c>
      <c r="G291" s="133">
        <f t="shared" si="48"/>
        <v>0.49457904765703475</v>
      </c>
      <c r="H291" s="84">
        <v>207000</v>
      </c>
      <c r="I291" s="84">
        <v>206000</v>
      </c>
      <c r="J291" s="88">
        <v>125461438</v>
      </c>
      <c r="K291" s="82">
        <f t="shared" si="49"/>
        <v>6.1398275599262</v>
      </c>
      <c r="L291" s="82">
        <f t="shared" si="50"/>
        <v>6.1398275599262</v>
      </c>
      <c r="M291" s="96">
        <f t="shared" si="51"/>
        <v>0</v>
      </c>
      <c r="N291" s="96">
        <f t="shared" si="52"/>
        <v>308065118653627.31</v>
      </c>
      <c r="O291" s="89">
        <f t="shared" si="53"/>
        <v>288004974847994.69</v>
      </c>
      <c r="P291" s="86">
        <f t="shared" si="44"/>
        <v>934.88343018741034</v>
      </c>
      <c r="Q291" s="97">
        <f t="shared" si="54"/>
        <v>-9.2518307943199613E-3</v>
      </c>
      <c r="R291" s="87">
        <f t="shared" si="45"/>
        <v>-1.4623172103487065E-2</v>
      </c>
      <c r="S291" s="87">
        <f t="shared" si="46"/>
        <v>-4.830917874396135E-3</v>
      </c>
    </row>
    <row r="292" spans="1:19">
      <c r="A292" s="82">
        <v>20190311</v>
      </c>
      <c r="B292" s="82" t="s">
        <v>99</v>
      </c>
      <c r="C292" s="83">
        <v>43800</v>
      </c>
      <c r="D292" s="83">
        <v>43650</v>
      </c>
      <c r="E292" s="83">
        <v>5969782550</v>
      </c>
      <c r="F292" s="83">
        <f t="shared" si="47"/>
        <v>0.49457904765703475</v>
      </c>
      <c r="G292" s="133">
        <f t="shared" si="48"/>
        <v>0.49457904765703475</v>
      </c>
      <c r="H292" s="84">
        <v>206000</v>
      </c>
      <c r="I292" s="84">
        <v>205000</v>
      </c>
      <c r="J292" s="88">
        <v>125461438</v>
      </c>
      <c r="K292" s="82">
        <f t="shared" si="49"/>
        <v>6.1398275599262</v>
      </c>
      <c r="L292" s="82">
        <f t="shared" si="50"/>
        <v>6.1398275599262</v>
      </c>
      <c r="M292" s="96">
        <f t="shared" si="51"/>
        <v>0</v>
      </c>
      <c r="N292" s="96">
        <f t="shared" si="52"/>
        <v>308065118653627.31</v>
      </c>
      <c r="O292" s="89">
        <f t="shared" si="53"/>
        <v>286791783848009.5</v>
      </c>
      <c r="P292" s="86">
        <f t="shared" si="44"/>
        <v>930.94533097875171</v>
      </c>
      <c r="Q292" s="97">
        <f t="shared" si="54"/>
        <v>-4.2123959859564318E-3</v>
      </c>
      <c r="R292" s="87">
        <f t="shared" si="45"/>
        <v>-3.4246575342465752E-3</v>
      </c>
      <c r="S292" s="87">
        <f t="shared" si="46"/>
        <v>-4.8543689320388345E-3</v>
      </c>
    </row>
    <row r="293" spans="1:19">
      <c r="A293" s="82">
        <v>20190312</v>
      </c>
      <c r="B293" s="82" t="s">
        <v>99</v>
      </c>
      <c r="C293" s="83">
        <v>43650</v>
      </c>
      <c r="D293" s="83">
        <v>44650</v>
      </c>
      <c r="E293" s="83">
        <v>5969782550</v>
      </c>
      <c r="F293" s="83">
        <f t="shared" si="47"/>
        <v>0.49457904765703475</v>
      </c>
      <c r="G293" s="133">
        <f t="shared" si="48"/>
        <v>0.49457904765703475</v>
      </c>
      <c r="H293" s="84">
        <v>205000</v>
      </c>
      <c r="I293" s="84">
        <v>209000</v>
      </c>
      <c r="J293" s="88">
        <v>125461438</v>
      </c>
      <c r="K293" s="82">
        <f t="shared" si="49"/>
        <v>6.1398275599262</v>
      </c>
      <c r="L293" s="82">
        <f t="shared" si="50"/>
        <v>6.1398275599262</v>
      </c>
      <c r="M293" s="96">
        <f t="shared" si="51"/>
        <v>0</v>
      </c>
      <c r="N293" s="96">
        <f t="shared" si="52"/>
        <v>308065118653627.31</v>
      </c>
      <c r="O293" s="89">
        <f t="shared" si="53"/>
        <v>292825559595269.56</v>
      </c>
      <c r="P293" s="86">
        <f t="shared" si="44"/>
        <v>950.53137101350205</v>
      </c>
      <c r="Q293" s="97">
        <f t="shared" si="54"/>
        <v>2.1038872405277017E-2</v>
      </c>
      <c r="R293" s="87">
        <f t="shared" si="45"/>
        <v>2.2909507445589918E-2</v>
      </c>
      <c r="S293" s="87">
        <f t="shared" si="46"/>
        <v>1.9512195121951219E-2</v>
      </c>
    </row>
    <row r="294" spans="1:19">
      <c r="A294" s="82">
        <v>20190313</v>
      </c>
      <c r="B294" s="82" t="s">
        <v>99</v>
      </c>
      <c r="C294" s="83">
        <v>44650</v>
      </c>
      <c r="D294" s="83">
        <v>43850</v>
      </c>
      <c r="E294" s="83">
        <v>5969782550</v>
      </c>
      <c r="F294" s="83">
        <f t="shared" si="47"/>
        <v>0.49457904765703475</v>
      </c>
      <c r="G294" s="133">
        <f t="shared" si="48"/>
        <v>0.49457904765703475</v>
      </c>
      <c r="H294" s="84">
        <v>209000</v>
      </c>
      <c r="I294" s="84">
        <v>207500</v>
      </c>
      <c r="J294" s="88">
        <v>125461438</v>
      </c>
      <c r="K294" s="82">
        <f t="shared" si="49"/>
        <v>6.1398275599262</v>
      </c>
      <c r="L294" s="82">
        <f t="shared" si="50"/>
        <v>6.1398275599262</v>
      </c>
      <c r="M294" s="96">
        <f t="shared" si="51"/>
        <v>0</v>
      </c>
      <c r="N294" s="96">
        <f t="shared" si="52"/>
        <v>308065118653627.31</v>
      </c>
      <c r="O294" s="89">
        <f t="shared" si="53"/>
        <v>289308068708520.19</v>
      </c>
      <c r="P294" s="86">
        <f t="shared" si="44"/>
        <v>939.11336010034756</v>
      </c>
      <c r="Q294" s="97">
        <f t="shared" si="54"/>
        <v>-1.2012239954773992E-2</v>
      </c>
      <c r="R294" s="87">
        <f t="shared" si="45"/>
        <v>-1.7917133258678612E-2</v>
      </c>
      <c r="S294" s="87">
        <f t="shared" si="46"/>
        <v>-7.1770334928229667E-3</v>
      </c>
    </row>
    <row r="295" spans="1:19">
      <c r="A295" s="82">
        <v>20190314</v>
      </c>
      <c r="B295" s="82" t="s">
        <v>99</v>
      </c>
      <c r="C295" s="83">
        <v>43850</v>
      </c>
      <c r="D295" s="83">
        <v>43850</v>
      </c>
      <c r="E295" s="83">
        <v>5969782550</v>
      </c>
      <c r="F295" s="83">
        <f t="shared" si="47"/>
        <v>0.49457904765703475</v>
      </c>
      <c r="G295" s="133">
        <f t="shared" si="48"/>
        <v>0.49457904765703475</v>
      </c>
      <c r="H295" s="84">
        <v>207500</v>
      </c>
      <c r="I295" s="84">
        <v>206000</v>
      </c>
      <c r="J295" s="88">
        <v>125461438</v>
      </c>
      <c r="K295" s="82">
        <f t="shared" si="49"/>
        <v>6.1398275599262</v>
      </c>
      <c r="L295" s="82">
        <f t="shared" si="50"/>
        <v>6.1398275599262</v>
      </c>
      <c r="M295" s="96">
        <f t="shared" si="51"/>
        <v>0</v>
      </c>
      <c r="N295" s="96">
        <f t="shared" si="52"/>
        <v>308065118653627.31</v>
      </c>
      <c r="O295" s="89">
        <f t="shared" si="53"/>
        <v>288152601316409.62</v>
      </c>
      <c r="P295" s="86">
        <f t="shared" si="44"/>
        <v>935.36263558742496</v>
      </c>
      <c r="Q295" s="97">
        <f t="shared" si="54"/>
        <v>-3.9938996422346964E-3</v>
      </c>
      <c r="R295" s="87">
        <f t="shared" si="45"/>
        <v>0</v>
      </c>
      <c r="S295" s="87">
        <f t="shared" si="46"/>
        <v>-7.2289156626506026E-3</v>
      </c>
    </row>
    <row r="296" spans="1:19">
      <c r="A296" s="82">
        <v>20190315</v>
      </c>
      <c r="B296" s="82" t="s">
        <v>99</v>
      </c>
      <c r="C296" s="83">
        <v>43850</v>
      </c>
      <c r="D296" s="83">
        <v>44200</v>
      </c>
      <c r="E296" s="83">
        <v>5969782550</v>
      </c>
      <c r="F296" s="83">
        <f t="shared" si="47"/>
        <v>0.49457904765703475</v>
      </c>
      <c r="G296" s="133">
        <f t="shared" si="48"/>
        <v>0.49457904765703475</v>
      </c>
      <c r="H296" s="84">
        <v>206000</v>
      </c>
      <c r="I296" s="84">
        <v>203000</v>
      </c>
      <c r="J296" s="88">
        <v>125461438</v>
      </c>
      <c r="K296" s="82">
        <f t="shared" si="49"/>
        <v>6.1398275599262</v>
      </c>
      <c r="L296" s="82">
        <f t="shared" si="50"/>
        <v>6.1398275599262</v>
      </c>
      <c r="M296" s="96">
        <f t="shared" si="51"/>
        <v>0</v>
      </c>
      <c r="N296" s="96">
        <f t="shared" si="52"/>
        <v>308065118653627.31</v>
      </c>
      <c r="O296" s="89">
        <f t="shared" si="53"/>
        <v>286875051811093</v>
      </c>
      <c r="P296" s="86">
        <f t="shared" si="44"/>
        <v>931.21562436168142</v>
      </c>
      <c r="Q296" s="97">
        <f t="shared" si="54"/>
        <v>-4.4335865769741176E-3</v>
      </c>
      <c r="R296" s="87">
        <f t="shared" si="45"/>
        <v>7.98175598631699E-3</v>
      </c>
      <c r="S296" s="87">
        <f t="shared" si="46"/>
        <v>-1.4563106796116505E-2</v>
      </c>
    </row>
    <row r="297" spans="1:19">
      <c r="A297" s="82">
        <v>20190318</v>
      </c>
      <c r="B297" s="82" t="s">
        <v>99</v>
      </c>
      <c r="C297" s="83">
        <v>44200</v>
      </c>
      <c r="D297" s="83">
        <v>43700</v>
      </c>
      <c r="E297" s="83">
        <v>5969782550</v>
      </c>
      <c r="F297" s="83">
        <f t="shared" si="47"/>
        <v>0.49457904765703475</v>
      </c>
      <c r="G297" s="133">
        <f t="shared" si="48"/>
        <v>0.49457904765703475</v>
      </c>
      <c r="H297" s="84">
        <v>203000</v>
      </c>
      <c r="I297" s="84">
        <v>201000</v>
      </c>
      <c r="J297" s="88">
        <v>125461438</v>
      </c>
      <c r="K297" s="82">
        <f t="shared" si="49"/>
        <v>6.1398275599262</v>
      </c>
      <c r="L297" s="82">
        <f t="shared" si="50"/>
        <v>6.1398275599262</v>
      </c>
      <c r="M297" s="96">
        <f t="shared" si="51"/>
        <v>0</v>
      </c>
      <c r="N297" s="96">
        <f t="shared" si="52"/>
        <v>308065118653627.31</v>
      </c>
      <c r="O297" s="89">
        <f t="shared" si="53"/>
        <v>283858163937462.94</v>
      </c>
      <c r="P297" s="86">
        <f t="shared" si="44"/>
        <v>921.42260434430602</v>
      </c>
      <c r="Q297" s="97">
        <f t="shared" si="54"/>
        <v>-1.0516382845367527E-2</v>
      </c>
      <c r="R297" s="87">
        <f t="shared" si="45"/>
        <v>-1.1312217194570135E-2</v>
      </c>
      <c r="S297" s="87">
        <f t="shared" si="46"/>
        <v>-9.852216748768473E-3</v>
      </c>
    </row>
    <row r="298" spans="1:19">
      <c r="A298" s="82">
        <v>20190319</v>
      </c>
      <c r="B298" s="82" t="s">
        <v>99</v>
      </c>
      <c r="C298" s="83">
        <v>43700</v>
      </c>
      <c r="D298" s="83">
        <v>43900</v>
      </c>
      <c r="E298" s="83">
        <v>5969782550</v>
      </c>
      <c r="F298" s="83">
        <f t="shared" si="47"/>
        <v>0.49457904765703475</v>
      </c>
      <c r="G298" s="133">
        <f t="shared" si="48"/>
        <v>0.49457904765703475</v>
      </c>
      <c r="H298" s="84">
        <v>201000</v>
      </c>
      <c r="I298" s="84">
        <v>203000</v>
      </c>
      <c r="J298" s="88">
        <v>125461438</v>
      </c>
      <c r="K298" s="82">
        <f t="shared" si="49"/>
        <v>6.1398275599262</v>
      </c>
      <c r="L298" s="82">
        <f t="shared" si="50"/>
        <v>6.1398275599262</v>
      </c>
      <c r="M298" s="96">
        <f t="shared" si="51"/>
        <v>0</v>
      </c>
      <c r="N298" s="96">
        <f t="shared" si="52"/>
        <v>308065118653627.31</v>
      </c>
      <c r="O298" s="89">
        <f t="shared" si="53"/>
        <v>285989293000603.44</v>
      </c>
      <c r="P298" s="86">
        <f t="shared" si="44"/>
        <v>928.34039196159438</v>
      </c>
      <c r="Q298" s="97">
        <f t="shared" si="54"/>
        <v>7.5077251031964044E-3</v>
      </c>
      <c r="R298" s="87">
        <f t="shared" si="45"/>
        <v>4.5766590389016018E-3</v>
      </c>
      <c r="S298" s="87">
        <f t="shared" si="46"/>
        <v>9.9502487562189053E-3</v>
      </c>
    </row>
    <row r="299" spans="1:19">
      <c r="A299" s="82">
        <v>20190320</v>
      </c>
      <c r="B299" s="82" t="s">
        <v>99</v>
      </c>
      <c r="C299" s="83">
        <v>43900</v>
      </c>
      <c r="D299" s="83">
        <v>44050</v>
      </c>
      <c r="E299" s="83">
        <v>5969782550</v>
      </c>
      <c r="F299" s="83">
        <f t="shared" si="47"/>
        <v>0.49457904765703475</v>
      </c>
      <c r="G299" s="133">
        <f t="shared" si="48"/>
        <v>0.49457904765703475</v>
      </c>
      <c r="H299" s="84">
        <v>203000</v>
      </c>
      <c r="I299" s="84">
        <v>201000</v>
      </c>
      <c r="J299" s="88">
        <v>125461438</v>
      </c>
      <c r="K299" s="82">
        <f t="shared" si="49"/>
        <v>6.1398275599262</v>
      </c>
      <c r="L299" s="82">
        <f t="shared" si="50"/>
        <v>6.1398275599262</v>
      </c>
      <c r="M299" s="96">
        <f t="shared" si="51"/>
        <v>0</v>
      </c>
      <c r="N299" s="96">
        <f t="shared" si="52"/>
        <v>308065118653627.31</v>
      </c>
      <c r="O299" s="89">
        <f t="shared" si="53"/>
        <v>284891549216367.44</v>
      </c>
      <c r="P299" s="86">
        <f t="shared" si="44"/>
        <v>924.77704214440757</v>
      </c>
      <c r="Q299" s="97">
        <f t="shared" si="54"/>
        <v>-3.8384086785854519E-3</v>
      </c>
      <c r="R299" s="87">
        <f t="shared" si="45"/>
        <v>3.4168564920273349E-3</v>
      </c>
      <c r="S299" s="87">
        <f t="shared" si="46"/>
        <v>-9.852216748768473E-3</v>
      </c>
    </row>
    <row r="300" spans="1:19">
      <c r="A300" s="82">
        <v>20190321</v>
      </c>
      <c r="B300" s="82" t="s">
        <v>99</v>
      </c>
      <c r="C300" s="83">
        <v>44050</v>
      </c>
      <c r="D300" s="83">
        <v>45850</v>
      </c>
      <c r="E300" s="83">
        <v>5969782550</v>
      </c>
      <c r="F300" s="83">
        <f t="shared" si="47"/>
        <v>0.49457904765703475</v>
      </c>
      <c r="G300" s="133">
        <f t="shared" si="48"/>
        <v>0.49457904765703475</v>
      </c>
      <c r="H300" s="84">
        <v>201000</v>
      </c>
      <c r="I300" s="84">
        <v>200500</v>
      </c>
      <c r="J300" s="88">
        <v>125461438</v>
      </c>
      <c r="K300" s="82">
        <f t="shared" si="49"/>
        <v>6.1398275599262</v>
      </c>
      <c r="L300" s="82">
        <f t="shared" si="50"/>
        <v>6.1398275599262</v>
      </c>
      <c r="M300" s="96">
        <f t="shared" si="51"/>
        <v>0</v>
      </c>
      <c r="N300" s="96">
        <f t="shared" si="52"/>
        <v>308065118653627.31</v>
      </c>
      <c r="O300" s="89">
        <f t="shared" si="53"/>
        <v>289820946281934.75</v>
      </c>
      <c r="P300" s="86">
        <f t="shared" si="44"/>
        <v>940.77819504062268</v>
      </c>
      <c r="Q300" s="97">
        <f t="shared" si="54"/>
        <v>1.7302714240300592E-2</v>
      </c>
      <c r="R300" s="87">
        <f t="shared" si="45"/>
        <v>4.0862656072644721E-2</v>
      </c>
      <c r="S300" s="87">
        <f t="shared" si="46"/>
        <v>-2.4875621890547263E-3</v>
      </c>
    </row>
    <row r="301" spans="1:19">
      <c r="A301" s="82">
        <v>20190322</v>
      </c>
      <c r="B301" s="82" t="s">
        <v>99</v>
      </c>
      <c r="C301" s="83">
        <v>45850</v>
      </c>
      <c r="D301" s="83">
        <v>46550</v>
      </c>
      <c r="E301" s="83">
        <v>5969782550</v>
      </c>
      <c r="F301" s="83">
        <f t="shared" si="47"/>
        <v>0.49457904765703475</v>
      </c>
      <c r="G301" s="133">
        <f t="shared" si="48"/>
        <v>0.49457904765703475</v>
      </c>
      <c r="H301" s="84">
        <v>200500</v>
      </c>
      <c r="I301" s="84">
        <v>199500</v>
      </c>
      <c r="J301" s="88">
        <v>125461438</v>
      </c>
      <c r="K301" s="82">
        <f t="shared" si="49"/>
        <v>6.1398275599262</v>
      </c>
      <c r="L301" s="82">
        <f t="shared" si="50"/>
        <v>6.1398275599262</v>
      </c>
      <c r="M301" s="96">
        <f t="shared" si="51"/>
        <v>0</v>
      </c>
      <c r="N301" s="96">
        <f t="shared" si="52"/>
        <v>308065118653627.31</v>
      </c>
      <c r="O301" s="89">
        <f t="shared" si="53"/>
        <v>291117405245003.37</v>
      </c>
      <c r="P301" s="86">
        <f t="shared" si="44"/>
        <v>944.98658763221067</v>
      </c>
      <c r="Q301" s="97">
        <f t="shared" si="54"/>
        <v>4.4733100892142561E-3</v>
      </c>
      <c r="R301" s="87">
        <f t="shared" si="45"/>
        <v>1.5267175572519083E-2</v>
      </c>
      <c r="S301" s="87">
        <f t="shared" si="46"/>
        <v>-4.9875311720698253E-3</v>
      </c>
    </row>
    <row r="302" spans="1:19">
      <c r="A302" s="82">
        <v>20190325</v>
      </c>
      <c r="B302" s="82" t="s">
        <v>99</v>
      </c>
      <c r="C302" s="83">
        <v>46550</v>
      </c>
      <c r="D302" s="83">
        <v>45500</v>
      </c>
      <c r="E302" s="83">
        <v>5969782550</v>
      </c>
      <c r="F302" s="83">
        <f t="shared" si="47"/>
        <v>0.49457904765703475</v>
      </c>
      <c r="G302" s="133">
        <f t="shared" si="48"/>
        <v>0.49457904765703475</v>
      </c>
      <c r="H302" s="84">
        <v>199500</v>
      </c>
      <c r="I302" s="84">
        <v>198000</v>
      </c>
      <c r="J302" s="88">
        <v>125461438</v>
      </c>
      <c r="K302" s="82">
        <f t="shared" si="49"/>
        <v>6.1398275599262</v>
      </c>
      <c r="L302" s="82">
        <f t="shared" si="50"/>
        <v>6.1398275599262</v>
      </c>
      <c r="M302" s="96">
        <f t="shared" si="51"/>
        <v>0</v>
      </c>
      <c r="N302" s="96">
        <f t="shared" si="52"/>
        <v>308065118653627.31</v>
      </c>
      <c r="O302" s="89">
        <f t="shared" si="53"/>
        <v>286861782016179.25</v>
      </c>
      <c r="P302" s="86">
        <f t="shared" si="44"/>
        <v>931.17254971898319</v>
      </c>
      <c r="Q302" s="97">
        <f t="shared" si="54"/>
        <v>-1.4618237014178567E-2</v>
      </c>
      <c r="R302" s="87">
        <f t="shared" si="45"/>
        <v>-2.2556390977443608E-2</v>
      </c>
      <c r="S302" s="87">
        <f t="shared" si="46"/>
        <v>-7.5187969924812026E-3</v>
      </c>
    </row>
    <row r="303" spans="1:19">
      <c r="A303" s="82">
        <v>20190326</v>
      </c>
      <c r="B303" s="82" t="s">
        <v>99</v>
      </c>
      <c r="C303" s="83">
        <v>45500</v>
      </c>
      <c r="D303" s="83">
        <v>45250</v>
      </c>
      <c r="E303" s="83">
        <v>5969782550</v>
      </c>
      <c r="F303" s="83">
        <f t="shared" si="47"/>
        <v>0.49457904765703475</v>
      </c>
      <c r="G303" s="133">
        <f t="shared" si="48"/>
        <v>0.49457904765703475</v>
      </c>
      <c r="H303" s="84">
        <v>198000</v>
      </c>
      <c r="I303" s="84">
        <v>192500</v>
      </c>
      <c r="J303" s="88">
        <v>125461438</v>
      </c>
      <c r="K303" s="82">
        <f t="shared" si="49"/>
        <v>6.1398275599262</v>
      </c>
      <c r="L303" s="82">
        <f t="shared" si="50"/>
        <v>6.1398275599262</v>
      </c>
      <c r="M303" s="96">
        <f t="shared" si="51"/>
        <v>0</v>
      </c>
      <c r="N303" s="96">
        <f t="shared" si="52"/>
        <v>308065118653627.31</v>
      </c>
      <c r="O303" s="89">
        <f t="shared" si="53"/>
        <v>281886935903032.62</v>
      </c>
      <c r="P303" s="86">
        <f t="shared" si="44"/>
        <v>915.0238661715282</v>
      </c>
      <c r="Q303" s="97">
        <f t="shared" si="54"/>
        <v>-1.7342310565671717E-2</v>
      </c>
      <c r="R303" s="87">
        <f t="shared" si="45"/>
        <v>-5.4945054945054949E-3</v>
      </c>
      <c r="S303" s="87">
        <f t="shared" si="46"/>
        <v>-2.7777777777777776E-2</v>
      </c>
    </row>
    <row r="304" spans="1:19">
      <c r="A304" s="82">
        <v>20190327</v>
      </c>
      <c r="B304" s="82" t="s">
        <v>99</v>
      </c>
      <c r="C304" s="83">
        <v>45250</v>
      </c>
      <c r="D304" s="83">
        <v>45350</v>
      </c>
      <c r="E304" s="83">
        <v>5969782550</v>
      </c>
      <c r="F304" s="83">
        <f t="shared" si="47"/>
        <v>0.49457904765703475</v>
      </c>
      <c r="G304" s="133">
        <f t="shared" si="48"/>
        <v>0.49457904765703475</v>
      </c>
      <c r="H304" s="84">
        <v>192500</v>
      </c>
      <c r="I304" s="84">
        <v>183000</v>
      </c>
      <c r="J304" s="88">
        <v>125461438</v>
      </c>
      <c r="K304" s="82">
        <f t="shared" si="49"/>
        <v>6.1398275599262</v>
      </c>
      <c r="L304" s="82">
        <f t="shared" si="50"/>
        <v>6.1398275599262</v>
      </c>
      <c r="M304" s="96">
        <f t="shared" si="51"/>
        <v>0</v>
      </c>
      <c r="N304" s="96">
        <f t="shared" si="52"/>
        <v>308065118653627.31</v>
      </c>
      <c r="O304" s="89">
        <f t="shared" si="53"/>
        <v>274864228689828.94</v>
      </c>
      <c r="P304" s="86">
        <f t="shared" si="44"/>
        <v>892.22768838971422</v>
      </c>
      <c r="Q304" s="97">
        <f t="shared" si="54"/>
        <v>-2.4913205681938642E-2</v>
      </c>
      <c r="R304" s="87">
        <f t="shared" si="45"/>
        <v>2.2099447513812156E-3</v>
      </c>
      <c r="S304" s="87">
        <f t="shared" si="46"/>
        <v>-4.9350649350649353E-2</v>
      </c>
    </row>
    <row r="305" spans="1:19">
      <c r="A305" s="82">
        <v>20190328</v>
      </c>
      <c r="B305" s="82" t="s">
        <v>99</v>
      </c>
      <c r="C305" s="83">
        <v>45350</v>
      </c>
      <c r="D305" s="83">
        <v>44850</v>
      </c>
      <c r="E305" s="83">
        <v>5969782550</v>
      </c>
      <c r="F305" s="83">
        <f t="shared" si="47"/>
        <v>0.49457904765703475</v>
      </c>
      <c r="G305" s="133">
        <f t="shared" si="48"/>
        <v>0.49457904765703475</v>
      </c>
      <c r="H305" s="84">
        <v>183000</v>
      </c>
      <c r="I305" s="84">
        <v>180500</v>
      </c>
      <c r="J305" s="88">
        <v>125461438</v>
      </c>
      <c r="K305" s="82">
        <f t="shared" si="49"/>
        <v>6.1398275599262</v>
      </c>
      <c r="L305" s="82">
        <f t="shared" si="50"/>
        <v>6.1398275599262</v>
      </c>
      <c r="M305" s="96">
        <f t="shared" si="51"/>
        <v>0</v>
      </c>
      <c r="N305" s="96">
        <f t="shared" si="52"/>
        <v>308065118653627.31</v>
      </c>
      <c r="O305" s="89">
        <f t="shared" si="53"/>
        <v>271462185018828.69</v>
      </c>
      <c r="P305" s="86">
        <f t="shared" si="44"/>
        <v>881.18442686803144</v>
      </c>
      <c r="Q305" s="97">
        <f t="shared" si="54"/>
        <v>-1.2377178679148115E-2</v>
      </c>
      <c r="R305" s="87">
        <f t="shared" si="45"/>
        <v>-1.1025358324145534E-2</v>
      </c>
      <c r="S305" s="87">
        <f t="shared" si="46"/>
        <v>-1.3661202185792349E-2</v>
      </c>
    </row>
    <row r="306" spans="1:19">
      <c r="A306" s="82">
        <v>20190329</v>
      </c>
      <c r="B306" s="82" t="s">
        <v>99</v>
      </c>
      <c r="C306" s="83">
        <v>44850</v>
      </c>
      <c r="D306" s="83">
        <v>44650</v>
      </c>
      <c r="E306" s="83">
        <v>5969782550</v>
      </c>
      <c r="F306" s="83">
        <f t="shared" si="47"/>
        <v>0.49457904765703475</v>
      </c>
      <c r="G306" s="133">
        <f t="shared" si="48"/>
        <v>0.49457904765703475</v>
      </c>
      <c r="H306" s="84">
        <v>180500</v>
      </c>
      <c r="I306" s="84">
        <v>181000</v>
      </c>
      <c r="J306" s="88">
        <v>125461438</v>
      </c>
      <c r="K306" s="82">
        <f t="shared" si="49"/>
        <v>6.1398275599262</v>
      </c>
      <c r="L306" s="82">
        <f t="shared" si="50"/>
        <v>6.1398275599262</v>
      </c>
      <c r="M306" s="96">
        <f t="shared" si="51"/>
        <v>0</v>
      </c>
      <c r="N306" s="96">
        <f t="shared" si="52"/>
        <v>308065118653627.31</v>
      </c>
      <c r="O306" s="89">
        <f t="shared" si="53"/>
        <v>271256834942539.19</v>
      </c>
      <c r="P306" s="86">
        <f t="shared" si="44"/>
        <v>880.51784677228102</v>
      </c>
      <c r="Q306" s="97">
        <f t="shared" si="54"/>
        <v>-7.5645923307975994E-4</v>
      </c>
      <c r="R306" s="87">
        <f t="shared" si="45"/>
        <v>-4.459308807134894E-3</v>
      </c>
      <c r="S306" s="87">
        <f t="shared" si="46"/>
        <v>2.7700831024930748E-3</v>
      </c>
    </row>
    <row r="307" spans="1:19">
      <c r="A307" s="82">
        <v>20190401</v>
      </c>
      <c r="B307" s="82" t="s">
        <v>99</v>
      </c>
      <c r="C307" s="83">
        <v>44650</v>
      </c>
      <c r="D307" s="83">
        <v>45050</v>
      </c>
      <c r="E307" s="83">
        <v>5969782550</v>
      </c>
      <c r="F307" s="83">
        <f t="shared" si="47"/>
        <v>0.49457904765703475</v>
      </c>
      <c r="G307" s="133">
        <f t="shared" si="48"/>
        <v>0.49457904765703475</v>
      </c>
      <c r="H307" s="84">
        <v>181000</v>
      </c>
      <c r="I307" s="84">
        <v>182000</v>
      </c>
      <c r="J307" s="88">
        <v>125461438</v>
      </c>
      <c r="K307" s="82">
        <f t="shared" si="49"/>
        <v>6.1398275599262</v>
      </c>
      <c r="L307" s="82">
        <f t="shared" si="50"/>
        <v>6.1398275599262</v>
      </c>
      <c r="M307" s="96">
        <f t="shared" si="51"/>
        <v>0</v>
      </c>
      <c r="N307" s="96">
        <f t="shared" si="52"/>
        <v>308065118653627.31</v>
      </c>
      <c r="O307" s="89">
        <f t="shared" si="53"/>
        <v>273208158284599</v>
      </c>
      <c r="P307" s="86">
        <f t="shared" si="44"/>
        <v>886.85197298101218</v>
      </c>
      <c r="Q307" s="97">
        <f t="shared" si="54"/>
        <v>7.1936375076895988E-3</v>
      </c>
      <c r="R307" s="87">
        <f t="shared" si="45"/>
        <v>8.9585666293393058E-3</v>
      </c>
      <c r="S307" s="87">
        <f t="shared" si="46"/>
        <v>5.5248618784530384E-3</v>
      </c>
    </row>
    <row r="308" spans="1:19">
      <c r="A308" s="82">
        <v>20190402</v>
      </c>
      <c r="B308" s="82" t="s">
        <v>99</v>
      </c>
      <c r="C308" s="83">
        <v>45050</v>
      </c>
      <c r="D308" s="83">
        <v>45750</v>
      </c>
      <c r="E308" s="83">
        <v>5969782550</v>
      </c>
      <c r="F308" s="83">
        <f t="shared" si="47"/>
        <v>0.49457904765703475</v>
      </c>
      <c r="G308" s="133">
        <f t="shared" si="48"/>
        <v>0.49457904765703475</v>
      </c>
      <c r="H308" s="84">
        <v>182000</v>
      </c>
      <c r="I308" s="84">
        <v>190000</v>
      </c>
      <c r="J308" s="88">
        <v>125461438</v>
      </c>
      <c r="K308" s="82">
        <f t="shared" si="49"/>
        <v>6.1398275599262</v>
      </c>
      <c r="L308" s="82">
        <f t="shared" si="50"/>
        <v>6.1398275599262</v>
      </c>
      <c r="M308" s="96">
        <f t="shared" si="51"/>
        <v>0</v>
      </c>
      <c r="N308" s="96">
        <f t="shared" si="52"/>
        <v>308065118653627.31</v>
      </c>
      <c r="O308" s="89">
        <f t="shared" si="53"/>
        <v>281437421600330.94</v>
      </c>
      <c r="P308" s="86">
        <f t="shared" si="44"/>
        <v>913.56471265013545</v>
      </c>
      <c r="Q308" s="97">
        <f t="shared" si="54"/>
        <v>3.0120854982520512E-2</v>
      </c>
      <c r="R308" s="87">
        <f t="shared" si="45"/>
        <v>1.5538290788013319E-2</v>
      </c>
      <c r="S308" s="87">
        <f t="shared" si="46"/>
        <v>4.3956043956043959E-2</v>
      </c>
    </row>
    <row r="309" spans="1:19">
      <c r="A309" s="82">
        <v>20190403</v>
      </c>
      <c r="B309" s="82" t="s">
        <v>99</v>
      </c>
      <c r="C309" s="83">
        <v>45750</v>
      </c>
      <c r="D309" s="83">
        <v>46600</v>
      </c>
      <c r="E309" s="83">
        <v>5969782550</v>
      </c>
      <c r="F309" s="83">
        <f t="shared" si="47"/>
        <v>0.49457904765703475</v>
      </c>
      <c r="G309" s="133">
        <f t="shared" si="48"/>
        <v>0.49457904765703475</v>
      </c>
      <c r="H309" s="84">
        <v>190000</v>
      </c>
      <c r="I309" s="84">
        <v>193500</v>
      </c>
      <c r="J309" s="88">
        <v>125461438</v>
      </c>
      <c r="K309" s="82">
        <f t="shared" si="49"/>
        <v>6.1398275599262</v>
      </c>
      <c r="L309" s="82">
        <f t="shared" si="50"/>
        <v>6.1398275599262</v>
      </c>
      <c r="M309" s="96">
        <f t="shared" si="51"/>
        <v>0</v>
      </c>
      <c r="N309" s="96">
        <f t="shared" si="52"/>
        <v>308065118653627.31</v>
      </c>
      <c r="O309" s="89">
        <f t="shared" si="53"/>
        <v>286643162144976.06</v>
      </c>
      <c r="P309" s="86">
        <f t="shared" si="44"/>
        <v>930.46289498053488</v>
      </c>
      <c r="Q309" s="97">
        <f t="shared" si="54"/>
        <v>1.849697355470304E-2</v>
      </c>
      <c r="R309" s="87">
        <f t="shared" si="45"/>
        <v>1.8579234972677595E-2</v>
      </c>
      <c r="S309" s="87">
        <f t="shared" si="46"/>
        <v>1.8421052631578946E-2</v>
      </c>
    </row>
    <row r="310" spans="1:19">
      <c r="A310" s="82">
        <v>20190404</v>
      </c>
      <c r="B310" s="82" t="s">
        <v>99</v>
      </c>
      <c r="C310" s="83">
        <v>46600</v>
      </c>
      <c r="D310" s="83">
        <v>46950</v>
      </c>
      <c r="E310" s="83">
        <v>5969782550</v>
      </c>
      <c r="F310" s="83">
        <f t="shared" si="47"/>
        <v>0.49457904765703475</v>
      </c>
      <c r="G310" s="133">
        <f t="shared" si="48"/>
        <v>0.49457904765703475</v>
      </c>
      <c r="H310" s="84">
        <v>193500</v>
      </c>
      <c r="I310" s="84">
        <v>192500</v>
      </c>
      <c r="J310" s="88">
        <v>125461438</v>
      </c>
      <c r="K310" s="82">
        <f t="shared" si="49"/>
        <v>6.1398275599262</v>
      </c>
      <c r="L310" s="82">
        <f t="shared" si="50"/>
        <v>6.1398275599262</v>
      </c>
      <c r="M310" s="96">
        <f t="shared" si="51"/>
        <v>0</v>
      </c>
      <c r="N310" s="96">
        <f t="shared" si="52"/>
        <v>308065118653627.31</v>
      </c>
      <c r="O310" s="89">
        <f t="shared" si="53"/>
        <v>286906235829140.19</v>
      </c>
      <c r="P310" s="86">
        <f t="shared" si="44"/>
        <v>931.31684977202144</v>
      </c>
      <c r="Q310" s="97">
        <f t="shared" si="54"/>
        <v>9.1777414885998488E-4</v>
      </c>
      <c r="R310" s="87">
        <f t="shared" si="45"/>
        <v>7.5107296137339056E-3</v>
      </c>
      <c r="S310" s="87">
        <f t="shared" si="46"/>
        <v>-5.1679586563307496E-3</v>
      </c>
    </row>
    <row r="311" spans="1:19">
      <c r="A311" s="82">
        <v>20190405</v>
      </c>
      <c r="B311" s="82" t="s">
        <v>99</v>
      </c>
      <c r="C311" s="83">
        <v>46950</v>
      </c>
      <c r="D311" s="83">
        <v>46850</v>
      </c>
      <c r="E311" s="83">
        <v>5969782550</v>
      </c>
      <c r="F311" s="83">
        <f t="shared" si="47"/>
        <v>0.49457904765703475</v>
      </c>
      <c r="G311" s="133">
        <f t="shared" si="48"/>
        <v>0.49457904765703475</v>
      </c>
      <c r="H311" s="84">
        <v>192500</v>
      </c>
      <c r="I311" s="84">
        <v>192000</v>
      </c>
      <c r="J311" s="88">
        <v>125461438</v>
      </c>
      <c r="K311" s="82">
        <f t="shared" si="49"/>
        <v>6.1398275599262</v>
      </c>
      <c r="L311" s="82">
        <f t="shared" si="50"/>
        <v>6.1398275599262</v>
      </c>
      <c r="M311" s="96">
        <f t="shared" si="51"/>
        <v>0</v>
      </c>
      <c r="N311" s="96">
        <f t="shared" si="52"/>
        <v>308065118653627.31</v>
      </c>
      <c r="O311" s="89">
        <f t="shared" si="53"/>
        <v>286225827094940.12</v>
      </c>
      <c r="P311" s="86">
        <f t="shared" si="44"/>
        <v>929.10819746768482</v>
      </c>
      <c r="Q311" s="97">
        <f t="shared" si="54"/>
        <v>-2.3715369316868731E-3</v>
      </c>
      <c r="R311" s="87">
        <f t="shared" si="45"/>
        <v>-2.1299254526091589E-3</v>
      </c>
      <c r="S311" s="87">
        <f t="shared" si="46"/>
        <v>-2.5974025974025974E-3</v>
      </c>
    </row>
    <row r="312" spans="1:19">
      <c r="A312" s="82">
        <v>20190408</v>
      </c>
      <c r="B312" s="82" t="s">
        <v>99</v>
      </c>
      <c r="C312" s="83">
        <v>46850</v>
      </c>
      <c r="D312" s="83">
        <v>46650</v>
      </c>
      <c r="E312" s="83">
        <v>5969782550</v>
      </c>
      <c r="F312" s="83">
        <f t="shared" si="47"/>
        <v>0.49457904765703475</v>
      </c>
      <c r="G312" s="133">
        <f t="shared" si="48"/>
        <v>0.49457904765703475</v>
      </c>
      <c r="H312" s="84">
        <v>192000</v>
      </c>
      <c r="I312" s="84">
        <v>195500</v>
      </c>
      <c r="J312" s="88">
        <v>125461438</v>
      </c>
      <c r="K312" s="82">
        <f t="shared" si="49"/>
        <v>6.1398275599262</v>
      </c>
      <c r="L312" s="82">
        <f t="shared" si="50"/>
        <v>6.1398275599262</v>
      </c>
      <c r="M312" s="96">
        <f t="shared" si="51"/>
        <v>0</v>
      </c>
      <c r="N312" s="96">
        <f t="shared" si="52"/>
        <v>308065118653627.31</v>
      </c>
      <c r="O312" s="89">
        <f t="shared" si="53"/>
        <v>288331411802871.75</v>
      </c>
      <c r="P312" s="86">
        <f t="shared" si="44"/>
        <v>935.9430663977796</v>
      </c>
      <c r="Q312" s="97">
        <f t="shared" si="54"/>
        <v>7.3563756607932717E-3</v>
      </c>
      <c r="R312" s="87">
        <f t="shared" si="45"/>
        <v>-4.2689434364994666E-3</v>
      </c>
      <c r="S312" s="87">
        <f t="shared" si="46"/>
        <v>1.8229166666666668E-2</v>
      </c>
    </row>
    <row r="313" spans="1:19">
      <c r="A313" s="82">
        <v>20190409</v>
      </c>
      <c r="B313" s="82" t="s">
        <v>99</v>
      </c>
      <c r="C313" s="83">
        <v>46650</v>
      </c>
      <c r="D313" s="83">
        <v>46650</v>
      </c>
      <c r="E313" s="83">
        <v>5969782550</v>
      </c>
      <c r="F313" s="83">
        <f t="shared" si="47"/>
        <v>0.49457904765703475</v>
      </c>
      <c r="G313" s="133">
        <f t="shared" si="48"/>
        <v>0.49457904765703475</v>
      </c>
      <c r="H313" s="84">
        <v>195500</v>
      </c>
      <c r="I313" s="84">
        <v>204500</v>
      </c>
      <c r="J313" s="88">
        <v>125461438</v>
      </c>
      <c r="K313" s="82">
        <f t="shared" si="49"/>
        <v>6.1398275599262</v>
      </c>
      <c r="L313" s="82">
        <f t="shared" si="50"/>
        <v>6.1398275599262</v>
      </c>
      <c r="M313" s="96">
        <f t="shared" si="51"/>
        <v>0</v>
      </c>
      <c r="N313" s="96">
        <f t="shared" si="52"/>
        <v>308065118653627.31</v>
      </c>
      <c r="O313" s="89">
        <f t="shared" si="53"/>
        <v>295264216155535.12</v>
      </c>
      <c r="P313" s="86">
        <f t="shared" si="44"/>
        <v>958.44741347531499</v>
      </c>
      <c r="Q313" s="97">
        <f t="shared" si="54"/>
        <v>2.4044568398961724E-2</v>
      </c>
      <c r="R313" s="87">
        <f t="shared" si="45"/>
        <v>0</v>
      </c>
      <c r="S313" s="87">
        <f t="shared" si="46"/>
        <v>4.6035805626598467E-2</v>
      </c>
    </row>
    <row r="314" spans="1:19">
      <c r="A314" s="82">
        <v>20190410</v>
      </c>
      <c r="B314" s="82" t="s">
        <v>99</v>
      </c>
      <c r="C314" s="83">
        <v>46650</v>
      </c>
      <c r="D314" s="83">
        <v>46700</v>
      </c>
      <c r="E314" s="83">
        <v>5969782550</v>
      </c>
      <c r="F314" s="83">
        <f t="shared" si="47"/>
        <v>0.49457904765703475</v>
      </c>
      <c r="G314" s="133">
        <f t="shared" si="48"/>
        <v>0.49457904765703475</v>
      </c>
      <c r="H314" s="84">
        <v>204500</v>
      </c>
      <c r="I314" s="84">
        <v>205500</v>
      </c>
      <c r="J314" s="88">
        <v>125461438</v>
      </c>
      <c r="K314" s="82">
        <f t="shared" si="49"/>
        <v>6.1398275599262</v>
      </c>
      <c r="L314" s="82">
        <f t="shared" si="50"/>
        <v>6.1398275599262</v>
      </c>
      <c r="M314" s="96">
        <f t="shared" si="51"/>
        <v>0</v>
      </c>
      <c r="N314" s="96">
        <f t="shared" si="52"/>
        <v>308065118653627.31</v>
      </c>
      <c r="O314" s="89">
        <f t="shared" si="53"/>
        <v>296182154218690.37</v>
      </c>
      <c r="P314" s="86">
        <f t="shared" si="44"/>
        <v>961.42710188394437</v>
      </c>
      <c r="Q314" s="97">
        <f t="shared" si="54"/>
        <v>3.1088699982246113E-3</v>
      </c>
      <c r="R314" s="87">
        <f t="shared" si="45"/>
        <v>1.0718113612004287E-3</v>
      </c>
      <c r="S314" s="87">
        <f t="shared" si="46"/>
        <v>4.8899755501222494E-3</v>
      </c>
    </row>
    <row r="315" spans="1:19">
      <c r="A315" s="82">
        <v>20190411</v>
      </c>
      <c r="B315" s="82" t="s">
        <v>99</v>
      </c>
      <c r="C315" s="83">
        <v>46700</v>
      </c>
      <c r="D315" s="83">
        <v>46250</v>
      </c>
      <c r="E315" s="83">
        <v>5969782550</v>
      </c>
      <c r="F315" s="83">
        <f t="shared" si="47"/>
        <v>0.49457904765703475</v>
      </c>
      <c r="G315" s="133">
        <f t="shared" si="48"/>
        <v>0.49457904765703475</v>
      </c>
      <c r="H315" s="84">
        <v>205500</v>
      </c>
      <c r="I315" s="84">
        <v>210500</v>
      </c>
      <c r="J315" s="88">
        <v>125461438</v>
      </c>
      <c r="K315" s="82">
        <f t="shared" si="49"/>
        <v>6.1398275599262</v>
      </c>
      <c r="L315" s="82">
        <f t="shared" si="50"/>
        <v>6.1398275599262</v>
      </c>
      <c r="M315" s="96">
        <f t="shared" si="51"/>
        <v>0</v>
      </c>
      <c r="N315" s="96">
        <f t="shared" si="52"/>
        <v>308065118653627.31</v>
      </c>
      <c r="O315" s="89">
        <f t="shared" si="53"/>
        <v>298705073976657.87</v>
      </c>
      <c r="P315" s="86">
        <f t="shared" si="44"/>
        <v>969.61666832688911</v>
      </c>
      <c r="Q315" s="97">
        <f t="shared" si="54"/>
        <v>8.5181356203679337E-3</v>
      </c>
      <c r="R315" s="87">
        <f t="shared" si="45"/>
        <v>-9.6359743040685224E-3</v>
      </c>
      <c r="S315" s="87">
        <f t="shared" si="46"/>
        <v>2.4330900243309004E-2</v>
      </c>
    </row>
    <row r="316" spans="1:19">
      <c r="A316" s="82">
        <v>20190412</v>
      </c>
      <c r="B316" s="82" t="s">
        <v>99</v>
      </c>
      <c r="C316" s="83">
        <v>46250</v>
      </c>
      <c r="D316" s="83">
        <v>46850</v>
      </c>
      <c r="E316" s="83">
        <v>5969782550</v>
      </c>
      <c r="F316" s="83">
        <f t="shared" si="47"/>
        <v>0.49457904765703475</v>
      </c>
      <c r="G316" s="133">
        <f t="shared" si="48"/>
        <v>0.49457904765703475</v>
      </c>
      <c r="H316" s="84">
        <v>210500</v>
      </c>
      <c r="I316" s="84">
        <v>209000</v>
      </c>
      <c r="J316" s="88">
        <v>125461438</v>
      </c>
      <c r="K316" s="82">
        <f t="shared" si="49"/>
        <v>6.1398275599262</v>
      </c>
      <c r="L316" s="82">
        <f t="shared" si="50"/>
        <v>6.1398275599262</v>
      </c>
      <c r="M316" s="96">
        <f t="shared" si="51"/>
        <v>0</v>
      </c>
      <c r="N316" s="96">
        <f t="shared" si="52"/>
        <v>308065118653627.31</v>
      </c>
      <c r="O316" s="89">
        <f t="shared" si="53"/>
        <v>299321124205526.5</v>
      </c>
      <c r="P316" s="86">
        <f t="shared" si="44"/>
        <v>971.61640861414071</v>
      </c>
      <c r="Q316" s="97">
        <f t="shared" si="54"/>
        <v>2.0624029604423225E-3</v>
      </c>
      <c r="R316" s="87">
        <f t="shared" si="45"/>
        <v>1.2972972972972972E-2</v>
      </c>
      <c r="S316" s="87">
        <f t="shared" si="46"/>
        <v>-7.1258907363420431E-3</v>
      </c>
    </row>
    <row r="317" spans="1:19">
      <c r="A317" s="82">
        <v>20190415</v>
      </c>
      <c r="B317" s="82" t="s">
        <v>99</v>
      </c>
      <c r="C317" s="83">
        <v>46850</v>
      </c>
      <c r="D317" s="83">
        <v>47050</v>
      </c>
      <c r="E317" s="83">
        <v>5969782550</v>
      </c>
      <c r="F317" s="83">
        <f t="shared" si="47"/>
        <v>0.49457904765703475</v>
      </c>
      <c r="G317" s="133">
        <f t="shared" si="48"/>
        <v>0.49457904765703475</v>
      </c>
      <c r="H317" s="84">
        <v>209000</v>
      </c>
      <c r="I317" s="84">
        <v>203500</v>
      </c>
      <c r="J317" s="88">
        <v>125461438</v>
      </c>
      <c r="K317" s="82">
        <f t="shared" si="49"/>
        <v>6.1398275599262</v>
      </c>
      <c r="L317" s="82">
        <f t="shared" si="50"/>
        <v>6.1398275599262</v>
      </c>
      <c r="M317" s="96">
        <f t="shared" si="51"/>
        <v>0</v>
      </c>
      <c r="N317" s="96">
        <f t="shared" si="52"/>
        <v>308065118653627.31</v>
      </c>
      <c r="O317" s="89">
        <f t="shared" si="53"/>
        <v>295674916308114.12</v>
      </c>
      <c r="P317" s="86">
        <f t="shared" si="44"/>
        <v>959.78057366681594</v>
      </c>
      <c r="Q317" s="97">
        <f t="shared" si="54"/>
        <v>-1.2181592285176351E-2</v>
      </c>
      <c r="R317" s="87">
        <f t="shared" si="45"/>
        <v>4.2689434364994666E-3</v>
      </c>
      <c r="S317" s="87">
        <f t="shared" si="46"/>
        <v>-2.6315789473684209E-2</v>
      </c>
    </row>
    <row r="318" spans="1:19">
      <c r="A318" s="82">
        <v>20190416</v>
      </c>
      <c r="B318" s="82" t="s">
        <v>99</v>
      </c>
      <c r="C318" s="83">
        <v>47050</v>
      </c>
      <c r="D318" s="83">
        <v>47250</v>
      </c>
      <c r="E318" s="83">
        <v>5969782550</v>
      </c>
      <c r="F318" s="83">
        <f t="shared" si="47"/>
        <v>0.49457904765703475</v>
      </c>
      <c r="G318" s="133">
        <f t="shared" si="48"/>
        <v>0.49457904765703475</v>
      </c>
      <c r="H318" s="84">
        <v>203500</v>
      </c>
      <c r="I318" s="84">
        <v>208000</v>
      </c>
      <c r="J318" s="88">
        <v>125461438</v>
      </c>
      <c r="K318" s="82">
        <f t="shared" si="49"/>
        <v>6.1398275599262</v>
      </c>
      <c r="L318" s="82">
        <f t="shared" si="50"/>
        <v>6.1398275599262</v>
      </c>
      <c r="M318" s="96">
        <f t="shared" si="51"/>
        <v>0</v>
      </c>
      <c r="N318" s="96">
        <f t="shared" si="52"/>
        <v>308065118653627.31</v>
      </c>
      <c r="O318" s="89">
        <f t="shared" si="53"/>
        <v>299731824358105.56</v>
      </c>
      <c r="P318" s="86">
        <f t="shared" si="44"/>
        <v>972.94956880564177</v>
      </c>
      <c r="Q318" s="97">
        <f t="shared" si="54"/>
        <v>1.372083942948964E-2</v>
      </c>
      <c r="R318" s="87">
        <f t="shared" si="45"/>
        <v>4.2507970244420826E-3</v>
      </c>
      <c r="S318" s="87">
        <f t="shared" si="46"/>
        <v>2.2113022113022112E-2</v>
      </c>
    </row>
    <row r="319" spans="1:19">
      <c r="A319" s="82">
        <v>20190417</v>
      </c>
      <c r="B319" s="82" t="s">
        <v>99</v>
      </c>
      <c r="C319" s="83">
        <v>47250</v>
      </c>
      <c r="D319" s="83">
        <v>47050</v>
      </c>
      <c r="E319" s="83">
        <v>5969782550</v>
      </c>
      <c r="F319" s="83">
        <f t="shared" si="47"/>
        <v>0.49457904765703475</v>
      </c>
      <c r="G319" s="133">
        <f t="shared" si="48"/>
        <v>0.49457904765703475</v>
      </c>
      <c r="H319" s="84">
        <v>208000</v>
      </c>
      <c r="I319" s="84">
        <v>208500</v>
      </c>
      <c r="J319" s="88">
        <v>125461438</v>
      </c>
      <c r="K319" s="82">
        <f t="shared" si="49"/>
        <v>6.1398275599262</v>
      </c>
      <c r="L319" s="82">
        <f t="shared" si="50"/>
        <v>6.1398275599262</v>
      </c>
      <c r="M319" s="96">
        <f t="shared" si="51"/>
        <v>0</v>
      </c>
      <c r="N319" s="96">
        <f t="shared" si="52"/>
        <v>308065118653627.31</v>
      </c>
      <c r="O319" s="89">
        <f t="shared" si="53"/>
        <v>299526474281816</v>
      </c>
      <c r="P319" s="86">
        <f t="shared" si="44"/>
        <v>972.28298870989113</v>
      </c>
      <c r="Q319" s="97">
        <f t="shared" si="54"/>
        <v>-6.8511268941607759E-4</v>
      </c>
      <c r="R319" s="87">
        <f t="shared" si="45"/>
        <v>-4.2328042328042331E-3</v>
      </c>
      <c r="S319" s="87">
        <f t="shared" si="46"/>
        <v>2.403846153846154E-3</v>
      </c>
    </row>
    <row r="320" spans="1:19">
      <c r="A320" s="82">
        <v>20190418</v>
      </c>
      <c r="B320" s="82" t="s">
        <v>99</v>
      </c>
      <c r="C320" s="83">
        <v>47050</v>
      </c>
      <c r="D320" s="83">
        <v>45600</v>
      </c>
      <c r="E320" s="83">
        <v>5969782550</v>
      </c>
      <c r="F320" s="83">
        <f t="shared" si="47"/>
        <v>0.49457904765703475</v>
      </c>
      <c r="G320" s="133">
        <f t="shared" si="48"/>
        <v>0.49457904765703475</v>
      </c>
      <c r="H320" s="84">
        <v>208500</v>
      </c>
      <c r="I320" s="84">
        <v>203500</v>
      </c>
      <c r="J320" s="88">
        <v>125461438</v>
      </c>
      <c r="K320" s="82">
        <f t="shared" si="49"/>
        <v>6.1398275599262</v>
      </c>
      <c r="L320" s="82">
        <f t="shared" si="50"/>
        <v>6.1398275599262</v>
      </c>
      <c r="M320" s="96">
        <f t="shared" si="51"/>
        <v>0</v>
      </c>
      <c r="N320" s="96">
        <f t="shared" si="52"/>
        <v>308065118653627.31</v>
      </c>
      <c r="O320" s="89">
        <f t="shared" si="53"/>
        <v>291393748724081.19</v>
      </c>
      <c r="P320" s="86">
        <f t="shared" si="44"/>
        <v>945.88361706639512</v>
      </c>
      <c r="Q320" s="97">
        <f t="shared" si="54"/>
        <v>-2.7151942335764789E-2</v>
      </c>
      <c r="R320" s="87">
        <f t="shared" si="45"/>
        <v>-3.0818278427205102E-2</v>
      </c>
      <c r="S320" s="87">
        <f t="shared" si="46"/>
        <v>-2.3980815347721823E-2</v>
      </c>
    </row>
    <row r="321" spans="1:19">
      <c r="A321" s="82">
        <v>20190419</v>
      </c>
      <c r="B321" s="82" t="s">
        <v>99</v>
      </c>
      <c r="C321" s="83">
        <v>45600</v>
      </c>
      <c r="D321" s="83">
        <v>45300</v>
      </c>
      <c r="E321" s="83">
        <v>5969782550</v>
      </c>
      <c r="F321" s="83">
        <f t="shared" si="47"/>
        <v>0.49457904765703475</v>
      </c>
      <c r="G321" s="133">
        <f t="shared" si="48"/>
        <v>0.49457904765703475</v>
      </c>
      <c r="H321" s="84">
        <v>203500</v>
      </c>
      <c r="I321" s="84">
        <v>218000</v>
      </c>
      <c r="J321" s="88">
        <v>125461438</v>
      </c>
      <c r="K321" s="82">
        <f t="shared" si="49"/>
        <v>6.1398275599262</v>
      </c>
      <c r="L321" s="82">
        <f t="shared" si="50"/>
        <v>6.1398275599262</v>
      </c>
      <c r="M321" s="96">
        <f t="shared" si="51"/>
        <v>0</v>
      </c>
      <c r="N321" s="96">
        <f t="shared" si="52"/>
        <v>308065118653627.31</v>
      </c>
      <c r="O321" s="89">
        <f t="shared" si="53"/>
        <v>301677508037327</v>
      </c>
      <c r="P321" s="86">
        <f t="shared" si="44"/>
        <v>979.26538829122615</v>
      </c>
      <c r="Q321" s="97">
        <f t="shared" si="54"/>
        <v>3.5291626393068015E-2</v>
      </c>
      <c r="R321" s="87">
        <f t="shared" si="45"/>
        <v>-6.5789473684210523E-3</v>
      </c>
      <c r="S321" s="87">
        <f t="shared" si="46"/>
        <v>7.125307125307126E-2</v>
      </c>
    </row>
    <row r="322" spans="1:19">
      <c r="A322" s="82">
        <v>20190422</v>
      </c>
      <c r="B322" s="82" t="s">
        <v>99</v>
      </c>
      <c r="C322" s="83">
        <v>45300</v>
      </c>
      <c r="D322" s="83">
        <v>45350</v>
      </c>
      <c r="E322" s="83">
        <v>5969782550</v>
      </c>
      <c r="F322" s="83">
        <f t="shared" si="47"/>
        <v>0.49457904765703475</v>
      </c>
      <c r="G322" s="133">
        <f t="shared" si="48"/>
        <v>0.49457904765703475</v>
      </c>
      <c r="H322" s="84">
        <v>218000</v>
      </c>
      <c r="I322" s="84">
        <v>220500</v>
      </c>
      <c r="J322" s="88">
        <v>125461438</v>
      </c>
      <c r="K322" s="82">
        <f t="shared" si="49"/>
        <v>6.1398275599262</v>
      </c>
      <c r="L322" s="82">
        <f t="shared" si="50"/>
        <v>6.1398275599262</v>
      </c>
      <c r="M322" s="96">
        <f t="shared" si="51"/>
        <v>0</v>
      </c>
      <c r="N322" s="96">
        <f t="shared" si="52"/>
        <v>308065118653627.31</v>
      </c>
      <c r="O322" s="89">
        <f t="shared" si="53"/>
        <v>303750913492592.87</v>
      </c>
      <c r="P322" s="86">
        <f t="shared" si="44"/>
        <v>985.99580121277825</v>
      </c>
      <c r="Q322" s="97">
        <f t="shared" si="54"/>
        <v>6.8729202543310226E-3</v>
      </c>
      <c r="R322" s="87">
        <f t="shared" si="45"/>
        <v>1.1037527593818985E-3</v>
      </c>
      <c r="S322" s="87">
        <f t="shared" si="46"/>
        <v>1.1467889908256881E-2</v>
      </c>
    </row>
    <row r="323" spans="1:19">
      <c r="A323" s="82">
        <v>20190423</v>
      </c>
      <c r="B323" s="82" t="s">
        <v>99</v>
      </c>
      <c r="C323" s="83">
        <v>45350</v>
      </c>
      <c r="D323" s="83">
        <v>45200</v>
      </c>
      <c r="E323" s="83">
        <v>5969782550</v>
      </c>
      <c r="F323" s="83">
        <f t="shared" si="47"/>
        <v>0.49457904765703475</v>
      </c>
      <c r="G323" s="133">
        <f t="shared" si="48"/>
        <v>0.49457904765703475</v>
      </c>
      <c r="H323" s="84">
        <v>220500</v>
      </c>
      <c r="I323" s="84">
        <v>221500</v>
      </c>
      <c r="J323" s="88">
        <v>125461438</v>
      </c>
      <c r="K323" s="82">
        <f t="shared" si="49"/>
        <v>6.1398275599262</v>
      </c>
      <c r="L323" s="82">
        <f t="shared" si="50"/>
        <v>6.1398275599262</v>
      </c>
      <c r="M323" s="96">
        <f t="shared" si="51"/>
        <v>0</v>
      </c>
      <c r="N323" s="96">
        <f t="shared" si="52"/>
        <v>308065118653627.31</v>
      </c>
      <c r="O323" s="89">
        <f t="shared" si="53"/>
        <v>304078345682088.44</v>
      </c>
      <c r="P323" s="86">
        <f t="shared" si="44"/>
        <v>987.05866802134983</v>
      </c>
      <c r="Q323" s="97">
        <f t="shared" si="54"/>
        <v>1.0779628141055517E-3</v>
      </c>
      <c r="R323" s="87">
        <f t="shared" si="45"/>
        <v>-3.3076074972436605E-3</v>
      </c>
      <c r="S323" s="87">
        <f t="shared" si="46"/>
        <v>4.5351473922902496E-3</v>
      </c>
    </row>
    <row r="324" spans="1:19" s="80" customFormat="1">
      <c r="A324" s="91">
        <v>20190424</v>
      </c>
      <c r="B324" s="91" t="s">
        <v>99</v>
      </c>
      <c r="C324" s="91">
        <v>45200</v>
      </c>
      <c r="D324" s="91">
        <v>44750</v>
      </c>
      <c r="E324" s="91">
        <v>5969782550</v>
      </c>
      <c r="F324" s="91">
        <f t="shared" si="47"/>
        <v>0.49457904765703475</v>
      </c>
      <c r="G324" s="146">
        <f t="shared" si="48"/>
        <v>0.48497875450447453</v>
      </c>
      <c r="H324" s="91">
        <v>221500</v>
      </c>
      <c r="I324" s="91">
        <v>218000</v>
      </c>
      <c r="J324" s="92">
        <v>127953489</v>
      </c>
      <c r="K324" s="91">
        <f t="shared" si="49"/>
        <v>6.1398275599262</v>
      </c>
      <c r="L324" s="91">
        <f t="shared" si="50"/>
        <v>5.9033876472065971</v>
      </c>
      <c r="M324" s="93">
        <f t="shared" si="51"/>
        <v>1</v>
      </c>
      <c r="N324" s="93">
        <f t="shared" si="52"/>
        <v>302085254639646.81</v>
      </c>
      <c r="O324" s="92">
        <f t="shared" si="53"/>
        <v>294229264443578.75</v>
      </c>
      <c r="P324" s="94">
        <f t="shared" ref="P324:P381" si="55">O324/N324*1000</f>
        <v>973.99412889106634</v>
      </c>
      <c r="Q324" s="95">
        <f t="shared" si="54"/>
        <v>-1.3235828379353141E-2</v>
      </c>
      <c r="R324" s="91">
        <f t="shared" ref="R324:R381" si="56">(D324-C324)/C324</f>
        <v>-9.9557522123893804E-3</v>
      </c>
      <c r="S324" s="91">
        <f t="shared" ref="S324:S381" si="57">(I324-H324)/H324</f>
        <v>-1.580135440180587E-2</v>
      </c>
    </row>
    <row r="325" spans="1:19">
      <c r="A325" s="82">
        <v>20190425</v>
      </c>
      <c r="B325" s="82" t="s">
        <v>99</v>
      </c>
      <c r="C325" s="83">
        <v>44750</v>
      </c>
      <c r="D325" s="83">
        <v>44650</v>
      </c>
      <c r="E325" s="83">
        <v>5969782550</v>
      </c>
      <c r="F325" s="83">
        <f t="shared" ref="F325:F381" si="58">G324</f>
        <v>0.48497875450447453</v>
      </c>
      <c r="G325" s="133">
        <f t="shared" ref="G325:G381" si="59">IF(B325="Y",0.4*(C325*E325+H325*J325)/(C325*E325),IF(M325=0,F325,D324*E324*G324/O324*(C325*E325+H325*J325)/(C325*E325)))</f>
        <v>0.48497875450447453</v>
      </c>
      <c r="H325" s="84">
        <v>218000</v>
      </c>
      <c r="I325" s="84">
        <v>211500</v>
      </c>
      <c r="J325" s="88">
        <v>127953489</v>
      </c>
      <c r="K325" s="82">
        <f t="shared" ref="K325:K381" si="60">L324</f>
        <v>5.9033876472065971</v>
      </c>
      <c r="L325" s="82">
        <f t="shared" ref="L325:L381" si="61">IF(B325="Y",0.6*(C325*E325+H325*J325)/(H325*J325),IF(M325=0,K325,I324*J324*L324/O324*(C325*E325+H325*J325)/(H325*J325)))</f>
        <v>5.9033876472065971</v>
      </c>
      <c r="M325" s="96">
        <f t="shared" ref="M325:M381" si="62">IF(O324&lt;&gt;(C325*E325*F325+H325*J325*K325),1,0)</f>
        <v>0</v>
      </c>
      <c r="N325" s="96">
        <f t="shared" ref="N325:N381" si="63">IF(AND(M325=0,B325="N"),N324,N324*(C325*E325*G325+H325*J325*L325)/O324)</f>
        <v>302085254639646.81</v>
      </c>
      <c r="O325" s="89">
        <f t="shared" ref="O325:O381" si="64">D325*E325*G325+I325*J325*L325</f>
        <v>289029908871535.31</v>
      </c>
      <c r="P325" s="86">
        <f t="shared" si="55"/>
        <v>956.78257853503953</v>
      </c>
      <c r="Q325" s="97">
        <f t="shared" ref="Q325:Q381" si="65">(P325-P324)/P324</f>
        <v>-1.767110277720348E-2</v>
      </c>
      <c r="R325" s="87">
        <f t="shared" si="56"/>
        <v>-2.2346368715083797E-3</v>
      </c>
      <c r="S325" s="87">
        <f t="shared" si="57"/>
        <v>-2.9816513761467892E-2</v>
      </c>
    </row>
    <row r="326" spans="1:19">
      <c r="A326" s="82">
        <v>20190426</v>
      </c>
      <c r="B326" s="82" t="s">
        <v>99</v>
      </c>
      <c r="C326" s="83">
        <v>44650</v>
      </c>
      <c r="D326" s="83">
        <v>44850</v>
      </c>
      <c r="E326" s="83">
        <v>5969782550</v>
      </c>
      <c r="F326" s="83">
        <f t="shared" si="58"/>
        <v>0.48497875450447453</v>
      </c>
      <c r="G326" s="133">
        <f t="shared" si="59"/>
        <v>0.48497875450447453</v>
      </c>
      <c r="H326" s="84">
        <v>211500</v>
      </c>
      <c r="I326" s="84">
        <v>212000</v>
      </c>
      <c r="J326" s="88">
        <v>127953489</v>
      </c>
      <c r="K326" s="82">
        <f t="shared" si="60"/>
        <v>5.9033876472065971</v>
      </c>
      <c r="L326" s="82">
        <f t="shared" si="61"/>
        <v>5.9033876472065971</v>
      </c>
      <c r="M326" s="96">
        <f t="shared" si="62"/>
        <v>0</v>
      </c>
      <c r="N326" s="96">
        <f t="shared" si="63"/>
        <v>302085254639646.81</v>
      </c>
      <c r="O326" s="89">
        <f t="shared" si="64"/>
        <v>289986631935877.37</v>
      </c>
      <c r="P326" s="86">
        <f t="shared" si="55"/>
        <v>959.94964163940494</v>
      </c>
      <c r="Q326" s="97">
        <f t="shared" si="65"/>
        <v>3.3101178631561238E-3</v>
      </c>
      <c r="R326" s="87">
        <f t="shared" si="56"/>
        <v>4.4792833146696529E-3</v>
      </c>
      <c r="S326" s="87">
        <f t="shared" si="57"/>
        <v>2.3640661938534278E-3</v>
      </c>
    </row>
    <row r="327" spans="1:19">
      <c r="A327" s="82">
        <v>20190429</v>
      </c>
      <c r="B327" s="82" t="s">
        <v>99</v>
      </c>
      <c r="C327" s="83">
        <v>44850</v>
      </c>
      <c r="D327" s="83">
        <v>46150</v>
      </c>
      <c r="E327" s="83">
        <v>5969782550</v>
      </c>
      <c r="F327" s="83">
        <f t="shared" si="58"/>
        <v>0.48497875450447453</v>
      </c>
      <c r="G327" s="133">
        <f t="shared" si="59"/>
        <v>0.48497875450447453</v>
      </c>
      <c r="H327" s="84">
        <v>212000</v>
      </c>
      <c r="I327" s="84">
        <v>216000</v>
      </c>
      <c r="J327" s="88">
        <v>127953489</v>
      </c>
      <c r="K327" s="82">
        <f t="shared" si="60"/>
        <v>5.9033876472065971</v>
      </c>
      <c r="L327" s="82">
        <f t="shared" si="61"/>
        <v>5.9033876472065971</v>
      </c>
      <c r="M327" s="96">
        <f t="shared" si="62"/>
        <v>0</v>
      </c>
      <c r="N327" s="96">
        <f t="shared" si="63"/>
        <v>302085254639646.81</v>
      </c>
      <c r="O327" s="89">
        <f t="shared" si="64"/>
        <v>296771851138885.75</v>
      </c>
      <c r="P327" s="86">
        <f t="shared" si="55"/>
        <v>982.41091407424256</v>
      </c>
      <c r="Q327" s="97">
        <f t="shared" si="65"/>
        <v>2.3398386186673479E-2</v>
      </c>
      <c r="R327" s="87">
        <f t="shared" si="56"/>
        <v>2.8985507246376812E-2</v>
      </c>
      <c r="S327" s="87">
        <f t="shared" si="57"/>
        <v>1.8867924528301886E-2</v>
      </c>
    </row>
    <row r="328" spans="1:19">
      <c r="A328" s="82">
        <v>20190430</v>
      </c>
      <c r="B328" s="82" t="s">
        <v>99</v>
      </c>
      <c r="C328" s="83">
        <v>46150</v>
      </c>
      <c r="D328" s="83">
        <v>45850</v>
      </c>
      <c r="E328" s="83">
        <v>5969782550</v>
      </c>
      <c r="F328" s="83">
        <f t="shared" si="58"/>
        <v>0.48497875450447453</v>
      </c>
      <c r="G328" s="133">
        <f t="shared" si="59"/>
        <v>0.48497875450447453</v>
      </c>
      <c r="H328" s="84">
        <v>216000</v>
      </c>
      <c r="I328" s="84">
        <v>212000</v>
      </c>
      <c r="J328" s="88">
        <v>127953489</v>
      </c>
      <c r="K328" s="82">
        <f t="shared" si="60"/>
        <v>5.9033876472065971</v>
      </c>
      <c r="L328" s="82">
        <f t="shared" si="61"/>
        <v>5.9033876472065971</v>
      </c>
      <c r="M328" s="96">
        <f t="shared" si="62"/>
        <v>0</v>
      </c>
      <c r="N328" s="96">
        <f t="shared" si="63"/>
        <v>302085254639646.81</v>
      </c>
      <c r="O328" s="89">
        <f t="shared" si="64"/>
        <v>292881849641638.94</v>
      </c>
      <c r="P328" s="86">
        <f t="shared" si="55"/>
        <v>969.53374963969532</v>
      </c>
      <c r="Q328" s="97">
        <f t="shared" si="65"/>
        <v>-1.3107717198644731E-2</v>
      </c>
      <c r="R328" s="87">
        <f t="shared" si="56"/>
        <v>-6.5005417118093175E-3</v>
      </c>
      <c r="S328" s="87">
        <f t="shared" si="57"/>
        <v>-1.8518518518518517E-2</v>
      </c>
    </row>
    <row r="329" spans="1:19">
      <c r="A329" s="82">
        <v>20190502</v>
      </c>
      <c r="B329" s="82" t="s">
        <v>99</v>
      </c>
      <c r="C329" s="83">
        <v>45850</v>
      </c>
      <c r="D329" s="83">
        <v>45900</v>
      </c>
      <c r="E329" s="83">
        <v>5969782550</v>
      </c>
      <c r="F329" s="83">
        <f t="shared" si="58"/>
        <v>0.48497875450447453</v>
      </c>
      <c r="G329" s="133">
        <f t="shared" si="59"/>
        <v>0.48497875450447453</v>
      </c>
      <c r="H329" s="84">
        <v>212000</v>
      </c>
      <c r="I329" s="84">
        <v>207000</v>
      </c>
      <c r="J329" s="88">
        <v>127953489</v>
      </c>
      <c r="K329" s="82">
        <f t="shared" si="60"/>
        <v>5.9033876472065971</v>
      </c>
      <c r="L329" s="82">
        <f t="shared" si="61"/>
        <v>5.9033876472065971</v>
      </c>
      <c r="M329" s="96">
        <f t="shared" si="62"/>
        <v>0</v>
      </c>
      <c r="N329" s="96">
        <f t="shared" si="63"/>
        <v>302085254639646.81</v>
      </c>
      <c r="O329" s="89">
        <f t="shared" si="64"/>
        <v>289249815295029.06</v>
      </c>
      <c r="P329" s="86">
        <f t="shared" si="55"/>
        <v>957.51053999663452</v>
      </c>
      <c r="Q329" s="97">
        <f t="shared" si="65"/>
        <v>-1.2401022292961892E-2</v>
      </c>
      <c r="R329" s="87">
        <f t="shared" si="56"/>
        <v>1.0905125408942203E-3</v>
      </c>
      <c r="S329" s="87">
        <f t="shared" si="57"/>
        <v>-2.358490566037736E-2</v>
      </c>
    </row>
    <row r="330" spans="1:19">
      <c r="A330" s="82">
        <v>20190503</v>
      </c>
      <c r="B330" s="82" t="s">
        <v>99</v>
      </c>
      <c r="C330" s="83">
        <v>45900</v>
      </c>
      <c r="D330" s="83">
        <v>45300</v>
      </c>
      <c r="E330" s="83">
        <v>5969782550</v>
      </c>
      <c r="F330" s="83">
        <f t="shared" si="58"/>
        <v>0.48497875450447453</v>
      </c>
      <c r="G330" s="133">
        <f t="shared" si="59"/>
        <v>0.48497875450447453</v>
      </c>
      <c r="H330" s="84">
        <v>207000</v>
      </c>
      <c r="I330" s="84">
        <v>204500</v>
      </c>
      <c r="J330" s="88">
        <v>127953489</v>
      </c>
      <c r="K330" s="82">
        <f t="shared" si="60"/>
        <v>5.9033876472065971</v>
      </c>
      <c r="L330" s="82">
        <f t="shared" si="61"/>
        <v>5.9033876472065971</v>
      </c>
      <c r="M330" s="96">
        <f t="shared" si="62"/>
        <v>0</v>
      </c>
      <c r="N330" s="96">
        <f t="shared" si="63"/>
        <v>302085254639646.81</v>
      </c>
      <c r="O330" s="89">
        <f t="shared" si="64"/>
        <v>285624287055623.25</v>
      </c>
      <c r="P330" s="86">
        <f t="shared" si="55"/>
        <v>945.50886767492307</v>
      </c>
      <c r="Q330" s="97">
        <f t="shared" si="65"/>
        <v>-1.2534245650970732E-2</v>
      </c>
      <c r="R330" s="87">
        <f t="shared" si="56"/>
        <v>-1.3071895424836602E-2</v>
      </c>
      <c r="S330" s="87">
        <f t="shared" si="57"/>
        <v>-1.2077294685990338E-2</v>
      </c>
    </row>
    <row r="331" spans="1:19">
      <c r="A331" s="82">
        <v>20190507</v>
      </c>
      <c r="B331" s="82" t="s">
        <v>99</v>
      </c>
      <c r="C331" s="83">
        <v>45300</v>
      </c>
      <c r="D331" s="83">
        <v>44850</v>
      </c>
      <c r="E331" s="83">
        <v>5969782550</v>
      </c>
      <c r="F331" s="83">
        <f t="shared" si="58"/>
        <v>0.48497875450447453</v>
      </c>
      <c r="G331" s="133">
        <f t="shared" si="59"/>
        <v>0.48497875450447453</v>
      </c>
      <c r="H331" s="84">
        <v>204500</v>
      </c>
      <c r="I331" s="84">
        <v>205500</v>
      </c>
      <c r="J331" s="88">
        <v>127953489</v>
      </c>
      <c r="K331" s="82">
        <f t="shared" si="60"/>
        <v>5.9033876472065971</v>
      </c>
      <c r="L331" s="82">
        <f t="shared" si="61"/>
        <v>5.9033876472065971</v>
      </c>
      <c r="M331" s="96">
        <f t="shared" si="62"/>
        <v>0</v>
      </c>
      <c r="N331" s="96">
        <f t="shared" si="63"/>
        <v>302085254639646.81</v>
      </c>
      <c r="O331" s="89">
        <f t="shared" si="64"/>
        <v>285076798134410.06</v>
      </c>
      <c r="P331" s="86">
        <f t="shared" si="55"/>
        <v>943.69650208340727</v>
      </c>
      <c r="Q331" s="97">
        <f t="shared" si="65"/>
        <v>-1.9168150119760823E-3</v>
      </c>
      <c r="R331" s="87">
        <f t="shared" si="56"/>
        <v>-9.9337748344370865E-3</v>
      </c>
      <c r="S331" s="87">
        <f t="shared" si="57"/>
        <v>4.8899755501222494E-3</v>
      </c>
    </row>
    <row r="332" spans="1:19">
      <c r="A332" s="82">
        <v>20190508</v>
      </c>
      <c r="B332" s="82" t="s">
        <v>99</v>
      </c>
      <c r="C332" s="83">
        <v>44850</v>
      </c>
      <c r="D332" s="83">
        <v>44250</v>
      </c>
      <c r="E332" s="83">
        <v>5969782550</v>
      </c>
      <c r="F332" s="83">
        <f t="shared" si="58"/>
        <v>0.48497875450447453</v>
      </c>
      <c r="G332" s="133">
        <f t="shared" si="59"/>
        <v>0.48497875450447453</v>
      </c>
      <c r="H332" s="84">
        <v>205500</v>
      </c>
      <c r="I332" s="84">
        <v>205500</v>
      </c>
      <c r="J332" s="88">
        <v>127953489</v>
      </c>
      <c r="K332" s="82">
        <f t="shared" si="60"/>
        <v>5.9033876472065971</v>
      </c>
      <c r="L332" s="82">
        <f t="shared" si="61"/>
        <v>5.9033876472065971</v>
      </c>
      <c r="M332" s="96">
        <f t="shared" si="62"/>
        <v>0</v>
      </c>
      <c r="N332" s="96">
        <f t="shared" si="63"/>
        <v>302085254639646.81</v>
      </c>
      <c r="O332" s="89">
        <f t="shared" si="64"/>
        <v>283339667510953.12</v>
      </c>
      <c r="P332" s="86">
        <f t="shared" si="55"/>
        <v>937.94603728323307</v>
      </c>
      <c r="Q332" s="97">
        <f t="shared" si="65"/>
        <v>-6.0935531576930156E-3</v>
      </c>
      <c r="R332" s="87">
        <f t="shared" si="56"/>
        <v>-1.3377926421404682E-2</v>
      </c>
      <c r="S332" s="87">
        <f t="shared" si="57"/>
        <v>0</v>
      </c>
    </row>
    <row r="333" spans="1:19">
      <c r="A333" s="82">
        <v>20190509</v>
      </c>
      <c r="B333" s="82" t="s">
        <v>99</v>
      </c>
      <c r="C333" s="83">
        <v>44250</v>
      </c>
      <c r="D333" s="83">
        <v>42450</v>
      </c>
      <c r="E333" s="83">
        <v>5969782550</v>
      </c>
      <c r="F333" s="83">
        <f t="shared" si="58"/>
        <v>0.48497875450447453</v>
      </c>
      <c r="G333" s="133">
        <f t="shared" si="59"/>
        <v>0.48497875450447453</v>
      </c>
      <c r="H333" s="84">
        <v>205500</v>
      </c>
      <c r="I333" s="84">
        <v>210000</v>
      </c>
      <c r="J333" s="88">
        <v>127953489</v>
      </c>
      <c r="K333" s="82">
        <f t="shared" si="60"/>
        <v>5.9033876472065971</v>
      </c>
      <c r="L333" s="82">
        <f t="shared" si="61"/>
        <v>5.9033876472065971</v>
      </c>
      <c r="M333" s="96">
        <f t="shared" si="62"/>
        <v>0</v>
      </c>
      <c r="N333" s="96">
        <f t="shared" si="63"/>
        <v>302085254639646.81</v>
      </c>
      <c r="O333" s="89">
        <f t="shared" si="64"/>
        <v>281527391349290.5</v>
      </c>
      <c r="P333" s="86">
        <f t="shared" si="55"/>
        <v>931.9468164214785</v>
      </c>
      <c r="Q333" s="97">
        <f t="shared" si="65"/>
        <v>-6.3961258145845456E-3</v>
      </c>
      <c r="R333" s="87">
        <f t="shared" si="56"/>
        <v>-4.0677966101694912E-2</v>
      </c>
      <c r="S333" s="87">
        <f t="shared" si="57"/>
        <v>2.1897810218978103E-2</v>
      </c>
    </row>
    <row r="334" spans="1:19">
      <c r="A334" s="82">
        <v>20190510</v>
      </c>
      <c r="B334" s="82" t="s">
        <v>99</v>
      </c>
      <c r="C334" s="83">
        <v>42450</v>
      </c>
      <c r="D334" s="83">
        <v>42900</v>
      </c>
      <c r="E334" s="83">
        <v>5969782550</v>
      </c>
      <c r="F334" s="83">
        <f t="shared" si="58"/>
        <v>0.48497875450447453</v>
      </c>
      <c r="G334" s="133">
        <f t="shared" si="59"/>
        <v>0.48497875450447453</v>
      </c>
      <c r="H334" s="84">
        <v>210000</v>
      </c>
      <c r="I334" s="84">
        <v>201500</v>
      </c>
      <c r="J334" s="88">
        <v>127953489</v>
      </c>
      <c r="K334" s="82">
        <f t="shared" si="60"/>
        <v>5.9033876472065971</v>
      </c>
      <c r="L334" s="82">
        <f t="shared" si="61"/>
        <v>5.9033876472065971</v>
      </c>
      <c r="M334" s="96">
        <f t="shared" si="62"/>
        <v>0</v>
      </c>
      <c r="N334" s="96">
        <f t="shared" si="63"/>
        <v>302085254639646.81</v>
      </c>
      <c r="O334" s="89">
        <f t="shared" si="64"/>
        <v>276409687422656.75</v>
      </c>
      <c r="P334" s="86">
        <f t="shared" si="55"/>
        <v>915.00555944838129</v>
      </c>
      <c r="Q334" s="97">
        <f t="shared" si="65"/>
        <v>-1.8178351676921688E-2</v>
      </c>
      <c r="R334" s="87">
        <f t="shared" si="56"/>
        <v>1.0600706713780919E-2</v>
      </c>
      <c r="S334" s="87">
        <f t="shared" si="57"/>
        <v>-4.0476190476190478E-2</v>
      </c>
    </row>
    <row r="335" spans="1:19">
      <c r="A335" s="82">
        <v>20190513</v>
      </c>
      <c r="B335" s="82" t="s">
        <v>99</v>
      </c>
      <c r="C335" s="83">
        <v>42900</v>
      </c>
      <c r="D335" s="83">
        <v>42650</v>
      </c>
      <c r="E335" s="83">
        <v>5969782550</v>
      </c>
      <c r="F335" s="83">
        <f t="shared" si="58"/>
        <v>0.48497875450447453</v>
      </c>
      <c r="G335" s="133">
        <f t="shared" si="59"/>
        <v>0.48497875450447453</v>
      </c>
      <c r="H335" s="84">
        <v>201500</v>
      </c>
      <c r="I335" s="84">
        <v>194500</v>
      </c>
      <c r="J335" s="88">
        <v>127953489</v>
      </c>
      <c r="K335" s="82">
        <f t="shared" si="60"/>
        <v>5.9033876472065971</v>
      </c>
      <c r="L335" s="82">
        <f t="shared" si="61"/>
        <v>5.9033876472065971</v>
      </c>
      <c r="M335" s="96">
        <f t="shared" si="62"/>
        <v>0</v>
      </c>
      <c r="N335" s="96">
        <f t="shared" si="63"/>
        <v>302085254639646.81</v>
      </c>
      <c r="O335" s="89">
        <f t="shared" si="64"/>
        <v>270398369671559.25</v>
      </c>
      <c r="P335" s="86">
        <f t="shared" si="55"/>
        <v>895.10615138800347</v>
      </c>
      <c r="Q335" s="97">
        <f t="shared" si="65"/>
        <v>-2.1747854813444354E-2</v>
      </c>
      <c r="R335" s="87">
        <f t="shared" si="56"/>
        <v>-5.8275058275058279E-3</v>
      </c>
      <c r="S335" s="87">
        <f t="shared" si="57"/>
        <v>-3.4739454094292806E-2</v>
      </c>
    </row>
    <row r="336" spans="1:19">
      <c r="A336" s="82">
        <v>20190514</v>
      </c>
      <c r="B336" s="82" t="s">
        <v>99</v>
      </c>
      <c r="C336" s="83">
        <v>42650</v>
      </c>
      <c r="D336" s="83">
        <v>42650</v>
      </c>
      <c r="E336" s="83">
        <v>5969782550</v>
      </c>
      <c r="F336" s="83">
        <f t="shared" si="58"/>
        <v>0.48497875450447453</v>
      </c>
      <c r="G336" s="133">
        <f t="shared" si="59"/>
        <v>0.48497875450447453</v>
      </c>
      <c r="H336" s="84">
        <v>194500</v>
      </c>
      <c r="I336" s="84">
        <v>195500</v>
      </c>
      <c r="J336" s="88">
        <v>127953489</v>
      </c>
      <c r="K336" s="82">
        <f t="shared" si="60"/>
        <v>5.9033876472065971</v>
      </c>
      <c r="L336" s="82">
        <f t="shared" si="61"/>
        <v>5.9033876472065971</v>
      </c>
      <c r="M336" s="96">
        <f t="shared" si="62"/>
        <v>0</v>
      </c>
      <c r="N336" s="96">
        <f t="shared" si="63"/>
        <v>302085254639646.81</v>
      </c>
      <c r="O336" s="89">
        <f t="shared" si="64"/>
        <v>271153728717938.84</v>
      </c>
      <c r="P336" s="86">
        <f t="shared" si="55"/>
        <v>897.60663439661846</v>
      </c>
      <c r="Q336" s="97">
        <f t="shared" si="65"/>
        <v>2.7935044404930058E-3</v>
      </c>
      <c r="R336" s="87">
        <f t="shared" si="56"/>
        <v>0</v>
      </c>
      <c r="S336" s="87">
        <f t="shared" si="57"/>
        <v>5.1413881748071976E-3</v>
      </c>
    </row>
    <row r="337" spans="1:19">
      <c r="A337" s="82">
        <v>20190515</v>
      </c>
      <c r="B337" s="82" t="s">
        <v>99</v>
      </c>
      <c r="C337" s="83">
        <v>42650</v>
      </c>
      <c r="D337" s="83">
        <v>42550</v>
      </c>
      <c r="E337" s="83">
        <v>5969782550</v>
      </c>
      <c r="F337" s="83">
        <f t="shared" si="58"/>
        <v>0.48497875450447453</v>
      </c>
      <c r="G337" s="133">
        <f t="shared" si="59"/>
        <v>0.48497875450447453</v>
      </c>
      <c r="H337" s="84">
        <v>195500</v>
      </c>
      <c r="I337" s="84">
        <v>196000</v>
      </c>
      <c r="J337" s="88">
        <v>127953489</v>
      </c>
      <c r="K337" s="82">
        <f t="shared" si="60"/>
        <v>5.9033876472065971</v>
      </c>
      <c r="L337" s="82">
        <f t="shared" si="61"/>
        <v>5.9033876472065971</v>
      </c>
      <c r="M337" s="96">
        <f t="shared" si="62"/>
        <v>0</v>
      </c>
      <c r="N337" s="96">
        <f t="shared" si="63"/>
        <v>302085254639646.81</v>
      </c>
      <c r="O337" s="89">
        <f t="shared" si="64"/>
        <v>271241886470552.47</v>
      </c>
      <c r="P337" s="86">
        <f t="shared" si="55"/>
        <v>897.89846510089683</v>
      </c>
      <c r="Q337" s="97">
        <f t="shared" si="65"/>
        <v>3.251209305895339E-4</v>
      </c>
      <c r="R337" s="87">
        <f t="shared" si="56"/>
        <v>-2.3446658851113715E-3</v>
      </c>
      <c r="S337" s="87">
        <f t="shared" si="57"/>
        <v>2.5575447570332483E-3</v>
      </c>
    </row>
    <row r="338" spans="1:19">
      <c r="A338" s="82">
        <v>20190516</v>
      </c>
      <c r="B338" s="82" t="s">
        <v>99</v>
      </c>
      <c r="C338" s="83">
        <v>42550</v>
      </c>
      <c r="D338" s="83">
        <v>41550</v>
      </c>
      <c r="E338" s="83">
        <v>5969782550</v>
      </c>
      <c r="F338" s="83">
        <f t="shared" si="58"/>
        <v>0.48497875450447453</v>
      </c>
      <c r="G338" s="133">
        <f t="shared" si="59"/>
        <v>0.48497875450447453</v>
      </c>
      <c r="H338" s="84">
        <v>196000</v>
      </c>
      <c r="I338" s="84">
        <v>196500</v>
      </c>
      <c r="J338" s="88">
        <v>127953489</v>
      </c>
      <c r="K338" s="82">
        <f t="shared" si="60"/>
        <v>5.9033876472065971</v>
      </c>
      <c r="L338" s="82">
        <f t="shared" si="61"/>
        <v>5.9033876472065971</v>
      </c>
      <c r="M338" s="96">
        <f t="shared" si="62"/>
        <v>0</v>
      </c>
      <c r="N338" s="96">
        <f t="shared" si="63"/>
        <v>302085254639646.81</v>
      </c>
      <c r="O338" s="89">
        <f t="shared" si="64"/>
        <v>268724348287980.75</v>
      </c>
      <c r="P338" s="86">
        <f t="shared" si="55"/>
        <v>889.56459860491429</v>
      </c>
      <c r="Q338" s="97">
        <f t="shared" si="65"/>
        <v>-9.2815243815413551E-3</v>
      </c>
      <c r="R338" s="87">
        <f t="shared" si="56"/>
        <v>-2.3501762632197415E-2</v>
      </c>
      <c r="S338" s="87">
        <f t="shared" si="57"/>
        <v>2.5510204081632651E-3</v>
      </c>
    </row>
    <row r="339" spans="1:19" s="80" customFormat="1">
      <c r="A339" s="91">
        <v>20190517</v>
      </c>
      <c r="B339" s="91" t="s">
        <v>99</v>
      </c>
      <c r="C339" s="91">
        <v>41550</v>
      </c>
      <c r="D339" s="91">
        <v>41200</v>
      </c>
      <c r="E339" s="91">
        <v>5969782550</v>
      </c>
      <c r="F339" s="91">
        <f t="shared" si="58"/>
        <v>0.48497875450447453</v>
      </c>
      <c r="G339" s="146">
        <f t="shared" si="59"/>
        <v>0.49316648071487618</v>
      </c>
      <c r="H339" s="91">
        <v>196500</v>
      </c>
      <c r="I339" s="91">
        <v>195500</v>
      </c>
      <c r="J339" s="92">
        <v>128329070</v>
      </c>
      <c r="K339" s="91">
        <f t="shared" si="60"/>
        <v>5.9033876472065971</v>
      </c>
      <c r="L339" s="91">
        <f t="shared" si="61"/>
        <v>5.9854833220896904</v>
      </c>
      <c r="M339" s="93">
        <f t="shared" si="62"/>
        <v>1</v>
      </c>
      <c r="N339" s="93">
        <f t="shared" si="63"/>
        <v>307185254040066</v>
      </c>
      <c r="O339" s="92">
        <f t="shared" si="64"/>
        <v>271462581871489.87</v>
      </c>
      <c r="P339" s="94">
        <f t="shared" si="55"/>
        <v>883.70967779619764</v>
      </c>
      <c r="Q339" s="95">
        <f t="shared" si="65"/>
        <v>-6.5817826135379119E-3</v>
      </c>
      <c r="R339" s="91">
        <f t="shared" si="56"/>
        <v>-8.4235860409145602E-3</v>
      </c>
      <c r="S339" s="91">
        <f t="shared" si="57"/>
        <v>-5.0890585241730284E-3</v>
      </c>
    </row>
    <row r="340" spans="1:19">
      <c r="A340" s="82">
        <v>20190520</v>
      </c>
      <c r="B340" s="82" t="s">
        <v>99</v>
      </c>
      <c r="C340" s="83">
        <v>41200</v>
      </c>
      <c r="D340" s="83">
        <v>42000</v>
      </c>
      <c r="E340" s="83">
        <v>5969782550</v>
      </c>
      <c r="F340" s="83">
        <f t="shared" si="58"/>
        <v>0.49316648071487618</v>
      </c>
      <c r="G340" s="133">
        <f t="shared" si="59"/>
        <v>0.49316648071487618</v>
      </c>
      <c r="H340" s="84">
        <v>195500</v>
      </c>
      <c r="I340" s="84">
        <v>188000</v>
      </c>
      <c r="J340" s="88">
        <v>128329070</v>
      </c>
      <c r="K340" s="82">
        <f t="shared" si="60"/>
        <v>5.9854833220896904</v>
      </c>
      <c r="L340" s="82">
        <f t="shared" si="61"/>
        <v>5.9854833220896904</v>
      </c>
      <c r="M340" s="96">
        <f t="shared" si="62"/>
        <v>0</v>
      </c>
      <c r="N340" s="96">
        <f t="shared" si="63"/>
        <v>307185254040066</v>
      </c>
      <c r="O340" s="89">
        <f t="shared" si="64"/>
        <v>268057022880461.06</v>
      </c>
      <c r="P340" s="86">
        <f t="shared" si="55"/>
        <v>872.6233416318172</v>
      </c>
      <c r="Q340" s="97">
        <f t="shared" si="65"/>
        <v>-1.2545224345655732E-2</v>
      </c>
      <c r="R340" s="87">
        <f t="shared" si="56"/>
        <v>1.9417475728155338E-2</v>
      </c>
      <c r="S340" s="87">
        <f t="shared" si="57"/>
        <v>-3.8363171355498722E-2</v>
      </c>
    </row>
    <row r="341" spans="1:19">
      <c r="A341" s="82">
        <v>20190521</v>
      </c>
      <c r="B341" s="82" t="s">
        <v>99</v>
      </c>
      <c r="C341" s="83">
        <v>42000</v>
      </c>
      <c r="D341" s="83">
        <v>43150</v>
      </c>
      <c r="E341" s="83">
        <v>5969782550</v>
      </c>
      <c r="F341" s="83">
        <f t="shared" si="58"/>
        <v>0.49316648071487618</v>
      </c>
      <c r="G341" s="133">
        <f t="shared" si="59"/>
        <v>0.49316648071487618</v>
      </c>
      <c r="H341" s="84">
        <v>188000</v>
      </c>
      <c r="I341" s="84">
        <v>181000</v>
      </c>
      <c r="J341" s="88">
        <v>128329070</v>
      </c>
      <c r="K341" s="82">
        <f t="shared" si="60"/>
        <v>5.9854833220896904</v>
      </c>
      <c r="L341" s="82">
        <f t="shared" si="61"/>
        <v>5.9854833220896904</v>
      </c>
      <c r="M341" s="96">
        <f t="shared" si="62"/>
        <v>0</v>
      </c>
      <c r="N341" s="96">
        <f t="shared" si="63"/>
        <v>307185254040066</v>
      </c>
      <c r="O341" s="89">
        <f t="shared" si="64"/>
        <v>266065953471330.12</v>
      </c>
      <c r="P341" s="86">
        <f t="shared" si="55"/>
        <v>866.14168477184546</v>
      </c>
      <c r="Q341" s="97">
        <f t="shared" si="65"/>
        <v>-7.4277830430835735E-3</v>
      </c>
      <c r="R341" s="87">
        <f t="shared" si="56"/>
        <v>2.7380952380952381E-2</v>
      </c>
      <c r="S341" s="87">
        <f t="shared" si="57"/>
        <v>-3.7234042553191488E-2</v>
      </c>
    </row>
    <row r="342" spans="1:19">
      <c r="A342" s="82">
        <v>20190522</v>
      </c>
      <c r="B342" s="82" t="s">
        <v>99</v>
      </c>
      <c r="C342" s="83">
        <v>43150</v>
      </c>
      <c r="D342" s="83">
        <v>43500</v>
      </c>
      <c r="E342" s="83">
        <v>5969782550</v>
      </c>
      <c r="F342" s="83">
        <f t="shared" si="58"/>
        <v>0.49316648071487618</v>
      </c>
      <c r="G342" s="133">
        <f t="shared" si="59"/>
        <v>0.49316648071487618</v>
      </c>
      <c r="H342" s="84">
        <v>181000</v>
      </c>
      <c r="I342" s="84">
        <v>184500</v>
      </c>
      <c r="J342" s="88">
        <v>128329070</v>
      </c>
      <c r="K342" s="82">
        <f t="shared" si="60"/>
        <v>5.9854833220896904</v>
      </c>
      <c r="L342" s="82">
        <f t="shared" si="61"/>
        <v>5.9854833220896904</v>
      </c>
      <c r="M342" s="96">
        <f t="shared" si="62"/>
        <v>0</v>
      </c>
      <c r="N342" s="96">
        <f t="shared" si="63"/>
        <v>307185254040066</v>
      </c>
      <c r="O342" s="89">
        <f t="shared" si="64"/>
        <v>269784777577900.94</v>
      </c>
      <c r="P342" s="86">
        <f t="shared" si="55"/>
        <v>878.24781310209983</v>
      </c>
      <c r="Q342" s="97">
        <f t="shared" si="65"/>
        <v>1.3977076202542195E-2</v>
      </c>
      <c r="R342" s="87">
        <f t="shared" si="56"/>
        <v>8.1112398609501733E-3</v>
      </c>
      <c r="S342" s="87">
        <f t="shared" si="57"/>
        <v>1.9337016574585635E-2</v>
      </c>
    </row>
    <row r="343" spans="1:19">
      <c r="A343" s="82">
        <v>20190523</v>
      </c>
      <c r="B343" s="82" t="s">
        <v>99</v>
      </c>
      <c r="C343" s="83">
        <v>43500</v>
      </c>
      <c r="D343" s="83">
        <v>43850</v>
      </c>
      <c r="E343" s="83">
        <v>5969782550</v>
      </c>
      <c r="F343" s="83">
        <f t="shared" si="58"/>
        <v>0.49316648071487618</v>
      </c>
      <c r="G343" s="133">
        <f t="shared" si="59"/>
        <v>0.49316648071487618</v>
      </c>
      <c r="H343" s="84">
        <v>184500</v>
      </c>
      <c r="I343" s="84">
        <v>180500</v>
      </c>
      <c r="J343" s="88">
        <v>128329070</v>
      </c>
      <c r="K343" s="82">
        <f t="shared" si="60"/>
        <v>5.9854833220896904</v>
      </c>
      <c r="L343" s="82">
        <f t="shared" si="61"/>
        <v>5.9854833220896904</v>
      </c>
      <c r="M343" s="96">
        <f t="shared" si="62"/>
        <v>0</v>
      </c>
      <c r="N343" s="96">
        <f t="shared" si="63"/>
        <v>307185254040066</v>
      </c>
      <c r="O343" s="89">
        <f t="shared" si="64"/>
        <v>267742765372789.62</v>
      </c>
      <c r="P343" s="86">
        <f t="shared" si="55"/>
        <v>871.60031886774129</v>
      </c>
      <c r="Q343" s="97">
        <f t="shared" si="65"/>
        <v>-7.5690416021403006E-3</v>
      </c>
      <c r="R343" s="87">
        <f t="shared" si="56"/>
        <v>8.0459770114942528E-3</v>
      </c>
      <c r="S343" s="87">
        <f t="shared" si="57"/>
        <v>-2.1680216802168022E-2</v>
      </c>
    </row>
    <row r="344" spans="1:19">
      <c r="A344" s="82">
        <v>20190524</v>
      </c>
      <c r="B344" s="82" t="s">
        <v>99</v>
      </c>
      <c r="C344" s="83">
        <v>43850</v>
      </c>
      <c r="D344" s="83">
        <v>42700</v>
      </c>
      <c r="E344" s="83">
        <v>5969782550</v>
      </c>
      <c r="F344" s="83">
        <f t="shared" si="58"/>
        <v>0.49316648071487618</v>
      </c>
      <c r="G344" s="133">
        <f t="shared" si="59"/>
        <v>0.49316648071487618</v>
      </c>
      <c r="H344" s="84">
        <v>180500</v>
      </c>
      <c r="I344" s="84">
        <v>181000</v>
      </c>
      <c r="J344" s="88">
        <v>128329070</v>
      </c>
      <c r="K344" s="82">
        <f t="shared" si="60"/>
        <v>5.9854833220896904</v>
      </c>
      <c r="L344" s="82">
        <f t="shared" si="61"/>
        <v>5.9854833220896904</v>
      </c>
      <c r="M344" s="96">
        <f t="shared" si="62"/>
        <v>0</v>
      </c>
      <c r="N344" s="96">
        <f t="shared" si="63"/>
        <v>307185254040066</v>
      </c>
      <c r="O344" s="89">
        <f t="shared" si="64"/>
        <v>264741109978462.69</v>
      </c>
      <c r="P344" s="86">
        <f t="shared" si="55"/>
        <v>861.82883617171501</v>
      </c>
      <c r="Q344" s="97">
        <f t="shared" si="65"/>
        <v>-1.1210967325849534E-2</v>
      </c>
      <c r="R344" s="87">
        <f t="shared" si="56"/>
        <v>-2.6225769669327253E-2</v>
      </c>
      <c r="S344" s="87">
        <f t="shared" si="57"/>
        <v>2.7700831024930748E-3</v>
      </c>
    </row>
    <row r="345" spans="1:19">
      <c r="A345" s="82">
        <v>20190527</v>
      </c>
      <c r="B345" s="82" t="s">
        <v>99</v>
      </c>
      <c r="C345" s="83">
        <v>42700</v>
      </c>
      <c r="D345" s="83">
        <v>42650</v>
      </c>
      <c r="E345" s="83">
        <v>5969782550</v>
      </c>
      <c r="F345" s="83">
        <f t="shared" si="58"/>
        <v>0.49316648071487618</v>
      </c>
      <c r="G345" s="133">
        <f t="shared" si="59"/>
        <v>0.49316648071487618</v>
      </c>
      <c r="H345" s="84">
        <v>181000</v>
      </c>
      <c r="I345" s="84">
        <v>174000</v>
      </c>
      <c r="J345" s="88">
        <v>128329070</v>
      </c>
      <c r="K345" s="82">
        <f t="shared" si="60"/>
        <v>5.9854833220896904</v>
      </c>
      <c r="L345" s="82">
        <f t="shared" si="61"/>
        <v>5.9854833220896904</v>
      </c>
      <c r="M345" s="96">
        <f t="shared" si="62"/>
        <v>0</v>
      </c>
      <c r="N345" s="96">
        <f t="shared" si="63"/>
        <v>307185254040066</v>
      </c>
      <c r="O345" s="89">
        <f t="shared" si="64"/>
        <v>259217124588351.91</v>
      </c>
      <c r="P345" s="86">
        <f t="shared" si="55"/>
        <v>843.84624971139522</v>
      </c>
      <c r="Q345" s="97">
        <f t="shared" si="65"/>
        <v>-2.0865612411159629E-2</v>
      </c>
      <c r="R345" s="87">
        <f t="shared" si="56"/>
        <v>-1.17096018735363E-3</v>
      </c>
      <c r="S345" s="87">
        <f t="shared" si="57"/>
        <v>-3.8674033149171269E-2</v>
      </c>
    </row>
    <row r="346" spans="1:19">
      <c r="A346" s="82">
        <v>20190528</v>
      </c>
      <c r="B346" s="82" t="s">
        <v>99</v>
      </c>
      <c r="C346" s="83">
        <v>42650</v>
      </c>
      <c r="D346" s="83">
        <v>42550</v>
      </c>
      <c r="E346" s="83">
        <v>5969782550</v>
      </c>
      <c r="F346" s="83">
        <f t="shared" si="58"/>
        <v>0.49316648071487618</v>
      </c>
      <c r="G346" s="133">
        <f t="shared" si="59"/>
        <v>0.49316648071487618</v>
      </c>
      <c r="H346" s="84">
        <v>174000</v>
      </c>
      <c r="I346" s="84">
        <v>186000</v>
      </c>
      <c r="J346" s="88">
        <v>128329070</v>
      </c>
      <c r="K346" s="82">
        <f t="shared" si="60"/>
        <v>5.9854833220896904</v>
      </c>
      <c r="L346" s="82">
        <f t="shared" si="61"/>
        <v>5.9854833220896904</v>
      </c>
      <c r="M346" s="96">
        <f t="shared" si="62"/>
        <v>0</v>
      </c>
      <c r="N346" s="96">
        <f t="shared" si="63"/>
        <v>307185254040066</v>
      </c>
      <c r="O346" s="89">
        <f t="shared" si="64"/>
        <v>268140053021961.62</v>
      </c>
      <c r="P346" s="86">
        <f t="shared" si="55"/>
        <v>872.89363501474668</v>
      </c>
      <c r="Q346" s="97">
        <f t="shared" si="65"/>
        <v>3.4422604014992059E-2</v>
      </c>
      <c r="R346" s="87">
        <f t="shared" si="56"/>
        <v>-2.3446658851113715E-3</v>
      </c>
      <c r="S346" s="87">
        <f t="shared" si="57"/>
        <v>6.8965517241379309E-2</v>
      </c>
    </row>
    <row r="347" spans="1:19">
      <c r="A347" s="82">
        <v>20190529</v>
      </c>
      <c r="B347" s="82" t="s">
        <v>99</v>
      </c>
      <c r="C347" s="83">
        <v>42550</v>
      </c>
      <c r="D347" s="83">
        <v>41800</v>
      </c>
      <c r="E347" s="83">
        <v>5969782550</v>
      </c>
      <c r="F347" s="83">
        <f t="shared" si="58"/>
        <v>0.49316648071487618</v>
      </c>
      <c r="G347" s="133">
        <f t="shared" si="59"/>
        <v>0.49316648071487618</v>
      </c>
      <c r="H347" s="84">
        <v>186000</v>
      </c>
      <c r="I347" s="84">
        <v>185500</v>
      </c>
      <c r="J347" s="88">
        <v>128329070</v>
      </c>
      <c r="K347" s="82">
        <f t="shared" si="60"/>
        <v>5.9854833220896904</v>
      </c>
      <c r="L347" s="82">
        <f t="shared" si="61"/>
        <v>5.9854833220896904</v>
      </c>
      <c r="M347" s="96">
        <f t="shared" si="62"/>
        <v>0</v>
      </c>
      <c r="N347" s="96">
        <f t="shared" si="63"/>
        <v>307185254040066</v>
      </c>
      <c r="O347" s="89">
        <f t="shared" si="64"/>
        <v>265547924779737.06</v>
      </c>
      <c r="P347" s="86">
        <f t="shared" si="55"/>
        <v>864.45531251022157</v>
      </c>
      <c r="Q347" s="97">
        <f t="shared" si="65"/>
        <v>-9.6670684331230643E-3</v>
      </c>
      <c r="R347" s="87">
        <f t="shared" si="56"/>
        <v>-1.7626321974148061E-2</v>
      </c>
      <c r="S347" s="87">
        <f t="shared" si="57"/>
        <v>-2.6881720430107529E-3</v>
      </c>
    </row>
    <row r="348" spans="1:19">
      <c r="A348" s="82">
        <v>20190530</v>
      </c>
      <c r="B348" s="82" t="s">
        <v>99</v>
      </c>
      <c r="C348" s="83">
        <v>41800</v>
      </c>
      <c r="D348" s="83">
        <v>42550</v>
      </c>
      <c r="E348" s="83">
        <v>5969782550</v>
      </c>
      <c r="F348" s="83">
        <f t="shared" si="58"/>
        <v>0.49316648071487618</v>
      </c>
      <c r="G348" s="133">
        <f t="shared" si="59"/>
        <v>0.49316648071487618</v>
      </c>
      <c r="H348" s="84">
        <v>185500</v>
      </c>
      <c r="I348" s="84">
        <v>186000</v>
      </c>
      <c r="J348" s="88">
        <v>128329070</v>
      </c>
      <c r="K348" s="82">
        <f t="shared" si="60"/>
        <v>5.9854833220896904</v>
      </c>
      <c r="L348" s="82">
        <f t="shared" si="61"/>
        <v>5.9854833220896904</v>
      </c>
      <c r="M348" s="96">
        <f t="shared" si="62"/>
        <v>0</v>
      </c>
      <c r="N348" s="96">
        <f t="shared" si="63"/>
        <v>307185254040066</v>
      </c>
      <c r="O348" s="89">
        <f t="shared" si="64"/>
        <v>268140053021961.62</v>
      </c>
      <c r="P348" s="86">
        <f t="shared" si="55"/>
        <v>872.89363501474668</v>
      </c>
      <c r="Q348" s="97">
        <f t="shared" si="65"/>
        <v>9.7614328727088796E-3</v>
      </c>
      <c r="R348" s="87">
        <f t="shared" si="56"/>
        <v>1.7942583732057416E-2</v>
      </c>
      <c r="S348" s="87">
        <f t="shared" si="57"/>
        <v>2.6954177897574125E-3</v>
      </c>
    </row>
    <row r="349" spans="1:19">
      <c r="A349" s="82">
        <v>20190531</v>
      </c>
      <c r="B349" s="82" t="s">
        <v>99</v>
      </c>
      <c r="C349" s="83">
        <v>42550</v>
      </c>
      <c r="D349" s="83">
        <v>42500</v>
      </c>
      <c r="E349" s="83">
        <v>5969782550</v>
      </c>
      <c r="F349" s="83">
        <f t="shared" si="58"/>
        <v>0.49316648071487618</v>
      </c>
      <c r="G349" s="133">
        <f t="shared" si="59"/>
        <v>0.49316648071487618</v>
      </c>
      <c r="H349" s="84">
        <v>186000</v>
      </c>
      <c r="I349" s="84">
        <v>190000</v>
      </c>
      <c r="J349" s="88">
        <v>128329070</v>
      </c>
      <c r="K349" s="82">
        <f t="shared" si="60"/>
        <v>5.9854833220896904</v>
      </c>
      <c r="L349" s="82">
        <f t="shared" si="61"/>
        <v>5.9854833220896904</v>
      </c>
      <c r="M349" s="96">
        <f t="shared" si="62"/>
        <v>0</v>
      </c>
      <c r="N349" s="96">
        <f t="shared" si="63"/>
        <v>307185254040066</v>
      </c>
      <c r="O349" s="89">
        <f t="shared" si="64"/>
        <v>271065294222317.91</v>
      </c>
      <c r="P349" s="86">
        <f t="shared" si="55"/>
        <v>882.41636164919237</v>
      </c>
      <c r="Q349" s="97">
        <f t="shared" si="65"/>
        <v>1.090937801864578E-2</v>
      </c>
      <c r="R349" s="87">
        <f t="shared" si="56"/>
        <v>-1.1750881316098707E-3</v>
      </c>
      <c r="S349" s="87">
        <f t="shared" si="57"/>
        <v>2.1505376344086023E-2</v>
      </c>
    </row>
    <row r="350" spans="1:19">
      <c r="A350" s="82">
        <v>20190603</v>
      </c>
      <c r="B350" s="82" t="s">
        <v>99</v>
      </c>
      <c r="C350" s="83">
        <v>42500</v>
      </c>
      <c r="D350" s="83">
        <v>43800</v>
      </c>
      <c r="E350" s="83">
        <v>5969782550</v>
      </c>
      <c r="F350" s="83">
        <f t="shared" si="58"/>
        <v>0.49316648071487618</v>
      </c>
      <c r="G350" s="133">
        <f t="shared" si="59"/>
        <v>0.49316648071487618</v>
      </c>
      <c r="H350" s="84">
        <v>190000</v>
      </c>
      <c r="I350" s="84">
        <v>193000</v>
      </c>
      <c r="J350" s="88">
        <v>128329070</v>
      </c>
      <c r="K350" s="82">
        <f t="shared" si="60"/>
        <v>5.9854833220896904</v>
      </c>
      <c r="L350" s="82">
        <f t="shared" si="61"/>
        <v>5.9854833220896904</v>
      </c>
      <c r="M350" s="96">
        <f t="shared" si="62"/>
        <v>0</v>
      </c>
      <c r="N350" s="96">
        <f t="shared" si="63"/>
        <v>307185254040066</v>
      </c>
      <c r="O350" s="89">
        <f t="shared" si="64"/>
        <v>277196954393052.31</v>
      </c>
      <c r="P350" s="86">
        <f t="shared" si="55"/>
        <v>902.37715107541487</v>
      </c>
      <c r="Q350" s="97">
        <f t="shared" si="65"/>
        <v>2.2620602125868087E-2</v>
      </c>
      <c r="R350" s="87">
        <f t="shared" si="56"/>
        <v>3.0588235294117649E-2</v>
      </c>
      <c r="S350" s="87">
        <f t="shared" si="57"/>
        <v>1.5789473684210527E-2</v>
      </c>
    </row>
    <row r="351" spans="1:19">
      <c r="A351" s="82">
        <v>20190604</v>
      </c>
      <c r="B351" s="82" t="s">
        <v>99</v>
      </c>
      <c r="C351" s="83">
        <v>43800</v>
      </c>
      <c r="D351" s="83">
        <v>43450</v>
      </c>
      <c r="E351" s="83">
        <v>5969782550</v>
      </c>
      <c r="F351" s="83">
        <f t="shared" si="58"/>
        <v>0.49316648071487618</v>
      </c>
      <c r="G351" s="133">
        <f t="shared" si="59"/>
        <v>0.49316648071487618</v>
      </c>
      <c r="H351" s="84">
        <v>193000</v>
      </c>
      <c r="I351" s="84">
        <v>195500</v>
      </c>
      <c r="J351" s="88">
        <v>128329070</v>
      </c>
      <c r="K351" s="82">
        <f t="shared" si="60"/>
        <v>5.9854833220896904</v>
      </c>
      <c r="L351" s="82">
        <f t="shared" si="61"/>
        <v>5.9854833220896904</v>
      </c>
      <c r="M351" s="96">
        <f t="shared" si="62"/>
        <v>0</v>
      </c>
      <c r="N351" s="96">
        <f t="shared" si="63"/>
        <v>307185254040066</v>
      </c>
      <c r="O351" s="89">
        <f t="shared" si="64"/>
        <v>278086799335827.19</v>
      </c>
      <c r="P351" s="86">
        <f t="shared" si="55"/>
        <v>905.2739207968508</v>
      </c>
      <c r="Q351" s="97">
        <f t="shared" si="65"/>
        <v>3.2101541112645451E-3</v>
      </c>
      <c r="R351" s="87">
        <f t="shared" si="56"/>
        <v>-7.9908675799086754E-3</v>
      </c>
      <c r="S351" s="87">
        <f t="shared" si="57"/>
        <v>1.2953367875647668E-2</v>
      </c>
    </row>
    <row r="352" spans="1:19">
      <c r="A352" s="82">
        <v>20190605</v>
      </c>
      <c r="B352" s="82" t="s">
        <v>99</v>
      </c>
      <c r="C352" s="83">
        <v>43450</v>
      </c>
      <c r="D352" s="83">
        <v>43900</v>
      </c>
      <c r="E352" s="83">
        <v>5969782550</v>
      </c>
      <c r="F352" s="83">
        <f t="shared" si="58"/>
        <v>0.49316648071487618</v>
      </c>
      <c r="G352" s="133">
        <f t="shared" si="59"/>
        <v>0.49316648071487618</v>
      </c>
      <c r="H352" s="84">
        <v>195500</v>
      </c>
      <c r="I352" s="84">
        <v>196000</v>
      </c>
      <c r="J352" s="88">
        <v>128329070</v>
      </c>
      <c r="K352" s="82">
        <f t="shared" si="60"/>
        <v>5.9854833220896904</v>
      </c>
      <c r="L352" s="82">
        <f t="shared" si="61"/>
        <v>5.9854833220896904</v>
      </c>
      <c r="M352" s="96">
        <f t="shared" si="62"/>
        <v>0</v>
      </c>
      <c r="N352" s="96">
        <f t="shared" si="63"/>
        <v>307185254040066</v>
      </c>
      <c r="O352" s="89">
        <f t="shared" si="64"/>
        <v>279795698582806.81</v>
      </c>
      <c r="P352" s="86">
        <f t="shared" si="55"/>
        <v>910.83701090128898</v>
      </c>
      <c r="Q352" s="97">
        <f t="shared" si="65"/>
        <v>6.1452008907330125E-3</v>
      </c>
      <c r="R352" s="87">
        <f t="shared" si="56"/>
        <v>1.0356731875719217E-2</v>
      </c>
      <c r="S352" s="87">
        <f t="shared" si="57"/>
        <v>2.5575447570332483E-3</v>
      </c>
    </row>
    <row r="353" spans="1:19">
      <c r="A353" s="82">
        <v>20190607</v>
      </c>
      <c r="B353" s="82" t="s">
        <v>99</v>
      </c>
      <c r="C353" s="83">
        <v>43900</v>
      </c>
      <c r="D353" s="83">
        <v>44200</v>
      </c>
      <c r="E353" s="83">
        <v>5969782550</v>
      </c>
      <c r="F353" s="83">
        <f t="shared" si="58"/>
        <v>0.49316648071487618</v>
      </c>
      <c r="G353" s="133">
        <f t="shared" si="59"/>
        <v>0.49316648071487618</v>
      </c>
      <c r="H353" s="84">
        <v>196000</v>
      </c>
      <c r="I353" s="84">
        <v>196500</v>
      </c>
      <c r="J353" s="88">
        <v>128329070</v>
      </c>
      <c r="K353" s="82">
        <f t="shared" si="60"/>
        <v>5.9854833220896904</v>
      </c>
      <c r="L353" s="82">
        <f t="shared" si="61"/>
        <v>5.9854833220896904</v>
      </c>
      <c r="M353" s="96">
        <f t="shared" si="62"/>
        <v>0</v>
      </c>
      <c r="N353" s="96">
        <f t="shared" si="63"/>
        <v>307185254040066</v>
      </c>
      <c r="O353" s="89">
        <f t="shared" si="64"/>
        <v>281062983332163.91</v>
      </c>
      <c r="P353" s="86">
        <f t="shared" si="55"/>
        <v>914.9624848056834</v>
      </c>
      <c r="Q353" s="97">
        <f t="shared" si="65"/>
        <v>4.5293217721930268E-3</v>
      </c>
      <c r="R353" s="87">
        <f t="shared" si="56"/>
        <v>6.8337129840546698E-3</v>
      </c>
      <c r="S353" s="87">
        <f t="shared" si="57"/>
        <v>2.5510204081632651E-3</v>
      </c>
    </row>
    <row r="354" spans="1:19" s="80" customFormat="1">
      <c r="A354" s="91">
        <v>20190610</v>
      </c>
      <c r="B354" s="91" t="s">
        <v>99</v>
      </c>
      <c r="C354" s="91">
        <v>44200</v>
      </c>
      <c r="D354" s="91">
        <v>44800</v>
      </c>
      <c r="E354" s="91">
        <v>5969782550</v>
      </c>
      <c r="F354" s="83">
        <f t="shared" si="58"/>
        <v>0.49316648071487618</v>
      </c>
      <c r="G354" s="133">
        <f t="shared" si="59"/>
        <v>0.49316648071487618</v>
      </c>
      <c r="H354" s="91">
        <v>196500</v>
      </c>
      <c r="I354" s="91">
        <v>198500</v>
      </c>
      <c r="J354" s="92">
        <v>128329070</v>
      </c>
      <c r="K354" s="82">
        <f t="shared" si="60"/>
        <v>5.9854833220896904</v>
      </c>
      <c r="L354" s="82">
        <f t="shared" si="61"/>
        <v>5.9854833220896904</v>
      </c>
      <c r="M354" s="96">
        <f t="shared" si="62"/>
        <v>0</v>
      </c>
      <c r="N354" s="96">
        <f t="shared" si="63"/>
        <v>307185254040066</v>
      </c>
      <c r="O354" s="89">
        <f t="shared" si="64"/>
        <v>284365664339102.37</v>
      </c>
      <c r="P354" s="86">
        <f t="shared" si="55"/>
        <v>925.71391562308759</v>
      </c>
      <c r="Q354" s="97">
        <f t="shared" si="65"/>
        <v>1.1750679395000043E-2</v>
      </c>
      <c r="R354" s="91">
        <f t="shared" si="56"/>
        <v>1.3574660633484163E-2</v>
      </c>
      <c r="S354" s="91">
        <f t="shared" si="57"/>
        <v>1.0178117048346057E-2</v>
      </c>
    </row>
    <row r="355" spans="1:19">
      <c r="A355" s="82">
        <v>20190611</v>
      </c>
      <c r="B355" s="82" t="s">
        <v>99</v>
      </c>
      <c r="C355" s="83">
        <v>44800</v>
      </c>
      <c r="D355" s="83">
        <v>44850</v>
      </c>
      <c r="E355" s="83">
        <v>5969782550</v>
      </c>
      <c r="F355" s="83">
        <f t="shared" si="58"/>
        <v>0.49316648071487618</v>
      </c>
      <c r="G355" s="133">
        <f t="shared" si="59"/>
        <v>0.49316648071487618</v>
      </c>
      <c r="H355" s="84">
        <v>198500</v>
      </c>
      <c r="I355" s="84">
        <v>202000</v>
      </c>
      <c r="J355" s="88">
        <v>128329070</v>
      </c>
      <c r="K355" s="82">
        <f t="shared" si="60"/>
        <v>5.9854833220896904</v>
      </c>
      <c r="L355" s="82">
        <f t="shared" si="61"/>
        <v>5.9854833220896904</v>
      </c>
      <c r="M355" s="96">
        <f t="shared" si="62"/>
        <v>0</v>
      </c>
      <c r="N355" s="96">
        <f t="shared" si="63"/>
        <v>307185254040066</v>
      </c>
      <c r="O355" s="89">
        <f t="shared" si="64"/>
        <v>287201259450428.25</v>
      </c>
      <c r="P355" s="86">
        <f t="shared" si="55"/>
        <v>934.94481155325491</v>
      </c>
      <c r="Q355" s="97">
        <f t="shared" si="65"/>
        <v>9.9716508247087426E-3</v>
      </c>
      <c r="R355" s="87">
        <f t="shared" si="56"/>
        <v>1.1160714285714285E-3</v>
      </c>
      <c r="S355" s="87">
        <f t="shared" si="57"/>
        <v>1.7632241813602016E-2</v>
      </c>
    </row>
    <row r="356" spans="1:19">
      <c r="A356" s="82">
        <v>20190612</v>
      </c>
      <c r="B356" s="82" t="s">
        <v>99</v>
      </c>
      <c r="C356" s="83">
        <v>44850</v>
      </c>
      <c r="D356" s="83">
        <v>44600</v>
      </c>
      <c r="E356" s="83">
        <v>5969782550</v>
      </c>
      <c r="F356" s="83">
        <f t="shared" si="58"/>
        <v>0.49316648071487618</v>
      </c>
      <c r="G356" s="133">
        <f t="shared" si="59"/>
        <v>0.49316648071487618</v>
      </c>
      <c r="H356" s="84">
        <v>202000</v>
      </c>
      <c r="I356" s="84">
        <v>204000</v>
      </c>
      <c r="J356" s="88">
        <v>128329070</v>
      </c>
      <c r="K356" s="82">
        <f t="shared" si="60"/>
        <v>5.9854833220896904</v>
      </c>
      <c r="L356" s="82">
        <f t="shared" si="61"/>
        <v>5.9854833220896904</v>
      </c>
      <c r="M356" s="96">
        <f t="shared" si="62"/>
        <v>0</v>
      </c>
      <c r="N356" s="96">
        <f t="shared" si="63"/>
        <v>307185254040066</v>
      </c>
      <c r="O356" s="89">
        <f t="shared" si="64"/>
        <v>288001458304172.62</v>
      </c>
      <c r="P356" s="86">
        <f t="shared" si="55"/>
        <v>937.54975057041236</v>
      </c>
      <c r="Q356" s="97">
        <f t="shared" si="65"/>
        <v>2.7861954897955708E-3</v>
      </c>
      <c r="R356" s="87">
        <f t="shared" si="56"/>
        <v>-5.5741360089186179E-3</v>
      </c>
      <c r="S356" s="87">
        <f t="shared" si="57"/>
        <v>9.9009900990099011E-3</v>
      </c>
    </row>
    <row r="357" spans="1:19">
      <c r="A357" s="82">
        <v>20190613</v>
      </c>
      <c r="B357" s="82" t="s">
        <v>99</v>
      </c>
      <c r="C357" s="83">
        <v>44600</v>
      </c>
      <c r="D357" s="83">
        <v>43750</v>
      </c>
      <c r="E357" s="83">
        <v>5969782550</v>
      </c>
      <c r="F357" s="83">
        <f t="shared" si="58"/>
        <v>0.49316648071487618</v>
      </c>
      <c r="G357" s="133">
        <f t="shared" si="59"/>
        <v>0.49316648071487618</v>
      </c>
      <c r="H357" s="84">
        <v>204000</v>
      </c>
      <c r="I357" s="84">
        <v>207000</v>
      </c>
      <c r="J357" s="88">
        <v>128329070</v>
      </c>
      <c r="K357" s="82">
        <f t="shared" si="60"/>
        <v>5.9854833220896904</v>
      </c>
      <c r="L357" s="82">
        <f t="shared" si="61"/>
        <v>5.9854833220896904</v>
      </c>
      <c r="M357" s="96">
        <f t="shared" si="62"/>
        <v>0</v>
      </c>
      <c r="N357" s="96">
        <f t="shared" si="63"/>
        <v>307185254040066</v>
      </c>
      <c r="O357" s="89">
        <f t="shared" si="64"/>
        <v>287803310675651.37</v>
      </c>
      <c r="P357" s="86">
        <f t="shared" si="55"/>
        <v>936.90470779601071</v>
      </c>
      <c r="Q357" s="97">
        <f t="shared" si="65"/>
        <v>-6.880091152594262E-4</v>
      </c>
      <c r="R357" s="87">
        <f t="shared" si="56"/>
        <v>-1.905829596412556E-2</v>
      </c>
      <c r="S357" s="87">
        <f t="shared" si="57"/>
        <v>1.4705882352941176E-2</v>
      </c>
    </row>
    <row r="358" spans="1:19">
      <c r="A358" s="82">
        <v>20190614</v>
      </c>
      <c r="B358" s="82" t="s">
        <v>99</v>
      </c>
      <c r="C358" s="83">
        <v>43750</v>
      </c>
      <c r="D358" s="83">
        <v>44000</v>
      </c>
      <c r="E358" s="83">
        <v>5969782550</v>
      </c>
      <c r="F358" s="83">
        <f t="shared" si="58"/>
        <v>0.49316648071487618</v>
      </c>
      <c r="G358" s="133">
        <f t="shared" si="59"/>
        <v>0.49316648071487618</v>
      </c>
      <c r="H358" s="84">
        <v>207000</v>
      </c>
      <c r="I358" s="84">
        <v>201000</v>
      </c>
      <c r="J358" s="88">
        <v>128329070</v>
      </c>
      <c r="K358" s="82">
        <f t="shared" si="60"/>
        <v>5.9854833220896904</v>
      </c>
      <c r="L358" s="82">
        <f t="shared" si="61"/>
        <v>5.9854833220896904</v>
      </c>
      <c r="M358" s="96">
        <f t="shared" si="62"/>
        <v>0</v>
      </c>
      <c r="N358" s="96">
        <f t="shared" si="63"/>
        <v>307185254040066</v>
      </c>
      <c r="O358" s="89">
        <f t="shared" si="64"/>
        <v>283930665789009.87</v>
      </c>
      <c r="P358" s="86">
        <f t="shared" si="55"/>
        <v>924.29783674439329</v>
      </c>
      <c r="Q358" s="97">
        <f t="shared" si="65"/>
        <v>-1.3455873309969824E-2</v>
      </c>
      <c r="R358" s="87">
        <f t="shared" si="56"/>
        <v>5.7142857142857143E-3</v>
      </c>
      <c r="S358" s="87">
        <f t="shared" si="57"/>
        <v>-2.8985507246376812E-2</v>
      </c>
    </row>
    <row r="359" spans="1:19">
      <c r="A359" s="82">
        <v>20190617</v>
      </c>
      <c r="B359" s="82" t="s">
        <v>99</v>
      </c>
      <c r="C359" s="83">
        <v>44000</v>
      </c>
      <c r="D359" s="83">
        <v>43900</v>
      </c>
      <c r="E359" s="83">
        <v>5969782550</v>
      </c>
      <c r="F359" s="83">
        <f t="shared" si="58"/>
        <v>0.49316648071487618</v>
      </c>
      <c r="G359" s="133">
        <f t="shared" si="59"/>
        <v>0.49316648071487618</v>
      </c>
      <c r="H359" s="84">
        <v>201000</v>
      </c>
      <c r="I359" s="84">
        <v>205000</v>
      </c>
      <c r="J359" s="88">
        <v>128329070</v>
      </c>
      <c r="K359" s="82">
        <f t="shared" si="60"/>
        <v>5.9854833220896904</v>
      </c>
      <c r="L359" s="82">
        <f t="shared" si="61"/>
        <v>5.9854833220896904</v>
      </c>
      <c r="M359" s="96">
        <f t="shared" si="62"/>
        <v>0</v>
      </c>
      <c r="N359" s="96">
        <f t="shared" si="63"/>
        <v>307185254040066</v>
      </c>
      <c r="O359" s="89">
        <f t="shared" si="64"/>
        <v>286708702156825.31</v>
      </c>
      <c r="P359" s="86">
        <f t="shared" si="55"/>
        <v>933.34135797882425</v>
      </c>
      <c r="Q359" s="97">
        <f t="shared" si="65"/>
        <v>9.7842068594301643E-3</v>
      </c>
      <c r="R359" s="87">
        <f t="shared" si="56"/>
        <v>-2.2727272727272726E-3</v>
      </c>
      <c r="S359" s="87">
        <f t="shared" si="57"/>
        <v>1.9900497512437811E-2</v>
      </c>
    </row>
    <row r="360" spans="1:19">
      <c r="A360" s="82">
        <v>20190618</v>
      </c>
      <c r="B360" s="82" t="s">
        <v>99</v>
      </c>
      <c r="C360" s="83">
        <v>43900</v>
      </c>
      <c r="D360" s="83">
        <v>44350</v>
      </c>
      <c r="E360" s="83">
        <v>5969782550</v>
      </c>
      <c r="F360" s="83">
        <f t="shared" si="58"/>
        <v>0.49316648071487618</v>
      </c>
      <c r="G360" s="133">
        <f t="shared" si="59"/>
        <v>0.49316648071487618</v>
      </c>
      <c r="H360" s="84">
        <v>205000</v>
      </c>
      <c r="I360" s="84">
        <v>208000</v>
      </c>
      <c r="J360" s="88">
        <v>128329070</v>
      </c>
      <c r="K360" s="82">
        <f t="shared" si="60"/>
        <v>5.9854833220896904</v>
      </c>
      <c r="L360" s="82">
        <f t="shared" si="61"/>
        <v>5.9854833220896904</v>
      </c>
      <c r="M360" s="96">
        <f t="shared" si="62"/>
        <v>0</v>
      </c>
      <c r="N360" s="96">
        <f t="shared" si="63"/>
        <v>307185254040066</v>
      </c>
      <c r="O360" s="89">
        <f t="shared" si="64"/>
        <v>290337880174365.62</v>
      </c>
      <c r="P360" s="86">
        <f t="shared" si="55"/>
        <v>945.15565560480002</v>
      </c>
      <c r="Q360" s="97">
        <f t="shared" si="65"/>
        <v>1.2658067195864917E-2</v>
      </c>
      <c r="R360" s="87">
        <f t="shared" si="56"/>
        <v>1.0250569476082005E-2</v>
      </c>
      <c r="S360" s="87">
        <f t="shared" si="57"/>
        <v>1.4634146341463415E-2</v>
      </c>
    </row>
    <row r="361" spans="1:19">
      <c r="A361" s="82">
        <v>20190619</v>
      </c>
      <c r="B361" s="82" t="s">
        <v>99</v>
      </c>
      <c r="C361" s="83">
        <v>44350</v>
      </c>
      <c r="D361" s="83">
        <v>45350</v>
      </c>
      <c r="E361" s="83">
        <v>5969782550</v>
      </c>
      <c r="F361" s="83">
        <f t="shared" si="58"/>
        <v>0.49316648071487618</v>
      </c>
      <c r="G361" s="133">
        <f t="shared" si="59"/>
        <v>0.49316648071487618</v>
      </c>
      <c r="H361" s="84">
        <v>208000</v>
      </c>
      <c r="I361" s="84">
        <v>211500</v>
      </c>
      <c r="J361" s="88">
        <v>128329070</v>
      </c>
      <c r="K361" s="82">
        <f t="shared" si="60"/>
        <v>5.9854833220896904</v>
      </c>
      <c r="L361" s="82">
        <f t="shared" si="61"/>
        <v>5.9854833220896904</v>
      </c>
      <c r="M361" s="96">
        <f t="shared" si="62"/>
        <v>0</v>
      </c>
      <c r="N361" s="96">
        <f t="shared" si="63"/>
        <v>307185254040066</v>
      </c>
      <c r="O361" s="89">
        <f t="shared" si="64"/>
        <v>295970367103967.19</v>
      </c>
      <c r="P361" s="86">
        <f t="shared" si="55"/>
        <v>963.49145413524286</v>
      </c>
      <c r="Q361" s="97">
        <f t="shared" si="65"/>
        <v>1.9399765976864273E-2</v>
      </c>
      <c r="R361" s="87">
        <f t="shared" si="56"/>
        <v>2.2547914317925591E-2</v>
      </c>
      <c r="S361" s="87">
        <f t="shared" si="57"/>
        <v>1.6826923076923076E-2</v>
      </c>
    </row>
    <row r="362" spans="1:19">
      <c r="A362" s="82">
        <v>20190620</v>
      </c>
      <c r="B362" s="82" t="s">
        <v>99</v>
      </c>
      <c r="C362" s="83">
        <v>45350</v>
      </c>
      <c r="D362" s="83">
        <v>45500</v>
      </c>
      <c r="E362" s="83">
        <v>5969782550</v>
      </c>
      <c r="F362" s="83">
        <f t="shared" si="58"/>
        <v>0.49316648071487618</v>
      </c>
      <c r="G362" s="133">
        <f t="shared" si="59"/>
        <v>0.49316648071487618</v>
      </c>
      <c r="H362" s="84">
        <v>211500</v>
      </c>
      <c r="I362" s="84">
        <v>214000</v>
      </c>
      <c r="J362" s="88">
        <v>128329070</v>
      </c>
      <c r="K362" s="82">
        <f t="shared" si="60"/>
        <v>5.9854833220896904</v>
      </c>
      <c r="L362" s="82">
        <f t="shared" si="61"/>
        <v>5.9854833220896904</v>
      </c>
      <c r="M362" s="96">
        <f t="shared" si="62"/>
        <v>0</v>
      </c>
      <c r="N362" s="96">
        <f t="shared" si="63"/>
        <v>307185254040066</v>
      </c>
      <c r="O362" s="89">
        <f t="shared" si="64"/>
        <v>298332260372150.37</v>
      </c>
      <c r="P362" s="86">
        <f t="shared" si="55"/>
        <v>971.18027785682409</v>
      </c>
      <c r="Q362" s="97">
        <f t="shared" si="65"/>
        <v>7.9801680529508548E-3</v>
      </c>
      <c r="R362" s="87">
        <f t="shared" si="56"/>
        <v>3.3076074972436605E-3</v>
      </c>
      <c r="S362" s="87">
        <f t="shared" si="57"/>
        <v>1.1820330969267139E-2</v>
      </c>
    </row>
    <row r="363" spans="1:19">
      <c r="A363" s="82">
        <v>20190621</v>
      </c>
      <c r="B363" s="82" t="s">
        <v>99</v>
      </c>
      <c r="C363" s="83">
        <v>45500</v>
      </c>
      <c r="D363" s="83">
        <v>45700</v>
      </c>
      <c r="E363" s="83">
        <v>5969782550</v>
      </c>
      <c r="F363" s="83">
        <f t="shared" si="58"/>
        <v>0.49316648071487618</v>
      </c>
      <c r="G363" s="133">
        <f t="shared" si="59"/>
        <v>0.49316648071487618</v>
      </c>
      <c r="H363" s="84">
        <v>214000</v>
      </c>
      <c r="I363" s="84">
        <v>212500</v>
      </c>
      <c r="J363" s="88">
        <v>128329070</v>
      </c>
      <c r="K363" s="82">
        <f t="shared" si="60"/>
        <v>5.9854833220896904</v>
      </c>
      <c r="L363" s="82">
        <f t="shared" si="61"/>
        <v>5.9854833220896904</v>
      </c>
      <c r="M363" s="96">
        <f t="shared" si="62"/>
        <v>0</v>
      </c>
      <c r="N363" s="96">
        <f t="shared" si="63"/>
        <v>307185254040066</v>
      </c>
      <c r="O363" s="89">
        <f t="shared" si="64"/>
        <v>297768912439977.25</v>
      </c>
      <c r="P363" s="86">
        <f t="shared" si="55"/>
        <v>969.34637494395952</v>
      </c>
      <c r="Q363" s="97">
        <f t="shared" si="65"/>
        <v>-1.8883238824737912E-3</v>
      </c>
      <c r="R363" s="87">
        <f t="shared" si="56"/>
        <v>4.3956043956043956E-3</v>
      </c>
      <c r="S363" s="87">
        <f t="shared" si="57"/>
        <v>-7.0093457943925233E-3</v>
      </c>
    </row>
    <row r="364" spans="1:19">
      <c r="A364" s="82">
        <v>20190624</v>
      </c>
      <c r="B364" s="82" t="s">
        <v>99</v>
      </c>
      <c r="C364" s="83">
        <v>45700</v>
      </c>
      <c r="D364" s="83">
        <v>45500</v>
      </c>
      <c r="E364" s="83">
        <v>5969782550</v>
      </c>
      <c r="F364" s="83">
        <f t="shared" si="58"/>
        <v>0.49316648071487618</v>
      </c>
      <c r="G364" s="133">
        <f t="shared" si="59"/>
        <v>0.49316648071487618</v>
      </c>
      <c r="H364" s="84">
        <v>212500</v>
      </c>
      <c r="I364" s="84">
        <v>208500</v>
      </c>
      <c r="J364" s="88">
        <v>128329070</v>
      </c>
      <c r="K364" s="82">
        <f t="shared" si="60"/>
        <v>5.9854833220896904</v>
      </c>
      <c r="L364" s="82">
        <f t="shared" si="61"/>
        <v>5.9854833220896904</v>
      </c>
      <c r="M364" s="96">
        <f t="shared" si="62"/>
        <v>0</v>
      </c>
      <c r="N364" s="96">
        <f t="shared" si="63"/>
        <v>307185254040066</v>
      </c>
      <c r="O364" s="89">
        <f t="shared" si="64"/>
        <v>294107647076916.81</v>
      </c>
      <c r="P364" s="86">
        <f t="shared" si="55"/>
        <v>957.42762130944129</v>
      </c>
      <c r="Q364" s="97">
        <f t="shared" si="65"/>
        <v>-1.2295660191855858E-2</v>
      </c>
      <c r="R364" s="87">
        <f t="shared" si="56"/>
        <v>-4.3763676148796497E-3</v>
      </c>
      <c r="S364" s="87">
        <f t="shared" si="57"/>
        <v>-1.8823529411764704E-2</v>
      </c>
    </row>
    <row r="365" spans="1:19">
      <c r="A365" s="82">
        <v>20190625</v>
      </c>
      <c r="B365" s="82" t="s">
        <v>99</v>
      </c>
      <c r="C365" s="83">
        <v>45500</v>
      </c>
      <c r="D365" s="83">
        <v>45600</v>
      </c>
      <c r="E365" s="83">
        <v>5969782550</v>
      </c>
      <c r="F365" s="83">
        <f t="shared" si="58"/>
        <v>0.49316648071487618</v>
      </c>
      <c r="G365" s="133">
        <f t="shared" si="59"/>
        <v>0.49316648071487618</v>
      </c>
      <c r="H365" s="84">
        <v>208500</v>
      </c>
      <c r="I365" s="84">
        <v>208000</v>
      </c>
      <c r="J365" s="88">
        <v>128329070</v>
      </c>
      <c r="K365" s="82">
        <f t="shared" si="60"/>
        <v>5.9854833220896904</v>
      </c>
      <c r="L365" s="82">
        <f t="shared" si="61"/>
        <v>5.9854833220896904</v>
      </c>
      <c r="M365" s="96">
        <f t="shared" si="62"/>
        <v>0</v>
      </c>
      <c r="N365" s="96">
        <f t="shared" si="63"/>
        <v>307185254040066</v>
      </c>
      <c r="O365" s="89">
        <f t="shared" si="64"/>
        <v>294018000987886.31</v>
      </c>
      <c r="P365" s="86">
        <f t="shared" si="55"/>
        <v>957.13579060516258</v>
      </c>
      <c r="Q365" s="97">
        <f t="shared" si="65"/>
        <v>-3.0480706612535599E-4</v>
      </c>
      <c r="R365" s="87">
        <f t="shared" si="56"/>
        <v>2.1978021978021978E-3</v>
      </c>
      <c r="S365" s="87">
        <f t="shared" si="57"/>
        <v>-2.3980815347721821E-3</v>
      </c>
    </row>
    <row r="366" spans="1:19">
      <c r="A366" s="82">
        <v>20190626</v>
      </c>
      <c r="B366" s="82" t="s">
        <v>99</v>
      </c>
      <c r="C366" s="83">
        <v>45600</v>
      </c>
      <c r="D366" s="83">
        <v>45700</v>
      </c>
      <c r="E366" s="83">
        <v>5969782550</v>
      </c>
      <c r="F366" s="83">
        <f t="shared" si="58"/>
        <v>0.49316648071487618</v>
      </c>
      <c r="G366" s="133">
        <f t="shared" si="59"/>
        <v>0.49316648071487618</v>
      </c>
      <c r="H366" s="84">
        <v>208000</v>
      </c>
      <c r="I366" s="84">
        <v>210500</v>
      </c>
      <c r="J366" s="88">
        <v>128329070</v>
      </c>
      <c r="K366" s="82">
        <f t="shared" si="60"/>
        <v>5.9854833220896904</v>
      </c>
      <c r="L366" s="82">
        <f t="shared" si="61"/>
        <v>5.9854833220896904</v>
      </c>
      <c r="M366" s="96">
        <f t="shared" si="62"/>
        <v>0</v>
      </c>
      <c r="N366" s="96">
        <f t="shared" si="63"/>
        <v>307185254040066</v>
      </c>
      <c r="O366" s="89">
        <f t="shared" si="64"/>
        <v>296232689423528.69</v>
      </c>
      <c r="P366" s="86">
        <f t="shared" si="55"/>
        <v>964.34540892672942</v>
      </c>
      <c r="Q366" s="97">
        <f t="shared" si="65"/>
        <v>7.5324926643986984E-3</v>
      </c>
      <c r="R366" s="87">
        <f t="shared" si="56"/>
        <v>2.1929824561403508E-3</v>
      </c>
      <c r="S366" s="87">
        <f t="shared" si="57"/>
        <v>1.201923076923077E-2</v>
      </c>
    </row>
    <row r="367" spans="1:19">
      <c r="A367" s="82">
        <v>20190627</v>
      </c>
      <c r="B367" s="82" t="s">
        <v>99</v>
      </c>
      <c r="C367" s="83">
        <v>45700</v>
      </c>
      <c r="D367" s="83">
        <v>46500</v>
      </c>
      <c r="E367" s="83">
        <v>5969782550</v>
      </c>
      <c r="F367" s="83">
        <f t="shared" si="58"/>
        <v>0.49316648071487618</v>
      </c>
      <c r="G367" s="133">
        <f t="shared" si="59"/>
        <v>0.49316648071487618</v>
      </c>
      <c r="H367" s="84">
        <v>210500</v>
      </c>
      <c r="I367" s="84">
        <v>204000</v>
      </c>
      <c r="J367" s="88">
        <v>128329070</v>
      </c>
      <c r="K367" s="82">
        <f t="shared" si="60"/>
        <v>5.9854833220896904</v>
      </c>
      <c r="L367" s="82">
        <f t="shared" si="61"/>
        <v>5.9854833220896904</v>
      </c>
      <c r="M367" s="96">
        <f t="shared" si="62"/>
        <v>0</v>
      </c>
      <c r="N367" s="96">
        <f t="shared" si="63"/>
        <v>307185254040066</v>
      </c>
      <c r="O367" s="89">
        <f t="shared" si="64"/>
        <v>293595241940724.12</v>
      </c>
      <c r="P367" s="86">
        <f t="shared" si="55"/>
        <v>955.75955577096374</v>
      </c>
      <c r="Q367" s="97">
        <f t="shared" si="65"/>
        <v>-8.9032965535879131E-3</v>
      </c>
      <c r="R367" s="87">
        <f t="shared" si="56"/>
        <v>1.7505470459518599E-2</v>
      </c>
      <c r="S367" s="87">
        <f t="shared" si="57"/>
        <v>-3.0878859857482184E-2</v>
      </c>
    </row>
    <row r="368" spans="1:19" s="80" customFormat="1">
      <c r="A368" s="91">
        <v>20190628</v>
      </c>
      <c r="B368" s="91" t="s">
        <v>99</v>
      </c>
      <c r="C368" s="91">
        <v>46500</v>
      </c>
      <c r="D368" s="91">
        <v>47000</v>
      </c>
      <c r="E368" s="91">
        <v>5969782550</v>
      </c>
      <c r="F368" s="83">
        <f t="shared" si="58"/>
        <v>0.49316648071487618</v>
      </c>
      <c r="G368" s="133">
        <f t="shared" si="59"/>
        <v>0.49316648071487618</v>
      </c>
      <c r="H368" s="91">
        <v>204000</v>
      </c>
      <c r="I368" s="91">
        <v>205500</v>
      </c>
      <c r="J368" s="92">
        <v>128329070</v>
      </c>
      <c r="K368" s="82">
        <f t="shared" si="60"/>
        <v>5.9854833220896904</v>
      </c>
      <c r="L368" s="82">
        <f t="shared" si="61"/>
        <v>5.9854833220896904</v>
      </c>
      <c r="M368" s="96">
        <f t="shared" si="62"/>
        <v>0</v>
      </c>
      <c r="N368" s="96">
        <f t="shared" si="63"/>
        <v>307185254040066</v>
      </c>
      <c r="O368" s="89">
        <f t="shared" si="64"/>
        <v>296219457528468.87</v>
      </c>
      <c r="P368" s="86">
        <f t="shared" si="55"/>
        <v>964.30233428403153</v>
      </c>
      <c r="Q368" s="97">
        <f t="shared" si="65"/>
        <v>8.9382088428891018E-3</v>
      </c>
      <c r="R368" s="91">
        <f t="shared" si="56"/>
        <v>1.0752688172043012E-2</v>
      </c>
      <c r="S368" s="91">
        <f t="shared" si="57"/>
        <v>7.3529411764705881E-3</v>
      </c>
    </row>
    <row r="369" spans="1:19" s="17" customFormat="1">
      <c r="A369" s="90">
        <v>20190701</v>
      </c>
      <c r="B369" s="90" t="s">
        <v>100</v>
      </c>
      <c r="C369" s="91">
        <v>47000</v>
      </c>
      <c r="D369" s="91">
        <v>46600</v>
      </c>
      <c r="E369" s="91">
        <v>5969782550</v>
      </c>
      <c r="F369" s="91">
        <f t="shared" si="58"/>
        <v>0.49316648071487618</v>
      </c>
      <c r="G369" s="146">
        <f t="shared" si="59"/>
        <v>0.43759590074395022</v>
      </c>
      <c r="H369" s="91">
        <v>205500</v>
      </c>
      <c r="I369" s="91">
        <v>208000</v>
      </c>
      <c r="J369" s="92">
        <v>128329070</v>
      </c>
      <c r="K369" s="91">
        <f t="shared" si="60"/>
        <v>5.9854833220896904</v>
      </c>
      <c r="L369" s="91">
        <f t="shared" si="61"/>
        <v>6.9836746892843076</v>
      </c>
      <c r="M369" s="93">
        <f t="shared" si="62"/>
        <v>0</v>
      </c>
      <c r="N369" s="93">
        <f t="shared" si="63"/>
        <v>318314487917218.56</v>
      </c>
      <c r="O369" s="92">
        <f t="shared" si="64"/>
        <v>308146983981260.87</v>
      </c>
      <c r="P369" s="94">
        <f t="shared" si="55"/>
        <v>968.05830610323369</v>
      </c>
      <c r="Q369" s="95">
        <f t="shared" si="65"/>
        <v>3.8950147538436342E-3</v>
      </c>
      <c r="R369" s="91">
        <f t="shared" si="56"/>
        <v>-8.5106382978723406E-3</v>
      </c>
      <c r="S369" s="91">
        <f t="shared" si="57"/>
        <v>1.2165450121654502E-2</v>
      </c>
    </row>
    <row r="370" spans="1:19">
      <c r="A370" s="82">
        <v>20190702</v>
      </c>
      <c r="B370" s="82" t="s">
        <v>99</v>
      </c>
      <c r="C370" s="83">
        <v>46600</v>
      </c>
      <c r="D370" s="83">
        <v>46250</v>
      </c>
      <c r="E370" s="83">
        <v>5969782550</v>
      </c>
      <c r="F370" s="83">
        <f t="shared" si="58"/>
        <v>0.43759590074395022</v>
      </c>
      <c r="G370" s="133">
        <f t="shared" si="59"/>
        <v>0.43759590074395022</v>
      </c>
      <c r="H370" s="84">
        <v>208000</v>
      </c>
      <c r="I370" s="84">
        <v>205000</v>
      </c>
      <c r="J370" s="88">
        <v>128329070</v>
      </c>
      <c r="K370" s="82">
        <f t="shared" si="60"/>
        <v>6.9836746892843076</v>
      </c>
      <c r="L370" s="82">
        <f t="shared" si="61"/>
        <v>6.9836746892843076</v>
      </c>
      <c r="M370" s="96">
        <f t="shared" si="62"/>
        <v>0</v>
      </c>
      <c r="N370" s="96">
        <f t="shared" si="63"/>
        <v>318314487917218.56</v>
      </c>
      <c r="O370" s="89">
        <f t="shared" si="64"/>
        <v>304544035216811.25</v>
      </c>
      <c r="P370" s="86">
        <f t="shared" si="55"/>
        <v>956.73947236737627</v>
      </c>
      <c r="Q370" s="97">
        <f t="shared" si="65"/>
        <v>-1.1692305788294517E-2</v>
      </c>
      <c r="R370" s="87">
        <f t="shared" si="56"/>
        <v>-7.5107296137339056E-3</v>
      </c>
      <c r="S370" s="87">
        <f t="shared" si="57"/>
        <v>-1.4423076923076924E-2</v>
      </c>
    </row>
    <row r="371" spans="1:19">
      <c r="A371" s="82">
        <v>20190703</v>
      </c>
      <c r="B371" s="82" t="s">
        <v>99</v>
      </c>
      <c r="C371" s="83">
        <v>46250</v>
      </c>
      <c r="D371" s="83">
        <v>45400</v>
      </c>
      <c r="E371" s="83">
        <v>5969782550</v>
      </c>
      <c r="F371" s="83">
        <f t="shared" si="58"/>
        <v>0.43759590074395022</v>
      </c>
      <c r="G371" s="133">
        <f t="shared" si="59"/>
        <v>0.43759590074395022</v>
      </c>
      <c r="H371" s="84">
        <v>205000</v>
      </c>
      <c r="I371" s="84">
        <v>206000</v>
      </c>
      <c r="J371" s="88">
        <v>128329070</v>
      </c>
      <c r="K371" s="82">
        <f t="shared" si="60"/>
        <v>6.9836746892843076</v>
      </c>
      <c r="L371" s="82">
        <f t="shared" si="61"/>
        <v>6.9836746892843076</v>
      </c>
      <c r="M371" s="96">
        <f t="shared" si="62"/>
        <v>0</v>
      </c>
      <c r="N371" s="96">
        <f t="shared" si="63"/>
        <v>318314487917218.56</v>
      </c>
      <c r="O371" s="89">
        <f t="shared" si="64"/>
        <v>303219744178488.75</v>
      </c>
      <c r="P371" s="86">
        <f t="shared" si="55"/>
        <v>952.57914951500607</v>
      </c>
      <c r="Q371" s="97">
        <f t="shared" si="65"/>
        <v>-4.3484386006106867E-3</v>
      </c>
      <c r="R371" s="87">
        <f t="shared" si="56"/>
        <v>-1.8378378378378378E-2</v>
      </c>
      <c r="S371" s="87">
        <f t="shared" si="57"/>
        <v>4.8780487804878049E-3</v>
      </c>
    </row>
    <row r="372" spans="1:19">
      <c r="A372" s="82">
        <v>20190704</v>
      </c>
      <c r="B372" s="82" t="s">
        <v>99</v>
      </c>
      <c r="C372" s="83">
        <v>45400</v>
      </c>
      <c r="D372" s="83">
        <v>46000</v>
      </c>
      <c r="E372" s="83">
        <v>5969782550</v>
      </c>
      <c r="F372" s="83">
        <f t="shared" si="58"/>
        <v>0.43759590074395022</v>
      </c>
      <c r="G372" s="133">
        <f t="shared" si="59"/>
        <v>0.43759590074395022</v>
      </c>
      <c r="H372" s="84">
        <v>206000</v>
      </c>
      <c r="I372" s="84">
        <v>203500</v>
      </c>
      <c r="J372" s="88">
        <v>128329070</v>
      </c>
      <c r="K372" s="82">
        <f t="shared" si="60"/>
        <v>6.9836746892843076</v>
      </c>
      <c r="L372" s="82">
        <f t="shared" si="61"/>
        <v>6.9836746892843076</v>
      </c>
      <c r="M372" s="96">
        <f t="shared" si="62"/>
        <v>0</v>
      </c>
      <c r="N372" s="96">
        <f t="shared" si="63"/>
        <v>318314487917218.56</v>
      </c>
      <c r="O372" s="89">
        <f t="shared" si="64"/>
        <v>302546634406670.44</v>
      </c>
      <c r="P372" s="86">
        <f t="shared" si="55"/>
        <v>950.46454337118087</v>
      </c>
      <c r="Q372" s="97">
        <f t="shared" si="65"/>
        <v>-2.2198744796186488E-3</v>
      </c>
      <c r="R372" s="87">
        <f t="shared" si="56"/>
        <v>1.3215859030837005E-2</v>
      </c>
      <c r="S372" s="87">
        <f t="shared" si="57"/>
        <v>-1.2135922330097087E-2</v>
      </c>
    </row>
    <row r="373" spans="1:19">
      <c r="A373" s="82">
        <v>20190705</v>
      </c>
      <c r="B373" s="82" t="s">
        <v>99</v>
      </c>
      <c r="C373" s="83">
        <v>46000</v>
      </c>
      <c r="D373" s="83">
        <v>45650</v>
      </c>
      <c r="E373" s="83">
        <v>5969782550</v>
      </c>
      <c r="F373" s="83">
        <f t="shared" si="58"/>
        <v>0.43759590074395022</v>
      </c>
      <c r="G373" s="133">
        <f t="shared" si="59"/>
        <v>0.43759590074395022</v>
      </c>
      <c r="H373" s="84">
        <v>203500</v>
      </c>
      <c r="I373" s="84">
        <v>208000</v>
      </c>
      <c r="J373" s="88">
        <v>128329070</v>
      </c>
      <c r="K373" s="82">
        <f t="shared" si="60"/>
        <v>6.9836746892843076</v>
      </c>
      <c r="L373" s="82">
        <f t="shared" si="61"/>
        <v>6.9836746892843076</v>
      </c>
      <c r="M373" s="96">
        <f t="shared" si="62"/>
        <v>0</v>
      </c>
      <c r="N373" s="96">
        <f t="shared" si="63"/>
        <v>318314487917218.56</v>
      </c>
      <c r="O373" s="89">
        <f t="shared" si="64"/>
        <v>305665249227658.75</v>
      </c>
      <c r="P373" s="86">
        <f t="shared" si="55"/>
        <v>960.2618191451927</v>
      </c>
      <c r="Q373" s="97">
        <f t="shared" si="65"/>
        <v>1.0307881385308814E-2</v>
      </c>
      <c r="R373" s="87">
        <f t="shared" si="56"/>
        <v>-7.6086956521739134E-3</v>
      </c>
      <c r="S373" s="87">
        <f t="shared" si="57"/>
        <v>2.2113022113022112E-2</v>
      </c>
    </row>
    <row r="374" spans="1:19">
      <c r="A374" s="82">
        <v>20190708</v>
      </c>
      <c r="B374" s="82" t="s">
        <v>99</v>
      </c>
      <c r="C374" s="83">
        <v>45650</v>
      </c>
      <c r="D374" s="83">
        <v>44400</v>
      </c>
      <c r="E374" s="83">
        <v>5969782550</v>
      </c>
      <c r="F374" s="83">
        <f t="shared" si="58"/>
        <v>0.43759590074395022</v>
      </c>
      <c r="G374" s="133">
        <f t="shared" si="59"/>
        <v>0.43759590074395022</v>
      </c>
      <c r="H374" s="84">
        <v>208000</v>
      </c>
      <c r="I374" s="84">
        <v>206000</v>
      </c>
      <c r="J374" s="88">
        <v>128329070</v>
      </c>
      <c r="K374" s="82">
        <f t="shared" si="60"/>
        <v>6.9836746892843076</v>
      </c>
      <c r="L374" s="82">
        <f t="shared" si="61"/>
        <v>6.9836746892843076</v>
      </c>
      <c r="M374" s="96">
        <f t="shared" si="62"/>
        <v>0</v>
      </c>
      <c r="N374" s="96">
        <f t="shared" si="63"/>
        <v>318314487917218.56</v>
      </c>
      <c r="O374" s="89">
        <f t="shared" si="64"/>
        <v>300607391806276</v>
      </c>
      <c r="P374" s="86">
        <f t="shared" si="55"/>
        <v>944.3723211381207</v>
      </c>
      <c r="Q374" s="97">
        <f t="shared" si="65"/>
        <v>-1.6547047576270964E-2</v>
      </c>
      <c r="R374" s="87">
        <f t="shared" si="56"/>
        <v>-2.7382256297918947E-2</v>
      </c>
      <c r="S374" s="87">
        <f t="shared" si="57"/>
        <v>-9.6153846153846159E-3</v>
      </c>
    </row>
    <row r="375" spans="1:19">
      <c r="A375" s="82">
        <v>20190709</v>
      </c>
      <c r="B375" s="82" t="s">
        <v>99</v>
      </c>
      <c r="C375" s="83">
        <v>44400</v>
      </c>
      <c r="D375" s="83">
        <v>45100</v>
      </c>
      <c r="E375" s="83">
        <v>5969782550</v>
      </c>
      <c r="F375" s="83">
        <f t="shared" si="58"/>
        <v>0.43759590074395022</v>
      </c>
      <c r="G375" s="133">
        <f t="shared" si="59"/>
        <v>0.43759590074395022</v>
      </c>
      <c r="H375" s="84">
        <v>206000</v>
      </c>
      <c r="I375" s="84">
        <v>192500</v>
      </c>
      <c r="J375" s="88">
        <v>128329070</v>
      </c>
      <c r="K375" s="82">
        <f t="shared" si="60"/>
        <v>6.9836746892843076</v>
      </c>
      <c r="L375" s="82">
        <f t="shared" si="61"/>
        <v>6.9836746892843076</v>
      </c>
      <c r="M375" s="96">
        <f t="shared" si="62"/>
        <v>0</v>
      </c>
      <c r="N375" s="96">
        <f t="shared" si="63"/>
        <v>318314487917218.56</v>
      </c>
      <c r="O375" s="89">
        <f t="shared" si="64"/>
        <v>290337224013036.62</v>
      </c>
      <c r="P375" s="86">
        <f t="shared" si="55"/>
        <v>912.10810388417588</v>
      </c>
      <c r="Q375" s="97">
        <f t="shared" si="65"/>
        <v>-3.4164721404648164E-2</v>
      </c>
      <c r="R375" s="87">
        <f t="shared" si="56"/>
        <v>1.5765765765765764E-2</v>
      </c>
      <c r="S375" s="87">
        <f t="shared" si="57"/>
        <v>-6.553398058252427E-2</v>
      </c>
    </row>
    <row r="376" spans="1:19">
      <c r="A376" s="82">
        <v>20190710</v>
      </c>
      <c r="B376" s="82" t="s">
        <v>99</v>
      </c>
      <c r="C376" s="83">
        <v>45100</v>
      </c>
      <c r="D376" s="83">
        <v>45550</v>
      </c>
      <c r="E376" s="83">
        <v>5969782550</v>
      </c>
      <c r="F376" s="83">
        <f t="shared" si="58"/>
        <v>0.43759590074395022</v>
      </c>
      <c r="G376" s="133">
        <f t="shared" si="59"/>
        <v>0.43759590074395022</v>
      </c>
      <c r="H376" s="84">
        <v>192500</v>
      </c>
      <c r="I376" s="84">
        <v>189000</v>
      </c>
      <c r="J376" s="88">
        <v>128329070</v>
      </c>
      <c r="K376" s="82">
        <f t="shared" si="60"/>
        <v>6.9836746892843076</v>
      </c>
      <c r="L376" s="82">
        <f t="shared" si="61"/>
        <v>6.9836746892843076</v>
      </c>
      <c r="M376" s="96">
        <f t="shared" si="62"/>
        <v>0</v>
      </c>
      <c r="N376" s="96">
        <f t="shared" si="63"/>
        <v>318314487917218.56</v>
      </c>
      <c r="O376" s="89">
        <f t="shared" si="64"/>
        <v>288376052907328</v>
      </c>
      <c r="P376" s="86">
        <f t="shared" si="55"/>
        <v>905.94699221583528</v>
      </c>
      <c r="Q376" s="97">
        <f t="shared" si="65"/>
        <v>-6.7548042190434966E-3</v>
      </c>
      <c r="R376" s="87">
        <f t="shared" si="56"/>
        <v>9.9778270509977823E-3</v>
      </c>
      <c r="S376" s="87">
        <f t="shared" si="57"/>
        <v>-1.8181818181818181E-2</v>
      </c>
    </row>
    <row r="377" spans="1:19">
      <c r="A377" s="82">
        <v>20190711</v>
      </c>
      <c r="B377" s="82" t="s">
        <v>99</v>
      </c>
      <c r="C377" s="83">
        <v>45550</v>
      </c>
      <c r="D377" s="83">
        <v>46200</v>
      </c>
      <c r="E377" s="83">
        <v>5969782550</v>
      </c>
      <c r="F377" s="83">
        <f t="shared" si="58"/>
        <v>0.43759590074395022</v>
      </c>
      <c r="G377" s="133">
        <f t="shared" si="59"/>
        <v>0.43759590074395022</v>
      </c>
      <c r="H377" s="84">
        <v>189000</v>
      </c>
      <c r="I377" s="84">
        <v>191500</v>
      </c>
      <c r="J377" s="88">
        <v>128329070</v>
      </c>
      <c r="K377" s="82">
        <f t="shared" si="60"/>
        <v>6.9836746892843076</v>
      </c>
      <c r="L377" s="82">
        <f t="shared" si="61"/>
        <v>6.9836746892843076</v>
      </c>
      <c r="M377" s="96">
        <f t="shared" si="62"/>
        <v>0</v>
      </c>
      <c r="N377" s="96">
        <f t="shared" si="63"/>
        <v>318314487917218.56</v>
      </c>
      <c r="O377" s="89">
        <f t="shared" si="64"/>
        <v>292314603144412.25</v>
      </c>
      <c r="P377" s="86">
        <f t="shared" si="55"/>
        <v>918.32013383076719</v>
      </c>
      <c r="Q377" s="97">
        <f t="shared" si="65"/>
        <v>1.3657688276737608E-2</v>
      </c>
      <c r="R377" s="87">
        <f t="shared" si="56"/>
        <v>1.4270032930845226E-2</v>
      </c>
      <c r="S377" s="87">
        <f t="shared" si="57"/>
        <v>1.3227513227513227E-2</v>
      </c>
    </row>
    <row r="378" spans="1:19">
      <c r="A378" s="82">
        <v>20190712</v>
      </c>
      <c r="B378" s="82" t="s">
        <v>99</v>
      </c>
      <c r="C378" s="83">
        <v>46200</v>
      </c>
      <c r="D378" s="83">
        <v>46300</v>
      </c>
      <c r="E378" s="83">
        <v>5969782550</v>
      </c>
      <c r="F378" s="83">
        <f t="shared" si="58"/>
        <v>0.43759590074395022</v>
      </c>
      <c r="G378" s="133">
        <f t="shared" si="59"/>
        <v>0.43759590074395022</v>
      </c>
      <c r="H378" s="84">
        <v>191500</v>
      </c>
      <c r="I378" s="84">
        <v>188500</v>
      </c>
      <c r="J378" s="88">
        <v>128329070</v>
      </c>
      <c r="K378" s="82">
        <f t="shared" si="60"/>
        <v>6.9836746892843076</v>
      </c>
      <c r="L378" s="82">
        <f t="shared" si="61"/>
        <v>6.9836746892843076</v>
      </c>
      <c r="M378" s="96">
        <f t="shared" si="62"/>
        <v>0</v>
      </c>
      <c r="N378" s="96">
        <f t="shared" si="63"/>
        <v>318314487917218.56</v>
      </c>
      <c r="O378" s="89">
        <f t="shared" si="64"/>
        <v>289887212947458.37</v>
      </c>
      <c r="P378" s="86">
        <f t="shared" si="55"/>
        <v>910.69437286450807</v>
      </c>
      <c r="Q378" s="97">
        <f t="shared" si="65"/>
        <v>-8.3040332944115079E-3</v>
      </c>
      <c r="R378" s="87">
        <f t="shared" si="56"/>
        <v>2.1645021645021645E-3</v>
      </c>
      <c r="S378" s="87">
        <f t="shared" si="57"/>
        <v>-1.5665796344647518E-2</v>
      </c>
    </row>
    <row r="379" spans="1:19">
      <c r="A379" s="82">
        <v>20190715</v>
      </c>
      <c r="B379" s="82" t="s">
        <v>99</v>
      </c>
      <c r="C379" s="83">
        <v>46300</v>
      </c>
      <c r="D379" s="83">
        <v>46450</v>
      </c>
      <c r="E379" s="83">
        <v>5969782550</v>
      </c>
      <c r="F379" s="83">
        <f t="shared" si="58"/>
        <v>0.43759590074395022</v>
      </c>
      <c r="G379" s="133">
        <f t="shared" si="59"/>
        <v>0.43759590074395022</v>
      </c>
      <c r="H379" s="84">
        <v>188500</v>
      </c>
      <c r="I379" s="84">
        <v>183500</v>
      </c>
      <c r="J379" s="88">
        <v>128329070</v>
      </c>
      <c r="K379" s="82">
        <f t="shared" si="60"/>
        <v>6.9836746892843076</v>
      </c>
      <c r="L379" s="82">
        <f t="shared" si="61"/>
        <v>6.9836746892843076</v>
      </c>
      <c r="M379" s="96">
        <f t="shared" si="62"/>
        <v>0</v>
      </c>
      <c r="N379" s="96">
        <f t="shared" si="63"/>
        <v>318314487917218.56</v>
      </c>
      <c r="O379" s="89">
        <f t="shared" si="64"/>
        <v>285798023412998.31</v>
      </c>
      <c r="P379" s="86">
        <f t="shared" si="55"/>
        <v>897.84799078112803</v>
      </c>
      <c r="Q379" s="97">
        <f t="shared" si="65"/>
        <v>-1.4106139739255097E-2</v>
      </c>
      <c r="R379" s="87">
        <f t="shared" si="56"/>
        <v>3.2397408207343412E-3</v>
      </c>
      <c r="S379" s="87">
        <f t="shared" si="57"/>
        <v>-2.6525198938992044E-2</v>
      </c>
    </row>
    <row r="380" spans="1:19">
      <c r="A380" s="82">
        <v>20190716</v>
      </c>
      <c r="B380" s="82" t="s">
        <v>99</v>
      </c>
      <c r="C380" s="83">
        <v>46450</v>
      </c>
      <c r="D380" s="83">
        <v>46850</v>
      </c>
      <c r="E380" s="83">
        <v>5969782550</v>
      </c>
      <c r="F380" s="83">
        <f t="shared" si="58"/>
        <v>0.43759590074395022</v>
      </c>
      <c r="G380" s="133">
        <f t="shared" si="59"/>
        <v>0.43759590074395022</v>
      </c>
      <c r="H380" s="84">
        <v>183500</v>
      </c>
      <c r="I380" s="84">
        <v>188500</v>
      </c>
      <c r="J380" s="88">
        <v>128329070</v>
      </c>
      <c r="K380" s="82">
        <f t="shared" si="60"/>
        <v>6.9836746892843076</v>
      </c>
      <c r="L380" s="82">
        <f t="shared" si="61"/>
        <v>6.9836746892843076</v>
      </c>
      <c r="M380" s="96">
        <f t="shared" si="62"/>
        <v>0</v>
      </c>
      <c r="N380" s="96">
        <f t="shared" si="63"/>
        <v>318314487917218.56</v>
      </c>
      <c r="O380" s="89">
        <f t="shared" si="64"/>
        <v>291324006752175.37</v>
      </c>
      <c r="P380" s="86">
        <f t="shared" si="55"/>
        <v>915.20812847179491</v>
      </c>
      <c r="Q380" s="97">
        <f t="shared" si="65"/>
        <v>1.9335274867144883E-2</v>
      </c>
      <c r="R380" s="87">
        <f t="shared" si="56"/>
        <v>8.6114101184068884E-3</v>
      </c>
      <c r="S380" s="87">
        <f t="shared" si="57"/>
        <v>2.7247956403269755E-2</v>
      </c>
    </row>
    <row r="381" spans="1:19">
      <c r="A381" s="82">
        <v>20190717</v>
      </c>
      <c r="B381" s="82" t="s">
        <v>99</v>
      </c>
      <c r="C381" s="83">
        <v>46850</v>
      </c>
      <c r="D381" s="83">
        <v>46050</v>
      </c>
      <c r="E381" s="83">
        <v>5969782550</v>
      </c>
      <c r="F381" s="83">
        <f t="shared" si="58"/>
        <v>0.43759590074395022</v>
      </c>
      <c r="G381" s="133">
        <f t="shared" si="59"/>
        <v>0.43759590074395022</v>
      </c>
      <c r="H381" s="84">
        <v>188500</v>
      </c>
      <c r="I381" s="84">
        <v>184500</v>
      </c>
      <c r="J381" s="88">
        <v>128329070</v>
      </c>
      <c r="K381" s="82">
        <f t="shared" si="60"/>
        <v>6.9836746892843076</v>
      </c>
      <c r="L381" s="82">
        <f t="shared" si="61"/>
        <v>6.9836746892843076</v>
      </c>
      <c r="M381" s="96">
        <f t="shared" si="62"/>
        <v>0</v>
      </c>
      <c r="N381" s="96">
        <f t="shared" si="63"/>
        <v>318314487917218.56</v>
      </c>
      <c r="O381" s="89">
        <f t="shared" si="64"/>
        <v>285649290942171.62</v>
      </c>
      <c r="P381" s="86">
        <f t="shared" si="55"/>
        <v>897.38074069835648</v>
      </c>
      <c r="Q381" s="97">
        <f t="shared" si="65"/>
        <v>-1.9479053145218913E-2</v>
      </c>
      <c r="R381" s="87">
        <f t="shared" si="56"/>
        <v>-1.7075773745997867E-2</v>
      </c>
      <c r="S381" s="87">
        <f t="shared" si="57"/>
        <v>-2.1220159151193633E-2</v>
      </c>
    </row>
  </sheetData>
  <autoFilter ref="A2:S381"/>
  <mergeCells count="4">
    <mergeCell ref="R1:S1"/>
    <mergeCell ref="C1:F1"/>
    <mergeCell ref="H1:K1"/>
    <mergeCell ref="M1:Q1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2"/>
  <sheetViews>
    <sheetView workbookViewId="0">
      <selection activeCell="F386" sqref="F386"/>
    </sheetView>
  </sheetViews>
  <sheetFormatPr defaultColWidth="8.875" defaultRowHeight="13.5"/>
  <cols>
    <col min="1" max="4" width="8.875" style="16"/>
    <col min="5" max="5" width="11" style="16" bestFit="1" customWidth="1"/>
    <col min="6" max="7" width="18.125" style="16" bestFit="1" customWidth="1"/>
    <col min="8" max="9" width="8.875" style="16"/>
    <col min="10" max="10" width="11" style="16" bestFit="1" customWidth="1"/>
    <col min="11" max="11" width="16.875" style="16" customWidth="1"/>
    <col min="12" max="12" width="18.125" style="16" bestFit="1" customWidth="1"/>
    <col min="13" max="13" width="14" style="76" customWidth="1"/>
    <col min="14" max="14" width="23.5" style="76" customWidth="1"/>
    <col min="15" max="15" width="15.875" style="76" bestFit="1" customWidth="1"/>
    <col min="16" max="16" width="15" style="76" customWidth="1"/>
    <col min="17" max="17" width="8.875" style="76"/>
    <col min="18" max="19" width="8.875" style="102"/>
    <col min="20" max="16384" width="8.875" style="16"/>
  </cols>
  <sheetData>
    <row r="1" spans="1:19">
      <c r="A1" s="82"/>
      <c r="B1" s="82"/>
      <c r="C1" s="286" t="s">
        <v>203</v>
      </c>
      <c r="D1" s="287"/>
      <c r="E1" s="287"/>
      <c r="F1" s="287"/>
      <c r="G1" s="288"/>
      <c r="H1" s="274" t="s">
        <v>204</v>
      </c>
      <c r="I1" s="275"/>
      <c r="J1" s="275"/>
      <c r="K1" s="275"/>
      <c r="L1" s="276"/>
      <c r="M1" s="272" t="s">
        <v>105</v>
      </c>
      <c r="N1" s="272"/>
      <c r="O1" s="272"/>
      <c r="P1" s="272"/>
      <c r="Q1" s="272"/>
      <c r="R1" s="268" t="s">
        <v>165</v>
      </c>
      <c r="S1" s="268"/>
    </row>
    <row r="2" spans="1:19">
      <c r="A2" s="82" t="s">
        <v>91</v>
      </c>
      <c r="B2" s="82" t="s">
        <v>98</v>
      </c>
      <c r="C2" s="83" t="s">
        <v>158</v>
      </c>
      <c r="D2" s="83" t="s">
        <v>159</v>
      </c>
      <c r="E2" s="83" t="s">
        <v>17</v>
      </c>
      <c r="F2" s="83" t="s">
        <v>190</v>
      </c>
      <c r="G2" s="83" t="s">
        <v>189</v>
      </c>
      <c r="H2" s="84" t="s">
        <v>14</v>
      </c>
      <c r="I2" s="84" t="s">
        <v>132</v>
      </c>
      <c r="J2" s="84" t="s">
        <v>17</v>
      </c>
      <c r="K2" s="84" t="s">
        <v>191</v>
      </c>
      <c r="L2" s="84" t="s">
        <v>192</v>
      </c>
      <c r="M2" s="85" t="s">
        <v>164</v>
      </c>
      <c r="N2" s="85" t="s">
        <v>103</v>
      </c>
      <c r="O2" s="85" t="s">
        <v>104</v>
      </c>
      <c r="P2" s="86" t="s">
        <v>105</v>
      </c>
      <c r="Q2" s="85" t="s">
        <v>106</v>
      </c>
      <c r="R2" s="87" t="s">
        <v>166</v>
      </c>
      <c r="S2" s="87" t="s">
        <v>110</v>
      </c>
    </row>
    <row r="3" spans="1:19">
      <c r="A3" s="82">
        <v>20171228</v>
      </c>
      <c r="B3" s="82" t="s">
        <v>99</v>
      </c>
      <c r="C3" s="83">
        <v>2468000</v>
      </c>
      <c r="D3" s="78">
        <v>50960</v>
      </c>
      <c r="E3" s="83">
        <v>129098494</v>
      </c>
      <c r="F3" s="83">
        <f>0.4*(D3*E3+I3*J3)/(D3*E3)</f>
        <v>2.0200816742222378</v>
      </c>
      <c r="G3" s="133">
        <f>0.4*(D3*E3+I3*J3)/(D3*E3)</f>
        <v>2.0200816742222378</v>
      </c>
      <c r="H3" s="84">
        <v>220000</v>
      </c>
      <c r="I3" s="77">
        <v>217221</v>
      </c>
      <c r="J3" s="88">
        <v>122666424</v>
      </c>
      <c r="K3" s="84">
        <f>0.6*(D3*E3+I3*J3)/(I3*J3)</f>
        <v>0.74814067946001439</v>
      </c>
      <c r="L3" s="84">
        <f>0.6*(D3*E3+I3*J3)/(I3*J3)</f>
        <v>0.74814067946001439</v>
      </c>
      <c r="M3" s="89" t="e">
        <f>C3*E3*F3+H3*J3*K3+#REF!*#REF!*#REF!+#REF!*#REF!*#REF!</f>
        <v>#REF!</v>
      </c>
      <c r="N3" s="89">
        <f>D3*E3*G3+I3*J3*L3</f>
        <v>33224582541944</v>
      </c>
      <c r="O3" s="89">
        <f>D3*E3*G3+I3*J3*K3</f>
        <v>33224582541944</v>
      </c>
      <c r="P3" s="86">
        <f>O3/N3*1000</f>
        <v>1000</v>
      </c>
      <c r="Q3" s="85"/>
      <c r="R3" s="87"/>
      <c r="S3" s="87"/>
    </row>
    <row r="4" spans="1:19" s="17" customFormat="1">
      <c r="A4" s="90">
        <v>20180102</v>
      </c>
      <c r="B4" s="90" t="s">
        <v>100</v>
      </c>
      <c r="C4" s="23">
        <v>50960</v>
      </c>
      <c r="D4" s="20">
        <v>51020</v>
      </c>
      <c r="E4" s="91">
        <v>129098494</v>
      </c>
      <c r="F4" s="91">
        <f>G3</f>
        <v>2.0200816742222378</v>
      </c>
      <c r="G4" s="146">
        <f>IF(B4="Y",0.4*(C4*E4+H4*J4)/(C4*E4),IF(M4=0,F4,D3*E3*G3/O3*(C4*E4+H4*J4)/(C4*E4)))</f>
        <v>2.0200816742222378</v>
      </c>
      <c r="H4" s="23">
        <v>217221</v>
      </c>
      <c r="I4" s="20">
        <v>221936</v>
      </c>
      <c r="J4" s="92">
        <v>122666424</v>
      </c>
      <c r="K4" s="91">
        <f>L3</f>
        <v>0.74814067946001439</v>
      </c>
      <c r="L4" s="91">
        <f>IF(B4="Y",0.6*(C4*E4+H4*J4)/(H4*J4),IF(M4=0,K4,I3*J3*L3/O3*(C4*E4+H4*J4)/(H4*J4)))</f>
        <v>0.74814067946001439</v>
      </c>
      <c r="M4" s="93">
        <f>IF(O3&lt;&gt;(C4*E4*F4+H4*J4*K4),1,0)</f>
        <v>0</v>
      </c>
      <c r="N4" s="93">
        <f>IF(AND(M4=0,B4="N"),N3,N3*(C4*E4*G4+H4*J4*L4)/O3)</f>
        <v>33224582541944</v>
      </c>
      <c r="O4" s="92">
        <f>D4*E4*G4+I4*J4*L4</f>
        <v>33672933674636.883</v>
      </c>
      <c r="P4" s="94">
        <f t="shared" ref="P4:P67" si="0">O4/N4*1000</f>
        <v>1013.4945603041623</v>
      </c>
      <c r="Q4" s="95">
        <f>(P4-P3)/P3</f>
        <v>1.3494560304162292E-2</v>
      </c>
      <c r="R4" s="91">
        <f t="shared" ref="R4:R67" si="1">(D4-C4)/C4</f>
        <v>1.1773940345368916E-3</v>
      </c>
      <c r="S4" s="91">
        <f t="shared" ref="S4:S67" si="2">(I4-H4)/H4</f>
        <v>2.1706004483912696E-2</v>
      </c>
    </row>
    <row r="5" spans="1:19">
      <c r="A5" s="82">
        <v>20180103</v>
      </c>
      <c r="B5" s="82" t="s">
        <v>99</v>
      </c>
      <c r="C5" s="143">
        <v>51020</v>
      </c>
      <c r="D5" s="78">
        <v>51620</v>
      </c>
      <c r="E5" s="83">
        <v>129098494</v>
      </c>
      <c r="F5" s="83">
        <f t="shared" ref="F5:F68" si="3">G4</f>
        <v>2.0200816742222378</v>
      </c>
      <c r="G5" s="133">
        <f t="shared" ref="G5:G68" si="4">IF(B5="Y",0.4*(C5*E5+H5*J5)/(C5*E5),IF(M5=0,F5,D4*E4*G4/O4*(C5*E5+H5*J5)/(C5*E5)))</f>
        <v>2.0200816742222378</v>
      </c>
      <c r="H5" s="19">
        <v>221936</v>
      </c>
      <c r="I5" s="77">
        <v>242371</v>
      </c>
      <c r="J5" s="88">
        <v>122666424</v>
      </c>
      <c r="K5" s="84">
        <f t="shared" ref="K5:K68" si="5">L4</f>
        <v>0.74814067946001439</v>
      </c>
      <c r="L5" s="84">
        <f t="shared" ref="L5:L68" si="6">IF(B5="Y",0.6*(C5*E5+H5*J5)/(H5*J5),IF(M5=0,K5,I4*J4*L4/O4*(C5*E5+H5*J5)/(H5*J5)))</f>
        <v>0.74814067946001439</v>
      </c>
      <c r="M5" s="96">
        <f t="shared" ref="M5:M68" si="7">IF(O4&lt;&gt;(C5*E5*F5+H5*J5*K5),1,0)</f>
        <v>0</v>
      </c>
      <c r="N5" s="96">
        <f t="shared" ref="N5:N68" si="8">IF(AND(M5=0,B5="N"),N4,N4*(C5*E5*G5+H5*J5*L5)/O4)</f>
        <v>33224582541944</v>
      </c>
      <c r="O5" s="89">
        <f t="shared" ref="O5:O68" si="9">D5*E5*G5+I5*J5*L5</f>
        <v>35704762919424.398</v>
      </c>
      <c r="P5" s="86">
        <f t="shared" si="0"/>
        <v>1074.6489553134136</v>
      </c>
      <c r="Q5" s="97">
        <f t="shared" ref="Q5:Q68" si="10">(P5-P4)/P4</f>
        <v>6.0340131466416647E-2</v>
      </c>
      <c r="R5" s="87">
        <f t="shared" si="1"/>
        <v>1.1760094080752646E-2</v>
      </c>
      <c r="S5" s="87">
        <f t="shared" si="2"/>
        <v>9.2076094009083703E-2</v>
      </c>
    </row>
    <row r="6" spans="1:19">
      <c r="A6" s="82">
        <v>20180104</v>
      </c>
      <c r="B6" s="82" t="s">
        <v>99</v>
      </c>
      <c r="C6" s="78">
        <v>51620</v>
      </c>
      <c r="D6" s="78">
        <v>51080</v>
      </c>
      <c r="E6" s="83">
        <v>129098494</v>
      </c>
      <c r="F6" s="83">
        <f t="shared" si="3"/>
        <v>2.0200816742222378</v>
      </c>
      <c r="G6" s="133">
        <f t="shared" si="4"/>
        <v>2.0200816742222378</v>
      </c>
      <c r="H6" s="77">
        <v>242371</v>
      </c>
      <c r="I6" s="77">
        <v>245614</v>
      </c>
      <c r="J6" s="88">
        <v>122666424</v>
      </c>
      <c r="K6" s="84">
        <f t="shared" si="5"/>
        <v>0.74814067946001439</v>
      </c>
      <c r="L6" s="84">
        <f t="shared" si="6"/>
        <v>0.74814067946001439</v>
      </c>
      <c r="M6" s="96">
        <f t="shared" si="7"/>
        <v>0</v>
      </c>
      <c r="N6" s="96">
        <f t="shared" si="8"/>
        <v>33224582541944</v>
      </c>
      <c r="O6" s="89">
        <f t="shared" si="9"/>
        <v>35861552347050.75</v>
      </c>
      <c r="P6" s="86">
        <f t="shared" si="0"/>
        <v>1079.3680342492712</v>
      </c>
      <c r="Q6" s="97">
        <f t="shared" si="10"/>
        <v>4.3912748554074E-3</v>
      </c>
      <c r="R6" s="87">
        <f t="shared" si="1"/>
        <v>-1.0461061604029445E-2</v>
      </c>
      <c r="S6" s="87">
        <f t="shared" si="2"/>
        <v>1.3380313651385686E-2</v>
      </c>
    </row>
    <row r="7" spans="1:19">
      <c r="A7" s="82">
        <v>20180105</v>
      </c>
      <c r="B7" s="82" t="s">
        <v>99</v>
      </c>
      <c r="C7" s="78">
        <v>51080</v>
      </c>
      <c r="D7" s="78">
        <v>52120</v>
      </c>
      <c r="E7" s="83">
        <v>129098494</v>
      </c>
      <c r="F7" s="83">
        <f t="shared" si="3"/>
        <v>2.0200816742222378</v>
      </c>
      <c r="G7" s="133">
        <f t="shared" si="4"/>
        <v>2.0200816742222378</v>
      </c>
      <c r="H7" s="77">
        <v>245614</v>
      </c>
      <c r="I7" s="77">
        <v>262217</v>
      </c>
      <c r="J7" s="88">
        <v>122666424</v>
      </c>
      <c r="K7" s="84">
        <f t="shared" si="5"/>
        <v>0.74814067946001439</v>
      </c>
      <c r="L7" s="84">
        <f t="shared" si="6"/>
        <v>0.74814067946001439</v>
      </c>
      <c r="M7" s="96">
        <f t="shared" si="7"/>
        <v>0</v>
      </c>
      <c r="N7" s="96">
        <f t="shared" si="8"/>
        <v>33224582541944</v>
      </c>
      <c r="O7" s="89">
        <f t="shared" si="9"/>
        <v>37656459658102.812</v>
      </c>
      <c r="P7" s="86">
        <f t="shared" si="0"/>
        <v>1133.3915064414682</v>
      </c>
      <c r="Q7" s="97">
        <f t="shared" si="10"/>
        <v>5.0051021040077165E-2</v>
      </c>
      <c r="R7" s="87">
        <f t="shared" si="1"/>
        <v>2.0360219263899765E-2</v>
      </c>
      <c r="S7" s="87">
        <f t="shared" si="2"/>
        <v>6.7597938228276894E-2</v>
      </c>
    </row>
    <row r="8" spans="1:19">
      <c r="A8" s="82">
        <v>20180108</v>
      </c>
      <c r="B8" s="82" t="s">
        <v>99</v>
      </c>
      <c r="C8" s="78">
        <v>52120</v>
      </c>
      <c r="D8" s="78">
        <v>52020</v>
      </c>
      <c r="E8" s="83">
        <v>129098494</v>
      </c>
      <c r="F8" s="83">
        <f t="shared" si="3"/>
        <v>2.0200816742222378</v>
      </c>
      <c r="G8" s="133">
        <f t="shared" si="4"/>
        <v>2.0200816742222378</v>
      </c>
      <c r="H8" s="77">
        <v>262217</v>
      </c>
      <c r="I8" s="77">
        <v>297192</v>
      </c>
      <c r="J8" s="88">
        <v>122666424</v>
      </c>
      <c r="K8" s="84">
        <f t="shared" si="5"/>
        <v>0.74814067946001439</v>
      </c>
      <c r="L8" s="84">
        <f t="shared" si="6"/>
        <v>0.74814067946001439</v>
      </c>
      <c r="M8" s="96">
        <f t="shared" si="7"/>
        <v>0</v>
      </c>
      <c r="N8" s="96">
        <f t="shared" si="8"/>
        <v>33224582541944</v>
      </c>
      <c r="O8" s="89">
        <f t="shared" si="9"/>
        <v>40840097377308.102</v>
      </c>
      <c r="P8" s="86">
        <f t="shared" si="0"/>
        <v>1229.2132587595338</v>
      </c>
      <c r="Q8" s="97">
        <f t="shared" si="10"/>
        <v>8.4544265395916945E-2</v>
      </c>
      <c r="R8" s="87">
        <f t="shared" si="1"/>
        <v>-1.918649270913277E-3</v>
      </c>
      <c r="S8" s="87">
        <f t="shared" si="2"/>
        <v>0.13338189362245773</v>
      </c>
    </row>
    <row r="9" spans="1:19">
      <c r="A9" s="82">
        <v>20180109</v>
      </c>
      <c r="B9" s="82" t="s">
        <v>99</v>
      </c>
      <c r="C9" s="78">
        <v>52020</v>
      </c>
      <c r="D9" s="78">
        <v>50400</v>
      </c>
      <c r="E9" s="83">
        <v>129098494</v>
      </c>
      <c r="F9" s="83">
        <f t="shared" si="3"/>
        <v>2.0200816742222378</v>
      </c>
      <c r="G9" s="133">
        <f t="shared" si="4"/>
        <v>2.0200816742222378</v>
      </c>
      <c r="H9" s="77">
        <v>297192</v>
      </c>
      <c r="I9" s="77">
        <v>287368</v>
      </c>
      <c r="J9" s="88">
        <v>122666424</v>
      </c>
      <c r="K9" s="84">
        <f t="shared" si="5"/>
        <v>0.74814067946001439</v>
      </c>
      <c r="L9" s="84">
        <f t="shared" si="6"/>
        <v>0.74814067946001439</v>
      </c>
      <c r="M9" s="96">
        <f t="shared" si="7"/>
        <v>0</v>
      </c>
      <c r="N9" s="96">
        <f t="shared" si="8"/>
        <v>33224582541944</v>
      </c>
      <c r="O9" s="89">
        <f t="shared" si="9"/>
        <v>39516052792805.172</v>
      </c>
      <c r="P9" s="86">
        <f t="shared" si="0"/>
        <v>1189.361905237442</v>
      </c>
      <c r="Q9" s="97">
        <f t="shared" si="10"/>
        <v>-3.2420211251469898E-2</v>
      </c>
      <c r="R9" s="87">
        <f t="shared" si="1"/>
        <v>-3.1141868512110725E-2</v>
      </c>
      <c r="S9" s="87">
        <f t="shared" si="2"/>
        <v>-3.3056071495867992E-2</v>
      </c>
    </row>
    <row r="10" spans="1:19">
      <c r="A10" s="82">
        <v>20180110</v>
      </c>
      <c r="B10" s="82" t="s">
        <v>99</v>
      </c>
      <c r="C10" s="78">
        <v>50400</v>
      </c>
      <c r="D10" s="78">
        <v>48840</v>
      </c>
      <c r="E10" s="83">
        <v>129098494</v>
      </c>
      <c r="F10" s="83">
        <f t="shared" si="3"/>
        <v>2.0200816742222378</v>
      </c>
      <c r="G10" s="133">
        <f t="shared" si="4"/>
        <v>2.0200816742222378</v>
      </c>
      <c r="H10" s="77">
        <v>287368</v>
      </c>
      <c r="I10" s="77">
        <v>290807</v>
      </c>
      <c r="J10" s="88">
        <v>122666424</v>
      </c>
      <c r="K10" s="84">
        <f t="shared" si="5"/>
        <v>0.74814067946001439</v>
      </c>
      <c r="L10" s="84">
        <f t="shared" si="6"/>
        <v>0.74814067946001439</v>
      </c>
      <c r="M10" s="96">
        <f t="shared" si="7"/>
        <v>0</v>
      </c>
      <c r="N10" s="96">
        <f t="shared" si="8"/>
        <v>33224582541944</v>
      </c>
      <c r="O10" s="89">
        <f t="shared" si="9"/>
        <v>39424824189886.914</v>
      </c>
      <c r="P10" s="86">
        <f t="shared" si="0"/>
        <v>1186.6160888587688</v>
      </c>
      <c r="Q10" s="97">
        <f t="shared" si="10"/>
        <v>-2.3086466504281186E-3</v>
      </c>
      <c r="R10" s="87">
        <f t="shared" si="1"/>
        <v>-3.0952380952380953E-2</v>
      </c>
      <c r="S10" s="87">
        <f t="shared" si="2"/>
        <v>1.1967233651624398E-2</v>
      </c>
    </row>
    <row r="11" spans="1:19">
      <c r="A11" s="82">
        <v>20180111</v>
      </c>
      <c r="B11" s="82" t="s">
        <v>99</v>
      </c>
      <c r="C11" s="78">
        <v>48840</v>
      </c>
      <c r="D11" s="78">
        <v>48240</v>
      </c>
      <c r="E11" s="83">
        <v>129098494</v>
      </c>
      <c r="F11" s="83">
        <f t="shared" si="3"/>
        <v>2.0200816742222378</v>
      </c>
      <c r="G11" s="133">
        <f t="shared" si="4"/>
        <v>2.0200816742222378</v>
      </c>
      <c r="H11" s="77">
        <v>290807</v>
      </c>
      <c r="I11" s="77">
        <v>301614</v>
      </c>
      <c r="J11" s="88">
        <v>122666424</v>
      </c>
      <c r="K11" s="84">
        <f t="shared" si="5"/>
        <v>0.74814067946001439</v>
      </c>
      <c r="L11" s="84">
        <f t="shared" si="6"/>
        <v>0.74814067946001439</v>
      </c>
      <c r="M11" s="96">
        <f t="shared" si="7"/>
        <v>0</v>
      </c>
      <c r="N11" s="96">
        <f t="shared" si="8"/>
        <v>33224582541944</v>
      </c>
      <c r="O11" s="89">
        <f t="shared" si="9"/>
        <v>40260127702361.578</v>
      </c>
      <c r="P11" s="86">
        <f t="shared" si="0"/>
        <v>1211.7572177629511</v>
      </c>
      <c r="Q11" s="97">
        <f t="shared" si="10"/>
        <v>2.1187247619709818E-2</v>
      </c>
      <c r="R11" s="87">
        <f t="shared" si="1"/>
        <v>-1.2285012285012284E-2</v>
      </c>
      <c r="S11" s="87">
        <f t="shared" si="2"/>
        <v>3.7162104075899136E-2</v>
      </c>
    </row>
    <row r="12" spans="1:19">
      <c r="A12" s="82">
        <v>20180112</v>
      </c>
      <c r="B12" s="82" t="s">
        <v>99</v>
      </c>
      <c r="C12" s="78">
        <v>48240</v>
      </c>
      <c r="D12" s="78">
        <v>48200</v>
      </c>
      <c r="E12" s="83">
        <v>129098494</v>
      </c>
      <c r="F12" s="83">
        <f t="shared" si="3"/>
        <v>2.0200816742222378</v>
      </c>
      <c r="G12" s="133">
        <f t="shared" si="4"/>
        <v>2.0200816742222378</v>
      </c>
      <c r="H12" s="77">
        <v>301614</v>
      </c>
      <c r="I12" s="77">
        <v>335508</v>
      </c>
      <c r="J12" s="88">
        <v>122666424</v>
      </c>
      <c r="K12" s="84">
        <f t="shared" si="5"/>
        <v>0.74814067946001439</v>
      </c>
      <c r="L12" s="84">
        <f t="shared" si="6"/>
        <v>0.74814067946001439</v>
      </c>
      <c r="M12" s="96">
        <f t="shared" si="7"/>
        <v>0</v>
      </c>
      <c r="N12" s="96">
        <f t="shared" si="8"/>
        <v>33224582541944</v>
      </c>
      <c r="O12" s="89">
        <f t="shared" si="9"/>
        <v>43360207538796.867</v>
      </c>
      <c r="P12" s="86">
        <f t="shared" si="0"/>
        <v>1305.0640285414349</v>
      </c>
      <c r="Q12" s="97">
        <f t="shared" si="10"/>
        <v>7.7001242006826578E-2</v>
      </c>
      <c r="R12" s="87">
        <f t="shared" si="1"/>
        <v>-8.2918739635157548E-4</v>
      </c>
      <c r="S12" s="87">
        <f t="shared" si="2"/>
        <v>0.11237542023911357</v>
      </c>
    </row>
    <row r="13" spans="1:19">
      <c r="A13" s="82">
        <v>20180115</v>
      </c>
      <c r="B13" s="82" t="s">
        <v>99</v>
      </c>
      <c r="C13" s="78">
        <v>48200</v>
      </c>
      <c r="D13" s="78">
        <v>48540</v>
      </c>
      <c r="E13" s="83">
        <v>129098494</v>
      </c>
      <c r="F13" s="83">
        <f t="shared" si="3"/>
        <v>2.0200816742222378</v>
      </c>
      <c r="G13" s="133">
        <f t="shared" si="4"/>
        <v>2.0200816742222378</v>
      </c>
      <c r="H13" s="77">
        <v>335508</v>
      </c>
      <c r="I13" s="77">
        <v>343859</v>
      </c>
      <c r="J13" s="88">
        <v>122666424</v>
      </c>
      <c r="K13" s="84">
        <f t="shared" si="5"/>
        <v>0.74814067946001439</v>
      </c>
      <c r="L13" s="84">
        <f t="shared" si="6"/>
        <v>0.74814067946001439</v>
      </c>
      <c r="M13" s="96">
        <f t="shared" si="7"/>
        <v>0</v>
      </c>
      <c r="N13" s="96">
        <f t="shared" si="8"/>
        <v>33224582541944</v>
      </c>
      <c r="O13" s="89">
        <f t="shared" si="9"/>
        <v>44215261785200.078</v>
      </c>
      <c r="P13" s="86">
        <f t="shared" si="0"/>
        <v>1330.7996189081089</v>
      </c>
      <c r="Q13" s="97">
        <f t="shared" si="10"/>
        <v>1.9719791369498193E-2</v>
      </c>
      <c r="R13" s="87">
        <f t="shared" si="1"/>
        <v>7.053941908713693E-3</v>
      </c>
      <c r="S13" s="87">
        <f t="shared" si="2"/>
        <v>2.4890613636634595E-2</v>
      </c>
    </row>
    <row r="14" spans="1:19">
      <c r="A14" s="82">
        <v>20180116</v>
      </c>
      <c r="B14" s="82" t="s">
        <v>99</v>
      </c>
      <c r="C14" s="78">
        <v>48540</v>
      </c>
      <c r="D14" s="78">
        <v>50000</v>
      </c>
      <c r="E14" s="83">
        <v>129098494</v>
      </c>
      <c r="F14" s="83">
        <f t="shared" si="3"/>
        <v>2.0200816742222378</v>
      </c>
      <c r="G14" s="133">
        <f t="shared" si="4"/>
        <v>2.0200816742222378</v>
      </c>
      <c r="H14" s="77">
        <v>343859</v>
      </c>
      <c r="I14" s="77">
        <v>341305</v>
      </c>
      <c r="J14" s="88">
        <v>122666424</v>
      </c>
      <c r="K14" s="84">
        <f t="shared" si="5"/>
        <v>0.74814067946001439</v>
      </c>
      <c r="L14" s="84">
        <f t="shared" si="6"/>
        <v>0.74814067946001439</v>
      </c>
      <c r="M14" s="96">
        <f t="shared" si="7"/>
        <v>0</v>
      </c>
      <c r="N14" s="96">
        <f t="shared" si="8"/>
        <v>33224582541944</v>
      </c>
      <c r="O14" s="89">
        <f t="shared" si="9"/>
        <v>44361629429419.922</v>
      </c>
      <c r="P14" s="86">
        <f t="shared" si="0"/>
        <v>1335.2050209635013</v>
      </c>
      <c r="Q14" s="97">
        <f t="shared" si="10"/>
        <v>3.3103421377644725E-3</v>
      </c>
      <c r="R14" s="87">
        <f t="shared" si="1"/>
        <v>3.0078285949732178E-2</v>
      </c>
      <c r="S14" s="87">
        <f t="shared" si="2"/>
        <v>-7.4274630008230114E-3</v>
      </c>
    </row>
    <row r="15" spans="1:19">
      <c r="A15" s="82">
        <v>20180117</v>
      </c>
      <c r="B15" s="82" t="s">
        <v>99</v>
      </c>
      <c r="C15" s="78">
        <v>50000</v>
      </c>
      <c r="D15" s="78">
        <v>49620</v>
      </c>
      <c r="E15" s="83">
        <v>129098494</v>
      </c>
      <c r="F15" s="83">
        <f t="shared" si="3"/>
        <v>2.0200816742222378</v>
      </c>
      <c r="G15" s="133">
        <f t="shared" si="4"/>
        <v>2.0200816742222378</v>
      </c>
      <c r="H15" s="77">
        <v>341305</v>
      </c>
      <c r="I15" s="77">
        <v>308000</v>
      </c>
      <c r="J15" s="88">
        <v>122666424</v>
      </c>
      <c r="K15" s="84">
        <f t="shared" si="5"/>
        <v>0.74814067946001439</v>
      </c>
      <c r="L15" s="84">
        <f t="shared" si="6"/>
        <v>0.74814067946001439</v>
      </c>
      <c r="M15" s="96">
        <f t="shared" si="7"/>
        <v>0</v>
      </c>
      <c r="N15" s="96">
        <f t="shared" si="8"/>
        <v>33224582541944</v>
      </c>
      <c r="O15" s="89">
        <f t="shared" si="9"/>
        <v>41206071558106.211</v>
      </c>
      <c r="P15" s="86">
        <f t="shared" si="0"/>
        <v>1240.2284214131532</v>
      </c>
      <c r="Q15" s="97">
        <f t="shared" si="10"/>
        <v>-7.1132596162506723E-2</v>
      </c>
      <c r="R15" s="87">
        <f t="shared" si="1"/>
        <v>-7.6E-3</v>
      </c>
      <c r="S15" s="87">
        <f t="shared" si="2"/>
        <v>-9.7581342201256943E-2</v>
      </c>
    </row>
    <row r="16" spans="1:19">
      <c r="A16" s="82">
        <v>20180118</v>
      </c>
      <c r="B16" s="82" t="s">
        <v>99</v>
      </c>
      <c r="C16" s="78">
        <v>49620</v>
      </c>
      <c r="D16" s="78">
        <v>49900</v>
      </c>
      <c r="E16" s="83">
        <v>129098494</v>
      </c>
      <c r="F16" s="83">
        <f t="shared" si="3"/>
        <v>2.0200816742222378</v>
      </c>
      <c r="G16" s="133">
        <f t="shared" si="4"/>
        <v>2.0200816742222378</v>
      </c>
      <c r="H16" s="77">
        <v>308000</v>
      </c>
      <c r="I16" s="77">
        <v>313698</v>
      </c>
      <c r="J16" s="88">
        <v>122666424</v>
      </c>
      <c r="K16" s="84">
        <f t="shared" si="5"/>
        <v>0.74814067946001439</v>
      </c>
      <c r="L16" s="84">
        <f t="shared" si="6"/>
        <v>0.74814067946001439</v>
      </c>
      <c r="M16" s="96">
        <f t="shared" si="7"/>
        <v>0</v>
      </c>
      <c r="N16" s="96">
        <f t="shared" si="8"/>
        <v>33224582541944</v>
      </c>
      <c r="O16" s="89">
        <f t="shared" si="9"/>
        <v>41802008003404.609</v>
      </c>
      <c r="P16" s="86">
        <f t="shared" si="0"/>
        <v>1258.1650333945395</v>
      </c>
      <c r="Q16" s="97">
        <f t="shared" si="10"/>
        <v>1.4462345541919398E-2</v>
      </c>
      <c r="R16" s="87">
        <f t="shared" si="1"/>
        <v>5.642885933091495E-3</v>
      </c>
      <c r="S16" s="87">
        <f t="shared" si="2"/>
        <v>1.8499999999999999E-2</v>
      </c>
    </row>
    <row r="17" spans="1:19">
      <c r="A17" s="82">
        <v>20180119</v>
      </c>
      <c r="B17" s="82" t="s">
        <v>99</v>
      </c>
      <c r="C17" s="78">
        <v>49900</v>
      </c>
      <c r="D17" s="78">
        <v>49320</v>
      </c>
      <c r="E17" s="83">
        <v>129098494</v>
      </c>
      <c r="F17" s="83">
        <f t="shared" si="3"/>
        <v>2.0200816742222378</v>
      </c>
      <c r="G17" s="133">
        <f t="shared" si="4"/>
        <v>2.0200816742222378</v>
      </c>
      <c r="H17" s="77">
        <v>313698</v>
      </c>
      <c r="I17" s="77">
        <v>282750</v>
      </c>
      <c r="J17" s="88">
        <v>122666424</v>
      </c>
      <c r="K17" s="84">
        <f t="shared" si="5"/>
        <v>0.74814067946001439</v>
      </c>
      <c r="L17" s="84">
        <f t="shared" si="6"/>
        <v>0.74814067946001439</v>
      </c>
      <c r="M17" s="96">
        <f t="shared" si="7"/>
        <v>0</v>
      </c>
      <c r="N17" s="96">
        <f t="shared" si="8"/>
        <v>33224582541944</v>
      </c>
      <c r="O17" s="89">
        <f t="shared" si="9"/>
        <v>38810598227129.656</v>
      </c>
      <c r="P17" s="86">
        <f t="shared" si="0"/>
        <v>1168.1289953947098</v>
      </c>
      <c r="Q17" s="97">
        <f t="shared" si="10"/>
        <v>-7.1561389491894958E-2</v>
      </c>
      <c r="R17" s="87">
        <f t="shared" si="1"/>
        <v>-1.1623246492985972E-2</v>
      </c>
      <c r="S17" s="87">
        <f t="shared" si="2"/>
        <v>-9.8655394678958744E-2</v>
      </c>
    </row>
    <row r="18" spans="1:19">
      <c r="A18" s="82">
        <v>20180122</v>
      </c>
      <c r="B18" s="82" t="s">
        <v>99</v>
      </c>
      <c r="C18" s="78">
        <v>49320</v>
      </c>
      <c r="D18" s="78">
        <v>48240</v>
      </c>
      <c r="E18" s="83">
        <v>129098494</v>
      </c>
      <c r="F18" s="83">
        <f t="shared" si="3"/>
        <v>2.0200816742222378</v>
      </c>
      <c r="G18" s="133">
        <f t="shared" si="4"/>
        <v>2.0200816742222378</v>
      </c>
      <c r="H18" s="77">
        <v>282750</v>
      </c>
      <c r="I18" s="77">
        <v>275677</v>
      </c>
      <c r="J18" s="88">
        <v>122666424</v>
      </c>
      <c r="K18" s="84">
        <f t="shared" si="5"/>
        <v>0.74814067946001439</v>
      </c>
      <c r="L18" s="84">
        <f t="shared" si="6"/>
        <v>0.74814067946001439</v>
      </c>
      <c r="M18" s="96">
        <f t="shared" si="7"/>
        <v>0</v>
      </c>
      <c r="N18" s="96">
        <f t="shared" si="8"/>
        <v>33224582541944</v>
      </c>
      <c r="O18" s="89">
        <f t="shared" si="9"/>
        <v>37879844035339.328</v>
      </c>
      <c r="P18" s="86">
        <f t="shared" si="0"/>
        <v>1140.1149732285828</v>
      </c>
      <c r="Q18" s="97">
        <f t="shared" si="10"/>
        <v>-2.3981959421066415E-2</v>
      </c>
      <c r="R18" s="87">
        <f t="shared" si="1"/>
        <v>-2.1897810218978103E-2</v>
      </c>
      <c r="S18" s="87">
        <f t="shared" si="2"/>
        <v>-2.5015030946065428E-2</v>
      </c>
    </row>
    <row r="19" spans="1:19">
      <c r="A19" s="82">
        <v>20180123</v>
      </c>
      <c r="B19" s="82" t="s">
        <v>99</v>
      </c>
      <c r="C19" s="78">
        <v>48240</v>
      </c>
      <c r="D19" s="78">
        <v>49160</v>
      </c>
      <c r="E19" s="83">
        <v>129098494</v>
      </c>
      <c r="F19" s="83">
        <f t="shared" si="3"/>
        <v>2.0200816742222378</v>
      </c>
      <c r="G19" s="133">
        <f t="shared" si="4"/>
        <v>2.0200816742222378</v>
      </c>
      <c r="H19" s="77">
        <v>275677</v>
      </c>
      <c r="I19" s="77">
        <v>293754</v>
      </c>
      <c r="J19" s="88">
        <v>122666424</v>
      </c>
      <c r="K19" s="84">
        <f t="shared" si="5"/>
        <v>0.74814067946001439</v>
      </c>
      <c r="L19" s="84">
        <f t="shared" si="6"/>
        <v>0.74814067946001439</v>
      </c>
      <c r="M19" s="96">
        <f t="shared" si="7"/>
        <v>0</v>
      </c>
      <c r="N19" s="96">
        <f t="shared" si="8"/>
        <v>33224582541944</v>
      </c>
      <c r="O19" s="89">
        <f t="shared" si="9"/>
        <v>39778728153574.187</v>
      </c>
      <c r="P19" s="86">
        <f t="shared" si="0"/>
        <v>1197.2679597510662</v>
      </c>
      <c r="Q19" s="97">
        <f t="shared" si="10"/>
        <v>5.0129142993918671E-2</v>
      </c>
      <c r="R19" s="87">
        <f t="shared" si="1"/>
        <v>1.9071310116086235E-2</v>
      </c>
      <c r="S19" s="87">
        <f t="shared" si="2"/>
        <v>6.5573116364440992E-2</v>
      </c>
    </row>
    <row r="20" spans="1:19">
      <c r="A20" s="82">
        <v>20180124</v>
      </c>
      <c r="B20" s="82" t="s">
        <v>99</v>
      </c>
      <c r="C20" s="78">
        <v>49160</v>
      </c>
      <c r="D20" s="78">
        <v>49340</v>
      </c>
      <c r="E20" s="83">
        <v>129098494</v>
      </c>
      <c r="F20" s="83">
        <f t="shared" si="3"/>
        <v>2.0200816742222378</v>
      </c>
      <c r="G20" s="133">
        <f t="shared" si="4"/>
        <v>2.0200816742222378</v>
      </c>
      <c r="H20" s="77">
        <v>293754</v>
      </c>
      <c r="I20" s="77">
        <v>288350</v>
      </c>
      <c r="J20" s="88">
        <v>122666424</v>
      </c>
      <c r="K20" s="84">
        <f t="shared" si="5"/>
        <v>0.74814067946001439</v>
      </c>
      <c r="L20" s="84">
        <f t="shared" si="6"/>
        <v>0.74814067946001439</v>
      </c>
      <c r="M20" s="96">
        <f t="shared" si="7"/>
        <v>0</v>
      </c>
      <c r="N20" s="96">
        <f t="shared" si="8"/>
        <v>33224582541944</v>
      </c>
      <c r="O20" s="89">
        <f t="shared" si="9"/>
        <v>39329735771238.062</v>
      </c>
      <c r="P20" s="86">
        <f t="shared" si="0"/>
        <v>1183.7540989894057</v>
      </c>
      <c r="Q20" s="97">
        <f t="shared" si="10"/>
        <v>-1.1287248315297965E-2</v>
      </c>
      <c r="R20" s="87">
        <f t="shared" si="1"/>
        <v>3.6615134255492269E-3</v>
      </c>
      <c r="S20" s="87">
        <f t="shared" si="2"/>
        <v>-1.8396345241256291E-2</v>
      </c>
    </row>
    <row r="21" spans="1:19">
      <c r="A21" s="82">
        <v>20180125</v>
      </c>
      <c r="B21" s="82" t="s">
        <v>99</v>
      </c>
      <c r="C21" s="78">
        <v>49340</v>
      </c>
      <c r="D21" s="78">
        <v>50260</v>
      </c>
      <c r="E21" s="83">
        <v>129098494</v>
      </c>
      <c r="F21" s="83">
        <f t="shared" si="3"/>
        <v>2.0200816742222378</v>
      </c>
      <c r="G21" s="133">
        <f t="shared" si="4"/>
        <v>2.0200816742222378</v>
      </c>
      <c r="H21" s="77">
        <v>288350</v>
      </c>
      <c r="I21" s="77">
        <v>284617</v>
      </c>
      <c r="J21" s="88">
        <v>122666424</v>
      </c>
      <c r="K21" s="84">
        <f t="shared" si="5"/>
        <v>0.74814067946001439</v>
      </c>
      <c r="L21" s="84">
        <f t="shared" si="6"/>
        <v>0.74814067946001439</v>
      </c>
      <c r="M21" s="96">
        <f t="shared" si="7"/>
        <v>0</v>
      </c>
      <c r="N21" s="96">
        <f t="shared" si="8"/>
        <v>33224582541944</v>
      </c>
      <c r="O21" s="89">
        <f t="shared" si="9"/>
        <v>39227078200852.203</v>
      </c>
      <c r="P21" s="86">
        <f t="shared" si="0"/>
        <v>1180.6642913069088</v>
      </c>
      <c r="Q21" s="97">
        <f t="shared" si="10"/>
        <v>-2.6101769659211903E-3</v>
      </c>
      <c r="R21" s="87">
        <f t="shared" si="1"/>
        <v>1.8646128901499796E-2</v>
      </c>
      <c r="S21" s="87">
        <f t="shared" si="2"/>
        <v>-1.2946072481359459E-2</v>
      </c>
    </row>
    <row r="22" spans="1:19">
      <c r="A22" s="82">
        <v>20180126</v>
      </c>
      <c r="B22" s="82" t="s">
        <v>99</v>
      </c>
      <c r="C22" s="78">
        <v>50260</v>
      </c>
      <c r="D22" s="78">
        <v>50780</v>
      </c>
      <c r="E22" s="83">
        <v>129098494</v>
      </c>
      <c r="F22" s="83">
        <f t="shared" si="3"/>
        <v>2.0200816742222378</v>
      </c>
      <c r="G22" s="133">
        <f t="shared" si="4"/>
        <v>2.0200816742222378</v>
      </c>
      <c r="H22" s="77">
        <v>284617</v>
      </c>
      <c r="I22" s="77">
        <v>294736</v>
      </c>
      <c r="J22" s="88">
        <v>122666424</v>
      </c>
      <c r="K22" s="84">
        <f t="shared" si="5"/>
        <v>0.74814067946001439</v>
      </c>
      <c r="L22" s="84">
        <f t="shared" si="6"/>
        <v>0.74814067946001439</v>
      </c>
      <c r="M22" s="96">
        <f t="shared" si="7"/>
        <v>0</v>
      </c>
      <c r="N22" s="96">
        <f t="shared" si="8"/>
        <v>33224582541944</v>
      </c>
      <c r="O22" s="89">
        <f t="shared" si="9"/>
        <v>40291326997096.625</v>
      </c>
      <c r="P22" s="86">
        <f t="shared" si="0"/>
        <v>1212.6962602534222</v>
      </c>
      <c r="Q22" s="97">
        <f t="shared" si="10"/>
        <v>2.7130463064192766E-2</v>
      </c>
      <c r="R22" s="87">
        <f t="shared" si="1"/>
        <v>1.0346199761241544E-2</v>
      </c>
      <c r="S22" s="87">
        <f t="shared" si="2"/>
        <v>3.5553041455710657E-2</v>
      </c>
    </row>
    <row r="23" spans="1:19">
      <c r="A23" s="82">
        <v>20180129</v>
      </c>
      <c r="B23" s="82" t="s">
        <v>99</v>
      </c>
      <c r="C23" s="78">
        <v>50780</v>
      </c>
      <c r="D23" s="78">
        <v>51220</v>
      </c>
      <c r="E23" s="83">
        <v>129098494</v>
      </c>
      <c r="F23" s="83">
        <f t="shared" si="3"/>
        <v>2.0200816742222378</v>
      </c>
      <c r="G23" s="133">
        <f t="shared" si="4"/>
        <v>2.0200816742222378</v>
      </c>
      <c r="H23" s="77">
        <v>294736</v>
      </c>
      <c r="I23" s="77">
        <v>322540</v>
      </c>
      <c r="J23" s="88">
        <v>122666424</v>
      </c>
      <c r="K23" s="84">
        <f t="shared" si="5"/>
        <v>0.74814067946001439</v>
      </c>
      <c r="L23" s="84">
        <f t="shared" si="6"/>
        <v>0.74814067946001439</v>
      </c>
      <c r="M23" s="96">
        <f t="shared" si="7"/>
        <v>0</v>
      </c>
      <c r="N23" s="96">
        <f t="shared" si="8"/>
        <v>33224582541944</v>
      </c>
      <c r="O23" s="89">
        <f t="shared" si="9"/>
        <v>42957695886891.891</v>
      </c>
      <c r="P23" s="86">
        <f t="shared" si="0"/>
        <v>1292.9491539182</v>
      </c>
      <c r="Q23" s="97">
        <f t="shared" si="10"/>
        <v>6.6177241816517962E-2</v>
      </c>
      <c r="R23" s="87">
        <f t="shared" si="1"/>
        <v>8.6648286727057898E-3</v>
      </c>
      <c r="S23" s="87">
        <f t="shared" si="2"/>
        <v>9.4335269529341514E-2</v>
      </c>
    </row>
    <row r="24" spans="1:19">
      <c r="A24" s="82">
        <v>20180130</v>
      </c>
      <c r="B24" s="82" t="s">
        <v>99</v>
      </c>
      <c r="C24" s="78">
        <v>51220</v>
      </c>
      <c r="D24" s="78">
        <v>49800</v>
      </c>
      <c r="E24" s="83">
        <v>129098494</v>
      </c>
      <c r="F24" s="83">
        <f t="shared" si="3"/>
        <v>2.0200816742222378</v>
      </c>
      <c r="G24" s="133">
        <f t="shared" si="4"/>
        <v>2.0200816742222378</v>
      </c>
      <c r="H24" s="77">
        <v>322540</v>
      </c>
      <c r="I24" s="77">
        <v>320870</v>
      </c>
      <c r="J24" s="88">
        <v>122666424</v>
      </c>
      <c r="K24" s="84">
        <f t="shared" si="5"/>
        <v>0.74814067946001439</v>
      </c>
      <c r="L24" s="84">
        <f t="shared" si="6"/>
        <v>0.74814067946001439</v>
      </c>
      <c r="M24" s="96">
        <f t="shared" si="7"/>
        <v>0</v>
      </c>
      <c r="N24" s="96">
        <f t="shared" si="8"/>
        <v>33224582541944</v>
      </c>
      <c r="O24" s="89">
        <f t="shared" si="9"/>
        <v>42434115985392.039</v>
      </c>
      <c r="P24" s="86">
        <f t="shared" si="0"/>
        <v>1277.1903433796817</v>
      </c>
      <c r="Q24" s="97">
        <f t="shared" si="10"/>
        <v>-1.2188267799056249E-2</v>
      </c>
      <c r="R24" s="87">
        <f t="shared" si="1"/>
        <v>-2.7723545490042953E-2</v>
      </c>
      <c r="S24" s="87">
        <f t="shared" si="2"/>
        <v>-5.1776523842004089E-3</v>
      </c>
    </row>
    <row r="25" spans="1:19">
      <c r="A25" s="82">
        <v>20180131</v>
      </c>
      <c r="B25" s="82" t="s">
        <v>99</v>
      </c>
      <c r="C25" s="78">
        <v>49800</v>
      </c>
      <c r="D25" s="78">
        <v>49900</v>
      </c>
      <c r="E25" s="83">
        <v>129098494</v>
      </c>
      <c r="F25" s="83">
        <f t="shared" si="3"/>
        <v>2.0200816742222378</v>
      </c>
      <c r="G25" s="133">
        <f t="shared" si="4"/>
        <v>2.0200816742222378</v>
      </c>
      <c r="H25" s="77">
        <v>320870</v>
      </c>
      <c r="I25" s="77">
        <v>310161</v>
      </c>
      <c r="J25" s="88">
        <v>122666424</v>
      </c>
      <c r="K25" s="84">
        <f t="shared" si="5"/>
        <v>0.74814067946001439</v>
      </c>
      <c r="L25" s="84">
        <f t="shared" si="6"/>
        <v>0.74814067946001439</v>
      </c>
      <c r="M25" s="96">
        <f t="shared" si="7"/>
        <v>0</v>
      </c>
      <c r="N25" s="96">
        <f t="shared" si="8"/>
        <v>33224582541944</v>
      </c>
      <c r="O25" s="89">
        <f t="shared" si="9"/>
        <v>41477411352664.062</v>
      </c>
      <c r="P25" s="86">
        <f t="shared" si="0"/>
        <v>1248.3952597538696</v>
      </c>
      <c r="Q25" s="97">
        <f t="shared" si="10"/>
        <v>-2.254564777683413E-2</v>
      </c>
      <c r="R25" s="87">
        <f t="shared" si="1"/>
        <v>2.008032128514056E-3</v>
      </c>
      <c r="S25" s="87">
        <f t="shared" si="2"/>
        <v>-3.3374887025898338E-2</v>
      </c>
    </row>
    <row r="26" spans="1:19">
      <c r="A26" s="82">
        <v>20180201</v>
      </c>
      <c r="B26" s="82" t="s">
        <v>99</v>
      </c>
      <c r="C26" s="78">
        <v>49900</v>
      </c>
      <c r="D26" s="78">
        <v>49820</v>
      </c>
      <c r="E26" s="83">
        <v>129098494</v>
      </c>
      <c r="F26" s="83">
        <f t="shared" si="3"/>
        <v>2.0200816742222378</v>
      </c>
      <c r="G26" s="133">
        <f t="shared" si="4"/>
        <v>2.0200816742222378</v>
      </c>
      <c r="H26" s="77">
        <v>310161</v>
      </c>
      <c r="I26" s="77">
        <v>294540</v>
      </c>
      <c r="J26" s="88">
        <v>122666424</v>
      </c>
      <c r="K26" s="84">
        <f t="shared" si="5"/>
        <v>0.74814067946001439</v>
      </c>
      <c r="L26" s="84">
        <f t="shared" si="6"/>
        <v>0.74814067946001439</v>
      </c>
      <c r="M26" s="96">
        <f t="shared" si="7"/>
        <v>0</v>
      </c>
      <c r="N26" s="96">
        <f t="shared" si="8"/>
        <v>33224582541944</v>
      </c>
      <c r="O26" s="89">
        <f t="shared" si="9"/>
        <v>40022981813881.039</v>
      </c>
      <c r="P26" s="86">
        <f t="shared" si="0"/>
        <v>1204.6195543120664</v>
      </c>
      <c r="Q26" s="97">
        <f t="shared" si="10"/>
        <v>-3.5065581273060836E-2</v>
      </c>
      <c r="R26" s="87">
        <f t="shared" si="1"/>
        <v>-1.6032064128256513E-3</v>
      </c>
      <c r="S26" s="87">
        <f t="shared" si="2"/>
        <v>-5.0364165707487404E-2</v>
      </c>
    </row>
    <row r="27" spans="1:19">
      <c r="A27" s="82">
        <v>20180202</v>
      </c>
      <c r="B27" s="82" t="s">
        <v>99</v>
      </c>
      <c r="C27" s="78">
        <v>49820</v>
      </c>
      <c r="D27" s="78">
        <v>47700</v>
      </c>
      <c r="E27" s="83">
        <v>129098494</v>
      </c>
      <c r="F27" s="83">
        <f t="shared" si="3"/>
        <v>2.0200816742222378</v>
      </c>
      <c r="G27" s="133">
        <f t="shared" si="4"/>
        <v>2.0200816742222378</v>
      </c>
      <c r="H27" s="77">
        <v>294540</v>
      </c>
      <c r="I27" s="77">
        <v>296112</v>
      </c>
      <c r="J27" s="88">
        <v>122666424</v>
      </c>
      <c r="K27" s="84">
        <f t="shared" si="5"/>
        <v>0.74814067946001439</v>
      </c>
      <c r="L27" s="84">
        <f t="shared" si="6"/>
        <v>0.74814067946001439</v>
      </c>
      <c r="M27" s="96">
        <f t="shared" si="7"/>
        <v>0</v>
      </c>
      <c r="N27" s="96">
        <f t="shared" si="8"/>
        <v>33224582541944</v>
      </c>
      <c r="O27" s="89">
        <f t="shared" si="9"/>
        <v>39614373247961.883</v>
      </c>
      <c r="P27" s="86">
        <f t="shared" si="0"/>
        <v>1192.3211735753539</v>
      </c>
      <c r="Q27" s="97">
        <f t="shared" si="10"/>
        <v>-1.0209348414351319E-2</v>
      </c>
      <c r="R27" s="87">
        <f t="shared" si="1"/>
        <v>-4.2553191489361701E-2</v>
      </c>
      <c r="S27" s="87">
        <f t="shared" si="2"/>
        <v>5.3371358728865346E-3</v>
      </c>
    </row>
    <row r="28" spans="1:19">
      <c r="A28" s="82">
        <v>20180205</v>
      </c>
      <c r="B28" s="82" t="s">
        <v>99</v>
      </c>
      <c r="C28" s="78">
        <v>47700</v>
      </c>
      <c r="D28" s="78">
        <v>47920</v>
      </c>
      <c r="E28" s="83">
        <v>129098494</v>
      </c>
      <c r="F28" s="83">
        <f t="shared" si="3"/>
        <v>2.0200816742222378</v>
      </c>
      <c r="G28" s="133">
        <f t="shared" si="4"/>
        <v>2.0200816742222378</v>
      </c>
      <c r="H28" s="77">
        <v>296112</v>
      </c>
      <c r="I28" s="77">
        <v>280982</v>
      </c>
      <c r="J28" s="88">
        <v>122666424</v>
      </c>
      <c r="K28" s="84">
        <f t="shared" si="5"/>
        <v>0.74814067946001439</v>
      </c>
      <c r="L28" s="84">
        <f t="shared" si="6"/>
        <v>0.74814067946001439</v>
      </c>
      <c r="M28" s="96">
        <f t="shared" si="7"/>
        <v>0</v>
      </c>
      <c r="N28" s="96">
        <f t="shared" si="8"/>
        <v>33224582541944</v>
      </c>
      <c r="O28" s="89">
        <f t="shared" si="9"/>
        <v>38283240484971.547</v>
      </c>
      <c r="P28" s="86">
        <f t="shared" si="0"/>
        <v>1152.2564786673031</v>
      </c>
      <c r="Q28" s="97">
        <f t="shared" si="10"/>
        <v>-3.3602267405778596E-2</v>
      </c>
      <c r="R28" s="87">
        <f t="shared" si="1"/>
        <v>4.6121593291404616E-3</v>
      </c>
      <c r="S28" s="87">
        <f t="shared" si="2"/>
        <v>-5.1095531420543579E-2</v>
      </c>
    </row>
    <row r="29" spans="1:19">
      <c r="A29" s="82">
        <v>20180206</v>
      </c>
      <c r="B29" s="82" t="s">
        <v>99</v>
      </c>
      <c r="C29" s="78">
        <v>47920</v>
      </c>
      <c r="D29" s="78">
        <v>47420</v>
      </c>
      <c r="E29" s="83">
        <v>129098494</v>
      </c>
      <c r="F29" s="83">
        <f t="shared" si="3"/>
        <v>2.0200816742222378</v>
      </c>
      <c r="G29" s="133">
        <f t="shared" si="4"/>
        <v>2.0200816742222378</v>
      </c>
      <c r="H29" s="77">
        <v>280982</v>
      </c>
      <c r="I29" s="77">
        <v>279214</v>
      </c>
      <c r="J29" s="88">
        <v>122666424</v>
      </c>
      <c r="K29" s="84">
        <f t="shared" si="5"/>
        <v>0.74814067946001439</v>
      </c>
      <c r="L29" s="84">
        <f t="shared" si="6"/>
        <v>0.74814067946001439</v>
      </c>
      <c r="M29" s="96">
        <f t="shared" si="7"/>
        <v>0</v>
      </c>
      <c r="N29" s="96">
        <f t="shared" si="8"/>
        <v>33224582541944</v>
      </c>
      <c r="O29" s="89">
        <f t="shared" si="9"/>
        <v>37990593294522.633</v>
      </c>
      <c r="P29" s="86">
        <f t="shared" si="0"/>
        <v>1143.4483261471182</v>
      </c>
      <c r="Q29" s="97">
        <f t="shared" si="10"/>
        <v>-7.6442638277654665E-3</v>
      </c>
      <c r="R29" s="87">
        <f t="shared" si="1"/>
        <v>-1.0434056761268781E-2</v>
      </c>
      <c r="S29" s="87">
        <f t="shared" si="2"/>
        <v>-6.2922180068474137E-3</v>
      </c>
    </row>
    <row r="30" spans="1:19">
      <c r="A30" s="82">
        <v>20180207</v>
      </c>
      <c r="B30" s="82" t="s">
        <v>99</v>
      </c>
      <c r="C30" s="78">
        <v>47420</v>
      </c>
      <c r="D30" s="78">
        <v>45800</v>
      </c>
      <c r="E30" s="83">
        <v>129098494</v>
      </c>
      <c r="F30" s="83">
        <f t="shared" si="3"/>
        <v>2.0200816742222378</v>
      </c>
      <c r="G30" s="133">
        <f t="shared" si="4"/>
        <v>2.0200816742222378</v>
      </c>
      <c r="H30" s="77">
        <v>279214</v>
      </c>
      <c r="I30" s="77">
        <v>251508</v>
      </c>
      <c r="J30" s="88">
        <v>122666424</v>
      </c>
      <c r="K30" s="84">
        <f t="shared" si="5"/>
        <v>0.74814067946001439</v>
      </c>
      <c r="L30" s="84">
        <f t="shared" si="6"/>
        <v>0.74814067946001439</v>
      </c>
      <c r="M30" s="96">
        <f t="shared" si="7"/>
        <v>0</v>
      </c>
      <c r="N30" s="96">
        <f t="shared" si="8"/>
        <v>33224582541944</v>
      </c>
      <c r="O30" s="89">
        <f t="shared" si="9"/>
        <v>35025486423182.676</v>
      </c>
      <c r="P30" s="86">
        <f t="shared" si="0"/>
        <v>1054.203958137477</v>
      </c>
      <c r="Q30" s="97">
        <f t="shared" si="10"/>
        <v>-7.8048448687097802E-2</v>
      </c>
      <c r="R30" s="87">
        <f t="shared" si="1"/>
        <v>-3.4162800506115566E-2</v>
      </c>
      <c r="S30" s="87">
        <f t="shared" si="2"/>
        <v>-9.9228548711740819E-2</v>
      </c>
    </row>
    <row r="31" spans="1:19" s="80" customFormat="1">
      <c r="A31" s="90">
        <v>20180208</v>
      </c>
      <c r="B31" s="91" t="s">
        <v>99</v>
      </c>
      <c r="C31" s="23">
        <v>45800</v>
      </c>
      <c r="D31" s="20">
        <v>46000</v>
      </c>
      <c r="E31" s="91">
        <v>128386494</v>
      </c>
      <c r="F31" s="91">
        <f t="shared" si="3"/>
        <v>2.0200816742222378</v>
      </c>
      <c r="G31" s="146">
        <f t="shared" si="4"/>
        <v>2.1302348320129165</v>
      </c>
      <c r="H31" s="23">
        <v>251508</v>
      </c>
      <c r="I31" s="23">
        <v>266638</v>
      </c>
      <c r="J31" s="92">
        <v>122666424</v>
      </c>
      <c r="K31" s="91">
        <f t="shared" si="5"/>
        <v>0.74814067946001439</v>
      </c>
      <c r="L31" s="91">
        <f t="shared" si="6"/>
        <v>0.78458497277452577</v>
      </c>
      <c r="M31" s="93">
        <f t="shared" si="7"/>
        <v>1</v>
      </c>
      <c r="N31" s="93">
        <f t="shared" si="8"/>
        <v>34843056800401.32</v>
      </c>
      <c r="O31" s="92">
        <f t="shared" si="9"/>
        <v>38242532053185.062</v>
      </c>
      <c r="P31" s="94">
        <f t="shared" si="0"/>
        <v>1097.5653563422306</v>
      </c>
      <c r="Q31" s="95">
        <f t="shared" si="10"/>
        <v>4.1131887117330436E-2</v>
      </c>
      <c r="R31" s="91">
        <f t="shared" si="1"/>
        <v>4.3668122270742356E-3</v>
      </c>
      <c r="S31" s="91">
        <f t="shared" si="2"/>
        <v>6.0157132178698093E-2</v>
      </c>
    </row>
    <row r="32" spans="1:19" s="80" customFormat="1">
      <c r="A32" s="84">
        <v>20180209</v>
      </c>
      <c r="B32" s="84" t="s">
        <v>99</v>
      </c>
      <c r="C32" s="143">
        <v>46000</v>
      </c>
      <c r="D32" s="78">
        <v>44700</v>
      </c>
      <c r="E32" s="83">
        <v>128386494</v>
      </c>
      <c r="F32" s="83">
        <f t="shared" si="3"/>
        <v>2.1302348320129165</v>
      </c>
      <c r="G32" s="133">
        <f t="shared" si="4"/>
        <v>2.1302348320129165</v>
      </c>
      <c r="H32" s="77">
        <v>266638</v>
      </c>
      <c r="I32" s="144">
        <v>282947</v>
      </c>
      <c r="J32" s="145">
        <v>122666424</v>
      </c>
      <c r="K32" s="84">
        <f t="shared" si="5"/>
        <v>0.78458497277452577</v>
      </c>
      <c r="L32" s="84">
        <f t="shared" si="6"/>
        <v>0.78458497277452577</v>
      </c>
      <c r="M32" s="96">
        <f t="shared" si="7"/>
        <v>0</v>
      </c>
      <c r="N32" s="96">
        <f t="shared" si="8"/>
        <v>34843056800401.32</v>
      </c>
      <c r="O32" s="89">
        <f t="shared" si="9"/>
        <v>39456605234189.539</v>
      </c>
      <c r="P32" s="86">
        <f t="shared" si="0"/>
        <v>1132.4094054151724</v>
      </c>
      <c r="Q32" s="97">
        <f t="shared" si="10"/>
        <v>3.1746673554879458E-2</v>
      </c>
      <c r="R32" s="91">
        <f t="shared" si="1"/>
        <v>-2.8260869565217391E-2</v>
      </c>
      <c r="S32" s="91">
        <f t="shared" si="2"/>
        <v>6.1165325272466792E-2</v>
      </c>
    </row>
    <row r="33" spans="1:19">
      <c r="A33" s="82">
        <v>20180212</v>
      </c>
      <c r="B33" s="82" t="s">
        <v>99</v>
      </c>
      <c r="C33" s="78">
        <v>44700</v>
      </c>
      <c r="D33" s="78">
        <v>45720</v>
      </c>
      <c r="E33" s="83">
        <v>128386494</v>
      </c>
      <c r="F33" s="83">
        <f t="shared" si="3"/>
        <v>2.1302348320129165</v>
      </c>
      <c r="G33" s="133">
        <f t="shared" si="4"/>
        <v>2.1302348320129165</v>
      </c>
      <c r="H33" s="144">
        <v>282947</v>
      </c>
      <c r="I33" s="77">
        <v>297192</v>
      </c>
      <c r="J33" s="88">
        <v>122666424</v>
      </c>
      <c r="K33" s="84">
        <f t="shared" si="5"/>
        <v>0.78458497277452577</v>
      </c>
      <c r="L33" s="84">
        <f t="shared" si="6"/>
        <v>0.78458497277452577</v>
      </c>
      <c r="M33" s="96">
        <f t="shared" si="7"/>
        <v>0</v>
      </c>
      <c r="N33" s="96">
        <f t="shared" si="8"/>
        <v>34843056800401.32</v>
      </c>
      <c r="O33" s="89">
        <f t="shared" si="9"/>
        <v>41106539091448.297</v>
      </c>
      <c r="P33" s="86">
        <f t="shared" si="0"/>
        <v>1179.7627093089843</v>
      </c>
      <c r="Q33" s="97">
        <f t="shared" si="10"/>
        <v>4.1816416984324589E-2</v>
      </c>
      <c r="R33" s="87">
        <f t="shared" si="1"/>
        <v>2.2818791946308724E-2</v>
      </c>
      <c r="S33" s="87">
        <f t="shared" si="2"/>
        <v>5.0345117636871925E-2</v>
      </c>
    </row>
    <row r="34" spans="1:19">
      <c r="A34" s="82">
        <v>20180213</v>
      </c>
      <c r="B34" s="82" t="s">
        <v>99</v>
      </c>
      <c r="C34" s="78">
        <v>45720</v>
      </c>
      <c r="D34" s="78">
        <v>47540</v>
      </c>
      <c r="E34" s="83">
        <v>128386494</v>
      </c>
      <c r="F34" s="83">
        <f t="shared" si="3"/>
        <v>2.1302348320129165</v>
      </c>
      <c r="G34" s="133">
        <f t="shared" si="4"/>
        <v>2.1302348320129165</v>
      </c>
      <c r="H34" s="77">
        <v>297192</v>
      </c>
      <c r="I34" s="77">
        <v>288842</v>
      </c>
      <c r="J34" s="88">
        <v>122666424</v>
      </c>
      <c r="K34" s="84">
        <f t="shared" si="5"/>
        <v>0.78458497277452577</v>
      </c>
      <c r="L34" s="84">
        <f t="shared" si="6"/>
        <v>0.78458497277452577</v>
      </c>
      <c r="M34" s="96">
        <f t="shared" si="7"/>
        <v>0</v>
      </c>
      <c r="N34" s="96">
        <f t="shared" si="8"/>
        <v>34843056800401.32</v>
      </c>
      <c r="O34" s="89">
        <f t="shared" si="9"/>
        <v>40800674400737.602</v>
      </c>
      <c r="P34" s="86">
        <f t="shared" si="0"/>
        <v>1170.9843552035211</v>
      </c>
      <c r="Q34" s="97">
        <f t="shared" si="10"/>
        <v>-7.4407794348788307E-3</v>
      </c>
      <c r="R34" s="87">
        <f t="shared" si="1"/>
        <v>3.9807524059492561E-2</v>
      </c>
      <c r="S34" s="87">
        <f t="shared" si="2"/>
        <v>-2.809631484023796E-2</v>
      </c>
    </row>
    <row r="35" spans="1:19">
      <c r="A35" s="82">
        <v>20180214</v>
      </c>
      <c r="B35" s="82" t="s">
        <v>99</v>
      </c>
      <c r="C35" s="78">
        <v>47540</v>
      </c>
      <c r="D35" s="78">
        <v>49000</v>
      </c>
      <c r="E35" s="83">
        <v>128386494</v>
      </c>
      <c r="F35" s="83">
        <f t="shared" si="3"/>
        <v>2.1302348320129165</v>
      </c>
      <c r="G35" s="133">
        <f t="shared" si="4"/>
        <v>2.1302348320129165</v>
      </c>
      <c r="H35" s="77">
        <v>288842</v>
      </c>
      <c r="I35" s="77">
        <v>307017</v>
      </c>
      <c r="J35" s="88">
        <v>122666424</v>
      </c>
      <c r="K35" s="84">
        <f t="shared" si="5"/>
        <v>0.78458497277452577</v>
      </c>
      <c r="L35" s="84">
        <f t="shared" si="6"/>
        <v>0.78458497277452577</v>
      </c>
      <c r="M35" s="96">
        <f t="shared" si="7"/>
        <v>0</v>
      </c>
      <c r="N35" s="96">
        <f t="shared" si="8"/>
        <v>34843056800401.32</v>
      </c>
      <c r="O35" s="89">
        <f t="shared" si="9"/>
        <v>42949177321279.18</v>
      </c>
      <c r="P35" s="86">
        <f t="shared" si="0"/>
        <v>1232.6466523104968</v>
      </c>
      <c r="Q35" s="97">
        <f t="shared" si="10"/>
        <v>5.2658514892164068E-2</v>
      </c>
      <c r="R35" s="87">
        <f t="shared" si="1"/>
        <v>3.0710980227177113E-2</v>
      </c>
      <c r="S35" s="87">
        <f t="shared" si="2"/>
        <v>6.2923674534866816E-2</v>
      </c>
    </row>
    <row r="36" spans="1:19">
      <c r="A36" s="82">
        <v>20180219</v>
      </c>
      <c r="B36" s="82" t="s">
        <v>99</v>
      </c>
      <c r="C36" s="78">
        <v>49000</v>
      </c>
      <c r="D36" s="78">
        <v>48380</v>
      </c>
      <c r="E36" s="83">
        <v>128386494</v>
      </c>
      <c r="F36" s="83">
        <f t="shared" si="3"/>
        <v>2.1302348320129165</v>
      </c>
      <c r="G36" s="133">
        <f t="shared" si="4"/>
        <v>2.1302348320129165</v>
      </c>
      <c r="H36" s="77">
        <v>307017</v>
      </c>
      <c r="I36" s="77">
        <v>310947</v>
      </c>
      <c r="J36" s="88">
        <v>122666424</v>
      </c>
      <c r="K36" s="84">
        <f t="shared" si="5"/>
        <v>0.78458497277452577</v>
      </c>
      <c r="L36" s="84">
        <f t="shared" si="6"/>
        <v>0.78458497277452577</v>
      </c>
      <c r="M36" s="96">
        <f t="shared" si="7"/>
        <v>0</v>
      </c>
      <c r="N36" s="96">
        <f t="shared" si="8"/>
        <v>34843056800401.32</v>
      </c>
      <c r="O36" s="89">
        <f t="shared" si="9"/>
        <v>43157843400194.461</v>
      </c>
      <c r="P36" s="86">
        <f t="shared" si="0"/>
        <v>1238.6353943462666</v>
      </c>
      <c r="Q36" s="97">
        <f t="shared" si="10"/>
        <v>4.8584418126186709E-3</v>
      </c>
      <c r="R36" s="87">
        <f t="shared" si="1"/>
        <v>-1.2653061224489797E-2</v>
      </c>
      <c r="S36" s="87">
        <f t="shared" si="2"/>
        <v>1.2800594103909555E-2</v>
      </c>
    </row>
    <row r="37" spans="1:19">
      <c r="A37" s="82">
        <v>20180220</v>
      </c>
      <c r="B37" s="82" t="s">
        <v>99</v>
      </c>
      <c r="C37" s="78">
        <v>48380</v>
      </c>
      <c r="D37" s="78">
        <v>47400</v>
      </c>
      <c r="E37" s="83">
        <v>128386494</v>
      </c>
      <c r="F37" s="83">
        <f t="shared" si="3"/>
        <v>2.1302348320129165</v>
      </c>
      <c r="G37" s="133">
        <f t="shared" si="4"/>
        <v>2.1302348320129165</v>
      </c>
      <c r="H37" s="77">
        <v>310947</v>
      </c>
      <c r="I37" s="77">
        <v>298666</v>
      </c>
      <c r="J37" s="88">
        <v>122666424</v>
      </c>
      <c r="K37" s="84">
        <f t="shared" si="5"/>
        <v>0.78458497277452577</v>
      </c>
      <c r="L37" s="84">
        <f t="shared" si="6"/>
        <v>0.78458497277452577</v>
      </c>
      <c r="M37" s="96">
        <f t="shared" si="7"/>
        <v>0</v>
      </c>
      <c r="N37" s="96">
        <f t="shared" si="8"/>
        <v>34843056800401.32</v>
      </c>
      <c r="O37" s="89">
        <f t="shared" si="9"/>
        <v>41707869023678</v>
      </c>
      <c r="P37" s="86">
        <f t="shared" si="0"/>
        <v>1197.0209520537135</v>
      </c>
      <c r="Q37" s="97">
        <f t="shared" si="10"/>
        <v>-3.3597007224645481E-2</v>
      </c>
      <c r="R37" s="87">
        <f t="shared" si="1"/>
        <v>-2.0256304257957835E-2</v>
      </c>
      <c r="S37" s="87">
        <f t="shared" si="2"/>
        <v>-3.9495476721113247E-2</v>
      </c>
    </row>
    <row r="38" spans="1:19">
      <c r="A38" s="82">
        <v>20180221</v>
      </c>
      <c r="B38" s="82" t="s">
        <v>99</v>
      </c>
      <c r="C38" s="78">
        <v>47400</v>
      </c>
      <c r="D38" s="78">
        <v>47280</v>
      </c>
      <c r="E38" s="83">
        <v>128386494</v>
      </c>
      <c r="F38" s="83">
        <f t="shared" si="3"/>
        <v>2.1302348320129165</v>
      </c>
      <c r="G38" s="133">
        <f t="shared" si="4"/>
        <v>2.1302348320129165</v>
      </c>
      <c r="H38" s="77">
        <v>298666</v>
      </c>
      <c r="I38" s="77">
        <v>302105</v>
      </c>
      <c r="J38" s="88">
        <v>122666424</v>
      </c>
      <c r="K38" s="84">
        <f t="shared" si="5"/>
        <v>0.78458497277452577</v>
      </c>
      <c r="L38" s="84">
        <f t="shared" si="6"/>
        <v>0.78458497277452577</v>
      </c>
      <c r="M38" s="96">
        <f t="shared" si="7"/>
        <v>0</v>
      </c>
      <c r="N38" s="96">
        <f t="shared" si="8"/>
        <v>34843056800401.32</v>
      </c>
      <c r="O38" s="89">
        <f t="shared" si="9"/>
        <v>42006026856961.898</v>
      </c>
      <c r="P38" s="86">
        <f t="shared" si="0"/>
        <v>1205.5781184065938</v>
      </c>
      <c r="Q38" s="97">
        <f t="shared" si="10"/>
        <v>7.1487189411337691E-3</v>
      </c>
      <c r="R38" s="87">
        <f t="shared" si="1"/>
        <v>-2.5316455696202532E-3</v>
      </c>
      <c r="S38" s="87">
        <f t="shared" si="2"/>
        <v>1.1514534630657658E-2</v>
      </c>
    </row>
    <row r="39" spans="1:19">
      <c r="A39" s="82">
        <v>20180222</v>
      </c>
      <c r="B39" s="82" t="s">
        <v>99</v>
      </c>
      <c r="C39" s="78">
        <v>47280</v>
      </c>
      <c r="D39" s="78">
        <v>46760</v>
      </c>
      <c r="E39" s="83">
        <v>128386494</v>
      </c>
      <c r="F39" s="83">
        <f t="shared" si="3"/>
        <v>2.1302348320129165</v>
      </c>
      <c r="G39" s="133">
        <f t="shared" si="4"/>
        <v>2.1302348320129165</v>
      </c>
      <c r="H39" s="77">
        <v>302105</v>
      </c>
      <c r="I39" s="77">
        <v>302105</v>
      </c>
      <c r="J39" s="88">
        <v>122666424</v>
      </c>
      <c r="K39" s="84">
        <f t="shared" si="5"/>
        <v>0.78458497277452577</v>
      </c>
      <c r="L39" s="84">
        <f t="shared" si="6"/>
        <v>0.78458497277452577</v>
      </c>
      <c r="M39" s="96">
        <f t="shared" si="7"/>
        <v>0</v>
      </c>
      <c r="N39" s="96">
        <f t="shared" si="8"/>
        <v>34843056800401.32</v>
      </c>
      <c r="O39" s="89">
        <f t="shared" si="9"/>
        <v>41863810298592.914</v>
      </c>
      <c r="P39" s="86">
        <f t="shared" si="0"/>
        <v>1201.4964857535326</v>
      </c>
      <c r="Q39" s="97">
        <f t="shared" si="10"/>
        <v>-3.3856227072666832E-3</v>
      </c>
      <c r="R39" s="87">
        <f t="shared" si="1"/>
        <v>-1.0998307952622674E-2</v>
      </c>
      <c r="S39" s="87">
        <f t="shared" si="2"/>
        <v>0</v>
      </c>
    </row>
    <row r="40" spans="1:19">
      <c r="A40" s="82">
        <v>20180223</v>
      </c>
      <c r="B40" s="82" t="s">
        <v>99</v>
      </c>
      <c r="C40" s="78">
        <v>46760</v>
      </c>
      <c r="D40" s="78">
        <v>47220</v>
      </c>
      <c r="E40" s="83">
        <v>128386494</v>
      </c>
      <c r="F40" s="83">
        <f t="shared" si="3"/>
        <v>2.1302348320129165</v>
      </c>
      <c r="G40" s="133">
        <f t="shared" si="4"/>
        <v>2.1302348320129165</v>
      </c>
      <c r="H40" s="77">
        <v>302105</v>
      </c>
      <c r="I40" s="77">
        <v>312421</v>
      </c>
      <c r="J40" s="88">
        <v>122666424</v>
      </c>
      <c r="K40" s="84">
        <f t="shared" si="5"/>
        <v>0.78458497277452577</v>
      </c>
      <c r="L40" s="84">
        <f t="shared" si="6"/>
        <v>0.78458497277452577</v>
      </c>
      <c r="M40" s="96">
        <f t="shared" si="7"/>
        <v>0</v>
      </c>
      <c r="N40" s="96">
        <f t="shared" si="8"/>
        <v>34843056800401.32</v>
      </c>
      <c r="O40" s="89">
        <f t="shared" si="9"/>
        <v>42982452129024.328</v>
      </c>
      <c r="P40" s="86">
        <f t="shared" si="0"/>
        <v>1233.6016433704306</v>
      </c>
      <c r="Q40" s="97">
        <f t="shared" si="10"/>
        <v>2.6720975048680908E-2</v>
      </c>
      <c r="R40" s="87">
        <f t="shared" si="1"/>
        <v>9.8374679213002574E-3</v>
      </c>
      <c r="S40" s="87">
        <f t="shared" si="2"/>
        <v>3.4147068072358948E-2</v>
      </c>
    </row>
    <row r="41" spans="1:19">
      <c r="A41" s="82">
        <v>20180226</v>
      </c>
      <c r="B41" s="82" t="s">
        <v>99</v>
      </c>
      <c r="C41" s="78">
        <v>47220</v>
      </c>
      <c r="D41" s="78">
        <v>47380</v>
      </c>
      <c r="E41" s="83">
        <v>128386494</v>
      </c>
      <c r="F41" s="83">
        <f t="shared" si="3"/>
        <v>2.1302348320129165</v>
      </c>
      <c r="G41" s="133">
        <f t="shared" si="4"/>
        <v>2.1302348320129165</v>
      </c>
      <c r="H41" s="77">
        <v>312421</v>
      </c>
      <c r="I41" s="77">
        <v>320771</v>
      </c>
      <c r="J41" s="88">
        <v>122666424</v>
      </c>
      <c r="K41" s="84">
        <f t="shared" si="5"/>
        <v>0.78458497277452577</v>
      </c>
      <c r="L41" s="84">
        <f t="shared" si="6"/>
        <v>0.78458497277452577</v>
      </c>
      <c r="M41" s="96">
        <f t="shared" si="7"/>
        <v>0</v>
      </c>
      <c r="N41" s="96">
        <f t="shared" si="8"/>
        <v>34843056800401.32</v>
      </c>
      <c r="O41" s="89">
        <f t="shared" si="9"/>
        <v>43829833715063.078</v>
      </c>
      <c r="P41" s="86">
        <f t="shared" si="0"/>
        <v>1257.9215987317809</v>
      </c>
      <c r="Q41" s="97">
        <f t="shared" si="10"/>
        <v>1.9714593841577331E-2</v>
      </c>
      <c r="R41" s="87">
        <f t="shared" si="1"/>
        <v>3.3883947479881405E-3</v>
      </c>
      <c r="S41" s="87">
        <f t="shared" si="2"/>
        <v>2.672675652404928E-2</v>
      </c>
    </row>
    <row r="42" spans="1:19">
      <c r="A42" s="82">
        <v>20180227</v>
      </c>
      <c r="B42" s="82" t="s">
        <v>99</v>
      </c>
      <c r="C42" s="78">
        <v>47380</v>
      </c>
      <c r="D42" s="78">
        <v>47380</v>
      </c>
      <c r="E42" s="83">
        <v>128386494</v>
      </c>
      <c r="F42" s="83">
        <f t="shared" si="3"/>
        <v>2.1302348320129165</v>
      </c>
      <c r="G42" s="133">
        <f t="shared" si="4"/>
        <v>2.1302348320129165</v>
      </c>
      <c r="H42" s="77">
        <v>320771</v>
      </c>
      <c r="I42" s="77">
        <v>344842</v>
      </c>
      <c r="J42" s="88">
        <v>122666424</v>
      </c>
      <c r="K42" s="84">
        <f t="shared" si="5"/>
        <v>0.78458497277452577</v>
      </c>
      <c r="L42" s="84">
        <f t="shared" si="6"/>
        <v>0.78458497277452577</v>
      </c>
      <c r="M42" s="96">
        <f t="shared" si="7"/>
        <v>0</v>
      </c>
      <c r="N42" s="96">
        <f t="shared" si="8"/>
        <v>34843056800401.32</v>
      </c>
      <c r="O42" s="89">
        <f t="shared" si="9"/>
        <v>46146480504026.742</v>
      </c>
      <c r="P42" s="86">
        <f t="shared" si="0"/>
        <v>1324.4096454675937</v>
      </c>
      <c r="Q42" s="97">
        <f t="shared" si="10"/>
        <v>5.285547748193932E-2</v>
      </c>
      <c r="R42" s="87">
        <f t="shared" si="1"/>
        <v>0</v>
      </c>
      <c r="S42" s="87">
        <f t="shared" si="2"/>
        <v>7.504107291494555E-2</v>
      </c>
    </row>
    <row r="43" spans="1:19">
      <c r="A43" s="82">
        <v>20180228</v>
      </c>
      <c r="B43" s="82" t="s">
        <v>99</v>
      </c>
      <c r="C43" s="78">
        <v>47380</v>
      </c>
      <c r="D43" s="78">
        <v>47060</v>
      </c>
      <c r="E43" s="83">
        <v>128386494</v>
      </c>
      <c r="F43" s="83">
        <f t="shared" si="3"/>
        <v>2.1302348320129165</v>
      </c>
      <c r="G43" s="133">
        <f t="shared" si="4"/>
        <v>2.1302348320129165</v>
      </c>
      <c r="H43" s="77">
        <v>344842</v>
      </c>
      <c r="I43" s="77">
        <v>346807</v>
      </c>
      <c r="J43" s="88">
        <v>122666424</v>
      </c>
      <c r="K43" s="84">
        <f t="shared" si="5"/>
        <v>0.78458497277452577</v>
      </c>
      <c r="L43" s="84">
        <f t="shared" si="6"/>
        <v>0.78458497277452577</v>
      </c>
      <c r="M43" s="96">
        <f t="shared" si="7"/>
        <v>0</v>
      </c>
      <c r="N43" s="96">
        <f t="shared" si="8"/>
        <v>34843056800401.32</v>
      </c>
      <c r="O43" s="89">
        <f t="shared" si="9"/>
        <v>46248078609669.594</v>
      </c>
      <c r="P43" s="86">
        <f t="shared" si="0"/>
        <v>1327.325523549843</v>
      </c>
      <c r="Q43" s="97">
        <f t="shared" si="10"/>
        <v>2.201643647211426E-3</v>
      </c>
      <c r="R43" s="87">
        <f t="shared" si="1"/>
        <v>-6.7539046010975093E-3</v>
      </c>
      <c r="S43" s="87">
        <f t="shared" si="2"/>
        <v>5.698261812656231E-3</v>
      </c>
    </row>
    <row r="44" spans="1:19">
      <c r="A44" s="82">
        <v>20180302</v>
      </c>
      <c r="B44" s="82" t="s">
        <v>99</v>
      </c>
      <c r="C44" s="78">
        <v>47060</v>
      </c>
      <c r="D44" s="78">
        <v>46020</v>
      </c>
      <c r="E44" s="83">
        <v>128386494</v>
      </c>
      <c r="F44" s="83">
        <f t="shared" si="3"/>
        <v>2.1302348320129165</v>
      </c>
      <c r="G44" s="133">
        <f t="shared" si="4"/>
        <v>2.1302348320129165</v>
      </c>
      <c r="H44" s="77">
        <v>346807</v>
      </c>
      <c r="I44" s="77">
        <v>365473</v>
      </c>
      <c r="J44" s="88">
        <v>122666424</v>
      </c>
      <c r="K44" s="84">
        <f t="shared" si="5"/>
        <v>0.78458497277452577</v>
      </c>
      <c r="L44" s="84">
        <f t="shared" si="6"/>
        <v>0.78458497277452577</v>
      </c>
      <c r="M44" s="96">
        <f t="shared" si="7"/>
        <v>0</v>
      </c>
      <c r="N44" s="96">
        <f t="shared" si="8"/>
        <v>34843056800401.32</v>
      </c>
      <c r="O44" s="89">
        <f t="shared" si="9"/>
        <v>47760103012884.922</v>
      </c>
      <c r="P44" s="86">
        <f t="shared" si="0"/>
        <v>1370.7208092125493</v>
      </c>
      <c r="Q44" s="97">
        <f t="shared" si="10"/>
        <v>3.2693777745378204E-2</v>
      </c>
      <c r="R44" s="87">
        <f t="shared" si="1"/>
        <v>-2.2099447513812154E-2</v>
      </c>
      <c r="S44" s="87">
        <f t="shared" si="2"/>
        <v>5.3822443030273323E-2</v>
      </c>
    </row>
    <row r="45" spans="1:19">
      <c r="A45" s="82">
        <v>20180305</v>
      </c>
      <c r="B45" s="82" t="s">
        <v>99</v>
      </c>
      <c r="C45" s="78">
        <v>46020</v>
      </c>
      <c r="D45" s="78">
        <v>45200</v>
      </c>
      <c r="E45" s="83">
        <v>128386494</v>
      </c>
      <c r="F45" s="83">
        <f t="shared" si="3"/>
        <v>2.1302348320129165</v>
      </c>
      <c r="G45" s="133">
        <f t="shared" si="4"/>
        <v>2.1302348320129165</v>
      </c>
      <c r="H45" s="77">
        <v>365473</v>
      </c>
      <c r="I45" s="77">
        <v>366947</v>
      </c>
      <c r="J45" s="88">
        <v>122666424</v>
      </c>
      <c r="K45" s="84">
        <f t="shared" si="5"/>
        <v>0.78458497277452577</v>
      </c>
      <c r="L45" s="84">
        <f t="shared" si="6"/>
        <v>0.78458497277452577</v>
      </c>
      <c r="M45" s="96">
        <f t="shared" si="7"/>
        <v>0</v>
      </c>
      <c r="N45" s="96">
        <f t="shared" si="8"/>
        <v>34843056800401.32</v>
      </c>
      <c r="O45" s="89">
        <f t="shared" si="9"/>
        <v>47677699491417.578</v>
      </c>
      <c r="P45" s="86">
        <f t="shared" si="0"/>
        <v>1368.3558180483299</v>
      </c>
      <c r="Q45" s="97">
        <f t="shared" si="10"/>
        <v>-1.7253631434821922E-3</v>
      </c>
      <c r="R45" s="87">
        <f t="shared" si="1"/>
        <v>-1.7818339852238158E-2</v>
      </c>
      <c r="S45" s="87">
        <f t="shared" si="2"/>
        <v>4.0331296703176433E-3</v>
      </c>
    </row>
    <row r="46" spans="1:19">
      <c r="A46" s="82">
        <v>20180306</v>
      </c>
      <c r="B46" s="82" t="s">
        <v>99</v>
      </c>
      <c r="C46" s="78">
        <v>45200</v>
      </c>
      <c r="D46" s="78">
        <v>47020</v>
      </c>
      <c r="E46" s="83">
        <v>128386494</v>
      </c>
      <c r="F46" s="83">
        <f t="shared" si="3"/>
        <v>2.1302348320129165</v>
      </c>
      <c r="G46" s="133">
        <f t="shared" si="4"/>
        <v>2.1302348320129165</v>
      </c>
      <c r="H46" s="77">
        <v>366947</v>
      </c>
      <c r="I46" s="77">
        <v>363508</v>
      </c>
      <c r="J46" s="88">
        <v>122666424</v>
      </c>
      <c r="K46" s="84">
        <f t="shared" si="5"/>
        <v>0.78458497277452577</v>
      </c>
      <c r="L46" s="84">
        <f t="shared" si="6"/>
        <v>0.78458497277452577</v>
      </c>
      <c r="M46" s="96">
        <f t="shared" si="7"/>
        <v>0</v>
      </c>
      <c r="N46" s="96">
        <f t="shared" si="8"/>
        <v>34843056800401.32</v>
      </c>
      <c r="O46" s="89">
        <f t="shared" si="9"/>
        <v>47844480406647.664</v>
      </c>
      <c r="P46" s="86">
        <f t="shared" si="0"/>
        <v>1373.1424507535341</v>
      </c>
      <c r="Q46" s="97">
        <f t="shared" si="10"/>
        <v>3.4980906589277359E-3</v>
      </c>
      <c r="R46" s="87">
        <f t="shared" si="1"/>
        <v>4.026548672566372E-2</v>
      </c>
      <c r="S46" s="87">
        <f t="shared" si="2"/>
        <v>-9.3719256459379695E-3</v>
      </c>
    </row>
    <row r="47" spans="1:19">
      <c r="A47" s="82">
        <v>20180307</v>
      </c>
      <c r="B47" s="82" t="s">
        <v>99</v>
      </c>
      <c r="C47" s="78">
        <v>47020</v>
      </c>
      <c r="D47" s="78">
        <v>48620</v>
      </c>
      <c r="E47" s="83">
        <v>128386494</v>
      </c>
      <c r="F47" s="83">
        <f t="shared" si="3"/>
        <v>2.1302348320129165</v>
      </c>
      <c r="G47" s="133">
        <f t="shared" si="4"/>
        <v>2.1302348320129165</v>
      </c>
      <c r="H47" s="77">
        <v>363508</v>
      </c>
      <c r="I47" s="77">
        <v>319298</v>
      </c>
      <c r="J47" s="88">
        <v>122666424</v>
      </c>
      <c r="K47" s="84">
        <f t="shared" si="5"/>
        <v>0.78458497277452577</v>
      </c>
      <c r="L47" s="84">
        <f t="shared" si="6"/>
        <v>0.78458497277452577</v>
      </c>
      <c r="M47" s="96">
        <f t="shared" si="7"/>
        <v>0</v>
      </c>
      <c r="N47" s="96">
        <f t="shared" si="8"/>
        <v>34843056800401.32</v>
      </c>
      <c r="O47" s="89">
        <f t="shared" si="9"/>
        <v>44027200698984.453</v>
      </c>
      <c r="P47" s="86">
        <f t="shared" si="0"/>
        <v>1263.5860553565826</v>
      </c>
      <c r="Q47" s="97">
        <f t="shared" si="10"/>
        <v>-7.9785163831203876E-2</v>
      </c>
      <c r="R47" s="87">
        <f t="shared" si="1"/>
        <v>3.4028073160357296E-2</v>
      </c>
      <c r="S47" s="87">
        <f t="shared" si="2"/>
        <v>-0.12162043201250042</v>
      </c>
    </row>
    <row r="48" spans="1:19">
      <c r="A48" s="82">
        <v>20180308</v>
      </c>
      <c r="B48" s="82" t="s">
        <v>99</v>
      </c>
      <c r="C48" s="78">
        <v>48620</v>
      </c>
      <c r="D48" s="78">
        <v>49200</v>
      </c>
      <c r="E48" s="83">
        <v>128386494</v>
      </c>
      <c r="F48" s="83">
        <f t="shared" si="3"/>
        <v>2.1302348320129165</v>
      </c>
      <c r="G48" s="133">
        <f t="shared" si="4"/>
        <v>2.1302348320129165</v>
      </c>
      <c r="H48" s="77">
        <v>319298</v>
      </c>
      <c r="I48" s="77">
        <v>347789</v>
      </c>
      <c r="J48" s="88">
        <v>122666424</v>
      </c>
      <c r="K48" s="84">
        <f t="shared" si="5"/>
        <v>0.78458497277452577</v>
      </c>
      <c r="L48" s="84">
        <f t="shared" si="6"/>
        <v>0.78458497277452577</v>
      </c>
      <c r="M48" s="96">
        <f t="shared" si="7"/>
        <v>0</v>
      </c>
      <c r="N48" s="96">
        <f t="shared" si="8"/>
        <v>34843056800401.32</v>
      </c>
      <c r="O48" s="89">
        <f t="shared" si="9"/>
        <v>46927864318775.828</v>
      </c>
      <c r="P48" s="86">
        <f t="shared" si="0"/>
        <v>1346.83545670526</v>
      </c>
      <c r="Q48" s="97">
        <f t="shared" si="10"/>
        <v>6.5883444183138323E-2</v>
      </c>
      <c r="R48" s="87">
        <f t="shared" si="1"/>
        <v>1.192924722336487E-2</v>
      </c>
      <c r="S48" s="87">
        <f t="shared" si="2"/>
        <v>8.9230123583611543E-2</v>
      </c>
    </row>
    <row r="49" spans="1:19">
      <c r="A49" s="82">
        <v>20180309</v>
      </c>
      <c r="B49" s="82" t="s">
        <v>99</v>
      </c>
      <c r="C49" s="78">
        <v>49200</v>
      </c>
      <c r="D49" s="78">
        <v>49740</v>
      </c>
      <c r="E49" s="83">
        <v>128386494</v>
      </c>
      <c r="F49" s="83">
        <f t="shared" si="3"/>
        <v>2.1302348320129165</v>
      </c>
      <c r="G49" s="133">
        <f t="shared" si="4"/>
        <v>2.1302348320129165</v>
      </c>
      <c r="H49" s="77">
        <v>347789</v>
      </c>
      <c r="I49" s="77">
        <v>320280</v>
      </c>
      <c r="J49" s="88">
        <v>122666424</v>
      </c>
      <c r="K49" s="84">
        <f t="shared" si="5"/>
        <v>0.78458497277452577</v>
      </c>
      <c r="L49" s="84">
        <f t="shared" si="6"/>
        <v>0.78458497277452577</v>
      </c>
      <c r="M49" s="96">
        <f t="shared" si="7"/>
        <v>0</v>
      </c>
      <c r="N49" s="96">
        <f t="shared" si="8"/>
        <v>34843056800401.32</v>
      </c>
      <c r="O49" s="89">
        <f t="shared" si="9"/>
        <v>44428023158982.305</v>
      </c>
      <c r="P49" s="86">
        <f t="shared" si="0"/>
        <v>1275.0897090771491</v>
      </c>
      <c r="Q49" s="97">
        <f t="shared" si="10"/>
        <v>-5.3269868469026808E-2</v>
      </c>
      <c r="R49" s="87">
        <f t="shared" si="1"/>
        <v>1.097560975609756E-2</v>
      </c>
      <c r="S49" s="87">
        <f t="shared" si="2"/>
        <v>-7.9096808697227336E-2</v>
      </c>
    </row>
    <row r="50" spans="1:19">
      <c r="A50" s="82">
        <v>20180312</v>
      </c>
      <c r="B50" s="82" t="s">
        <v>99</v>
      </c>
      <c r="C50" s="78">
        <v>49740</v>
      </c>
      <c r="D50" s="78">
        <v>49740</v>
      </c>
      <c r="E50" s="83">
        <v>128386494</v>
      </c>
      <c r="F50" s="83">
        <f t="shared" si="3"/>
        <v>2.1302348320129165</v>
      </c>
      <c r="G50" s="133">
        <f t="shared" si="4"/>
        <v>2.1302348320129165</v>
      </c>
      <c r="H50" s="77">
        <v>320280</v>
      </c>
      <c r="I50" s="77">
        <v>316350</v>
      </c>
      <c r="J50" s="88">
        <v>122666424</v>
      </c>
      <c r="K50" s="84">
        <f t="shared" si="5"/>
        <v>0.78458497277452577</v>
      </c>
      <c r="L50" s="84">
        <f t="shared" si="6"/>
        <v>0.78458497277452577</v>
      </c>
      <c r="M50" s="96">
        <f t="shared" si="7"/>
        <v>0</v>
      </c>
      <c r="N50" s="96">
        <f t="shared" si="8"/>
        <v>34843056800401.32</v>
      </c>
      <c r="O50" s="89">
        <f t="shared" si="9"/>
        <v>44049791183550.156</v>
      </c>
      <c r="P50" s="86">
        <f t="shared" si="0"/>
        <v>1264.23440503196</v>
      </c>
      <c r="Q50" s="97">
        <f t="shared" si="10"/>
        <v>-8.5133649561375986E-3</v>
      </c>
      <c r="R50" s="87">
        <f t="shared" si="1"/>
        <v>0</v>
      </c>
      <c r="S50" s="87">
        <f t="shared" si="2"/>
        <v>-1.2270513300861745E-2</v>
      </c>
    </row>
    <row r="51" spans="1:19">
      <c r="A51" s="82">
        <v>20180313</v>
      </c>
      <c r="B51" s="82" t="s">
        <v>99</v>
      </c>
      <c r="C51" s="78">
        <v>49740</v>
      </c>
      <c r="D51" s="78">
        <v>51660</v>
      </c>
      <c r="E51" s="83">
        <v>128386494</v>
      </c>
      <c r="F51" s="83">
        <f t="shared" si="3"/>
        <v>2.1302348320129165</v>
      </c>
      <c r="G51" s="133">
        <f t="shared" si="4"/>
        <v>2.1302348320129165</v>
      </c>
      <c r="H51" s="77">
        <v>316350</v>
      </c>
      <c r="I51" s="77">
        <v>305543</v>
      </c>
      <c r="J51" s="88">
        <v>122666424</v>
      </c>
      <c r="K51" s="84">
        <f t="shared" si="5"/>
        <v>0.78458497277452577</v>
      </c>
      <c r="L51" s="84">
        <f t="shared" si="6"/>
        <v>0.78458497277452577</v>
      </c>
      <c r="M51" s="96">
        <f t="shared" si="7"/>
        <v>0</v>
      </c>
      <c r="N51" s="96">
        <f t="shared" si="8"/>
        <v>34843056800401.32</v>
      </c>
      <c r="O51" s="89">
        <f t="shared" si="9"/>
        <v>43534808664667.547</v>
      </c>
      <c r="P51" s="86">
        <f t="shared" si="0"/>
        <v>1249.4543436317022</v>
      </c>
      <c r="Q51" s="97">
        <f t="shared" si="10"/>
        <v>-1.1690918504851339E-2</v>
      </c>
      <c r="R51" s="87">
        <f t="shared" si="1"/>
        <v>3.8600723763570564E-2</v>
      </c>
      <c r="S51" s="87">
        <f t="shared" si="2"/>
        <v>-3.4161529951003633E-2</v>
      </c>
    </row>
    <row r="52" spans="1:19">
      <c r="A52" s="82">
        <v>20180314</v>
      </c>
      <c r="B52" s="82" t="s">
        <v>99</v>
      </c>
      <c r="C52" s="78">
        <v>51660</v>
      </c>
      <c r="D52" s="78">
        <v>51760</v>
      </c>
      <c r="E52" s="83">
        <v>128386494</v>
      </c>
      <c r="F52" s="83">
        <f t="shared" si="3"/>
        <v>2.1302348320129165</v>
      </c>
      <c r="G52" s="133">
        <f t="shared" si="4"/>
        <v>2.1302348320129165</v>
      </c>
      <c r="H52" s="77">
        <v>305543</v>
      </c>
      <c r="I52" s="77">
        <v>301122</v>
      </c>
      <c r="J52" s="88">
        <v>122666424</v>
      </c>
      <c r="K52" s="84">
        <f t="shared" si="5"/>
        <v>0.78458497277452577</v>
      </c>
      <c r="L52" s="84">
        <f t="shared" si="6"/>
        <v>0.78458497277452577</v>
      </c>
      <c r="M52" s="96">
        <f t="shared" si="7"/>
        <v>0</v>
      </c>
      <c r="N52" s="96">
        <f t="shared" si="8"/>
        <v>34843056800401.32</v>
      </c>
      <c r="O52" s="89">
        <f t="shared" si="9"/>
        <v>43136671091012.5</v>
      </c>
      <c r="P52" s="86">
        <f t="shared" si="0"/>
        <v>1238.0277464781923</v>
      </c>
      <c r="Q52" s="97">
        <f t="shared" si="10"/>
        <v>-9.1452698626001642E-3</v>
      </c>
      <c r="R52" s="87">
        <f t="shared" si="1"/>
        <v>1.9357336430507162E-3</v>
      </c>
      <c r="S52" s="87">
        <f t="shared" si="2"/>
        <v>-1.4469321830315209E-2</v>
      </c>
    </row>
    <row r="53" spans="1:19">
      <c r="A53" s="82">
        <v>20180315</v>
      </c>
      <c r="B53" s="82" t="s">
        <v>99</v>
      </c>
      <c r="C53" s="78">
        <v>51760</v>
      </c>
      <c r="D53" s="78">
        <v>51540</v>
      </c>
      <c r="E53" s="83">
        <v>128386494</v>
      </c>
      <c r="F53" s="83">
        <f t="shared" si="3"/>
        <v>2.1302348320129165</v>
      </c>
      <c r="G53" s="133">
        <f t="shared" si="4"/>
        <v>2.1302348320129165</v>
      </c>
      <c r="H53" s="77">
        <v>301122</v>
      </c>
      <c r="I53" s="77">
        <v>316842</v>
      </c>
      <c r="J53" s="88">
        <v>122666424</v>
      </c>
      <c r="K53" s="84">
        <f t="shared" si="5"/>
        <v>0.78458497277452577</v>
      </c>
      <c r="L53" s="84">
        <f t="shared" si="6"/>
        <v>0.78458497277452577</v>
      </c>
      <c r="M53" s="96">
        <f t="shared" si="7"/>
        <v>0</v>
      </c>
      <c r="N53" s="96">
        <f t="shared" si="8"/>
        <v>34843056800401.32</v>
      </c>
      <c r="O53" s="89">
        <f t="shared" si="9"/>
        <v>44589430448815.742</v>
      </c>
      <c r="P53" s="86">
        <f t="shared" si="0"/>
        <v>1279.7221180749607</v>
      </c>
      <c r="Q53" s="97">
        <f t="shared" si="10"/>
        <v>3.3678059086620679E-2</v>
      </c>
      <c r="R53" s="87">
        <f t="shared" si="1"/>
        <v>-4.250386398763524E-3</v>
      </c>
      <c r="S53" s="87">
        <f t="shared" si="2"/>
        <v>5.2204754219220113E-2</v>
      </c>
    </row>
    <row r="54" spans="1:19">
      <c r="A54" s="82">
        <v>20180316</v>
      </c>
      <c r="B54" s="82" t="s">
        <v>99</v>
      </c>
      <c r="C54" s="78">
        <v>51540</v>
      </c>
      <c r="D54" s="78">
        <v>51140</v>
      </c>
      <c r="E54" s="83">
        <v>128386494</v>
      </c>
      <c r="F54" s="83">
        <f t="shared" si="3"/>
        <v>2.1302348320129165</v>
      </c>
      <c r="G54" s="133">
        <f t="shared" si="4"/>
        <v>2.1302348320129165</v>
      </c>
      <c r="H54" s="77">
        <v>316842</v>
      </c>
      <c r="I54" s="77">
        <v>318315</v>
      </c>
      <c r="J54" s="88">
        <v>122666424</v>
      </c>
      <c r="K54" s="84">
        <f t="shared" si="5"/>
        <v>0.78458497277452577</v>
      </c>
      <c r="L54" s="84">
        <f t="shared" si="6"/>
        <v>0.78458497277452577</v>
      </c>
      <c r="M54" s="96">
        <f t="shared" si="7"/>
        <v>0</v>
      </c>
      <c r="N54" s="96">
        <f t="shared" si="8"/>
        <v>34843056800401.32</v>
      </c>
      <c r="O54" s="89">
        <f t="shared" si="9"/>
        <v>44621797905336.57</v>
      </c>
      <c r="P54" s="86">
        <f t="shared" si="0"/>
        <v>1280.6510680435654</v>
      </c>
      <c r="Q54" s="97">
        <f t="shared" si="10"/>
        <v>7.2589975236348131E-4</v>
      </c>
      <c r="R54" s="87">
        <f t="shared" si="1"/>
        <v>-7.7609623593325574E-3</v>
      </c>
      <c r="S54" s="87">
        <f t="shared" si="2"/>
        <v>4.6490048667790253E-3</v>
      </c>
    </row>
    <row r="55" spans="1:19">
      <c r="A55" s="82">
        <v>20180319</v>
      </c>
      <c r="B55" s="82" t="s">
        <v>99</v>
      </c>
      <c r="C55" s="78">
        <v>51140</v>
      </c>
      <c r="D55" s="78">
        <v>50740</v>
      </c>
      <c r="E55" s="83">
        <v>128386494</v>
      </c>
      <c r="F55" s="83">
        <f t="shared" si="3"/>
        <v>2.1302348320129165</v>
      </c>
      <c r="G55" s="133">
        <f t="shared" si="4"/>
        <v>2.1302348320129165</v>
      </c>
      <c r="H55" s="77">
        <v>318315</v>
      </c>
      <c r="I55" s="77">
        <v>313403</v>
      </c>
      <c r="J55" s="88">
        <v>122666424</v>
      </c>
      <c r="K55" s="84">
        <f t="shared" si="5"/>
        <v>0.78458497277452577</v>
      </c>
      <c r="L55" s="84">
        <f t="shared" si="6"/>
        <v>0.78458497277452577</v>
      </c>
      <c r="M55" s="96">
        <f t="shared" si="7"/>
        <v>0</v>
      </c>
      <c r="N55" s="96">
        <f t="shared" si="8"/>
        <v>34843056800401.32</v>
      </c>
      <c r="O55" s="89">
        <f t="shared" si="9"/>
        <v>44039658704571.328</v>
      </c>
      <c r="P55" s="86">
        <f t="shared" si="0"/>
        <v>1263.9436016435873</v>
      </c>
      <c r="Q55" s="97">
        <f t="shared" si="10"/>
        <v>-1.3046072280642291E-2</v>
      </c>
      <c r="R55" s="87">
        <f t="shared" si="1"/>
        <v>-7.8216660148611658E-3</v>
      </c>
      <c r="S55" s="87">
        <f t="shared" si="2"/>
        <v>-1.543125520317924E-2</v>
      </c>
    </row>
    <row r="56" spans="1:19">
      <c r="A56" s="82">
        <v>20180320</v>
      </c>
      <c r="B56" s="82" t="s">
        <v>99</v>
      </c>
      <c r="C56" s="78">
        <v>50740</v>
      </c>
      <c r="D56" s="78">
        <v>51200</v>
      </c>
      <c r="E56" s="83">
        <v>128386494</v>
      </c>
      <c r="F56" s="83">
        <f t="shared" si="3"/>
        <v>2.1302348320129165</v>
      </c>
      <c r="G56" s="133">
        <f t="shared" si="4"/>
        <v>2.1302348320129165</v>
      </c>
      <c r="H56" s="77">
        <v>313403</v>
      </c>
      <c r="I56" s="77">
        <v>316842</v>
      </c>
      <c r="J56" s="88">
        <v>122666424</v>
      </c>
      <c r="K56" s="84">
        <f t="shared" si="5"/>
        <v>0.78458497277452577</v>
      </c>
      <c r="L56" s="84">
        <f t="shared" si="6"/>
        <v>0.78458497277452577</v>
      </c>
      <c r="M56" s="96">
        <f t="shared" si="7"/>
        <v>0</v>
      </c>
      <c r="N56" s="96">
        <f t="shared" si="8"/>
        <v>34843056800401.32</v>
      </c>
      <c r="O56" s="89">
        <f t="shared" si="9"/>
        <v>44496442699112.945</v>
      </c>
      <c r="P56" s="86">
        <f t="shared" si="0"/>
        <v>1277.0533582633439</v>
      </c>
      <c r="Q56" s="97">
        <f t="shared" si="10"/>
        <v>1.0372105687871769E-2</v>
      </c>
      <c r="R56" s="87">
        <f t="shared" si="1"/>
        <v>9.0658257784785173E-3</v>
      </c>
      <c r="S56" s="87">
        <f t="shared" si="2"/>
        <v>1.0973092152914936E-2</v>
      </c>
    </row>
    <row r="57" spans="1:19">
      <c r="A57" s="82">
        <v>20180321</v>
      </c>
      <c r="B57" s="82" t="s">
        <v>99</v>
      </c>
      <c r="C57" s="78">
        <v>51200</v>
      </c>
      <c r="D57" s="78">
        <v>51060</v>
      </c>
      <c r="E57" s="83">
        <v>128386494</v>
      </c>
      <c r="F57" s="83">
        <f t="shared" si="3"/>
        <v>2.1302348320129165</v>
      </c>
      <c r="G57" s="133">
        <f t="shared" si="4"/>
        <v>2.1302348320129165</v>
      </c>
      <c r="H57" s="77">
        <v>316842</v>
      </c>
      <c r="I57" s="77">
        <v>306035</v>
      </c>
      <c r="J57" s="88">
        <v>122666424</v>
      </c>
      <c r="K57" s="84">
        <f t="shared" si="5"/>
        <v>0.78458497277452577</v>
      </c>
      <c r="L57" s="84">
        <f t="shared" si="6"/>
        <v>0.78458497277452577</v>
      </c>
      <c r="M57" s="96">
        <f t="shared" si="7"/>
        <v>0</v>
      </c>
      <c r="N57" s="96">
        <f t="shared" si="8"/>
        <v>34843056800401.32</v>
      </c>
      <c r="O57" s="89">
        <f t="shared" si="9"/>
        <v>43418063814383.977</v>
      </c>
      <c r="P57" s="86">
        <f t="shared" si="0"/>
        <v>1246.1037521221126</v>
      </c>
      <c r="Q57" s="97">
        <f t="shared" si="10"/>
        <v>-2.4235170708387158E-2</v>
      </c>
      <c r="R57" s="87">
        <f t="shared" si="1"/>
        <v>-2.7343749999999998E-3</v>
      </c>
      <c r="S57" s="87">
        <f t="shared" si="2"/>
        <v>-3.41084830925193E-2</v>
      </c>
    </row>
    <row r="58" spans="1:19">
      <c r="A58" s="82">
        <v>20180322</v>
      </c>
      <c r="B58" s="82" t="s">
        <v>99</v>
      </c>
      <c r="C58" s="78">
        <v>51060</v>
      </c>
      <c r="D58" s="78">
        <v>51780</v>
      </c>
      <c r="E58" s="83">
        <v>128386494</v>
      </c>
      <c r="F58" s="83">
        <f t="shared" si="3"/>
        <v>2.1302348320129165</v>
      </c>
      <c r="G58" s="133">
        <f t="shared" si="4"/>
        <v>2.1302348320129165</v>
      </c>
      <c r="H58" s="77">
        <v>306035</v>
      </c>
      <c r="I58" s="77">
        <v>305052</v>
      </c>
      <c r="J58" s="88">
        <v>122666424</v>
      </c>
      <c r="K58" s="84">
        <f t="shared" si="5"/>
        <v>0.78458497277452577</v>
      </c>
      <c r="L58" s="84">
        <f t="shared" si="6"/>
        <v>0.78458497277452577</v>
      </c>
      <c r="M58" s="96">
        <f t="shared" si="7"/>
        <v>0</v>
      </c>
      <c r="N58" s="96">
        <f t="shared" si="8"/>
        <v>34843056800401.32</v>
      </c>
      <c r="O58" s="89">
        <f t="shared" si="9"/>
        <v>43520372934074.219</v>
      </c>
      <c r="P58" s="86">
        <f t="shared" si="0"/>
        <v>1249.0400363946528</v>
      </c>
      <c r="Q58" s="97">
        <f t="shared" si="10"/>
        <v>2.3563722262610306E-3</v>
      </c>
      <c r="R58" s="87">
        <f t="shared" si="1"/>
        <v>1.4101057579318449E-2</v>
      </c>
      <c r="S58" s="87">
        <f t="shared" si="2"/>
        <v>-3.2120509092097311E-3</v>
      </c>
    </row>
    <row r="59" spans="1:19">
      <c r="A59" s="82">
        <v>20180323</v>
      </c>
      <c r="B59" s="82" t="s">
        <v>99</v>
      </c>
      <c r="C59" s="78">
        <v>51780</v>
      </c>
      <c r="D59" s="78">
        <v>49720</v>
      </c>
      <c r="E59" s="83">
        <v>128386494</v>
      </c>
      <c r="F59" s="83">
        <f t="shared" si="3"/>
        <v>2.1302348320129165</v>
      </c>
      <c r="G59" s="133">
        <f t="shared" si="4"/>
        <v>2.1302348320129165</v>
      </c>
      <c r="H59" s="77">
        <v>305052</v>
      </c>
      <c r="I59" s="77">
        <v>294736</v>
      </c>
      <c r="J59" s="88">
        <v>122666424</v>
      </c>
      <c r="K59" s="84">
        <f t="shared" si="5"/>
        <v>0.78458497277452577</v>
      </c>
      <c r="L59" s="84">
        <f t="shared" si="6"/>
        <v>0.78458497277452577</v>
      </c>
      <c r="M59" s="96">
        <f t="shared" si="7"/>
        <v>0</v>
      </c>
      <c r="N59" s="96">
        <f t="shared" si="8"/>
        <v>34843056800401.32</v>
      </c>
      <c r="O59" s="89">
        <f t="shared" si="9"/>
        <v>41964141693276.703</v>
      </c>
      <c r="P59" s="86">
        <f t="shared" si="0"/>
        <v>1204.3760090760281</v>
      </c>
      <c r="Q59" s="97">
        <f t="shared" si="10"/>
        <v>-3.5758683482674539E-2</v>
      </c>
      <c r="R59" s="87">
        <f t="shared" si="1"/>
        <v>-3.9783700270374665E-2</v>
      </c>
      <c r="S59" s="87">
        <f t="shared" si="2"/>
        <v>-3.3817185266774193E-2</v>
      </c>
    </row>
    <row r="60" spans="1:19">
      <c r="A60" s="82">
        <v>20180326</v>
      </c>
      <c r="B60" s="82" t="s">
        <v>99</v>
      </c>
      <c r="C60" s="78">
        <v>49720</v>
      </c>
      <c r="D60" s="78">
        <v>50280</v>
      </c>
      <c r="E60" s="83">
        <v>128386494</v>
      </c>
      <c r="F60" s="83">
        <f t="shared" si="3"/>
        <v>2.1302348320129165</v>
      </c>
      <c r="G60" s="133">
        <f t="shared" si="4"/>
        <v>2.1302348320129165</v>
      </c>
      <c r="H60" s="77">
        <v>294736</v>
      </c>
      <c r="I60" s="77">
        <v>294736</v>
      </c>
      <c r="J60" s="88">
        <v>122666424</v>
      </c>
      <c r="K60" s="84">
        <f t="shared" si="5"/>
        <v>0.78458497277452577</v>
      </c>
      <c r="L60" s="84">
        <f t="shared" si="6"/>
        <v>0.78458497277452577</v>
      </c>
      <c r="M60" s="96">
        <f t="shared" si="7"/>
        <v>0</v>
      </c>
      <c r="N60" s="96">
        <f t="shared" si="8"/>
        <v>34843056800401.32</v>
      </c>
      <c r="O60" s="89">
        <f t="shared" si="9"/>
        <v>42117297986904.844</v>
      </c>
      <c r="P60" s="86">
        <f t="shared" si="0"/>
        <v>1208.7716134716327</v>
      </c>
      <c r="Q60" s="97">
        <f t="shared" si="10"/>
        <v>3.649694416427944E-3</v>
      </c>
      <c r="R60" s="87">
        <f t="shared" si="1"/>
        <v>1.1263073209975865E-2</v>
      </c>
      <c r="S60" s="87">
        <f t="shared" si="2"/>
        <v>0</v>
      </c>
    </row>
    <row r="61" spans="1:19">
      <c r="A61" s="82">
        <v>20180327</v>
      </c>
      <c r="B61" s="82" t="s">
        <v>99</v>
      </c>
      <c r="C61" s="78">
        <v>50280</v>
      </c>
      <c r="D61" s="78">
        <v>49980</v>
      </c>
      <c r="E61" s="83">
        <v>128386494</v>
      </c>
      <c r="F61" s="83">
        <f t="shared" si="3"/>
        <v>2.1302348320129165</v>
      </c>
      <c r="G61" s="133">
        <f t="shared" si="4"/>
        <v>2.1302348320129165</v>
      </c>
      <c r="H61" s="77">
        <v>294736</v>
      </c>
      <c r="I61" s="77">
        <v>291789</v>
      </c>
      <c r="J61" s="88">
        <v>122666424</v>
      </c>
      <c r="K61" s="84">
        <f t="shared" si="5"/>
        <v>0.78458497277452577</v>
      </c>
      <c r="L61" s="84">
        <f t="shared" si="6"/>
        <v>0.78458497277452577</v>
      </c>
      <c r="M61" s="96">
        <f t="shared" si="7"/>
        <v>0</v>
      </c>
      <c r="N61" s="96">
        <f t="shared" si="8"/>
        <v>34843056800401.32</v>
      </c>
      <c r="O61" s="89">
        <f t="shared" si="9"/>
        <v>41751624112003.555</v>
      </c>
      <c r="P61" s="86">
        <f t="shared" si="0"/>
        <v>1198.2767284506067</v>
      </c>
      <c r="Q61" s="97">
        <f t="shared" si="10"/>
        <v>-8.682272899248793E-3</v>
      </c>
      <c r="R61" s="87">
        <f t="shared" si="1"/>
        <v>-5.9665871121718375E-3</v>
      </c>
      <c r="S61" s="87">
        <f t="shared" si="2"/>
        <v>-9.9987785679387653E-3</v>
      </c>
    </row>
    <row r="62" spans="1:19">
      <c r="A62" s="82">
        <v>20180328</v>
      </c>
      <c r="B62" s="82" t="s">
        <v>99</v>
      </c>
      <c r="C62" s="78">
        <v>49980</v>
      </c>
      <c r="D62" s="78">
        <v>48700</v>
      </c>
      <c r="E62" s="83">
        <v>128386494</v>
      </c>
      <c r="F62" s="83">
        <f t="shared" si="3"/>
        <v>2.1302348320129165</v>
      </c>
      <c r="G62" s="133">
        <f t="shared" si="4"/>
        <v>2.1302348320129165</v>
      </c>
      <c r="H62" s="77">
        <v>291789</v>
      </c>
      <c r="I62" s="77">
        <v>284421</v>
      </c>
      <c r="J62" s="88">
        <v>122666424</v>
      </c>
      <c r="K62" s="84">
        <f t="shared" si="5"/>
        <v>0.78458497277452577</v>
      </c>
      <c r="L62" s="84">
        <f t="shared" si="6"/>
        <v>0.78458497277452577</v>
      </c>
      <c r="M62" s="96">
        <f t="shared" si="7"/>
        <v>0</v>
      </c>
      <c r="N62" s="96">
        <f t="shared" si="8"/>
        <v>34843056800401.32</v>
      </c>
      <c r="O62" s="89">
        <f t="shared" si="9"/>
        <v>40692439811450.094</v>
      </c>
      <c r="P62" s="86">
        <f t="shared" si="0"/>
        <v>1167.8780092274051</v>
      </c>
      <c r="Q62" s="97">
        <f t="shared" si="10"/>
        <v>-2.5368696980794841E-2</v>
      </c>
      <c r="R62" s="87">
        <f t="shared" si="1"/>
        <v>-2.5610244097639057E-2</v>
      </c>
      <c r="S62" s="87">
        <f t="shared" si="2"/>
        <v>-2.5251123243165439E-2</v>
      </c>
    </row>
    <row r="63" spans="1:19">
      <c r="A63" s="82">
        <v>20180329</v>
      </c>
      <c r="B63" s="82" t="s">
        <v>99</v>
      </c>
      <c r="C63" s="78">
        <v>48700</v>
      </c>
      <c r="D63" s="78">
        <v>49040</v>
      </c>
      <c r="E63" s="83">
        <v>128386494</v>
      </c>
      <c r="F63" s="83">
        <f t="shared" si="3"/>
        <v>2.1302348320129165</v>
      </c>
      <c r="G63" s="133">
        <f t="shared" si="4"/>
        <v>2.1302348320129165</v>
      </c>
      <c r="H63" s="77">
        <v>284421</v>
      </c>
      <c r="I63" s="77">
        <v>311438</v>
      </c>
      <c r="J63" s="88">
        <v>122666424</v>
      </c>
      <c r="K63" s="84">
        <f t="shared" si="5"/>
        <v>0.78458497277452577</v>
      </c>
      <c r="L63" s="84">
        <f t="shared" si="6"/>
        <v>0.78458497277452577</v>
      </c>
      <c r="M63" s="96">
        <f t="shared" si="7"/>
        <v>0</v>
      </c>
      <c r="N63" s="96">
        <f t="shared" si="8"/>
        <v>34843056800401.32</v>
      </c>
      <c r="O63" s="89">
        <f t="shared" si="9"/>
        <v>43385603968341.266</v>
      </c>
      <c r="P63" s="86">
        <f t="shared" si="0"/>
        <v>1245.172150562908</v>
      </c>
      <c r="Q63" s="97">
        <f t="shared" si="10"/>
        <v>6.6183403339048971E-2</v>
      </c>
      <c r="R63" s="87">
        <f t="shared" si="1"/>
        <v>6.9815195071868588E-3</v>
      </c>
      <c r="S63" s="87">
        <f t="shared" si="2"/>
        <v>9.4989469835209075E-2</v>
      </c>
    </row>
    <row r="64" spans="1:19">
      <c r="A64" s="82">
        <v>20180330</v>
      </c>
      <c r="B64" s="82" t="s">
        <v>99</v>
      </c>
      <c r="C64" s="78">
        <v>49040</v>
      </c>
      <c r="D64" s="78">
        <v>49220</v>
      </c>
      <c r="E64" s="83">
        <v>128386494</v>
      </c>
      <c r="F64" s="83">
        <f t="shared" si="3"/>
        <v>2.1302348320129165</v>
      </c>
      <c r="G64" s="133">
        <f t="shared" si="4"/>
        <v>2.1302348320129165</v>
      </c>
      <c r="H64" s="77">
        <v>311438</v>
      </c>
      <c r="I64" s="77">
        <v>304070</v>
      </c>
      <c r="J64" s="88">
        <v>122666424</v>
      </c>
      <c r="K64" s="84">
        <f t="shared" si="5"/>
        <v>0.78458497277452577</v>
      </c>
      <c r="L64" s="84">
        <f t="shared" si="6"/>
        <v>0.78458497277452577</v>
      </c>
      <c r="M64" s="96">
        <f t="shared" si="7"/>
        <v>0</v>
      </c>
      <c r="N64" s="96">
        <f t="shared" si="8"/>
        <v>34843056800401.32</v>
      </c>
      <c r="O64" s="89">
        <f t="shared" si="9"/>
        <v>42725720004746.883</v>
      </c>
      <c r="P64" s="86">
        <f t="shared" si="0"/>
        <v>1226.2333999425323</v>
      </c>
      <c r="Q64" s="97">
        <f t="shared" si="10"/>
        <v>-1.5209744782529868E-2</v>
      </c>
      <c r="R64" s="87">
        <f t="shared" si="1"/>
        <v>3.67047308319739E-3</v>
      </c>
      <c r="S64" s="87">
        <f t="shared" si="2"/>
        <v>-2.3657999344973958E-2</v>
      </c>
    </row>
    <row r="65" spans="1:19">
      <c r="A65" s="82">
        <v>20180402</v>
      </c>
      <c r="B65" s="82" t="s">
        <v>99</v>
      </c>
      <c r="C65" s="78">
        <v>49220</v>
      </c>
      <c r="D65" s="78">
        <v>48540</v>
      </c>
      <c r="E65" s="83">
        <v>128386494</v>
      </c>
      <c r="F65" s="83">
        <f t="shared" si="3"/>
        <v>2.1302348320129165</v>
      </c>
      <c r="G65" s="133">
        <f t="shared" si="4"/>
        <v>2.1302348320129165</v>
      </c>
      <c r="H65" s="77">
        <v>304070</v>
      </c>
      <c r="I65" s="77">
        <v>298666</v>
      </c>
      <c r="J65" s="88">
        <v>122666424</v>
      </c>
      <c r="K65" s="84">
        <f t="shared" si="5"/>
        <v>0.78458497277452577</v>
      </c>
      <c r="L65" s="84">
        <f t="shared" si="6"/>
        <v>0.78458497277452577</v>
      </c>
      <c r="M65" s="96">
        <f t="shared" si="7"/>
        <v>0</v>
      </c>
      <c r="N65" s="96">
        <f t="shared" si="8"/>
        <v>34843056800401.32</v>
      </c>
      <c r="O65" s="89">
        <f t="shared" si="9"/>
        <v>42019651478563.844</v>
      </c>
      <c r="P65" s="86">
        <f t="shared" si="0"/>
        <v>1205.9691467161936</v>
      </c>
      <c r="Q65" s="97">
        <f t="shared" si="10"/>
        <v>-1.6525608605415913E-2</v>
      </c>
      <c r="R65" s="87">
        <f t="shared" si="1"/>
        <v>-1.3815522145469321E-2</v>
      </c>
      <c r="S65" s="87">
        <f t="shared" si="2"/>
        <v>-1.7772223501167493E-2</v>
      </c>
    </row>
    <row r="66" spans="1:19">
      <c r="A66" s="82">
        <v>20180403</v>
      </c>
      <c r="B66" s="82" t="s">
        <v>99</v>
      </c>
      <c r="C66" s="78">
        <v>48540</v>
      </c>
      <c r="D66" s="78">
        <v>48120</v>
      </c>
      <c r="E66" s="83">
        <v>128386494</v>
      </c>
      <c r="F66" s="83">
        <f t="shared" si="3"/>
        <v>2.1302348320129165</v>
      </c>
      <c r="G66" s="133">
        <f t="shared" si="4"/>
        <v>2.1302348320129165</v>
      </c>
      <c r="H66" s="77">
        <v>298666</v>
      </c>
      <c r="I66" s="77">
        <v>293754</v>
      </c>
      <c r="J66" s="88">
        <v>122666424</v>
      </c>
      <c r="K66" s="84">
        <f t="shared" si="5"/>
        <v>0.78458497277452577</v>
      </c>
      <c r="L66" s="84">
        <f t="shared" si="6"/>
        <v>0.78458497277452577</v>
      </c>
      <c r="M66" s="96">
        <f t="shared" si="7"/>
        <v>0</v>
      </c>
      <c r="N66" s="96">
        <f t="shared" si="8"/>
        <v>34843056800401.32</v>
      </c>
      <c r="O66" s="89">
        <f t="shared" si="9"/>
        <v>41432042410169.031</v>
      </c>
      <c r="P66" s="86">
        <f t="shared" si="0"/>
        <v>1189.1046944449438</v>
      </c>
      <c r="Q66" s="97">
        <f t="shared" si="10"/>
        <v>-1.3984149028332121E-2</v>
      </c>
      <c r="R66" s="87">
        <f t="shared" si="1"/>
        <v>-8.65265760197775E-3</v>
      </c>
      <c r="S66" s="87">
        <f t="shared" si="2"/>
        <v>-1.6446465282288575E-2</v>
      </c>
    </row>
    <row r="67" spans="1:19">
      <c r="A67" s="82">
        <v>20180404</v>
      </c>
      <c r="B67" s="82" t="s">
        <v>99</v>
      </c>
      <c r="C67" s="78">
        <v>48120</v>
      </c>
      <c r="D67" s="78">
        <v>46920</v>
      </c>
      <c r="E67" s="83">
        <v>128386494</v>
      </c>
      <c r="F67" s="83">
        <f t="shared" si="3"/>
        <v>2.1302348320129165</v>
      </c>
      <c r="G67" s="133">
        <f t="shared" si="4"/>
        <v>2.1302348320129165</v>
      </c>
      <c r="H67" s="77">
        <v>293754</v>
      </c>
      <c r="I67" s="77">
        <v>288842</v>
      </c>
      <c r="J67" s="88">
        <v>122666424</v>
      </c>
      <c r="K67" s="84">
        <f t="shared" si="5"/>
        <v>0.78458497277452577</v>
      </c>
      <c r="L67" s="84">
        <f t="shared" si="6"/>
        <v>0.78458497277452577</v>
      </c>
      <c r="M67" s="96">
        <f t="shared" si="7"/>
        <v>0</v>
      </c>
      <c r="N67" s="96">
        <f t="shared" si="8"/>
        <v>34843056800401.32</v>
      </c>
      <c r="O67" s="89">
        <f t="shared" si="9"/>
        <v>40631108504220.734</v>
      </c>
      <c r="P67" s="86">
        <f t="shared" si="0"/>
        <v>1166.117793194102</v>
      </c>
      <c r="Q67" s="97">
        <f t="shared" si="10"/>
        <v>-1.9331267766604647E-2</v>
      </c>
      <c r="R67" s="87">
        <f t="shared" si="1"/>
        <v>-2.4937655860349128E-2</v>
      </c>
      <c r="S67" s="87">
        <f t="shared" si="2"/>
        <v>-1.6721474430986472E-2</v>
      </c>
    </row>
    <row r="68" spans="1:19">
      <c r="A68" s="82">
        <v>20180405</v>
      </c>
      <c r="B68" s="82" t="s">
        <v>99</v>
      </c>
      <c r="C68" s="78">
        <v>46920</v>
      </c>
      <c r="D68" s="78">
        <v>48740</v>
      </c>
      <c r="E68" s="83">
        <v>128386494</v>
      </c>
      <c r="F68" s="83">
        <f t="shared" si="3"/>
        <v>2.1302348320129165</v>
      </c>
      <c r="G68" s="133">
        <f t="shared" si="4"/>
        <v>2.1302348320129165</v>
      </c>
      <c r="H68" s="77">
        <v>288842</v>
      </c>
      <c r="I68" s="77">
        <v>289824</v>
      </c>
      <c r="J68" s="88">
        <v>122666424</v>
      </c>
      <c r="K68" s="84">
        <f t="shared" si="5"/>
        <v>0.78458497277452577</v>
      </c>
      <c r="L68" s="84">
        <f t="shared" si="6"/>
        <v>0.78458497277452577</v>
      </c>
      <c r="M68" s="96">
        <f t="shared" si="7"/>
        <v>0</v>
      </c>
      <c r="N68" s="96">
        <f t="shared" si="8"/>
        <v>34843056800401.32</v>
      </c>
      <c r="O68" s="89">
        <f t="shared" si="9"/>
        <v>41223376331253.75</v>
      </c>
      <c r="P68" s="86">
        <f t="shared" ref="P68:P131" si="11">O68/N68*1000</f>
        <v>1183.1159524091738</v>
      </c>
      <c r="Q68" s="97">
        <f t="shared" si="10"/>
        <v>1.4576708557471148E-2</v>
      </c>
      <c r="R68" s="87">
        <f t="shared" ref="R68:R131" si="12">(D68-C68)/C68</f>
        <v>3.8789428815004259E-2</v>
      </c>
      <c r="S68" s="87">
        <f t="shared" ref="S68:S131" si="13">(I68-H68)/H68</f>
        <v>3.3997825800956925E-3</v>
      </c>
    </row>
    <row r="69" spans="1:19">
      <c r="A69" s="82">
        <v>20180406</v>
      </c>
      <c r="B69" s="82" t="s">
        <v>99</v>
      </c>
      <c r="C69" s="78">
        <v>48740</v>
      </c>
      <c r="D69" s="78">
        <v>48400</v>
      </c>
      <c r="E69" s="83">
        <v>128386494</v>
      </c>
      <c r="F69" s="83">
        <f t="shared" ref="F69:F132" si="14">G68</f>
        <v>2.1302348320129165</v>
      </c>
      <c r="G69" s="133">
        <f t="shared" ref="G69:G132" si="15">IF(B69="Y",0.4*(C69*E69+H69*J69)/(C69*E69),IF(M69=0,F69,D68*E68*G68/O68*(C69*E69+H69*J69)/(C69*E69)))</f>
        <v>2.1302348320129165</v>
      </c>
      <c r="H69" s="77">
        <v>289824</v>
      </c>
      <c r="I69" s="77">
        <v>286877</v>
      </c>
      <c r="J69" s="88">
        <v>122666424</v>
      </c>
      <c r="K69" s="84">
        <f t="shared" ref="K69:K132" si="16">L68</f>
        <v>0.78458497277452577</v>
      </c>
      <c r="L69" s="84">
        <f t="shared" ref="L69:L132" si="17">IF(B69="Y",0.6*(C69*E69+H69*J69)/(H69*J69),IF(M69=0,K69,I68*J68*L68/O68*(C69*E69+H69*J69)/(H69*J69)))</f>
        <v>0.78458497277452577</v>
      </c>
      <c r="M69" s="96">
        <f t="shared" ref="M69:M132" si="18">IF(O68&lt;&gt;(C69*E69*F69+H69*J69*K69),1,0)</f>
        <v>0</v>
      </c>
      <c r="N69" s="96">
        <f t="shared" ref="N69:N132" si="19">IF(AND(M69=0,B69="N"),N68,N68*(C69*E69*G69+H69*J69*L69)/O68)</f>
        <v>34843056800401.32</v>
      </c>
      <c r="O69" s="89">
        <f t="shared" ref="O69:O132" si="20">D69*E69*G69+I69*J69*L69</f>
        <v>40846762721093.312</v>
      </c>
      <c r="P69" s="86">
        <f t="shared" si="11"/>
        <v>1172.3070956456047</v>
      </c>
      <c r="Q69" s="97">
        <f t="shared" ref="Q69:Q132" si="21">(P69-P68)/P68</f>
        <v>-9.1359234414505885E-3</v>
      </c>
      <c r="R69" s="87">
        <f t="shared" si="12"/>
        <v>-6.9757899056216658E-3</v>
      </c>
      <c r="S69" s="87">
        <f t="shared" si="13"/>
        <v>-1.0168240035331788E-2</v>
      </c>
    </row>
    <row r="70" spans="1:19">
      <c r="A70" s="82">
        <v>20180409</v>
      </c>
      <c r="B70" s="82" t="s">
        <v>99</v>
      </c>
      <c r="C70" s="78">
        <v>48400</v>
      </c>
      <c r="D70" s="78">
        <v>49200</v>
      </c>
      <c r="E70" s="83">
        <v>128386494</v>
      </c>
      <c r="F70" s="83">
        <f t="shared" si="14"/>
        <v>2.1302348320129165</v>
      </c>
      <c r="G70" s="133">
        <f t="shared" si="15"/>
        <v>2.1302348320129165</v>
      </c>
      <c r="H70" s="77">
        <v>286877</v>
      </c>
      <c r="I70" s="77">
        <v>300631</v>
      </c>
      <c r="J70" s="88">
        <v>122666424</v>
      </c>
      <c r="K70" s="84">
        <f t="shared" si="16"/>
        <v>0.78458497277452577</v>
      </c>
      <c r="L70" s="84">
        <f t="shared" si="17"/>
        <v>0.78458497277452577</v>
      </c>
      <c r="M70" s="96">
        <f t="shared" si="18"/>
        <v>0</v>
      </c>
      <c r="N70" s="96">
        <f t="shared" si="19"/>
        <v>34843056800401.32</v>
      </c>
      <c r="O70" s="89">
        <f t="shared" si="20"/>
        <v>42389273098055.937</v>
      </c>
      <c r="P70" s="86">
        <f t="shared" si="11"/>
        <v>1216.5773324907502</v>
      </c>
      <c r="Q70" s="97">
        <f t="shared" si="21"/>
        <v>3.7763344613013131E-2</v>
      </c>
      <c r="R70" s="87">
        <f t="shared" si="12"/>
        <v>1.6528925619834711E-2</v>
      </c>
      <c r="S70" s="87">
        <f t="shared" si="13"/>
        <v>4.7943892330162406E-2</v>
      </c>
    </row>
    <row r="71" spans="1:19">
      <c r="A71" s="82">
        <v>20180410</v>
      </c>
      <c r="B71" s="82" t="s">
        <v>99</v>
      </c>
      <c r="C71" s="78">
        <v>49200</v>
      </c>
      <c r="D71" s="78">
        <v>48880</v>
      </c>
      <c r="E71" s="83">
        <v>128386494</v>
      </c>
      <c r="F71" s="83">
        <f t="shared" si="14"/>
        <v>2.1302348320129165</v>
      </c>
      <c r="G71" s="133">
        <f t="shared" si="15"/>
        <v>2.1302348320129165</v>
      </c>
      <c r="H71" s="77">
        <v>300631</v>
      </c>
      <c r="I71" s="77">
        <v>297684</v>
      </c>
      <c r="J71" s="88">
        <v>122666424</v>
      </c>
      <c r="K71" s="84">
        <f t="shared" si="16"/>
        <v>0.78458497277452577</v>
      </c>
      <c r="L71" s="84">
        <f t="shared" si="17"/>
        <v>0.78458497277452577</v>
      </c>
      <c r="M71" s="96">
        <f t="shared" si="18"/>
        <v>0</v>
      </c>
      <c r="N71" s="96">
        <f t="shared" si="19"/>
        <v>34843056800401.32</v>
      </c>
      <c r="O71" s="89">
        <f t="shared" si="20"/>
        <v>42018129355525.078</v>
      </c>
      <c r="P71" s="86">
        <f t="shared" si="11"/>
        <v>1205.925461598453</v>
      </c>
      <c r="Q71" s="97">
        <f t="shared" si="21"/>
        <v>-8.755605260611905E-3</v>
      </c>
      <c r="R71" s="87">
        <f t="shared" si="12"/>
        <v>-6.5040650406504065E-3</v>
      </c>
      <c r="S71" s="87">
        <f t="shared" si="13"/>
        <v>-9.8027149562087742E-3</v>
      </c>
    </row>
    <row r="72" spans="1:19">
      <c r="A72" s="82">
        <v>20180411</v>
      </c>
      <c r="B72" s="82" t="s">
        <v>99</v>
      </c>
      <c r="C72" s="78">
        <v>48880</v>
      </c>
      <c r="D72" s="78">
        <v>48860</v>
      </c>
      <c r="E72" s="83">
        <v>128386494</v>
      </c>
      <c r="F72" s="83">
        <f t="shared" si="14"/>
        <v>2.1302348320129165</v>
      </c>
      <c r="G72" s="133">
        <f t="shared" si="15"/>
        <v>2.1302348320129165</v>
      </c>
      <c r="H72" s="77">
        <v>297684</v>
      </c>
      <c r="I72" s="77">
        <v>292771</v>
      </c>
      <c r="J72" s="88">
        <v>122666424</v>
      </c>
      <c r="K72" s="84">
        <f t="shared" si="16"/>
        <v>0.78458497277452577</v>
      </c>
      <c r="L72" s="84">
        <f t="shared" si="17"/>
        <v>0.78458497277452577</v>
      </c>
      <c r="M72" s="96">
        <f t="shared" si="18"/>
        <v>0</v>
      </c>
      <c r="N72" s="96">
        <f t="shared" si="19"/>
        <v>34843056800401.32</v>
      </c>
      <c r="O72" s="89">
        <f t="shared" si="20"/>
        <v>41539821397488.852</v>
      </c>
      <c r="P72" s="86">
        <f t="shared" si="11"/>
        <v>1192.1979645887554</v>
      </c>
      <c r="Q72" s="97">
        <f t="shared" si="21"/>
        <v>-1.1383371067977774E-2</v>
      </c>
      <c r="R72" s="87">
        <f t="shared" si="12"/>
        <v>-4.0916530278232408E-4</v>
      </c>
      <c r="S72" s="87">
        <f t="shared" si="13"/>
        <v>-1.6504078149984548E-2</v>
      </c>
    </row>
    <row r="73" spans="1:19">
      <c r="A73" s="82">
        <v>20180412</v>
      </c>
      <c r="B73" s="82" t="s">
        <v>99</v>
      </c>
      <c r="C73" s="78">
        <v>48860</v>
      </c>
      <c r="D73" s="78">
        <v>49000</v>
      </c>
      <c r="E73" s="83">
        <v>128386494</v>
      </c>
      <c r="F73" s="83">
        <f t="shared" si="14"/>
        <v>2.1302348320129165</v>
      </c>
      <c r="G73" s="133">
        <f t="shared" si="15"/>
        <v>2.1302348320129165</v>
      </c>
      <c r="H73" s="77">
        <v>292771</v>
      </c>
      <c r="I73" s="77">
        <v>293263</v>
      </c>
      <c r="J73" s="88">
        <v>122666424</v>
      </c>
      <c r="K73" s="84">
        <f t="shared" si="16"/>
        <v>0.78458497277452577</v>
      </c>
      <c r="L73" s="84">
        <f t="shared" si="17"/>
        <v>0.78458497277452577</v>
      </c>
      <c r="M73" s="96">
        <f t="shared" si="18"/>
        <v>0</v>
      </c>
      <c r="N73" s="96">
        <f t="shared" si="19"/>
        <v>34843056800401.32</v>
      </c>
      <c r="O73" s="89">
        <f t="shared" si="20"/>
        <v>41625461649499.602</v>
      </c>
      <c r="P73" s="86">
        <f t="shared" si="11"/>
        <v>1194.6558503162146</v>
      </c>
      <c r="Q73" s="97">
        <f t="shared" si="21"/>
        <v>2.0616422779307312E-3</v>
      </c>
      <c r="R73" s="87">
        <f t="shared" si="12"/>
        <v>2.8653295128939827E-3</v>
      </c>
      <c r="S73" s="87">
        <f t="shared" si="13"/>
        <v>1.6804943112535052E-3</v>
      </c>
    </row>
    <row r="74" spans="1:19">
      <c r="A74" s="82">
        <v>20180413</v>
      </c>
      <c r="B74" s="82" t="s">
        <v>99</v>
      </c>
      <c r="C74" s="78">
        <v>49000</v>
      </c>
      <c r="D74" s="78">
        <v>49800</v>
      </c>
      <c r="E74" s="83">
        <v>128386494</v>
      </c>
      <c r="F74" s="83">
        <f t="shared" si="14"/>
        <v>2.1302348320129165</v>
      </c>
      <c r="G74" s="133">
        <f t="shared" si="15"/>
        <v>2.1302348320129165</v>
      </c>
      <c r="H74" s="77">
        <v>293263</v>
      </c>
      <c r="I74" s="77">
        <v>284912</v>
      </c>
      <c r="J74" s="88">
        <v>122666424</v>
      </c>
      <c r="K74" s="84">
        <f t="shared" si="16"/>
        <v>0.78458497277452577</v>
      </c>
      <c r="L74" s="84">
        <f t="shared" si="17"/>
        <v>0.78458497277452577</v>
      </c>
      <c r="M74" s="96">
        <f t="shared" si="18"/>
        <v>0</v>
      </c>
      <c r="N74" s="96">
        <f t="shared" si="19"/>
        <v>34843056800401.32</v>
      </c>
      <c r="O74" s="89">
        <f t="shared" si="20"/>
        <v>41040537467447.578</v>
      </c>
      <c r="P74" s="86">
        <f t="shared" si="11"/>
        <v>1177.8684546120212</v>
      </c>
      <c r="Q74" s="97">
        <f t="shared" si="21"/>
        <v>-1.4052076754782488E-2</v>
      </c>
      <c r="R74" s="87">
        <f t="shared" si="12"/>
        <v>1.6326530612244899E-2</v>
      </c>
      <c r="S74" s="87">
        <f t="shared" si="13"/>
        <v>-2.8476145985003223E-2</v>
      </c>
    </row>
    <row r="75" spans="1:19">
      <c r="A75" s="82">
        <v>20180416</v>
      </c>
      <c r="B75" s="82" t="s">
        <v>99</v>
      </c>
      <c r="C75" s="78">
        <v>49800</v>
      </c>
      <c r="D75" s="78">
        <v>50340</v>
      </c>
      <c r="E75" s="83">
        <v>128386494</v>
      </c>
      <c r="F75" s="83">
        <f t="shared" si="14"/>
        <v>2.1302348320129165</v>
      </c>
      <c r="G75" s="133">
        <f t="shared" si="15"/>
        <v>2.1302348320129165</v>
      </c>
      <c r="H75" s="77">
        <v>284912</v>
      </c>
      <c r="I75" s="77">
        <v>290315</v>
      </c>
      <c r="J75" s="88">
        <v>122666424</v>
      </c>
      <c r="K75" s="84">
        <f t="shared" si="16"/>
        <v>0.78458497277452577</v>
      </c>
      <c r="L75" s="84">
        <f t="shared" si="17"/>
        <v>0.78458497277452577</v>
      </c>
      <c r="M75" s="96">
        <f t="shared" si="18"/>
        <v>0</v>
      </c>
      <c r="N75" s="96">
        <f t="shared" si="19"/>
        <v>34843056800401.32</v>
      </c>
      <c r="O75" s="89">
        <f t="shared" si="20"/>
        <v>41708220677990.641</v>
      </c>
      <c r="P75" s="86">
        <f t="shared" si="11"/>
        <v>1197.0310445755795</v>
      </c>
      <c r="Q75" s="97">
        <f t="shared" si="21"/>
        <v>1.626887101740937E-2</v>
      </c>
      <c r="R75" s="87">
        <f t="shared" si="12"/>
        <v>1.0843373493975903E-2</v>
      </c>
      <c r="S75" s="87">
        <f t="shared" si="13"/>
        <v>1.8963750210591341E-2</v>
      </c>
    </row>
    <row r="76" spans="1:19" s="80" customFormat="1">
      <c r="A76" s="91">
        <v>20180417</v>
      </c>
      <c r="B76" s="91" t="s">
        <v>99</v>
      </c>
      <c r="C76" s="23">
        <v>50340</v>
      </c>
      <c r="D76" s="23">
        <v>49980</v>
      </c>
      <c r="E76" s="91">
        <v>128386494</v>
      </c>
      <c r="F76" s="91">
        <f t="shared" si="14"/>
        <v>2.1302348320129165</v>
      </c>
      <c r="G76" s="146">
        <f t="shared" si="15"/>
        <v>2.1851704670248484</v>
      </c>
      <c r="H76" s="23">
        <v>290315</v>
      </c>
      <c r="I76" s="20">
        <v>284912</v>
      </c>
      <c r="J76" s="92">
        <v>125108377</v>
      </c>
      <c r="K76" s="91">
        <f t="shared" si="16"/>
        <v>0.78458497277452577</v>
      </c>
      <c r="L76" s="91">
        <f t="shared" si="17"/>
        <v>0.78910926247391922</v>
      </c>
      <c r="M76" s="93">
        <f t="shared" si="18"/>
        <v>1</v>
      </c>
      <c r="N76" s="93">
        <f t="shared" si="19"/>
        <v>35741608181836.641</v>
      </c>
      <c r="O76" s="92">
        <f t="shared" si="20"/>
        <v>42149411141997.969</v>
      </c>
      <c r="P76" s="94">
        <f t="shared" si="11"/>
        <v>1179.281327453466</v>
      </c>
      <c r="Q76" s="95">
        <f t="shared" si="21"/>
        <v>-1.4828117618626015E-2</v>
      </c>
      <c r="R76" s="91">
        <f t="shared" si="12"/>
        <v>-7.1513706793802142E-3</v>
      </c>
      <c r="S76" s="91">
        <f t="shared" si="13"/>
        <v>-1.8610819282503487E-2</v>
      </c>
    </row>
    <row r="77" spans="1:19">
      <c r="A77" s="82">
        <v>20180418</v>
      </c>
      <c r="B77" s="82" t="s">
        <v>99</v>
      </c>
      <c r="C77" s="78">
        <v>49980</v>
      </c>
      <c r="D77" s="78">
        <v>51360</v>
      </c>
      <c r="E77" s="83">
        <v>128386494</v>
      </c>
      <c r="F77" s="83">
        <f t="shared" si="14"/>
        <v>2.1851704670248484</v>
      </c>
      <c r="G77" s="133">
        <f t="shared" si="15"/>
        <v>2.1851704670248484</v>
      </c>
      <c r="H77" s="19">
        <v>284912</v>
      </c>
      <c r="I77" s="77">
        <v>279508</v>
      </c>
      <c r="J77" s="88">
        <v>125108377</v>
      </c>
      <c r="K77" s="84">
        <f t="shared" si="16"/>
        <v>0.78910926247391922</v>
      </c>
      <c r="L77" s="84">
        <f t="shared" si="17"/>
        <v>0.78910926247391922</v>
      </c>
      <c r="M77" s="96">
        <f t="shared" si="18"/>
        <v>0</v>
      </c>
      <c r="N77" s="96">
        <f t="shared" si="19"/>
        <v>35741608181836.641</v>
      </c>
      <c r="O77" s="89">
        <f t="shared" si="20"/>
        <v>42003059675695.195</v>
      </c>
      <c r="P77" s="86">
        <f t="shared" si="11"/>
        <v>1175.1866189681004</v>
      </c>
      <c r="Q77" s="97">
        <f t="shared" si="21"/>
        <v>-3.4722066652303099E-3</v>
      </c>
      <c r="R77" s="87">
        <f t="shared" si="12"/>
        <v>2.7611044417767107E-2</v>
      </c>
      <c r="S77" s="87">
        <f t="shared" si="13"/>
        <v>-1.8967260066266076E-2</v>
      </c>
    </row>
    <row r="78" spans="1:19">
      <c r="A78" s="82">
        <v>20180419</v>
      </c>
      <c r="B78" s="82" t="s">
        <v>99</v>
      </c>
      <c r="C78" s="78">
        <v>51360</v>
      </c>
      <c r="D78" s="78">
        <v>52780</v>
      </c>
      <c r="E78" s="83">
        <v>128386494</v>
      </c>
      <c r="F78" s="83">
        <f t="shared" si="14"/>
        <v>2.1851704670248484</v>
      </c>
      <c r="G78" s="133">
        <f t="shared" si="15"/>
        <v>2.1851704670248484</v>
      </c>
      <c r="H78" s="77">
        <v>279508</v>
      </c>
      <c r="I78" s="77">
        <v>261824</v>
      </c>
      <c r="J78" s="88">
        <v>125108377</v>
      </c>
      <c r="K78" s="84">
        <f t="shared" si="16"/>
        <v>0.78910926247391922</v>
      </c>
      <c r="L78" s="84">
        <f t="shared" si="17"/>
        <v>0.78910926247391922</v>
      </c>
      <c r="M78" s="96">
        <f t="shared" si="18"/>
        <v>0</v>
      </c>
      <c r="N78" s="96">
        <f t="shared" si="19"/>
        <v>35741608181836.641</v>
      </c>
      <c r="O78" s="89">
        <f t="shared" si="20"/>
        <v>40655597145000.172</v>
      </c>
      <c r="P78" s="86">
        <f t="shared" si="11"/>
        <v>1137.4865097889117</v>
      </c>
      <c r="Q78" s="97">
        <f t="shared" si="21"/>
        <v>-3.2080104189998522E-2</v>
      </c>
      <c r="R78" s="87">
        <f t="shared" si="12"/>
        <v>2.764797507788162E-2</v>
      </c>
      <c r="S78" s="87">
        <f t="shared" si="13"/>
        <v>-6.3268314323740291E-2</v>
      </c>
    </row>
    <row r="79" spans="1:19">
      <c r="A79" s="82">
        <v>20180420</v>
      </c>
      <c r="B79" s="82" t="s">
        <v>99</v>
      </c>
      <c r="C79" s="78">
        <v>52780</v>
      </c>
      <c r="D79" s="78">
        <v>51620</v>
      </c>
      <c r="E79" s="83">
        <v>128386494</v>
      </c>
      <c r="F79" s="83">
        <f t="shared" si="14"/>
        <v>2.1851704670248484</v>
      </c>
      <c r="G79" s="133">
        <f t="shared" si="15"/>
        <v>2.1851704670248484</v>
      </c>
      <c r="H79" s="77">
        <v>261824</v>
      </c>
      <c r="I79" s="77">
        <v>264280</v>
      </c>
      <c r="J79" s="88">
        <v>125108377</v>
      </c>
      <c r="K79" s="84">
        <f t="shared" si="16"/>
        <v>0.78910926247391922</v>
      </c>
      <c r="L79" s="84">
        <f t="shared" si="17"/>
        <v>0.78910926247391922</v>
      </c>
      <c r="M79" s="96">
        <f t="shared" si="18"/>
        <v>0</v>
      </c>
      <c r="N79" s="96">
        <f t="shared" si="19"/>
        <v>35741608181836.641</v>
      </c>
      <c r="O79" s="89">
        <f t="shared" si="20"/>
        <v>40572629933816.797</v>
      </c>
      <c r="P79" s="86">
        <f t="shared" si="11"/>
        <v>1135.1652037424328</v>
      </c>
      <c r="Q79" s="97">
        <f t="shared" si="21"/>
        <v>-2.0407328144134576E-3</v>
      </c>
      <c r="R79" s="87">
        <f t="shared" si="12"/>
        <v>-2.197802197802198E-2</v>
      </c>
      <c r="S79" s="87">
        <f t="shared" si="13"/>
        <v>9.3803471033977025E-3</v>
      </c>
    </row>
    <row r="80" spans="1:19">
      <c r="A80" s="82">
        <v>20180423</v>
      </c>
      <c r="B80" s="82" t="s">
        <v>99</v>
      </c>
      <c r="C80" s="78">
        <v>51620</v>
      </c>
      <c r="D80" s="78">
        <v>51900</v>
      </c>
      <c r="E80" s="83">
        <v>128386494</v>
      </c>
      <c r="F80" s="83">
        <f t="shared" si="14"/>
        <v>2.1851704670248484</v>
      </c>
      <c r="G80" s="133">
        <f t="shared" si="15"/>
        <v>2.1851704670248484</v>
      </c>
      <c r="H80" s="77">
        <v>264280</v>
      </c>
      <c r="I80" s="77">
        <v>246105</v>
      </c>
      <c r="J80" s="88">
        <v>125108377</v>
      </c>
      <c r="K80" s="84">
        <f t="shared" si="16"/>
        <v>0.78910926247391922</v>
      </c>
      <c r="L80" s="84">
        <f t="shared" si="17"/>
        <v>0.78910926247391922</v>
      </c>
      <c r="M80" s="96">
        <f t="shared" si="18"/>
        <v>0</v>
      </c>
      <c r="N80" s="96">
        <f t="shared" si="19"/>
        <v>35741608181836.641</v>
      </c>
      <c r="O80" s="89">
        <f t="shared" si="20"/>
        <v>38856870963620.641</v>
      </c>
      <c r="P80" s="86">
        <f t="shared" si="11"/>
        <v>1087.1606774360848</v>
      </c>
      <c r="Q80" s="97">
        <f t="shared" si="21"/>
        <v>-4.2288581563358199E-2</v>
      </c>
      <c r="R80" s="87">
        <f t="shared" si="12"/>
        <v>5.424254165052305E-3</v>
      </c>
      <c r="S80" s="87">
        <f t="shared" si="13"/>
        <v>-6.8771757227183289E-2</v>
      </c>
    </row>
    <row r="81" spans="1:19">
      <c r="A81" s="82">
        <v>20180424</v>
      </c>
      <c r="B81" s="82" t="s">
        <v>99</v>
      </c>
      <c r="C81" s="78">
        <v>51900</v>
      </c>
      <c r="D81" s="78">
        <v>50460</v>
      </c>
      <c r="E81" s="83">
        <v>128386494</v>
      </c>
      <c r="F81" s="83">
        <f t="shared" si="14"/>
        <v>2.1851704670248484</v>
      </c>
      <c r="G81" s="133">
        <f t="shared" si="15"/>
        <v>2.1851704670248484</v>
      </c>
      <c r="H81" s="77">
        <v>246105</v>
      </c>
      <c r="I81" s="77">
        <v>244140</v>
      </c>
      <c r="J81" s="88">
        <v>125108377</v>
      </c>
      <c r="K81" s="84">
        <f t="shared" si="16"/>
        <v>0.78910926247391922</v>
      </c>
      <c r="L81" s="84">
        <f t="shared" si="17"/>
        <v>0.78910926247391922</v>
      </c>
      <c r="M81" s="96">
        <f t="shared" si="18"/>
        <v>0</v>
      </c>
      <c r="N81" s="96">
        <f t="shared" si="19"/>
        <v>35741608181836.641</v>
      </c>
      <c r="O81" s="89">
        <f t="shared" si="20"/>
        <v>38258891171604.445</v>
      </c>
      <c r="P81" s="86">
        <f t="shared" si="11"/>
        <v>1070.4300426819364</v>
      </c>
      <c r="Q81" s="97">
        <f t="shared" si="21"/>
        <v>-1.538929350683039E-2</v>
      </c>
      <c r="R81" s="87">
        <f t="shared" si="12"/>
        <v>-2.7745664739884393E-2</v>
      </c>
      <c r="S81" s="87">
        <f t="shared" si="13"/>
        <v>-7.9843969037605902E-3</v>
      </c>
    </row>
    <row r="82" spans="1:19">
      <c r="A82" s="82">
        <v>20180425</v>
      </c>
      <c r="B82" s="82" t="s">
        <v>99</v>
      </c>
      <c r="C82" s="78">
        <v>50460</v>
      </c>
      <c r="D82" s="78">
        <v>50400</v>
      </c>
      <c r="E82" s="83">
        <v>128386494</v>
      </c>
      <c r="F82" s="83">
        <f t="shared" si="14"/>
        <v>2.1851704670248484</v>
      </c>
      <c r="G82" s="133">
        <f t="shared" si="15"/>
        <v>2.1851704670248484</v>
      </c>
      <c r="H82" s="77">
        <v>244140</v>
      </c>
      <c r="I82" s="77">
        <v>246596</v>
      </c>
      <c r="J82" s="88">
        <v>125108377</v>
      </c>
      <c r="K82" s="84">
        <f t="shared" si="16"/>
        <v>0.78910926247391922</v>
      </c>
      <c r="L82" s="84">
        <f t="shared" si="17"/>
        <v>0.78910926247391922</v>
      </c>
      <c r="M82" s="96">
        <f t="shared" si="18"/>
        <v>0</v>
      </c>
      <c r="N82" s="96">
        <f t="shared" si="19"/>
        <v>35741608181836.641</v>
      </c>
      <c r="O82" s="89">
        <f t="shared" si="20"/>
        <v>38484524972980.109</v>
      </c>
      <c r="P82" s="86">
        <f t="shared" si="11"/>
        <v>1076.7429595553951</v>
      </c>
      <c r="Q82" s="97">
        <f t="shared" si="21"/>
        <v>5.8975520321177923E-3</v>
      </c>
      <c r="R82" s="87">
        <f t="shared" si="12"/>
        <v>-1.1890606420927466E-3</v>
      </c>
      <c r="S82" s="87">
        <f t="shared" si="13"/>
        <v>1.0059801753092488E-2</v>
      </c>
    </row>
    <row r="83" spans="1:19">
      <c r="A83" s="82">
        <v>20180426</v>
      </c>
      <c r="B83" s="82" t="s">
        <v>99</v>
      </c>
      <c r="C83" s="78">
        <v>50400</v>
      </c>
      <c r="D83" s="78">
        <v>52140</v>
      </c>
      <c r="E83" s="83">
        <v>128386494</v>
      </c>
      <c r="F83" s="83">
        <f t="shared" si="14"/>
        <v>2.1851704670248484</v>
      </c>
      <c r="G83" s="133">
        <f t="shared" si="15"/>
        <v>2.1851704670248484</v>
      </c>
      <c r="H83" s="77">
        <v>246596</v>
      </c>
      <c r="I83" s="77">
        <v>252491</v>
      </c>
      <c r="J83" s="88">
        <v>125108377</v>
      </c>
      <c r="K83" s="84">
        <f t="shared" si="16"/>
        <v>0.78910926247391922</v>
      </c>
      <c r="L83" s="84">
        <f t="shared" si="17"/>
        <v>0.78910926247391922</v>
      </c>
      <c r="M83" s="96">
        <f t="shared" si="18"/>
        <v>0</v>
      </c>
      <c r="N83" s="96">
        <f t="shared" si="19"/>
        <v>35741608181836.641</v>
      </c>
      <c r="O83" s="89">
        <f t="shared" si="20"/>
        <v>39554654701390.258</v>
      </c>
      <c r="P83" s="86">
        <f t="shared" si="11"/>
        <v>1106.6836864238066</v>
      </c>
      <c r="Q83" s="97">
        <f t="shared" si="21"/>
        <v>2.7806754251520269E-2</v>
      </c>
      <c r="R83" s="87">
        <f t="shared" si="12"/>
        <v>3.4523809523809526E-2</v>
      </c>
      <c r="S83" s="87">
        <f t="shared" si="13"/>
        <v>2.3905497250563675E-2</v>
      </c>
    </row>
    <row r="84" spans="1:19">
      <c r="A84" s="82">
        <v>20180427</v>
      </c>
      <c r="B84" s="82" t="s">
        <v>99</v>
      </c>
      <c r="C84" s="78">
        <v>52140</v>
      </c>
      <c r="D84" s="78">
        <v>53000</v>
      </c>
      <c r="E84" s="83">
        <v>128386494</v>
      </c>
      <c r="F84" s="83">
        <f t="shared" si="14"/>
        <v>2.1851704670248484</v>
      </c>
      <c r="G84" s="133">
        <f t="shared" si="15"/>
        <v>2.1851704670248484</v>
      </c>
      <c r="H84" s="77">
        <v>252491</v>
      </c>
      <c r="I84" s="77">
        <v>271649</v>
      </c>
      <c r="J84" s="88">
        <v>125108377</v>
      </c>
      <c r="K84" s="84">
        <f t="shared" si="16"/>
        <v>0.78910926247391922</v>
      </c>
      <c r="L84" s="84">
        <f t="shared" si="17"/>
        <v>0.78910926247391922</v>
      </c>
      <c r="M84" s="96">
        <f t="shared" si="18"/>
        <v>0</v>
      </c>
      <c r="N84" s="96">
        <f t="shared" si="19"/>
        <v>35741608181836.641</v>
      </c>
      <c r="O84" s="89">
        <f t="shared" si="20"/>
        <v>41687282407206.609</v>
      </c>
      <c r="P84" s="86">
        <f t="shared" si="11"/>
        <v>1166.3516144858716</v>
      </c>
      <c r="Q84" s="97">
        <f t="shared" si="21"/>
        <v>5.3915973275867876E-2</v>
      </c>
      <c r="R84" s="87">
        <f t="shared" si="12"/>
        <v>1.6494054468738015E-2</v>
      </c>
      <c r="S84" s="87">
        <f t="shared" si="13"/>
        <v>7.5875971816817239E-2</v>
      </c>
    </row>
    <row r="85" spans="1:19">
      <c r="A85" s="82">
        <v>20180430</v>
      </c>
      <c r="B85" s="82" t="s">
        <v>99</v>
      </c>
      <c r="C85" s="78">
        <v>53000</v>
      </c>
      <c r="D85" s="78">
        <v>53000</v>
      </c>
      <c r="E85" s="83">
        <v>128386494</v>
      </c>
      <c r="F85" s="83">
        <f t="shared" si="14"/>
        <v>2.1851704670248484</v>
      </c>
      <c r="G85" s="133">
        <f t="shared" si="15"/>
        <v>2.1851704670248484</v>
      </c>
      <c r="H85" s="77">
        <v>271649</v>
      </c>
      <c r="I85" s="77">
        <v>266245</v>
      </c>
      <c r="J85" s="88">
        <v>125108377</v>
      </c>
      <c r="K85" s="84">
        <f t="shared" si="16"/>
        <v>0.78910926247391922</v>
      </c>
      <c r="L85" s="84">
        <f t="shared" si="17"/>
        <v>0.78910926247391922</v>
      </c>
      <c r="M85" s="96">
        <f t="shared" si="18"/>
        <v>0</v>
      </c>
      <c r="N85" s="96">
        <f t="shared" si="19"/>
        <v>35741608181836.641</v>
      </c>
      <c r="O85" s="89">
        <f t="shared" si="20"/>
        <v>41153776943329.781</v>
      </c>
      <c r="P85" s="86">
        <f t="shared" si="11"/>
        <v>1151.424880882767</v>
      </c>
      <c r="Q85" s="97">
        <f t="shared" si="21"/>
        <v>-1.2797799066522755E-2</v>
      </c>
      <c r="R85" s="87">
        <f t="shared" si="12"/>
        <v>0</v>
      </c>
      <c r="S85" s="87">
        <f t="shared" si="13"/>
        <v>-1.9893318215785813E-2</v>
      </c>
    </row>
    <row r="86" spans="1:19">
      <c r="A86" s="82">
        <v>20180502</v>
      </c>
      <c r="B86" s="82" t="s">
        <v>99</v>
      </c>
      <c r="C86" s="78">
        <v>53000</v>
      </c>
      <c r="D86" s="78">
        <v>53000</v>
      </c>
      <c r="E86" s="83">
        <v>128386494</v>
      </c>
      <c r="F86" s="83">
        <f t="shared" si="14"/>
        <v>2.1851704670248484</v>
      </c>
      <c r="G86" s="133">
        <f t="shared" si="15"/>
        <v>2.1851704670248484</v>
      </c>
      <c r="H86" s="77">
        <v>266245</v>
      </c>
      <c r="I86" s="77">
        <v>254456</v>
      </c>
      <c r="J86" s="88">
        <v>125108377</v>
      </c>
      <c r="K86" s="84">
        <f t="shared" si="16"/>
        <v>0.78910926247391922</v>
      </c>
      <c r="L86" s="84">
        <f t="shared" si="17"/>
        <v>0.78910926247391922</v>
      </c>
      <c r="M86" s="96">
        <f t="shared" si="18"/>
        <v>0</v>
      </c>
      <c r="N86" s="96">
        <f t="shared" si="19"/>
        <v>35741608181836.641</v>
      </c>
      <c r="O86" s="89">
        <f t="shared" si="20"/>
        <v>39989917595875.328</v>
      </c>
      <c r="P86" s="86">
        <f t="shared" si="11"/>
        <v>1118.8617309110791</v>
      </c>
      <c r="Q86" s="97">
        <f t="shared" si="21"/>
        <v>-2.8280741985289157E-2</v>
      </c>
      <c r="R86" s="87">
        <f t="shared" si="12"/>
        <v>0</v>
      </c>
      <c r="S86" s="87">
        <f t="shared" si="13"/>
        <v>-4.4278765798418752E-2</v>
      </c>
    </row>
    <row r="87" spans="1:19">
      <c r="A87" s="82">
        <v>20180503</v>
      </c>
      <c r="B87" s="82" t="s">
        <v>99</v>
      </c>
      <c r="C87" s="78">
        <v>53000</v>
      </c>
      <c r="D87" s="78">
        <v>53000</v>
      </c>
      <c r="E87" s="83">
        <v>128386494</v>
      </c>
      <c r="F87" s="83">
        <f t="shared" si="14"/>
        <v>2.1851704670248484</v>
      </c>
      <c r="G87" s="133">
        <f t="shared" si="15"/>
        <v>2.1851704670248484</v>
      </c>
      <c r="H87" s="77">
        <v>254456</v>
      </c>
      <c r="I87" s="77">
        <v>257403</v>
      </c>
      <c r="J87" s="88">
        <v>125108377</v>
      </c>
      <c r="K87" s="84">
        <f t="shared" si="16"/>
        <v>0.78910926247391922</v>
      </c>
      <c r="L87" s="84">
        <f t="shared" si="17"/>
        <v>0.78910926247391922</v>
      </c>
      <c r="M87" s="96">
        <f t="shared" si="18"/>
        <v>0</v>
      </c>
      <c r="N87" s="96">
        <f t="shared" si="19"/>
        <v>35741608181836.641</v>
      </c>
      <c r="O87" s="89">
        <f t="shared" si="20"/>
        <v>40280857751694.172</v>
      </c>
      <c r="P87" s="86">
        <f t="shared" si="11"/>
        <v>1127.0018278630314</v>
      </c>
      <c r="Q87" s="97">
        <f t="shared" si="21"/>
        <v>7.2753377178463906E-3</v>
      </c>
      <c r="R87" s="87">
        <f t="shared" si="12"/>
        <v>0</v>
      </c>
      <c r="S87" s="87">
        <f t="shared" si="13"/>
        <v>1.1581570094633257E-2</v>
      </c>
    </row>
    <row r="88" spans="1:19" s="80" customFormat="1">
      <c r="A88" s="91">
        <v>20180504</v>
      </c>
      <c r="B88" s="91" t="s">
        <v>99</v>
      </c>
      <c r="C88" s="23">
        <v>53000</v>
      </c>
      <c r="D88" s="23">
        <v>51900</v>
      </c>
      <c r="E88" s="91">
        <v>6419324700</v>
      </c>
      <c r="F88" s="91">
        <f t="shared" si="14"/>
        <v>2.1851704670248484</v>
      </c>
      <c r="G88" s="146">
        <f t="shared" si="15"/>
        <v>0.40407159990193936</v>
      </c>
      <c r="H88" s="23">
        <v>257403</v>
      </c>
      <c r="I88" s="23">
        <v>245614</v>
      </c>
      <c r="J88" s="92">
        <v>125108377</v>
      </c>
      <c r="K88" s="91">
        <f t="shared" si="16"/>
        <v>0.78910926247391922</v>
      </c>
      <c r="L88" s="91">
        <f t="shared" si="17"/>
        <v>7.2959214623517541</v>
      </c>
      <c r="M88" s="93">
        <f t="shared" si="18"/>
        <v>1</v>
      </c>
      <c r="N88" s="93">
        <f t="shared" si="19"/>
        <v>330458630551745.19</v>
      </c>
      <c r="O88" s="92">
        <f t="shared" si="20"/>
        <v>358813453236835</v>
      </c>
      <c r="P88" s="94">
        <f t="shared" si="11"/>
        <v>1085.8044549714064</v>
      </c>
      <c r="Q88" s="95">
        <f t="shared" si="21"/>
        <v>-3.6554841237251216E-2</v>
      </c>
      <c r="R88" s="91">
        <f t="shared" si="12"/>
        <v>-2.0754716981132074E-2</v>
      </c>
      <c r="S88" s="91">
        <f t="shared" si="13"/>
        <v>-4.5799777003376028E-2</v>
      </c>
    </row>
    <row r="89" spans="1:19">
      <c r="A89" s="82">
        <v>20180508</v>
      </c>
      <c r="B89" s="82" t="s">
        <v>99</v>
      </c>
      <c r="C89" s="78">
        <v>51900</v>
      </c>
      <c r="D89" s="78">
        <v>52600</v>
      </c>
      <c r="E89" s="83">
        <v>6419324700</v>
      </c>
      <c r="F89" s="83">
        <f t="shared" si="14"/>
        <v>0.40407159990193936</v>
      </c>
      <c r="G89" s="133">
        <f t="shared" si="15"/>
        <v>0.40407159990193936</v>
      </c>
      <c r="H89" s="77">
        <v>245614</v>
      </c>
      <c r="I89" s="77">
        <v>231859</v>
      </c>
      <c r="J89" s="88">
        <v>125108377</v>
      </c>
      <c r="K89" s="84">
        <f t="shared" si="16"/>
        <v>7.2959214623517541</v>
      </c>
      <c r="L89" s="84">
        <f t="shared" si="17"/>
        <v>7.2959214623517541</v>
      </c>
      <c r="M89" s="96">
        <f t="shared" si="18"/>
        <v>0</v>
      </c>
      <c r="N89" s="96">
        <f t="shared" si="19"/>
        <v>330458630551745.19</v>
      </c>
      <c r="O89" s="89">
        <f t="shared" si="20"/>
        <v>348073858816622.37</v>
      </c>
      <c r="P89" s="86">
        <f t="shared" si="11"/>
        <v>1053.30539630775</v>
      </c>
      <c r="Q89" s="97">
        <f t="shared" si="21"/>
        <v>-2.9930857729361753E-2</v>
      </c>
      <c r="R89" s="87">
        <f t="shared" si="12"/>
        <v>1.348747591522158E-2</v>
      </c>
      <c r="S89" s="87">
        <f t="shared" si="13"/>
        <v>-5.6002508000358282E-2</v>
      </c>
    </row>
    <row r="90" spans="1:19">
      <c r="A90" s="82">
        <v>20180509</v>
      </c>
      <c r="B90" s="82" t="s">
        <v>99</v>
      </c>
      <c r="C90" s="78">
        <v>52600</v>
      </c>
      <c r="D90" s="78">
        <v>50900</v>
      </c>
      <c r="E90" s="83">
        <v>6419324700</v>
      </c>
      <c r="F90" s="83">
        <f t="shared" si="14"/>
        <v>0.40407159990193936</v>
      </c>
      <c r="G90" s="133">
        <f t="shared" si="15"/>
        <v>0.40407159990193936</v>
      </c>
      <c r="H90" s="77">
        <v>231859</v>
      </c>
      <c r="I90" s="77">
        <v>254456</v>
      </c>
      <c r="J90" s="88">
        <v>125108377</v>
      </c>
      <c r="K90" s="84">
        <f t="shared" si="16"/>
        <v>7.2959214623517541</v>
      </c>
      <c r="L90" s="84">
        <f t="shared" si="17"/>
        <v>7.2959214623517541</v>
      </c>
      <c r="M90" s="96">
        <f t="shared" si="18"/>
        <v>0</v>
      </c>
      <c r="N90" s="96">
        <f t="shared" si="19"/>
        <v>330458630551745.19</v>
      </c>
      <c r="O90" s="89">
        <f t="shared" si="20"/>
        <v>364290395089810.5</v>
      </c>
      <c r="P90" s="86">
        <f t="shared" si="11"/>
        <v>1102.3782144275626</v>
      </c>
      <c r="Q90" s="97">
        <f t="shared" si="21"/>
        <v>4.6589354133978758E-2</v>
      </c>
      <c r="R90" s="87">
        <f t="shared" si="12"/>
        <v>-3.2319391634980987E-2</v>
      </c>
      <c r="S90" s="87">
        <f t="shared" si="13"/>
        <v>9.7460094281438286E-2</v>
      </c>
    </row>
    <row r="91" spans="1:19">
      <c r="A91" s="82">
        <v>20180510</v>
      </c>
      <c r="B91" s="82" t="s">
        <v>99</v>
      </c>
      <c r="C91" s="78">
        <v>50900</v>
      </c>
      <c r="D91" s="78">
        <v>51600</v>
      </c>
      <c r="E91" s="83">
        <v>6419324700</v>
      </c>
      <c r="F91" s="83">
        <f t="shared" si="14"/>
        <v>0.40407159990193936</v>
      </c>
      <c r="G91" s="133">
        <f t="shared" si="15"/>
        <v>0.40407159990193936</v>
      </c>
      <c r="H91" s="77">
        <v>254456</v>
      </c>
      <c r="I91" s="77">
        <v>254456</v>
      </c>
      <c r="J91" s="88">
        <v>125108377</v>
      </c>
      <c r="K91" s="84">
        <f t="shared" si="16"/>
        <v>7.2959214623517541</v>
      </c>
      <c r="L91" s="84">
        <f t="shared" si="17"/>
        <v>7.2959214623517541</v>
      </c>
      <c r="M91" s="96">
        <f t="shared" si="18"/>
        <v>0</v>
      </c>
      <c r="N91" s="96">
        <f t="shared" si="19"/>
        <v>330458630551745.19</v>
      </c>
      <c r="O91" s="89">
        <f t="shared" si="20"/>
        <v>366106101851083.81</v>
      </c>
      <c r="P91" s="86">
        <f t="shared" si="11"/>
        <v>1107.8727199220682</v>
      </c>
      <c r="Q91" s="97">
        <f t="shared" si="21"/>
        <v>4.9842290264768465E-3</v>
      </c>
      <c r="R91" s="87">
        <f t="shared" si="12"/>
        <v>1.37524557956778E-2</v>
      </c>
      <c r="S91" s="87">
        <f t="shared" si="13"/>
        <v>0</v>
      </c>
    </row>
    <row r="92" spans="1:19">
      <c r="A92" s="82">
        <v>20180511</v>
      </c>
      <c r="B92" s="82" t="s">
        <v>99</v>
      </c>
      <c r="C92" s="78">
        <v>51600</v>
      </c>
      <c r="D92" s="78">
        <v>51300</v>
      </c>
      <c r="E92" s="83">
        <v>6419324700</v>
      </c>
      <c r="F92" s="83">
        <f t="shared" si="14"/>
        <v>0.40407159990193936</v>
      </c>
      <c r="G92" s="133">
        <f t="shared" si="15"/>
        <v>0.40407159990193936</v>
      </c>
      <c r="H92" s="77">
        <v>254456</v>
      </c>
      <c r="I92" s="77">
        <v>255438</v>
      </c>
      <c r="J92" s="88">
        <v>125108377</v>
      </c>
      <c r="K92" s="84">
        <f t="shared" si="16"/>
        <v>7.2959214623517541</v>
      </c>
      <c r="L92" s="84">
        <f t="shared" si="17"/>
        <v>7.2959214623517541</v>
      </c>
      <c r="M92" s="96">
        <f t="shared" si="18"/>
        <v>0</v>
      </c>
      <c r="N92" s="96">
        <f t="shared" si="19"/>
        <v>330458630551745.19</v>
      </c>
      <c r="O92" s="89">
        <f t="shared" si="20"/>
        <v>366224292647340.62</v>
      </c>
      <c r="P92" s="86">
        <f t="shared" si="11"/>
        <v>1108.2303767823521</v>
      </c>
      <c r="Q92" s="97">
        <f t="shared" si="21"/>
        <v>3.2283208517766825E-4</v>
      </c>
      <c r="R92" s="87">
        <f t="shared" si="12"/>
        <v>-5.8139534883720929E-3</v>
      </c>
      <c r="S92" s="87">
        <f t="shared" si="13"/>
        <v>3.8592133807023609E-3</v>
      </c>
    </row>
    <row r="93" spans="1:19">
      <c r="A93" s="82">
        <v>20180514</v>
      </c>
      <c r="B93" s="82" t="s">
        <v>99</v>
      </c>
      <c r="C93" s="78">
        <v>51300</v>
      </c>
      <c r="D93" s="78">
        <v>50100</v>
      </c>
      <c r="E93" s="83">
        <v>6419324700</v>
      </c>
      <c r="F93" s="83">
        <f t="shared" si="14"/>
        <v>0.40407159990193936</v>
      </c>
      <c r="G93" s="133">
        <f t="shared" si="15"/>
        <v>0.40407159990193936</v>
      </c>
      <c r="H93" s="77">
        <v>255438</v>
      </c>
      <c r="I93" s="77">
        <v>250526</v>
      </c>
      <c r="J93" s="88">
        <v>125108377</v>
      </c>
      <c r="K93" s="84">
        <f t="shared" si="16"/>
        <v>7.2959214623517541</v>
      </c>
      <c r="L93" s="84">
        <f t="shared" si="17"/>
        <v>7.2959214623517541</v>
      </c>
      <c r="M93" s="96">
        <f t="shared" si="18"/>
        <v>0</v>
      </c>
      <c r="N93" s="96">
        <f t="shared" si="19"/>
        <v>330458630551745.19</v>
      </c>
      <c r="O93" s="89">
        <f t="shared" si="20"/>
        <v>358628072739359.25</v>
      </c>
      <c r="P93" s="86">
        <f t="shared" si="11"/>
        <v>1085.2434755315101</v>
      </c>
      <c r="Q93" s="97">
        <f t="shared" si="21"/>
        <v>-2.0741988067122338E-2</v>
      </c>
      <c r="R93" s="87">
        <f t="shared" si="12"/>
        <v>-2.3391812865497075E-2</v>
      </c>
      <c r="S93" s="87">
        <f t="shared" si="13"/>
        <v>-1.9229715234225134E-2</v>
      </c>
    </row>
    <row r="94" spans="1:19" s="80" customFormat="1">
      <c r="A94" s="91">
        <v>20180515</v>
      </c>
      <c r="B94" s="91" t="s">
        <v>99</v>
      </c>
      <c r="C94" s="23">
        <v>50100</v>
      </c>
      <c r="D94" s="23">
        <v>49200</v>
      </c>
      <c r="E94" s="91">
        <v>6419324700</v>
      </c>
      <c r="F94" s="91">
        <f t="shared" si="14"/>
        <v>0.40407159990193936</v>
      </c>
      <c r="G94" s="146">
        <f t="shared" si="15"/>
        <v>0.39775639514692945</v>
      </c>
      <c r="H94" s="23">
        <v>250526</v>
      </c>
      <c r="I94" s="20">
        <v>263298</v>
      </c>
      <c r="J94" s="92">
        <v>125395903</v>
      </c>
      <c r="K94" s="91">
        <f t="shared" si="16"/>
        <v>7.2959214623517541</v>
      </c>
      <c r="L94" s="91">
        <f t="shared" si="17"/>
        <v>7.1654263592686718</v>
      </c>
      <c r="M94" s="93">
        <f t="shared" si="18"/>
        <v>1</v>
      </c>
      <c r="N94" s="93">
        <f t="shared" si="19"/>
        <v>325293917378384.62</v>
      </c>
      <c r="O94" s="92">
        <f t="shared" si="20"/>
        <v>362200941726546.12</v>
      </c>
      <c r="P94" s="94">
        <f t="shared" si="11"/>
        <v>1113.4574683892135</v>
      </c>
      <c r="Q94" s="95">
        <f t="shared" si="21"/>
        <v>2.5997846099821399E-2</v>
      </c>
      <c r="R94" s="91">
        <f t="shared" si="12"/>
        <v>-1.7964071856287425E-2</v>
      </c>
      <c r="S94" s="91">
        <f t="shared" si="13"/>
        <v>5.0980736530340166E-2</v>
      </c>
    </row>
    <row r="95" spans="1:19">
      <c r="A95" s="82">
        <v>20180516</v>
      </c>
      <c r="B95" s="82" t="s">
        <v>99</v>
      </c>
      <c r="C95" s="78">
        <v>49200</v>
      </c>
      <c r="D95" s="78">
        <v>49850</v>
      </c>
      <c r="E95" s="83">
        <v>6419324700</v>
      </c>
      <c r="F95" s="83">
        <f t="shared" si="14"/>
        <v>0.39775639514692945</v>
      </c>
      <c r="G95" s="133">
        <f t="shared" si="15"/>
        <v>0.39775639514692945</v>
      </c>
      <c r="H95" s="19">
        <v>263298</v>
      </c>
      <c r="I95" s="77">
        <v>263789</v>
      </c>
      <c r="J95" s="88">
        <v>125395903</v>
      </c>
      <c r="K95" s="84">
        <f t="shared" si="16"/>
        <v>7.1654263592686718</v>
      </c>
      <c r="L95" s="84">
        <f t="shared" si="17"/>
        <v>7.1654263592686718</v>
      </c>
      <c r="M95" s="96">
        <f t="shared" si="18"/>
        <v>0</v>
      </c>
      <c r="N95" s="96">
        <f t="shared" si="19"/>
        <v>325293917378384.62</v>
      </c>
      <c r="O95" s="89">
        <f t="shared" si="20"/>
        <v>364301775488685.31</v>
      </c>
      <c r="P95" s="86">
        <f t="shared" si="11"/>
        <v>1119.9157316702187</v>
      </c>
      <c r="Q95" s="97">
        <f t="shared" si="21"/>
        <v>5.8001885697062747E-3</v>
      </c>
      <c r="R95" s="87">
        <f t="shared" si="12"/>
        <v>1.3211382113821139E-2</v>
      </c>
      <c r="S95" s="87">
        <f t="shared" si="13"/>
        <v>1.8648071766591467E-3</v>
      </c>
    </row>
    <row r="96" spans="1:19">
      <c r="A96" s="82">
        <v>20180517</v>
      </c>
      <c r="B96" s="82" t="s">
        <v>99</v>
      </c>
      <c r="C96" s="78">
        <v>49850</v>
      </c>
      <c r="D96" s="78">
        <v>49400</v>
      </c>
      <c r="E96" s="83">
        <v>6419324700</v>
      </c>
      <c r="F96" s="83">
        <f t="shared" si="14"/>
        <v>0.39775639514692945</v>
      </c>
      <c r="G96" s="133">
        <f t="shared" si="15"/>
        <v>0.39775639514692945</v>
      </c>
      <c r="H96" s="77">
        <v>263789</v>
      </c>
      <c r="I96" s="77">
        <v>262807</v>
      </c>
      <c r="J96" s="88">
        <v>125395903</v>
      </c>
      <c r="K96" s="84">
        <f t="shared" si="16"/>
        <v>7.1654263592686718</v>
      </c>
      <c r="L96" s="84">
        <f t="shared" si="17"/>
        <v>7.1654263592686718</v>
      </c>
      <c r="M96" s="96">
        <f t="shared" si="18"/>
        <v>0</v>
      </c>
      <c r="N96" s="96">
        <f t="shared" si="19"/>
        <v>325293917378384.62</v>
      </c>
      <c r="O96" s="89">
        <f t="shared" si="20"/>
        <v>362270436298564.12</v>
      </c>
      <c r="P96" s="86">
        <f t="shared" si="11"/>
        <v>1113.6711046372504</v>
      </c>
      <c r="Q96" s="97">
        <f t="shared" si="21"/>
        <v>-5.5759793852124973E-3</v>
      </c>
      <c r="R96" s="87">
        <f t="shared" si="12"/>
        <v>-9.0270812437311942E-3</v>
      </c>
      <c r="S96" s="87">
        <f t="shared" si="13"/>
        <v>-3.7226722873205478E-3</v>
      </c>
    </row>
    <row r="97" spans="1:19">
      <c r="A97" s="82">
        <v>20180518</v>
      </c>
      <c r="B97" s="82" t="s">
        <v>99</v>
      </c>
      <c r="C97" s="78">
        <v>49400</v>
      </c>
      <c r="D97" s="78">
        <v>49500</v>
      </c>
      <c r="E97" s="83">
        <v>6419324700</v>
      </c>
      <c r="F97" s="83">
        <f t="shared" si="14"/>
        <v>0.39775639514692945</v>
      </c>
      <c r="G97" s="133">
        <f t="shared" si="15"/>
        <v>0.39775639514692945</v>
      </c>
      <c r="H97" s="77">
        <v>262807</v>
      </c>
      <c r="I97" s="77">
        <v>265263</v>
      </c>
      <c r="J97" s="88">
        <v>125395903</v>
      </c>
      <c r="K97" s="84">
        <f t="shared" si="16"/>
        <v>7.1654263592686718</v>
      </c>
      <c r="L97" s="84">
        <f t="shared" si="17"/>
        <v>7.1654263592686718</v>
      </c>
      <c r="M97" s="96">
        <f t="shared" si="18"/>
        <v>0</v>
      </c>
      <c r="N97" s="96">
        <f t="shared" si="19"/>
        <v>325293917378384.62</v>
      </c>
      <c r="O97" s="89">
        <f t="shared" si="20"/>
        <v>364732522150727.44</v>
      </c>
      <c r="P97" s="86">
        <f t="shared" si="11"/>
        <v>1121.2399084808815</v>
      </c>
      <c r="Q97" s="97">
        <f t="shared" si="21"/>
        <v>6.7962649045261647E-3</v>
      </c>
      <c r="R97" s="87">
        <f t="shared" si="12"/>
        <v>2.0242914979757085E-3</v>
      </c>
      <c r="S97" s="87">
        <f t="shared" si="13"/>
        <v>9.345260970978703E-3</v>
      </c>
    </row>
    <row r="98" spans="1:19">
      <c r="A98" s="82">
        <v>20180521</v>
      </c>
      <c r="B98" s="82" t="s">
        <v>99</v>
      </c>
      <c r="C98" s="78">
        <v>49500</v>
      </c>
      <c r="D98" s="78">
        <v>50000</v>
      </c>
      <c r="E98" s="83">
        <v>6419324700</v>
      </c>
      <c r="F98" s="83">
        <f t="shared" si="14"/>
        <v>0.39775639514692945</v>
      </c>
      <c r="G98" s="133">
        <f t="shared" si="15"/>
        <v>0.39775639514692945</v>
      </c>
      <c r="H98" s="77">
        <v>265263</v>
      </c>
      <c r="I98" s="77">
        <v>265263</v>
      </c>
      <c r="J98" s="88">
        <v>125395903</v>
      </c>
      <c r="K98" s="84">
        <f t="shared" si="16"/>
        <v>7.1654263592686718</v>
      </c>
      <c r="L98" s="84">
        <f t="shared" si="17"/>
        <v>7.1654263592686718</v>
      </c>
      <c r="M98" s="96">
        <f t="shared" si="18"/>
        <v>0</v>
      </c>
      <c r="N98" s="96">
        <f t="shared" si="19"/>
        <v>325293917378384.62</v>
      </c>
      <c r="O98" s="89">
        <f t="shared" si="20"/>
        <v>366009185876702.25</v>
      </c>
      <c r="P98" s="86">
        <f t="shared" si="11"/>
        <v>1125.1645552626712</v>
      </c>
      <c r="Q98" s="97">
        <f t="shared" si="21"/>
        <v>3.5002738950909193E-3</v>
      </c>
      <c r="R98" s="87">
        <f t="shared" si="12"/>
        <v>1.0101010101010102E-2</v>
      </c>
      <c r="S98" s="87">
        <f t="shared" si="13"/>
        <v>0</v>
      </c>
    </row>
    <row r="99" spans="1:19">
      <c r="A99" s="82">
        <v>20180523</v>
      </c>
      <c r="B99" s="82" t="s">
        <v>99</v>
      </c>
      <c r="C99" s="78">
        <v>50000</v>
      </c>
      <c r="D99" s="78">
        <v>51800</v>
      </c>
      <c r="E99" s="83">
        <v>6419324700</v>
      </c>
      <c r="F99" s="83">
        <f t="shared" si="14"/>
        <v>0.39775639514692945</v>
      </c>
      <c r="G99" s="133">
        <f t="shared" si="15"/>
        <v>0.39775639514692945</v>
      </c>
      <c r="H99" s="77">
        <v>265263</v>
      </c>
      <c r="I99" s="77">
        <v>252982</v>
      </c>
      <c r="J99" s="88">
        <v>125395903</v>
      </c>
      <c r="K99" s="84">
        <f t="shared" si="16"/>
        <v>7.1654263592686718</v>
      </c>
      <c r="L99" s="84">
        <f t="shared" si="17"/>
        <v>7.1654263592686718</v>
      </c>
      <c r="M99" s="96">
        <f t="shared" si="18"/>
        <v>0</v>
      </c>
      <c r="N99" s="96">
        <f t="shared" si="19"/>
        <v>325293917378384.62</v>
      </c>
      <c r="O99" s="89">
        <f t="shared" si="20"/>
        <v>359570511240260.81</v>
      </c>
      <c r="P99" s="86">
        <f t="shared" si="11"/>
        <v>1105.3711490768681</v>
      </c>
      <c r="Q99" s="97">
        <f t="shared" si="21"/>
        <v>-1.7591565689858032E-2</v>
      </c>
      <c r="R99" s="87">
        <f t="shared" si="12"/>
        <v>3.5999999999999997E-2</v>
      </c>
      <c r="S99" s="87">
        <f t="shared" si="13"/>
        <v>-4.6297448192925514E-2</v>
      </c>
    </row>
    <row r="100" spans="1:19">
      <c r="A100" s="82">
        <v>20180524</v>
      </c>
      <c r="B100" s="82" t="s">
        <v>99</v>
      </c>
      <c r="C100" s="78">
        <v>51800</v>
      </c>
      <c r="D100" s="78">
        <v>51400</v>
      </c>
      <c r="E100" s="83">
        <v>6419324700</v>
      </c>
      <c r="F100" s="83">
        <f t="shared" si="14"/>
        <v>0.39775639514692945</v>
      </c>
      <c r="G100" s="133">
        <f t="shared" si="15"/>
        <v>0.39775639514692945</v>
      </c>
      <c r="H100" s="77">
        <v>252982</v>
      </c>
      <c r="I100" s="77">
        <v>259859</v>
      </c>
      <c r="J100" s="88">
        <v>125395903</v>
      </c>
      <c r="K100" s="84">
        <f t="shared" si="16"/>
        <v>7.1654263592686718</v>
      </c>
      <c r="L100" s="84">
        <f t="shared" si="17"/>
        <v>7.1654263592686718</v>
      </c>
      <c r="M100" s="96">
        <f t="shared" si="18"/>
        <v>0</v>
      </c>
      <c r="N100" s="96">
        <f t="shared" si="19"/>
        <v>325293917378384.62</v>
      </c>
      <c r="O100" s="89">
        <f t="shared" si="20"/>
        <v>364728268662014.31</v>
      </c>
      <c r="P100" s="86">
        <f t="shared" si="11"/>
        <v>1121.2268326485778</v>
      </c>
      <c r="Q100" s="97">
        <f t="shared" si="21"/>
        <v>1.4344216949168013E-2</v>
      </c>
      <c r="R100" s="87">
        <f t="shared" si="12"/>
        <v>-7.7220077220077222E-3</v>
      </c>
      <c r="S100" s="87">
        <f t="shared" si="13"/>
        <v>2.71837522037141E-2</v>
      </c>
    </row>
    <row r="101" spans="1:19">
      <c r="A101" s="82">
        <v>20180525</v>
      </c>
      <c r="B101" s="82" t="s">
        <v>99</v>
      </c>
      <c r="C101" s="78">
        <v>51400</v>
      </c>
      <c r="D101" s="78">
        <v>52700</v>
      </c>
      <c r="E101" s="83">
        <v>6419324700</v>
      </c>
      <c r="F101" s="83">
        <f t="shared" si="14"/>
        <v>0.39775639514692945</v>
      </c>
      <c r="G101" s="133">
        <f t="shared" si="15"/>
        <v>0.39775639514692945</v>
      </c>
      <c r="H101" s="77">
        <v>259859</v>
      </c>
      <c r="I101" s="77">
        <v>270175</v>
      </c>
      <c r="J101" s="88">
        <v>125395903</v>
      </c>
      <c r="K101" s="84">
        <f t="shared" si="16"/>
        <v>7.1654263592686718</v>
      </c>
      <c r="L101" s="84">
        <f t="shared" si="17"/>
        <v>7.1654263592686718</v>
      </c>
      <c r="M101" s="96">
        <f t="shared" si="18"/>
        <v>0</v>
      </c>
      <c r="N101" s="96">
        <f t="shared" si="19"/>
        <v>325293917378384.62</v>
      </c>
      <c r="O101" s="89">
        <f t="shared" si="20"/>
        <v>377316676210903.19</v>
      </c>
      <c r="P101" s="86">
        <f t="shared" si="11"/>
        <v>1159.9253968588821</v>
      </c>
      <c r="Q101" s="97">
        <f t="shared" si="21"/>
        <v>3.4514482782123594E-2</v>
      </c>
      <c r="R101" s="87">
        <f t="shared" si="12"/>
        <v>2.5291828793774319E-2</v>
      </c>
      <c r="S101" s="87">
        <f t="shared" si="13"/>
        <v>3.9698451852735524E-2</v>
      </c>
    </row>
    <row r="102" spans="1:19">
      <c r="A102" s="82">
        <v>20180528</v>
      </c>
      <c r="B102" s="82" t="s">
        <v>99</v>
      </c>
      <c r="C102" s="78">
        <v>52700</v>
      </c>
      <c r="D102" s="78">
        <v>52300</v>
      </c>
      <c r="E102" s="83">
        <v>6419324700</v>
      </c>
      <c r="F102" s="83">
        <f t="shared" si="14"/>
        <v>0.39775639514692945</v>
      </c>
      <c r="G102" s="133">
        <f t="shared" si="15"/>
        <v>0.39775639514692945</v>
      </c>
      <c r="H102" s="77">
        <v>270175</v>
      </c>
      <c r="I102" s="77">
        <v>266245</v>
      </c>
      <c r="J102" s="88">
        <v>125395903</v>
      </c>
      <c r="K102" s="84">
        <f t="shared" si="16"/>
        <v>7.1654263592686718</v>
      </c>
      <c r="L102" s="84">
        <f t="shared" si="17"/>
        <v>7.1654263592686718</v>
      </c>
      <c r="M102" s="96">
        <f t="shared" si="18"/>
        <v>0</v>
      </c>
      <c r="N102" s="96">
        <f t="shared" si="19"/>
        <v>325293917378384.62</v>
      </c>
      <c r="O102" s="89">
        <f t="shared" si="20"/>
        <v>372764180852930.37</v>
      </c>
      <c r="P102" s="86">
        <f t="shared" si="11"/>
        <v>1145.9303753882614</v>
      </c>
      <c r="Q102" s="97">
        <f t="shared" si="21"/>
        <v>-1.2065449647468461E-2</v>
      </c>
      <c r="R102" s="87">
        <f t="shared" si="12"/>
        <v>-7.5901328273244783E-3</v>
      </c>
      <c r="S102" s="87">
        <f t="shared" si="13"/>
        <v>-1.4546127509947257E-2</v>
      </c>
    </row>
    <row r="103" spans="1:19">
      <c r="A103" s="82">
        <v>20180529</v>
      </c>
      <c r="B103" s="82" t="s">
        <v>99</v>
      </c>
      <c r="C103" s="78">
        <v>52300</v>
      </c>
      <c r="D103" s="78">
        <v>51300</v>
      </c>
      <c r="E103" s="83">
        <v>6419324700</v>
      </c>
      <c r="F103" s="83">
        <f t="shared" si="14"/>
        <v>0.39775639514692945</v>
      </c>
      <c r="G103" s="133">
        <f t="shared" si="15"/>
        <v>0.39775639514692945</v>
      </c>
      <c r="H103" s="77">
        <v>266245</v>
      </c>
      <c r="I103" s="77">
        <v>265754</v>
      </c>
      <c r="J103" s="88">
        <v>125395903</v>
      </c>
      <c r="K103" s="84">
        <f t="shared" si="16"/>
        <v>7.1654263592686718</v>
      </c>
      <c r="L103" s="84">
        <f t="shared" si="17"/>
        <v>7.1654263592686718</v>
      </c>
      <c r="M103" s="96">
        <f t="shared" si="18"/>
        <v>0</v>
      </c>
      <c r="N103" s="96">
        <f t="shared" si="19"/>
        <v>325293917378384.62</v>
      </c>
      <c r="O103" s="89">
        <f t="shared" si="20"/>
        <v>369769682482608.75</v>
      </c>
      <c r="P103" s="86">
        <f t="shared" si="11"/>
        <v>1136.7248593600032</v>
      </c>
      <c r="Q103" s="97">
        <f t="shared" si="21"/>
        <v>-8.0332245535765859E-3</v>
      </c>
      <c r="R103" s="87">
        <f t="shared" si="12"/>
        <v>-1.9120458891013385E-2</v>
      </c>
      <c r="S103" s="87">
        <f t="shared" si="13"/>
        <v>-1.8441660876260587E-3</v>
      </c>
    </row>
    <row r="104" spans="1:19">
      <c r="A104" s="82">
        <v>20180530</v>
      </c>
      <c r="B104" s="82" t="s">
        <v>99</v>
      </c>
      <c r="C104" s="78">
        <v>51300</v>
      </c>
      <c r="D104" s="78">
        <v>49500</v>
      </c>
      <c r="E104" s="83">
        <v>6419324700</v>
      </c>
      <c r="F104" s="83">
        <f t="shared" si="14"/>
        <v>0.39775639514692945</v>
      </c>
      <c r="G104" s="133">
        <f t="shared" si="15"/>
        <v>0.39775639514692945</v>
      </c>
      <c r="H104" s="77">
        <v>265754</v>
      </c>
      <c r="I104" s="77">
        <v>264771</v>
      </c>
      <c r="J104" s="88">
        <v>125395903</v>
      </c>
      <c r="K104" s="84">
        <f t="shared" si="16"/>
        <v>7.1654263592686718</v>
      </c>
      <c r="L104" s="84">
        <f t="shared" si="17"/>
        <v>7.1654263592686718</v>
      </c>
      <c r="M104" s="96">
        <f t="shared" si="18"/>
        <v>0</v>
      </c>
      <c r="N104" s="96">
        <f t="shared" si="19"/>
        <v>325293917378384.62</v>
      </c>
      <c r="O104" s="89">
        <f t="shared" si="20"/>
        <v>364290452717246.81</v>
      </c>
      <c r="P104" s="86">
        <f t="shared" si="11"/>
        <v>1119.8809238523238</v>
      </c>
      <c r="Q104" s="97">
        <f t="shared" si="21"/>
        <v>-1.4817952971630096E-2</v>
      </c>
      <c r="R104" s="87">
        <f t="shared" si="12"/>
        <v>-3.5087719298245612E-2</v>
      </c>
      <c r="S104" s="87">
        <f t="shared" si="13"/>
        <v>-3.6989095178247551E-3</v>
      </c>
    </row>
    <row r="105" spans="1:19">
      <c r="A105" s="82">
        <v>20180531</v>
      </c>
      <c r="B105" s="82" t="s">
        <v>99</v>
      </c>
      <c r="C105" s="78">
        <v>49500</v>
      </c>
      <c r="D105" s="78">
        <v>50700</v>
      </c>
      <c r="E105" s="83">
        <v>6419324700</v>
      </c>
      <c r="F105" s="83">
        <f t="shared" si="14"/>
        <v>0.39775639514692945</v>
      </c>
      <c r="G105" s="133">
        <f t="shared" si="15"/>
        <v>0.39775639514692945</v>
      </c>
      <c r="H105" s="77">
        <v>264771</v>
      </c>
      <c r="I105" s="77">
        <v>260842</v>
      </c>
      <c r="J105" s="88">
        <v>125395903</v>
      </c>
      <c r="K105" s="84">
        <f t="shared" si="16"/>
        <v>7.1654263592686718</v>
      </c>
      <c r="L105" s="84">
        <f t="shared" si="17"/>
        <v>7.1654263592686718</v>
      </c>
      <c r="M105" s="96">
        <f t="shared" si="18"/>
        <v>0</v>
      </c>
      <c r="N105" s="96">
        <f t="shared" si="19"/>
        <v>325293917378384.62</v>
      </c>
      <c r="O105" s="89">
        <f t="shared" si="20"/>
        <v>363824179797502.12</v>
      </c>
      <c r="P105" s="86">
        <f t="shared" si="11"/>
        <v>1118.447534247309</v>
      </c>
      <c r="Q105" s="97">
        <f t="shared" si="21"/>
        <v>-1.2799482288563381E-3</v>
      </c>
      <c r="R105" s="87">
        <f t="shared" si="12"/>
        <v>2.4242424242424242E-2</v>
      </c>
      <c r="S105" s="87">
        <f t="shared" si="13"/>
        <v>-1.4839238436233575E-2</v>
      </c>
    </row>
    <row r="106" spans="1:19">
      <c r="A106" s="82">
        <v>20180601</v>
      </c>
      <c r="B106" s="82" t="s">
        <v>99</v>
      </c>
      <c r="C106" s="78">
        <v>50700</v>
      </c>
      <c r="D106" s="78">
        <v>51300</v>
      </c>
      <c r="E106" s="83">
        <v>6419324700</v>
      </c>
      <c r="F106" s="83">
        <f t="shared" si="14"/>
        <v>0.39775639514692945</v>
      </c>
      <c r="G106" s="133">
        <f t="shared" si="15"/>
        <v>0.39775639514692945</v>
      </c>
      <c r="H106" s="77">
        <v>260842</v>
      </c>
      <c r="I106" s="77">
        <v>268701</v>
      </c>
      <c r="J106" s="88">
        <v>125395903</v>
      </c>
      <c r="K106" s="84">
        <f t="shared" si="16"/>
        <v>7.1654263592686718</v>
      </c>
      <c r="L106" s="84">
        <f t="shared" si="17"/>
        <v>7.1654263592686718</v>
      </c>
      <c r="M106" s="96">
        <f t="shared" si="18"/>
        <v>0</v>
      </c>
      <c r="N106" s="96">
        <f t="shared" si="19"/>
        <v>325293917378384.62</v>
      </c>
      <c r="O106" s="89">
        <f t="shared" si="20"/>
        <v>372417606507949.12</v>
      </c>
      <c r="P106" s="86">
        <f t="shared" si="11"/>
        <v>1144.8649563119552</v>
      </c>
      <c r="Q106" s="97">
        <f t="shared" si="21"/>
        <v>2.3619723997536052E-2</v>
      </c>
      <c r="R106" s="87">
        <f t="shared" si="12"/>
        <v>1.1834319526627219E-2</v>
      </c>
      <c r="S106" s="87">
        <f t="shared" si="13"/>
        <v>3.0129350334685365E-2</v>
      </c>
    </row>
    <row r="107" spans="1:19">
      <c r="A107" s="82">
        <v>20180604</v>
      </c>
      <c r="B107" s="82" t="s">
        <v>99</v>
      </c>
      <c r="C107" s="78">
        <v>51300</v>
      </c>
      <c r="D107" s="78">
        <v>51100</v>
      </c>
      <c r="E107" s="83">
        <v>6419324700</v>
      </c>
      <c r="F107" s="83">
        <f t="shared" si="14"/>
        <v>0.39775639514692945</v>
      </c>
      <c r="G107" s="133">
        <f t="shared" si="15"/>
        <v>0.39775639514692945</v>
      </c>
      <c r="H107" s="77">
        <v>268701</v>
      </c>
      <c r="I107" s="77">
        <v>261824</v>
      </c>
      <c r="J107" s="88">
        <v>125395903</v>
      </c>
      <c r="K107" s="84">
        <f t="shared" si="16"/>
        <v>7.1654263592686718</v>
      </c>
      <c r="L107" s="84">
        <f t="shared" si="17"/>
        <v>7.1654263592686718</v>
      </c>
      <c r="M107" s="96">
        <f t="shared" si="18"/>
        <v>0</v>
      </c>
      <c r="N107" s="96">
        <f t="shared" si="19"/>
        <v>325293917378384.62</v>
      </c>
      <c r="O107" s="89">
        <f t="shared" si="20"/>
        <v>365727852615025.87</v>
      </c>
      <c r="P107" s="86">
        <f t="shared" si="11"/>
        <v>1124.2996966020985</v>
      </c>
      <c r="Q107" s="97">
        <f t="shared" si="21"/>
        <v>-1.7963044109678427E-2</v>
      </c>
      <c r="R107" s="87">
        <f t="shared" si="12"/>
        <v>-3.8986354775828458E-3</v>
      </c>
      <c r="S107" s="87">
        <f t="shared" si="13"/>
        <v>-2.5593503559718796E-2</v>
      </c>
    </row>
    <row r="108" spans="1:19">
      <c r="A108" s="82">
        <v>20180605</v>
      </c>
      <c r="B108" s="82" t="s">
        <v>99</v>
      </c>
      <c r="C108" s="78">
        <v>51100</v>
      </c>
      <c r="D108" s="78">
        <v>51300</v>
      </c>
      <c r="E108" s="83">
        <v>6419324700</v>
      </c>
      <c r="F108" s="83">
        <f t="shared" si="14"/>
        <v>0.39775639514692945</v>
      </c>
      <c r="G108" s="133">
        <f t="shared" si="15"/>
        <v>0.39775639514692945</v>
      </c>
      <c r="H108" s="77">
        <v>261824</v>
      </c>
      <c r="I108" s="77">
        <v>262315</v>
      </c>
      <c r="J108" s="88">
        <v>125395903</v>
      </c>
      <c r="K108" s="84">
        <f t="shared" si="16"/>
        <v>7.1654263592686718</v>
      </c>
      <c r="L108" s="84">
        <f t="shared" si="17"/>
        <v>7.1654263592686718</v>
      </c>
      <c r="M108" s="96">
        <f t="shared" si="18"/>
        <v>0</v>
      </c>
      <c r="N108" s="96">
        <f t="shared" si="19"/>
        <v>325293917378384.62</v>
      </c>
      <c r="O108" s="89">
        <f t="shared" si="20"/>
        <v>366679689023787.75</v>
      </c>
      <c r="P108" s="86">
        <f t="shared" si="11"/>
        <v>1127.225777779493</v>
      </c>
      <c r="Q108" s="97">
        <f t="shared" si="21"/>
        <v>2.6025811322708901E-3</v>
      </c>
      <c r="R108" s="87">
        <f t="shared" si="12"/>
        <v>3.9138943248532287E-3</v>
      </c>
      <c r="S108" s="87">
        <f t="shared" si="13"/>
        <v>1.875305548765583E-3</v>
      </c>
    </row>
    <row r="109" spans="1:19">
      <c r="A109" s="82">
        <v>20180607</v>
      </c>
      <c r="B109" s="82" t="s">
        <v>99</v>
      </c>
      <c r="C109" s="78">
        <v>51300</v>
      </c>
      <c r="D109" s="78">
        <v>50600</v>
      </c>
      <c r="E109" s="83">
        <v>6419324700</v>
      </c>
      <c r="F109" s="83">
        <f t="shared" si="14"/>
        <v>0.39775639514692945</v>
      </c>
      <c r="G109" s="133">
        <f t="shared" si="15"/>
        <v>0.39775639514692945</v>
      </c>
      <c r="H109" s="77">
        <v>262315</v>
      </c>
      <c r="I109" s="77">
        <v>266245</v>
      </c>
      <c r="J109" s="88">
        <v>125395903</v>
      </c>
      <c r="K109" s="84">
        <f t="shared" si="16"/>
        <v>7.1654263592686718</v>
      </c>
      <c r="L109" s="84">
        <f t="shared" si="17"/>
        <v>7.1654263592686718</v>
      </c>
      <c r="M109" s="96">
        <f t="shared" si="18"/>
        <v>0</v>
      </c>
      <c r="N109" s="96">
        <f t="shared" si="19"/>
        <v>325293917378384.62</v>
      </c>
      <c r="O109" s="89">
        <f t="shared" si="20"/>
        <v>368423524184616</v>
      </c>
      <c r="P109" s="86">
        <f t="shared" si="11"/>
        <v>1132.5865763301765</v>
      </c>
      <c r="Q109" s="97">
        <f t="shared" si="21"/>
        <v>4.7557451722259917E-3</v>
      </c>
      <c r="R109" s="87">
        <f t="shared" si="12"/>
        <v>-1.364522417153996E-2</v>
      </c>
      <c r="S109" s="87">
        <f t="shared" si="13"/>
        <v>1.4981987305339001E-2</v>
      </c>
    </row>
    <row r="110" spans="1:19">
      <c r="A110" s="82">
        <v>20180608</v>
      </c>
      <c r="B110" s="82" t="s">
        <v>99</v>
      </c>
      <c r="C110" s="78">
        <v>50600</v>
      </c>
      <c r="D110" s="78">
        <v>49650</v>
      </c>
      <c r="E110" s="83">
        <v>6419324700</v>
      </c>
      <c r="F110" s="83">
        <f t="shared" si="14"/>
        <v>0.39775639514692945</v>
      </c>
      <c r="G110" s="133">
        <f t="shared" si="15"/>
        <v>0.39775639514692945</v>
      </c>
      <c r="H110" s="77">
        <v>266245</v>
      </c>
      <c r="I110" s="77">
        <v>264771</v>
      </c>
      <c r="J110" s="88">
        <v>125395903</v>
      </c>
      <c r="K110" s="84">
        <f t="shared" si="16"/>
        <v>7.1654263592686718</v>
      </c>
      <c r="L110" s="84">
        <f t="shared" si="17"/>
        <v>7.1654263592686718</v>
      </c>
      <c r="M110" s="96">
        <f t="shared" si="18"/>
        <v>0</v>
      </c>
      <c r="N110" s="96">
        <f t="shared" si="19"/>
        <v>325293917378384.62</v>
      </c>
      <c r="O110" s="89">
        <f t="shared" si="20"/>
        <v>364673451835039.25</v>
      </c>
      <c r="P110" s="86">
        <f t="shared" si="11"/>
        <v>1121.0583178868606</v>
      </c>
      <c r="Q110" s="97">
        <f t="shared" si="21"/>
        <v>-1.0178699522176921E-2</v>
      </c>
      <c r="R110" s="87">
        <f t="shared" si="12"/>
        <v>-1.8774703557312252E-2</v>
      </c>
      <c r="S110" s="87">
        <f t="shared" si="13"/>
        <v>-5.5362542019568445E-3</v>
      </c>
    </row>
    <row r="111" spans="1:19">
      <c r="A111" s="82">
        <v>20180611</v>
      </c>
      <c r="B111" s="82" t="s">
        <v>99</v>
      </c>
      <c r="C111" s="78">
        <v>49650</v>
      </c>
      <c r="D111" s="78">
        <v>49900</v>
      </c>
      <c r="E111" s="83">
        <v>6419324700</v>
      </c>
      <c r="F111" s="83">
        <f t="shared" si="14"/>
        <v>0.39775639514692945</v>
      </c>
      <c r="G111" s="133">
        <f t="shared" si="15"/>
        <v>0.39775639514692945</v>
      </c>
      <c r="H111" s="77">
        <v>264771</v>
      </c>
      <c r="I111" s="77">
        <v>262807</v>
      </c>
      <c r="J111" s="88">
        <v>125395903</v>
      </c>
      <c r="K111" s="84">
        <f t="shared" si="16"/>
        <v>7.1654263592686718</v>
      </c>
      <c r="L111" s="84">
        <f t="shared" si="17"/>
        <v>7.1654263592686718</v>
      </c>
      <c r="M111" s="96">
        <f t="shared" si="18"/>
        <v>0</v>
      </c>
      <c r="N111" s="96">
        <f t="shared" si="19"/>
        <v>325293917378384.62</v>
      </c>
      <c r="O111" s="89">
        <f t="shared" si="20"/>
        <v>363547100024538.87</v>
      </c>
      <c r="P111" s="86">
        <f t="shared" si="11"/>
        <v>1117.59575141904</v>
      </c>
      <c r="Q111" s="97">
        <f t="shared" si="21"/>
        <v>-3.0886586474353499E-3</v>
      </c>
      <c r="R111" s="87">
        <f t="shared" si="12"/>
        <v>5.0352467270896274E-3</v>
      </c>
      <c r="S111" s="87">
        <f t="shared" si="13"/>
        <v>-7.4177307937802854E-3</v>
      </c>
    </row>
    <row r="112" spans="1:19">
      <c r="A112" s="82">
        <v>20180612</v>
      </c>
      <c r="B112" s="82" t="s">
        <v>99</v>
      </c>
      <c r="C112" s="78">
        <v>49900</v>
      </c>
      <c r="D112" s="78">
        <v>49400</v>
      </c>
      <c r="E112" s="83">
        <v>6419324700</v>
      </c>
      <c r="F112" s="83">
        <f t="shared" si="14"/>
        <v>0.39775639514692945</v>
      </c>
      <c r="G112" s="133">
        <f t="shared" si="15"/>
        <v>0.39775639514692945</v>
      </c>
      <c r="H112" s="77">
        <v>262807</v>
      </c>
      <c r="I112" s="77">
        <v>268210</v>
      </c>
      <c r="J112" s="88">
        <v>125395903</v>
      </c>
      <c r="K112" s="84">
        <f t="shared" si="16"/>
        <v>7.1654263592686718</v>
      </c>
      <c r="L112" s="84">
        <f t="shared" si="17"/>
        <v>7.1654263592686718</v>
      </c>
      <c r="M112" s="96">
        <f t="shared" si="18"/>
        <v>0</v>
      </c>
      <c r="N112" s="96">
        <f t="shared" si="19"/>
        <v>325293917378384.62</v>
      </c>
      <c r="O112" s="89">
        <f t="shared" si="20"/>
        <v>367125113430872.87</v>
      </c>
      <c r="P112" s="86">
        <f t="shared" si="11"/>
        <v>1128.5950760764761</v>
      </c>
      <c r="Q112" s="97">
        <f t="shared" si="21"/>
        <v>9.8419528201229879E-3</v>
      </c>
      <c r="R112" s="87">
        <f t="shared" si="12"/>
        <v>-1.002004008016032E-2</v>
      </c>
      <c r="S112" s="87">
        <f t="shared" si="13"/>
        <v>2.0558813121416095E-2</v>
      </c>
    </row>
    <row r="113" spans="1:19">
      <c r="A113" s="82">
        <v>20180614</v>
      </c>
      <c r="B113" s="82" t="s">
        <v>99</v>
      </c>
      <c r="C113" s="78">
        <v>49400</v>
      </c>
      <c r="D113" s="78">
        <v>48200</v>
      </c>
      <c r="E113" s="83">
        <v>6419324700</v>
      </c>
      <c r="F113" s="83">
        <f t="shared" si="14"/>
        <v>0.39775639514692945</v>
      </c>
      <c r="G113" s="133">
        <f t="shared" si="15"/>
        <v>0.39775639514692945</v>
      </c>
      <c r="H113" s="77">
        <v>268210</v>
      </c>
      <c r="I113" s="77">
        <v>275087</v>
      </c>
      <c r="J113" s="88">
        <v>125395903</v>
      </c>
      <c r="K113" s="84">
        <f t="shared" si="16"/>
        <v>7.1654263592686718</v>
      </c>
      <c r="L113" s="84">
        <f t="shared" si="17"/>
        <v>7.1654263592686718</v>
      </c>
      <c r="M113" s="96">
        <f t="shared" si="18"/>
        <v>0</v>
      </c>
      <c r="N113" s="96">
        <f t="shared" si="19"/>
        <v>325293917378384.62</v>
      </c>
      <c r="O113" s="89">
        <f t="shared" si="20"/>
        <v>370240208891066.62</v>
      </c>
      <c r="P113" s="86">
        <f t="shared" si="11"/>
        <v>1138.1713247973219</v>
      </c>
      <c r="Q113" s="97">
        <f t="shared" si="21"/>
        <v>8.4851058841558247E-3</v>
      </c>
      <c r="R113" s="87">
        <f t="shared" si="12"/>
        <v>-2.4291497975708502E-2</v>
      </c>
      <c r="S113" s="87">
        <f t="shared" si="13"/>
        <v>2.5640356437120166E-2</v>
      </c>
    </row>
    <row r="114" spans="1:19">
      <c r="A114" s="82">
        <v>20180615</v>
      </c>
      <c r="B114" s="82" t="s">
        <v>99</v>
      </c>
      <c r="C114" s="78">
        <v>48200</v>
      </c>
      <c r="D114" s="78">
        <v>47650</v>
      </c>
      <c r="E114" s="83">
        <v>6419324700</v>
      </c>
      <c r="F114" s="83">
        <f t="shared" si="14"/>
        <v>0.39775639514692945</v>
      </c>
      <c r="G114" s="133">
        <f t="shared" si="15"/>
        <v>0.39775639514692945</v>
      </c>
      <c r="H114" s="77">
        <v>275087</v>
      </c>
      <c r="I114" s="77">
        <v>293263</v>
      </c>
      <c r="J114" s="88">
        <v>125395903</v>
      </c>
      <c r="K114" s="84">
        <f t="shared" si="16"/>
        <v>7.1654263592686718</v>
      </c>
      <c r="L114" s="84">
        <f t="shared" si="17"/>
        <v>7.1654263592686718</v>
      </c>
      <c r="M114" s="96">
        <f t="shared" si="18"/>
        <v>0</v>
      </c>
      <c r="N114" s="96">
        <f t="shared" si="19"/>
        <v>325293917378384.62</v>
      </c>
      <c r="O114" s="89">
        <f t="shared" si="20"/>
        <v>385167289408234.56</v>
      </c>
      <c r="P114" s="86">
        <f t="shared" si="11"/>
        <v>1184.0593040053827</v>
      </c>
      <c r="Q114" s="97">
        <f t="shared" si="21"/>
        <v>4.0317286341959371E-2</v>
      </c>
      <c r="R114" s="87">
        <f t="shared" si="12"/>
        <v>-1.1410788381742738E-2</v>
      </c>
      <c r="S114" s="87">
        <f t="shared" si="13"/>
        <v>6.6073642156844928E-2</v>
      </c>
    </row>
    <row r="115" spans="1:19">
      <c r="A115" s="82">
        <v>20180618</v>
      </c>
      <c r="B115" s="82" t="s">
        <v>99</v>
      </c>
      <c r="C115" s="78">
        <v>47650</v>
      </c>
      <c r="D115" s="78">
        <v>46600</v>
      </c>
      <c r="E115" s="83">
        <v>6419324700</v>
      </c>
      <c r="F115" s="83">
        <f t="shared" si="14"/>
        <v>0.39775639514692945</v>
      </c>
      <c r="G115" s="133">
        <f t="shared" si="15"/>
        <v>0.39775639514692945</v>
      </c>
      <c r="H115" s="77">
        <v>293263</v>
      </c>
      <c r="I115" s="77">
        <v>299649</v>
      </c>
      <c r="J115" s="88">
        <v>125395903</v>
      </c>
      <c r="K115" s="84">
        <f t="shared" si="16"/>
        <v>7.1654263592686718</v>
      </c>
      <c r="L115" s="84">
        <f t="shared" si="17"/>
        <v>7.1654263592686718</v>
      </c>
      <c r="M115" s="96">
        <f t="shared" si="18"/>
        <v>0</v>
      </c>
      <c r="N115" s="96">
        <f t="shared" si="19"/>
        <v>325293917378384.62</v>
      </c>
      <c r="O115" s="89">
        <f t="shared" si="20"/>
        <v>388224213067848.81</v>
      </c>
      <c r="P115" s="86">
        <f t="shared" si="11"/>
        <v>1193.4567242960868</v>
      </c>
      <c r="Q115" s="97">
        <f t="shared" si="21"/>
        <v>7.9366128528485895E-3</v>
      </c>
      <c r="R115" s="87">
        <f t="shared" si="12"/>
        <v>-2.2035676810073453E-2</v>
      </c>
      <c r="S115" s="87">
        <f t="shared" si="13"/>
        <v>2.1775675758619398E-2</v>
      </c>
    </row>
    <row r="116" spans="1:19">
      <c r="A116" s="82">
        <v>20180619</v>
      </c>
      <c r="B116" s="82" t="s">
        <v>99</v>
      </c>
      <c r="C116" s="78">
        <v>46600</v>
      </c>
      <c r="D116" s="78">
        <v>47000</v>
      </c>
      <c r="E116" s="83">
        <v>6419324700</v>
      </c>
      <c r="F116" s="83">
        <f t="shared" si="14"/>
        <v>0.39775639514692945</v>
      </c>
      <c r="G116" s="133">
        <f t="shared" si="15"/>
        <v>0.39775639514692945</v>
      </c>
      <c r="H116" s="77">
        <v>299649</v>
      </c>
      <c r="I116" s="77">
        <v>282456</v>
      </c>
      <c r="J116" s="88">
        <v>125395903</v>
      </c>
      <c r="K116" s="84">
        <f t="shared" si="16"/>
        <v>7.1654263592686718</v>
      </c>
      <c r="L116" s="84">
        <f t="shared" si="17"/>
        <v>7.1654263592686718</v>
      </c>
      <c r="M116" s="96">
        <f t="shared" si="18"/>
        <v>0</v>
      </c>
      <c r="N116" s="96">
        <f t="shared" si="19"/>
        <v>325293917378384.62</v>
      </c>
      <c r="O116" s="89">
        <f t="shared" si="20"/>
        <v>373797373784741</v>
      </c>
      <c r="P116" s="86">
        <f t="shared" si="11"/>
        <v>1149.106558146726</v>
      </c>
      <c r="Q116" s="97">
        <f t="shared" si="21"/>
        <v>-3.7161101233493816E-2</v>
      </c>
      <c r="R116" s="87">
        <f t="shared" si="12"/>
        <v>8.5836909871244635E-3</v>
      </c>
      <c r="S116" s="87">
        <f t="shared" si="13"/>
        <v>-5.7377131243554959E-2</v>
      </c>
    </row>
    <row r="117" spans="1:19">
      <c r="A117" s="82">
        <v>20180620</v>
      </c>
      <c r="B117" s="82" t="s">
        <v>99</v>
      </c>
      <c r="C117" s="78">
        <v>47000</v>
      </c>
      <c r="D117" s="78">
        <v>47000</v>
      </c>
      <c r="E117" s="83">
        <v>6419324700</v>
      </c>
      <c r="F117" s="83">
        <f t="shared" si="14"/>
        <v>0.39775639514692945</v>
      </c>
      <c r="G117" s="133">
        <f t="shared" si="15"/>
        <v>0.39775639514692945</v>
      </c>
      <c r="H117" s="77">
        <v>282456</v>
      </c>
      <c r="I117" s="77">
        <v>291789</v>
      </c>
      <c r="J117" s="88">
        <v>125395903</v>
      </c>
      <c r="K117" s="84">
        <f t="shared" si="16"/>
        <v>7.1654263592686718</v>
      </c>
      <c r="L117" s="84">
        <f t="shared" si="17"/>
        <v>7.1654263592686718</v>
      </c>
      <c r="M117" s="96">
        <f t="shared" si="18"/>
        <v>0</v>
      </c>
      <c r="N117" s="96">
        <f t="shared" si="19"/>
        <v>325293917378384.62</v>
      </c>
      <c r="O117" s="89">
        <f t="shared" si="20"/>
        <v>382183215294242.75</v>
      </c>
      <c r="P117" s="86">
        <f t="shared" si="11"/>
        <v>1174.8858336311405</v>
      </c>
      <c r="Q117" s="97">
        <f t="shared" si="21"/>
        <v>2.2434190547124876E-2</v>
      </c>
      <c r="R117" s="87">
        <f t="shared" si="12"/>
        <v>0</v>
      </c>
      <c r="S117" s="87">
        <f t="shared" si="13"/>
        <v>3.3042314555187358E-2</v>
      </c>
    </row>
    <row r="118" spans="1:19">
      <c r="A118" s="82">
        <v>20180621</v>
      </c>
      <c r="B118" s="82" t="s">
        <v>99</v>
      </c>
      <c r="C118" s="78">
        <v>47000</v>
      </c>
      <c r="D118" s="78">
        <v>47050</v>
      </c>
      <c r="E118" s="83">
        <v>6419324700</v>
      </c>
      <c r="F118" s="83">
        <f t="shared" si="14"/>
        <v>0.39775639514692945</v>
      </c>
      <c r="G118" s="133">
        <f t="shared" si="15"/>
        <v>0.39775639514692945</v>
      </c>
      <c r="H118" s="77">
        <v>291789</v>
      </c>
      <c r="I118" s="77">
        <v>286877</v>
      </c>
      <c r="J118" s="88">
        <v>125395903</v>
      </c>
      <c r="K118" s="84">
        <f t="shared" si="16"/>
        <v>7.1654263592686718</v>
      </c>
      <c r="L118" s="84">
        <f t="shared" si="17"/>
        <v>7.1654263592686718</v>
      </c>
      <c r="M118" s="96">
        <f t="shared" si="18"/>
        <v>0</v>
      </c>
      <c r="N118" s="96">
        <f t="shared" si="19"/>
        <v>325293917378384.62</v>
      </c>
      <c r="O118" s="89">
        <f t="shared" si="20"/>
        <v>377897375452903.37</v>
      </c>
      <c r="P118" s="86">
        <f t="shared" si="11"/>
        <v>1161.7105493347728</v>
      </c>
      <c r="Q118" s="97">
        <f t="shared" si="21"/>
        <v>-1.1214097505667995E-2</v>
      </c>
      <c r="R118" s="87">
        <f t="shared" si="12"/>
        <v>1.0638297872340426E-3</v>
      </c>
      <c r="S118" s="87">
        <f t="shared" si="13"/>
        <v>-1.6834082162110291E-2</v>
      </c>
    </row>
    <row r="119" spans="1:19">
      <c r="A119" s="82">
        <v>20180622</v>
      </c>
      <c r="B119" s="82" t="s">
        <v>99</v>
      </c>
      <c r="C119" s="78">
        <v>47050</v>
      </c>
      <c r="D119" s="78">
        <v>47250</v>
      </c>
      <c r="E119" s="83">
        <v>6419324700</v>
      </c>
      <c r="F119" s="83">
        <f t="shared" si="14"/>
        <v>0.39775639514692945</v>
      </c>
      <c r="G119" s="133">
        <f t="shared" si="15"/>
        <v>0.39775639514692945</v>
      </c>
      <c r="H119" s="77">
        <v>286877</v>
      </c>
      <c r="I119" s="77">
        <v>290315</v>
      </c>
      <c r="J119" s="88">
        <v>125395903</v>
      </c>
      <c r="K119" s="84">
        <f t="shared" si="16"/>
        <v>7.1654263592686718</v>
      </c>
      <c r="L119" s="84">
        <f t="shared" si="17"/>
        <v>7.1654263592686718</v>
      </c>
      <c r="M119" s="96">
        <f t="shared" si="18"/>
        <v>0</v>
      </c>
      <c r="N119" s="96">
        <f t="shared" si="19"/>
        <v>325293917378384.62</v>
      </c>
      <c r="O119" s="89">
        <f t="shared" si="20"/>
        <v>381497135887005.62</v>
      </c>
      <c r="P119" s="86">
        <f t="shared" si="11"/>
        <v>1172.7767274641196</v>
      </c>
      <c r="Q119" s="97">
        <f t="shared" si="21"/>
        <v>9.5257619341440752E-3</v>
      </c>
      <c r="R119" s="87">
        <f t="shared" si="12"/>
        <v>4.2507970244420826E-3</v>
      </c>
      <c r="S119" s="87">
        <f t="shared" si="13"/>
        <v>1.198423017530161E-2</v>
      </c>
    </row>
    <row r="120" spans="1:19">
      <c r="A120" s="82">
        <v>20180625</v>
      </c>
      <c r="B120" s="82" t="s">
        <v>99</v>
      </c>
      <c r="C120" s="78">
        <v>47250</v>
      </c>
      <c r="D120" s="78">
        <v>46650</v>
      </c>
      <c r="E120" s="83">
        <v>6419324700</v>
      </c>
      <c r="F120" s="83">
        <f t="shared" si="14"/>
        <v>0.39775639514692945</v>
      </c>
      <c r="G120" s="133">
        <f t="shared" si="15"/>
        <v>0.39775639514692945</v>
      </c>
      <c r="H120" s="77">
        <v>290315</v>
      </c>
      <c r="I120" s="77">
        <v>290807</v>
      </c>
      <c r="J120" s="88">
        <v>125395903</v>
      </c>
      <c r="K120" s="84">
        <f t="shared" si="16"/>
        <v>7.1654263592686718</v>
      </c>
      <c r="L120" s="84">
        <f t="shared" si="17"/>
        <v>7.1654263592686718</v>
      </c>
      <c r="M120" s="96">
        <f t="shared" si="18"/>
        <v>0</v>
      </c>
      <c r="N120" s="96">
        <f t="shared" si="19"/>
        <v>325293917378384.62</v>
      </c>
      <c r="O120" s="89">
        <f t="shared" si="20"/>
        <v>380407208849316.5</v>
      </c>
      <c r="P120" s="86">
        <f t="shared" si="11"/>
        <v>1169.4261359545301</v>
      </c>
      <c r="Q120" s="97">
        <f t="shared" si="21"/>
        <v>-2.8569730547386377E-3</v>
      </c>
      <c r="R120" s="87">
        <f t="shared" si="12"/>
        <v>-1.2698412698412698E-2</v>
      </c>
      <c r="S120" s="87">
        <f t="shared" si="13"/>
        <v>1.6947109174517334E-3</v>
      </c>
    </row>
    <row r="121" spans="1:19">
      <c r="A121" s="82">
        <v>20180626</v>
      </c>
      <c r="B121" s="82" t="s">
        <v>99</v>
      </c>
      <c r="C121" s="78">
        <v>46650</v>
      </c>
      <c r="D121" s="78">
        <v>47000</v>
      </c>
      <c r="E121" s="83">
        <v>6419324700</v>
      </c>
      <c r="F121" s="83">
        <f t="shared" si="14"/>
        <v>0.39775639514692945</v>
      </c>
      <c r="G121" s="133">
        <f t="shared" si="15"/>
        <v>0.39775639514692945</v>
      </c>
      <c r="H121" s="77">
        <v>290807</v>
      </c>
      <c r="I121" s="77">
        <v>295719</v>
      </c>
      <c r="J121" s="88">
        <v>125395903</v>
      </c>
      <c r="K121" s="84">
        <f t="shared" si="16"/>
        <v>7.1654263592686718</v>
      </c>
      <c r="L121" s="84">
        <f t="shared" si="17"/>
        <v>7.1654263592686718</v>
      </c>
      <c r="M121" s="96">
        <f t="shared" si="18"/>
        <v>0</v>
      </c>
      <c r="N121" s="96">
        <f t="shared" si="19"/>
        <v>325293917378384.62</v>
      </c>
      <c r="O121" s="89">
        <f t="shared" si="20"/>
        <v>385714379671435.75</v>
      </c>
      <c r="P121" s="86">
        <f t="shared" si="11"/>
        <v>1185.7411376763296</v>
      </c>
      <c r="Q121" s="97">
        <f t="shared" si="21"/>
        <v>1.3951288773345711E-2</v>
      </c>
      <c r="R121" s="87">
        <f t="shared" si="12"/>
        <v>7.502679528403001E-3</v>
      </c>
      <c r="S121" s="87">
        <f t="shared" si="13"/>
        <v>1.6890927659925656E-2</v>
      </c>
    </row>
    <row r="122" spans="1:19">
      <c r="A122" s="82">
        <v>20180627</v>
      </c>
      <c r="B122" s="82" t="s">
        <v>99</v>
      </c>
      <c r="C122" s="78">
        <v>47000</v>
      </c>
      <c r="D122" s="78">
        <v>47950</v>
      </c>
      <c r="E122" s="83">
        <v>6419324700</v>
      </c>
      <c r="F122" s="83">
        <f t="shared" si="14"/>
        <v>0.39775639514692945</v>
      </c>
      <c r="G122" s="133">
        <f t="shared" si="15"/>
        <v>0.39775639514692945</v>
      </c>
      <c r="H122" s="77">
        <v>295719</v>
      </c>
      <c r="I122" s="77">
        <v>296701</v>
      </c>
      <c r="J122" s="88">
        <v>125395903</v>
      </c>
      <c r="K122" s="84">
        <f t="shared" si="16"/>
        <v>7.1654263592686718</v>
      </c>
      <c r="L122" s="84">
        <f t="shared" si="17"/>
        <v>7.1654263592686718</v>
      </c>
      <c r="M122" s="96">
        <f t="shared" si="18"/>
        <v>0</v>
      </c>
      <c r="N122" s="96">
        <f t="shared" si="19"/>
        <v>325293917378384.62</v>
      </c>
      <c r="O122" s="89">
        <f t="shared" si="20"/>
        <v>389022382587531.75</v>
      </c>
      <c r="P122" s="86">
        <f t="shared" si="11"/>
        <v>1195.9104114910874</v>
      </c>
      <c r="Q122" s="97">
        <f t="shared" si="21"/>
        <v>8.5763017674214646E-3</v>
      </c>
      <c r="R122" s="87">
        <f t="shared" si="12"/>
        <v>2.021276595744681E-2</v>
      </c>
      <c r="S122" s="87">
        <f t="shared" si="13"/>
        <v>3.3207200078452857E-3</v>
      </c>
    </row>
    <row r="123" spans="1:19">
      <c r="A123" s="82">
        <v>20180628</v>
      </c>
      <c r="B123" s="82" t="s">
        <v>99</v>
      </c>
      <c r="C123" s="78">
        <v>47950</v>
      </c>
      <c r="D123" s="78">
        <v>46800</v>
      </c>
      <c r="E123" s="83">
        <v>6419324700</v>
      </c>
      <c r="F123" s="83">
        <f t="shared" si="14"/>
        <v>0.39775639514692945</v>
      </c>
      <c r="G123" s="133">
        <f t="shared" si="15"/>
        <v>0.39775639514692945</v>
      </c>
      <c r="H123" s="77">
        <v>296701</v>
      </c>
      <c r="I123" s="77">
        <v>292771</v>
      </c>
      <c r="J123" s="88">
        <v>125395903</v>
      </c>
      <c r="K123" s="84">
        <f t="shared" si="16"/>
        <v>7.1654263592686718</v>
      </c>
      <c r="L123" s="84">
        <f t="shared" si="17"/>
        <v>7.1654263592686718</v>
      </c>
      <c r="M123" s="96">
        <f t="shared" si="18"/>
        <v>0</v>
      </c>
      <c r="N123" s="96">
        <f t="shared" si="19"/>
        <v>325293917378384.62</v>
      </c>
      <c r="O123" s="89">
        <f t="shared" si="20"/>
        <v>382554891640596.69</v>
      </c>
      <c r="P123" s="86">
        <f t="shared" si="11"/>
        <v>1176.0284198477821</v>
      </c>
      <c r="Q123" s="97">
        <f t="shared" si="21"/>
        <v>-1.662498415622626E-2</v>
      </c>
      <c r="R123" s="87">
        <f t="shared" si="12"/>
        <v>-2.3983315954118872E-2</v>
      </c>
      <c r="S123" s="87">
        <f t="shared" si="13"/>
        <v>-1.3245658086760745E-2</v>
      </c>
    </row>
    <row r="124" spans="1:19">
      <c r="A124" s="82">
        <v>20180629</v>
      </c>
      <c r="B124" s="82" t="s">
        <v>99</v>
      </c>
      <c r="C124" s="78">
        <v>46800</v>
      </c>
      <c r="D124" s="78">
        <v>46650</v>
      </c>
      <c r="E124" s="83">
        <v>6419324700</v>
      </c>
      <c r="F124" s="83">
        <f t="shared" si="14"/>
        <v>0.39775639514692945</v>
      </c>
      <c r="G124" s="133">
        <f t="shared" si="15"/>
        <v>0.39775639514692945</v>
      </c>
      <c r="H124" s="77">
        <v>292771</v>
      </c>
      <c r="I124" s="77">
        <v>298175</v>
      </c>
      <c r="J124" s="88">
        <v>125395903</v>
      </c>
      <c r="K124" s="84">
        <f t="shared" si="16"/>
        <v>7.1654263592686718</v>
      </c>
      <c r="L124" s="84">
        <f t="shared" si="17"/>
        <v>7.1654263592686718</v>
      </c>
      <c r="M124" s="96">
        <f t="shared" si="18"/>
        <v>0</v>
      </c>
      <c r="N124" s="96">
        <f t="shared" si="19"/>
        <v>325293917378384.62</v>
      </c>
      <c r="O124" s="89">
        <f t="shared" si="20"/>
        <v>387027468170221.75</v>
      </c>
      <c r="P124" s="86">
        <f t="shared" si="11"/>
        <v>1189.7777594163501</v>
      </c>
      <c r="Q124" s="97">
        <f t="shared" si="21"/>
        <v>1.1691332740366687E-2</v>
      </c>
      <c r="R124" s="87">
        <f t="shared" si="12"/>
        <v>-3.205128205128205E-3</v>
      </c>
      <c r="S124" s="87">
        <f t="shared" si="13"/>
        <v>1.845811231303647E-2</v>
      </c>
    </row>
    <row r="125" spans="1:19" s="17" customFormat="1">
      <c r="A125" s="90">
        <v>20180702</v>
      </c>
      <c r="B125" s="90" t="s">
        <v>100</v>
      </c>
      <c r="C125" s="23">
        <v>46650</v>
      </c>
      <c r="D125" s="20">
        <v>45550</v>
      </c>
      <c r="E125" s="91">
        <v>6419324700</v>
      </c>
      <c r="F125" s="91">
        <f t="shared" si="14"/>
        <v>0.39775639514692945</v>
      </c>
      <c r="G125" s="146">
        <f t="shared" si="15"/>
        <v>0.44994287909431829</v>
      </c>
      <c r="H125" s="23">
        <v>298175</v>
      </c>
      <c r="I125" s="20">
        <v>298175</v>
      </c>
      <c r="J125" s="92">
        <v>125395903</v>
      </c>
      <c r="K125" s="91">
        <f t="shared" si="16"/>
        <v>7.1654263592686718</v>
      </c>
      <c r="L125" s="91">
        <f t="shared" si="17"/>
        <v>5.4054898786822907</v>
      </c>
      <c r="M125" s="93">
        <f t="shared" si="18"/>
        <v>0</v>
      </c>
      <c r="N125" s="93">
        <f t="shared" si="19"/>
        <v>283121295524358.06</v>
      </c>
      <c r="O125" s="92">
        <f t="shared" si="20"/>
        <v>333674258250929.81</v>
      </c>
      <c r="P125" s="94">
        <f t="shared" si="11"/>
        <v>1178.5558470017047</v>
      </c>
      <c r="Q125" s="95">
        <f t="shared" si="21"/>
        <v>-9.4319399785640478E-3</v>
      </c>
      <c r="R125" s="91">
        <f t="shared" si="12"/>
        <v>-2.3579849946409433E-2</v>
      </c>
      <c r="S125" s="91">
        <f t="shared" si="13"/>
        <v>0</v>
      </c>
    </row>
    <row r="126" spans="1:19">
      <c r="A126" s="82">
        <v>20180703</v>
      </c>
      <c r="B126" s="82" t="s">
        <v>99</v>
      </c>
      <c r="C126" s="143">
        <v>45550</v>
      </c>
      <c r="D126" s="78">
        <v>46150</v>
      </c>
      <c r="E126" s="83">
        <v>6419324700</v>
      </c>
      <c r="F126" s="83">
        <f t="shared" si="14"/>
        <v>0.44994287909431829</v>
      </c>
      <c r="G126" s="133">
        <f t="shared" si="15"/>
        <v>0.44994287909431829</v>
      </c>
      <c r="H126" s="19">
        <v>298175</v>
      </c>
      <c r="I126" s="77">
        <v>297684</v>
      </c>
      <c r="J126" s="88">
        <v>125395903</v>
      </c>
      <c r="K126" s="84">
        <f t="shared" si="16"/>
        <v>5.4054898786822907</v>
      </c>
      <c r="L126" s="84">
        <f t="shared" si="17"/>
        <v>5.4054898786822907</v>
      </c>
      <c r="M126" s="96">
        <f t="shared" si="18"/>
        <v>0</v>
      </c>
      <c r="N126" s="96">
        <f t="shared" si="19"/>
        <v>283121295524358.06</v>
      </c>
      <c r="O126" s="89">
        <f t="shared" si="20"/>
        <v>335074443207658.44</v>
      </c>
      <c r="P126" s="86">
        <f t="shared" si="11"/>
        <v>1183.5013773410437</v>
      </c>
      <c r="Q126" s="97">
        <f t="shared" si="21"/>
        <v>4.1962630382944219E-3</v>
      </c>
      <c r="R126" s="87">
        <f t="shared" si="12"/>
        <v>1.3172338090010977E-2</v>
      </c>
      <c r="S126" s="87">
        <f t="shared" si="13"/>
        <v>-1.6466839942986501E-3</v>
      </c>
    </row>
    <row r="127" spans="1:19">
      <c r="A127" s="82">
        <v>20180704</v>
      </c>
      <c r="B127" s="82" t="s">
        <v>99</v>
      </c>
      <c r="C127" s="78">
        <v>46150</v>
      </c>
      <c r="D127" s="78">
        <v>46250</v>
      </c>
      <c r="E127" s="83">
        <v>6419324700</v>
      </c>
      <c r="F127" s="83">
        <f t="shared" si="14"/>
        <v>0.44994287909431829</v>
      </c>
      <c r="G127" s="133">
        <f t="shared" si="15"/>
        <v>0.44994287909431829</v>
      </c>
      <c r="H127" s="77">
        <v>297684</v>
      </c>
      <c r="I127" s="77">
        <v>286385</v>
      </c>
      <c r="J127" s="88">
        <v>125395903</v>
      </c>
      <c r="K127" s="84">
        <f t="shared" si="16"/>
        <v>5.4054898786822907</v>
      </c>
      <c r="L127" s="84">
        <f t="shared" si="17"/>
        <v>5.4054898786822907</v>
      </c>
      <c r="M127" s="96">
        <f t="shared" si="18"/>
        <v>0</v>
      </c>
      <c r="N127" s="96">
        <f t="shared" si="19"/>
        <v>283121295524358.06</v>
      </c>
      <c r="O127" s="89">
        <f t="shared" si="20"/>
        <v>327704516962888.5</v>
      </c>
      <c r="P127" s="86">
        <f t="shared" si="11"/>
        <v>1157.4703921722298</v>
      </c>
      <c r="Q127" s="97">
        <f t="shared" si="21"/>
        <v>-2.1994892162523181E-2</v>
      </c>
      <c r="R127" s="87">
        <f t="shared" si="12"/>
        <v>2.1668472372697724E-3</v>
      </c>
      <c r="S127" s="87">
        <f t="shared" si="13"/>
        <v>-3.7956356404778221E-2</v>
      </c>
    </row>
    <row r="128" spans="1:19">
      <c r="A128" s="82">
        <v>20180705</v>
      </c>
      <c r="B128" s="82" t="s">
        <v>99</v>
      </c>
      <c r="C128" s="78">
        <v>46250</v>
      </c>
      <c r="D128" s="78">
        <v>45950</v>
      </c>
      <c r="E128" s="83">
        <v>6419324700</v>
      </c>
      <c r="F128" s="83">
        <f t="shared" si="14"/>
        <v>0.44994287909431829</v>
      </c>
      <c r="G128" s="133">
        <f t="shared" si="15"/>
        <v>0.44994287909431829</v>
      </c>
      <c r="H128" s="77">
        <v>286385</v>
      </c>
      <c r="I128" s="77">
        <v>277052</v>
      </c>
      <c r="J128" s="88">
        <v>125395903</v>
      </c>
      <c r="K128" s="84">
        <f t="shared" si="16"/>
        <v>5.4054898786822907</v>
      </c>
      <c r="L128" s="84">
        <f t="shared" si="17"/>
        <v>5.4054898786822907</v>
      </c>
      <c r="M128" s="96">
        <f t="shared" si="18"/>
        <v>0</v>
      </c>
      <c r="N128" s="96">
        <f t="shared" si="19"/>
        <v>283121295524358.06</v>
      </c>
      <c r="O128" s="89">
        <f t="shared" si="20"/>
        <v>320511865418491.37</v>
      </c>
      <c r="P128" s="86">
        <f t="shared" si="11"/>
        <v>1132.0655510030911</v>
      </c>
      <c r="Q128" s="97">
        <f t="shared" si="21"/>
        <v>-2.1948588353488147E-2</v>
      </c>
      <c r="R128" s="87">
        <f t="shared" si="12"/>
        <v>-6.4864864864864862E-3</v>
      </c>
      <c r="S128" s="87">
        <f t="shared" si="13"/>
        <v>-3.2588997328770714E-2</v>
      </c>
    </row>
    <row r="129" spans="1:19">
      <c r="A129" s="82">
        <v>20180706</v>
      </c>
      <c r="B129" s="82" t="s">
        <v>99</v>
      </c>
      <c r="C129" s="78">
        <v>45950</v>
      </c>
      <c r="D129" s="78">
        <v>44900</v>
      </c>
      <c r="E129" s="83">
        <v>6419324700</v>
      </c>
      <c r="F129" s="83">
        <f t="shared" si="14"/>
        <v>0.44994287909431829</v>
      </c>
      <c r="G129" s="133">
        <f t="shared" si="15"/>
        <v>0.44994287909431829</v>
      </c>
      <c r="H129" s="77">
        <v>277052</v>
      </c>
      <c r="I129" s="77">
        <v>284421</v>
      </c>
      <c r="J129" s="88">
        <v>125395903</v>
      </c>
      <c r="K129" s="84">
        <f t="shared" si="16"/>
        <v>5.4054898786822907</v>
      </c>
      <c r="L129" s="84">
        <f t="shared" si="17"/>
        <v>5.4054898786822907</v>
      </c>
      <c r="M129" s="96">
        <f t="shared" si="18"/>
        <v>0</v>
      </c>
      <c r="N129" s="96">
        <f t="shared" si="19"/>
        <v>283121295524358.06</v>
      </c>
      <c r="O129" s="89">
        <f t="shared" si="20"/>
        <v>322474021399705.81</v>
      </c>
      <c r="P129" s="86">
        <f t="shared" si="11"/>
        <v>1138.9959939342043</v>
      </c>
      <c r="Q129" s="97">
        <f t="shared" si="21"/>
        <v>6.1219449041377333E-3</v>
      </c>
      <c r="R129" s="87">
        <f t="shared" si="12"/>
        <v>-2.2850924918389554E-2</v>
      </c>
      <c r="S129" s="87">
        <f t="shared" si="13"/>
        <v>2.6597894980003752E-2</v>
      </c>
    </row>
    <row r="130" spans="1:19">
      <c r="A130" s="82">
        <v>20180709</v>
      </c>
      <c r="B130" s="82" t="s">
        <v>99</v>
      </c>
      <c r="C130" s="78">
        <v>44900</v>
      </c>
      <c r="D130" s="78">
        <v>45600</v>
      </c>
      <c r="E130" s="83">
        <v>6419324700</v>
      </c>
      <c r="F130" s="83">
        <f t="shared" si="14"/>
        <v>0.44994287909431829</v>
      </c>
      <c r="G130" s="133">
        <f t="shared" si="15"/>
        <v>0.44994287909431829</v>
      </c>
      <c r="H130" s="77">
        <v>284421</v>
      </c>
      <c r="I130" s="77">
        <v>279017</v>
      </c>
      <c r="J130" s="88">
        <v>125395903</v>
      </c>
      <c r="K130" s="84">
        <f t="shared" si="16"/>
        <v>5.4054898786822907</v>
      </c>
      <c r="L130" s="84">
        <f t="shared" si="17"/>
        <v>5.4054898786822907</v>
      </c>
      <c r="M130" s="96">
        <f t="shared" si="18"/>
        <v>0</v>
      </c>
      <c r="N130" s="96">
        <f t="shared" si="19"/>
        <v>283121295524358.06</v>
      </c>
      <c r="O130" s="89">
        <f t="shared" si="20"/>
        <v>320832878764447.81</v>
      </c>
      <c r="P130" s="86">
        <f t="shared" si="11"/>
        <v>1133.1993878109579</v>
      </c>
      <c r="Q130" s="97">
        <f t="shared" si="21"/>
        <v>-5.0892243292484035E-3</v>
      </c>
      <c r="R130" s="87">
        <f t="shared" si="12"/>
        <v>1.5590200445434299E-2</v>
      </c>
      <c r="S130" s="87">
        <f t="shared" si="13"/>
        <v>-1.9000003515914788E-2</v>
      </c>
    </row>
    <row r="131" spans="1:19">
      <c r="A131" s="82">
        <v>20180710</v>
      </c>
      <c r="B131" s="82" t="s">
        <v>99</v>
      </c>
      <c r="C131" s="78">
        <v>45600</v>
      </c>
      <c r="D131" s="78">
        <v>46300</v>
      </c>
      <c r="E131" s="83">
        <v>6419324700</v>
      </c>
      <c r="F131" s="83">
        <f t="shared" si="14"/>
        <v>0.44994287909431829</v>
      </c>
      <c r="G131" s="133">
        <f t="shared" si="15"/>
        <v>0.44994287909431829</v>
      </c>
      <c r="H131" s="77">
        <v>279017</v>
      </c>
      <c r="I131" s="77">
        <v>276070</v>
      </c>
      <c r="J131" s="88">
        <v>125395903</v>
      </c>
      <c r="K131" s="84">
        <f t="shared" si="16"/>
        <v>5.4054898786822907</v>
      </c>
      <c r="L131" s="84">
        <f t="shared" si="17"/>
        <v>5.4054898786822907</v>
      </c>
      <c r="M131" s="96">
        <f t="shared" si="18"/>
        <v>0</v>
      </c>
      <c r="N131" s="96">
        <f t="shared" si="19"/>
        <v>283121295524358.06</v>
      </c>
      <c r="O131" s="89">
        <f t="shared" si="20"/>
        <v>320857155310193.37</v>
      </c>
      <c r="P131" s="86">
        <f t="shared" si="11"/>
        <v>1133.2851339068161</v>
      </c>
      <c r="Q131" s="97">
        <f t="shared" si="21"/>
        <v>7.566726277875174E-5</v>
      </c>
      <c r="R131" s="87">
        <f t="shared" si="12"/>
        <v>1.5350877192982455E-2</v>
      </c>
      <c r="S131" s="87">
        <f t="shared" si="13"/>
        <v>-1.0562080446711133E-2</v>
      </c>
    </row>
    <row r="132" spans="1:19">
      <c r="A132" s="82">
        <v>20180711</v>
      </c>
      <c r="B132" s="82" t="s">
        <v>99</v>
      </c>
      <c r="C132" s="78">
        <v>46300</v>
      </c>
      <c r="D132" s="78">
        <v>46000</v>
      </c>
      <c r="E132" s="83">
        <v>6419324700</v>
      </c>
      <c r="F132" s="83">
        <f t="shared" si="14"/>
        <v>0.44994287909431829</v>
      </c>
      <c r="G132" s="133">
        <f t="shared" si="15"/>
        <v>0.44994287909431829</v>
      </c>
      <c r="H132" s="77">
        <v>276070</v>
      </c>
      <c r="I132" s="77">
        <v>271649</v>
      </c>
      <c r="J132" s="88">
        <v>125395903</v>
      </c>
      <c r="K132" s="84">
        <f t="shared" si="16"/>
        <v>5.4054898786822907</v>
      </c>
      <c r="L132" s="84">
        <f t="shared" si="17"/>
        <v>5.4054898786822907</v>
      </c>
      <c r="M132" s="96">
        <f t="shared" si="18"/>
        <v>0</v>
      </c>
      <c r="N132" s="96">
        <f t="shared" si="19"/>
        <v>283121295524358.06</v>
      </c>
      <c r="O132" s="89">
        <f t="shared" si="20"/>
        <v>316993986475234.37</v>
      </c>
      <c r="P132" s="86">
        <f t="shared" ref="P132:P195" si="22">O132/N132*1000</f>
        <v>1119.6402089363924</v>
      </c>
      <c r="Q132" s="97">
        <f t="shared" si="21"/>
        <v>-1.2040151734263985E-2</v>
      </c>
      <c r="R132" s="87">
        <f t="shared" ref="R132:R195" si="23">(D132-C132)/C132</f>
        <v>-6.4794816414686825E-3</v>
      </c>
      <c r="S132" s="87">
        <f t="shared" ref="S132:S195" si="24">(I132-H132)/H132</f>
        <v>-1.6014054406491108E-2</v>
      </c>
    </row>
    <row r="133" spans="1:19">
      <c r="A133" s="82">
        <v>20180712</v>
      </c>
      <c r="B133" s="82" t="s">
        <v>99</v>
      </c>
      <c r="C133" s="78">
        <v>46000</v>
      </c>
      <c r="D133" s="78">
        <v>45500</v>
      </c>
      <c r="E133" s="83">
        <v>6419324700</v>
      </c>
      <c r="F133" s="83">
        <f t="shared" ref="F133:F196" si="25">G132</f>
        <v>0.44994287909431829</v>
      </c>
      <c r="G133" s="133">
        <f t="shared" ref="G133:G196" si="26">IF(B133="Y",0.4*(C133*E133+H133*J133)/(C133*E133),IF(M133=0,F133,D132*E132*G132/O132*(C133*E133+H133*J133)/(C133*E133)))</f>
        <v>0.44994287909431829</v>
      </c>
      <c r="H133" s="77">
        <v>271649</v>
      </c>
      <c r="I133" s="77">
        <v>282947</v>
      </c>
      <c r="J133" s="88">
        <v>125395903</v>
      </c>
      <c r="K133" s="84">
        <f t="shared" ref="K133:K196" si="27">L132</f>
        <v>5.4054898786822907</v>
      </c>
      <c r="L133" s="84">
        <f t="shared" ref="L133:L196" si="28">IF(B133="Y",0.6*(C133*E133+H133*J133)/(H133*J133),IF(M133=0,K133,I132*J132*L132/O132*(C133*E133+H133*J133)/(H133*J133)))</f>
        <v>5.4054898786822907</v>
      </c>
      <c r="M133" s="96">
        <f t="shared" ref="M133:M196" si="29">IF(O132&lt;&gt;(C133*E133*F133+H133*J133*K133),1,0)</f>
        <v>0</v>
      </c>
      <c r="N133" s="96">
        <f t="shared" ref="N133:N196" si="30">IF(AND(M133=0,B133="N"),N132,N132*(C133*E133*G133+H133*J133*L133)/O132)</f>
        <v>283121295524358.06</v>
      </c>
      <c r="O133" s="89">
        <f t="shared" ref="O133:O196" si="31">D133*E133*G133+I133*J133*L133</f>
        <v>323207903118776.12</v>
      </c>
      <c r="P133" s="86">
        <f t="shared" si="22"/>
        <v>1141.5881045619519</v>
      </c>
      <c r="Q133" s="97">
        <f t="shared" ref="Q133:Q196" si="32">(P133-P132)/P132</f>
        <v>1.9602632569268905E-2</v>
      </c>
      <c r="R133" s="87">
        <f t="shared" si="23"/>
        <v>-1.0869565217391304E-2</v>
      </c>
      <c r="S133" s="87">
        <f t="shared" si="24"/>
        <v>4.1590434715386398E-2</v>
      </c>
    </row>
    <row r="134" spans="1:19">
      <c r="A134" s="82">
        <v>20180713</v>
      </c>
      <c r="B134" s="82" t="s">
        <v>99</v>
      </c>
      <c r="C134" s="78">
        <v>45500</v>
      </c>
      <c r="D134" s="78">
        <v>46500</v>
      </c>
      <c r="E134" s="83">
        <v>6419324700</v>
      </c>
      <c r="F134" s="83">
        <f t="shared" si="25"/>
        <v>0.44994287909431829</v>
      </c>
      <c r="G134" s="133">
        <f t="shared" si="26"/>
        <v>0.44994287909431829</v>
      </c>
      <c r="H134" s="77">
        <v>282947</v>
      </c>
      <c r="I134" s="77">
        <v>282947</v>
      </c>
      <c r="J134" s="88">
        <v>125395903</v>
      </c>
      <c r="K134" s="84">
        <f t="shared" si="27"/>
        <v>5.4054898786822907</v>
      </c>
      <c r="L134" s="84">
        <f t="shared" si="28"/>
        <v>5.4054898786822907</v>
      </c>
      <c r="M134" s="96">
        <f t="shared" si="29"/>
        <v>0</v>
      </c>
      <c r="N134" s="96">
        <f t="shared" si="30"/>
        <v>283121295524358.06</v>
      </c>
      <c r="O134" s="89">
        <f t="shared" si="31"/>
        <v>326096232556135.44</v>
      </c>
      <c r="P134" s="86">
        <f t="shared" si="22"/>
        <v>1151.7898431207202</v>
      </c>
      <c r="Q134" s="97">
        <f t="shared" si="32"/>
        <v>8.9364443427543214E-3</v>
      </c>
      <c r="R134" s="87">
        <f t="shared" si="23"/>
        <v>2.197802197802198E-2</v>
      </c>
      <c r="S134" s="87">
        <f t="shared" si="24"/>
        <v>0</v>
      </c>
    </row>
    <row r="135" spans="1:19">
      <c r="A135" s="82">
        <v>20180716</v>
      </c>
      <c r="B135" s="82" t="s">
        <v>99</v>
      </c>
      <c r="C135" s="78">
        <v>46500</v>
      </c>
      <c r="D135" s="78">
        <v>46050</v>
      </c>
      <c r="E135" s="83">
        <v>6419324700</v>
      </c>
      <c r="F135" s="83">
        <f t="shared" si="25"/>
        <v>0.44994287909431829</v>
      </c>
      <c r="G135" s="133">
        <f t="shared" si="26"/>
        <v>0.44994287909431829</v>
      </c>
      <c r="H135" s="77">
        <v>282947</v>
      </c>
      <c r="I135" s="77">
        <v>288350</v>
      </c>
      <c r="J135" s="88">
        <v>125395903</v>
      </c>
      <c r="K135" s="84">
        <f t="shared" si="27"/>
        <v>5.4054898786822907</v>
      </c>
      <c r="L135" s="84">
        <f t="shared" si="28"/>
        <v>5.4054898786822907</v>
      </c>
      <c r="M135" s="96">
        <f t="shared" si="29"/>
        <v>0</v>
      </c>
      <c r="N135" s="96">
        <f t="shared" si="30"/>
        <v>283121295524358.06</v>
      </c>
      <c r="O135" s="89">
        <f t="shared" si="31"/>
        <v>328458779724448.75</v>
      </c>
      <c r="P135" s="86">
        <f t="shared" si="22"/>
        <v>1160.1344897639115</v>
      </c>
      <c r="Q135" s="97">
        <f t="shared" si="32"/>
        <v>7.2449385563097416E-3</v>
      </c>
      <c r="R135" s="87">
        <f t="shared" si="23"/>
        <v>-9.6774193548387101E-3</v>
      </c>
      <c r="S135" s="87">
        <f t="shared" si="24"/>
        <v>1.9095448971008705E-2</v>
      </c>
    </row>
    <row r="136" spans="1:19">
      <c r="A136" s="82">
        <v>20180717</v>
      </c>
      <c r="B136" s="82" t="s">
        <v>99</v>
      </c>
      <c r="C136" s="78">
        <v>46050</v>
      </c>
      <c r="D136" s="78">
        <v>45850</v>
      </c>
      <c r="E136" s="83">
        <v>6419324700</v>
      </c>
      <c r="F136" s="83">
        <f t="shared" si="25"/>
        <v>0.44994287909431829</v>
      </c>
      <c r="G136" s="133">
        <f t="shared" si="26"/>
        <v>0.44994287909431829</v>
      </c>
      <c r="H136" s="77">
        <v>288350</v>
      </c>
      <c r="I136" s="77">
        <v>290315</v>
      </c>
      <c r="J136" s="88">
        <v>125395903</v>
      </c>
      <c r="K136" s="84">
        <f t="shared" si="27"/>
        <v>5.4054898786822907</v>
      </c>
      <c r="L136" s="84">
        <f t="shared" si="28"/>
        <v>5.4054898786822907</v>
      </c>
      <c r="M136" s="96">
        <f t="shared" si="29"/>
        <v>0</v>
      </c>
      <c r="N136" s="96">
        <f t="shared" si="30"/>
        <v>283121295524358.06</v>
      </c>
      <c r="O136" s="89">
        <f t="shared" si="31"/>
        <v>329213042486009.06</v>
      </c>
      <c r="P136" s="86">
        <f t="shared" si="22"/>
        <v>1162.7985873555936</v>
      </c>
      <c r="Q136" s="97">
        <f t="shared" si="32"/>
        <v>2.2963696150644052E-3</v>
      </c>
      <c r="R136" s="87">
        <f t="shared" si="23"/>
        <v>-4.3431053203040176E-3</v>
      </c>
      <c r="S136" s="87">
        <f t="shared" si="24"/>
        <v>6.8146349921969825E-3</v>
      </c>
    </row>
    <row r="137" spans="1:19">
      <c r="A137" s="82">
        <v>20180718</v>
      </c>
      <c r="B137" s="82" t="s">
        <v>99</v>
      </c>
      <c r="C137" s="78">
        <v>45850</v>
      </c>
      <c r="D137" s="78">
        <v>46550</v>
      </c>
      <c r="E137" s="83">
        <v>6419324700</v>
      </c>
      <c r="F137" s="83">
        <f t="shared" si="25"/>
        <v>0.44994287909431829</v>
      </c>
      <c r="G137" s="133">
        <f t="shared" si="26"/>
        <v>0.44994287909431829</v>
      </c>
      <c r="H137" s="77">
        <v>290315</v>
      </c>
      <c r="I137" s="77">
        <v>284912</v>
      </c>
      <c r="J137" s="88">
        <v>125395903</v>
      </c>
      <c r="K137" s="84">
        <f t="shared" si="27"/>
        <v>5.4054898786822907</v>
      </c>
      <c r="L137" s="84">
        <f t="shared" si="28"/>
        <v>5.4054898786822907</v>
      </c>
      <c r="M137" s="96">
        <f t="shared" si="29"/>
        <v>0</v>
      </c>
      <c r="N137" s="96">
        <f t="shared" si="30"/>
        <v>283121295524358.06</v>
      </c>
      <c r="O137" s="89">
        <f t="shared" si="31"/>
        <v>327572577677035.5</v>
      </c>
      <c r="P137" s="86">
        <f t="shared" si="22"/>
        <v>1157.004375352094</v>
      </c>
      <c r="Q137" s="97">
        <f t="shared" si="32"/>
        <v>-4.982988512805619E-3</v>
      </c>
      <c r="R137" s="87">
        <f t="shared" si="23"/>
        <v>1.5267175572519083E-2</v>
      </c>
      <c r="S137" s="87">
        <f t="shared" si="24"/>
        <v>-1.8610819282503487E-2</v>
      </c>
    </row>
    <row r="138" spans="1:19">
      <c r="A138" s="82">
        <v>20180719</v>
      </c>
      <c r="B138" s="82" t="s">
        <v>99</v>
      </c>
      <c r="C138" s="78">
        <v>46550</v>
      </c>
      <c r="D138" s="78">
        <v>46900</v>
      </c>
      <c r="E138" s="83">
        <v>6419324700</v>
      </c>
      <c r="F138" s="83">
        <f t="shared" si="25"/>
        <v>0.44994287909431829</v>
      </c>
      <c r="G138" s="133">
        <f t="shared" si="26"/>
        <v>0.44994287909431829</v>
      </c>
      <c r="H138" s="77">
        <v>284912</v>
      </c>
      <c r="I138" s="77">
        <v>283438</v>
      </c>
      <c r="J138" s="88">
        <v>125395903</v>
      </c>
      <c r="K138" s="84">
        <f t="shared" si="27"/>
        <v>5.4054898786822907</v>
      </c>
      <c r="L138" s="84">
        <f t="shared" si="28"/>
        <v>5.4054898786822907</v>
      </c>
      <c r="M138" s="96">
        <f t="shared" si="29"/>
        <v>0</v>
      </c>
      <c r="N138" s="96">
        <f t="shared" si="30"/>
        <v>283121295524358.06</v>
      </c>
      <c r="O138" s="89">
        <f t="shared" si="31"/>
        <v>327584377036766</v>
      </c>
      <c r="P138" s="86">
        <f t="shared" si="22"/>
        <v>1157.0460513401492</v>
      </c>
      <c r="Q138" s="97">
        <f t="shared" si="32"/>
        <v>3.6020596760942173E-5</v>
      </c>
      <c r="R138" s="87">
        <f t="shared" si="23"/>
        <v>7.5187969924812026E-3</v>
      </c>
      <c r="S138" s="87">
        <f t="shared" si="24"/>
        <v>-5.1735272645588816E-3</v>
      </c>
    </row>
    <row r="139" spans="1:19">
      <c r="A139" s="82">
        <v>20180720</v>
      </c>
      <c r="B139" s="82" t="s">
        <v>99</v>
      </c>
      <c r="C139" s="78">
        <v>46900</v>
      </c>
      <c r="D139" s="78">
        <v>47450</v>
      </c>
      <c r="E139" s="83">
        <v>6419324700</v>
      </c>
      <c r="F139" s="83">
        <f t="shared" si="25"/>
        <v>0.44994287909431829</v>
      </c>
      <c r="G139" s="133">
        <f t="shared" si="26"/>
        <v>0.44994287909431829</v>
      </c>
      <c r="H139" s="77">
        <v>283438</v>
      </c>
      <c r="I139" s="77">
        <v>280491</v>
      </c>
      <c r="J139" s="88">
        <v>125395903</v>
      </c>
      <c r="K139" s="84">
        <f t="shared" si="27"/>
        <v>5.4054898786822907</v>
      </c>
      <c r="L139" s="84">
        <f t="shared" si="28"/>
        <v>5.4054898786822907</v>
      </c>
      <c r="M139" s="96">
        <f t="shared" si="29"/>
        <v>0</v>
      </c>
      <c r="N139" s="96">
        <f t="shared" si="30"/>
        <v>283121295524358.06</v>
      </c>
      <c r="O139" s="89">
        <f t="shared" si="31"/>
        <v>327175404166907.69</v>
      </c>
      <c r="P139" s="86">
        <f t="shared" si="22"/>
        <v>1155.6015366521926</v>
      </c>
      <c r="Q139" s="97">
        <f t="shared" si="32"/>
        <v>-1.248450471166198E-3</v>
      </c>
      <c r="R139" s="87">
        <f t="shared" si="23"/>
        <v>1.1727078891257996E-2</v>
      </c>
      <c r="S139" s="87">
        <f t="shared" si="24"/>
        <v>-1.0397335572506156E-2</v>
      </c>
    </row>
    <row r="140" spans="1:19">
      <c r="A140" s="82">
        <v>20180723</v>
      </c>
      <c r="B140" s="82" t="s">
        <v>99</v>
      </c>
      <c r="C140" s="78">
        <v>47450</v>
      </c>
      <c r="D140" s="78">
        <v>46500</v>
      </c>
      <c r="E140" s="83">
        <v>6419324700</v>
      </c>
      <c r="F140" s="83">
        <f t="shared" si="25"/>
        <v>0.44994287909431829</v>
      </c>
      <c r="G140" s="133">
        <f t="shared" si="26"/>
        <v>0.44994287909431829</v>
      </c>
      <c r="H140" s="77">
        <v>280491</v>
      </c>
      <c r="I140" s="77">
        <v>262807</v>
      </c>
      <c r="J140" s="88">
        <v>125395903</v>
      </c>
      <c r="K140" s="84">
        <f t="shared" si="27"/>
        <v>5.4054898786822907</v>
      </c>
      <c r="L140" s="84">
        <f t="shared" si="28"/>
        <v>5.4054898786822907</v>
      </c>
      <c r="M140" s="96">
        <f t="shared" si="29"/>
        <v>0</v>
      </c>
      <c r="N140" s="96">
        <f t="shared" si="30"/>
        <v>283121295524358.06</v>
      </c>
      <c r="O140" s="89">
        <f t="shared" si="31"/>
        <v>312444811186411.62</v>
      </c>
      <c r="P140" s="86">
        <f t="shared" si="22"/>
        <v>1103.5722714101905</v>
      </c>
      <c r="Q140" s="97">
        <f t="shared" si="32"/>
        <v>-4.5023534143725896E-2</v>
      </c>
      <c r="R140" s="87">
        <f t="shared" si="23"/>
        <v>-2.0021074815595362E-2</v>
      </c>
      <c r="S140" s="87">
        <f t="shared" si="24"/>
        <v>-6.3046586164974994E-2</v>
      </c>
    </row>
    <row r="141" spans="1:19">
      <c r="A141" s="82">
        <v>20180724</v>
      </c>
      <c r="B141" s="82" t="s">
        <v>99</v>
      </c>
      <c r="C141" s="78">
        <v>46500</v>
      </c>
      <c r="D141" s="78">
        <v>46150</v>
      </c>
      <c r="E141" s="83">
        <v>6419324700</v>
      </c>
      <c r="F141" s="83">
        <f t="shared" si="25"/>
        <v>0.44994287909431829</v>
      </c>
      <c r="G141" s="133">
        <f t="shared" si="26"/>
        <v>0.44994287909431829</v>
      </c>
      <c r="H141" s="77">
        <v>262807</v>
      </c>
      <c r="I141" s="77">
        <v>260350</v>
      </c>
      <c r="J141" s="88">
        <v>125395903</v>
      </c>
      <c r="K141" s="84">
        <f t="shared" si="27"/>
        <v>5.4054898786822907</v>
      </c>
      <c r="L141" s="84">
        <f t="shared" si="28"/>
        <v>5.4054898786822907</v>
      </c>
      <c r="M141" s="96">
        <f t="shared" si="29"/>
        <v>0</v>
      </c>
      <c r="N141" s="96">
        <f t="shared" si="30"/>
        <v>283121295524358.06</v>
      </c>
      <c r="O141" s="89">
        <f t="shared" si="31"/>
        <v>309768476702332.37</v>
      </c>
      <c r="P141" s="86">
        <f t="shared" si="22"/>
        <v>1094.119310695517</v>
      </c>
      <c r="Q141" s="97">
        <f t="shared" si="32"/>
        <v>-8.5657831023555186E-3</v>
      </c>
      <c r="R141" s="87">
        <f t="shared" si="23"/>
        <v>-7.526881720430108E-3</v>
      </c>
      <c r="S141" s="87">
        <f t="shared" si="24"/>
        <v>-9.3490660446639545E-3</v>
      </c>
    </row>
    <row r="142" spans="1:19">
      <c r="A142" s="82">
        <v>20180725</v>
      </c>
      <c r="B142" s="82" t="s">
        <v>99</v>
      </c>
      <c r="C142" s="78">
        <v>46150</v>
      </c>
      <c r="D142" s="78">
        <v>46150</v>
      </c>
      <c r="E142" s="83">
        <v>6419324700</v>
      </c>
      <c r="F142" s="83">
        <f t="shared" si="25"/>
        <v>0.44994287909431829</v>
      </c>
      <c r="G142" s="133">
        <f t="shared" si="26"/>
        <v>0.44994287909431829</v>
      </c>
      <c r="H142" s="77">
        <v>260350</v>
      </c>
      <c r="I142" s="77">
        <v>246596</v>
      </c>
      <c r="J142" s="88">
        <v>125395903</v>
      </c>
      <c r="K142" s="84">
        <f t="shared" si="27"/>
        <v>5.4054898786822907</v>
      </c>
      <c r="L142" s="84">
        <f t="shared" si="28"/>
        <v>5.4054898786822907</v>
      </c>
      <c r="M142" s="96">
        <f t="shared" si="29"/>
        <v>0</v>
      </c>
      <c r="N142" s="96">
        <f t="shared" si="30"/>
        <v>283121295524358.06</v>
      </c>
      <c r="O142" s="89">
        <f t="shared" si="31"/>
        <v>300445653985391.87</v>
      </c>
      <c r="P142" s="86">
        <f t="shared" si="22"/>
        <v>1061.1905876912156</v>
      </c>
      <c r="Q142" s="97">
        <f t="shared" si="32"/>
        <v>-3.0096098919384851E-2</v>
      </c>
      <c r="R142" s="87">
        <f t="shared" si="23"/>
        <v>0</v>
      </c>
      <c r="S142" s="87">
        <f t="shared" si="24"/>
        <v>-5.2828884194353755E-2</v>
      </c>
    </row>
    <row r="143" spans="1:19">
      <c r="A143" s="82">
        <v>20180726</v>
      </c>
      <c r="B143" s="82" t="s">
        <v>99</v>
      </c>
      <c r="C143" s="78">
        <v>46150</v>
      </c>
      <c r="D143" s="78">
        <v>46900</v>
      </c>
      <c r="E143" s="83">
        <v>6419324700</v>
      </c>
      <c r="F143" s="83">
        <f t="shared" si="25"/>
        <v>0.44994287909431829</v>
      </c>
      <c r="G143" s="133">
        <f t="shared" si="26"/>
        <v>0.44994287909431829</v>
      </c>
      <c r="H143" s="77">
        <v>246596</v>
      </c>
      <c r="I143" s="77">
        <v>250035</v>
      </c>
      <c r="J143" s="88">
        <v>125395903</v>
      </c>
      <c r="K143" s="84">
        <f t="shared" si="27"/>
        <v>5.4054898786822907</v>
      </c>
      <c r="L143" s="84">
        <f t="shared" si="28"/>
        <v>5.4054898786822907</v>
      </c>
      <c r="M143" s="96">
        <f t="shared" si="29"/>
        <v>0</v>
      </c>
      <c r="N143" s="96">
        <f t="shared" si="30"/>
        <v>283121295524358.06</v>
      </c>
      <c r="O143" s="89">
        <f t="shared" si="31"/>
        <v>304942945655788.69</v>
      </c>
      <c r="P143" s="86">
        <f t="shared" si="22"/>
        <v>1077.0752694212406</v>
      </c>
      <c r="Q143" s="97">
        <f t="shared" si="32"/>
        <v>1.4968735978505621E-2</v>
      </c>
      <c r="R143" s="87">
        <f t="shared" si="23"/>
        <v>1.6251354279523293E-2</v>
      </c>
      <c r="S143" s="87">
        <f t="shared" si="24"/>
        <v>1.394588720011679E-2</v>
      </c>
    </row>
    <row r="144" spans="1:19">
      <c r="A144" s="82">
        <v>20180727</v>
      </c>
      <c r="B144" s="82" t="s">
        <v>99</v>
      </c>
      <c r="C144" s="78">
        <v>46900</v>
      </c>
      <c r="D144" s="78">
        <v>46900</v>
      </c>
      <c r="E144" s="83">
        <v>6419324700</v>
      </c>
      <c r="F144" s="83">
        <f t="shared" si="25"/>
        <v>0.44994287909431829</v>
      </c>
      <c r="G144" s="133">
        <f t="shared" si="26"/>
        <v>0.44994287909431829</v>
      </c>
      <c r="H144" s="77">
        <v>250035</v>
      </c>
      <c r="I144" s="77">
        <v>252000</v>
      </c>
      <c r="J144" s="88">
        <v>125395903</v>
      </c>
      <c r="K144" s="84">
        <f t="shared" si="27"/>
        <v>5.4054898786822907</v>
      </c>
      <c r="L144" s="84">
        <f t="shared" si="28"/>
        <v>5.4054898786822907</v>
      </c>
      <c r="M144" s="96">
        <f t="shared" si="29"/>
        <v>0</v>
      </c>
      <c r="N144" s="96">
        <f t="shared" si="30"/>
        <v>283121295524358.06</v>
      </c>
      <c r="O144" s="89">
        <f t="shared" si="31"/>
        <v>306274874304820.87</v>
      </c>
      <c r="P144" s="86">
        <f t="shared" si="22"/>
        <v>1081.7797147246763</v>
      </c>
      <c r="Q144" s="97">
        <f t="shared" si="32"/>
        <v>4.3677962320716988E-3</v>
      </c>
      <c r="R144" s="87">
        <f t="shared" si="23"/>
        <v>0</v>
      </c>
      <c r="S144" s="87">
        <f t="shared" si="24"/>
        <v>7.8588997540344346E-3</v>
      </c>
    </row>
    <row r="145" spans="1:19">
      <c r="A145" s="82">
        <v>20180730</v>
      </c>
      <c r="B145" s="82" t="s">
        <v>99</v>
      </c>
      <c r="C145" s="78">
        <v>46900</v>
      </c>
      <c r="D145" s="78">
        <v>46500</v>
      </c>
      <c r="E145" s="83">
        <v>6419324700</v>
      </c>
      <c r="F145" s="83">
        <f t="shared" si="25"/>
        <v>0.44994287909431829</v>
      </c>
      <c r="G145" s="133">
        <f t="shared" si="26"/>
        <v>0.44994287909431829</v>
      </c>
      <c r="H145" s="77">
        <v>252000</v>
      </c>
      <c r="I145" s="77">
        <v>253473</v>
      </c>
      <c r="J145" s="88">
        <v>125395903</v>
      </c>
      <c r="K145" s="84">
        <f t="shared" si="27"/>
        <v>5.4054898786822907</v>
      </c>
      <c r="L145" s="84">
        <f t="shared" si="28"/>
        <v>5.4054898786822907</v>
      </c>
      <c r="M145" s="96">
        <f t="shared" si="29"/>
        <v>0</v>
      </c>
      <c r="N145" s="96">
        <f t="shared" si="30"/>
        <v>283121295524358.06</v>
      </c>
      <c r="O145" s="89">
        <f t="shared" si="31"/>
        <v>306117980646937.87</v>
      </c>
      <c r="P145" s="86">
        <f t="shared" si="22"/>
        <v>1081.2255576889352</v>
      </c>
      <c r="Q145" s="97">
        <f t="shared" si="32"/>
        <v>-5.1226421442203309E-4</v>
      </c>
      <c r="R145" s="87">
        <f t="shared" si="23"/>
        <v>-8.5287846481876331E-3</v>
      </c>
      <c r="S145" s="87">
        <f t="shared" si="24"/>
        <v>5.8452380952380952E-3</v>
      </c>
    </row>
    <row r="146" spans="1:19">
      <c r="A146" s="82">
        <v>20180731</v>
      </c>
      <c r="B146" s="82" t="s">
        <v>99</v>
      </c>
      <c r="C146" s="78">
        <v>46500</v>
      </c>
      <c r="D146" s="78">
        <v>46250</v>
      </c>
      <c r="E146" s="83">
        <v>6419324700</v>
      </c>
      <c r="F146" s="83">
        <f t="shared" si="25"/>
        <v>0.44994287909431829</v>
      </c>
      <c r="G146" s="133">
        <f t="shared" si="26"/>
        <v>0.44994287909431829</v>
      </c>
      <c r="H146" s="77">
        <v>253473</v>
      </c>
      <c r="I146" s="77">
        <v>266736</v>
      </c>
      <c r="J146" s="88">
        <v>125395903</v>
      </c>
      <c r="K146" s="84">
        <f t="shared" si="27"/>
        <v>5.4054898786822907</v>
      </c>
      <c r="L146" s="84">
        <f t="shared" si="28"/>
        <v>5.4054898786822907</v>
      </c>
      <c r="M146" s="96">
        <f t="shared" si="29"/>
        <v>0</v>
      </c>
      <c r="N146" s="96">
        <f t="shared" si="30"/>
        <v>283121295524358.06</v>
      </c>
      <c r="O146" s="89">
        <f t="shared" si="31"/>
        <v>314385908298851.62</v>
      </c>
      <c r="P146" s="86">
        <f t="shared" si="22"/>
        <v>1110.4283332576222</v>
      </c>
      <c r="Q146" s="97">
        <f t="shared" si="32"/>
        <v>2.7008957900612758E-2</v>
      </c>
      <c r="R146" s="87">
        <f t="shared" si="23"/>
        <v>-5.3763440860215058E-3</v>
      </c>
      <c r="S146" s="87">
        <f t="shared" si="24"/>
        <v>5.232509971476252E-2</v>
      </c>
    </row>
    <row r="147" spans="1:19">
      <c r="A147" s="82">
        <v>20180801</v>
      </c>
      <c r="B147" s="82" t="s">
        <v>99</v>
      </c>
      <c r="C147" s="78">
        <v>46250</v>
      </c>
      <c r="D147" s="78">
        <v>46550</v>
      </c>
      <c r="E147" s="83">
        <v>6419324700</v>
      </c>
      <c r="F147" s="83">
        <f t="shared" si="25"/>
        <v>0.44994287909431829</v>
      </c>
      <c r="G147" s="133">
        <f t="shared" si="26"/>
        <v>0.44994287909431829</v>
      </c>
      <c r="H147" s="77">
        <v>266736</v>
      </c>
      <c r="I147" s="77">
        <v>275578</v>
      </c>
      <c r="J147" s="88">
        <v>125395903</v>
      </c>
      <c r="K147" s="84">
        <f t="shared" si="27"/>
        <v>5.4054898786822907</v>
      </c>
      <c r="L147" s="84">
        <f t="shared" si="28"/>
        <v>5.4054898786822907</v>
      </c>
      <c r="M147" s="96">
        <f t="shared" si="29"/>
        <v>0</v>
      </c>
      <c r="N147" s="96">
        <f t="shared" si="30"/>
        <v>283121295524358.06</v>
      </c>
      <c r="O147" s="89">
        <f t="shared" si="31"/>
        <v>321245747137561.75</v>
      </c>
      <c r="P147" s="86">
        <f t="shared" si="22"/>
        <v>1134.6576616308387</v>
      </c>
      <c r="Q147" s="97">
        <f t="shared" si="32"/>
        <v>2.1819803806820946E-2</v>
      </c>
      <c r="R147" s="87">
        <f t="shared" si="23"/>
        <v>6.4864864864864862E-3</v>
      </c>
      <c r="S147" s="87">
        <f t="shared" si="24"/>
        <v>3.3148881290864372E-2</v>
      </c>
    </row>
    <row r="148" spans="1:19">
      <c r="A148" s="82">
        <v>20180802</v>
      </c>
      <c r="B148" s="82" t="s">
        <v>99</v>
      </c>
      <c r="C148" s="78">
        <v>46550</v>
      </c>
      <c r="D148" s="78">
        <v>45550</v>
      </c>
      <c r="E148" s="83">
        <v>6419324700</v>
      </c>
      <c r="F148" s="83">
        <f t="shared" si="25"/>
        <v>0.44994287909431829</v>
      </c>
      <c r="G148" s="133">
        <f t="shared" si="26"/>
        <v>0.44994287909431829</v>
      </c>
      <c r="H148" s="77">
        <v>275578</v>
      </c>
      <c r="I148" s="77">
        <v>276561</v>
      </c>
      <c r="J148" s="88">
        <v>125395903</v>
      </c>
      <c r="K148" s="84">
        <f t="shared" si="27"/>
        <v>5.4054898786822907</v>
      </c>
      <c r="L148" s="84">
        <f t="shared" si="28"/>
        <v>5.4054898786822907</v>
      </c>
      <c r="M148" s="96">
        <f t="shared" si="29"/>
        <v>0</v>
      </c>
      <c r="N148" s="96">
        <f t="shared" si="30"/>
        <v>283121295524358.06</v>
      </c>
      <c r="O148" s="89">
        <f t="shared" si="31"/>
        <v>319023720937860.81</v>
      </c>
      <c r="P148" s="86">
        <f t="shared" si="22"/>
        <v>1126.8093427836618</v>
      </c>
      <c r="Q148" s="97">
        <f t="shared" si="32"/>
        <v>-6.9169046423187362E-3</v>
      </c>
      <c r="R148" s="87">
        <f t="shared" si="23"/>
        <v>-2.1482277121374866E-2</v>
      </c>
      <c r="S148" s="87">
        <f t="shared" si="24"/>
        <v>3.5670481678508445E-3</v>
      </c>
    </row>
    <row r="149" spans="1:19">
      <c r="A149" s="82">
        <v>20180803</v>
      </c>
      <c r="B149" s="82" t="s">
        <v>99</v>
      </c>
      <c r="C149" s="78">
        <v>45550</v>
      </c>
      <c r="D149" s="78">
        <v>45750</v>
      </c>
      <c r="E149" s="83">
        <v>6419324700</v>
      </c>
      <c r="F149" s="83">
        <f t="shared" si="25"/>
        <v>0.44994287909431829</v>
      </c>
      <c r="G149" s="133">
        <f t="shared" si="26"/>
        <v>0.44994287909431829</v>
      </c>
      <c r="H149" s="77">
        <v>276561</v>
      </c>
      <c r="I149" s="77">
        <v>275578</v>
      </c>
      <c r="J149" s="88">
        <v>125395903</v>
      </c>
      <c r="K149" s="84">
        <f t="shared" si="27"/>
        <v>5.4054898786822907</v>
      </c>
      <c r="L149" s="84">
        <f t="shared" si="28"/>
        <v>5.4054898786822907</v>
      </c>
      <c r="M149" s="96">
        <f t="shared" si="29"/>
        <v>0</v>
      </c>
      <c r="N149" s="96">
        <f t="shared" si="30"/>
        <v>283121295524358.06</v>
      </c>
      <c r="O149" s="89">
        <f t="shared" si="31"/>
        <v>318935083587674.37</v>
      </c>
      <c r="P149" s="86">
        <f t="shared" si="22"/>
        <v>1126.4962707838242</v>
      </c>
      <c r="Q149" s="97">
        <f t="shared" si="32"/>
        <v>-2.7783937171142406E-4</v>
      </c>
      <c r="R149" s="87">
        <f t="shared" si="23"/>
        <v>4.3907793633369925E-3</v>
      </c>
      <c r="S149" s="87">
        <f t="shared" si="24"/>
        <v>-3.5543695604224744E-3</v>
      </c>
    </row>
    <row r="150" spans="1:19">
      <c r="A150" s="82">
        <v>20180806</v>
      </c>
      <c r="B150" s="82" t="s">
        <v>99</v>
      </c>
      <c r="C150" s="78">
        <v>45750</v>
      </c>
      <c r="D150" s="78">
        <v>45800</v>
      </c>
      <c r="E150" s="83">
        <v>6419324700</v>
      </c>
      <c r="F150" s="83">
        <f t="shared" si="25"/>
        <v>0.44994287909431829</v>
      </c>
      <c r="G150" s="133">
        <f t="shared" si="26"/>
        <v>0.44994287909431829</v>
      </c>
      <c r="H150" s="77">
        <v>275578</v>
      </c>
      <c r="I150" s="77">
        <v>269192</v>
      </c>
      <c r="J150" s="88">
        <v>125395903</v>
      </c>
      <c r="K150" s="84">
        <f t="shared" si="27"/>
        <v>5.4054898786822907</v>
      </c>
      <c r="L150" s="84">
        <f t="shared" si="28"/>
        <v>5.4054898786822907</v>
      </c>
      <c r="M150" s="96">
        <f t="shared" si="29"/>
        <v>0</v>
      </c>
      <c r="N150" s="96">
        <f t="shared" si="30"/>
        <v>283121295524358.06</v>
      </c>
      <c r="O150" s="89">
        <f t="shared" si="31"/>
        <v>314750901406759</v>
      </c>
      <c r="P150" s="86">
        <f t="shared" si="22"/>
        <v>1111.7175090055341</v>
      </c>
      <c r="Q150" s="97">
        <f t="shared" si="32"/>
        <v>-1.311922832022067E-2</v>
      </c>
      <c r="R150" s="87">
        <f t="shared" si="23"/>
        <v>1.092896174863388E-3</v>
      </c>
      <c r="S150" s="87">
        <f t="shared" si="24"/>
        <v>-2.317311251260986E-2</v>
      </c>
    </row>
    <row r="151" spans="1:19">
      <c r="A151" s="82">
        <v>20180807</v>
      </c>
      <c r="B151" s="82" t="s">
        <v>99</v>
      </c>
      <c r="C151" s="78">
        <v>45800</v>
      </c>
      <c r="D151" s="78">
        <v>46700</v>
      </c>
      <c r="E151" s="83">
        <v>6419324700</v>
      </c>
      <c r="F151" s="83">
        <f t="shared" si="25"/>
        <v>0.44994287909431829</v>
      </c>
      <c r="G151" s="133">
        <f t="shared" si="26"/>
        <v>0.44994287909431829</v>
      </c>
      <c r="H151" s="77">
        <v>269192</v>
      </c>
      <c r="I151" s="77">
        <v>269684</v>
      </c>
      <c r="J151" s="88">
        <v>125395903</v>
      </c>
      <c r="K151" s="84">
        <f t="shared" si="27"/>
        <v>5.4054898786822907</v>
      </c>
      <c r="L151" s="84">
        <f t="shared" si="28"/>
        <v>5.4054898786822907</v>
      </c>
      <c r="M151" s="96">
        <f t="shared" si="29"/>
        <v>0</v>
      </c>
      <c r="N151" s="96">
        <f t="shared" si="30"/>
        <v>283121295524358.06</v>
      </c>
      <c r="O151" s="89">
        <f t="shared" si="31"/>
        <v>317683888432353.69</v>
      </c>
      <c r="P151" s="86">
        <f t="shared" si="22"/>
        <v>1122.0769806240946</v>
      </c>
      <c r="Q151" s="97">
        <f t="shared" si="32"/>
        <v>9.3184388431800345E-3</v>
      </c>
      <c r="R151" s="87">
        <f t="shared" si="23"/>
        <v>1.9650655021834062E-2</v>
      </c>
      <c r="S151" s="87">
        <f t="shared" si="24"/>
        <v>1.8276917590418734E-3</v>
      </c>
    </row>
    <row r="152" spans="1:19">
      <c r="A152" s="82">
        <v>20180808</v>
      </c>
      <c r="B152" s="82" t="s">
        <v>99</v>
      </c>
      <c r="C152" s="78">
        <v>46700</v>
      </c>
      <c r="D152" s="78">
        <v>46800</v>
      </c>
      <c r="E152" s="83">
        <v>6419324700</v>
      </c>
      <c r="F152" s="83">
        <f t="shared" si="25"/>
        <v>0.44994287909431829</v>
      </c>
      <c r="G152" s="133">
        <f t="shared" si="26"/>
        <v>0.44994287909431829</v>
      </c>
      <c r="H152" s="77">
        <v>269684</v>
      </c>
      <c r="I152" s="77">
        <v>271157</v>
      </c>
      <c r="J152" s="88">
        <v>125395903</v>
      </c>
      <c r="K152" s="84">
        <f t="shared" si="27"/>
        <v>5.4054898786822907</v>
      </c>
      <c r="L152" s="84">
        <f t="shared" si="28"/>
        <v>5.4054898786822907</v>
      </c>
      <c r="M152" s="96">
        <f t="shared" si="29"/>
        <v>0</v>
      </c>
      <c r="N152" s="96">
        <f t="shared" si="30"/>
        <v>283121295524358.06</v>
      </c>
      <c r="O152" s="89">
        <f t="shared" si="31"/>
        <v>318971159493150.37</v>
      </c>
      <c r="P152" s="86">
        <f t="shared" si="22"/>
        <v>1126.6236928677379</v>
      </c>
      <c r="Q152" s="97">
        <f t="shared" si="32"/>
        <v>4.0520501909899077E-3</v>
      </c>
      <c r="R152" s="87">
        <f t="shared" si="23"/>
        <v>2.1413276231263384E-3</v>
      </c>
      <c r="S152" s="87">
        <f t="shared" si="24"/>
        <v>5.461948057726821E-3</v>
      </c>
    </row>
    <row r="153" spans="1:19">
      <c r="A153" s="82">
        <v>20180809</v>
      </c>
      <c r="B153" s="82" t="s">
        <v>99</v>
      </c>
      <c r="C153" s="78">
        <v>46800</v>
      </c>
      <c r="D153" s="78">
        <v>46900</v>
      </c>
      <c r="E153" s="83">
        <v>6419324700</v>
      </c>
      <c r="F153" s="83">
        <f t="shared" si="25"/>
        <v>0.44994287909431829</v>
      </c>
      <c r="G153" s="133">
        <f t="shared" si="26"/>
        <v>0.44994287909431829</v>
      </c>
      <c r="H153" s="77">
        <v>271157</v>
      </c>
      <c r="I153" s="77">
        <v>271157</v>
      </c>
      <c r="J153" s="88">
        <v>125395903</v>
      </c>
      <c r="K153" s="84">
        <f t="shared" si="27"/>
        <v>5.4054898786822907</v>
      </c>
      <c r="L153" s="84">
        <f t="shared" si="28"/>
        <v>5.4054898786822907</v>
      </c>
      <c r="M153" s="96">
        <f t="shared" si="29"/>
        <v>0</v>
      </c>
      <c r="N153" s="96">
        <f t="shared" si="30"/>
        <v>283121295524358.06</v>
      </c>
      <c r="O153" s="89">
        <f t="shared" si="31"/>
        <v>319259992436886.31</v>
      </c>
      <c r="P153" s="86">
        <f t="shared" si="22"/>
        <v>1127.6438667236146</v>
      </c>
      <c r="Q153" s="97">
        <f t="shared" si="32"/>
        <v>9.0551429224776402E-4</v>
      </c>
      <c r="R153" s="87">
        <f t="shared" si="23"/>
        <v>2.136752136752137E-3</v>
      </c>
      <c r="S153" s="87">
        <f t="shared" si="24"/>
        <v>0</v>
      </c>
    </row>
    <row r="154" spans="1:19">
      <c r="A154" s="82">
        <v>20180810</v>
      </c>
      <c r="B154" s="82" t="s">
        <v>99</v>
      </c>
      <c r="C154" s="78">
        <v>46900</v>
      </c>
      <c r="D154" s="78">
        <v>45400</v>
      </c>
      <c r="E154" s="83">
        <v>6419324700</v>
      </c>
      <c r="F154" s="83">
        <f t="shared" si="25"/>
        <v>0.44994287909431829</v>
      </c>
      <c r="G154" s="133">
        <f t="shared" si="26"/>
        <v>0.44994287909431829</v>
      </c>
      <c r="H154" s="77">
        <v>271157</v>
      </c>
      <c r="I154" s="77">
        <v>267228</v>
      </c>
      <c r="J154" s="88">
        <v>125395903</v>
      </c>
      <c r="K154" s="84">
        <f t="shared" si="27"/>
        <v>5.4054898786822907</v>
      </c>
      <c r="L154" s="84">
        <f t="shared" si="28"/>
        <v>5.4054898786822907</v>
      </c>
      <c r="M154" s="96">
        <f t="shared" si="29"/>
        <v>0</v>
      </c>
      <c r="N154" s="96">
        <f t="shared" si="30"/>
        <v>283121295524358.06</v>
      </c>
      <c r="O154" s="89">
        <f t="shared" si="31"/>
        <v>312264318809067.62</v>
      </c>
      <c r="P154" s="86">
        <f t="shared" si="22"/>
        <v>1102.9347623983385</v>
      </c>
      <c r="Q154" s="97">
        <f t="shared" si="32"/>
        <v>-2.191215245737884E-2</v>
      </c>
      <c r="R154" s="87">
        <f t="shared" si="23"/>
        <v>-3.1982942430703626E-2</v>
      </c>
      <c r="S154" s="87">
        <f t="shared" si="24"/>
        <v>-1.4489760544629126E-2</v>
      </c>
    </row>
    <row r="155" spans="1:19">
      <c r="A155" s="82">
        <v>20180813</v>
      </c>
      <c r="B155" s="82" t="s">
        <v>99</v>
      </c>
      <c r="C155" s="78">
        <v>45400</v>
      </c>
      <c r="D155" s="78">
        <v>45050</v>
      </c>
      <c r="E155" s="83">
        <v>6419324700</v>
      </c>
      <c r="F155" s="83">
        <f t="shared" si="25"/>
        <v>0.44994287909431829</v>
      </c>
      <c r="G155" s="133">
        <f t="shared" si="26"/>
        <v>0.44994287909431829</v>
      </c>
      <c r="H155" s="77">
        <v>267228</v>
      </c>
      <c r="I155" s="77">
        <v>255929</v>
      </c>
      <c r="J155" s="88">
        <v>125395903</v>
      </c>
      <c r="K155" s="84">
        <f t="shared" si="27"/>
        <v>5.4054898786822907</v>
      </c>
      <c r="L155" s="84">
        <f t="shared" si="28"/>
        <v>5.4054898786822907</v>
      </c>
      <c r="M155" s="96">
        <f t="shared" si="29"/>
        <v>0</v>
      </c>
      <c r="N155" s="96">
        <f t="shared" si="30"/>
        <v>283121295524358.06</v>
      </c>
      <c r="O155" s="89">
        <f t="shared" si="31"/>
        <v>303594644317486</v>
      </c>
      <c r="P155" s="86">
        <f t="shared" si="22"/>
        <v>1072.3129948780788</v>
      </c>
      <c r="Q155" s="97">
        <f t="shared" si="32"/>
        <v>-2.7763897343912242E-2</v>
      </c>
      <c r="R155" s="87">
        <f t="shared" si="23"/>
        <v>-7.709251101321586E-3</v>
      </c>
      <c r="S155" s="87">
        <f t="shared" si="24"/>
        <v>-4.228224587243852E-2</v>
      </c>
    </row>
    <row r="156" spans="1:19">
      <c r="A156" s="82">
        <v>20180814</v>
      </c>
      <c r="B156" s="82" t="s">
        <v>99</v>
      </c>
      <c r="C156" s="78">
        <v>45050</v>
      </c>
      <c r="D156" s="78">
        <v>45150</v>
      </c>
      <c r="E156" s="83">
        <v>6419324700</v>
      </c>
      <c r="F156" s="83">
        <f t="shared" si="25"/>
        <v>0.44994287909431829</v>
      </c>
      <c r="G156" s="133">
        <f t="shared" si="26"/>
        <v>0.44994287909431829</v>
      </c>
      <c r="H156" s="77">
        <v>255929</v>
      </c>
      <c r="I156" s="77">
        <v>256421</v>
      </c>
      <c r="J156" s="88">
        <v>125395903</v>
      </c>
      <c r="K156" s="84">
        <f t="shared" si="27"/>
        <v>5.4054898786822907</v>
      </c>
      <c r="L156" s="84">
        <f t="shared" si="28"/>
        <v>5.4054898786822907</v>
      </c>
      <c r="M156" s="96">
        <f t="shared" si="29"/>
        <v>0</v>
      </c>
      <c r="N156" s="96">
        <f t="shared" si="30"/>
        <v>283121295524358.06</v>
      </c>
      <c r="O156" s="89">
        <f t="shared" si="31"/>
        <v>304216967793193.31</v>
      </c>
      <c r="P156" s="86">
        <f t="shared" si="22"/>
        <v>1074.5110756496249</v>
      </c>
      <c r="Q156" s="97">
        <f t="shared" si="32"/>
        <v>2.0498499804117308E-3</v>
      </c>
      <c r="R156" s="87">
        <f t="shared" si="23"/>
        <v>2.2197558268590455E-3</v>
      </c>
      <c r="S156" s="87">
        <f t="shared" si="24"/>
        <v>1.9224081678903134E-3</v>
      </c>
    </row>
    <row r="157" spans="1:19">
      <c r="A157" s="82">
        <v>20180816</v>
      </c>
      <c r="B157" s="82" t="s">
        <v>99</v>
      </c>
      <c r="C157" s="78">
        <v>45150</v>
      </c>
      <c r="D157" s="78">
        <v>44250</v>
      </c>
      <c r="E157" s="83">
        <v>6419324700</v>
      </c>
      <c r="F157" s="83">
        <f t="shared" si="25"/>
        <v>0.44994287909431829</v>
      </c>
      <c r="G157" s="133">
        <f t="shared" si="26"/>
        <v>0.44994287909431829</v>
      </c>
      <c r="H157" s="77">
        <v>256421</v>
      </c>
      <c r="I157" s="77">
        <v>253964</v>
      </c>
      <c r="J157" s="88">
        <v>125395903</v>
      </c>
      <c r="K157" s="84">
        <f t="shared" si="27"/>
        <v>5.4054898786822907</v>
      </c>
      <c r="L157" s="84">
        <f t="shared" si="28"/>
        <v>5.4054898786822907</v>
      </c>
      <c r="M157" s="96">
        <f t="shared" si="29"/>
        <v>0</v>
      </c>
      <c r="N157" s="96">
        <f t="shared" si="30"/>
        <v>283121295524358.06</v>
      </c>
      <c r="O157" s="89">
        <f t="shared" si="31"/>
        <v>299952052118566.37</v>
      </c>
      <c r="P157" s="86">
        <f t="shared" si="22"/>
        <v>1059.4471587276284</v>
      </c>
      <c r="Q157" s="97">
        <f t="shared" si="32"/>
        <v>-1.4019322148810007E-2</v>
      </c>
      <c r="R157" s="87">
        <f t="shared" si="23"/>
        <v>-1.9933554817275746E-2</v>
      </c>
      <c r="S157" s="87">
        <f t="shared" si="24"/>
        <v>-9.5818985184520766E-3</v>
      </c>
    </row>
    <row r="158" spans="1:19">
      <c r="A158" s="82">
        <v>20180817</v>
      </c>
      <c r="B158" s="82" t="s">
        <v>99</v>
      </c>
      <c r="C158" s="78">
        <v>44250</v>
      </c>
      <c r="D158" s="78">
        <v>44100</v>
      </c>
      <c r="E158" s="83">
        <v>6419324700</v>
      </c>
      <c r="F158" s="83">
        <f t="shared" si="25"/>
        <v>0.44994287909431829</v>
      </c>
      <c r="G158" s="133">
        <f t="shared" si="26"/>
        <v>0.44994287909431829</v>
      </c>
      <c r="H158" s="77">
        <v>253964</v>
      </c>
      <c r="I158" s="77">
        <v>258385</v>
      </c>
      <c r="J158" s="88">
        <v>125395903</v>
      </c>
      <c r="K158" s="84">
        <f t="shared" si="27"/>
        <v>5.4054898786822907</v>
      </c>
      <c r="L158" s="84">
        <f t="shared" si="28"/>
        <v>5.4054898786822907</v>
      </c>
      <c r="M158" s="96">
        <f t="shared" si="29"/>
        <v>0</v>
      </c>
      <c r="N158" s="96">
        <f t="shared" si="30"/>
        <v>283121295524358.06</v>
      </c>
      <c r="O158" s="89">
        <f t="shared" si="31"/>
        <v>302515472706713.69</v>
      </c>
      <c r="P158" s="86">
        <f t="shared" si="22"/>
        <v>1068.5013013466062</v>
      </c>
      <c r="Q158" s="97">
        <f t="shared" si="32"/>
        <v>8.5461011853120994E-3</v>
      </c>
      <c r="R158" s="87">
        <f t="shared" si="23"/>
        <v>-3.3898305084745762E-3</v>
      </c>
      <c r="S158" s="87">
        <f t="shared" si="24"/>
        <v>1.740797908364965E-2</v>
      </c>
    </row>
    <row r="159" spans="1:19">
      <c r="A159" s="82">
        <v>20180820</v>
      </c>
      <c r="B159" s="82" t="s">
        <v>99</v>
      </c>
      <c r="C159" s="78">
        <v>44100</v>
      </c>
      <c r="D159" s="78">
        <v>43850</v>
      </c>
      <c r="E159" s="83">
        <v>6419324700</v>
      </c>
      <c r="F159" s="83">
        <f t="shared" si="25"/>
        <v>0.44994287909431829</v>
      </c>
      <c r="G159" s="133">
        <f t="shared" si="26"/>
        <v>0.44994287909431829</v>
      </c>
      <c r="H159" s="77">
        <v>258385</v>
      </c>
      <c r="I159" s="77">
        <v>256421</v>
      </c>
      <c r="J159" s="88">
        <v>125395903</v>
      </c>
      <c r="K159" s="84">
        <f t="shared" si="27"/>
        <v>5.4054898786822907</v>
      </c>
      <c r="L159" s="84">
        <f t="shared" si="28"/>
        <v>5.4054898786822907</v>
      </c>
      <c r="M159" s="96">
        <f t="shared" si="29"/>
        <v>0</v>
      </c>
      <c r="N159" s="96">
        <f t="shared" si="30"/>
        <v>283121295524358.06</v>
      </c>
      <c r="O159" s="89">
        <f t="shared" si="31"/>
        <v>300462139524626.25</v>
      </c>
      <c r="P159" s="86">
        <f t="shared" si="22"/>
        <v>1061.2488155232261</v>
      </c>
      <c r="Q159" s="97">
        <f t="shared" si="32"/>
        <v>-6.7875311094520458E-3</v>
      </c>
      <c r="R159" s="87">
        <f t="shared" si="23"/>
        <v>-5.6689342403628117E-3</v>
      </c>
      <c r="S159" s="87">
        <f t="shared" si="24"/>
        <v>-7.6010604330746757E-3</v>
      </c>
    </row>
    <row r="160" spans="1:19">
      <c r="A160" s="82">
        <v>20180821</v>
      </c>
      <c r="B160" s="82" t="s">
        <v>99</v>
      </c>
      <c r="C160" s="78">
        <v>43850</v>
      </c>
      <c r="D160" s="78">
        <v>44800</v>
      </c>
      <c r="E160" s="83">
        <v>6419324700</v>
      </c>
      <c r="F160" s="83">
        <f t="shared" si="25"/>
        <v>0.44994287909431829</v>
      </c>
      <c r="G160" s="133">
        <f t="shared" si="26"/>
        <v>0.44994287909431829</v>
      </c>
      <c r="H160" s="77">
        <v>256421</v>
      </c>
      <c r="I160" s="77">
        <v>263789</v>
      </c>
      <c r="J160" s="88">
        <v>125395903</v>
      </c>
      <c r="K160" s="84">
        <f t="shared" si="27"/>
        <v>5.4054898786822907</v>
      </c>
      <c r="L160" s="84">
        <f t="shared" si="28"/>
        <v>5.4054898786822907</v>
      </c>
      <c r="M160" s="96">
        <f t="shared" si="29"/>
        <v>0</v>
      </c>
      <c r="N160" s="96">
        <f t="shared" si="30"/>
        <v>283121295524358.06</v>
      </c>
      <c r="O160" s="89">
        <f t="shared" si="31"/>
        <v>308200276554274.69</v>
      </c>
      <c r="P160" s="86">
        <f t="shared" si="22"/>
        <v>1088.5803414521286</v>
      </c>
      <c r="Q160" s="97">
        <f t="shared" si="32"/>
        <v>2.5754116781206714E-2</v>
      </c>
      <c r="R160" s="87">
        <f t="shared" si="23"/>
        <v>2.1664766248574687E-2</v>
      </c>
      <c r="S160" s="87">
        <f t="shared" si="24"/>
        <v>2.8733996045565691E-2</v>
      </c>
    </row>
    <row r="161" spans="1:19">
      <c r="A161" s="82">
        <v>20180822</v>
      </c>
      <c r="B161" s="82" t="s">
        <v>99</v>
      </c>
      <c r="C161" s="78">
        <v>44800</v>
      </c>
      <c r="D161" s="78">
        <v>46100</v>
      </c>
      <c r="E161" s="83">
        <v>6419324700</v>
      </c>
      <c r="F161" s="83">
        <f t="shared" si="25"/>
        <v>0.44994287909431829</v>
      </c>
      <c r="G161" s="133">
        <f t="shared" si="26"/>
        <v>0.44994287909431829</v>
      </c>
      <c r="H161" s="77">
        <v>263789</v>
      </c>
      <c r="I161" s="77">
        <v>263789</v>
      </c>
      <c r="J161" s="88">
        <v>125395903</v>
      </c>
      <c r="K161" s="84">
        <f t="shared" si="27"/>
        <v>5.4054898786822907</v>
      </c>
      <c r="L161" s="84">
        <f t="shared" si="28"/>
        <v>5.4054898786822907</v>
      </c>
      <c r="M161" s="96">
        <f t="shared" si="29"/>
        <v>0</v>
      </c>
      <c r="N161" s="96">
        <f t="shared" si="30"/>
        <v>283121295524358.06</v>
      </c>
      <c r="O161" s="89">
        <f t="shared" si="31"/>
        <v>311955104822841.75</v>
      </c>
      <c r="P161" s="86">
        <f t="shared" si="22"/>
        <v>1101.8426015785274</v>
      </c>
      <c r="Q161" s="97">
        <f t="shared" si="32"/>
        <v>1.2183078842584478E-2</v>
      </c>
      <c r="R161" s="87">
        <f t="shared" si="23"/>
        <v>2.9017857142857144E-2</v>
      </c>
      <c r="S161" s="87">
        <f t="shared" si="24"/>
        <v>0</v>
      </c>
    </row>
    <row r="162" spans="1:19">
      <c r="A162" s="82">
        <v>20180823</v>
      </c>
      <c r="B162" s="82" t="s">
        <v>99</v>
      </c>
      <c r="C162" s="78">
        <v>46100</v>
      </c>
      <c r="D162" s="78">
        <v>46200</v>
      </c>
      <c r="E162" s="83">
        <v>6419324700</v>
      </c>
      <c r="F162" s="83">
        <f t="shared" si="25"/>
        <v>0.44994287909431829</v>
      </c>
      <c r="G162" s="133">
        <f t="shared" si="26"/>
        <v>0.44994287909431829</v>
      </c>
      <c r="H162" s="77">
        <v>263789</v>
      </c>
      <c r="I162" s="77">
        <v>269192</v>
      </c>
      <c r="J162" s="88">
        <v>125395903</v>
      </c>
      <c r="K162" s="84">
        <f t="shared" si="27"/>
        <v>5.4054898786822907</v>
      </c>
      <c r="L162" s="84">
        <f t="shared" si="28"/>
        <v>5.4054898786822907</v>
      </c>
      <c r="M162" s="96">
        <f t="shared" si="29"/>
        <v>0</v>
      </c>
      <c r="N162" s="96">
        <f t="shared" si="30"/>
        <v>283121295524358.06</v>
      </c>
      <c r="O162" s="89">
        <f t="shared" si="31"/>
        <v>315906233181702.69</v>
      </c>
      <c r="P162" s="86">
        <f t="shared" si="22"/>
        <v>1115.7982044290413</v>
      </c>
      <c r="Q162" s="97">
        <f t="shared" si="32"/>
        <v>1.2665695472766095E-2</v>
      </c>
      <c r="R162" s="87">
        <f t="shared" si="23"/>
        <v>2.1691973969631237E-3</v>
      </c>
      <c r="S162" s="87">
        <f t="shared" si="24"/>
        <v>2.0482279397548799E-2</v>
      </c>
    </row>
    <row r="163" spans="1:19">
      <c r="A163" s="82">
        <v>20180824</v>
      </c>
      <c r="B163" s="82" t="s">
        <v>99</v>
      </c>
      <c r="C163" s="78">
        <v>46200</v>
      </c>
      <c r="D163" s="78">
        <v>46150</v>
      </c>
      <c r="E163" s="83">
        <v>6419324700</v>
      </c>
      <c r="F163" s="83">
        <f t="shared" si="25"/>
        <v>0.44994287909431829</v>
      </c>
      <c r="G163" s="133">
        <f t="shared" si="26"/>
        <v>0.44994287909431829</v>
      </c>
      <c r="H163" s="77">
        <v>269192</v>
      </c>
      <c r="I163" s="77">
        <v>274596</v>
      </c>
      <c r="J163" s="88">
        <v>125395903</v>
      </c>
      <c r="K163" s="84">
        <f t="shared" si="27"/>
        <v>5.4054898786822907</v>
      </c>
      <c r="L163" s="84">
        <f t="shared" si="28"/>
        <v>5.4054898786822907</v>
      </c>
      <c r="M163" s="96">
        <f t="shared" si="29"/>
        <v>0</v>
      </c>
      <c r="N163" s="96">
        <f t="shared" si="30"/>
        <v>283121295524358.06</v>
      </c>
      <c r="O163" s="89">
        <f t="shared" si="31"/>
        <v>319424789951244.25</v>
      </c>
      <c r="P163" s="86">
        <f t="shared" si="22"/>
        <v>1128.2259406154874</v>
      </c>
      <c r="Q163" s="97">
        <f t="shared" si="32"/>
        <v>1.1137978298509075E-2</v>
      </c>
      <c r="R163" s="87">
        <f t="shared" si="23"/>
        <v>-1.0822510822510823E-3</v>
      </c>
      <c r="S163" s="87">
        <f t="shared" si="24"/>
        <v>2.0074890784272936E-2</v>
      </c>
    </row>
    <row r="164" spans="1:19">
      <c r="A164" s="82">
        <v>20180827</v>
      </c>
      <c r="B164" s="82" t="s">
        <v>99</v>
      </c>
      <c r="C164" s="78">
        <v>46150</v>
      </c>
      <c r="D164" s="78">
        <v>46300</v>
      </c>
      <c r="E164" s="83">
        <v>6419324700</v>
      </c>
      <c r="F164" s="83">
        <f t="shared" si="25"/>
        <v>0.44994287909431829</v>
      </c>
      <c r="G164" s="133">
        <f t="shared" si="26"/>
        <v>0.44994287909431829</v>
      </c>
      <c r="H164" s="77">
        <v>274596</v>
      </c>
      <c r="I164" s="77">
        <v>273122</v>
      </c>
      <c r="J164" s="88">
        <v>125395903</v>
      </c>
      <c r="K164" s="84">
        <f t="shared" si="27"/>
        <v>5.4054898786822907</v>
      </c>
      <c r="L164" s="84">
        <f t="shared" si="28"/>
        <v>5.4054898786822907</v>
      </c>
      <c r="M164" s="96">
        <f t="shared" si="29"/>
        <v>0</v>
      </c>
      <c r="N164" s="96">
        <f t="shared" si="30"/>
        <v>283121295524358.06</v>
      </c>
      <c r="O164" s="89">
        <f t="shared" si="31"/>
        <v>318858923423502.87</v>
      </c>
      <c r="P164" s="86">
        <f t="shared" si="22"/>
        <v>1126.227268891789</v>
      </c>
      <c r="Q164" s="97">
        <f t="shared" si="32"/>
        <v>-1.7715172570913068E-3</v>
      </c>
      <c r="R164" s="87">
        <f t="shared" si="23"/>
        <v>3.2502708559046588E-3</v>
      </c>
      <c r="S164" s="87">
        <f t="shared" si="24"/>
        <v>-5.3678859123949367E-3</v>
      </c>
    </row>
    <row r="165" spans="1:19">
      <c r="A165" s="82">
        <v>20180828</v>
      </c>
      <c r="B165" s="82" t="s">
        <v>99</v>
      </c>
      <c r="C165" s="78">
        <v>46300</v>
      </c>
      <c r="D165" s="78">
        <v>46550</v>
      </c>
      <c r="E165" s="83">
        <v>6419324700</v>
      </c>
      <c r="F165" s="83">
        <f t="shared" si="25"/>
        <v>0.44994287909431829</v>
      </c>
      <c r="G165" s="133">
        <f t="shared" si="26"/>
        <v>0.44994287909431829</v>
      </c>
      <c r="H165" s="77">
        <v>273122</v>
      </c>
      <c r="I165" s="77">
        <v>264280</v>
      </c>
      <c r="J165" s="88">
        <v>125395903</v>
      </c>
      <c r="K165" s="84">
        <f t="shared" si="27"/>
        <v>5.4054898786822907</v>
      </c>
      <c r="L165" s="84">
        <f t="shared" si="28"/>
        <v>5.4054898786822907</v>
      </c>
      <c r="M165" s="96">
        <f t="shared" si="29"/>
        <v>0</v>
      </c>
      <c r="N165" s="96">
        <f t="shared" si="30"/>
        <v>283121295524358.06</v>
      </c>
      <c r="O165" s="89">
        <f t="shared" si="31"/>
        <v>313587665775340.31</v>
      </c>
      <c r="P165" s="86">
        <f t="shared" si="22"/>
        <v>1107.608896725895</v>
      </c>
      <c r="Q165" s="97">
        <f t="shared" si="32"/>
        <v>-1.6531629698697092E-2</v>
      </c>
      <c r="R165" s="87">
        <f t="shared" si="23"/>
        <v>5.3995680345572351E-3</v>
      </c>
      <c r="S165" s="87">
        <f t="shared" si="24"/>
        <v>-3.2373810970921423E-2</v>
      </c>
    </row>
    <row r="166" spans="1:19">
      <c r="A166" s="82">
        <v>20180829</v>
      </c>
      <c r="B166" s="82" t="s">
        <v>99</v>
      </c>
      <c r="C166" s="78">
        <v>46550</v>
      </c>
      <c r="D166" s="78">
        <v>46800</v>
      </c>
      <c r="E166" s="83">
        <v>6419324700</v>
      </c>
      <c r="F166" s="83">
        <f t="shared" si="25"/>
        <v>0.44994287909431829</v>
      </c>
      <c r="G166" s="133">
        <f t="shared" si="26"/>
        <v>0.44994287909431829</v>
      </c>
      <c r="H166" s="77">
        <v>264280</v>
      </c>
      <c r="I166" s="77">
        <v>264771</v>
      </c>
      <c r="J166" s="88">
        <v>125395903</v>
      </c>
      <c r="K166" s="84">
        <f t="shared" si="27"/>
        <v>5.4054898786822907</v>
      </c>
      <c r="L166" s="84">
        <f t="shared" si="28"/>
        <v>5.4054898786822907</v>
      </c>
      <c r="M166" s="96">
        <f t="shared" si="29"/>
        <v>0</v>
      </c>
      <c r="N166" s="96">
        <f t="shared" si="30"/>
        <v>283121295524358.06</v>
      </c>
      <c r="O166" s="89">
        <f t="shared" si="31"/>
        <v>314642560840367.06</v>
      </c>
      <c r="P166" s="86">
        <f t="shared" si="22"/>
        <v>1111.3348441615092</v>
      </c>
      <c r="Q166" s="97">
        <f t="shared" si="32"/>
        <v>3.3639558571876421E-3</v>
      </c>
      <c r="R166" s="87">
        <f t="shared" si="23"/>
        <v>5.3705692803437165E-3</v>
      </c>
      <c r="S166" s="87">
        <f t="shared" si="24"/>
        <v>1.8578780081731497E-3</v>
      </c>
    </row>
    <row r="167" spans="1:19">
      <c r="A167" s="82">
        <v>20180830</v>
      </c>
      <c r="B167" s="82" t="s">
        <v>99</v>
      </c>
      <c r="C167" s="78">
        <v>46800</v>
      </c>
      <c r="D167" s="78">
        <v>47650</v>
      </c>
      <c r="E167" s="83">
        <v>6419324700</v>
      </c>
      <c r="F167" s="83">
        <f t="shared" si="25"/>
        <v>0.44994287909431829</v>
      </c>
      <c r="G167" s="133">
        <f t="shared" si="26"/>
        <v>0.44994287909431829</v>
      </c>
      <c r="H167" s="77">
        <v>264771</v>
      </c>
      <c r="I167" s="77">
        <v>261824</v>
      </c>
      <c r="J167" s="88">
        <v>125395903</v>
      </c>
      <c r="K167" s="84">
        <f t="shared" si="27"/>
        <v>5.4054898786822907</v>
      </c>
      <c r="L167" s="84">
        <f t="shared" si="28"/>
        <v>5.4054898786822907</v>
      </c>
      <c r="M167" s="96">
        <f t="shared" si="29"/>
        <v>0</v>
      </c>
      <c r="N167" s="96">
        <f t="shared" si="30"/>
        <v>283121295524358.06</v>
      </c>
      <c r="O167" s="89">
        <f t="shared" si="31"/>
        <v>315100086801716.5</v>
      </c>
      <c r="P167" s="86">
        <f t="shared" si="22"/>
        <v>1112.9508510411827</v>
      </c>
      <c r="Q167" s="97">
        <f t="shared" si="32"/>
        <v>1.4541133918038343E-3</v>
      </c>
      <c r="R167" s="87">
        <f t="shared" si="23"/>
        <v>1.8162393162393164E-2</v>
      </c>
      <c r="S167" s="87">
        <f t="shared" si="24"/>
        <v>-1.1130373039343432E-2</v>
      </c>
    </row>
    <row r="168" spans="1:19">
      <c r="A168" s="82">
        <v>20180831</v>
      </c>
      <c r="B168" s="82" t="s">
        <v>99</v>
      </c>
      <c r="C168" s="78">
        <v>47650</v>
      </c>
      <c r="D168" s="78">
        <v>48450</v>
      </c>
      <c r="E168" s="83">
        <v>6419324700</v>
      </c>
      <c r="F168" s="83">
        <f t="shared" si="25"/>
        <v>0.44994287909431829</v>
      </c>
      <c r="G168" s="133">
        <f t="shared" si="26"/>
        <v>0.44994287909431829</v>
      </c>
      <c r="H168" s="77">
        <v>261824</v>
      </c>
      <c r="I168" s="77">
        <v>265263</v>
      </c>
      <c r="J168" s="88">
        <v>125395903</v>
      </c>
      <c r="K168" s="84">
        <f t="shared" si="27"/>
        <v>5.4054898786822907</v>
      </c>
      <c r="L168" s="84">
        <f t="shared" si="28"/>
        <v>5.4054898786822907</v>
      </c>
      <c r="M168" s="96">
        <f t="shared" si="29"/>
        <v>0</v>
      </c>
      <c r="N168" s="96">
        <f t="shared" si="30"/>
        <v>283121295524358.06</v>
      </c>
      <c r="O168" s="89">
        <f t="shared" si="31"/>
        <v>319741794943981.25</v>
      </c>
      <c r="P168" s="86">
        <f t="shared" si="22"/>
        <v>1129.345619699146</v>
      </c>
      <c r="Q168" s="97">
        <f t="shared" si="32"/>
        <v>1.473090086828705E-2</v>
      </c>
      <c r="R168" s="87">
        <f t="shared" si="23"/>
        <v>1.6789087093389297E-2</v>
      </c>
      <c r="S168" s="87">
        <f t="shared" si="24"/>
        <v>1.3134777560498656E-2</v>
      </c>
    </row>
    <row r="169" spans="1:19">
      <c r="A169" s="82">
        <v>20180903</v>
      </c>
      <c r="B169" s="82" t="s">
        <v>99</v>
      </c>
      <c r="C169" s="78">
        <v>48450</v>
      </c>
      <c r="D169" s="78">
        <v>47450</v>
      </c>
      <c r="E169" s="83">
        <v>6419324700</v>
      </c>
      <c r="F169" s="83">
        <f t="shared" si="25"/>
        <v>0.44994287909431829</v>
      </c>
      <c r="G169" s="133">
        <f t="shared" si="26"/>
        <v>0.44994287909431829</v>
      </c>
      <c r="H169" s="77">
        <v>265263</v>
      </c>
      <c r="I169" s="77">
        <v>262315</v>
      </c>
      <c r="J169" s="88">
        <v>125395903</v>
      </c>
      <c r="K169" s="84">
        <f t="shared" si="27"/>
        <v>5.4054898786822907</v>
      </c>
      <c r="L169" s="84">
        <f t="shared" si="28"/>
        <v>5.4054898786822907</v>
      </c>
      <c r="M169" s="96">
        <f t="shared" si="29"/>
        <v>0</v>
      </c>
      <c r="N169" s="96">
        <f t="shared" si="30"/>
        <v>283121295524358.06</v>
      </c>
      <c r="O169" s="89">
        <f t="shared" si="31"/>
        <v>314855233619931.5</v>
      </c>
      <c r="P169" s="86">
        <f t="shared" si="22"/>
        <v>1112.0860161253509</v>
      </c>
      <c r="Q169" s="97">
        <f t="shared" si="32"/>
        <v>-1.528283571719442E-2</v>
      </c>
      <c r="R169" s="87">
        <f t="shared" si="23"/>
        <v>-2.063983488132095E-2</v>
      </c>
      <c r="S169" s="87">
        <f t="shared" si="24"/>
        <v>-1.1113498678669849E-2</v>
      </c>
    </row>
    <row r="170" spans="1:19">
      <c r="A170" s="82">
        <v>20180904</v>
      </c>
      <c r="B170" s="82" t="s">
        <v>99</v>
      </c>
      <c r="C170" s="78">
        <v>47450</v>
      </c>
      <c r="D170" s="78">
        <v>47650</v>
      </c>
      <c r="E170" s="83">
        <v>6419324700</v>
      </c>
      <c r="F170" s="83">
        <f t="shared" si="25"/>
        <v>0.44994287909431829</v>
      </c>
      <c r="G170" s="133">
        <f t="shared" si="26"/>
        <v>0.44994287909431829</v>
      </c>
      <c r="H170" s="77">
        <v>262315</v>
      </c>
      <c r="I170" s="77">
        <v>275087</v>
      </c>
      <c r="J170" s="88">
        <v>125395903</v>
      </c>
      <c r="K170" s="84">
        <f t="shared" si="27"/>
        <v>5.4054898786822907</v>
      </c>
      <c r="L170" s="84">
        <f t="shared" si="28"/>
        <v>5.4054898786822907</v>
      </c>
      <c r="M170" s="96">
        <f t="shared" si="29"/>
        <v>0</v>
      </c>
      <c r="N170" s="96">
        <f t="shared" si="30"/>
        <v>283121295524358.06</v>
      </c>
      <c r="O170" s="89">
        <f t="shared" si="31"/>
        <v>324090096812970.06</v>
      </c>
      <c r="P170" s="86">
        <f t="shared" si="22"/>
        <v>1144.7040612495618</v>
      </c>
      <c r="Q170" s="97">
        <f t="shared" si="32"/>
        <v>2.9330505600507786E-2</v>
      </c>
      <c r="R170" s="87">
        <f t="shared" si="23"/>
        <v>4.2149631190727078E-3</v>
      </c>
      <c r="S170" s="87">
        <f t="shared" si="24"/>
        <v>4.8689552637096623E-2</v>
      </c>
    </row>
    <row r="171" spans="1:19">
      <c r="A171" s="82">
        <v>20180905</v>
      </c>
      <c r="B171" s="82" t="s">
        <v>99</v>
      </c>
      <c r="C171" s="78">
        <v>47650</v>
      </c>
      <c r="D171" s="78">
        <v>46600</v>
      </c>
      <c r="E171" s="83">
        <v>6419324700</v>
      </c>
      <c r="F171" s="83">
        <f t="shared" si="25"/>
        <v>0.44994287909431829</v>
      </c>
      <c r="G171" s="133">
        <f t="shared" si="26"/>
        <v>0.44994287909431829</v>
      </c>
      <c r="H171" s="77">
        <v>275087</v>
      </c>
      <c r="I171" s="77">
        <v>269684</v>
      </c>
      <c r="J171" s="88">
        <v>125395903</v>
      </c>
      <c r="K171" s="84">
        <f t="shared" si="27"/>
        <v>5.4054898786822907</v>
      </c>
      <c r="L171" s="84">
        <f t="shared" si="28"/>
        <v>5.4054898786822907</v>
      </c>
      <c r="M171" s="96">
        <f t="shared" si="29"/>
        <v>0</v>
      </c>
      <c r="N171" s="96">
        <f t="shared" si="30"/>
        <v>283121295524358.06</v>
      </c>
      <c r="O171" s="89">
        <f t="shared" si="31"/>
        <v>317395055488617.75</v>
      </c>
      <c r="P171" s="86">
        <f t="shared" si="22"/>
        <v>1121.0568067682179</v>
      </c>
      <c r="Q171" s="97">
        <f t="shared" si="32"/>
        <v>-2.0657963295360814E-2</v>
      </c>
      <c r="R171" s="87">
        <f t="shared" si="23"/>
        <v>-2.2035676810073453E-2</v>
      </c>
      <c r="S171" s="87">
        <f t="shared" si="24"/>
        <v>-1.9641059010422159E-2</v>
      </c>
    </row>
    <row r="172" spans="1:19">
      <c r="A172" s="82">
        <v>20180906</v>
      </c>
      <c r="B172" s="82" t="s">
        <v>99</v>
      </c>
      <c r="C172" s="78">
        <v>46600</v>
      </c>
      <c r="D172" s="78">
        <v>46100</v>
      </c>
      <c r="E172" s="83">
        <v>6419324700</v>
      </c>
      <c r="F172" s="83">
        <f t="shared" si="25"/>
        <v>0.44994287909431829</v>
      </c>
      <c r="G172" s="133">
        <f t="shared" si="26"/>
        <v>0.44994287909431829</v>
      </c>
      <c r="H172" s="77">
        <v>269684</v>
      </c>
      <c r="I172" s="77">
        <v>272631</v>
      </c>
      <c r="J172" s="88">
        <v>125395903</v>
      </c>
      <c r="K172" s="84">
        <f t="shared" si="27"/>
        <v>5.4054898786822907</v>
      </c>
      <c r="L172" s="84">
        <f t="shared" si="28"/>
        <v>5.4054898786822907</v>
      </c>
      <c r="M172" s="96">
        <f t="shared" si="29"/>
        <v>0</v>
      </c>
      <c r="N172" s="96">
        <f t="shared" si="30"/>
        <v>283121295524358.06</v>
      </c>
      <c r="O172" s="89">
        <f t="shared" si="31"/>
        <v>317948444830344.12</v>
      </c>
      <c r="P172" s="86">
        <f t="shared" si="22"/>
        <v>1123.0114083841133</v>
      </c>
      <c r="Q172" s="97">
        <f t="shared" si="32"/>
        <v>1.7435348539831122E-3</v>
      </c>
      <c r="R172" s="87">
        <f t="shared" si="23"/>
        <v>-1.0729613733905579E-2</v>
      </c>
      <c r="S172" s="87">
        <f t="shared" si="24"/>
        <v>1.0927604158941576E-2</v>
      </c>
    </row>
    <row r="173" spans="1:19">
      <c r="A173" s="82">
        <v>20180907</v>
      </c>
      <c r="B173" s="82" t="s">
        <v>99</v>
      </c>
      <c r="C173" s="78">
        <v>46100</v>
      </c>
      <c r="D173" s="78">
        <v>44900</v>
      </c>
      <c r="E173" s="83">
        <v>6419324700</v>
      </c>
      <c r="F173" s="83">
        <f t="shared" si="25"/>
        <v>0.44994287909431829</v>
      </c>
      <c r="G173" s="133">
        <f t="shared" si="26"/>
        <v>0.44994287909431829</v>
      </c>
      <c r="H173" s="77">
        <v>272631</v>
      </c>
      <c r="I173" s="77">
        <v>274596</v>
      </c>
      <c r="J173" s="88">
        <v>125395903</v>
      </c>
      <c r="K173" s="84">
        <f t="shared" si="27"/>
        <v>5.4054898786822907</v>
      </c>
      <c r="L173" s="84">
        <f t="shared" si="28"/>
        <v>5.4054898786822907</v>
      </c>
      <c r="M173" s="96">
        <f t="shared" si="29"/>
        <v>0</v>
      </c>
      <c r="N173" s="96">
        <f t="shared" si="30"/>
        <v>283121295524358.06</v>
      </c>
      <c r="O173" s="89">
        <f t="shared" si="31"/>
        <v>315814378154545.12</v>
      </c>
      <c r="P173" s="86">
        <f t="shared" si="22"/>
        <v>1115.4737674170269</v>
      </c>
      <c r="Q173" s="97">
        <f t="shared" si="32"/>
        <v>-6.7119896652984429E-3</v>
      </c>
      <c r="R173" s="87">
        <f t="shared" si="23"/>
        <v>-2.6030368763557483E-2</v>
      </c>
      <c r="S173" s="87">
        <f t="shared" si="24"/>
        <v>7.2075442631248827E-3</v>
      </c>
    </row>
    <row r="174" spans="1:19">
      <c r="A174" s="82">
        <v>20180910</v>
      </c>
      <c r="B174" s="82" t="s">
        <v>99</v>
      </c>
      <c r="C174" s="78">
        <v>44900</v>
      </c>
      <c r="D174" s="78">
        <v>45500</v>
      </c>
      <c r="E174" s="83">
        <v>6419324700</v>
      </c>
      <c r="F174" s="83">
        <f t="shared" si="25"/>
        <v>0.44994287909431829</v>
      </c>
      <c r="G174" s="133">
        <f t="shared" si="26"/>
        <v>0.44994287909431829</v>
      </c>
      <c r="H174" s="77">
        <v>274596</v>
      </c>
      <c r="I174" s="77">
        <v>269192</v>
      </c>
      <c r="J174" s="88">
        <v>125395903</v>
      </c>
      <c r="K174" s="84">
        <f t="shared" si="27"/>
        <v>5.4054898786822907</v>
      </c>
      <c r="L174" s="84">
        <f t="shared" si="28"/>
        <v>5.4054898786822907</v>
      </c>
      <c r="M174" s="96">
        <f t="shared" si="29"/>
        <v>0</v>
      </c>
      <c r="N174" s="96">
        <f t="shared" si="30"/>
        <v>283121295524358.06</v>
      </c>
      <c r="O174" s="89">
        <f t="shared" si="31"/>
        <v>313884402575551.19</v>
      </c>
      <c r="P174" s="86">
        <f t="shared" si="22"/>
        <v>1108.6569874379036</v>
      </c>
      <c r="Q174" s="97">
        <f t="shared" si="32"/>
        <v>-6.1111073861541045E-3</v>
      </c>
      <c r="R174" s="87">
        <f t="shared" si="23"/>
        <v>1.3363028953229399E-2</v>
      </c>
      <c r="S174" s="87">
        <f t="shared" si="24"/>
        <v>-1.9679820536351585E-2</v>
      </c>
    </row>
    <row r="175" spans="1:19">
      <c r="A175" s="82">
        <v>20180911</v>
      </c>
      <c r="B175" s="82" t="s">
        <v>99</v>
      </c>
      <c r="C175" s="78">
        <v>45500</v>
      </c>
      <c r="D175" s="78">
        <v>45050</v>
      </c>
      <c r="E175" s="83">
        <v>6419324700</v>
      </c>
      <c r="F175" s="83">
        <f t="shared" si="25"/>
        <v>0.44994287909431829</v>
      </c>
      <c r="G175" s="133">
        <f t="shared" si="26"/>
        <v>0.44994287909431829</v>
      </c>
      <c r="H175" s="77">
        <v>269192</v>
      </c>
      <c r="I175" s="77">
        <v>269684</v>
      </c>
      <c r="J175" s="88">
        <v>125395903</v>
      </c>
      <c r="K175" s="84">
        <f t="shared" si="27"/>
        <v>5.4054898786822907</v>
      </c>
      <c r="L175" s="84">
        <f t="shared" si="28"/>
        <v>5.4054898786822907</v>
      </c>
      <c r="M175" s="96">
        <f t="shared" si="29"/>
        <v>0</v>
      </c>
      <c r="N175" s="96">
        <f t="shared" si="30"/>
        <v>283121295524358.06</v>
      </c>
      <c r="O175" s="89">
        <f t="shared" si="31"/>
        <v>312918144860710.87</v>
      </c>
      <c r="P175" s="86">
        <f t="shared" si="22"/>
        <v>1105.2441120021269</v>
      </c>
      <c r="Q175" s="97">
        <f t="shared" si="32"/>
        <v>-3.0783871607247665E-3</v>
      </c>
      <c r="R175" s="87">
        <f t="shared" si="23"/>
        <v>-9.8901098901098897E-3</v>
      </c>
      <c r="S175" s="87">
        <f t="shared" si="24"/>
        <v>1.8276917590418734E-3</v>
      </c>
    </row>
    <row r="176" spans="1:19">
      <c r="A176" s="82">
        <v>20180912</v>
      </c>
      <c r="B176" s="82" t="s">
        <v>99</v>
      </c>
      <c r="C176" s="78">
        <v>45050</v>
      </c>
      <c r="D176" s="78">
        <v>44550</v>
      </c>
      <c r="E176" s="83">
        <v>6419324700</v>
      </c>
      <c r="F176" s="83">
        <f t="shared" si="25"/>
        <v>0.44994287909431829</v>
      </c>
      <c r="G176" s="133">
        <f t="shared" si="26"/>
        <v>0.44994287909431829</v>
      </c>
      <c r="H176" s="77">
        <v>269684</v>
      </c>
      <c r="I176" s="77">
        <v>280000</v>
      </c>
      <c r="J176" s="88">
        <v>125395903</v>
      </c>
      <c r="K176" s="84">
        <f t="shared" si="27"/>
        <v>5.4054898786822907</v>
      </c>
      <c r="L176" s="84">
        <f t="shared" si="28"/>
        <v>5.4054898786822907</v>
      </c>
      <c r="M176" s="96">
        <f t="shared" si="29"/>
        <v>0</v>
      </c>
      <c r="N176" s="96">
        <f t="shared" si="30"/>
        <v>283121295524358.06</v>
      </c>
      <c r="O176" s="89">
        <f t="shared" si="31"/>
        <v>318466436092878.87</v>
      </c>
      <c r="P176" s="86">
        <f t="shared" si="22"/>
        <v>1124.8409820358424</v>
      </c>
      <c r="Q176" s="97">
        <f t="shared" si="32"/>
        <v>1.7730806996307972E-2</v>
      </c>
      <c r="R176" s="87">
        <f t="shared" si="23"/>
        <v>-1.1098779134295227E-2</v>
      </c>
      <c r="S176" s="87">
        <f t="shared" si="24"/>
        <v>3.8252176621527419E-2</v>
      </c>
    </row>
    <row r="177" spans="1:19">
      <c r="A177" s="82">
        <v>20180913</v>
      </c>
      <c r="B177" s="82" t="s">
        <v>99</v>
      </c>
      <c r="C177" s="78">
        <v>44550</v>
      </c>
      <c r="D177" s="78">
        <v>44050</v>
      </c>
      <c r="E177" s="83">
        <v>6419324700</v>
      </c>
      <c r="F177" s="83">
        <f t="shared" si="25"/>
        <v>0.44994287909431829</v>
      </c>
      <c r="G177" s="133">
        <f t="shared" si="26"/>
        <v>0.44994287909431829</v>
      </c>
      <c r="H177" s="77">
        <v>280000</v>
      </c>
      <c r="I177" s="77">
        <v>288350</v>
      </c>
      <c r="J177" s="88">
        <v>125395903</v>
      </c>
      <c r="K177" s="84">
        <f t="shared" si="27"/>
        <v>5.4054898786822907</v>
      </c>
      <c r="L177" s="84">
        <f t="shared" si="28"/>
        <v>5.4054898786822907</v>
      </c>
      <c r="M177" s="96">
        <f t="shared" si="29"/>
        <v>0</v>
      </c>
      <c r="N177" s="96">
        <f t="shared" si="30"/>
        <v>283121295524358.06</v>
      </c>
      <c r="O177" s="89">
        <f t="shared" si="31"/>
        <v>322682120849730.19</v>
      </c>
      <c r="P177" s="86">
        <f t="shared" si="22"/>
        <v>1139.7310126463749</v>
      </c>
      <c r="Q177" s="97">
        <f t="shared" si="32"/>
        <v>1.3237453869775512E-2</v>
      </c>
      <c r="R177" s="87">
        <f t="shared" si="23"/>
        <v>-1.1223344556677889E-2</v>
      </c>
      <c r="S177" s="87">
        <f t="shared" si="24"/>
        <v>2.9821428571428572E-2</v>
      </c>
    </row>
    <row r="178" spans="1:19">
      <c r="A178" s="82">
        <v>20180914</v>
      </c>
      <c r="B178" s="82" t="s">
        <v>99</v>
      </c>
      <c r="C178" s="78">
        <v>44050</v>
      </c>
      <c r="D178" s="78">
        <v>45850</v>
      </c>
      <c r="E178" s="83">
        <v>6419324700</v>
      </c>
      <c r="F178" s="83">
        <f t="shared" si="25"/>
        <v>0.44994287909431829</v>
      </c>
      <c r="G178" s="133">
        <f t="shared" si="26"/>
        <v>0.44994287909431829</v>
      </c>
      <c r="H178" s="77">
        <v>288350</v>
      </c>
      <c r="I178" s="77">
        <v>285894</v>
      </c>
      <c r="J178" s="88">
        <v>125395903</v>
      </c>
      <c r="K178" s="84">
        <f t="shared" si="27"/>
        <v>5.4054898786822907</v>
      </c>
      <c r="L178" s="84">
        <f t="shared" si="28"/>
        <v>5.4054898786822907</v>
      </c>
      <c r="M178" s="96">
        <f t="shared" si="29"/>
        <v>0</v>
      </c>
      <c r="N178" s="96">
        <f t="shared" si="30"/>
        <v>283121295524358.06</v>
      </c>
      <c r="O178" s="89">
        <f t="shared" si="31"/>
        <v>326216372482257.87</v>
      </c>
      <c r="P178" s="86">
        <f t="shared" si="22"/>
        <v>1152.2141839528003</v>
      </c>
      <c r="Q178" s="97">
        <f t="shared" si="32"/>
        <v>1.0952734608353252E-2</v>
      </c>
      <c r="R178" s="87">
        <f t="shared" si="23"/>
        <v>4.0862656072644721E-2</v>
      </c>
      <c r="S178" s="87">
        <f t="shared" si="24"/>
        <v>-8.5174267383388239E-3</v>
      </c>
    </row>
    <row r="179" spans="1:19">
      <c r="A179" s="82">
        <v>20180917</v>
      </c>
      <c r="B179" s="82" t="s">
        <v>99</v>
      </c>
      <c r="C179" s="78">
        <v>45850</v>
      </c>
      <c r="D179" s="78">
        <v>45150</v>
      </c>
      <c r="E179" s="83">
        <v>6419324700</v>
      </c>
      <c r="F179" s="83">
        <f t="shared" si="25"/>
        <v>0.44994287909431829</v>
      </c>
      <c r="G179" s="133">
        <f t="shared" si="26"/>
        <v>0.44994287909431829</v>
      </c>
      <c r="H179" s="77">
        <v>285894</v>
      </c>
      <c r="I179" s="77">
        <v>297192</v>
      </c>
      <c r="J179" s="88">
        <v>125395903</v>
      </c>
      <c r="K179" s="84">
        <f t="shared" si="27"/>
        <v>5.4054898786822907</v>
      </c>
      <c r="L179" s="84">
        <f t="shared" si="28"/>
        <v>5.4054898786822907</v>
      </c>
      <c r="M179" s="96">
        <f t="shared" si="29"/>
        <v>0</v>
      </c>
      <c r="N179" s="96">
        <f t="shared" si="30"/>
        <v>283121295524358.06</v>
      </c>
      <c r="O179" s="89">
        <f t="shared" si="31"/>
        <v>331852623238327.75</v>
      </c>
      <c r="P179" s="86">
        <f t="shared" si="22"/>
        <v>1172.1217318666058</v>
      </c>
      <c r="Q179" s="97">
        <f t="shared" si="32"/>
        <v>1.7277645242580176E-2</v>
      </c>
      <c r="R179" s="87">
        <f t="shared" si="23"/>
        <v>-1.5267175572519083E-2</v>
      </c>
      <c r="S179" s="87">
        <f t="shared" si="24"/>
        <v>3.9518143087997649E-2</v>
      </c>
    </row>
    <row r="180" spans="1:19">
      <c r="A180" s="82">
        <v>20180918</v>
      </c>
      <c r="B180" s="82" t="s">
        <v>99</v>
      </c>
      <c r="C180" s="78">
        <v>45150</v>
      </c>
      <c r="D180" s="78">
        <v>45500</v>
      </c>
      <c r="E180" s="83">
        <v>6419324700</v>
      </c>
      <c r="F180" s="83">
        <f t="shared" si="25"/>
        <v>0.44994287909431829</v>
      </c>
      <c r="G180" s="133">
        <f t="shared" si="26"/>
        <v>0.44994287909431829</v>
      </c>
      <c r="H180" s="77">
        <v>297192</v>
      </c>
      <c r="I180" s="77">
        <v>295228</v>
      </c>
      <c r="J180" s="88">
        <v>125395903</v>
      </c>
      <c r="K180" s="84">
        <f t="shared" si="27"/>
        <v>5.4054898786822907</v>
      </c>
      <c r="L180" s="84">
        <f t="shared" si="28"/>
        <v>5.4054898786822907</v>
      </c>
      <c r="M180" s="96">
        <f t="shared" si="29"/>
        <v>0</v>
      </c>
      <c r="N180" s="96">
        <f t="shared" si="30"/>
        <v>283121295524358.06</v>
      </c>
      <c r="O180" s="89">
        <f t="shared" si="31"/>
        <v>331532287718655.87</v>
      </c>
      <c r="P180" s="86">
        <f t="shared" si="22"/>
        <v>1170.9902891784868</v>
      </c>
      <c r="Q180" s="97">
        <f t="shared" si="32"/>
        <v>-9.652945230502625E-4</v>
      </c>
      <c r="R180" s="87">
        <f t="shared" si="23"/>
        <v>7.7519379844961239E-3</v>
      </c>
      <c r="S180" s="87">
        <f t="shared" si="24"/>
        <v>-6.6085224366739343E-3</v>
      </c>
    </row>
    <row r="181" spans="1:19">
      <c r="A181" s="82">
        <v>20180919</v>
      </c>
      <c r="B181" s="82" t="s">
        <v>99</v>
      </c>
      <c r="C181" s="78">
        <v>45500</v>
      </c>
      <c r="D181" s="78">
        <v>46150</v>
      </c>
      <c r="E181" s="83">
        <v>6419324700</v>
      </c>
      <c r="F181" s="83">
        <f t="shared" si="25"/>
        <v>0.44994287909431829</v>
      </c>
      <c r="G181" s="133">
        <f t="shared" si="26"/>
        <v>0.44994287909431829</v>
      </c>
      <c r="H181" s="77">
        <v>295228</v>
      </c>
      <c r="I181" s="77">
        <v>300631</v>
      </c>
      <c r="J181" s="88">
        <v>125395903</v>
      </c>
      <c r="K181" s="84">
        <f t="shared" si="27"/>
        <v>5.4054898786822907</v>
      </c>
      <c r="L181" s="84">
        <f t="shared" si="28"/>
        <v>5.4054898786822907</v>
      </c>
      <c r="M181" s="96">
        <f t="shared" si="29"/>
        <v>0</v>
      </c>
      <c r="N181" s="96">
        <f t="shared" si="30"/>
        <v>283121295524358.06</v>
      </c>
      <c r="O181" s="89">
        <f t="shared" si="31"/>
        <v>337071997268064.44</v>
      </c>
      <c r="P181" s="86">
        <f t="shared" si="22"/>
        <v>1190.5568482363233</v>
      </c>
      <c r="Q181" s="97">
        <f t="shared" si="32"/>
        <v>1.6709411887235598E-2</v>
      </c>
      <c r="R181" s="87">
        <f t="shared" si="23"/>
        <v>1.4285714285714285E-2</v>
      </c>
      <c r="S181" s="87">
        <f t="shared" si="24"/>
        <v>1.8301109650846126E-2</v>
      </c>
    </row>
    <row r="182" spans="1:19">
      <c r="A182" s="82">
        <v>20180920</v>
      </c>
      <c r="B182" s="82" t="s">
        <v>99</v>
      </c>
      <c r="C182" s="78">
        <v>46150</v>
      </c>
      <c r="D182" s="78">
        <v>47250</v>
      </c>
      <c r="E182" s="83">
        <v>6419324700</v>
      </c>
      <c r="F182" s="83">
        <f t="shared" si="25"/>
        <v>0.44994287909431829</v>
      </c>
      <c r="G182" s="133">
        <f t="shared" si="26"/>
        <v>0.44994287909431829</v>
      </c>
      <c r="H182" s="77">
        <v>300631</v>
      </c>
      <c r="I182" s="77">
        <v>291298</v>
      </c>
      <c r="J182" s="88">
        <v>125395903</v>
      </c>
      <c r="K182" s="84">
        <f t="shared" si="27"/>
        <v>5.4054898786822907</v>
      </c>
      <c r="L182" s="84">
        <f t="shared" si="28"/>
        <v>5.4054898786822907</v>
      </c>
      <c r="M182" s="96">
        <f t="shared" si="29"/>
        <v>0</v>
      </c>
      <c r="N182" s="96">
        <f t="shared" si="30"/>
        <v>283121295524358.06</v>
      </c>
      <c r="O182" s="89">
        <f t="shared" si="31"/>
        <v>333923006935970.37</v>
      </c>
      <c r="P182" s="86">
        <f t="shared" si="22"/>
        <v>1179.4344410494607</v>
      </c>
      <c r="Q182" s="97">
        <f t="shared" si="32"/>
        <v>-9.3421890801259726E-3</v>
      </c>
      <c r="R182" s="87">
        <f t="shared" si="23"/>
        <v>2.3835319609967497E-2</v>
      </c>
      <c r="S182" s="87">
        <f t="shared" si="24"/>
        <v>-3.1044702642109429E-2</v>
      </c>
    </row>
    <row r="183" spans="1:19">
      <c r="A183" s="82">
        <v>20180921</v>
      </c>
      <c r="B183" s="82" t="s">
        <v>99</v>
      </c>
      <c r="C183" s="78">
        <v>47250</v>
      </c>
      <c r="D183" s="78">
        <v>47400</v>
      </c>
      <c r="E183" s="83">
        <v>6419324700</v>
      </c>
      <c r="F183" s="83">
        <f t="shared" si="25"/>
        <v>0.44994287909431829</v>
      </c>
      <c r="G183" s="133">
        <f t="shared" si="26"/>
        <v>0.44994287909431829</v>
      </c>
      <c r="H183" s="77">
        <v>291298</v>
      </c>
      <c r="I183" s="77">
        <v>297192</v>
      </c>
      <c r="J183" s="88">
        <v>125395903</v>
      </c>
      <c r="K183" s="84">
        <f t="shared" si="27"/>
        <v>5.4054898786822907</v>
      </c>
      <c r="L183" s="84">
        <f t="shared" si="28"/>
        <v>5.4054898786822907</v>
      </c>
      <c r="M183" s="96">
        <f t="shared" si="29"/>
        <v>0</v>
      </c>
      <c r="N183" s="96">
        <f t="shared" si="30"/>
        <v>283121295524358.06</v>
      </c>
      <c r="O183" s="89">
        <f t="shared" si="31"/>
        <v>338351364472386.12</v>
      </c>
      <c r="P183" s="86">
        <f t="shared" si="22"/>
        <v>1195.0756436238348</v>
      </c>
      <c r="Q183" s="97">
        <f t="shared" si="32"/>
        <v>1.3261612540716191E-2</v>
      </c>
      <c r="R183" s="87">
        <f t="shared" si="23"/>
        <v>3.1746031746031746E-3</v>
      </c>
      <c r="S183" s="87">
        <f t="shared" si="24"/>
        <v>2.0233575239102224E-2</v>
      </c>
    </row>
    <row r="184" spans="1:19">
      <c r="A184" s="82">
        <v>20180927</v>
      </c>
      <c r="B184" s="82" t="s">
        <v>99</v>
      </c>
      <c r="C184" s="78">
        <v>47400</v>
      </c>
      <c r="D184" s="78">
        <v>47500</v>
      </c>
      <c r="E184" s="83">
        <v>6419324700</v>
      </c>
      <c r="F184" s="83">
        <f t="shared" si="25"/>
        <v>0.44994287909431829</v>
      </c>
      <c r="G184" s="133">
        <f t="shared" si="26"/>
        <v>0.44994287909431829</v>
      </c>
      <c r="H184" s="77">
        <v>297192</v>
      </c>
      <c r="I184" s="77">
        <v>295719</v>
      </c>
      <c r="J184" s="88">
        <v>125395903</v>
      </c>
      <c r="K184" s="84">
        <f t="shared" si="27"/>
        <v>5.4054898786822907</v>
      </c>
      <c r="L184" s="84">
        <f t="shared" si="28"/>
        <v>5.4054898786822907</v>
      </c>
      <c r="M184" s="96">
        <f t="shared" si="29"/>
        <v>0</v>
      </c>
      <c r="N184" s="96">
        <f t="shared" si="30"/>
        <v>283121295524358.06</v>
      </c>
      <c r="O184" s="89">
        <f t="shared" si="31"/>
        <v>337641759299061.37</v>
      </c>
      <c r="P184" s="86">
        <f t="shared" si="22"/>
        <v>1192.5692790919456</v>
      </c>
      <c r="Q184" s="97">
        <f t="shared" si="32"/>
        <v>-2.0972434215871995E-3</v>
      </c>
      <c r="R184" s="87">
        <f t="shared" si="23"/>
        <v>2.1097046413502108E-3</v>
      </c>
      <c r="S184" s="87">
        <f t="shared" si="24"/>
        <v>-4.9563918275054514E-3</v>
      </c>
    </row>
    <row r="185" spans="1:19">
      <c r="A185" s="82">
        <v>20180928</v>
      </c>
      <c r="B185" s="82" t="s">
        <v>99</v>
      </c>
      <c r="C185" s="78">
        <v>47500</v>
      </c>
      <c r="D185" s="78">
        <v>46450</v>
      </c>
      <c r="E185" s="83">
        <v>6419324700</v>
      </c>
      <c r="F185" s="83">
        <f t="shared" si="25"/>
        <v>0.44994287909431829</v>
      </c>
      <c r="G185" s="133">
        <f t="shared" si="26"/>
        <v>0.44994287909431829</v>
      </c>
      <c r="H185" s="77">
        <v>295719</v>
      </c>
      <c r="I185" s="77">
        <v>291789</v>
      </c>
      <c r="J185" s="88">
        <v>125395903</v>
      </c>
      <c r="K185" s="84">
        <f t="shared" si="27"/>
        <v>5.4054898786822907</v>
      </c>
      <c r="L185" s="84">
        <f t="shared" si="28"/>
        <v>5.4054898786822907</v>
      </c>
      <c r="M185" s="96">
        <f t="shared" si="29"/>
        <v>0</v>
      </c>
      <c r="N185" s="96">
        <f t="shared" si="30"/>
        <v>283121295524358.06</v>
      </c>
      <c r="O185" s="89">
        <f t="shared" si="31"/>
        <v>331945156091769.81</v>
      </c>
      <c r="P185" s="86">
        <f t="shared" si="22"/>
        <v>1172.4485629983676</v>
      </c>
      <c r="Q185" s="97">
        <f t="shared" si="32"/>
        <v>-1.6871737723194155E-2</v>
      </c>
      <c r="R185" s="87">
        <f t="shared" si="23"/>
        <v>-2.2105263157894735E-2</v>
      </c>
      <c r="S185" s="87">
        <f t="shared" si="24"/>
        <v>-1.328964320858653E-2</v>
      </c>
    </row>
    <row r="186" spans="1:19">
      <c r="A186" s="82">
        <v>20181001</v>
      </c>
      <c r="B186" s="82" t="s">
        <v>99</v>
      </c>
      <c r="C186" s="78">
        <v>46450</v>
      </c>
      <c r="D186" s="78">
        <v>46350</v>
      </c>
      <c r="E186" s="83">
        <v>6419324700</v>
      </c>
      <c r="F186" s="83">
        <f t="shared" si="25"/>
        <v>0.44994287909431829</v>
      </c>
      <c r="G186" s="133">
        <f t="shared" si="26"/>
        <v>0.44994287909431829</v>
      </c>
      <c r="H186" s="77">
        <v>291789</v>
      </c>
      <c r="I186" s="77">
        <v>286877</v>
      </c>
      <c r="J186" s="88">
        <v>125395903</v>
      </c>
      <c r="K186" s="84">
        <f t="shared" si="27"/>
        <v>5.4054898786822907</v>
      </c>
      <c r="L186" s="84">
        <f t="shared" si="28"/>
        <v>5.4054898786822907</v>
      </c>
      <c r="M186" s="96">
        <f t="shared" si="29"/>
        <v>0</v>
      </c>
      <c r="N186" s="96">
        <f t="shared" si="30"/>
        <v>283121295524358.06</v>
      </c>
      <c r="O186" s="89">
        <f t="shared" si="31"/>
        <v>328326840438595.81</v>
      </c>
      <c r="P186" s="86">
        <f t="shared" si="22"/>
        <v>1159.6684729437759</v>
      </c>
      <c r="Q186" s="97">
        <f t="shared" si="32"/>
        <v>-1.0900341778669146E-2</v>
      </c>
      <c r="R186" s="87">
        <f t="shared" si="23"/>
        <v>-2.1528525296017221E-3</v>
      </c>
      <c r="S186" s="87">
        <f t="shared" si="24"/>
        <v>-1.6834082162110291E-2</v>
      </c>
    </row>
    <row r="187" spans="1:19">
      <c r="A187" s="82">
        <v>20181002</v>
      </c>
      <c r="B187" s="82" t="s">
        <v>99</v>
      </c>
      <c r="C187" s="78">
        <v>46350</v>
      </c>
      <c r="D187" s="78">
        <v>45700</v>
      </c>
      <c r="E187" s="83">
        <v>6419324700</v>
      </c>
      <c r="F187" s="83">
        <f t="shared" si="25"/>
        <v>0.44994287909431829</v>
      </c>
      <c r="G187" s="133">
        <f t="shared" si="26"/>
        <v>0.44994287909431829</v>
      </c>
      <c r="H187" s="77">
        <v>286877</v>
      </c>
      <c r="I187" s="77">
        <v>283438</v>
      </c>
      <c r="J187" s="88">
        <v>125395903</v>
      </c>
      <c r="K187" s="84">
        <f t="shared" si="27"/>
        <v>5.4054898786822907</v>
      </c>
      <c r="L187" s="84">
        <f t="shared" si="28"/>
        <v>5.4054898786822907</v>
      </c>
      <c r="M187" s="96">
        <f t="shared" si="29"/>
        <v>0</v>
      </c>
      <c r="N187" s="96">
        <f t="shared" si="30"/>
        <v>283121295524358.06</v>
      </c>
      <c r="O187" s="89">
        <f t="shared" si="31"/>
        <v>324118381711934.87</v>
      </c>
      <c r="P187" s="86">
        <f t="shared" si="22"/>
        <v>1144.8039650696273</v>
      </c>
      <c r="Q187" s="97">
        <f t="shared" si="32"/>
        <v>-1.2817894269743791E-2</v>
      </c>
      <c r="R187" s="87">
        <f t="shared" si="23"/>
        <v>-1.4023732470334413E-2</v>
      </c>
      <c r="S187" s="87">
        <f t="shared" si="24"/>
        <v>-1.1987715989779591E-2</v>
      </c>
    </row>
    <row r="188" spans="1:19">
      <c r="A188" s="82">
        <v>20181004</v>
      </c>
      <c r="B188" s="82" t="s">
        <v>99</v>
      </c>
      <c r="C188" s="78">
        <v>45700</v>
      </c>
      <c r="D188" s="78">
        <v>44700</v>
      </c>
      <c r="E188" s="83">
        <v>6419324700</v>
      </c>
      <c r="F188" s="83">
        <f t="shared" si="25"/>
        <v>0.44994287909431829</v>
      </c>
      <c r="G188" s="133">
        <f t="shared" si="26"/>
        <v>0.44994287909431829</v>
      </c>
      <c r="H188" s="77">
        <v>283438</v>
      </c>
      <c r="I188" s="77">
        <v>285403</v>
      </c>
      <c r="J188" s="88">
        <v>125395903</v>
      </c>
      <c r="K188" s="84">
        <f t="shared" si="27"/>
        <v>5.4054898786822907</v>
      </c>
      <c r="L188" s="84">
        <f t="shared" si="28"/>
        <v>5.4054898786822907</v>
      </c>
      <c r="M188" s="96">
        <f t="shared" si="29"/>
        <v>0</v>
      </c>
      <c r="N188" s="96">
        <f t="shared" si="30"/>
        <v>283121295524358.06</v>
      </c>
      <c r="O188" s="89">
        <f t="shared" si="31"/>
        <v>322561980923607.81</v>
      </c>
      <c r="P188" s="86">
        <f t="shared" si="22"/>
        <v>1139.306671814295</v>
      </c>
      <c r="Q188" s="97">
        <f t="shared" si="32"/>
        <v>-4.8019516205973344E-3</v>
      </c>
      <c r="R188" s="87">
        <f t="shared" si="23"/>
        <v>-2.1881838074398249E-2</v>
      </c>
      <c r="S188" s="87">
        <f t="shared" si="24"/>
        <v>6.9327330844840846E-3</v>
      </c>
    </row>
    <row r="189" spans="1:19">
      <c r="A189" s="82">
        <v>20181005</v>
      </c>
      <c r="B189" s="82" t="s">
        <v>99</v>
      </c>
      <c r="C189" s="78">
        <v>44700</v>
      </c>
      <c r="D189" s="78">
        <v>44700</v>
      </c>
      <c r="E189" s="83">
        <v>6419324700</v>
      </c>
      <c r="F189" s="83">
        <f t="shared" si="25"/>
        <v>0.44994287909431829</v>
      </c>
      <c r="G189" s="133">
        <f t="shared" si="26"/>
        <v>0.44994287909431829</v>
      </c>
      <c r="H189" s="77">
        <v>285403</v>
      </c>
      <c r="I189" s="77">
        <v>283929</v>
      </c>
      <c r="J189" s="88">
        <v>125395903</v>
      </c>
      <c r="K189" s="84">
        <f t="shared" si="27"/>
        <v>5.4054898786822907</v>
      </c>
      <c r="L189" s="84">
        <f t="shared" si="28"/>
        <v>5.4054898786822907</v>
      </c>
      <c r="M189" s="96">
        <f t="shared" si="29"/>
        <v>0</v>
      </c>
      <c r="N189" s="96">
        <f t="shared" si="30"/>
        <v>283121295524358.06</v>
      </c>
      <c r="O189" s="89">
        <f t="shared" si="31"/>
        <v>321562864980262.56</v>
      </c>
      <c r="P189" s="86">
        <f t="shared" si="22"/>
        <v>1135.7777393067813</v>
      </c>
      <c r="Q189" s="97">
        <f t="shared" si="32"/>
        <v>-3.0974386394964277E-3</v>
      </c>
      <c r="R189" s="87">
        <f t="shared" si="23"/>
        <v>0</v>
      </c>
      <c r="S189" s="87">
        <f t="shared" si="24"/>
        <v>-5.1646268609650218E-3</v>
      </c>
    </row>
    <row r="190" spans="1:19">
      <c r="A190" s="82">
        <v>20181008</v>
      </c>
      <c r="B190" s="82" t="s">
        <v>99</v>
      </c>
      <c r="C190" s="78">
        <v>44700</v>
      </c>
      <c r="D190" s="78">
        <v>44950</v>
      </c>
      <c r="E190" s="83">
        <v>6419324700</v>
      </c>
      <c r="F190" s="83">
        <f t="shared" si="25"/>
        <v>0.44994287909431829</v>
      </c>
      <c r="G190" s="133">
        <f t="shared" si="26"/>
        <v>0.44994287909431829</v>
      </c>
      <c r="H190" s="77">
        <v>283929</v>
      </c>
      <c r="I190" s="77">
        <v>284912</v>
      </c>
      <c r="J190" s="88">
        <v>125395903</v>
      </c>
      <c r="K190" s="84">
        <f t="shared" si="27"/>
        <v>5.4054898786822907</v>
      </c>
      <c r="L190" s="84">
        <f t="shared" si="28"/>
        <v>5.4054898786822907</v>
      </c>
      <c r="M190" s="96">
        <f t="shared" si="29"/>
        <v>0</v>
      </c>
      <c r="N190" s="96">
        <f t="shared" si="30"/>
        <v>283121295524358.06</v>
      </c>
      <c r="O190" s="89">
        <f t="shared" si="31"/>
        <v>322951250577260.69</v>
      </c>
      <c r="P190" s="86">
        <f t="shared" si="22"/>
        <v>1140.6815936580647</v>
      </c>
      <c r="Q190" s="97">
        <f t="shared" si="32"/>
        <v>4.3176179472195191E-3</v>
      </c>
      <c r="R190" s="87">
        <f t="shared" si="23"/>
        <v>5.5928411633109623E-3</v>
      </c>
      <c r="S190" s="87">
        <f t="shared" si="24"/>
        <v>3.4621331389185325E-3</v>
      </c>
    </row>
    <row r="191" spans="1:19">
      <c r="A191" s="82">
        <v>20181010</v>
      </c>
      <c r="B191" s="82" t="s">
        <v>99</v>
      </c>
      <c r="C191" s="78">
        <v>44950</v>
      </c>
      <c r="D191" s="78">
        <v>45300</v>
      </c>
      <c r="E191" s="83">
        <v>6419324700</v>
      </c>
      <c r="F191" s="83">
        <f t="shared" si="25"/>
        <v>0.44994287909431829</v>
      </c>
      <c r="G191" s="133">
        <f t="shared" si="26"/>
        <v>0.44994287909431829</v>
      </c>
      <c r="H191" s="77">
        <v>284912</v>
      </c>
      <c r="I191" s="77">
        <v>281473</v>
      </c>
      <c r="J191" s="88">
        <v>125395903</v>
      </c>
      <c r="K191" s="84">
        <f t="shared" si="27"/>
        <v>5.4054898786822907</v>
      </c>
      <c r="L191" s="84">
        <f t="shared" si="28"/>
        <v>5.4054898786822907</v>
      </c>
      <c r="M191" s="96">
        <f t="shared" si="29"/>
        <v>0</v>
      </c>
      <c r="N191" s="96">
        <f t="shared" si="30"/>
        <v>283121295524358.06</v>
      </c>
      <c r="O191" s="89">
        <f t="shared" si="31"/>
        <v>321631121287959.06</v>
      </c>
      <c r="P191" s="86">
        <f t="shared" si="22"/>
        <v>1136.0188243426846</v>
      </c>
      <c r="Q191" s="97">
        <f t="shared" si="32"/>
        <v>-4.0877045279804677E-3</v>
      </c>
      <c r="R191" s="87">
        <f t="shared" si="23"/>
        <v>7.7864293659621799E-3</v>
      </c>
      <c r="S191" s="87">
        <f t="shared" si="24"/>
        <v>-1.2070393665412479E-2</v>
      </c>
    </row>
    <row r="192" spans="1:19">
      <c r="A192" s="82">
        <v>20181011</v>
      </c>
      <c r="B192" s="82" t="s">
        <v>99</v>
      </c>
      <c r="C192" s="78">
        <v>45300</v>
      </c>
      <c r="D192" s="78">
        <v>43100</v>
      </c>
      <c r="E192" s="83">
        <v>6419324700</v>
      </c>
      <c r="F192" s="83">
        <f t="shared" si="25"/>
        <v>0.44994287909431829</v>
      </c>
      <c r="G192" s="133">
        <f t="shared" si="26"/>
        <v>0.44994287909431829</v>
      </c>
      <c r="H192" s="77">
        <v>281473</v>
      </c>
      <c r="I192" s="77">
        <v>266736</v>
      </c>
      <c r="J192" s="88">
        <v>125395903</v>
      </c>
      <c r="K192" s="84">
        <f t="shared" si="27"/>
        <v>5.4054898786822907</v>
      </c>
      <c r="L192" s="84">
        <f t="shared" si="28"/>
        <v>5.4054898786822907</v>
      </c>
      <c r="M192" s="96">
        <f t="shared" si="29"/>
        <v>0</v>
      </c>
      <c r="N192" s="96">
        <f t="shared" si="30"/>
        <v>283121295524358.06</v>
      </c>
      <c r="O192" s="89">
        <f t="shared" si="31"/>
        <v>305287670571169.87</v>
      </c>
      <c r="P192" s="86">
        <f t="shared" si="22"/>
        <v>1078.2928567975021</v>
      </c>
      <c r="Q192" s="97">
        <f t="shared" si="32"/>
        <v>-5.0814270246431509E-2</v>
      </c>
      <c r="R192" s="87">
        <f t="shared" si="23"/>
        <v>-4.856512141280353E-2</v>
      </c>
      <c r="S192" s="87">
        <f t="shared" si="24"/>
        <v>-5.2356709169263126E-2</v>
      </c>
    </row>
    <row r="193" spans="1:19">
      <c r="A193" s="82">
        <v>20181012</v>
      </c>
      <c r="B193" s="82" t="s">
        <v>99</v>
      </c>
      <c r="C193" s="78">
        <v>43100</v>
      </c>
      <c r="D193" s="78">
        <v>44000</v>
      </c>
      <c r="E193" s="83">
        <v>6419324700</v>
      </c>
      <c r="F193" s="83">
        <f t="shared" si="25"/>
        <v>0.44994287909431829</v>
      </c>
      <c r="G193" s="133">
        <f t="shared" si="26"/>
        <v>0.44994287909431829</v>
      </c>
      <c r="H193" s="77">
        <v>266736</v>
      </c>
      <c r="I193" s="77">
        <v>269684</v>
      </c>
      <c r="J193" s="88">
        <v>125395903</v>
      </c>
      <c r="K193" s="84">
        <f t="shared" si="27"/>
        <v>5.4054898786822907</v>
      </c>
      <c r="L193" s="84">
        <f t="shared" si="28"/>
        <v>5.4054898786822907</v>
      </c>
      <c r="M193" s="96">
        <f t="shared" si="29"/>
        <v>0</v>
      </c>
      <c r="N193" s="96">
        <f t="shared" si="30"/>
        <v>283121295524358.06</v>
      </c>
      <c r="O193" s="89">
        <f t="shared" si="31"/>
        <v>309885398951483.69</v>
      </c>
      <c r="P193" s="86">
        <f t="shared" si="22"/>
        <v>1094.5322865154203</v>
      </c>
      <c r="Q193" s="97">
        <f t="shared" si="32"/>
        <v>1.5060314658996149E-2</v>
      </c>
      <c r="R193" s="87">
        <f t="shared" si="23"/>
        <v>2.0881670533642691E-2</v>
      </c>
      <c r="S193" s="87">
        <f t="shared" si="24"/>
        <v>1.1052126447123748E-2</v>
      </c>
    </row>
    <row r="194" spans="1:19">
      <c r="A194" s="82">
        <v>20181015</v>
      </c>
      <c r="B194" s="82" t="s">
        <v>99</v>
      </c>
      <c r="C194" s="78">
        <v>44000</v>
      </c>
      <c r="D194" s="78">
        <v>43800</v>
      </c>
      <c r="E194" s="83">
        <v>6419324700</v>
      </c>
      <c r="F194" s="83">
        <f t="shared" si="25"/>
        <v>0.44994287909431829</v>
      </c>
      <c r="G194" s="133">
        <f t="shared" si="26"/>
        <v>0.44994287909431829</v>
      </c>
      <c r="H194" s="77">
        <v>269684</v>
      </c>
      <c r="I194" s="77">
        <v>256912</v>
      </c>
      <c r="J194" s="88">
        <v>125395903</v>
      </c>
      <c r="K194" s="84">
        <f t="shared" si="27"/>
        <v>5.4054898786822907</v>
      </c>
      <c r="L194" s="84">
        <f t="shared" si="28"/>
        <v>5.4054898786822907</v>
      </c>
      <c r="M194" s="96">
        <f t="shared" si="29"/>
        <v>0</v>
      </c>
      <c r="N194" s="96">
        <f t="shared" si="30"/>
        <v>283121295524358.06</v>
      </c>
      <c r="O194" s="89">
        <f t="shared" si="31"/>
        <v>300650535758445.19</v>
      </c>
      <c r="P194" s="86">
        <f t="shared" si="22"/>
        <v>1061.9142413912098</v>
      </c>
      <c r="Q194" s="97">
        <f t="shared" si="32"/>
        <v>-2.9800898087761433E-2</v>
      </c>
      <c r="R194" s="87">
        <f t="shared" si="23"/>
        <v>-4.5454545454545452E-3</v>
      </c>
      <c r="S194" s="87">
        <f t="shared" si="24"/>
        <v>-4.7359131427893386E-2</v>
      </c>
    </row>
    <row r="195" spans="1:19">
      <c r="A195" s="82">
        <v>20181016</v>
      </c>
      <c r="B195" s="82" t="s">
        <v>99</v>
      </c>
      <c r="C195" s="78">
        <v>43800</v>
      </c>
      <c r="D195" s="78">
        <v>43600</v>
      </c>
      <c r="E195" s="83">
        <v>6419324700</v>
      </c>
      <c r="F195" s="83">
        <f t="shared" si="25"/>
        <v>0.44994287909431829</v>
      </c>
      <c r="G195" s="133">
        <f t="shared" si="26"/>
        <v>0.44994287909431829</v>
      </c>
      <c r="H195" s="77">
        <v>256912</v>
      </c>
      <c r="I195" s="77">
        <v>257403</v>
      </c>
      <c r="J195" s="88">
        <v>125395903</v>
      </c>
      <c r="K195" s="84">
        <f t="shared" si="27"/>
        <v>5.4054898786822907</v>
      </c>
      <c r="L195" s="84">
        <f t="shared" si="28"/>
        <v>5.4054898786822907</v>
      </c>
      <c r="M195" s="96">
        <f t="shared" si="29"/>
        <v>0</v>
      </c>
      <c r="N195" s="96">
        <f t="shared" si="30"/>
        <v>283121295524358.06</v>
      </c>
      <c r="O195" s="89">
        <f t="shared" si="31"/>
        <v>300405682576660.25</v>
      </c>
      <c r="P195" s="86">
        <f t="shared" si="22"/>
        <v>1061.0494064753782</v>
      </c>
      <c r="Q195" s="97">
        <f t="shared" si="32"/>
        <v>-8.1441126045975491E-4</v>
      </c>
      <c r="R195" s="87">
        <f t="shared" si="23"/>
        <v>-4.5662100456621002E-3</v>
      </c>
      <c r="S195" s="87">
        <f t="shared" si="24"/>
        <v>1.9111602416391606E-3</v>
      </c>
    </row>
    <row r="196" spans="1:19">
      <c r="A196" s="82">
        <v>20181017</v>
      </c>
      <c r="B196" s="82" t="s">
        <v>99</v>
      </c>
      <c r="C196" s="78">
        <v>43600</v>
      </c>
      <c r="D196" s="78">
        <v>44150</v>
      </c>
      <c r="E196" s="83">
        <v>6419324700</v>
      </c>
      <c r="F196" s="83">
        <f t="shared" si="25"/>
        <v>0.44994287909431829</v>
      </c>
      <c r="G196" s="133">
        <f t="shared" si="26"/>
        <v>0.44994287909431829</v>
      </c>
      <c r="H196" s="77">
        <v>257403</v>
      </c>
      <c r="I196" s="77">
        <v>260842</v>
      </c>
      <c r="J196" s="88">
        <v>125395903</v>
      </c>
      <c r="K196" s="84">
        <f t="shared" si="27"/>
        <v>5.4054898786822907</v>
      </c>
      <c r="L196" s="84">
        <f t="shared" si="28"/>
        <v>5.4054898786822907</v>
      </c>
      <c r="M196" s="96">
        <f t="shared" si="29"/>
        <v>0</v>
      </c>
      <c r="N196" s="96">
        <f t="shared" si="30"/>
        <v>283121295524358.06</v>
      </c>
      <c r="O196" s="89">
        <f t="shared" si="31"/>
        <v>304325308359585.25</v>
      </c>
      <c r="P196" s="86">
        <f t="shared" ref="P196:P259" si="33">O196/N196*1000</f>
        <v>1074.8937404936498</v>
      </c>
      <c r="Q196" s="97">
        <f t="shared" si="32"/>
        <v>1.3047775093018629E-2</v>
      </c>
      <c r="R196" s="87">
        <f t="shared" ref="R196:R259" si="34">(D196-C196)/C196</f>
        <v>1.261467889908257E-2</v>
      </c>
      <c r="S196" s="87">
        <f t="shared" ref="S196:S259" si="35">(I196-H196)/H196</f>
        <v>1.3360372645229466E-2</v>
      </c>
    </row>
    <row r="197" spans="1:19">
      <c r="A197" s="82">
        <v>20181018</v>
      </c>
      <c r="B197" s="82" t="s">
        <v>99</v>
      </c>
      <c r="C197" s="78">
        <v>44150</v>
      </c>
      <c r="D197" s="78">
        <v>44050</v>
      </c>
      <c r="E197" s="83">
        <v>6419324700</v>
      </c>
      <c r="F197" s="83">
        <f t="shared" ref="F197:F260" si="36">G196</f>
        <v>0.44994287909431829</v>
      </c>
      <c r="G197" s="133">
        <f t="shared" ref="G197:G260" si="37">IF(B197="Y",0.4*(C197*E197+H197*J197)/(C197*E197),IF(M197=0,F197,D196*E196*G196/O196*(C197*E197+H197*J197)/(C197*E197)))</f>
        <v>0.44994287909431829</v>
      </c>
      <c r="H197" s="77">
        <v>260842</v>
      </c>
      <c r="I197" s="77">
        <v>255929</v>
      </c>
      <c r="J197" s="88">
        <v>125395903</v>
      </c>
      <c r="K197" s="84">
        <f t="shared" ref="K197:K260" si="38">L196</f>
        <v>5.4054898786822907</v>
      </c>
      <c r="L197" s="84">
        <f t="shared" ref="L197:L260" si="39">IF(B197="Y",0.6*(C197*E197+H197*J197)/(H197*J197),IF(M197=0,K197,I196*J196*L196/O196*(C197*E197+H197*J197)/(H197*J197)))</f>
        <v>5.4054898786822907</v>
      </c>
      <c r="M197" s="96">
        <f t="shared" ref="M197:M260" si="40">IF(O196&lt;&gt;(C197*E197*F197+H197*J197*K197),1,0)</f>
        <v>0</v>
      </c>
      <c r="N197" s="96">
        <f t="shared" ref="N197:N260" si="41">IF(AND(M197=0,B197="N"),N196,N196*(C197*E197*G197+H197*J197*L197)/O196)</f>
        <v>283121295524358.06</v>
      </c>
      <c r="O197" s="89">
        <f t="shared" ref="O197:O260" si="42">D197*E197*G197+I197*J197*L197</f>
        <v>300706314880126.69</v>
      </c>
      <c r="P197" s="86">
        <f t="shared" si="33"/>
        <v>1062.1112563193105</v>
      </c>
      <c r="Q197" s="97">
        <f t="shared" ref="Q197:Q260" si="43">(P197-P196)/P196</f>
        <v>-1.1891858416134113E-2</v>
      </c>
      <c r="R197" s="87">
        <f t="shared" si="34"/>
        <v>-2.2650056625141564E-3</v>
      </c>
      <c r="S197" s="87">
        <f t="shared" si="35"/>
        <v>-1.8835156914914008E-2</v>
      </c>
    </row>
    <row r="198" spans="1:19">
      <c r="A198" s="82">
        <v>20181019</v>
      </c>
      <c r="B198" s="82" t="s">
        <v>99</v>
      </c>
      <c r="C198" s="78">
        <v>44050</v>
      </c>
      <c r="D198" s="78">
        <v>43900</v>
      </c>
      <c r="E198" s="83">
        <v>6419324700</v>
      </c>
      <c r="F198" s="83">
        <f t="shared" si="36"/>
        <v>0.44994287909431829</v>
      </c>
      <c r="G198" s="133">
        <f t="shared" si="37"/>
        <v>0.44994287909431829</v>
      </c>
      <c r="H198" s="77">
        <v>255929</v>
      </c>
      <c r="I198" s="77">
        <v>268210</v>
      </c>
      <c r="J198" s="88">
        <v>125395903</v>
      </c>
      <c r="K198" s="84">
        <f t="shared" si="38"/>
        <v>5.4054898786822907</v>
      </c>
      <c r="L198" s="84">
        <f t="shared" si="39"/>
        <v>5.4054898786822907</v>
      </c>
      <c r="M198" s="96">
        <f t="shared" si="40"/>
        <v>0</v>
      </c>
      <c r="N198" s="96">
        <f t="shared" si="41"/>
        <v>283121295524358.06</v>
      </c>
      <c r="O198" s="89">
        <f t="shared" si="42"/>
        <v>308597450064402.5</v>
      </c>
      <c r="P198" s="86">
        <f t="shared" si="33"/>
        <v>1089.9831801520302</v>
      </c>
      <c r="Q198" s="97">
        <f t="shared" si="43"/>
        <v>2.624200023009669E-2</v>
      </c>
      <c r="R198" s="87">
        <f t="shared" si="34"/>
        <v>-3.4052213393870601E-3</v>
      </c>
      <c r="S198" s="87">
        <f t="shared" si="35"/>
        <v>4.798596485744093E-2</v>
      </c>
    </row>
    <row r="199" spans="1:19">
      <c r="A199" s="82">
        <v>20181022</v>
      </c>
      <c r="B199" s="82" t="s">
        <v>99</v>
      </c>
      <c r="C199" s="78">
        <v>43900</v>
      </c>
      <c r="D199" s="78">
        <v>43550</v>
      </c>
      <c r="E199" s="83">
        <v>6419324700</v>
      </c>
      <c r="F199" s="83">
        <f t="shared" si="36"/>
        <v>0.44994287909431829</v>
      </c>
      <c r="G199" s="133">
        <f t="shared" si="37"/>
        <v>0.44994287909431829</v>
      </c>
      <c r="H199" s="77">
        <v>268210</v>
      </c>
      <c r="I199" s="77">
        <v>263789</v>
      </c>
      <c r="J199" s="88">
        <v>125395903</v>
      </c>
      <c r="K199" s="84">
        <f t="shared" si="38"/>
        <v>5.4054898786822907</v>
      </c>
      <c r="L199" s="84">
        <f t="shared" si="39"/>
        <v>5.4054898786822907</v>
      </c>
      <c r="M199" s="96">
        <f t="shared" si="40"/>
        <v>0</v>
      </c>
      <c r="N199" s="96">
        <f t="shared" si="41"/>
        <v>283121295524358.06</v>
      </c>
      <c r="O199" s="89">
        <f t="shared" si="42"/>
        <v>304589864757575.62</v>
      </c>
      <c r="P199" s="86">
        <f t="shared" si="33"/>
        <v>1075.8281682536683</v>
      </c>
      <c r="Q199" s="97">
        <f t="shared" si="43"/>
        <v>-1.2986449842636591E-2</v>
      </c>
      <c r="R199" s="87">
        <f t="shared" si="34"/>
        <v>-7.972665148063782E-3</v>
      </c>
      <c r="S199" s="87">
        <f t="shared" si="35"/>
        <v>-1.6483352596845757E-2</v>
      </c>
    </row>
    <row r="200" spans="1:19">
      <c r="A200" s="82">
        <v>20181023</v>
      </c>
      <c r="B200" s="82" t="s">
        <v>99</v>
      </c>
      <c r="C200" s="78">
        <v>43550</v>
      </c>
      <c r="D200" s="78">
        <v>43050</v>
      </c>
      <c r="E200" s="83">
        <v>6419324700</v>
      </c>
      <c r="F200" s="83">
        <f t="shared" si="36"/>
        <v>0.44994287909431829</v>
      </c>
      <c r="G200" s="133">
        <f t="shared" si="37"/>
        <v>0.44994287909431829</v>
      </c>
      <c r="H200" s="77">
        <v>263789</v>
      </c>
      <c r="I200" s="77">
        <v>242175</v>
      </c>
      <c r="J200" s="88">
        <v>125395903</v>
      </c>
      <c r="K200" s="84">
        <f t="shared" si="38"/>
        <v>5.4054898786822907</v>
      </c>
      <c r="L200" s="84">
        <f t="shared" si="39"/>
        <v>5.4054898786822907</v>
      </c>
      <c r="M200" s="96">
        <f t="shared" si="40"/>
        <v>0</v>
      </c>
      <c r="N200" s="96">
        <f t="shared" si="41"/>
        <v>283121295524358.06</v>
      </c>
      <c r="O200" s="89">
        <f t="shared" si="42"/>
        <v>288495162725827</v>
      </c>
      <c r="P200" s="86">
        <f t="shared" si="33"/>
        <v>1018.9807947562413</v>
      </c>
      <c r="Q200" s="97">
        <f t="shared" si="43"/>
        <v>-5.2840569874373342E-2</v>
      </c>
      <c r="R200" s="87">
        <f t="shared" si="34"/>
        <v>-1.1481056257175661E-2</v>
      </c>
      <c r="S200" s="87">
        <f t="shared" si="35"/>
        <v>-8.1936699407480981E-2</v>
      </c>
    </row>
    <row r="201" spans="1:19">
      <c r="A201" s="82">
        <v>20181024</v>
      </c>
      <c r="B201" s="82" t="s">
        <v>99</v>
      </c>
      <c r="C201" s="78">
        <v>43050</v>
      </c>
      <c r="D201" s="78">
        <v>42550</v>
      </c>
      <c r="E201" s="83">
        <v>6419324700</v>
      </c>
      <c r="F201" s="83">
        <f t="shared" si="36"/>
        <v>0.44994287909431829</v>
      </c>
      <c r="G201" s="133">
        <f t="shared" si="37"/>
        <v>0.44994287909431829</v>
      </c>
      <c r="H201" s="77">
        <v>242175</v>
      </c>
      <c r="I201" s="77">
        <v>221543</v>
      </c>
      <c r="J201" s="88">
        <v>125395903</v>
      </c>
      <c r="K201" s="84">
        <f t="shared" si="38"/>
        <v>5.4054898786822907</v>
      </c>
      <c r="L201" s="84">
        <f t="shared" si="39"/>
        <v>5.4054898786822907</v>
      </c>
      <c r="M201" s="96">
        <f t="shared" si="40"/>
        <v>0</v>
      </c>
      <c r="N201" s="96">
        <f t="shared" si="41"/>
        <v>283121295524358.06</v>
      </c>
      <c r="O201" s="89">
        <f t="shared" si="42"/>
        <v>273066086105452.12</v>
      </c>
      <c r="P201" s="86">
        <f t="shared" si="33"/>
        <v>964.48444685065795</v>
      </c>
      <c r="Q201" s="97">
        <f t="shared" si="43"/>
        <v>-5.3481231624801957E-2</v>
      </c>
      <c r="R201" s="87">
        <f t="shared" si="34"/>
        <v>-1.1614401858304297E-2</v>
      </c>
      <c r="S201" s="87">
        <f t="shared" si="35"/>
        <v>-8.5194590688551661E-2</v>
      </c>
    </row>
    <row r="202" spans="1:19">
      <c r="A202" s="82">
        <v>20181025</v>
      </c>
      <c r="B202" s="82" t="s">
        <v>99</v>
      </c>
      <c r="C202" s="78">
        <v>42550</v>
      </c>
      <c r="D202" s="78">
        <v>41000</v>
      </c>
      <c r="E202" s="83">
        <v>6419324700</v>
      </c>
      <c r="F202" s="83">
        <f t="shared" si="36"/>
        <v>0.44994287909431829</v>
      </c>
      <c r="G202" s="133">
        <f t="shared" si="37"/>
        <v>0.44994287909431829</v>
      </c>
      <c r="H202" s="77">
        <v>221543</v>
      </c>
      <c r="I202" s="77">
        <v>232350</v>
      </c>
      <c r="J202" s="88">
        <v>125395903</v>
      </c>
      <c r="K202" s="84">
        <f t="shared" si="38"/>
        <v>5.4054898786822907</v>
      </c>
      <c r="L202" s="84">
        <f t="shared" si="39"/>
        <v>5.4054898786822907</v>
      </c>
      <c r="M202" s="96">
        <f t="shared" si="40"/>
        <v>0</v>
      </c>
      <c r="N202" s="96">
        <f t="shared" si="41"/>
        <v>283121295524358.06</v>
      </c>
      <c r="O202" s="89">
        <f t="shared" si="42"/>
        <v>275914444134079.75</v>
      </c>
      <c r="P202" s="86">
        <f t="shared" si="33"/>
        <v>974.54500419358862</v>
      </c>
      <c r="Q202" s="97">
        <f t="shared" si="43"/>
        <v>1.043102081716458E-2</v>
      </c>
      <c r="R202" s="87">
        <f t="shared" si="34"/>
        <v>-3.6427732079905996E-2</v>
      </c>
      <c r="S202" s="87">
        <f t="shared" si="35"/>
        <v>4.8780597897473625E-2</v>
      </c>
    </row>
    <row r="203" spans="1:19">
      <c r="A203" s="82">
        <v>20181026</v>
      </c>
      <c r="B203" s="82" t="s">
        <v>99</v>
      </c>
      <c r="C203" s="78">
        <v>41000</v>
      </c>
      <c r="D203" s="78">
        <v>41000</v>
      </c>
      <c r="E203" s="83">
        <v>6419324700</v>
      </c>
      <c r="F203" s="83">
        <f t="shared" si="36"/>
        <v>0.44994287909431829</v>
      </c>
      <c r="G203" s="133">
        <f t="shared" si="37"/>
        <v>0.44994287909431829</v>
      </c>
      <c r="H203" s="77">
        <v>232350</v>
      </c>
      <c r="I203" s="77">
        <v>224000</v>
      </c>
      <c r="J203" s="88">
        <v>125395903</v>
      </c>
      <c r="K203" s="84">
        <f t="shared" si="38"/>
        <v>5.4054898786822907</v>
      </c>
      <c r="L203" s="84">
        <f t="shared" si="39"/>
        <v>5.4054898786822907</v>
      </c>
      <c r="M203" s="96">
        <f t="shared" si="40"/>
        <v>0</v>
      </c>
      <c r="N203" s="96">
        <f t="shared" si="41"/>
        <v>283121295524358.06</v>
      </c>
      <c r="O203" s="89">
        <f t="shared" si="42"/>
        <v>270254594658548.81</v>
      </c>
      <c r="P203" s="86">
        <f t="shared" si="33"/>
        <v>954.55410430367192</v>
      </c>
      <c r="Q203" s="97">
        <f t="shared" si="43"/>
        <v>-2.0513059739563973E-2</v>
      </c>
      <c r="R203" s="87">
        <f t="shared" si="34"/>
        <v>0</v>
      </c>
      <c r="S203" s="87">
        <f t="shared" si="35"/>
        <v>-3.5937163761566603E-2</v>
      </c>
    </row>
    <row r="204" spans="1:19">
      <c r="A204" s="82">
        <v>20181029</v>
      </c>
      <c r="B204" s="82" t="s">
        <v>99</v>
      </c>
      <c r="C204" s="78">
        <v>41000</v>
      </c>
      <c r="D204" s="78">
        <v>41400</v>
      </c>
      <c r="E204" s="83">
        <v>6419324700</v>
      </c>
      <c r="F204" s="83">
        <f t="shared" si="36"/>
        <v>0.44994287909431829</v>
      </c>
      <c r="G204" s="133">
        <f t="shared" si="37"/>
        <v>0.44994287909431829</v>
      </c>
      <c r="H204" s="77">
        <v>224000</v>
      </c>
      <c r="I204" s="77">
        <v>214175</v>
      </c>
      <c r="J204" s="88">
        <v>125395903</v>
      </c>
      <c r="K204" s="84">
        <f t="shared" si="38"/>
        <v>5.4054898786822907</v>
      </c>
      <c r="L204" s="84">
        <f t="shared" si="39"/>
        <v>5.4054898786822907</v>
      </c>
      <c r="M204" s="96">
        <f t="shared" si="40"/>
        <v>0</v>
      </c>
      <c r="N204" s="96">
        <f t="shared" si="41"/>
        <v>283121295524358.06</v>
      </c>
      <c r="O204" s="89">
        <f t="shared" si="42"/>
        <v>264750283188331.81</v>
      </c>
      <c r="P204" s="86">
        <f t="shared" si="33"/>
        <v>935.11257321000176</v>
      </c>
      <c r="Q204" s="97">
        <f t="shared" si="43"/>
        <v>-2.036713372873963E-2</v>
      </c>
      <c r="R204" s="87">
        <f t="shared" si="34"/>
        <v>9.7560975609756097E-3</v>
      </c>
      <c r="S204" s="87">
        <f t="shared" si="35"/>
        <v>-4.386160714285714E-2</v>
      </c>
    </row>
    <row r="205" spans="1:19">
      <c r="A205" s="82">
        <v>20181030</v>
      </c>
      <c r="B205" s="82" t="s">
        <v>99</v>
      </c>
      <c r="C205" s="78">
        <v>41400</v>
      </c>
      <c r="D205" s="78">
        <v>42350</v>
      </c>
      <c r="E205" s="83">
        <v>6419324700</v>
      </c>
      <c r="F205" s="83">
        <f t="shared" si="36"/>
        <v>0.44994287909431829</v>
      </c>
      <c r="G205" s="133">
        <f t="shared" si="37"/>
        <v>0.44994287909431829</v>
      </c>
      <c r="H205" s="77">
        <v>214175</v>
      </c>
      <c r="I205" s="77">
        <v>221543</v>
      </c>
      <c r="J205" s="88">
        <v>125395903</v>
      </c>
      <c r="K205" s="84">
        <f t="shared" si="38"/>
        <v>5.4054898786822907</v>
      </c>
      <c r="L205" s="84">
        <f t="shared" si="39"/>
        <v>5.4054898786822907</v>
      </c>
      <c r="M205" s="96">
        <f t="shared" si="40"/>
        <v>0</v>
      </c>
      <c r="N205" s="96">
        <f t="shared" si="41"/>
        <v>283121295524358.06</v>
      </c>
      <c r="O205" s="89">
        <f t="shared" si="42"/>
        <v>272488420217980.28</v>
      </c>
      <c r="P205" s="86">
        <f t="shared" si="33"/>
        <v>962.44409913890422</v>
      </c>
      <c r="Q205" s="97">
        <f t="shared" si="43"/>
        <v>2.9228059499917046E-2</v>
      </c>
      <c r="R205" s="87">
        <f t="shared" si="34"/>
        <v>2.2946859903381644E-2</v>
      </c>
      <c r="S205" s="87">
        <f t="shared" si="35"/>
        <v>3.4401774250029181E-2</v>
      </c>
    </row>
    <row r="206" spans="1:19">
      <c r="A206" s="82">
        <v>20181031</v>
      </c>
      <c r="B206" s="82" t="s">
        <v>99</v>
      </c>
      <c r="C206" s="78">
        <v>42350</v>
      </c>
      <c r="D206" s="78">
        <v>42400</v>
      </c>
      <c r="E206" s="83">
        <v>6419324700</v>
      </c>
      <c r="F206" s="83">
        <f t="shared" si="36"/>
        <v>0.44994287909431829</v>
      </c>
      <c r="G206" s="133">
        <f t="shared" si="37"/>
        <v>0.44994287909431829</v>
      </c>
      <c r="H206" s="77">
        <v>221543</v>
      </c>
      <c r="I206" s="77">
        <v>213684</v>
      </c>
      <c r="J206" s="88">
        <v>125395903</v>
      </c>
      <c r="K206" s="84">
        <f t="shared" si="38"/>
        <v>5.4054898786822907</v>
      </c>
      <c r="L206" s="84">
        <f t="shared" si="39"/>
        <v>5.4054898786822907</v>
      </c>
      <c r="M206" s="96">
        <f t="shared" si="40"/>
        <v>0</v>
      </c>
      <c r="N206" s="96">
        <f t="shared" si="41"/>
        <v>283121295524358.06</v>
      </c>
      <c r="O206" s="89">
        <f t="shared" si="42"/>
        <v>267305799920004.19</v>
      </c>
      <c r="P206" s="86">
        <f t="shared" si="33"/>
        <v>944.13879897284801</v>
      </c>
      <c r="Q206" s="97">
        <f t="shared" si="43"/>
        <v>-1.9019598314784111E-2</v>
      </c>
      <c r="R206" s="87">
        <f t="shared" si="34"/>
        <v>1.1806375442739079E-3</v>
      </c>
      <c r="S206" s="87">
        <f t="shared" si="35"/>
        <v>-3.5473926054987066E-2</v>
      </c>
    </row>
    <row r="207" spans="1:19">
      <c r="A207" s="82">
        <v>20181101</v>
      </c>
      <c r="B207" s="82" t="s">
        <v>99</v>
      </c>
      <c r="C207" s="78">
        <v>42400</v>
      </c>
      <c r="D207" s="78">
        <v>42150</v>
      </c>
      <c r="E207" s="83">
        <v>6419324700</v>
      </c>
      <c r="F207" s="83">
        <f t="shared" si="36"/>
        <v>0.44994287909431829</v>
      </c>
      <c r="G207" s="133">
        <f t="shared" si="37"/>
        <v>0.44994287909431829</v>
      </c>
      <c r="H207" s="77">
        <v>213684</v>
      </c>
      <c r="I207" s="77">
        <v>223508</v>
      </c>
      <c r="J207" s="88">
        <v>125395903</v>
      </c>
      <c r="K207" s="84">
        <f t="shared" si="38"/>
        <v>5.4054898786822907</v>
      </c>
      <c r="L207" s="84">
        <f t="shared" si="39"/>
        <v>5.4054898786822907</v>
      </c>
      <c r="M207" s="96">
        <f t="shared" si="40"/>
        <v>0</v>
      </c>
      <c r="N207" s="96">
        <f t="shared" si="41"/>
        <v>283121295524358.06</v>
      </c>
      <c r="O207" s="89">
        <f t="shared" si="42"/>
        <v>273242682979540.56</v>
      </c>
      <c r="P207" s="86">
        <f t="shared" si="33"/>
        <v>965.10819673058609</v>
      </c>
      <c r="Q207" s="97">
        <f t="shared" si="43"/>
        <v>2.2210079471949681E-2</v>
      </c>
      <c r="R207" s="87">
        <f t="shared" si="34"/>
        <v>-5.89622641509434E-3</v>
      </c>
      <c r="S207" s="87">
        <f t="shared" si="35"/>
        <v>4.5974429531457667E-2</v>
      </c>
    </row>
    <row r="208" spans="1:19">
      <c r="A208" s="82">
        <v>20181102</v>
      </c>
      <c r="B208" s="82" t="s">
        <v>99</v>
      </c>
      <c r="C208" s="78">
        <v>42150</v>
      </c>
      <c r="D208" s="78">
        <v>44150</v>
      </c>
      <c r="E208" s="83">
        <v>6419324700</v>
      </c>
      <c r="F208" s="83">
        <f t="shared" si="36"/>
        <v>0.44994287909431829</v>
      </c>
      <c r="G208" s="133">
        <f t="shared" si="37"/>
        <v>0.44994287909431829</v>
      </c>
      <c r="H208" s="77">
        <v>223508</v>
      </c>
      <c r="I208" s="77">
        <v>232350</v>
      </c>
      <c r="J208" s="88">
        <v>125395903</v>
      </c>
      <c r="K208" s="84">
        <f t="shared" si="38"/>
        <v>5.4054898786822907</v>
      </c>
      <c r="L208" s="84">
        <f t="shared" si="39"/>
        <v>5.4054898786822907</v>
      </c>
      <c r="M208" s="96">
        <f t="shared" si="40"/>
        <v>0</v>
      </c>
      <c r="N208" s="96">
        <f t="shared" si="41"/>
        <v>283121295524358.06</v>
      </c>
      <c r="O208" s="89">
        <f t="shared" si="42"/>
        <v>285012681861761.5</v>
      </c>
      <c r="P208" s="86">
        <f t="shared" si="33"/>
        <v>1006.6804806537089</v>
      </c>
      <c r="Q208" s="97">
        <f t="shared" si="43"/>
        <v>4.307525732757593E-2</v>
      </c>
      <c r="R208" s="87">
        <f t="shared" si="34"/>
        <v>4.7449584816132859E-2</v>
      </c>
      <c r="S208" s="87">
        <f t="shared" si="35"/>
        <v>3.9560105231132667E-2</v>
      </c>
    </row>
    <row r="209" spans="1:19">
      <c r="A209" s="82">
        <v>20181105</v>
      </c>
      <c r="B209" s="82" t="s">
        <v>99</v>
      </c>
      <c r="C209" s="78">
        <v>44150</v>
      </c>
      <c r="D209" s="78">
        <v>43800</v>
      </c>
      <c r="E209" s="83">
        <v>6419324700</v>
      </c>
      <c r="F209" s="83">
        <f t="shared" si="36"/>
        <v>0.44994287909431829</v>
      </c>
      <c r="G209" s="133">
        <f t="shared" si="37"/>
        <v>0.44994287909431829</v>
      </c>
      <c r="H209" s="77">
        <v>232350</v>
      </c>
      <c r="I209" s="77">
        <v>235789</v>
      </c>
      <c r="J209" s="88">
        <v>125395903</v>
      </c>
      <c r="K209" s="84">
        <f t="shared" si="38"/>
        <v>5.4054898786822907</v>
      </c>
      <c r="L209" s="84">
        <f t="shared" si="39"/>
        <v>5.4054898786822907</v>
      </c>
      <c r="M209" s="96">
        <f t="shared" si="40"/>
        <v>0</v>
      </c>
      <c r="N209" s="96">
        <f t="shared" si="41"/>
        <v>283121295524358.06</v>
      </c>
      <c r="O209" s="89">
        <f t="shared" si="42"/>
        <v>286332811151063.12</v>
      </c>
      <c r="P209" s="86">
        <f t="shared" si="33"/>
        <v>1011.3432499690889</v>
      </c>
      <c r="Q209" s="97">
        <f t="shared" si="43"/>
        <v>4.6318264881347266E-3</v>
      </c>
      <c r="R209" s="87">
        <f t="shared" si="34"/>
        <v>-7.9275198187995465E-3</v>
      </c>
      <c r="S209" s="87">
        <f t="shared" si="35"/>
        <v>1.4800946847428449E-2</v>
      </c>
    </row>
    <row r="210" spans="1:19">
      <c r="A210" s="82">
        <v>20181106</v>
      </c>
      <c r="B210" s="82" t="s">
        <v>99</v>
      </c>
      <c r="C210" s="78">
        <v>43800</v>
      </c>
      <c r="D210" s="78">
        <v>43750</v>
      </c>
      <c r="E210" s="83">
        <v>6419324700</v>
      </c>
      <c r="F210" s="83">
        <f t="shared" si="36"/>
        <v>0.44994287909431829</v>
      </c>
      <c r="G210" s="133">
        <f t="shared" si="37"/>
        <v>0.44994287909431829</v>
      </c>
      <c r="H210" s="77">
        <v>235789</v>
      </c>
      <c r="I210" s="77">
        <v>236771</v>
      </c>
      <c r="J210" s="88">
        <v>125395903</v>
      </c>
      <c r="K210" s="84">
        <f t="shared" si="38"/>
        <v>5.4054898786822907</v>
      </c>
      <c r="L210" s="84">
        <f t="shared" si="39"/>
        <v>5.4054898786822907</v>
      </c>
      <c r="M210" s="96">
        <f t="shared" si="40"/>
        <v>0</v>
      </c>
      <c r="N210" s="96">
        <f t="shared" si="41"/>
        <v>283121295524358.06</v>
      </c>
      <c r="O210" s="89">
        <f t="shared" si="42"/>
        <v>286854020090568.94</v>
      </c>
      <c r="P210" s="86">
        <f t="shared" si="33"/>
        <v>1013.1841886329944</v>
      </c>
      <c r="Q210" s="97">
        <f t="shared" si="43"/>
        <v>1.8202906520231952E-3</v>
      </c>
      <c r="R210" s="87">
        <f t="shared" si="34"/>
        <v>-1.1415525114155251E-3</v>
      </c>
      <c r="S210" s="87">
        <f t="shared" si="35"/>
        <v>4.1647405095233446E-3</v>
      </c>
    </row>
    <row r="211" spans="1:19">
      <c r="A211" s="82">
        <v>20181107</v>
      </c>
      <c r="B211" s="82" t="s">
        <v>99</v>
      </c>
      <c r="C211" s="78">
        <v>43750</v>
      </c>
      <c r="D211" s="78">
        <v>44000</v>
      </c>
      <c r="E211" s="83">
        <v>6419324700</v>
      </c>
      <c r="F211" s="83">
        <f t="shared" si="36"/>
        <v>0.44994287909431829</v>
      </c>
      <c r="G211" s="133">
        <f t="shared" si="37"/>
        <v>0.44994287909431829</v>
      </c>
      <c r="H211" s="77">
        <v>236771</v>
      </c>
      <c r="I211" s="77">
        <v>229403</v>
      </c>
      <c r="J211" s="88">
        <v>125395903</v>
      </c>
      <c r="K211" s="84">
        <f t="shared" si="38"/>
        <v>5.4054898786822907</v>
      </c>
      <c r="L211" s="84">
        <f t="shared" si="39"/>
        <v>5.4054898786822907</v>
      </c>
      <c r="M211" s="96">
        <f t="shared" si="40"/>
        <v>0</v>
      </c>
      <c r="N211" s="96">
        <f t="shared" si="41"/>
        <v>283121295524358.06</v>
      </c>
      <c r="O211" s="89">
        <f t="shared" si="42"/>
        <v>282581878385751.62</v>
      </c>
      <c r="P211" s="86">
        <f t="shared" si="33"/>
        <v>998.09474897461382</v>
      </c>
      <c r="Q211" s="97">
        <f t="shared" si="43"/>
        <v>-1.4893086397982092E-2</v>
      </c>
      <c r="R211" s="87">
        <f t="shared" si="34"/>
        <v>5.7142857142857143E-3</v>
      </c>
      <c r="S211" s="87">
        <f t="shared" si="35"/>
        <v>-3.1118675851350037E-2</v>
      </c>
    </row>
    <row r="212" spans="1:19">
      <c r="A212" s="82">
        <v>20181108</v>
      </c>
      <c r="B212" s="82" t="s">
        <v>99</v>
      </c>
      <c r="C212" s="78">
        <v>44000</v>
      </c>
      <c r="D212" s="78">
        <v>44050</v>
      </c>
      <c r="E212" s="83">
        <v>6419324700</v>
      </c>
      <c r="F212" s="83">
        <f t="shared" si="36"/>
        <v>0.44994287909431829</v>
      </c>
      <c r="G212" s="133">
        <f t="shared" si="37"/>
        <v>0.44994287909431829</v>
      </c>
      <c r="H212" s="77">
        <v>229403</v>
      </c>
      <c r="I212" s="77">
        <v>234315</v>
      </c>
      <c r="J212" s="88">
        <v>125395903</v>
      </c>
      <c r="K212" s="84">
        <f t="shared" si="38"/>
        <v>5.4054898786822907</v>
      </c>
      <c r="L212" s="84">
        <f t="shared" si="39"/>
        <v>5.4054898786822907</v>
      </c>
      <c r="M212" s="96">
        <f t="shared" si="40"/>
        <v>0</v>
      </c>
      <c r="N212" s="96">
        <f t="shared" si="41"/>
        <v>283121295524358.06</v>
      </c>
      <c r="O212" s="89">
        <f t="shared" si="42"/>
        <v>286055777567057.69</v>
      </c>
      <c r="P212" s="86">
        <f t="shared" si="33"/>
        <v>1010.3647521012673</v>
      </c>
      <c r="Q212" s="97">
        <f t="shared" si="43"/>
        <v>1.2293425187597656E-2</v>
      </c>
      <c r="R212" s="87">
        <f t="shared" si="34"/>
        <v>1.1363636363636363E-3</v>
      </c>
      <c r="S212" s="87">
        <f t="shared" si="35"/>
        <v>2.141210010331164E-2</v>
      </c>
    </row>
    <row r="213" spans="1:19">
      <c r="A213" s="82">
        <v>20181109</v>
      </c>
      <c r="B213" s="82" t="s">
        <v>99</v>
      </c>
      <c r="C213" s="78">
        <v>44050</v>
      </c>
      <c r="D213" s="78">
        <v>44300</v>
      </c>
      <c r="E213" s="83">
        <v>6419324700</v>
      </c>
      <c r="F213" s="83">
        <f t="shared" si="36"/>
        <v>0.44994287909431829</v>
      </c>
      <c r="G213" s="133">
        <f t="shared" si="37"/>
        <v>0.44994287909431829</v>
      </c>
      <c r="H213" s="77">
        <v>234315</v>
      </c>
      <c r="I213" s="77">
        <v>225473</v>
      </c>
      <c r="J213" s="88">
        <v>125395903</v>
      </c>
      <c r="K213" s="84">
        <f t="shared" si="38"/>
        <v>5.4054898786822907</v>
      </c>
      <c r="L213" s="84">
        <f t="shared" si="39"/>
        <v>5.4054898786822907</v>
      </c>
      <c r="M213" s="96">
        <f t="shared" si="40"/>
        <v>0</v>
      </c>
      <c r="N213" s="96">
        <f t="shared" si="41"/>
        <v>283121295524358.06</v>
      </c>
      <c r="O213" s="89">
        <f t="shared" si="42"/>
        <v>280784519918895.12</v>
      </c>
      <c r="P213" s="86">
        <f t="shared" si="33"/>
        <v>991.74637993537328</v>
      </c>
      <c r="Q213" s="97">
        <f t="shared" si="43"/>
        <v>-1.8427376971705683E-2</v>
      </c>
      <c r="R213" s="87">
        <f t="shared" si="34"/>
        <v>5.6753688989784334E-3</v>
      </c>
      <c r="S213" s="87">
        <f t="shared" si="35"/>
        <v>-3.773552696156883E-2</v>
      </c>
    </row>
    <row r="214" spans="1:19">
      <c r="A214" s="82">
        <v>20181112</v>
      </c>
      <c r="B214" s="82" t="s">
        <v>99</v>
      </c>
      <c r="C214" s="78">
        <v>44300</v>
      </c>
      <c r="D214" s="78">
        <v>45200</v>
      </c>
      <c r="E214" s="83">
        <v>6419324700</v>
      </c>
      <c r="F214" s="83">
        <f t="shared" si="36"/>
        <v>0.44994287909431829</v>
      </c>
      <c r="G214" s="133">
        <f t="shared" si="37"/>
        <v>0.44994287909431829</v>
      </c>
      <c r="H214" s="77">
        <v>225473</v>
      </c>
      <c r="I214" s="77">
        <v>198456</v>
      </c>
      <c r="J214" s="88">
        <v>125395903</v>
      </c>
      <c r="K214" s="84">
        <f t="shared" si="38"/>
        <v>5.4054898786822907</v>
      </c>
      <c r="L214" s="84">
        <f t="shared" si="39"/>
        <v>5.4054898786822907</v>
      </c>
      <c r="M214" s="96">
        <f t="shared" si="40"/>
        <v>0</v>
      </c>
      <c r="N214" s="96">
        <f t="shared" si="41"/>
        <v>283121295524358.06</v>
      </c>
      <c r="O214" s="89">
        <f t="shared" si="42"/>
        <v>265071183684324.44</v>
      </c>
      <c r="P214" s="86">
        <f t="shared" si="33"/>
        <v>936.24601142558447</v>
      </c>
      <c r="Q214" s="97">
        <f t="shared" si="43"/>
        <v>-5.596225973963774E-2</v>
      </c>
      <c r="R214" s="87">
        <f t="shared" si="34"/>
        <v>2.0316027088036117E-2</v>
      </c>
      <c r="S214" s="87">
        <f t="shared" si="35"/>
        <v>-0.11982365959560569</v>
      </c>
    </row>
    <row r="215" spans="1:19">
      <c r="A215" s="82">
        <v>20181113</v>
      </c>
      <c r="B215" s="82" t="s">
        <v>99</v>
      </c>
      <c r="C215" s="78">
        <v>45200</v>
      </c>
      <c r="D215" s="78">
        <v>44500</v>
      </c>
      <c r="E215" s="83">
        <v>6419324700</v>
      </c>
      <c r="F215" s="83">
        <f t="shared" si="36"/>
        <v>0.44994287909431829</v>
      </c>
      <c r="G215" s="133">
        <f t="shared" si="37"/>
        <v>0.44994287909431829</v>
      </c>
      <c r="H215" s="77">
        <v>198456</v>
      </c>
      <c r="I215" s="77">
        <v>196982</v>
      </c>
      <c r="J215" s="88">
        <v>125395903</v>
      </c>
      <c r="K215" s="84">
        <f t="shared" si="38"/>
        <v>5.4054898786822907</v>
      </c>
      <c r="L215" s="84">
        <f t="shared" si="39"/>
        <v>5.4054898786822907</v>
      </c>
      <c r="M215" s="96">
        <f t="shared" si="40"/>
        <v>0</v>
      </c>
      <c r="N215" s="96">
        <f t="shared" si="41"/>
        <v>283121295524358.06</v>
      </c>
      <c r="O215" s="89">
        <f t="shared" si="42"/>
        <v>262050237134827.75</v>
      </c>
      <c r="P215" s="86">
        <f t="shared" si="33"/>
        <v>925.57586192693338</v>
      </c>
      <c r="Q215" s="97">
        <f t="shared" si="43"/>
        <v>-1.139673693499006E-2</v>
      </c>
      <c r="R215" s="87">
        <f t="shared" si="34"/>
        <v>-1.5486725663716814E-2</v>
      </c>
      <c r="S215" s="87">
        <f t="shared" si="35"/>
        <v>-7.427339057524086E-3</v>
      </c>
    </row>
    <row r="216" spans="1:19">
      <c r="A216" s="82">
        <v>20181114</v>
      </c>
      <c r="B216" s="82" t="s">
        <v>99</v>
      </c>
      <c r="C216" s="78">
        <v>44500</v>
      </c>
      <c r="D216" s="78">
        <v>44100</v>
      </c>
      <c r="E216" s="83">
        <v>6419324700</v>
      </c>
      <c r="F216" s="83">
        <f t="shared" si="36"/>
        <v>0.44994287909431829</v>
      </c>
      <c r="G216" s="133">
        <f t="shared" si="37"/>
        <v>0.44994287909431829</v>
      </c>
      <c r="H216" s="77">
        <v>196982</v>
      </c>
      <c r="I216" s="77">
        <v>204350</v>
      </c>
      <c r="J216" s="88">
        <v>125395903</v>
      </c>
      <c r="K216" s="84">
        <f t="shared" si="38"/>
        <v>5.4054898786822907</v>
      </c>
      <c r="L216" s="84">
        <f t="shared" si="39"/>
        <v>5.4054898786822907</v>
      </c>
      <c r="M216" s="96">
        <f t="shared" si="40"/>
        <v>0</v>
      </c>
      <c r="N216" s="96">
        <f t="shared" si="41"/>
        <v>283121295524358.06</v>
      </c>
      <c r="O216" s="89">
        <f t="shared" si="42"/>
        <v>265889129424041.19</v>
      </c>
      <c r="P216" s="86">
        <f t="shared" si="33"/>
        <v>939.13504080149869</v>
      </c>
      <c r="Q216" s="97">
        <f t="shared" si="43"/>
        <v>1.4649451689823444E-2</v>
      </c>
      <c r="R216" s="87">
        <f t="shared" si="34"/>
        <v>-8.988764044943821E-3</v>
      </c>
      <c r="S216" s="87">
        <f t="shared" si="35"/>
        <v>3.7404432892345491E-2</v>
      </c>
    </row>
    <row r="217" spans="1:19" s="80" customFormat="1">
      <c r="A217" s="91">
        <v>20181115</v>
      </c>
      <c r="B217" s="91" t="s">
        <v>99</v>
      </c>
      <c r="C217" s="23">
        <v>44100</v>
      </c>
      <c r="D217" s="23">
        <v>44250</v>
      </c>
      <c r="E217" s="91">
        <v>6419324700</v>
      </c>
      <c r="F217" s="91">
        <f t="shared" si="36"/>
        <v>0.44994287909431829</v>
      </c>
      <c r="G217" s="146">
        <f t="shared" si="37"/>
        <v>0.52243766577586437</v>
      </c>
      <c r="H217" s="23">
        <v>204350</v>
      </c>
      <c r="I217" s="20">
        <v>214666</v>
      </c>
      <c r="J217" s="92">
        <v>125456133</v>
      </c>
      <c r="K217" s="91">
        <f t="shared" si="38"/>
        <v>5.4054898786822907</v>
      </c>
      <c r="L217" s="91">
        <f t="shared" si="39"/>
        <v>6.2734090519960013</v>
      </c>
      <c r="M217" s="93">
        <f t="shared" si="40"/>
        <v>1</v>
      </c>
      <c r="N217" s="93">
        <f t="shared" si="41"/>
        <v>328737792368035.87</v>
      </c>
      <c r="O217" s="92">
        <f t="shared" si="42"/>
        <v>317351314898638.37</v>
      </c>
      <c r="P217" s="94">
        <f t="shared" si="33"/>
        <v>965.36304089841349</v>
      </c>
      <c r="Q217" s="95">
        <f t="shared" si="43"/>
        <v>2.792782609254009E-2</v>
      </c>
      <c r="R217" s="91">
        <f t="shared" si="34"/>
        <v>3.4013605442176869E-3</v>
      </c>
      <c r="S217" s="91">
        <f t="shared" si="35"/>
        <v>5.0482016148764373E-2</v>
      </c>
    </row>
    <row r="218" spans="1:19">
      <c r="A218" s="82">
        <v>20181116</v>
      </c>
      <c r="B218" s="82" t="s">
        <v>99</v>
      </c>
      <c r="C218" s="78">
        <v>44250</v>
      </c>
      <c r="D218" s="78">
        <v>44000</v>
      </c>
      <c r="E218" s="83">
        <v>6419324700</v>
      </c>
      <c r="F218" s="83">
        <f t="shared" si="36"/>
        <v>0.52243766577586437</v>
      </c>
      <c r="G218" s="133">
        <f t="shared" si="37"/>
        <v>0.52243766577586437</v>
      </c>
      <c r="H218" s="19">
        <v>214666</v>
      </c>
      <c r="I218" s="77">
        <v>220070</v>
      </c>
      <c r="J218" s="88">
        <v>125456133</v>
      </c>
      <c r="K218" s="84">
        <f t="shared" si="38"/>
        <v>6.2734090519960013</v>
      </c>
      <c r="L218" s="84">
        <f t="shared" si="39"/>
        <v>6.2734090519960013</v>
      </c>
      <c r="M218" s="96">
        <f t="shared" si="40"/>
        <v>0</v>
      </c>
      <c r="N218" s="96">
        <f t="shared" si="41"/>
        <v>328737792368035.87</v>
      </c>
      <c r="O218" s="89">
        <f t="shared" si="42"/>
        <v>320766042054277.87</v>
      </c>
      <c r="P218" s="86">
        <f t="shared" si="33"/>
        <v>975.7504293731057</v>
      </c>
      <c r="Q218" s="97">
        <f t="shared" si="43"/>
        <v>1.0760085102310536E-2</v>
      </c>
      <c r="R218" s="87">
        <f t="shared" si="34"/>
        <v>-5.6497175141242938E-3</v>
      </c>
      <c r="S218" s="87">
        <f t="shared" si="35"/>
        <v>2.5173991223575228E-2</v>
      </c>
    </row>
    <row r="219" spans="1:19">
      <c r="A219" s="82">
        <v>20181119</v>
      </c>
      <c r="B219" s="82" t="s">
        <v>99</v>
      </c>
      <c r="C219" s="78">
        <v>44000</v>
      </c>
      <c r="D219" s="78">
        <v>43650</v>
      </c>
      <c r="E219" s="83">
        <v>6419324700</v>
      </c>
      <c r="F219" s="83">
        <f t="shared" si="36"/>
        <v>0.52243766577586437</v>
      </c>
      <c r="G219" s="133">
        <f t="shared" si="37"/>
        <v>0.52243766577586437</v>
      </c>
      <c r="H219" s="77">
        <v>220070</v>
      </c>
      <c r="I219" s="77">
        <v>224982</v>
      </c>
      <c r="J219" s="88">
        <v>125456133</v>
      </c>
      <c r="K219" s="84">
        <f t="shared" si="38"/>
        <v>6.2734090519960013</v>
      </c>
      <c r="L219" s="84">
        <f t="shared" si="39"/>
        <v>6.2734090519960013</v>
      </c>
      <c r="M219" s="96">
        <f t="shared" si="40"/>
        <v>0</v>
      </c>
      <c r="N219" s="96">
        <f t="shared" si="41"/>
        <v>328737792368035.87</v>
      </c>
      <c r="O219" s="89">
        <f t="shared" si="42"/>
        <v>323458176989632.75</v>
      </c>
      <c r="P219" s="86">
        <f t="shared" si="33"/>
        <v>983.93973707625207</v>
      </c>
      <c r="Q219" s="97">
        <f t="shared" si="43"/>
        <v>8.3928302326321154E-3</v>
      </c>
      <c r="R219" s="87">
        <f t="shared" si="34"/>
        <v>-7.9545454545454537E-3</v>
      </c>
      <c r="S219" s="87">
        <f t="shared" si="35"/>
        <v>2.2320170854728042E-2</v>
      </c>
    </row>
    <row r="220" spans="1:19">
      <c r="A220" s="82">
        <v>20181120</v>
      </c>
      <c r="B220" s="82" t="s">
        <v>99</v>
      </c>
      <c r="C220" s="78">
        <v>43650</v>
      </c>
      <c r="D220" s="78">
        <v>42800</v>
      </c>
      <c r="E220" s="83">
        <v>6419324700</v>
      </c>
      <c r="F220" s="83">
        <f t="shared" si="36"/>
        <v>0.52243766577586437</v>
      </c>
      <c r="G220" s="133">
        <f t="shared" si="37"/>
        <v>0.52243766577586437</v>
      </c>
      <c r="H220" s="77">
        <v>224982</v>
      </c>
      <c r="I220" s="77">
        <v>223508</v>
      </c>
      <c r="J220" s="88">
        <v>125456133</v>
      </c>
      <c r="K220" s="84">
        <f t="shared" si="38"/>
        <v>6.2734090519960013</v>
      </c>
      <c r="L220" s="84">
        <f t="shared" si="39"/>
        <v>6.2734090519960013</v>
      </c>
      <c r="M220" s="96">
        <f t="shared" si="40"/>
        <v>0</v>
      </c>
      <c r="N220" s="96">
        <f t="shared" si="41"/>
        <v>328737792368035.87</v>
      </c>
      <c r="O220" s="89">
        <f t="shared" si="42"/>
        <v>319447441047390.37</v>
      </c>
      <c r="P220" s="86">
        <f t="shared" si="33"/>
        <v>971.73932679378538</v>
      </c>
      <c r="Q220" s="97">
        <f t="shared" si="43"/>
        <v>-1.2399550320754248E-2</v>
      </c>
      <c r="R220" s="87">
        <f t="shared" si="34"/>
        <v>-1.9473081328751432E-2</v>
      </c>
      <c r="S220" s="87">
        <f t="shared" si="35"/>
        <v>-6.5516352419304653E-3</v>
      </c>
    </row>
    <row r="221" spans="1:19">
      <c r="A221" s="82">
        <v>20181121</v>
      </c>
      <c r="B221" s="82" t="s">
        <v>99</v>
      </c>
      <c r="C221" s="78">
        <v>42800</v>
      </c>
      <c r="D221" s="78">
        <v>42100</v>
      </c>
      <c r="E221" s="83">
        <v>6419324700</v>
      </c>
      <c r="F221" s="83">
        <f t="shared" si="36"/>
        <v>0.52243766577586437</v>
      </c>
      <c r="G221" s="133">
        <f t="shared" si="37"/>
        <v>0.52243766577586437</v>
      </c>
      <c r="H221" s="77">
        <v>223508</v>
      </c>
      <c r="I221" s="77">
        <v>221052</v>
      </c>
      <c r="J221" s="88">
        <v>125456133</v>
      </c>
      <c r="K221" s="84">
        <f t="shared" si="38"/>
        <v>6.2734090519960013</v>
      </c>
      <c r="L221" s="84">
        <f t="shared" si="39"/>
        <v>6.2734090519960013</v>
      </c>
      <c r="M221" s="96">
        <f t="shared" si="40"/>
        <v>0</v>
      </c>
      <c r="N221" s="96">
        <f t="shared" si="41"/>
        <v>328737792368035.87</v>
      </c>
      <c r="O221" s="89">
        <f t="shared" si="42"/>
        <v>315166888694103.37</v>
      </c>
      <c r="P221" s="86">
        <f t="shared" si="33"/>
        <v>958.71815170329035</v>
      </c>
      <c r="Q221" s="97">
        <f t="shared" si="43"/>
        <v>-1.3399864275801079E-2</v>
      </c>
      <c r="R221" s="87">
        <f t="shared" si="34"/>
        <v>-1.6355140186915886E-2</v>
      </c>
      <c r="S221" s="87">
        <f t="shared" si="35"/>
        <v>-1.0988420996116469E-2</v>
      </c>
    </row>
    <row r="222" spans="1:19">
      <c r="A222" s="82">
        <v>20181122</v>
      </c>
      <c r="B222" s="82" t="s">
        <v>99</v>
      </c>
      <c r="C222" s="78">
        <v>42100</v>
      </c>
      <c r="D222" s="78">
        <v>42450</v>
      </c>
      <c r="E222" s="83">
        <v>6419324700</v>
      </c>
      <c r="F222" s="83">
        <f t="shared" si="36"/>
        <v>0.52243766577586437</v>
      </c>
      <c r="G222" s="133">
        <f t="shared" si="37"/>
        <v>0.52243766577586437</v>
      </c>
      <c r="H222" s="77">
        <v>221052</v>
      </c>
      <c r="I222" s="77">
        <v>219087</v>
      </c>
      <c r="J222" s="88">
        <v>125456133</v>
      </c>
      <c r="K222" s="84">
        <f t="shared" si="38"/>
        <v>6.2734090519960013</v>
      </c>
      <c r="L222" s="84">
        <f t="shared" si="39"/>
        <v>6.2734090519960013</v>
      </c>
      <c r="M222" s="96">
        <f t="shared" si="40"/>
        <v>0</v>
      </c>
      <c r="N222" s="96">
        <f t="shared" si="41"/>
        <v>328737792368035.87</v>
      </c>
      <c r="O222" s="89">
        <f t="shared" si="42"/>
        <v>314794153684979.62</v>
      </c>
      <c r="P222" s="86">
        <f t="shared" si="33"/>
        <v>957.58431489542352</v>
      </c>
      <c r="Q222" s="97">
        <f t="shared" si="43"/>
        <v>-1.1826591640644504E-3</v>
      </c>
      <c r="R222" s="87">
        <f t="shared" si="34"/>
        <v>8.3135391923990498E-3</v>
      </c>
      <c r="S222" s="87">
        <f t="shared" si="35"/>
        <v>-8.8893111123174631E-3</v>
      </c>
    </row>
    <row r="223" spans="1:19">
      <c r="A223" s="82">
        <v>20181123</v>
      </c>
      <c r="B223" s="82" t="s">
        <v>99</v>
      </c>
      <c r="C223" s="78">
        <v>42450</v>
      </c>
      <c r="D223" s="78">
        <v>42400</v>
      </c>
      <c r="E223" s="83">
        <v>6419324700</v>
      </c>
      <c r="F223" s="83">
        <f t="shared" si="36"/>
        <v>0.52243766577586437</v>
      </c>
      <c r="G223" s="133">
        <f t="shared" si="37"/>
        <v>0.52243766577586437</v>
      </c>
      <c r="H223" s="77">
        <v>219087</v>
      </c>
      <c r="I223" s="77">
        <v>217122</v>
      </c>
      <c r="J223" s="88">
        <v>125456133</v>
      </c>
      <c r="K223" s="84">
        <f t="shared" si="38"/>
        <v>6.2734090519960013</v>
      </c>
      <c r="L223" s="84">
        <f t="shared" si="39"/>
        <v>6.2734090519960013</v>
      </c>
      <c r="M223" s="96">
        <f t="shared" si="40"/>
        <v>0</v>
      </c>
      <c r="N223" s="96">
        <f t="shared" si="41"/>
        <v>328737792368035.87</v>
      </c>
      <c r="O223" s="89">
        <f t="shared" si="42"/>
        <v>313079939871005.81</v>
      </c>
      <c r="P223" s="86">
        <f t="shared" si="33"/>
        <v>952.36978266404969</v>
      </c>
      <c r="Q223" s="97">
        <f t="shared" si="43"/>
        <v>-5.4455071477891694E-3</v>
      </c>
      <c r="R223" s="87">
        <f t="shared" si="34"/>
        <v>-1.1778563015312131E-3</v>
      </c>
      <c r="S223" s="87">
        <f t="shared" si="35"/>
        <v>-8.9690396965589007E-3</v>
      </c>
    </row>
    <row r="224" spans="1:19">
      <c r="A224" s="82">
        <v>20181126</v>
      </c>
      <c r="B224" s="82" t="s">
        <v>99</v>
      </c>
      <c r="C224" s="78">
        <v>42400</v>
      </c>
      <c r="D224" s="78">
        <v>42600</v>
      </c>
      <c r="E224" s="83">
        <v>6419324700</v>
      </c>
      <c r="F224" s="83">
        <f t="shared" si="36"/>
        <v>0.52243766577586437</v>
      </c>
      <c r="G224" s="133">
        <f t="shared" si="37"/>
        <v>0.52243766577586437</v>
      </c>
      <c r="H224" s="77">
        <v>217122</v>
      </c>
      <c r="I224" s="77">
        <v>236280</v>
      </c>
      <c r="J224" s="88">
        <v>125456133</v>
      </c>
      <c r="K224" s="84">
        <f t="shared" si="38"/>
        <v>6.2734090519960013</v>
      </c>
      <c r="L224" s="84">
        <f t="shared" si="39"/>
        <v>6.2734090519960013</v>
      </c>
      <c r="M224" s="96">
        <f t="shared" si="40"/>
        <v>0</v>
      </c>
      <c r="N224" s="96">
        <f t="shared" si="41"/>
        <v>328737792368035.87</v>
      </c>
      <c r="O224" s="89">
        <f t="shared" si="42"/>
        <v>328828746388034.25</v>
      </c>
      <c r="P224" s="86">
        <f t="shared" si="33"/>
        <v>1000.2766764944888</v>
      </c>
      <c r="Q224" s="97">
        <f t="shared" si="43"/>
        <v>5.0302828483732319E-2</v>
      </c>
      <c r="R224" s="87">
        <f t="shared" si="34"/>
        <v>4.7169811320754715E-3</v>
      </c>
      <c r="S224" s="87">
        <f t="shared" si="35"/>
        <v>8.8236106889214364E-2</v>
      </c>
    </row>
    <row r="225" spans="1:19">
      <c r="A225" s="82">
        <v>20181127</v>
      </c>
      <c r="B225" s="82" t="s">
        <v>99</v>
      </c>
      <c r="C225" s="78">
        <v>42600</v>
      </c>
      <c r="D225" s="78">
        <v>43050</v>
      </c>
      <c r="E225" s="83">
        <v>6419324700</v>
      </c>
      <c r="F225" s="83">
        <f t="shared" si="36"/>
        <v>0.52243766577586437</v>
      </c>
      <c r="G225" s="133">
        <f t="shared" si="37"/>
        <v>0.52243766577586437</v>
      </c>
      <c r="H225" s="77">
        <v>236280</v>
      </c>
      <c r="I225" s="77">
        <v>233824</v>
      </c>
      <c r="J225" s="88">
        <v>125456133</v>
      </c>
      <c r="K225" s="84">
        <f t="shared" si="38"/>
        <v>6.2734090519960013</v>
      </c>
      <c r="L225" s="84">
        <f t="shared" si="39"/>
        <v>6.2734090519960013</v>
      </c>
      <c r="M225" s="96">
        <f t="shared" si="40"/>
        <v>0</v>
      </c>
      <c r="N225" s="96">
        <f t="shared" si="41"/>
        <v>328737792368035.87</v>
      </c>
      <c r="O225" s="89">
        <f t="shared" si="42"/>
        <v>328404945598691.37</v>
      </c>
      <c r="P225" s="86">
        <f t="shared" si="33"/>
        <v>998.98750074657721</v>
      </c>
      <c r="Q225" s="97">
        <f t="shared" si="43"/>
        <v>-1.288819161943843E-3</v>
      </c>
      <c r="R225" s="87">
        <f t="shared" si="34"/>
        <v>1.0563380281690141E-2</v>
      </c>
      <c r="S225" s="87">
        <f t="shared" si="35"/>
        <v>-1.0394447265955646E-2</v>
      </c>
    </row>
    <row r="226" spans="1:19">
      <c r="A226" s="82">
        <v>20181128</v>
      </c>
      <c r="B226" s="82" t="s">
        <v>99</v>
      </c>
      <c r="C226" s="78">
        <v>43050</v>
      </c>
      <c r="D226" s="78">
        <v>43150</v>
      </c>
      <c r="E226" s="83">
        <v>6419324700</v>
      </c>
      <c r="F226" s="83">
        <f t="shared" si="36"/>
        <v>0.52243766577586437</v>
      </c>
      <c r="G226" s="133">
        <f t="shared" si="37"/>
        <v>0.52243766577586437</v>
      </c>
      <c r="H226" s="77">
        <v>233824</v>
      </c>
      <c r="I226" s="77">
        <v>231859</v>
      </c>
      <c r="J226" s="88">
        <v>125456133</v>
      </c>
      <c r="K226" s="84">
        <f t="shared" si="38"/>
        <v>6.2734090519960013</v>
      </c>
      <c r="L226" s="84">
        <f t="shared" si="39"/>
        <v>6.2734090519960013</v>
      </c>
      <c r="M226" s="96">
        <f t="shared" si="40"/>
        <v>0</v>
      </c>
      <c r="N226" s="96">
        <f t="shared" si="41"/>
        <v>328737792368035.87</v>
      </c>
      <c r="O226" s="89">
        <f t="shared" si="42"/>
        <v>327193786336536.31</v>
      </c>
      <c r="P226" s="86">
        <f t="shared" si="33"/>
        <v>995.30322929901843</v>
      </c>
      <c r="Q226" s="97">
        <f t="shared" si="43"/>
        <v>-3.68800555042521E-3</v>
      </c>
      <c r="R226" s="87">
        <f t="shared" si="34"/>
        <v>2.3228803716608595E-3</v>
      </c>
      <c r="S226" s="87">
        <f t="shared" si="35"/>
        <v>-8.4037566716846854E-3</v>
      </c>
    </row>
    <row r="227" spans="1:19">
      <c r="A227" s="82">
        <v>20181129</v>
      </c>
      <c r="B227" s="82" t="s">
        <v>99</v>
      </c>
      <c r="C227" s="78">
        <v>43150</v>
      </c>
      <c r="D227" s="78">
        <v>43150</v>
      </c>
      <c r="E227" s="83">
        <v>6419324700</v>
      </c>
      <c r="F227" s="83">
        <f t="shared" si="36"/>
        <v>0.52243766577586437</v>
      </c>
      <c r="G227" s="133">
        <f t="shared" si="37"/>
        <v>0.52243766577586437</v>
      </c>
      <c r="H227" s="77">
        <v>231859</v>
      </c>
      <c r="I227" s="77">
        <v>232842</v>
      </c>
      <c r="J227" s="88">
        <v>125456133</v>
      </c>
      <c r="K227" s="84">
        <f t="shared" si="38"/>
        <v>6.2734090519960013</v>
      </c>
      <c r="L227" s="84">
        <f t="shared" si="39"/>
        <v>6.2734090519960013</v>
      </c>
      <c r="M227" s="96">
        <f t="shared" si="40"/>
        <v>0</v>
      </c>
      <c r="N227" s="96">
        <f t="shared" si="41"/>
        <v>328737792368035.87</v>
      </c>
      <c r="O227" s="89">
        <f t="shared" si="42"/>
        <v>327967444337040.25</v>
      </c>
      <c r="P227" s="86">
        <f t="shared" si="33"/>
        <v>997.65664901060973</v>
      </c>
      <c r="Q227" s="97">
        <f t="shared" si="43"/>
        <v>2.364525344953205E-3</v>
      </c>
      <c r="R227" s="87">
        <f t="shared" si="34"/>
        <v>0</v>
      </c>
      <c r="S227" s="87">
        <f t="shared" si="35"/>
        <v>4.2396456467076972E-3</v>
      </c>
    </row>
    <row r="228" spans="1:19">
      <c r="A228" s="82">
        <v>20181130</v>
      </c>
      <c r="B228" s="82" t="s">
        <v>99</v>
      </c>
      <c r="C228" s="78">
        <v>43150</v>
      </c>
      <c r="D228" s="78">
        <v>41850</v>
      </c>
      <c r="E228" s="83">
        <v>6419324700</v>
      </c>
      <c r="F228" s="83">
        <f t="shared" si="36"/>
        <v>0.52243766577586437</v>
      </c>
      <c r="G228" s="133">
        <f t="shared" si="37"/>
        <v>0.52243766577586437</v>
      </c>
      <c r="H228" s="77">
        <v>232842</v>
      </c>
      <c r="I228" s="77">
        <v>235298</v>
      </c>
      <c r="J228" s="88">
        <v>125456133</v>
      </c>
      <c r="K228" s="84">
        <f t="shared" si="38"/>
        <v>6.2734090519960013</v>
      </c>
      <c r="L228" s="84">
        <f t="shared" si="39"/>
        <v>6.2734090519960013</v>
      </c>
      <c r="M228" s="96">
        <f t="shared" si="40"/>
        <v>0</v>
      </c>
      <c r="N228" s="96">
        <f t="shared" si="41"/>
        <v>328737792368035.87</v>
      </c>
      <c r="O228" s="89">
        <f t="shared" si="42"/>
        <v>325540602666076.69</v>
      </c>
      <c r="P228" s="86">
        <f t="shared" si="33"/>
        <v>990.27434698356865</v>
      </c>
      <c r="Q228" s="97">
        <f t="shared" si="43"/>
        <v>-7.3996419854087192E-3</v>
      </c>
      <c r="R228" s="87">
        <f t="shared" si="34"/>
        <v>-3.0127462340672075E-2</v>
      </c>
      <c r="S228" s="87">
        <f t="shared" si="35"/>
        <v>1.0547925202497831E-2</v>
      </c>
    </row>
    <row r="229" spans="1:19">
      <c r="A229" s="82">
        <v>20181203</v>
      </c>
      <c r="B229" s="82" t="s">
        <v>99</v>
      </c>
      <c r="C229" s="78">
        <v>41850</v>
      </c>
      <c r="D229" s="78">
        <v>43250</v>
      </c>
      <c r="E229" s="83">
        <v>6419324700</v>
      </c>
      <c r="F229" s="83">
        <f t="shared" si="36"/>
        <v>0.52243766577586437</v>
      </c>
      <c r="G229" s="133">
        <f t="shared" si="37"/>
        <v>0.52243766577586437</v>
      </c>
      <c r="H229" s="77">
        <v>235298</v>
      </c>
      <c r="I229" s="77">
        <v>236280</v>
      </c>
      <c r="J229" s="88">
        <v>125456133</v>
      </c>
      <c r="K229" s="84">
        <f t="shared" si="38"/>
        <v>6.2734090519960013</v>
      </c>
      <c r="L229" s="84">
        <f t="shared" si="39"/>
        <v>6.2734090519960013</v>
      </c>
      <c r="M229" s="96">
        <f t="shared" si="40"/>
        <v>0</v>
      </c>
      <c r="N229" s="96">
        <f t="shared" si="41"/>
        <v>328737792368035.87</v>
      </c>
      <c r="O229" s="89">
        <f t="shared" si="42"/>
        <v>331008649445915.75</v>
      </c>
      <c r="P229" s="86">
        <f t="shared" si="33"/>
        <v>1006.9078065576882</v>
      </c>
      <c r="Q229" s="97">
        <f t="shared" si="43"/>
        <v>1.6796819613459666E-2</v>
      </c>
      <c r="R229" s="87">
        <f t="shared" si="34"/>
        <v>3.3452807646356032E-2</v>
      </c>
      <c r="S229" s="87">
        <f t="shared" si="35"/>
        <v>4.1734311383862166E-3</v>
      </c>
    </row>
    <row r="230" spans="1:19">
      <c r="A230" s="82">
        <v>20181204</v>
      </c>
      <c r="B230" s="82" t="s">
        <v>99</v>
      </c>
      <c r="C230" s="78">
        <v>43250</v>
      </c>
      <c r="D230" s="78">
        <v>42150</v>
      </c>
      <c r="E230" s="83">
        <v>6419324700</v>
      </c>
      <c r="F230" s="83">
        <f t="shared" si="36"/>
        <v>0.52243766577586437</v>
      </c>
      <c r="G230" s="133">
        <f t="shared" si="37"/>
        <v>0.52243766577586437</v>
      </c>
      <c r="H230" s="77">
        <v>236280</v>
      </c>
      <c r="I230" s="77">
        <v>239228</v>
      </c>
      <c r="J230" s="88">
        <v>125456133</v>
      </c>
      <c r="K230" s="84">
        <f t="shared" si="38"/>
        <v>6.2734090519960013</v>
      </c>
      <c r="L230" s="84">
        <f t="shared" si="39"/>
        <v>6.2734090519960013</v>
      </c>
      <c r="M230" s="96">
        <f t="shared" si="40"/>
        <v>0</v>
      </c>
      <c r="N230" s="96">
        <f t="shared" si="41"/>
        <v>328737792368035.87</v>
      </c>
      <c r="O230" s="89">
        <f t="shared" si="42"/>
        <v>329639769696449.37</v>
      </c>
      <c r="P230" s="86">
        <f t="shared" si="33"/>
        <v>1002.7437591580699</v>
      </c>
      <c r="Q230" s="97">
        <f t="shared" si="43"/>
        <v>-4.135480301671237E-3</v>
      </c>
      <c r="R230" s="87">
        <f t="shared" si="34"/>
        <v>-2.5433526011560695E-2</v>
      </c>
      <c r="S230" s="87">
        <f t="shared" si="35"/>
        <v>1.2476722532588455E-2</v>
      </c>
    </row>
    <row r="231" spans="1:19">
      <c r="A231" s="82">
        <v>20181205</v>
      </c>
      <c r="B231" s="82" t="s">
        <v>99</v>
      </c>
      <c r="C231" s="78">
        <v>42150</v>
      </c>
      <c r="D231" s="78">
        <v>41450</v>
      </c>
      <c r="E231" s="83">
        <v>6419324700</v>
      </c>
      <c r="F231" s="83">
        <f t="shared" si="36"/>
        <v>0.52243766577586437</v>
      </c>
      <c r="G231" s="133">
        <f t="shared" si="37"/>
        <v>0.52243766577586437</v>
      </c>
      <c r="H231" s="77">
        <v>239228</v>
      </c>
      <c r="I231" s="77">
        <v>237754</v>
      </c>
      <c r="J231" s="88">
        <v>125456133</v>
      </c>
      <c r="K231" s="84">
        <f t="shared" si="38"/>
        <v>6.2734090519960013</v>
      </c>
      <c r="L231" s="84">
        <f t="shared" si="39"/>
        <v>6.2734090519960013</v>
      </c>
      <c r="M231" s="96">
        <f t="shared" si="40"/>
        <v>0</v>
      </c>
      <c r="N231" s="96">
        <f t="shared" si="41"/>
        <v>328737792368035.87</v>
      </c>
      <c r="O231" s="89">
        <f t="shared" si="42"/>
        <v>326132088306025.87</v>
      </c>
      <c r="P231" s="86">
        <f t="shared" si="33"/>
        <v>992.07360965941871</v>
      </c>
      <c r="Q231" s="97">
        <f t="shared" si="43"/>
        <v>-1.0640953285623176E-2</v>
      </c>
      <c r="R231" s="87">
        <f t="shared" si="34"/>
        <v>-1.6607354685646499E-2</v>
      </c>
      <c r="S231" s="87">
        <f t="shared" si="35"/>
        <v>-6.1614861136656245E-3</v>
      </c>
    </row>
    <row r="232" spans="1:19">
      <c r="A232" s="82">
        <v>20181206</v>
      </c>
      <c r="B232" s="82" t="s">
        <v>99</v>
      </c>
      <c r="C232" s="78">
        <v>41450</v>
      </c>
      <c r="D232" s="78">
        <v>40500</v>
      </c>
      <c r="E232" s="83">
        <v>6419324700</v>
      </c>
      <c r="F232" s="83">
        <f t="shared" si="36"/>
        <v>0.52243766577586437</v>
      </c>
      <c r="G232" s="133">
        <f t="shared" si="37"/>
        <v>0.52243766577586437</v>
      </c>
      <c r="H232" s="77">
        <v>237754</v>
      </c>
      <c r="I232" s="77">
        <v>231368</v>
      </c>
      <c r="J232" s="88">
        <v>125456133</v>
      </c>
      <c r="K232" s="84">
        <f t="shared" si="38"/>
        <v>6.2734090519960013</v>
      </c>
      <c r="L232" s="84">
        <f t="shared" si="39"/>
        <v>6.2734090519960013</v>
      </c>
      <c r="M232" s="96">
        <f t="shared" si="40"/>
        <v>0</v>
      </c>
      <c r="N232" s="96">
        <f t="shared" si="41"/>
        <v>328737792368035.87</v>
      </c>
      <c r="O232" s="89">
        <f t="shared" si="42"/>
        <v>317920053772972.31</v>
      </c>
      <c r="P232" s="86">
        <f t="shared" si="33"/>
        <v>967.09310932236042</v>
      </c>
      <c r="Q232" s="97">
        <f t="shared" si="43"/>
        <v>-2.5180087539708022E-2</v>
      </c>
      <c r="R232" s="87">
        <f t="shared" si="34"/>
        <v>-2.2919179734620022E-2</v>
      </c>
      <c r="S232" s="87">
        <f t="shared" si="35"/>
        <v>-2.6859695315325924E-2</v>
      </c>
    </row>
    <row r="233" spans="1:19">
      <c r="A233" s="82">
        <v>20181207</v>
      </c>
      <c r="B233" s="82" t="s">
        <v>99</v>
      </c>
      <c r="C233" s="78">
        <v>40500</v>
      </c>
      <c r="D233" s="78">
        <v>40950</v>
      </c>
      <c r="E233" s="83">
        <v>6419324700</v>
      </c>
      <c r="F233" s="83">
        <f t="shared" si="36"/>
        <v>0.52243766577586437</v>
      </c>
      <c r="G233" s="133">
        <f t="shared" si="37"/>
        <v>0.52243766577586437</v>
      </c>
      <c r="H233" s="77">
        <v>231368</v>
      </c>
      <c r="I233" s="77">
        <v>241192</v>
      </c>
      <c r="J233" s="88">
        <v>125456133</v>
      </c>
      <c r="K233" s="84">
        <f t="shared" si="38"/>
        <v>6.2734090519960013</v>
      </c>
      <c r="L233" s="84">
        <f t="shared" si="39"/>
        <v>6.2734090519960013</v>
      </c>
      <c r="M233" s="96">
        <f t="shared" si="40"/>
        <v>0</v>
      </c>
      <c r="N233" s="96">
        <f t="shared" si="41"/>
        <v>328737792368035.87</v>
      </c>
      <c r="O233" s="89">
        <f t="shared" si="42"/>
        <v>327161075207626.12</v>
      </c>
      <c r="P233" s="86">
        <f t="shared" si="33"/>
        <v>995.20372407123625</v>
      </c>
      <c r="Q233" s="97">
        <f t="shared" si="43"/>
        <v>2.906712340094416E-2</v>
      </c>
      <c r="R233" s="87">
        <f t="shared" si="34"/>
        <v>1.1111111111111112E-2</v>
      </c>
      <c r="S233" s="87">
        <f t="shared" si="35"/>
        <v>4.2460495833477406E-2</v>
      </c>
    </row>
    <row r="234" spans="1:19">
      <c r="A234" s="82">
        <v>20181210</v>
      </c>
      <c r="B234" s="82" t="s">
        <v>99</v>
      </c>
      <c r="C234" s="78">
        <v>40950</v>
      </c>
      <c r="D234" s="78">
        <v>40200</v>
      </c>
      <c r="E234" s="83">
        <v>6419324700</v>
      </c>
      <c r="F234" s="83">
        <f t="shared" si="36"/>
        <v>0.52243766577586437</v>
      </c>
      <c r="G234" s="133">
        <f t="shared" si="37"/>
        <v>0.52243766577586437</v>
      </c>
      <c r="H234" s="77">
        <v>241192</v>
      </c>
      <c r="I234" s="77">
        <v>240210</v>
      </c>
      <c r="J234" s="88">
        <v>125456133</v>
      </c>
      <c r="K234" s="84">
        <f t="shared" si="38"/>
        <v>6.2734090519960013</v>
      </c>
      <c r="L234" s="84">
        <f t="shared" si="39"/>
        <v>6.2734090519960013</v>
      </c>
      <c r="M234" s="96">
        <f t="shared" si="40"/>
        <v>0</v>
      </c>
      <c r="N234" s="96">
        <f t="shared" si="41"/>
        <v>328737792368035.87</v>
      </c>
      <c r="O234" s="89">
        <f t="shared" si="42"/>
        <v>323872931485668.56</v>
      </c>
      <c r="P234" s="86">
        <f t="shared" si="33"/>
        <v>985.20139456031609</v>
      </c>
      <c r="Q234" s="97">
        <f t="shared" si="43"/>
        <v>-1.0050534648325131E-2</v>
      </c>
      <c r="R234" s="87">
        <f t="shared" si="34"/>
        <v>-1.8315018315018316E-2</v>
      </c>
      <c r="S234" s="87">
        <f t="shared" si="35"/>
        <v>-4.0714451557265583E-3</v>
      </c>
    </row>
    <row r="235" spans="1:19">
      <c r="A235" s="82">
        <v>20181211</v>
      </c>
      <c r="B235" s="82" t="s">
        <v>99</v>
      </c>
      <c r="C235" s="78">
        <v>40200</v>
      </c>
      <c r="D235" s="78">
        <v>40250</v>
      </c>
      <c r="E235" s="83">
        <v>6419324700</v>
      </c>
      <c r="F235" s="83">
        <f t="shared" si="36"/>
        <v>0.52243766577586437</v>
      </c>
      <c r="G235" s="133">
        <f t="shared" si="37"/>
        <v>0.52243766577586437</v>
      </c>
      <c r="H235" s="77">
        <v>240210</v>
      </c>
      <c r="I235" s="77">
        <v>216140</v>
      </c>
      <c r="J235" s="88">
        <v>125456133</v>
      </c>
      <c r="K235" s="84">
        <f t="shared" si="38"/>
        <v>6.2734090519960013</v>
      </c>
      <c r="L235" s="84">
        <f t="shared" si="39"/>
        <v>6.2734090519960013</v>
      </c>
      <c r="M235" s="96">
        <f t="shared" si="40"/>
        <v>0</v>
      </c>
      <c r="N235" s="96">
        <f t="shared" si="41"/>
        <v>328737792368035.87</v>
      </c>
      <c r="O235" s="89">
        <f t="shared" si="42"/>
        <v>305096620332072.75</v>
      </c>
      <c r="P235" s="86">
        <f t="shared" si="33"/>
        <v>928.0850191708538</v>
      </c>
      <c r="Q235" s="97">
        <f t="shared" si="43"/>
        <v>-5.7974314393812509E-2</v>
      </c>
      <c r="R235" s="87">
        <f t="shared" si="34"/>
        <v>1.2437810945273632E-3</v>
      </c>
      <c r="S235" s="87">
        <f t="shared" si="35"/>
        <v>-0.10020398817701179</v>
      </c>
    </row>
    <row r="236" spans="1:19" s="80" customFormat="1">
      <c r="A236" s="90">
        <v>20181212</v>
      </c>
      <c r="B236" s="91" t="s">
        <v>99</v>
      </c>
      <c r="C236" s="23">
        <v>40250</v>
      </c>
      <c r="D236" s="20">
        <v>40450</v>
      </c>
      <c r="E236" s="91">
        <v>5969782550</v>
      </c>
      <c r="F236" s="91">
        <f t="shared" si="36"/>
        <v>0.52243766577586437</v>
      </c>
      <c r="G236" s="146">
        <f t="shared" si="37"/>
        <v>0.49236712972238317</v>
      </c>
      <c r="H236" s="23">
        <v>216140</v>
      </c>
      <c r="I236" s="23">
        <v>222526</v>
      </c>
      <c r="J236" s="92">
        <v>125456133</v>
      </c>
      <c r="K236" s="91">
        <f t="shared" si="38"/>
        <v>6.2734090519960013</v>
      </c>
      <c r="L236" s="91">
        <f t="shared" si="39"/>
        <v>5.498286251892309</v>
      </c>
      <c r="M236" s="93">
        <f t="shared" si="40"/>
        <v>1</v>
      </c>
      <c r="N236" s="93">
        <f t="shared" si="41"/>
        <v>288119978989655.06</v>
      </c>
      <c r="O236" s="92">
        <f t="shared" si="42"/>
        <v>272392723931976.69</v>
      </c>
      <c r="P236" s="94">
        <f t="shared" si="33"/>
        <v>945.4142155888361</v>
      </c>
      <c r="Q236" s="95">
        <f t="shared" si="43"/>
        <v>1.8671992392964295E-2</v>
      </c>
      <c r="R236" s="91">
        <f t="shared" si="34"/>
        <v>4.9689440993788822E-3</v>
      </c>
      <c r="S236" s="91">
        <f t="shared" si="35"/>
        <v>2.9545664846858517E-2</v>
      </c>
    </row>
    <row r="237" spans="1:19">
      <c r="A237" s="82">
        <v>20181213</v>
      </c>
      <c r="B237" s="82" t="s">
        <v>99</v>
      </c>
      <c r="C237" s="143">
        <v>40450</v>
      </c>
      <c r="D237" s="78">
        <v>40000</v>
      </c>
      <c r="E237" s="83">
        <v>5969782550</v>
      </c>
      <c r="F237" s="83">
        <f t="shared" si="36"/>
        <v>0.49236712972238317</v>
      </c>
      <c r="G237" s="133">
        <f t="shared" si="37"/>
        <v>0.49236712972238317</v>
      </c>
      <c r="H237" s="77">
        <v>222526</v>
      </c>
      <c r="I237" s="77">
        <v>213684</v>
      </c>
      <c r="J237" s="88">
        <v>125456133</v>
      </c>
      <c r="K237" s="84">
        <f t="shared" si="38"/>
        <v>5.498286251892309</v>
      </c>
      <c r="L237" s="84">
        <f t="shared" si="39"/>
        <v>5.498286251892309</v>
      </c>
      <c r="M237" s="96">
        <f t="shared" si="40"/>
        <v>0</v>
      </c>
      <c r="N237" s="96">
        <f t="shared" si="41"/>
        <v>288119978989655.06</v>
      </c>
      <c r="O237" s="89">
        <f t="shared" si="42"/>
        <v>264970871645270.53</v>
      </c>
      <c r="P237" s="86">
        <f t="shared" si="33"/>
        <v>919.65462643180433</v>
      </c>
      <c r="Q237" s="97">
        <f t="shared" si="43"/>
        <v>-2.7246881559727574E-2</v>
      </c>
      <c r="R237" s="87">
        <f t="shared" si="34"/>
        <v>-1.1124845488257108E-2</v>
      </c>
      <c r="S237" s="87">
        <f t="shared" si="35"/>
        <v>-3.9734682688764456E-2</v>
      </c>
    </row>
    <row r="238" spans="1:19">
      <c r="A238" s="82">
        <v>20181214</v>
      </c>
      <c r="B238" s="82" t="s">
        <v>99</v>
      </c>
      <c r="C238" s="78">
        <v>40000</v>
      </c>
      <c r="D238" s="78">
        <v>38950</v>
      </c>
      <c r="E238" s="83">
        <v>5969782550</v>
      </c>
      <c r="F238" s="83">
        <f t="shared" si="36"/>
        <v>0.49236712972238317</v>
      </c>
      <c r="G238" s="133">
        <f t="shared" si="37"/>
        <v>0.49236712972238317</v>
      </c>
      <c r="H238" s="77">
        <v>213684</v>
      </c>
      <c r="I238" s="77">
        <v>204350</v>
      </c>
      <c r="J238" s="88">
        <v>125456133</v>
      </c>
      <c r="K238" s="84">
        <f t="shared" si="38"/>
        <v>5.498286251892309</v>
      </c>
      <c r="L238" s="84">
        <f t="shared" si="39"/>
        <v>5.498286251892309</v>
      </c>
      <c r="M238" s="96">
        <f t="shared" si="40"/>
        <v>0</v>
      </c>
      <c r="N238" s="96">
        <f t="shared" si="41"/>
        <v>288119978989655.06</v>
      </c>
      <c r="O238" s="89">
        <f t="shared" si="42"/>
        <v>255446046023243.81</v>
      </c>
      <c r="P238" s="86">
        <f t="shared" si="33"/>
        <v>886.59608722384223</v>
      </c>
      <c r="Q238" s="97">
        <f t="shared" si="43"/>
        <v>-3.5946689396025681E-2</v>
      </c>
      <c r="R238" s="87">
        <f t="shared" si="34"/>
        <v>-2.6249999999999999E-2</v>
      </c>
      <c r="S238" s="87">
        <f t="shared" si="35"/>
        <v>-4.3681323823964356E-2</v>
      </c>
    </row>
    <row r="239" spans="1:19">
      <c r="A239" s="82">
        <v>20181217</v>
      </c>
      <c r="B239" s="82" t="s">
        <v>99</v>
      </c>
      <c r="C239" s="78">
        <v>38950</v>
      </c>
      <c r="D239" s="78">
        <v>39150</v>
      </c>
      <c r="E239" s="83">
        <v>5969782550</v>
      </c>
      <c r="F239" s="83">
        <f t="shared" si="36"/>
        <v>0.49236712972238317</v>
      </c>
      <c r="G239" s="133">
        <f t="shared" si="37"/>
        <v>0.49236712972238317</v>
      </c>
      <c r="H239" s="77">
        <v>204350</v>
      </c>
      <c r="I239" s="77">
        <v>210736</v>
      </c>
      <c r="J239" s="88">
        <v>125456133</v>
      </c>
      <c r="K239" s="84">
        <f t="shared" si="38"/>
        <v>5.498286251892309</v>
      </c>
      <c r="L239" s="84">
        <f t="shared" si="39"/>
        <v>5.498286251892309</v>
      </c>
      <c r="M239" s="96">
        <f t="shared" si="40"/>
        <v>0</v>
      </c>
      <c r="N239" s="96">
        <f t="shared" si="41"/>
        <v>288119978989655.06</v>
      </c>
      <c r="O239" s="89">
        <f t="shared" si="42"/>
        <v>260438933731100.44</v>
      </c>
      <c r="P239" s="86">
        <f t="shared" si="33"/>
        <v>903.92528364182431</v>
      </c>
      <c r="Q239" s="97">
        <f t="shared" si="43"/>
        <v>1.9545762346238404E-2</v>
      </c>
      <c r="R239" s="87">
        <f t="shared" si="34"/>
        <v>5.1347881899871627E-3</v>
      </c>
      <c r="S239" s="87">
        <f t="shared" si="35"/>
        <v>3.1250305847810127E-2</v>
      </c>
    </row>
    <row r="240" spans="1:19">
      <c r="A240" s="82">
        <v>20181218</v>
      </c>
      <c r="B240" s="82" t="s">
        <v>99</v>
      </c>
      <c r="C240" s="78">
        <v>39150</v>
      </c>
      <c r="D240" s="78">
        <v>38900</v>
      </c>
      <c r="E240" s="83">
        <v>5969782550</v>
      </c>
      <c r="F240" s="83">
        <f t="shared" si="36"/>
        <v>0.49236712972238317</v>
      </c>
      <c r="G240" s="133">
        <f t="shared" si="37"/>
        <v>0.49236712972238317</v>
      </c>
      <c r="H240" s="77">
        <v>210736</v>
      </c>
      <c r="I240" s="77">
        <v>214666</v>
      </c>
      <c r="J240" s="88">
        <v>125456133</v>
      </c>
      <c r="K240" s="84">
        <f t="shared" si="38"/>
        <v>5.498286251892309</v>
      </c>
      <c r="L240" s="84">
        <f t="shared" si="39"/>
        <v>5.498286251892309</v>
      </c>
      <c r="M240" s="96">
        <f t="shared" si="40"/>
        <v>0</v>
      </c>
      <c r="N240" s="96">
        <f t="shared" si="41"/>
        <v>288119978989655.06</v>
      </c>
      <c r="O240" s="89">
        <f t="shared" si="42"/>
        <v>262414991920265.5</v>
      </c>
      <c r="P240" s="86">
        <f t="shared" si="33"/>
        <v>910.78373960900331</v>
      </c>
      <c r="Q240" s="97">
        <f t="shared" si="43"/>
        <v>7.5874146804998819E-3</v>
      </c>
      <c r="R240" s="87">
        <f t="shared" si="34"/>
        <v>-6.3856960408684551E-3</v>
      </c>
      <c r="S240" s="87">
        <f t="shared" si="35"/>
        <v>1.8648925670032648E-2</v>
      </c>
    </row>
    <row r="241" spans="1:19">
      <c r="A241" s="82">
        <v>20181219</v>
      </c>
      <c r="B241" s="82" t="s">
        <v>99</v>
      </c>
      <c r="C241" s="78">
        <v>38900</v>
      </c>
      <c r="D241" s="78">
        <v>39100</v>
      </c>
      <c r="E241" s="83">
        <v>5969782550</v>
      </c>
      <c r="F241" s="83">
        <f t="shared" si="36"/>
        <v>0.49236712972238317</v>
      </c>
      <c r="G241" s="133">
        <f t="shared" si="37"/>
        <v>0.49236712972238317</v>
      </c>
      <c r="H241" s="77">
        <v>214666</v>
      </c>
      <c r="I241" s="77">
        <v>221543</v>
      </c>
      <c r="J241" s="88">
        <v>125456133</v>
      </c>
      <c r="K241" s="84">
        <f t="shared" si="38"/>
        <v>5.498286251892309</v>
      </c>
      <c r="L241" s="84">
        <f t="shared" si="39"/>
        <v>5.498286251892309</v>
      </c>
      <c r="M241" s="96">
        <f t="shared" si="40"/>
        <v>0</v>
      </c>
      <c r="N241" s="96">
        <f t="shared" si="41"/>
        <v>288119978989655.06</v>
      </c>
      <c r="O241" s="89">
        <f t="shared" si="42"/>
        <v>267746568350185.25</v>
      </c>
      <c r="P241" s="86">
        <f t="shared" si="33"/>
        <v>929.28844882290753</v>
      </c>
      <c r="Q241" s="97">
        <f t="shared" si="43"/>
        <v>2.0317346927875804E-2</v>
      </c>
      <c r="R241" s="87">
        <f t="shared" si="34"/>
        <v>5.1413881748071976E-3</v>
      </c>
      <c r="S241" s="87">
        <f t="shared" si="35"/>
        <v>3.2035813775819183E-2</v>
      </c>
    </row>
    <row r="242" spans="1:19">
      <c r="A242" s="82">
        <v>20181220</v>
      </c>
      <c r="B242" s="82" t="s">
        <v>99</v>
      </c>
      <c r="C242" s="78">
        <v>39100</v>
      </c>
      <c r="D242" s="78">
        <v>38650</v>
      </c>
      <c r="E242" s="83">
        <v>5969782550</v>
      </c>
      <c r="F242" s="83">
        <f t="shared" si="36"/>
        <v>0.49236712972238317</v>
      </c>
      <c r="G242" s="133">
        <f t="shared" si="37"/>
        <v>0.49236712972238317</v>
      </c>
      <c r="H242" s="77">
        <v>221543</v>
      </c>
      <c r="I242" s="77">
        <v>220070</v>
      </c>
      <c r="J242" s="88">
        <v>125456133</v>
      </c>
      <c r="K242" s="84">
        <f t="shared" si="38"/>
        <v>5.498286251892309</v>
      </c>
      <c r="L242" s="84">
        <f t="shared" si="39"/>
        <v>5.498286251892309</v>
      </c>
      <c r="M242" s="96">
        <f t="shared" si="40"/>
        <v>0</v>
      </c>
      <c r="N242" s="96">
        <f t="shared" si="41"/>
        <v>288119978989655.06</v>
      </c>
      <c r="O242" s="89">
        <f t="shared" si="42"/>
        <v>265407806069351.22</v>
      </c>
      <c r="P242" s="86">
        <f t="shared" si="33"/>
        <v>921.17112808369563</v>
      </c>
      <c r="Q242" s="97">
        <f t="shared" si="43"/>
        <v>-8.73498508401108E-3</v>
      </c>
      <c r="R242" s="87">
        <f t="shared" si="34"/>
        <v>-1.1508951406649617E-2</v>
      </c>
      <c r="S242" s="87">
        <f t="shared" si="35"/>
        <v>-6.6488221248245261E-3</v>
      </c>
    </row>
    <row r="243" spans="1:19">
      <c r="A243" s="82">
        <v>20181221</v>
      </c>
      <c r="B243" s="82" t="s">
        <v>99</v>
      </c>
      <c r="C243" s="78">
        <v>38650</v>
      </c>
      <c r="D243" s="78">
        <v>38650</v>
      </c>
      <c r="E243" s="83">
        <v>5969782550</v>
      </c>
      <c r="F243" s="83">
        <f t="shared" si="36"/>
        <v>0.49236712972238317</v>
      </c>
      <c r="G243" s="133">
        <f t="shared" si="37"/>
        <v>0.49236712972238317</v>
      </c>
      <c r="H243" s="77">
        <v>220070</v>
      </c>
      <c r="I243" s="77">
        <v>216140</v>
      </c>
      <c r="J243" s="88">
        <v>125456133</v>
      </c>
      <c r="K243" s="84">
        <f t="shared" si="38"/>
        <v>5.498286251892309</v>
      </c>
      <c r="L243" s="84">
        <f t="shared" si="39"/>
        <v>5.498286251892309</v>
      </c>
      <c r="M243" s="96">
        <f t="shared" si="40"/>
        <v>0</v>
      </c>
      <c r="N243" s="96">
        <f t="shared" si="41"/>
        <v>288119978989655.06</v>
      </c>
      <c r="O243" s="89">
        <f t="shared" si="42"/>
        <v>262696916705383.59</v>
      </c>
      <c r="P243" s="86">
        <f t="shared" si="33"/>
        <v>911.76223747682457</v>
      </c>
      <c r="Q243" s="97">
        <f t="shared" si="43"/>
        <v>-1.0214052872504051E-2</v>
      </c>
      <c r="R243" s="87">
        <f t="shared" si="34"/>
        <v>0</v>
      </c>
      <c r="S243" s="87">
        <f t="shared" si="35"/>
        <v>-1.7857954287272233E-2</v>
      </c>
    </row>
    <row r="244" spans="1:19">
      <c r="A244" s="82">
        <v>20181224</v>
      </c>
      <c r="B244" s="82" t="s">
        <v>99</v>
      </c>
      <c r="C244" s="78">
        <v>38650</v>
      </c>
      <c r="D244" s="78">
        <v>38800</v>
      </c>
      <c r="E244" s="83">
        <v>5969782550</v>
      </c>
      <c r="F244" s="83">
        <f t="shared" si="36"/>
        <v>0.49236712972238317</v>
      </c>
      <c r="G244" s="133">
        <f t="shared" si="37"/>
        <v>0.49236712972238317</v>
      </c>
      <c r="H244" s="77">
        <v>216140</v>
      </c>
      <c r="I244" s="77">
        <v>206807</v>
      </c>
      <c r="J244" s="88">
        <v>125456133</v>
      </c>
      <c r="K244" s="84">
        <f t="shared" si="38"/>
        <v>5.498286251892309</v>
      </c>
      <c r="L244" s="84">
        <f t="shared" si="39"/>
        <v>5.498286251892309</v>
      </c>
      <c r="M244" s="96">
        <f t="shared" si="40"/>
        <v>0</v>
      </c>
      <c r="N244" s="96">
        <f t="shared" si="41"/>
        <v>288119978989655.06</v>
      </c>
      <c r="O244" s="89">
        <f t="shared" si="42"/>
        <v>256699970516140.5</v>
      </c>
      <c r="P244" s="86">
        <f t="shared" si="33"/>
        <v>890.94817865913183</v>
      </c>
      <c r="Q244" s="97">
        <f t="shared" si="43"/>
        <v>-2.2828384377151612E-2</v>
      </c>
      <c r="R244" s="87">
        <f t="shared" si="34"/>
        <v>3.8809831824062097E-3</v>
      </c>
      <c r="S244" s="87">
        <f t="shared" si="35"/>
        <v>-4.3180346071990373E-2</v>
      </c>
    </row>
    <row r="245" spans="1:19">
      <c r="A245" s="82">
        <v>20181226</v>
      </c>
      <c r="B245" s="82" t="s">
        <v>99</v>
      </c>
      <c r="C245" s="78">
        <v>38800</v>
      </c>
      <c r="D245" s="78">
        <v>38350</v>
      </c>
      <c r="E245" s="83">
        <v>5969782550</v>
      </c>
      <c r="F245" s="83">
        <f t="shared" si="36"/>
        <v>0.49236712972238317</v>
      </c>
      <c r="G245" s="133">
        <f t="shared" si="37"/>
        <v>0.49236712972238317</v>
      </c>
      <c r="H245" s="77">
        <v>206807</v>
      </c>
      <c r="I245" s="77">
        <v>224000</v>
      </c>
      <c r="J245" s="88">
        <v>125456133</v>
      </c>
      <c r="K245" s="84">
        <f t="shared" si="38"/>
        <v>5.498286251892309</v>
      </c>
      <c r="L245" s="84">
        <f t="shared" si="39"/>
        <v>5.498286251892309</v>
      </c>
      <c r="M245" s="96">
        <f t="shared" si="40"/>
        <v>0</v>
      </c>
      <c r="N245" s="96">
        <f t="shared" si="41"/>
        <v>288119978989655.06</v>
      </c>
      <c r="O245" s="89">
        <f t="shared" si="42"/>
        <v>267236898023555.81</v>
      </c>
      <c r="P245" s="86">
        <f t="shared" si="33"/>
        <v>927.51949712293629</v>
      </c>
      <c r="Q245" s="97">
        <f t="shared" si="43"/>
        <v>4.1047638167737127E-2</v>
      </c>
      <c r="R245" s="87">
        <f t="shared" si="34"/>
        <v>-1.1597938144329897E-2</v>
      </c>
      <c r="S245" s="87">
        <f t="shared" si="35"/>
        <v>8.3135483808575147E-2</v>
      </c>
    </row>
    <row r="246" spans="1:19" s="80" customFormat="1">
      <c r="A246" s="84">
        <v>20181227</v>
      </c>
      <c r="B246" s="84" t="s">
        <v>99</v>
      </c>
      <c r="C246" s="78">
        <v>38350</v>
      </c>
      <c r="D246" s="78">
        <v>38250</v>
      </c>
      <c r="E246" s="83">
        <v>5969782550</v>
      </c>
      <c r="F246" s="83">
        <f t="shared" si="36"/>
        <v>0.49236712972238317</v>
      </c>
      <c r="G246" s="133">
        <f t="shared" si="37"/>
        <v>0.49236712972238317</v>
      </c>
      <c r="H246" s="77">
        <v>224000</v>
      </c>
      <c r="I246" s="19">
        <v>223000</v>
      </c>
      <c r="J246" s="88">
        <v>125456133</v>
      </c>
      <c r="K246" s="84">
        <f t="shared" si="38"/>
        <v>5.498286251892309</v>
      </c>
      <c r="L246" s="84">
        <f t="shared" si="39"/>
        <v>5.498286251892309</v>
      </c>
      <c r="M246" s="96">
        <f t="shared" si="40"/>
        <v>0</v>
      </c>
      <c r="N246" s="96">
        <f t="shared" si="41"/>
        <v>288119978989655.06</v>
      </c>
      <c r="O246" s="89">
        <f t="shared" si="42"/>
        <v>266253171822345.25</v>
      </c>
      <c r="P246" s="86">
        <f t="shared" si="33"/>
        <v>924.10520351976379</v>
      </c>
      <c r="Q246" s="97">
        <f t="shared" si="43"/>
        <v>-3.6811017059622574E-3</v>
      </c>
      <c r="R246" s="91">
        <f t="shared" si="34"/>
        <v>-2.6075619295958278E-3</v>
      </c>
      <c r="S246" s="91">
        <f t="shared" si="35"/>
        <v>-4.464285714285714E-3</v>
      </c>
    </row>
    <row r="247" spans="1:19">
      <c r="A247" s="82">
        <v>20181228</v>
      </c>
      <c r="B247" s="82" t="s">
        <v>99</v>
      </c>
      <c r="C247" s="78">
        <v>38250</v>
      </c>
      <c r="D247" s="78">
        <v>38700</v>
      </c>
      <c r="E247" s="83">
        <v>5969782550</v>
      </c>
      <c r="F247" s="83">
        <f t="shared" si="36"/>
        <v>0.49236712972238317</v>
      </c>
      <c r="G247" s="133">
        <f t="shared" si="37"/>
        <v>0.49236712972238317</v>
      </c>
      <c r="H247" s="19">
        <v>223000</v>
      </c>
      <c r="I247" s="77">
        <v>222500</v>
      </c>
      <c r="J247" s="88">
        <v>125456133</v>
      </c>
      <c r="K247" s="84">
        <f t="shared" si="38"/>
        <v>5.498286251892309</v>
      </c>
      <c r="L247" s="84">
        <f t="shared" si="39"/>
        <v>5.498286251892309</v>
      </c>
      <c r="M247" s="96">
        <f t="shared" si="40"/>
        <v>0</v>
      </c>
      <c r="N247" s="96">
        <f t="shared" si="41"/>
        <v>288119978989655.06</v>
      </c>
      <c r="O247" s="89">
        <f t="shared" si="42"/>
        <v>267230971071345.19</v>
      </c>
      <c r="P247" s="86">
        <f t="shared" si="33"/>
        <v>927.49892599756197</v>
      </c>
      <c r="Q247" s="97">
        <f t="shared" si="43"/>
        <v>3.6724416926471695E-3</v>
      </c>
      <c r="R247" s="87">
        <f t="shared" si="34"/>
        <v>1.1764705882352941E-2</v>
      </c>
      <c r="S247" s="87">
        <f t="shared" si="35"/>
        <v>-2.242152466367713E-3</v>
      </c>
    </row>
    <row r="248" spans="1:19" s="17" customFormat="1">
      <c r="A248" s="90">
        <v>20190102</v>
      </c>
      <c r="B248" s="90" t="s">
        <v>100</v>
      </c>
      <c r="C248" s="23">
        <v>38700</v>
      </c>
      <c r="D248" s="20">
        <v>38750</v>
      </c>
      <c r="E248" s="91">
        <v>5969782550</v>
      </c>
      <c r="F248" s="91">
        <f t="shared" si="36"/>
        <v>0.49236712972238317</v>
      </c>
      <c r="G248" s="146">
        <f t="shared" si="37"/>
        <v>0.44832951382702768</v>
      </c>
      <c r="H248" s="23">
        <v>222500</v>
      </c>
      <c r="I248" s="20">
        <v>214500</v>
      </c>
      <c r="J248" s="92">
        <v>125456133</v>
      </c>
      <c r="K248" s="91">
        <f t="shared" si="38"/>
        <v>5.498286251892309</v>
      </c>
      <c r="L248" s="91">
        <f t="shared" si="39"/>
        <v>5.5659096687577874</v>
      </c>
      <c r="M248" s="93">
        <f t="shared" si="40"/>
        <v>0</v>
      </c>
      <c r="N248" s="93">
        <f t="shared" si="41"/>
        <v>279185848111893.84</v>
      </c>
      <c r="O248" s="92">
        <f t="shared" si="42"/>
        <v>253492175733557.41</v>
      </c>
      <c r="P248" s="94">
        <f t="shared" si="33"/>
        <v>907.96928801334241</v>
      </c>
      <c r="Q248" s="95">
        <f t="shared" si="43"/>
        <v>-2.1056237842232171E-2</v>
      </c>
      <c r="R248" s="91">
        <f t="shared" si="34"/>
        <v>1.2919896640826874E-3</v>
      </c>
      <c r="S248" s="91">
        <f t="shared" si="35"/>
        <v>-3.5955056179775284E-2</v>
      </c>
    </row>
    <row r="249" spans="1:19">
      <c r="A249" s="82">
        <v>20190103</v>
      </c>
      <c r="B249" s="82" t="s">
        <v>99</v>
      </c>
      <c r="C249" s="143">
        <v>38750</v>
      </c>
      <c r="D249" s="78">
        <v>37600</v>
      </c>
      <c r="E249" s="83">
        <v>5969782550</v>
      </c>
      <c r="F249" s="83">
        <f t="shared" si="36"/>
        <v>0.44832951382702768</v>
      </c>
      <c r="G249" s="133">
        <f t="shared" si="37"/>
        <v>0.44832951382702768</v>
      </c>
      <c r="H249" s="19">
        <v>214500</v>
      </c>
      <c r="I249" s="77">
        <v>210500</v>
      </c>
      <c r="J249" s="88">
        <v>125456133</v>
      </c>
      <c r="K249" s="84">
        <f t="shared" si="38"/>
        <v>5.5659096687577874</v>
      </c>
      <c r="L249" s="84">
        <f t="shared" si="39"/>
        <v>5.5659096687577874</v>
      </c>
      <c r="M249" s="96">
        <f t="shared" si="40"/>
        <v>0</v>
      </c>
      <c r="N249" s="96">
        <f t="shared" si="41"/>
        <v>279185848111893.84</v>
      </c>
      <c r="O249" s="89">
        <f t="shared" si="42"/>
        <v>247621171554340</v>
      </c>
      <c r="P249" s="86">
        <f t="shared" si="33"/>
        <v>886.94027017836822</v>
      </c>
      <c r="Q249" s="97">
        <f t="shared" si="43"/>
        <v>-2.3160494647331251E-2</v>
      </c>
      <c r="R249" s="87">
        <f t="shared" si="34"/>
        <v>-2.9677419354838711E-2</v>
      </c>
      <c r="S249" s="87">
        <f t="shared" si="35"/>
        <v>-1.8648018648018648E-2</v>
      </c>
    </row>
    <row r="250" spans="1:19">
      <c r="A250" s="82">
        <v>20190104</v>
      </c>
      <c r="B250" s="82" t="s">
        <v>99</v>
      </c>
      <c r="C250" s="78">
        <v>37600</v>
      </c>
      <c r="D250" s="78">
        <v>37450</v>
      </c>
      <c r="E250" s="83">
        <v>5969782550</v>
      </c>
      <c r="F250" s="83">
        <f t="shared" si="36"/>
        <v>0.44832951382702768</v>
      </c>
      <c r="G250" s="133">
        <f t="shared" si="37"/>
        <v>0.44832951382702768</v>
      </c>
      <c r="H250" s="77">
        <v>210500</v>
      </c>
      <c r="I250" s="77">
        <v>220000</v>
      </c>
      <c r="J250" s="88">
        <v>125456133</v>
      </c>
      <c r="K250" s="84">
        <f t="shared" si="38"/>
        <v>5.5659096687577874</v>
      </c>
      <c r="L250" s="84">
        <f t="shared" si="39"/>
        <v>5.5659096687577874</v>
      </c>
      <c r="M250" s="96">
        <f t="shared" si="40"/>
        <v>0</v>
      </c>
      <c r="N250" s="96">
        <f t="shared" si="41"/>
        <v>279185848111893.84</v>
      </c>
      <c r="O250" s="89">
        <f t="shared" si="42"/>
        <v>253853343382957.62</v>
      </c>
      <c r="P250" s="86">
        <f t="shared" si="33"/>
        <v>909.2629339908973</v>
      </c>
      <c r="Q250" s="97">
        <f t="shared" si="43"/>
        <v>2.516817035271143E-2</v>
      </c>
      <c r="R250" s="87">
        <f t="shared" si="34"/>
        <v>-3.9893617021276593E-3</v>
      </c>
      <c r="S250" s="87">
        <f t="shared" si="35"/>
        <v>4.5130641330166268E-2</v>
      </c>
    </row>
    <row r="251" spans="1:19">
      <c r="A251" s="82">
        <v>20190107</v>
      </c>
      <c r="B251" s="82" t="s">
        <v>99</v>
      </c>
      <c r="C251" s="78">
        <v>37450</v>
      </c>
      <c r="D251" s="78">
        <v>38750</v>
      </c>
      <c r="E251" s="83">
        <v>5969782550</v>
      </c>
      <c r="F251" s="83">
        <f t="shared" si="36"/>
        <v>0.44832951382702768</v>
      </c>
      <c r="G251" s="133">
        <f t="shared" si="37"/>
        <v>0.44832951382702768</v>
      </c>
      <c r="H251" s="77">
        <v>220000</v>
      </c>
      <c r="I251" s="77">
        <v>216000</v>
      </c>
      <c r="J251" s="88">
        <v>125456133</v>
      </c>
      <c r="K251" s="84">
        <f t="shared" si="38"/>
        <v>5.5659096687577874</v>
      </c>
      <c r="L251" s="84">
        <f t="shared" si="39"/>
        <v>5.5659096687577874</v>
      </c>
      <c r="M251" s="96">
        <f t="shared" si="40"/>
        <v>0</v>
      </c>
      <c r="N251" s="96">
        <f t="shared" si="41"/>
        <v>279185848111893.84</v>
      </c>
      <c r="O251" s="89">
        <f t="shared" si="42"/>
        <v>254539591989061.91</v>
      </c>
      <c r="P251" s="86">
        <f t="shared" si="33"/>
        <v>911.72096906232139</v>
      </c>
      <c r="Q251" s="97">
        <f t="shared" si="43"/>
        <v>2.7033270350473779E-3</v>
      </c>
      <c r="R251" s="87">
        <f t="shared" si="34"/>
        <v>3.4712950600801068E-2</v>
      </c>
      <c r="S251" s="87">
        <f t="shared" si="35"/>
        <v>-1.8181818181818181E-2</v>
      </c>
    </row>
    <row r="252" spans="1:19">
      <c r="A252" s="82">
        <v>20190108</v>
      </c>
      <c r="B252" s="82" t="s">
        <v>99</v>
      </c>
      <c r="C252" s="78">
        <v>38750</v>
      </c>
      <c r="D252" s="78">
        <v>38100</v>
      </c>
      <c r="E252" s="83">
        <v>5969782550</v>
      </c>
      <c r="F252" s="83">
        <f t="shared" si="36"/>
        <v>0.44832951382702768</v>
      </c>
      <c r="G252" s="133">
        <f t="shared" si="37"/>
        <v>0.44832951382702768</v>
      </c>
      <c r="H252" s="77">
        <v>216000</v>
      </c>
      <c r="I252" s="77">
        <v>213500</v>
      </c>
      <c r="J252" s="88">
        <v>125456133</v>
      </c>
      <c r="K252" s="84">
        <f t="shared" si="38"/>
        <v>5.5659096687577874</v>
      </c>
      <c r="L252" s="84">
        <f t="shared" si="39"/>
        <v>5.5659096687577874</v>
      </c>
      <c r="M252" s="96">
        <f t="shared" si="40"/>
        <v>0</v>
      </c>
      <c r="N252" s="96">
        <f t="shared" si="41"/>
        <v>279185848111893.84</v>
      </c>
      <c r="O252" s="89">
        <f t="shared" si="42"/>
        <v>251054218919496.28</v>
      </c>
      <c r="P252" s="86">
        <f t="shared" si="33"/>
        <v>899.23690837967263</v>
      </c>
      <c r="Q252" s="97">
        <f t="shared" si="43"/>
        <v>-1.3692852425548855E-2</v>
      </c>
      <c r="R252" s="87">
        <f t="shared" si="34"/>
        <v>-1.6774193548387096E-2</v>
      </c>
      <c r="S252" s="87">
        <f t="shared" si="35"/>
        <v>-1.1574074074074073E-2</v>
      </c>
    </row>
    <row r="253" spans="1:19">
      <c r="A253" s="82">
        <v>20190109</v>
      </c>
      <c r="B253" s="82" t="s">
        <v>99</v>
      </c>
      <c r="C253" s="78">
        <v>38100</v>
      </c>
      <c r="D253" s="78">
        <v>39600</v>
      </c>
      <c r="E253" s="83">
        <v>5969782550</v>
      </c>
      <c r="F253" s="83">
        <f t="shared" si="36"/>
        <v>0.44832951382702768</v>
      </c>
      <c r="G253" s="133">
        <f t="shared" si="37"/>
        <v>0.44832951382702768</v>
      </c>
      <c r="H253" s="77">
        <v>213500</v>
      </c>
      <c r="I253" s="77">
        <v>214000</v>
      </c>
      <c r="J253" s="88">
        <v>125456133</v>
      </c>
      <c r="K253" s="84">
        <f t="shared" si="38"/>
        <v>5.5659096687577874</v>
      </c>
      <c r="L253" s="84">
        <f t="shared" si="39"/>
        <v>5.5659096687577874</v>
      </c>
      <c r="M253" s="96">
        <f t="shared" si="40"/>
        <v>0</v>
      </c>
      <c r="N253" s="96">
        <f t="shared" si="41"/>
        <v>279185848111893.84</v>
      </c>
      <c r="O253" s="89">
        <f t="shared" si="42"/>
        <v>255418002233773</v>
      </c>
      <c r="P253" s="86">
        <f t="shared" si="33"/>
        <v>914.86729703937203</v>
      </c>
      <c r="Q253" s="97">
        <f t="shared" si="43"/>
        <v>1.7381836214734193E-2</v>
      </c>
      <c r="R253" s="87">
        <f t="shared" si="34"/>
        <v>3.937007874015748E-2</v>
      </c>
      <c r="S253" s="87">
        <f t="shared" si="35"/>
        <v>2.34192037470726E-3</v>
      </c>
    </row>
    <row r="254" spans="1:19">
      <c r="A254" s="82">
        <v>20190110</v>
      </c>
      <c r="B254" s="82" t="s">
        <v>99</v>
      </c>
      <c r="C254" s="78">
        <v>39600</v>
      </c>
      <c r="D254" s="78">
        <v>39800</v>
      </c>
      <c r="E254" s="83">
        <v>5969782550</v>
      </c>
      <c r="F254" s="83">
        <f t="shared" si="36"/>
        <v>0.44832951382702768</v>
      </c>
      <c r="G254" s="133">
        <f t="shared" si="37"/>
        <v>0.44832951382702768</v>
      </c>
      <c r="H254" s="77">
        <v>214000</v>
      </c>
      <c r="I254" s="77">
        <v>216500</v>
      </c>
      <c r="J254" s="88">
        <v>125456133</v>
      </c>
      <c r="K254" s="84">
        <f t="shared" si="38"/>
        <v>5.5659096687577874</v>
      </c>
      <c r="L254" s="84">
        <f t="shared" si="39"/>
        <v>5.5659096687577874</v>
      </c>
      <c r="M254" s="96">
        <f t="shared" si="40"/>
        <v>0</v>
      </c>
      <c r="N254" s="96">
        <f t="shared" si="41"/>
        <v>279185848111893.84</v>
      </c>
      <c r="O254" s="89">
        <f t="shared" si="42"/>
        <v>257698981934606.06</v>
      </c>
      <c r="P254" s="86">
        <f t="shared" si="33"/>
        <v>923.03740922900874</v>
      </c>
      <c r="Q254" s="97">
        <f t="shared" si="43"/>
        <v>8.930379538186841E-3</v>
      </c>
      <c r="R254" s="87">
        <f t="shared" si="34"/>
        <v>5.0505050505050509E-3</v>
      </c>
      <c r="S254" s="87">
        <f t="shared" si="35"/>
        <v>1.1682242990654205E-2</v>
      </c>
    </row>
    <row r="255" spans="1:19">
      <c r="A255" s="82">
        <v>20190111</v>
      </c>
      <c r="B255" s="82" t="s">
        <v>99</v>
      </c>
      <c r="C255" s="78">
        <v>39800</v>
      </c>
      <c r="D255" s="78">
        <v>40500</v>
      </c>
      <c r="E255" s="83">
        <v>5969782550</v>
      </c>
      <c r="F255" s="83">
        <f t="shared" si="36"/>
        <v>0.44832951382702768</v>
      </c>
      <c r="G255" s="133">
        <f t="shared" si="37"/>
        <v>0.44832951382702768</v>
      </c>
      <c r="H255" s="77">
        <v>216500</v>
      </c>
      <c r="I255" s="77">
        <v>216500</v>
      </c>
      <c r="J255" s="88">
        <v>125456133</v>
      </c>
      <c r="K255" s="84">
        <f t="shared" si="38"/>
        <v>5.5659096687577874</v>
      </c>
      <c r="L255" s="84">
        <f t="shared" si="39"/>
        <v>5.5659096687577874</v>
      </c>
      <c r="M255" s="96">
        <f t="shared" si="40"/>
        <v>0</v>
      </c>
      <c r="N255" s="96">
        <f t="shared" si="41"/>
        <v>279185848111893.84</v>
      </c>
      <c r="O255" s="89">
        <f t="shared" si="42"/>
        <v>259572482730412.25</v>
      </c>
      <c r="P255" s="86">
        <f t="shared" si="33"/>
        <v>929.7479957736939</v>
      </c>
      <c r="Q255" s="97">
        <f t="shared" si="43"/>
        <v>7.2701132994060884E-3</v>
      </c>
      <c r="R255" s="87">
        <f t="shared" si="34"/>
        <v>1.7587939698492462E-2</v>
      </c>
      <c r="S255" s="87">
        <f t="shared" si="35"/>
        <v>0</v>
      </c>
    </row>
    <row r="256" spans="1:19">
      <c r="A256" s="82">
        <v>20190114</v>
      </c>
      <c r="B256" s="82" t="s">
        <v>99</v>
      </c>
      <c r="C256" s="78">
        <v>40500</v>
      </c>
      <c r="D256" s="78">
        <v>40050</v>
      </c>
      <c r="E256" s="83">
        <v>5969782550</v>
      </c>
      <c r="F256" s="83">
        <f t="shared" si="36"/>
        <v>0.44832951382702768</v>
      </c>
      <c r="G256" s="133">
        <f t="shared" si="37"/>
        <v>0.44832951382702768</v>
      </c>
      <c r="H256" s="77">
        <v>216500</v>
      </c>
      <c r="I256" s="77">
        <v>211000</v>
      </c>
      <c r="J256" s="88">
        <v>125456133</v>
      </c>
      <c r="K256" s="84">
        <f t="shared" si="38"/>
        <v>5.5659096687577874</v>
      </c>
      <c r="L256" s="84">
        <f t="shared" si="39"/>
        <v>5.5659096687577874</v>
      </c>
      <c r="M256" s="96">
        <f t="shared" si="40"/>
        <v>0</v>
      </c>
      <c r="N256" s="96">
        <f t="shared" si="41"/>
        <v>279185848111893.84</v>
      </c>
      <c r="O256" s="89">
        <f t="shared" si="42"/>
        <v>254527563091496.56</v>
      </c>
      <c r="P256" s="86">
        <f t="shared" si="33"/>
        <v>911.67788343442612</v>
      </c>
      <c r="Q256" s="97">
        <f t="shared" si="43"/>
        <v>-1.9435494802256235E-2</v>
      </c>
      <c r="R256" s="87">
        <f t="shared" si="34"/>
        <v>-1.1111111111111112E-2</v>
      </c>
      <c r="S256" s="87">
        <f t="shared" si="35"/>
        <v>-2.5404157043879907E-2</v>
      </c>
    </row>
    <row r="257" spans="1:19">
      <c r="A257" s="82">
        <v>20190115</v>
      </c>
      <c r="B257" s="82" t="s">
        <v>99</v>
      </c>
      <c r="C257" s="78">
        <v>40050</v>
      </c>
      <c r="D257" s="78">
        <v>41100</v>
      </c>
      <c r="E257" s="83">
        <v>5969782550</v>
      </c>
      <c r="F257" s="83">
        <f t="shared" si="36"/>
        <v>0.44832951382702768</v>
      </c>
      <c r="G257" s="133">
        <f t="shared" si="37"/>
        <v>0.44832951382702768</v>
      </c>
      <c r="H257" s="77">
        <v>211000</v>
      </c>
      <c r="I257" s="77">
        <v>207500</v>
      </c>
      <c r="J257" s="88">
        <v>125456133</v>
      </c>
      <c r="K257" s="84">
        <f t="shared" si="38"/>
        <v>5.5659096687577874</v>
      </c>
      <c r="L257" s="84">
        <f t="shared" si="39"/>
        <v>5.5659096687577874</v>
      </c>
      <c r="M257" s="96">
        <f t="shared" si="40"/>
        <v>0</v>
      </c>
      <c r="N257" s="96">
        <f t="shared" si="41"/>
        <v>279185848111893.84</v>
      </c>
      <c r="O257" s="89">
        <f t="shared" si="42"/>
        <v>254893843022362.03</v>
      </c>
      <c r="P257" s="86">
        <f t="shared" si="33"/>
        <v>912.9898408038365</v>
      </c>
      <c r="Q257" s="97">
        <f t="shared" si="43"/>
        <v>1.4390580195584441E-3</v>
      </c>
      <c r="R257" s="87">
        <f t="shared" si="34"/>
        <v>2.6217228464419477E-2</v>
      </c>
      <c r="S257" s="87">
        <f t="shared" si="35"/>
        <v>-1.6587677725118485E-2</v>
      </c>
    </row>
    <row r="258" spans="1:19">
      <c r="A258" s="82">
        <v>20190116</v>
      </c>
      <c r="B258" s="82" t="s">
        <v>99</v>
      </c>
      <c r="C258" s="78">
        <v>41100</v>
      </c>
      <c r="D258" s="78">
        <v>41450</v>
      </c>
      <c r="E258" s="83">
        <v>5969782550</v>
      </c>
      <c r="F258" s="83">
        <f t="shared" si="36"/>
        <v>0.44832951382702768</v>
      </c>
      <c r="G258" s="133">
        <f t="shared" si="37"/>
        <v>0.44832951382702768</v>
      </c>
      <c r="H258" s="77">
        <v>207500</v>
      </c>
      <c r="I258" s="77">
        <v>202000</v>
      </c>
      <c r="J258" s="88">
        <v>125456133</v>
      </c>
      <c r="K258" s="84">
        <f t="shared" si="38"/>
        <v>5.5659096687577874</v>
      </c>
      <c r="L258" s="84">
        <f t="shared" si="39"/>
        <v>5.5659096687577874</v>
      </c>
      <c r="M258" s="96">
        <f t="shared" si="40"/>
        <v>0</v>
      </c>
      <c r="N258" s="96">
        <f t="shared" si="41"/>
        <v>279185848111893.84</v>
      </c>
      <c r="O258" s="89">
        <f t="shared" si="42"/>
        <v>251990067150082</v>
      </c>
      <c r="P258" s="86">
        <f t="shared" si="33"/>
        <v>902.58897022992312</v>
      </c>
      <c r="Q258" s="97">
        <f t="shared" si="43"/>
        <v>-1.1392098913998863E-2</v>
      </c>
      <c r="R258" s="87">
        <f t="shared" si="34"/>
        <v>8.5158150851581509E-3</v>
      </c>
      <c r="S258" s="87">
        <f t="shared" si="35"/>
        <v>-2.6506024096385541E-2</v>
      </c>
    </row>
    <row r="259" spans="1:19">
      <c r="A259" s="82">
        <v>20190117</v>
      </c>
      <c r="B259" s="82" t="s">
        <v>99</v>
      </c>
      <c r="C259" s="78">
        <v>41450</v>
      </c>
      <c r="D259" s="78">
        <v>41950</v>
      </c>
      <c r="E259" s="83">
        <v>5969782550</v>
      </c>
      <c r="F259" s="83">
        <f t="shared" si="36"/>
        <v>0.44832951382702768</v>
      </c>
      <c r="G259" s="133">
        <f t="shared" si="37"/>
        <v>0.44832951382702768</v>
      </c>
      <c r="H259" s="77">
        <v>202000</v>
      </c>
      <c r="I259" s="77">
        <v>195500</v>
      </c>
      <c r="J259" s="88">
        <v>125456133</v>
      </c>
      <c r="K259" s="84">
        <f t="shared" si="38"/>
        <v>5.5659096687577874</v>
      </c>
      <c r="L259" s="84">
        <f t="shared" si="39"/>
        <v>5.5659096687577874</v>
      </c>
      <c r="M259" s="96">
        <f t="shared" si="40"/>
        <v>0</v>
      </c>
      <c r="N259" s="96">
        <f t="shared" si="41"/>
        <v>279185848111893.84</v>
      </c>
      <c r="O259" s="89">
        <f t="shared" si="42"/>
        <v>248789478230376.44</v>
      </c>
      <c r="P259" s="86">
        <f t="shared" si="33"/>
        <v>891.12496178769425</v>
      </c>
      <c r="Q259" s="97">
        <f t="shared" si="43"/>
        <v>-1.2701250314756852E-2</v>
      </c>
      <c r="R259" s="87">
        <f t="shared" si="34"/>
        <v>1.2062726176115802E-2</v>
      </c>
      <c r="S259" s="87">
        <f t="shared" si="35"/>
        <v>-3.2178217821782179E-2</v>
      </c>
    </row>
    <row r="260" spans="1:19">
      <c r="A260" s="82">
        <v>20190118</v>
      </c>
      <c r="B260" s="82" t="s">
        <v>99</v>
      </c>
      <c r="C260" s="78">
        <v>41950</v>
      </c>
      <c r="D260" s="78">
        <v>42300</v>
      </c>
      <c r="E260" s="83">
        <v>5969782550</v>
      </c>
      <c r="F260" s="83">
        <f t="shared" si="36"/>
        <v>0.44832951382702768</v>
      </c>
      <c r="G260" s="133">
        <f t="shared" si="37"/>
        <v>0.44832951382702768</v>
      </c>
      <c r="H260" s="77">
        <v>195500</v>
      </c>
      <c r="I260" s="77">
        <v>201000</v>
      </c>
      <c r="J260" s="88">
        <v>125456133</v>
      </c>
      <c r="K260" s="84">
        <f t="shared" si="38"/>
        <v>5.5659096687577874</v>
      </c>
      <c r="L260" s="84">
        <f t="shared" si="39"/>
        <v>5.5659096687577874</v>
      </c>
      <c r="M260" s="96">
        <f t="shared" si="40"/>
        <v>0</v>
      </c>
      <c r="N260" s="96">
        <f t="shared" si="41"/>
        <v>279185848111893.84</v>
      </c>
      <c r="O260" s="89">
        <f t="shared" si="42"/>
        <v>253566754898462.72</v>
      </c>
      <c r="P260" s="86">
        <f t="shared" ref="P260:P323" si="44">O260/N260*1000</f>
        <v>908.23641890629301</v>
      </c>
      <c r="Q260" s="97">
        <f t="shared" si="43"/>
        <v>1.9202084839225364E-2</v>
      </c>
      <c r="R260" s="87">
        <f t="shared" ref="R260:R323" si="45">(D260-C260)/C260</f>
        <v>8.3432657926102508E-3</v>
      </c>
      <c r="S260" s="87">
        <f t="shared" ref="S260:S323" si="46">(I260-H260)/H260</f>
        <v>2.8132992327365727E-2</v>
      </c>
    </row>
    <row r="261" spans="1:19">
      <c r="A261" s="82">
        <v>20190121</v>
      </c>
      <c r="B261" s="82" t="s">
        <v>99</v>
      </c>
      <c r="C261" s="78">
        <v>42300</v>
      </c>
      <c r="D261" s="78">
        <v>42750</v>
      </c>
      <c r="E261" s="83">
        <v>5969782550</v>
      </c>
      <c r="F261" s="83">
        <f t="shared" ref="F261:F324" si="47">G260</f>
        <v>0.44832951382702768</v>
      </c>
      <c r="G261" s="133">
        <f t="shared" ref="G261:G324" si="48">IF(B261="Y",0.4*(C261*E261+H261*J261)/(C261*E261),IF(M261=0,F261,D260*E260*G260/O260*(C261*E261+H261*J261)/(C261*E261)))</f>
        <v>0.44832951382702768</v>
      </c>
      <c r="H261" s="77">
        <v>201000</v>
      </c>
      <c r="I261" s="77">
        <v>198000</v>
      </c>
      <c r="J261" s="88">
        <v>125456133</v>
      </c>
      <c r="K261" s="84">
        <f t="shared" ref="K261:K324" si="49">L260</f>
        <v>5.5659096687577874</v>
      </c>
      <c r="L261" s="84">
        <f t="shared" ref="L261:L324" si="50">IF(B261="Y",0.6*(C261*E261+H261*J261)/(H261*J261),IF(M261=0,K261,I260*J260*L260/O260*(C261*E261+H261*J261)/(H261*J261)))</f>
        <v>5.5659096687577874</v>
      </c>
      <c r="M261" s="96">
        <f t="shared" ref="M261:M324" si="51">IF(O260&lt;&gt;(C261*E261*F261+H261*J261*K261),1,0)</f>
        <v>0</v>
      </c>
      <c r="N261" s="96">
        <f t="shared" ref="N261:N324" si="52">IF(AND(M261=0,B261="N"),N260,N260*(C261*E261*G261+H261*J261*L261)/O260)</f>
        <v>279185848111893.84</v>
      </c>
      <c r="O261" s="89">
        <f t="shared" ref="O261:O324" si="53">D261*E261*G261+I261*J261*L261</f>
        <v>252676315756186.25</v>
      </c>
      <c r="P261" s="86">
        <f t="shared" si="44"/>
        <v>905.04700530134699</v>
      </c>
      <c r="Q261" s="97">
        <f t="shared" ref="Q261:Q324" si="54">(P261-P260)/P260</f>
        <v>-3.5116557083085791E-3</v>
      </c>
      <c r="R261" s="87">
        <f t="shared" si="45"/>
        <v>1.0638297872340425E-2</v>
      </c>
      <c r="S261" s="87">
        <f t="shared" si="46"/>
        <v>-1.4925373134328358E-2</v>
      </c>
    </row>
    <row r="262" spans="1:19">
      <c r="A262" s="82">
        <v>20190122</v>
      </c>
      <c r="B262" s="82" t="s">
        <v>99</v>
      </c>
      <c r="C262" s="78">
        <v>42750</v>
      </c>
      <c r="D262" s="78">
        <v>42150</v>
      </c>
      <c r="E262" s="83">
        <v>5969782550</v>
      </c>
      <c r="F262" s="83">
        <f t="shared" si="47"/>
        <v>0.44832951382702768</v>
      </c>
      <c r="G262" s="133">
        <f t="shared" si="48"/>
        <v>0.44832951382702768</v>
      </c>
      <c r="H262" s="77">
        <v>198000</v>
      </c>
      <c r="I262" s="77">
        <v>200000</v>
      </c>
      <c r="J262" s="88">
        <v>125456133</v>
      </c>
      <c r="K262" s="84">
        <f t="shared" si="49"/>
        <v>5.5659096687577874</v>
      </c>
      <c r="L262" s="84">
        <f t="shared" si="50"/>
        <v>5.5659096687577874</v>
      </c>
      <c r="M262" s="96">
        <f t="shared" si="51"/>
        <v>0</v>
      </c>
      <c r="N262" s="96">
        <f t="shared" si="52"/>
        <v>279185848111893.84</v>
      </c>
      <c r="O262" s="89">
        <f t="shared" si="53"/>
        <v>252467012938548.87</v>
      </c>
      <c r="P262" s="86">
        <f t="shared" si="44"/>
        <v>904.29731537596979</v>
      </c>
      <c r="Q262" s="97">
        <f t="shared" si="54"/>
        <v>-8.2834363407188814E-4</v>
      </c>
      <c r="R262" s="87">
        <f t="shared" si="45"/>
        <v>-1.4035087719298246E-2</v>
      </c>
      <c r="S262" s="87">
        <f t="shared" si="46"/>
        <v>1.0101010101010102E-2</v>
      </c>
    </row>
    <row r="263" spans="1:19">
      <c r="A263" s="82">
        <v>20190123</v>
      </c>
      <c r="B263" s="82" t="s">
        <v>99</v>
      </c>
      <c r="C263" s="78">
        <v>42150</v>
      </c>
      <c r="D263" s="78">
        <v>42000</v>
      </c>
      <c r="E263" s="83">
        <v>5969782550</v>
      </c>
      <c r="F263" s="83">
        <f t="shared" si="47"/>
        <v>0.44832951382702768</v>
      </c>
      <c r="G263" s="133">
        <f t="shared" si="48"/>
        <v>0.44832951382702768</v>
      </c>
      <c r="H263" s="77">
        <v>200000</v>
      </c>
      <c r="I263" s="77">
        <v>200000</v>
      </c>
      <c r="J263" s="88">
        <v>125456133</v>
      </c>
      <c r="K263" s="84">
        <f t="shared" si="49"/>
        <v>5.5659096687577874</v>
      </c>
      <c r="L263" s="84">
        <f t="shared" si="50"/>
        <v>5.5659096687577874</v>
      </c>
      <c r="M263" s="96">
        <f t="shared" si="51"/>
        <v>0</v>
      </c>
      <c r="N263" s="96">
        <f t="shared" si="52"/>
        <v>279185848111893.84</v>
      </c>
      <c r="O263" s="89">
        <f t="shared" si="53"/>
        <v>252065548482304.69</v>
      </c>
      <c r="P263" s="86">
        <f t="shared" si="44"/>
        <v>902.85933254496581</v>
      </c>
      <c r="Q263" s="97">
        <f t="shared" si="54"/>
        <v>-1.5901659847415604E-3</v>
      </c>
      <c r="R263" s="87">
        <f t="shared" si="45"/>
        <v>-3.5587188612099642E-3</v>
      </c>
      <c r="S263" s="87">
        <f t="shared" si="46"/>
        <v>0</v>
      </c>
    </row>
    <row r="264" spans="1:19">
      <c r="A264" s="82">
        <v>20190124</v>
      </c>
      <c r="B264" s="82" t="s">
        <v>99</v>
      </c>
      <c r="C264" s="78">
        <v>42000</v>
      </c>
      <c r="D264" s="78">
        <v>43050</v>
      </c>
      <c r="E264" s="83">
        <v>5969782550</v>
      </c>
      <c r="F264" s="83">
        <f t="shared" si="47"/>
        <v>0.44832951382702768</v>
      </c>
      <c r="G264" s="133">
        <f t="shared" si="48"/>
        <v>0.44832951382702768</v>
      </c>
      <c r="H264" s="77">
        <v>200000</v>
      </c>
      <c r="I264" s="77">
        <v>208000</v>
      </c>
      <c r="J264" s="88">
        <v>125456133</v>
      </c>
      <c r="K264" s="84">
        <f t="shared" si="49"/>
        <v>5.5659096687577874</v>
      </c>
      <c r="L264" s="84">
        <f t="shared" si="50"/>
        <v>5.5659096687577874</v>
      </c>
      <c r="M264" s="96">
        <f t="shared" si="51"/>
        <v>0</v>
      </c>
      <c r="N264" s="96">
        <f t="shared" si="52"/>
        <v>279185848111893.84</v>
      </c>
      <c r="O264" s="89">
        <f t="shared" si="53"/>
        <v>260462019705371.25</v>
      </c>
      <c r="P264" s="86">
        <f t="shared" si="44"/>
        <v>932.93417795654761</v>
      </c>
      <c r="Q264" s="97">
        <f t="shared" si="54"/>
        <v>3.3310665712240353E-2</v>
      </c>
      <c r="R264" s="87">
        <f t="shared" si="45"/>
        <v>2.5000000000000001E-2</v>
      </c>
      <c r="S264" s="87">
        <f t="shared" si="46"/>
        <v>0.04</v>
      </c>
    </row>
    <row r="265" spans="1:19">
      <c r="A265" s="82">
        <v>20190125</v>
      </c>
      <c r="B265" s="82" t="s">
        <v>99</v>
      </c>
      <c r="C265" s="78">
        <v>43050</v>
      </c>
      <c r="D265" s="78">
        <v>44750</v>
      </c>
      <c r="E265" s="83">
        <v>5969782550</v>
      </c>
      <c r="F265" s="83">
        <f t="shared" si="47"/>
        <v>0.44832951382702768</v>
      </c>
      <c r="G265" s="133">
        <f t="shared" si="48"/>
        <v>0.44832951382702768</v>
      </c>
      <c r="H265" s="77">
        <v>208000</v>
      </c>
      <c r="I265" s="77">
        <v>208500</v>
      </c>
      <c r="J265" s="88">
        <v>125456133</v>
      </c>
      <c r="K265" s="84">
        <f t="shared" si="49"/>
        <v>5.5659096687577874</v>
      </c>
      <c r="L265" s="84">
        <f t="shared" si="50"/>
        <v>5.5659096687577874</v>
      </c>
      <c r="M265" s="96">
        <f t="shared" si="51"/>
        <v>0</v>
      </c>
      <c r="N265" s="96">
        <f t="shared" si="52"/>
        <v>279185848111893.84</v>
      </c>
      <c r="O265" s="89">
        <f t="shared" si="53"/>
        <v>265361088961306.87</v>
      </c>
      <c r="P265" s="86">
        <f t="shared" si="44"/>
        <v>950.48187705758573</v>
      </c>
      <c r="Q265" s="97">
        <f t="shared" si="54"/>
        <v>1.8809150222659568E-2</v>
      </c>
      <c r="R265" s="87">
        <f t="shared" si="45"/>
        <v>3.9488966318234613E-2</v>
      </c>
      <c r="S265" s="87">
        <f t="shared" si="46"/>
        <v>2.403846153846154E-3</v>
      </c>
    </row>
    <row r="266" spans="1:19">
      <c r="A266" s="82">
        <v>20190128</v>
      </c>
      <c r="B266" s="82" t="s">
        <v>99</v>
      </c>
      <c r="C266" s="78">
        <v>44750</v>
      </c>
      <c r="D266" s="78">
        <v>45050</v>
      </c>
      <c r="E266" s="83">
        <v>5969782550</v>
      </c>
      <c r="F266" s="83">
        <f t="shared" si="47"/>
        <v>0.44832951382702768</v>
      </c>
      <c r="G266" s="133">
        <f t="shared" si="48"/>
        <v>0.44832951382702768</v>
      </c>
      <c r="H266" s="77">
        <v>208500</v>
      </c>
      <c r="I266" s="77">
        <v>211000</v>
      </c>
      <c r="J266" s="88">
        <v>125456133</v>
      </c>
      <c r="K266" s="84">
        <f t="shared" si="49"/>
        <v>5.5659096687577874</v>
      </c>
      <c r="L266" s="84">
        <f t="shared" si="50"/>
        <v>5.5659096687577874</v>
      </c>
      <c r="M266" s="96">
        <f t="shared" si="51"/>
        <v>0</v>
      </c>
      <c r="N266" s="96">
        <f t="shared" si="52"/>
        <v>279185848111893.84</v>
      </c>
      <c r="O266" s="89">
        <f t="shared" si="53"/>
        <v>267909711632969.44</v>
      </c>
      <c r="P266" s="86">
        <f t="shared" si="44"/>
        <v>959.61064446789192</v>
      </c>
      <c r="Q266" s="97">
        <f t="shared" si="54"/>
        <v>9.6043571483616069E-3</v>
      </c>
      <c r="R266" s="87">
        <f t="shared" si="45"/>
        <v>6.7039106145251395E-3</v>
      </c>
      <c r="S266" s="87">
        <f t="shared" si="46"/>
        <v>1.1990407673860911E-2</v>
      </c>
    </row>
    <row r="267" spans="1:19">
      <c r="A267" s="82">
        <v>20190129</v>
      </c>
      <c r="B267" s="82" t="s">
        <v>99</v>
      </c>
      <c r="C267" s="78">
        <v>45050</v>
      </c>
      <c r="D267" s="78">
        <v>45500</v>
      </c>
      <c r="E267" s="83">
        <v>5969782550</v>
      </c>
      <c r="F267" s="83">
        <f t="shared" si="47"/>
        <v>0.44832951382702768</v>
      </c>
      <c r="G267" s="133">
        <f t="shared" si="48"/>
        <v>0.44832951382702768</v>
      </c>
      <c r="H267" s="77">
        <v>211000</v>
      </c>
      <c r="I267" s="77">
        <v>210500</v>
      </c>
      <c r="J267" s="88">
        <v>125456133</v>
      </c>
      <c r="K267" s="84">
        <f t="shared" si="49"/>
        <v>5.5659096687577874</v>
      </c>
      <c r="L267" s="84">
        <f t="shared" si="50"/>
        <v>5.5659096687577874</v>
      </c>
      <c r="M267" s="96">
        <f t="shared" si="51"/>
        <v>0</v>
      </c>
      <c r="N267" s="96">
        <f t="shared" si="52"/>
        <v>279185848111893.84</v>
      </c>
      <c r="O267" s="89">
        <f t="shared" si="53"/>
        <v>268764966249867.12</v>
      </c>
      <c r="P267" s="86">
        <f t="shared" si="44"/>
        <v>962.67403261124412</v>
      </c>
      <c r="Q267" s="97">
        <f t="shared" si="54"/>
        <v>3.1923240545657563E-3</v>
      </c>
      <c r="R267" s="87">
        <f t="shared" si="45"/>
        <v>9.9889012208657056E-3</v>
      </c>
      <c r="S267" s="87">
        <f t="shared" si="46"/>
        <v>-2.3696682464454978E-3</v>
      </c>
    </row>
    <row r="268" spans="1:19">
      <c r="A268" s="82">
        <v>20190130</v>
      </c>
      <c r="B268" s="82" t="s">
        <v>99</v>
      </c>
      <c r="C268" s="78">
        <v>45500</v>
      </c>
      <c r="D268" s="78">
        <v>46400</v>
      </c>
      <c r="E268" s="83">
        <v>5969782550</v>
      </c>
      <c r="F268" s="83">
        <f t="shared" si="47"/>
        <v>0.44832951382702768</v>
      </c>
      <c r="G268" s="133">
        <f t="shared" si="48"/>
        <v>0.44832951382702768</v>
      </c>
      <c r="H268" s="77">
        <v>210500</v>
      </c>
      <c r="I268" s="77">
        <v>215000</v>
      </c>
      <c r="J268" s="88">
        <v>125456133</v>
      </c>
      <c r="K268" s="84">
        <f t="shared" si="49"/>
        <v>5.5659096687577874</v>
      </c>
      <c r="L268" s="84">
        <f t="shared" si="50"/>
        <v>5.5659096687577874</v>
      </c>
      <c r="M268" s="96">
        <f t="shared" si="51"/>
        <v>0</v>
      </c>
      <c r="N268" s="96">
        <f t="shared" si="52"/>
        <v>279185848111893.84</v>
      </c>
      <c r="O268" s="89">
        <f t="shared" si="53"/>
        <v>274316001753845.75</v>
      </c>
      <c r="P268" s="86">
        <f t="shared" si="44"/>
        <v>982.5569727442047</v>
      </c>
      <c r="Q268" s="97">
        <f t="shared" si="54"/>
        <v>2.0653865648612438E-2</v>
      </c>
      <c r="R268" s="87">
        <f t="shared" si="45"/>
        <v>1.9780219780219779E-2</v>
      </c>
      <c r="S268" s="87">
        <f t="shared" si="46"/>
        <v>2.1377672209026127E-2</v>
      </c>
    </row>
    <row r="269" spans="1:19">
      <c r="A269" s="82">
        <v>20190131</v>
      </c>
      <c r="B269" s="82" t="s">
        <v>99</v>
      </c>
      <c r="C269" s="78">
        <v>46400</v>
      </c>
      <c r="D269" s="78">
        <v>46150</v>
      </c>
      <c r="E269" s="83">
        <v>5969782550</v>
      </c>
      <c r="F269" s="83">
        <f t="shared" si="47"/>
        <v>0.44832951382702768</v>
      </c>
      <c r="G269" s="133">
        <f t="shared" si="48"/>
        <v>0.44832951382702768</v>
      </c>
      <c r="H269" s="77">
        <v>215000</v>
      </c>
      <c r="I269" s="77">
        <v>219000</v>
      </c>
      <c r="J269" s="88">
        <v>125456133</v>
      </c>
      <c r="K269" s="84">
        <f t="shared" si="49"/>
        <v>5.5659096687577874</v>
      </c>
      <c r="L269" s="84">
        <f t="shared" si="50"/>
        <v>5.5659096687577874</v>
      </c>
      <c r="M269" s="96">
        <f t="shared" si="51"/>
        <v>0</v>
      </c>
      <c r="N269" s="96">
        <f t="shared" si="52"/>
        <v>279185848111893.84</v>
      </c>
      <c r="O269" s="89">
        <f t="shared" si="53"/>
        <v>276440004341450.75</v>
      </c>
      <c r="P269" s="86">
        <f t="shared" si="44"/>
        <v>990.16481748980846</v>
      </c>
      <c r="Q269" s="97">
        <f t="shared" si="54"/>
        <v>7.7429044387682085E-3</v>
      </c>
      <c r="R269" s="87">
        <f t="shared" si="45"/>
        <v>-5.387931034482759E-3</v>
      </c>
      <c r="S269" s="87">
        <f t="shared" si="46"/>
        <v>1.8604651162790697E-2</v>
      </c>
    </row>
    <row r="270" spans="1:19">
      <c r="A270" s="82">
        <v>20190201</v>
      </c>
      <c r="B270" s="82" t="s">
        <v>99</v>
      </c>
      <c r="C270" s="78">
        <v>46150</v>
      </c>
      <c r="D270" s="78">
        <v>46350</v>
      </c>
      <c r="E270" s="83">
        <v>5969782550</v>
      </c>
      <c r="F270" s="83">
        <f t="shared" si="47"/>
        <v>0.44832951382702768</v>
      </c>
      <c r="G270" s="133">
        <f t="shared" si="48"/>
        <v>0.44832951382702768</v>
      </c>
      <c r="H270" s="77">
        <v>219000</v>
      </c>
      <c r="I270" s="77">
        <v>214500</v>
      </c>
      <c r="J270" s="88">
        <v>125456133</v>
      </c>
      <c r="K270" s="84">
        <f t="shared" si="49"/>
        <v>5.5659096687577874</v>
      </c>
      <c r="L270" s="84">
        <f t="shared" si="50"/>
        <v>5.5659096687577874</v>
      </c>
      <c r="M270" s="96">
        <f t="shared" si="51"/>
        <v>0</v>
      </c>
      <c r="N270" s="96">
        <f t="shared" si="52"/>
        <v>279185848111893.84</v>
      </c>
      <c r="O270" s="89">
        <f t="shared" si="53"/>
        <v>273833041516596.19</v>
      </c>
      <c r="P270" s="86">
        <f t="shared" si="44"/>
        <v>980.82708478421046</v>
      </c>
      <c r="Q270" s="97">
        <f t="shared" si="54"/>
        <v>-9.4304832293176395E-3</v>
      </c>
      <c r="R270" s="87">
        <f t="shared" si="45"/>
        <v>4.3336944745395447E-3</v>
      </c>
      <c r="S270" s="87">
        <f t="shared" si="46"/>
        <v>-2.0547945205479451E-2</v>
      </c>
    </row>
    <row r="271" spans="1:19">
      <c r="A271" s="82">
        <v>20190207</v>
      </c>
      <c r="B271" s="82" t="s">
        <v>99</v>
      </c>
      <c r="C271" s="78">
        <v>46350</v>
      </c>
      <c r="D271" s="78">
        <v>46200</v>
      </c>
      <c r="E271" s="83">
        <v>5969782550</v>
      </c>
      <c r="F271" s="83">
        <f t="shared" si="47"/>
        <v>0.44832951382702768</v>
      </c>
      <c r="G271" s="133">
        <f t="shared" si="48"/>
        <v>0.44832951382702768</v>
      </c>
      <c r="H271" s="77">
        <v>214500</v>
      </c>
      <c r="I271" s="77">
        <v>214000</v>
      </c>
      <c r="J271" s="88">
        <v>125456133</v>
      </c>
      <c r="K271" s="84">
        <f t="shared" si="49"/>
        <v>5.5659096687577874</v>
      </c>
      <c r="L271" s="84">
        <f t="shared" si="50"/>
        <v>5.5659096687577874</v>
      </c>
      <c r="M271" s="96">
        <f t="shared" si="51"/>
        <v>0</v>
      </c>
      <c r="N271" s="96">
        <f t="shared" si="52"/>
        <v>279185848111893.84</v>
      </c>
      <c r="O271" s="89">
        <f t="shared" si="53"/>
        <v>273082438308517.19</v>
      </c>
      <c r="P271" s="86">
        <f t="shared" si="44"/>
        <v>978.13854160354686</v>
      </c>
      <c r="Q271" s="97">
        <f t="shared" si="54"/>
        <v>-2.7410980206109426E-3</v>
      </c>
      <c r="R271" s="87">
        <f t="shared" si="45"/>
        <v>-3.2362459546925568E-3</v>
      </c>
      <c r="S271" s="87">
        <f t="shared" si="46"/>
        <v>-2.331002331002331E-3</v>
      </c>
    </row>
    <row r="272" spans="1:19">
      <c r="A272" s="82">
        <v>20190208</v>
      </c>
      <c r="B272" s="82" t="s">
        <v>99</v>
      </c>
      <c r="C272" s="78">
        <v>46200</v>
      </c>
      <c r="D272" s="78">
        <v>44800</v>
      </c>
      <c r="E272" s="83">
        <v>5969782550</v>
      </c>
      <c r="F272" s="83">
        <f t="shared" si="47"/>
        <v>0.44832951382702768</v>
      </c>
      <c r="G272" s="133">
        <f t="shared" si="48"/>
        <v>0.44832951382702768</v>
      </c>
      <c r="H272" s="77">
        <v>214000</v>
      </c>
      <c r="I272" s="77">
        <v>215000</v>
      </c>
      <c r="J272" s="88">
        <v>125456133</v>
      </c>
      <c r="K272" s="84">
        <f t="shared" si="49"/>
        <v>5.5659096687577874</v>
      </c>
      <c r="L272" s="84">
        <f t="shared" si="50"/>
        <v>5.5659096687577874</v>
      </c>
      <c r="M272" s="96">
        <f t="shared" si="51"/>
        <v>0</v>
      </c>
      <c r="N272" s="96">
        <f t="shared" si="52"/>
        <v>279185848111893.84</v>
      </c>
      <c r="O272" s="89">
        <f t="shared" si="53"/>
        <v>270033714220574.44</v>
      </c>
      <c r="P272" s="86">
        <f t="shared" si="44"/>
        <v>967.21848921349567</v>
      </c>
      <c r="Q272" s="97">
        <f t="shared" si="54"/>
        <v>-1.116411625305041E-2</v>
      </c>
      <c r="R272" s="87">
        <f t="shared" si="45"/>
        <v>-3.0303030303030304E-2</v>
      </c>
      <c r="S272" s="87">
        <f t="shared" si="46"/>
        <v>4.6728971962616819E-3</v>
      </c>
    </row>
    <row r="273" spans="1:19">
      <c r="A273" s="82">
        <v>20190211</v>
      </c>
      <c r="B273" s="82" t="s">
        <v>99</v>
      </c>
      <c r="C273" s="78">
        <v>44800</v>
      </c>
      <c r="D273" s="78">
        <v>45000</v>
      </c>
      <c r="E273" s="83">
        <v>5969782550</v>
      </c>
      <c r="F273" s="83">
        <f t="shared" si="47"/>
        <v>0.44832951382702768</v>
      </c>
      <c r="G273" s="133">
        <f t="shared" si="48"/>
        <v>0.44832951382702768</v>
      </c>
      <c r="H273" s="77">
        <v>215000</v>
      </c>
      <c r="I273" s="77">
        <v>215500</v>
      </c>
      <c r="J273" s="88">
        <v>125456133</v>
      </c>
      <c r="K273" s="84">
        <f t="shared" si="49"/>
        <v>5.5659096687577874</v>
      </c>
      <c r="L273" s="84">
        <f t="shared" si="50"/>
        <v>5.5659096687577874</v>
      </c>
      <c r="M273" s="96">
        <f t="shared" si="51"/>
        <v>0</v>
      </c>
      <c r="N273" s="96">
        <f t="shared" si="52"/>
        <v>279185848111893.84</v>
      </c>
      <c r="O273" s="89">
        <f t="shared" si="53"/>
        <v>270918138914068.16</v>
      </c>
      <c r="P273" s="86">
        <f t="shared" si="44"/>
        <v>970.38636000449389</v>
      </c>
      <c r="Q273" s="97">
        <f t="shared" si="54"/>
        <v>3.2752380422072071E-3</v>
      </c>
      <c r="R273" s="87">
        <f t="shared" si="45"/>
        <v>4.464285714285714E-3</v>
      </c>
      <c r="S273" s="87">
        <f t="shared" si="46"/>
        <v>2.3255813953488372E-3</v>
      </c>
    </row>
    <row r="274" spans="1:19">
      <c r="A274" s="82">
        <v>20190212</v>
      </c>
      <c r="B274" s="82" t="s">
        <v>99</v>
      </c>
      <c r="C274" s="78">
        <v>45000</v>
      </c>
      <c r="D274" s="78">
        <v>46050</v>
      </c>
      <c r="E274" s="83">
        <v>5969782550</v>
      </c>
      <c r="F274" s="83">
        <f t="shared" si="47"/>
        <v>0.44832951382702768</v>
      </c>
      <c r="G274" s="133">
        <f t="shared" si="48"/>
        <v>0.44832951382702768</v>
      </c>
      <c r="H274" s="77">
        <v>215500</v>
      </c>
      <c r="I274" s="77">
        <v>212500</v>
      </c>
      <c r="J274" s="88">
        <v>125456133</v>
      </c>
      <c r="K274" s="84">
        <f t="shared" si="49"/>
        <v>5.5659096687577874</v>
      </c>
      <c r="L274" s="84">
        <f t="shared" si="50"/>
        <v>5.5659096687577874</v>
      </c>
      <c r="M274" s="96">
        <f t="shared" si="51"/>
        <v>0</v>
      </c>
      <c r="N274" s="96">
        <f t="shared" si="52"/>
        <v>279185848111893.84</v>
      </c>
      <c r="O274" s="89">
        <f t="shared" si="53"/>
        <v>271633557596768.5</v>
      </c>
      <c r="P274" s="86">
        <f t="shared" si="44"/>
        <v>972.94887772356401</v>
      </c>
      <c r="Q274" s="97">
        <f t="shared" si="54"/>
        <v>2.6407190215021656E-3</v>
      </c>
      <c r="R274" s="87">
        <f t="shared" si="45"/>
        <v>2.3333333333333334E-2</v>
      </c>
      <c r="S274" s="87">
        <f t="shared" si="46"/>
        <v>-1.3921113689095127E-2</v>
      </c>
    </row>
    <row r="275" spans="1:19">
      <c r="A275" s="82">
        <v>20190213</v>
      </c>
      <c r="B275" s="82" t="s">
        <v>99</v>
      </c>
      <c r="C275" s="78">
        <v>46050</v>
      </c>
      <c r="D275" s="78">
        <v>46200</v>
      </c>
      <c r="E275" s="83">
        <v>5969782550</v>
      </c>
      <c r="F275" s="83">
        <f t="shared" si="47"/>
        <v>0.44832951382702768</v>
      </c>
      <c r="G275" s="133">
        <f t="shared" si="48"/>
        <v>0.44832951382702768</v>
      </c>
      <c r="H275" s="77">
        <v>212500</v>
      </c>
      <c r="I275" s="77">
        <v>212000</v>
      </c>
      <c r="J275" s="88">
        <v>125456133</v>
      </c>
      <c r="K275" s="84">
        <f t="shared" si="49"/>
        <v>5.5659096687577874</v>
      </c>
      <c r="L275" s="84">
        <f t="shared" si="50"/>
        <v>5.5659096687577874</v>
      </c>
      <c r="M275" s="96">
        <f t="shared" si="51"/>
        <v>0</v>
      </c>
      <c r="N275" s="96">
        <f t="shared" si="52"/>
        <v>279185848111893.84</v>
      </c>
      <c r="O275" s="89">
        <f t="shared" si="53"/>
        <v>271685883301177.81</v>
      </c>
      <c r="P275" s="86">
        <f t="shared" si="44"/>
        <v>973.13630020490814</v>
      </c>
      <c r="Q275" s="97">
        <f t="shared" si="54"/>
        <v>1.9263343186401164E-4</v>
      </c>
      <c r="R275" s="87">
        <f t="shared" si="45"/>
        <v>3.2573289902280132E-3</v>
      </c>
      <c r="S275" s="87">
        <f t="shared" si="46"/>
        <v>-2.352941176470588E-3</v>
      </c>
    </row>
    <row r="276" spans="1:19" s="80" customFormat="1">
      <c r="A276" s="84">
        <v>20190214</v>
      </c>
      <c r="B276" s="84" t="s">
        <v>99</v>
      </c>
      <c r="C276" s="78">
        <v>46200</v>
      </c>
      <c r="D276" s="78">
        <v>47500</v>
      </c>
      <c r="E276" s="83">
        <v>5969782550</v>
      </c>
      <c r="F276" s="83">
        <f t="shared" si="47"/>
        <v>0.44832951382702768</v>
      </c>
      <c r="G276" s="133">
        <f t="shared" si="48"/>
        <v>0.44832951382702768</v>
      </c>
      <c r="H276" s="77">
        <v>212000</v>
      </c>
      <c r="I276" s="77">
        <v>210000</v>
      </c>
      <c r="J276" s="88">
        <v>125456133</v>
      </c>
      <c r="K276" s="84">
        <f t="shared" si="49"/>
        <v>5.5659096687577874</v>
      </c>
      <c r="L276" s="84">
        <f t="shared" si="50"/>
        <v>5.5659096687577874</v>
      </c>
      <c r="M276" s="96">
        <f t="shared" si="51"/>
        <v>0</v>
      </c>
      <c r="N276" s="96">
        <f t="shared" si="52"/>
        <v>279185848111893.84</v>
      </c>
      <c r="O276" s="89">
        <f t="shared" si="53"/>
        <v>273768686914621.47</v>
      </c>
      <c r="P276" s="86">
        <f t="shared" si="44"/>
        <v>980.59657667497083</v>
      </c>
      <c r="Q276" s="97">
        <f t="shared" si="54"/>
        <v>7.6662194889778792E-3</v>
      </c>
      <c r="R276" s="91">
        <f t="shared" si="45"/>
        <v>2.813852813852814E-2</v>
      </c>
      <c r="S276" s="91">
        <f t="shared" si="46"/>
        <v>-9.433962264150943E-3</v>
      </c>
    </row>
    <row r="277" spans="1:19">
      <c r="A277" s="82">
        <v>20190215</v>
      </c>
      <c r="B277" s="82" t="s">
        <v>99</v>
      </c>
      <c r="C277" s="78">
        <v>47500</v>
      </c>
      <c r="D277" s="78">
        <v>46050</v>
      </c>
      <c r="E277" s="83">
        <v>5969782550</v>
      </c>
      <c r="F277" s="83">
        <f t="shared" si="47"/>
        <v>0.44832951382702768</v>
      </c>
      <c r="G277" s="133">
        <f t="shared" si="48"/>
        <v>0.44832951382702768</v>
      </c>
      <c r="H277" s="77">
        <v>210000</v>
      </c>
      <c r="I277" s="77">
        <v>209500</v>
      </c>
      <c r="J277" s="88">
        <v>125456133</v>
      </c>
      <c r="K277" s="84">
        <f t="shared" si="49"/>
        <v>5.5659096687577874</v>
      </c>
      <c r="L277" s="84">
        <f t="shared" si="50"/>
        <v>5.5659096687577874</v>
      </c>
      <c r="M277" s="96">
        <f t="shared" si="51"/>
        <v>0</v>
      </c>
      <c r="N277" s="96">
        <f t="shared" si="52"/>
        <v>279185848111893.84</v>
      </c>
      <c r="O277" s="89">
        <f t="shared" si="53"/>
        <v>269538725085759.5</v>
      </c>
      <c r="P277" s="86">
        <f t="shared" si="44"/>
        <v>965.44551562560605</v>
      </c>
      <c r="Q277" s="97">
        <f t="shared" si="54"/>
        <v>-1.5450860639080901E-2</v>
      </c>
      <c r="R277" s="87">
        <f t="shared" si="45"/>
        <v>-3.0526315789473683E-2</v>
      </c>
      <c r="S277" s="87">
        <f t="shared" si="46"/>
        <v>-2.3809523809523812E-3</v>
      </c>
    </row>
    <row r="278" spans="1:19">
      <c r="A278" s="82">
        <v>20190218</v>
      </c>
      <c r="B278" s="82" t="s">
        <v>99</v>
      </c>
      <c r="C278" s="78">
        <v>46050</v>
      </c>
      <c r="D278" s="78">
        <v>46200</v>
      </c>
      <c r="E278" s="83">
        <v>5969782550</v>
      </c>
      <c r="F278" s="83">
        <f t="shared" si="47"/>
        <v>0.44832951382702768</v>
      </c>
      <c r="G278" s="133">
        <f t="shared" si="48"/>
        <v>0.44832951382702768</v>
      </c>
      <c r="H278" s="77">
        <v>209500</v>
      </c>
      <c r="I278" s="77">
        <v>212000</v>
      </c>
      <c r="J278" s="88">
        <v>125456133</v>
      </c>
      <c r="K278" s="84">
        <f t="shared" si="49"/>
        <v>5.5659096687577874</v>
      </c>
      <c r="L278" s="84">
        <f t="shared" si="50"/>
        <v>5.5659096687577874</v>
      </c>
      <c r="M278" s="96">
        <f t="shared" si="51"/>
        <v>0</v>
      </c>
      <c r="N278" s="96">
        <f t="shared" si="52"/>
        <v>279185848111893.84</v>
      </c>
      <c r="O278" s="89">
        <f t="shared" si="53"/>
        <v>271685883301177.81</v>
      </c>
      <c r="P278" s="86">
        <f t="shared" si="44"/>
        <v>973.13630020490814</v>
      </c>
      <c r="Q278" s="97">
        <f t="shared" si="54"/>
        <v>7.9660472339741339E-3</v>
      </c>
      <c r="R278" s="87">
        <f t="shared" si="45"/>
        <v>3.2573289902280132E-3</v>
      </c>
      <c r="S278" s="87">
        <f t="shared" si="46"/>
        <v>1.1933174224343675E-2</v>
      </c>
    </row>
    <row r="279" spans="1:19">
      <c r="A279" s="82">
        <v>20190219</v>
      </c>
      <c r="B279" s="82" t="s">
        <v>99</v>
      </c>
      <c r="C279" s="78">
        <v>46200</v>
      </c>
      <c r="D279" s="78">
        <v>45950</v>
      </c>
      <c r="E279" s="83">
        <v>5969782550</v>
      </c>
      <c r="F279" s="83">
        <f t="shared" si="47"/>
        <v>0.44832951382702768</v>
      </c>
      <c r="G279" s="133">
        <f t="shared" si="48"/>
        <v>0.44832951382702768</v>
      </c>
      <c r="H279" s="77">
        <v>212000</v>
      </c>
      <c r="I279" s="77">
        <v>215000</v>
      </c>
      <c r="J279" s="88">
        <v>125456133</v>
      </c>
      <c r="K279" s="84">
        <f t="shared" si="49"/>
        <v>5.5659096687577874</v>
      </c>
      <c r="L279" s="84">
        <f t="shared" si="50"/>
        <v>5.5659096687577874</v>
      </c>
      <c r="M279" s="96">
        <f t="shared" si="51"/>
        <v>0</v>
      </c>
      <c r="N279" s="96">
        <f t="shared" si="52"/>
        <v>279185848111893.84</v>
      </c>
      <c r="O279" s="89">
        <f t="shared" si="53"/>
        <v>273111608385113.19</v>
      </c>
      <c r="P279" s="86">
        <f t="shared" si="44"/>
        <v>978.24302425119276</v>
      </c>
      <c r="Q279" s="97">
        <f t="shared" si="54"/>
        <v>5.2476965921519217E-3</v>
      </c>
      <c r="R279" s="87">
        <f t="shared" si="45"/>
        <v>-5.411255411255411E-3</v>
      </c>
      <c r="S279" s="87">
        <f t="shared" si="46"/>
        <v>1.4150943396226415E-2</v>
      </c>
    </row>
    <row r="280" spans="1:19" s="80" customFormat="1">
      <c r="A280" s="91">
        <v>20190220</v>
      </c>
      <c r="B280" s="91" t="s">
        <v>99</v>
      </c>
      <c r="C280" s="23">
        <v>45950</v>
      </c>
      <c r="D280" s="23">
        <v>46900</v>
      </c>
      <c r="E280" s="91">
        <v>5969782550</v>
      </c>
      <c r="F280" s="91">
        <f t="shared" si="47"/>
        <v>0.44832951382702768</v>
      </c>
      <c r="G280" s="146">
        <f t="shared" si="48"/>
        <v>0.49457904765703475</v>
      </c>
      <c r="H280" s="23">
        <v>215000</v>
      </c>
      <c r="I280" s="20">
        <v>213500</v>
      </c>
      <c r="J280" s="92">
        <v>125461438</v>
      </c>
      <c r="K280" s="91">
        <f t="shared" si="49"/>
        <v>5.5659096687577874</v>
      </c>
      <c r="L280" s="91">
        <f t="shared" si="50"/>
        <v>6.1398275599262</v>
      </c>
      <c r="M280" s="93">
        <f t="shared" si="51"/>
        <v>1</v>
      </c>
      <c r="N280" s="93">
        <f t="shared" si="52"/>
        <v>307986573758726.87</v>
      </c>
      <c r="O280" s="92">
        <f t="shared" si="53"/>
        <v>302935152850273.06</v>
      </c>
      <c r="P280" s="94">
        <f t="shared" si="44"/>
        <v>983.59856779857216</v>
      </c>
      <c r="Q280" s="95">
        <f t="shared" si="54"/>
        <v>5.4746554941997767E-3</v>
      </c>
      <c r="R280" s="91">
        <f t="shared" si="45"/>
        <v>2.0674646354733407E-2</v>
      </c>
      <c r="S280" s="91">
        <f t="shared" si="46"/>
        <v>-6.9767441860465115E-3</v>
      </c>
    </row>
    <row r="281" spans="1:19">
      <c r="A281" s="82">
        <v>20190221</v>
      </c>
      <c r="B281" s="82" t="s">
        <v>99</v>
      </c>
      <c r="C281" s="78">
        <v>46900</v>
      </c>
      <c r="D281" s="78">
        <v>46950</v>
      </c>
      <c r="E281" s="83">
        <v>5969782550</v>
      </c>
      <c r="F281" s="83">
        <f t="shared" si="47"/>
        <v>0.49457904765703475</v>
      </c>
      <c r="G281" s="133">
        <f t="shared" si="48"/>
        <v>0.49457904765703475</v>
      </c>
      <c r="H281" s="19">
        <v>213500</v>
      </c>
      <c r="I281" s="77">
        <v>207500</v>
      </c>
      <c r="J281" s="88">
        <v>125461438</v>
      </c>
      <c r="K281" s="84">
        <f t="shared" si="49"/>
        <v>6.1398275599262</v>
      </c>
      <c r="L281" s="84">
        <f t="shared" si="50"/>
        <v>6.1398275599262</v>
      </c>
      <c r="M281" s="96">
        <f t="shared" si="51"/>
        <v>0</v>
      </c>
      <c r="N281" s="96">
        <f t="shared" si="52"/>
        <v>307986573758726.87</v>
      </c>
      <c r="O281" s="89">
        <f t="shared" si="53"/>
        <v>298460909750245.81</v>
      </c>
      <c r="P281" s="86">
        <f t="shared" si="44"/>
        <v>969.07117121299132</v>
      </c>
      <c r="Q281" s="97">
        <f t="shared" si="54"/>
        <v>-1.4769639831923649E-2</v>
      </c>
      <c r="R281" s="87">
        <f t="shared" si="45"/>
        <v>1.0660980810234541E-3</v>
      </c>
      <c r="S281" s="87">
        <f t="shared" si="46"/>
        <v>-2.8103044496487119E-2</v>
      </c>
    </row>
    <row r="282" spans="1:19">
      <c r="A282" s="82">
        <v>20190222</v>
      </c>
      <c r="B282" s="82" t="s">
        <v>99</v>
      </c>
      <c r="C282" s="78">
        <v>46950</v>
      </c>
      <c r="D282" s="78">
        <v>47150</v>
      </c>
      <c r="E282" s="83">
        <v>5969782550</v>
      </c>
      <c r="F282" s="83">
        <f t="shared" si="47"/>
        <v>0.49457904765703475</v>
      </c>
      <c r="G282" s="133">
        <f t="shared" si="48"/>
        <v>0.49457904765703475</v>
      </c>
      <c r="H282" s="77">
        <v>207500</v>
      </c>
      <c r="I282" s="77">
        <v>207000</v>
      </c>
      <c r="J282" s="88">
        <v>125461438</v>
      </c>
      <c r="K282" s="84">
        <f t="shared" si="49"/>
        <v>6.1398275599262</v>
      </c>
      <c r="L282" s="84">
        <f t="shared" si="50"/>
        <v>6.1398275599262</v>
      </c>
      <c r="M282" s="96">
        <f t="shared" si="51"/>
        <v>0</v>
      </c>
      <c r="N282" s="96">
        <f t="shared" si="52"/>
        <v>307986573758726.87</v>
      </c>
      <c r="O282" s="89">
        <f t="shared" si="53"/>
        <v>298666259826535.31</v>
      </c>
      <c r="P282" s="86">
        <f t="shared" si="44"/>
        <v>969.73792130467029</v>
      </c>
      <c r="Q282" s="97">
        <f t="shared" si="54"/>
        <v>6.8803005546476349E-4</v>
      </c>
      <c r="R282" s="87">
        <f t="shared" si="45"/>
        <v>4.2598509052183178E-3</v>
      </c>
      <c r="S282" s="87">
        <f t="shared" si="46"/>
        <v>-2.4096385542168677E-3</v>
      </c>
    </row>
    <row r="283" spans="1:19">
      <c r="A283" s="82">
        <v>20190225</v>
      </c>
      <c r="B283" s="82" t="s">
        <v>99</v>
      </c>
      <c r="C283" s="78">
        <v>47150</v>
      </c>
      <c r="D283" s="78">
        <v>47350</v>
      </c>
      <c r="E283" s="83">
        <v>5969782550</v>
      </c>
      <c r="F283" s="83">
        <f t="shared" si="47"/>
        <v>0.49457904765703475</v>
      </c>
      <c r="G283" s="133">
        <f t="shared" si="48"/>
        <v>0.49457904765703475</v>
      </c>
      <c r="H283" s="77">
        <v>207000</v>
      </c>
      <c r="I283" s="77">
        <v>204000</v>
      </c>
      <c r="J283" s="88">
        <v>125461438</v>
      </c>
      <c r="K283" s="84">
        <f t="shared" si="49"/>
        <v>6.1398275599262</v>
      </c>
      <c r="L283" s="84">
        <f t="shared" si="50"/>
        <v>6.1398275599262</v>
      </c>
      <c r="M283" s="96">
        <f t="shared" si="51"/>
        <v>0</v>
      </c>
      <c r="N283" s="96">
        <f t="shared" si="52"/>
        <v>307986573758726.87</v>
      </c>
      <c r="O283" s="89">
        <f t="shared" si="53"/>
        <v>296945830915973.87</v>
      </c>
      <c r="P283" s="86">
        <f t="shared" si="44"/>
        <v>964.15186964805105</v>
      </c>
      <c r="Q283" s="97">
        <f t="shared" si="54"/>
        <v>-5.7603725026075707E-3</v>
      </c>
      <c r="R283" s="87">
        <f t="shared" si="45"/>
        <v>4.2417815482502655E-3</v>
      </c>
      <c r="S283" s="87">
        <f t="shared" si="46"/>
        <v>-1.4492753623188406E-2</v>
      </c>
    </row>
    <row r="284" spans="1:19">
      <c r="A284" s="82">
        <v>20190226</v>
      </c>
      <c r="B284" s="82" t="s">
        <v>99</v>
      </c>
      <c r="C284" s="78">
        <v>47350</v>
      </c>
      <c r="D284" s="78">
        <v>46750</v>
      </c>
      <c r="E284" s="83">
        <v>5969782550</v>
      </c>
      <c r="F284" s="83">
        <f t="shared" si="47"/>
        <v>0.49457904765703475</v>
      </c>
      <c r="G284" s="133">
        <f t="shared" si="48"/>
        <v>0.49457904765703475</v>
      </c>
      <c r="H284" s="77">
        <v>204000</v>
      </c>
      <c r="I284" s="77">
        <v>204500</v>
      </c>
      <c r="J284" s="88">
        <v>125461438</v>
      </c>
      <c r="K284" s="84">
        <f t="shared" si="49"/>
        <v>6.1398275599262</v>
      </c>
      <c r="L284" s="84">
        <f t="shared" si="50"/>
        <v>6.1398275599262</v>
      </c>
      <c r="M284" s="96">
        <f t="shared" si="51"/>
        <v>0</v>
      </c>
      <c r="N284" s="96">
        <f t="shared" si="52"/>
        <v>307986573758726.87</v>
      </c>
      <c r="O284" s="89">
        <f t="shared" si="53"/>
        <v>295559469092364.94</v>
      </c>
      <c r="P284" s="86">
        <f t="shared" si="44"/>
        <v>959.65049867369476</v>
      </c>
      <c r="Q284" s="97">
        <f t="shared" si="54"/>
        <v>-4.6687364470904859E-3</v>
      </c>
      <c r="R284" s="87">
        <f t="shared" si="45"/>
        <v>-1.2671594508975714E-2</v>
      </c>
      <c r="S284" s="87">
        <f t="shared" si="46"/>
        <v>2.4509803921568627E-3</v>
      </c>
    </row>
    <row r="285" spans="1:19">
      <c r="A285" s="82">
        <v>20190227</v>
      </c>
      <c r="B285" s="82" t="s">
        <v>99</v>
      </c>
      <c r="C285" s="78">
        <v>46750</v>
      </c>
      <c r="D285" s="78">
        <v>46750</v>
      </c>
      <c r="E285" s="83">
        <v>5969782550</v>
      </c>
      <c r="F285" s="83">
        <f t="shared" si="47"/>
        <v>0.49457904765703475</v>
      </c>
      <c r="G285" s="133">
        <f t="shared" si="48"/>
        <v>0.49457904765703475</v>
      </c>
      <c r="H285" s="77">
        <v>204500</v>
      </c>
      <c r="I285" s="77">
        <v>202500</v>
      </c>
      <c r="J285" s="88">
        <v>125461438</v>
      </c>
      <c r="K285" s="84">
        <f t="shared" si="49"/>
        <v>6.1398275599262</v>
      </c>
      <c r="L285" s="84">
        <f t="shared" si="50"/>
        <v>6.1398275599262</v>
      </c>
      <c r="M285" s="96">
        <f t="shared" si="51"/>
        <v>0</v>
      </c>
      <c r="N285" s="96">
        <f t="shared" si="52"/>
        <v>307986573758726.87</v>
      </c>
      <c r="O285" s="89">
        <f t="shared" si="53"/>
        <v>294018845902884.19</v>
      </c>
      <c r="P285" s="86">
        <f t="shared" si="44"/>
        <v>954.64825727505627</v>
      </c>
      <c r="Q285" s="97">
        <f t="shared" si="54"/>
        <v>-5.212565830530951E-3</v>
      </c>
      <c r="R285" s="87">
        <f t="shared" si="45"/>
        <v>0</v>
      </c>
      <c r="S285" s="87">
        <f t="shared" si="46"/>
        <v>-9.7799511002444987E-3</v>
      </c>
    </row>
    <row r="286" spans="1:19">
      <c r="A286" s="82">
        <v>20190228</v>
      </c>
      <c r="B286" s="82" t="s">
        <v>99</v>
      </c>
      <c r="C286" s="78">
        <v>46750</v>
      </c>
      <c r="D286" s="78">
        <v>45100</v>
      </c>
      <c r="E286" s="83">
        <v>5969782550</v>
      </c>
      <c r="F286" s="83">
        <f t="shared" si="47"/>
        <v>0.49457904765703475</v>
      </c>
      <c r="G286" s="133">
        <f t="shared" si="48"/>
        <v>0.49457904765703475</v>
      </c>
      <c r="H286" s="77">
        <v>202500</v>
      </c>
      <c r="I286" s="77">
        <v>204500</v>
      </c>
      <c r="J286" s="88">
        <v>125461438</v>
      </c>
      <c r="K286" s="84">
        <f t="shared" si="49"/>
        <v>6.1398275599262</v>
      </c>
      <c r="L286" s="84">
        <f t="shared" si="50"/>
        <v>6.1398275599262</v>
      </c>
      <c r="M286" s="96">
        <f t="shared" si="51"/>
        <v>0</v>
      </c>
      <c r="N286" s="96">
        <f t="shared" si="52"/>
        <v>307986573758726.87</v>
      </c>
      <c r="O286" s="89">
        <f t="shared" si="53"/>
        <v>290687795634672.25</v>
      </c>
      <c r="P286" s="86">
        <f t="shared" si="44"/>
        <v>943.83268753265099</v>
      </c>
      <c r="Q286" s="97">
        <f t="shared" si="54"/>
        <v>-1.1329376720675306E-2</v>
      </c>
      <c r="R286" s="87">
        <f t="shared" si="45"/>
        <v>-3.5294117647058823E-2</v>
      </c>
      <c r="S286" s="87">
        <f t="shared" si="46"/>
        <v>9.876543209876543E-3</v>
      </c>
    </row>
    <row r="287" spans="1:19">
      <c r="A287" s="82">
        <v>20190304</v>
      </c>
      <c r="B287" s="82" t="s">
        <v>99</v>
      </c>
      <c r="C287" s="78">
        <v>45100</v>
      </c>
      <c r="D287" s="78">
        <v>44850</v>
      </c>
      <c r="E287" s="83">
        <v>5969782550</v>
      </c>
      <c r="F287" s="83">
        <f t="shared" si="47"/>
        <v>0.49457904765703475</v>
      </c>
      <c r="G287" s="133">
        <f t="shared" si="48"/>
        <v>0.49457904765703475</v>
      </c>
      <c r="H287" s="77">
        <v>204500</v>
      </c>
      <c r="I287" s="77">
        <v>207500</v>
      </c>
      <c r="J287" s="88">
        <v>125461438</v>
      </c>
      <c r="K287" s="84">
        <f t="shared" si="49"/>
        <v>6.1398275599262</v>
      </c>
      <c r="L287" s="84">
        <f t="shared" si="50"/>
        <v>6.1398275599262</v>
      </c>
      <c r="M287" s="96">
        <f t="shared" si="51"/>
        <v>0</v>
      </c>
      <c r="N287" s="96">
        <f t="shared" si="52"/>
        <v>307986573758726.87</v>
      </c>
      <c r="O287" s="89">
        <f t="shared" si="53"/>
        <v>292260598076818.75</v>
      </c>
      <c r="P287" s="86">
        <f t="shared" si="44"/>
        <v>948.93941157893573</v>
      </c>
      <c r="Q287" s="97">
        <f t="shared" si="54"/>
        <v>5.4106242703191787E-3</v>
      </c>
      <c r="R287" s="87">
        <f t="shared" si="45"/>
        <v>-5.5432372505543242E-3</v>
      </c>
      <c r="S287" s="87">
        <f t="shared" si="46"/>
        <v>1.4669926650366748E-2</v>
      </c>
    </row>
    <row r="288" spans="1:19">
      <c r="A288" s="82">
        <v>20190305</v>
      </c>
      <c r="B288" s="82" t="s">
        <v>99</v>
      </c>
      <c r="C288" s="78">
        <v>44850</v>
      </c>
      <c r="D288" s="78">
        <v>44250</v>
      </c>
      <c r="E288" s="83">
        <v>5969782550</v>
      </c>
      <c r="F288" s="83">
        <f t="shared" si="47"/>
        <v>0.49457904765703475</v>
      </c>
      <c r="G288" s="133">
        <f t="shared" si="48"/>
        <v>0.49457904765703475</v>
      </c>
      <c r="H288" s="77">
        <v>207500</v>
      </c>
      <c r="I288" s="77">
        <v>210000</v>
      </c>
      <c r="J288" s="88">
        <v>125461438</v>
      </c>
      <c r="K288" s="84">
        <f t="shared" si="49"/>
        <v>6.1398275599262</v>
      </c>
      <c r="L288" s="84">
        <f t="shared" si="50"/>
        <v>6.1398275599262</v>
      </c>
      <c r="M288" s="96">
        <f t="shared" si="51"/>
        <v>0</v>
      </c>
      <c r="N288" s="96">
        <f t="shared" si="52"/>
        <v>307986573758726.87</v>
      </c>
      <c r="O288" s="89">
        <f t="shared" si="53"/>
        <v>292414859442690.5</v>
      </c>
      <c r="P288" s="86">
        <f t="shared" si="44"/>
        <v>949.44028200321782</v>
      </c>
      <c r="Q288" s="97">
        <f t="shared" si="54"/>
        <v>5.2782128992691758E-4</v>
      </c>
      <c r="R288" s="87">
        <f t="shared" si="45"/>
        <v>-1.3377926421404682E-2</v>
      </c>
      <c r="S288" s="87">
        <f t="shared" si="46"/>
        <v>1.2048192771084338E-2</v>
      </c>
    </row>
    <row r="289" spans="1:19">
      <c r="A289" s="82">
        <v>20190306</v>
      </c>
      <c r="B289" s="82" t="s">
        <v>99</v>
      </c>
      <c r="C289" s="78">
        <v>44250</v>
      </c>
      <c r="D289" s="78">
        <v>44000</v>
      </c>
      <c r="E289" s="83">
        <v>5969782550</v>
      </c>
      <c r="F289" s="83">
        <f t="shared" si="47"/>
        <v>0.49457904765703475</v>
      </c>
      <c r="G289" s="133">
        <f t="shared" si="48"/>
        <v>0.49457904765703475</v>
      </c>
      <c r="H289" s="77">
        <v>210000</v>
      </c>
      <c r="I289" s="77">
        <v>211000</v>
      </c>
      <c r="J289" s="88">
        <v>125461438</v>
      </c>
      <c r="K289" s="84">
        <f t="shared" si="49"/>
        <v>6.1398275599262</v>
      </c>
      <c r="L289" s="84">
        <f t="shared" si="50"/>
        <v>6.1398275599262</v>
      </c>
      <c r="M289" s="96">
        <f t="shared" si="51"/>
        <v>0</v>
      </c>
      <c r="N289" s="96">
        <f t="shared" si="52"/>
        <v>307986573758726.87</v>
      </c>
      <c r="O289" s="89">
        <f t="shared" si="53"/>
        <v>292447038695356.25</v>
      </c>
      <c r="P289" s="86">
        <f t="shared" si="44"/>
        <v>949.54476465086395</v>
      </c>
      <c r="Q289" s="97">
        <f t="shared" si="54"/>
        <v>1.1004657125531838E-4</v>
      </c>
      <c r="R289" s="87">
        <f t="shared" si="45"/>
        <v>-5.6497175141242938E-3</v>
      </c>
      <c r="S289" s="87">
        <f t="shared" si="46"/>
        <v>4.7619047619047623E-3</v>
      </c>
    </row>
    <row r="290" spans="1:19">
      <c r="A290" s="82">
        <v>20190307</v>
      </c>
      <c r="B290" s="82" t="s">
        <v>99</v>
      </c>
      <c r="C290" s="78">
        <v>44000</v>
      </c>
      <c r="D290" s="78">
        <v>44450</v>
      </c>
      <c r="E290" s="83">
        <v>5969782550</v>
      </c>
      <c r="F290" s="83">
        <f t="shared" si="47"/>
        <v>0.49457904765703475</v>
      </c>
      <c r="G290" s="133">
        <f t="shared" si="48"/>
        <v>0.49457904765703475</v>
      </c>
      <c r="H290" s="77">
        <v>211000</v>
      </c>
      <c r="I290" s="77">
        <v>207000</v>
      </c>
      <c r="J290" s="88">
        <v>125461438</v>
      </c>
      <c r="K290" s="84">
        <f t="shared" si="49"/>
        <v>6.1398275599262</v>
      </c>
      <c r="L290" s="84">
        <f t="shared" si="50"/>
        <v>6.1398275599262</v>
      </c>
      <c r="M290" s="96">
        <f t="shared" si="51"/>
        <v>0</v>
      </c>
      <c r="N290" s="96">
        <f t="shared" si="52"/>
        <v>307986573758726.87</v>
      </c>
      <c r="O290" s="89">
        <f t="shared" si="53"/>
        <v>290694430532129.12</v>
      </c>
      <c r="P290" s="86">
        <f t="shared" si="44"/>
        <v>943.8542303465988</v>
      </c>
      <c r="Q290" s="97">
        <f t="shared" si="54"/>
        <v>-5.9929078818706316E-3</v>
      </c>
      <c r="R290" s="87">
        <f t="shared" si="45"/>
        <v>1.0227272727272727E-2</v>
      </c>
      <c r="S290" s="87">
        <f t="shared" si="46"/>
        <v>-1.8957345971563982E-2</v>
      </c>
    </row>
    <row r="291" spans="1:19">
      <c r="A291" s="82">
        <v>20190308</v>
      </c>
      <c r="B291" s="82" t="s">
        <v>99</v>
      </c>
      <c r="C291" s="78">
        <v>44450</v>
      </c>
      <c r="D291" s="78">
        <v>43800</v>
      </c>
      <c r="E291" s="83">
        <v>5969782550</v>
      </c>
      <c r="F291" s="83">
        <f t="shared" si="47"/>
        <v>0.49457904765703475</v>
      </c>
      <c r="G291" s="133">
        <f t="shared" si="48"/>
        <v>0.49457904765703475</v>
      </c>
      <c r="H291" s="77">
        <v>207000</v>
      </c>
      <c r="I291" s="77">
        <v>206000</v>
      </c>
      <c r="J291" s="88">
        <v>125461438</v>
      </c>
      <c r="K291" s="84">
        <f t="shared" si="49"/>
        <v>6.1398275599262</v>
      </c>
      <c r="L291" s="84">
        <f t="shared" si="50"/>
        <v>6.1398275599262</v>
      </c>
      <c r="M291" s="96">
        <f t="shared" si="51"/>
        <v>0</v>
      </c>
      <c r="N291" s="96">
        <f t="shared" si="52"/>
        <v>307986573758726.87</v>
      </c>
      <c r="O291" s="89">
        <f t="shared" si="53"/>
        <v>288004974847994.69</v>
      </c>
      <c r="P291" s="86">
        <f t="shared" si="44"/>
        <v>935.12185071292902</v>
      </c>
      <c r="Q291" s="97">
        <f t="shared" si="54"/>
        <v>-9.2518307943199093E-3</v>
      </c>
      <c r="R291" s="87">
        <f t="shared" si="45"/>
        <v>-1.4623172103487065E-2</v>
      </c>
      <c r="S291" s="87">
        <f t="shared" si="46"/>
        <v>-4.830917874396135E-3</v>
      </c>
    </row>
    <row r="292" spans="1:19">
      <c r="A292" s="82">
        <v>20190311</v>
      </c>
      <c r="B292" s="82" t="s">
        <v>99</v>
      </c>
      <c r="C292" s="78">
        <v>43800</v>
      </c>
      <c r="D292" s="78">
        <v>43650</v>
      </c>
      <c r="E292" s="83">
        <v>5969782550</v>
      </c>
      <c r="F292" s="83">
        <f t="shared" si="47"/>
        <v>0.49457904765703475</v>
      </c>
      <c r="G292" s="133">
        <f t="shared" si="48"/>
        <v>0.49457904765703475</v>
      </c>
      <c r="H292" s="77">
        <v>206000</v>
      </c>
      <c r="I292" s="77">
        <v>205000</v>
      </c>
      <c r="J292" s="88">
        <v>125461438</v>
      </c>
      <c r="K292" s="84">
        <f t="shared" si="49"/>
        <v>6.1398275599262</v>
      </c>
      <c r="L292" s="84">
        <f t="shared" si="50"/>
        <v>6.1398275599262</v>
      </c>
      <c r="M292" s="96">
        <f t="shared" si="51"/>
        <v>0</v>
      </c>
      <c r="N292" s="96">
        <f t="shared" si="52"/>
        <v>307986573758726.87</v>
      </c>
      <c r="O292" s="89">
        <f t="shared" si="53"/>
        <v>286791783848009.5</v>
      </c>
      <c r="P292" s="86">
        <f t="shared" si="44"/>
        <v>931.18274718260568</v>
      </c>
      <c r="Q292" s="97">
        <f t="shared" si="54"/>
        <v>-4.2123959859564795E-3</v>
      </c>
      <c r="R292" s="87">
        <f t="shared" si="45"/>
        <v>-3.4246575342465752E-3</v>
      </c>
      <c r="S292" s="87">
        <f t="shared" si="46"/>
        <v>-4.8543689320388345E-3</v>
      </c>
    </row>
    <row r="293" spans="1:19">
      <c r="A293" s="82">
        <v>20190312</v>
      </c>
      <c r="B293" s="82" t="s">
        <v>99</v>
      </c>
      <c r="C293" s="78">
        <v>43650</v>
      </c>
      <c r="D293" s="78">
        <v>44650</v>
      </c>
      <c r="E293" s="83">
        <v>5969782550</v>
      </c>
      <c r="F293" s="83">
        <f t="shared" si="47"/>
        <v>0.49457904765703475</v>
      </c>
      <c r="G293" s="133">
        <f t="shared" si="48"/>
        <v>0.49457904765703475</v>
      </c>
      <c r="H293" s="77">
        <v>205000</v>
      </c>
      <c r="I293" s="77">
        <v>209000</v>
      </c>
      <c r="J293" s="88">
        <v>125461438</v>
      </c>
      <c r="K293" s="84">
        <f t="shared" si="49"/>
        <v>6.1398275599262</v>
      </c>
      <c r="L293" s="84">
        <f t="shared" si="50"/>
        <v>6.1398275599262</v>
      </c>
      <c r="M293" s="96">
        <f t="shared" si="51"/>
        <v>0</v>
      </c>
      <c r="N293" s="96">
        <f t="shared" si="52"/>
        <v>307986573758726.87</v>
      </c>
      <c r="O293" s="89">
        <f t="shared" si="53"/>
        <v>292825559595269.56</v>
      </c>
      <c r="P293" s="86">
        <f t="shared" si="44"/>
        <v>950.77378218657577</v>
      </c>
      <c r="Q293" s="97">
        <f t="shared" si="54"/>
        <v>2.1038872405276934E-2</v>
      </c>
      <c r="R293" s="87">
        <f t="shared" si="45"/>
        <v>2.2909507445589918E-2</v>
      </c>
      <c r="S293" s="87">
        <f t="shared" si="46"/>
        <v>1.9512195121951219E-2</v>
      </c>
    </row>
    <row r="294" spans="1:19">
      <c r="A294" s="82">
        <v>20190313</v>
      </c>
      <c r="B294" s="82" t="s">
        <v>99</v>
      </c>
      <c r="C294" s="78">
        <v>44650</v>
      </c>
      <c r="D294" s="78">
        <v>43850</v>
      </c>
      <c r="E294" s="83">
        <v>5969782550</v>
      </c>
      <c r="F294" s="83">
        <f t="shared" si="47"/>
        <v>0.49457904765703475</v>
      </c>
      <c r="G294" s="133">
        <f t="shared" si="48"/>
        <v>0.49457904765703475</v>
      </c>
      <c r="H294" s="77">
        <v>209000</v>
      </c>
      <c r="I294" s="77">
        <v>207500</v>
      </c>
      <c r="J294" s="88">
        <v>125461438</v>
      </c>
      <c r="K294" s="84">
        <f t="shared" si="49"/>
        <v>6.1398275599262</v>
      </c>
      <c r="L294" s="84">
        <f t="shared" si="50"/>
        <v>6.1398275599262</v>
      </c>
      <c r="M294" s="96">
        <f t="shared" si="51"/>
        <v>0</v>
      </c>
      <c r="N294" s="96">
        <f t="shared" si="52"/>
        <v>307986573758726.87</v>
      </c>
      <c r="O294" s="89">
        <f t="shared" si="53"/>
        <v>289308068708520.19</v>
      </c>
      <c r="P294" s="86">
        <f t="shared" si="44"/>
        <v>939.35285937224251</v>
      </c>
      <c r="Q294" s="97">
        <f t="shared" si="54"/>
        <v>-1.2012239954774094E-2</v>
      </c>
      <c r="R294" s="87">
        <f t="shared" si="45"/>
        <v>-1.7917133258678612E-2</v>
      </c>
      <c r="S294" s="87">
        <f t="shared" si="46"/>
        <v>-7.1770334928229667E-3</v>
      </c>
    </row>
    <row r="295" spans="1:19">
      <c r="A295" s="82">
        <v>20190314</v>
      </c>
      <c r="B295" s="82" t="s">
        <v>99</v>
      </c>
      <c r="C295" s="78">
        <v>43850</v>
      </c>
      <c r="D295" s="78">
        <v>43850</v>
      </c>
      <c r="E295" s="83">
        <v>5969782550</v>
      </c>
      <c r="F295" s="83">
        <f t="shared" si="47"/>
        <v>0.49457904765703475</v>
      </c>
      <c r="G295" s="133">
        <f t="shared" si="48"/>
        <v>0.49457904765703475</v>
      </c>
      <c r="H295" s="77">
        <v>207500</v>
      </c>
      <c r="I295" s="77">
        <v>206000</v>
      </c>
      <c r="J295" s="88">
        <v>125461438</v>
      </c>
      <c r="K295" s="84">
        <f t="shared" si="49"/>
        <v>6.1398275599262</v>
      </c>
      <c r="L295" s="84">
        <f t="shared" si="50"/>
        <v>6.1398275599262</v>
      </c>
      <c r="M295" s="96">
        <f t="shared" si="51"/>
        <v>0</v>
      </c>
      <c r="N295" s="96">
        <f t="shared" si="52"/>
        <v>307986573758726.87</v>
      </c>
      <c r="O295" s="89">
        <f t="shared" si="53"/>
        <v>288152601316409.62</v>
      </c>
      <c r="P295" s="86">
        <f t="shared" si="44"/>
        <v>935.60117832326375</v>
      </c>
      <c r="Q295" s="97">
        <f t="shared" si="54"/>
        <v>-3.9938996422344995E-3</v>
      </c>
      <c r="R295" s="87">
        <f t="shared" si="45"/>
        <v>0</v>
      </c>
      <c r="S295" s="87">
        <f t="shared" si="46"/>
        <v>-7.2289156626506026E-3</v>
      </c>
    </row>
    <row r="296" spans="1:19">
      <c r="A296" s="82">
        <v>20190315</v>
      </c>
      <c r="B296" s="82" t="s">
        <v>99</v>
      </c>
      <c r="C296" s="78">
        <v>43850</v>
      </c>
      <c r="D296" s="78">
        <v>44200</v>
      </c>
      <c r="E296" s="83">
        <v>5969782550</v>
      </c>
      <c r="F296" s="83">
        <f t="shared" si="47"/>
        <v>0.49457904765703475</v>
      </c>
      <c r="G296" s="133">
        <f t="shared" si="48"/>
        <v>0.49457904765703475</v>
      </c>
      <c r="H296" s="77">
        <v>206000</v>
      </c>
      <c r="I296" s="77">
        <v>203000</v>
      </c>
      <c r="J296" s="88">
        <v>125461438</v>
      </c>
      <c r="K296" s="84">
        <f t="shared" si="49"/>
        <v>6.1398275599262</v>
      </c>
      <c r="L296" s="84">
        <f t="shared" si="50"/>
        <v>6.1398275599262</v>
      </c>
      <c r="M296" s="96">
        <f t="shared" si="51"/>
        <v>0</v>
      </c>
      <c r="N296" s="96">
        <f t="shared" si="52"/>
        <v>307986573758726.87</v>
      </c>
      <c r="O296" s="89">
        <f t="shared" si="53"/>
        <v>286875051811093</v>
      </c>
      <c r="P296" s="86">
        <f t="shared" si="44"/>
        <v>931.45310949764848</v>
      </c>
      <c r="Q296" s="97">
        <f t="shared" si="54"/>
        <v>-4.4335865769742017E-3</v>
      </c>
      <c r="R296" s="87">
        <f t="shared" si="45"/>
        <v>7.98175598631699E-3</v>
      </c>
      <c r="S296" s="87">
        <f t="shared" si="46"/>
        <v>-1.4563106796116505E-2</v>
      </c>
    </row>
    <row r="297" spans="1:19">
      <c r="A297" s="82">
        <v>20190318</v>
      </c>
      <c r="B297" s="82" t="s">
        <v>99</v>
      </c>
      <c r="C297" s="78">
        <v>44200</v>
      </c>
      <c r="D297" s="78">
        <v>43700</v>
      </c>
      <c r="E297" s="83">
        <v>5969782550</v>
      </c>
      <c r="F297" s="83">
        <f t="shared" si="47"/>
        <v>0.49457904765703475</v>
      </c>
      <c r="G297" s="133">
        <f t="shared" si="48"/>
        <v>0.49457904765703475</v>
      </c>
      <c r="H297" s="77">
        <v>203000</v>
      </c>
      <c r="I297" s="77">
        <v>201000</v>
      </c>
      <c r="J297" s="88">
        <v>125461438</v>
      </c>
      <c r="K297" s="84">
        <f t="shared" si="49"/>
        <v>6.1398275599262</v>
      </c>
      <c r="L297" s="84">
        <f t="shared" si="50"/>
        <v>6.1398275599262</v>
      </c>
      <c r="M297" s="96">
        <f t="shared" si="51"/>
        <v>0</v>
      </c>
      <c r="N297" s="96">
        <f t="shared" si="52"/>
        <v>307986573758726.87</v>
      </c>
      <c r="O297" s="89">
        <f t="shared" si="53"/>
        <v>283858163937462.94</v>
      </c>
      <c r="P297" s="86">
        <f t="shared" si="44"/>
        <v>921.65759199566321</v>
      </c>
      <c r="Q297" s="97">
        <f t="shared" si="54"/>
        <v>-1.0516382845367486E-2</v>
      </c>
      <c r="R297" s="87">
        <f t="shared" si="45"/>
        <v>-1.1312217194570135E-2</v>
      </c>
      <c r="S297" s="87">
        <f t="shared" si="46"/>
        <v>-9.852216748768473E-3</v>
      </c>
    </row>
    <row r="298" spans="1:19">
      <c r="A298" s="82">
        <v>20190319</v>
      </c>
      <c r="B298" s="82" t="s">
        <v>99</v>
      </c>
      <c r="C298" s="78">
        <v>43700</v>
      </c>
      <c r="D298" s="78">
        <v>43900</v>
      </c>
      <c r="E298" s="83">
        <v>5969782550</v>
      </c>
      <c r="F298" s="83">
        <f t="shared" si="47"/>
        <v>0.49457904765703475</v>
      </c>
      <c r="G298" s="133">
        <f t="shared" si="48"/>
        <v>0.49457904765703475</v>
      </c>
      <c r="H298" s="77">
        <v>201000</v>
      </c>
      <c r="I298" s="77">
        <v>203000</v>
      </c>
      <c r="J298" s="88">
        <v>125461438</v>
      </c>
      <c r="K298" s="84">
        <f t="shared" si="49"/>
        <v>6.1398275599262</v>
      </c>
      <c r="L298" s="84">
        <f t="shared" si="50"/>
        <v>6.1398275599262</v>
      </c>
      <c r="M298" s="96">
        <f t="shared" si="51"/>
        <v>0</v>
      </c>
      <c r="N298" s="96">
        <f t="shared" si="52"/>
        <v>307986573758726.87</v>
      </c>
      <c r="O298" s="89">
        <f t="shared" si="53"/>
        <v>285989293000603.44</v>
      </c>
      <c r="P298" s="86">
        <f t="shared" si="44"/>
        <v>928.57714383564053</v>
      </c>
      <c r="Q298" s="97">
        <f t="shared" si="54"/>
        <v>7.5077251031963246E-3</v>
      </c>
      <c r="R298" s="87">
        <f t="shared" si="45"/>
        <v>4.5766590389016018E-3</v>
      </c>
      <c r="S298" s="87">
        <f t="shared" si="46"/>
        <v>9.9502487562189053E-3</v>
      </c>
    </row>
    <row r="299" spans="1:19">
      <c r="A299" s="82">
        <v>20190320</v>
      </c>
      <c r="B299" s="82" t="s">
        <v>99</v>
      </c>
      <c r="C299" s="78">
        <v>43900</v>
      </c>
      <c r="D299" s="78">
        <v>44050</v>
      </c>
      <c r="E299" s="83">
        <v>5969782550</v>
      </c>
      <c r="F299" s="83">
        <f t="shared" si="47"/>
        <v>0.49457904765703475</v>
      </c>
      <c r="G299" s="133">
        <f t="shared" si="48"/>
        <v>0.49457904765703475</v>
      </c>
      <c r="H299" s="77">
        <v>203000</v>
      </c>
      <c r="I299" s="77">
        <v>201000</v>
      </c>
      <c r="J299" s="88">
        <v>125461438</v>
      </c>
      <c r="K299" s="84">
        <f t="shared" si="49"/>
        <v>6.1398275599262</v>
      </c>
      <c r="L299" s="84">
        <f t="shared" si="50"/>
        <v>6.1398275599262</v>
      </c>
      <c r="M299" s="96">
        <f t="shared" si="51"/>
        <v>0</v>
      </c>
      <c r="N299" s="96">
        <f t="shared" si="52"/>
        <v>307986573758726.87</v>
      </c>
      <c r="O299" s="89">
        <f t="shared" si="53"/>
        <v>284891549216367.44</v>
      </c>
      <c r="P299" s="86">
        <f t="shared" si="44"/>
        <v>925.0128852680059</v>
      </c>
      <c r="Q299" s="97">
        <f t="shared" si="54"/>
        <v>-3.8384086785852476E-3</v>
      </c>
      <c r="R299" s="87">
        <f t="shared" si="45"/>
        <v>3.4168564920273349E-3</v>
      </c>
      <c r="S299" s="87">
        <f t="shared" si="46"/>
        <v>-9.852216748768473E-3</v>
      </c>
    </row>
    <row r="300" spans="1:19">
      <c r="A300" s="82">
        <v>20190321</v>
      </c>
      <c r="B300" s="82" t="s">
        <v>99</v>
      </c>
      <c r="C300" s="78">
        <v>44050</v>
      </c>
      <c r="D300" s="78">
        <v>45850</v>
      </c>
      <c r="E300" s="83">
        <v>5969782550</v>
      </c>
      <c r="F300" s="83">
        <f t="shared" si="47"/>
        <v>0.49457904765703475</v>
      </c>
      <c r="G300" s="133">
        <f t="shared" si="48"/>
        <v>0.49457904765703475</v>
      </c>
      <c r="H300" s="77">
        <v>201000</v>
      </c>
      <c r="I300" s="77">
        <v>200500</v>
      </c>
      <c r="J300" s="88">
        <v>125461438</v>
      </c>
      <c r="K300" s="84">
        <f t="shared" si="49"/>
        <v>6.1398275599262</v>
      </c>
      <c r="L300" s="84">
        <f t="shared" si="50"/>
        <v>6.1398275599262</v>
      </c>
      <c r="M300" s="96">
        <f t="shared" si="51"/>
        <v>0</v>
      </c>
      <c r="N300" s="96">
        <f t="shared" si="52"/>
        <v>307986573758726.87</v>
      </c>
      <c r="O300" s="89">
        <f t="shared" si="53"/>
        <v>289820946281934.75</v>
      </c>
      <c r="P300" s="86">
        <f t="shared" si="44"/>
        <v>941.01811889039402</v>
      </c>
      <c r="Q300" s="97">
        <f t="shared" si="54"/>
        <v>1.7302714240300436E-2</v>
      </c>
      <c r="R300" s="87">
        <f t="shared" si="45"/>
        <v>4.0862656072644721E-2</v>
      </c>
      <c r="S300" s="87">
        <f t="shared" si="46"/>
        <v>-2.4875621890547263E-3</v>
      </c>
    </row>
    <row r="301" spans="1:19">
      <c r="A301" s="82">
        <v>20190322</v>
      </c>
      <c r="B301" s="82" t="s">
        <v>99</v>
      </c>
      <c r="C301" s="78">
        <v>45850</v>
      </c>
      <c r="D301" s="78">
        <v>46550</v>
      </c>
      <c r="E301" s="83">
        <v>5969782550</v>
      </c>
      <c r="F301" s="83">
        <f t="shared" si="47"/>
        <v>0.49457904765703475</v>
      </c>
      <c r="G301" s="133">
        <f t="shared" si="48"/>
        <v>0.49457904765703475</v>
      </c>
      <c r="H301" s="77">
        <v>200500</v>
      </c>
      <c r="I301" s="77">
        <v>199500</v>
      </c>
      <c r="J301" s="88">
        <v>125461438</v>
      </c>
      <c r="K301" s="84">
        <f t="shared" si="49"/>
        <v>6.1398275599262</v>
      </c>
      <c r="L301" s="84">
        <f t="shared" si="50"/>
        <v>6.1398275599262</v>
      </c>
      <c r="M301" s="96">
        <f t="shared" si="51"/>
        <v>0</v>
      </c>
      <c r="N301" s="96">
        <f t="shared" si="52"/>
        <v>307986573758726.87</v>
      </c>
      <c r="O301" s="89">
        <f t="shared" si="53"/>
        <v>291117405245003.37</v>
      </c>
      <c r="P301" s="86">
        <f t="shared" si="44"/>
        <v>945.22758473575982</v>
      </c>
      <c r="Q301" s="97">
        <f t="shared" si="54"/>
        <v>4.4733100892142335E-3</v>
      </c>
      <c r="R301" s="87">
        <f t="shared" si="45"/>
        <v>1.5267175572519083E-2</v>
      </c>
      <c r="S301" s="87">
        <f t="shared" si="46"/>
        <v>-4.9875311720698253E-3</v>
      </c>
    </row>
    <row r="302" spans="1:19">
      <c r="A302" s="82">
        <v>20190325</v>
      </c>
      <c r="B302" s="82" t="s">
        <v>99</v>
      </c>
      <c r="C302" s="78">
        <v>46550</v>
      </c>
      <c r="D302" s="78">
        <v>45500</v>
      </c>
      <c r="E302" s="83">
        <v>5969782550</v>
      </c>
      <c r="F302" s="83">
        <f t="shared" si="47"/>
        <v>0.49457904765703475</v>
      </c>
      <c r="G302" s="133">
        <f t="shared" si="48"/>
        <v>0.49457904765703475</v>
      </c>
      <c r="H302" s="77">
        <v>199500</v>
      </c>
      <c r="I302" s="77">
        <v>198000</v>
      </c>
      <c r="J302" s="88">
        <v>125461438</v>
      </c>
      <c r="K302" s="84">
        <f t="shared" si="49"/>
        <v>6.1398275599262</v>
      </c>
      <c r="L302" s="84">
        <f t="shared" si="50"/>
        <v>6.1398275599262</v>
      </c>
      <c r="M302" s="96">
        <f t="shared" si="51"/>
        <v>0</v>
      </c>
      <c r="N302" s="96">
        <f t="shared" si="52"/>
        <v>307986573758726.87</v>
      </c>
      <c r="O302" s="89">
        <f t="shared" si="53"/>
        <v>286861782016179.25</v>
      </c>
      <c r="P302" s="86">
        <f t="shared" si="44"/>
        <v>931.41002386975299</v>
      </c>
      <c r="Q302" s="97">
        <f t="shared" si="54"/>
        <v>-1.4618237014178501E-2</v>
      </c>
      <c r="R302" s="87">
        <f t="shared" si="45"/>
        <v>-2.2556390977443608E-2</v>
      </c>
      <c r="S302" s="87">
        <f t="shared" si="46"/>
        <v>-7.5187969924812026E-3</v>
      </c>
    </row>
    <row r="303" spans="1:19">
      <c r="A303" s="82">
        <v>20190326</v>
      </c>
      <c r="B303" s="82" t="s">
        <v>99</v>
      </c>
      <c r="C303" s="78">
        <v>45500</v>
      </c>
      <c r="D303" s="78">
        <v>45250</v>
      </c>
      <c r="E303" s="83">
        <v>5969782550</v>
      </c>
      <c r="F303" s="83">
        <f t="shared" si="47"/>
        <v>0.49457904765703475</v>
      </c>
      <c r="G303" s="133">
        <f t="shared" si="48"/>
        <v>0.49457904765703475</v>
      </c>
      <c r="H303" s="77">
        <v>198000</v>
      </c>
      <c r="I303" s="77">
        <v>192500</v>
      </c>
      <c r="J303" s="88">
        <v>125461438</v>
      </c>
      <c r="K303" s="84">
        <f t="shared" si="49"/>
        <v>6.1398275599262</v>
      </c>
      <c r="L303" s="84">
        <f t="shared" si="50"/>
        <v>6.1398275599262</v>
      </c>
      <c r="M303" s="96">
        <f t="shared" si="51"/>
        <v>0</v>
      </c>
      <c r="N303" s="96">
        <f t="shared" si="52"/>
        <v>307986573758726.87</v>
      </c>
      <c r="O303" s="89">
        <f t="shared" si="53"/>
        <v>281886935903032.62</v>
      </c>
      <c r="P303" s="86">
        <f t="shared" si="44"/>
        <v>915.25722197182404</v>
      </c>
      <c r="Q303" s="97">
        <f t="shared" si="54"/>
        <v>-1.7342310565671707E-2</v>
      </c>
      <c r="R303" s="87">
        <f t="shared" si="45"/>
        <v>-5.4945054945054949E-3</v>
      </c>
      <c r="S303" s="87">
        <f t="shared" si="46"/>
        <v>-2.7777777777777776E-2</v>
      </c>
    </row>
    <row r="304" spans="1:19">
      <c r="A304" s="82">
        <v>20190327</v>
      </c>
      <c r="B304" s="82" t="s">
        <v>99</v>
      </c>
      <c r="C304" s="78">
        <v>45250</v>
      </c>
      <c r="D304" s="78">
        <v>45350</v>
      </c>
      <c r="E304" s="83">
        <v>5969782550</v>
      </c>
      <c r="F304" s="83">
        <f t="shared" si="47"/>
        <v>0.49457904765703475</v>
      </c>
      <c r="G304" s="133">
        <f t="shared" si="48"/>
        <v>0.49457904765703475</v>
      </c>
      <c r="H304" s="77">
        <v>192500</v>
      </c>
      <c r="I304" s="77">
        <v>183000</v>
      </c>
      <c r="J304" s="88">
        <v>125461438</v>
      </c>
      <c r="K304" s="84">
        <f t="shared" si="49"/>
        <v>6.1398275599262</v>
      </c>
      <c r="L304" s="84">
        <f t="shared" si="50"/>
        <v>6.1398275599262</v>
      </c>
      <c r="M304" s="96">
        <f t="shared" si="51"/>
        <v>0</v>
      </c>
      <c r="N304" s="96">
        <f t="shared" si="52"/>
        <v>307986573758726.87</v>
      </c>
      <c r="O304" s="89">
        <f t="shared" si="53"/>
        <v>274864228689828.94</v>
      </c>
      <c r="P304" s="86">
        <f t="shared" si="44"/>
        <v>892.45523054896023</v>
      </c>
      <c r="Q304" s="97">
        <f t="shared" si="54"/>
        <v>-2.4913205681938624E-2</v>
      </c>
      <c r="R304" s="87">
        <f t="shared" si="45"/>
        <v>2.2099447513812156E-3</v>
      </c>
      <c r="S304" s="87">
        <f t="shared" si="46"/>
        <v>-4.9350649350649353E-2</v>
      </c>
    </row>
    <row r="305" spans="1:19">
      <c r="A305" s="82">
        <v>20190328</v>
      </c>
      <c r="B305" s="82" t="s">
        <v>99</v>
      </c>
      <c r="C305" s="78">
        <v>45350</v>
      </c>
      <c r="D305" s="78">
        <v>44850</v>
      </c>
      <c r="E305" s="83">
        <v>5969782550</v>
      </c>
      <c r="F305" s="83">
        <f t="shared" si="47"/>
        <v>0.49457904765703475</v>
      </c>
      <c r="G305" s="133">
        <f t="shared" si="48"/>
        <v>0.49457904765703475</v>
      </c>
      <c r="H305" s="77">
        <v>183000</v>
      </c>
      <c r="I305" s="77">
        <v>180500</v>
      </c>
      <c r="J305" s="88">
        <v>125461438</v>
      </c>
      <c r="K305" s="84">
        <f t="shared" si="49"/>
        <v>6.1398275599262</v>
      </c>
      <c r="L305" s="84">
        <f t="shared" si="50"/>
        <v>6.1398275599262</v>
      </c>
      <c r="M305" s="96">
        <f t="shared" si="51"/>
        <v>0</v>
      </c>
      <c r="N305" s="96">
        <f t="shared" si="52"/>
        <v>307986573758726.87</v>
      </c>
      <c r="O305" s="89">
        <f t="shared" si="53"/>
        <v>271462185018828.69</v>
      </c>
      <c r="P305" s="86">
        <f t="shared" si="44"/>
        <v>881.40915269731533</v>
      </c>
      <c r="Q305" s="97">
        <f t="shared" si="54"/>
        <v>-1.2377178679148216E-2</v>
      </c>
      <c r="R305" s="87">
        <f t="shared" si="45"/>
        <v>-1.1025358324145534E-2</v>
      </c>
      <c r="S305" s="87">
        <f t="shared" si="46"/>
        <v>-1.3661202185792349E-2</v>
      </c>
    </row>
    <row r="306" spans="1:19">
      <c r="A306" s="82">
        <v>20190329</v>
      </c>
      <c r="B306" s="82" t="s">
        <v>99</v>
      </c>
      <c r="C306" s="78">
        <v>44850</v>
      </c>
      <c r="D306" s="78">
        <v>44650</v>
      </c>
      <c r="E306" s="83">
        <v>5969782550</v>
      </c>
      <c r="F306" s="83">
        <f t="shared" si="47"/>
        <v>0.49457904765703475</v>
      </c>
      <c r="G306" s="133">
        <f t="shared" si="48"/>
        <v>0.49457904765703475</v>
      </c>
      <c r="H306" s="77">
        <v>180500</v>
      </c>
      <c r="I306" s="77">
        <v>181000</v>
      </c>
      <c r="J306" s="88">
        <v>125461438</v>
      </c>
      <c r="K306" s="84">
        <f t="shared" si="49"/>
        <v>6.1398275599262</v>
      </c>
      <c r="L306" s="84">
        <f t="shared" si="50"/>
        <v>6.1398275599262</v>
      </c>
      <c r="M306" s="96">
        <f t="shared" si="51"/>
        <v>0</v>
      </c>
      <c r="N306" s="96">
        <f t="shared" si="52"/>
        <v>307986573758726.87</v>
      </c>
      <c r="O306" s="89">
        <f t="shared" si="53"/>
        <v>271256834942539.19</v>
      </c>
      <c r="P306" s="86">
        <f t="shared" si="44"/>
        <v>880.74240260563647</v>
      </c>
      <c r="Q306" s="97">
        <f t="shared" si="54"/>
        <v>-7.5645923307972795E-4</v>
      </c>
      <c r="R306" s="87">
        <f t="shared" si="45"/>
        <v>-4.459308807134894E-3</v>
      </c>
      <c r="S306" s="87">
        <f t="shared" si="46"/>
        <v>2.7700831024930748E-3</v>
      </c>
    </row>
    <row r="307" spans="1:19">
      <c r="A307" s="82">
        <v>20190401</v>
      </c>
      <c r="B307" s="82" t="s">
        <v>99</v>
      </c>
      <c r="C307" s="78">
        <v>44650</v>
      </c>
      <c r="D307" s="78">
        <v>45050</v>
      </c>
      <c r="E307" s="83">
        <v>5969782550</v>
      </c>
      <c r="F307" s="83">
        <f t="shared" si="47"/>
        <v>0.49457904765703475</v>
      </c>
      <c r="G307" s="133">
        <f t="shared" si="48"/>
        <v>0.49457904765703475</v>
      </c>
      <c r="H307" s="77">
        <v>181000</v>
      </c>
      <c r="I307" s="77">
        <v>182000</v>
      </c>
      <c r="J307" s="88">
        <v>125461438</v>
      </c>
      <c r="K307" s="84">
        <f t="shared" si="49"/>
        <v>6.1398275599262</v>
      </c>
      <c r="L307" s="84">
        <f t="shared" si="50"/>
        <v>6.1398275599262</v>
      </c>
      <c r="M307" s="96">
        <f t="shared" si="51"/>
        <v>0</v>
      </c>
      <c r="N307" s="96">
        <f t="shared" si="52"/>
        <v>307986573758726.87</v>
      </c>
      <c r="O307" s="89">
        <f t="shared" si="53"/>
        <v>273208158284599</v>
      </c>
      <c r="P307" s="86">
        <f t="shared" si="44"/>
        <v>887.07814418763314</v>
      </c>
      <c r="Q307" s="97">
        <f t="shared" si="54"/>
        <v>7.1936375076897255E-3</v>
      </c>
      <c r="R307" s="87">
        <f t="shared" si="45"/>
        <v>8.9585666293393058E-3</v>
      </c>
      <c r="S307" s="87">
        <f t="shared" si="46"/>
        <v>5.5248618784530384E-3</v>
      </c>
    </row>
    <row r="308" spans="1:19">
      <c r="A308" s="82">
        <v>20190402</v>
      </c>
      <c r="B308" s="82" t="s">
        <v>99</v>
      </c>
      <c r="C308" s="78">
        <v>45050</v>
      </c>
      <c r="D308" s="78">
        <v>45750</v>
      </c>
      <c r="E308" s="83">
        <v>5969782550</v>
      </c>
      <c r="F308" s="83">
        <f t="shared" si="47"/>
        <v>0.49457904765703475</v>
      </c>
      <c r="G308" s="133">
        <f t="shared" si="48"/>
        <v>0.49457904765703475</v>
      </c>
      <c r="H308" s="77">
        <v>182000</v>
      </c>
      <c r="I308" s="77">
        <v>190000</v>
      </c>
      <c r="J308" s="88">
        <v>125461438</v>
      </c>
      <c r="K308" s="84">
        <f t="shared" si="49"/>
        <v>6.1398275599262</v>
      </c>
      <c r="L308" s="84">
        <f t="shared" si="50"/>
        <v>6.1398275599262</v>
      </c>
      <c r="M308" s="96">
        <f t="shared" si="51"/>
        <v>0</v>
      </c>
      <c r="N308" s="96">
        <f t="shared" si="52"/>
        <v>307986573758726.87</v>
      </c>
      <c r="O308" s="89">
        <f t="shared" si="53"/>
        <v>281437421600330.94</v>
      </c>
      <c r="P308" s="86">
        <f t="shared" si="44"/>
        <v>913.79769632687226</v>
      </c>
      <c r="Q308" s="97">
        <f t="shared" si="54"/>
        <v>3.0120854982520505E-2</v>
      </c>
      <c r="R308" s="87">
        <f t="shared" si="45"/>
        <v>1.5538290788013319E-2</v>
      </c>
      <c r="S308" s="87">
        <f t="shared" si="46"/>
        <v>4.3956043956043959E-2</v>
      </c>
    </row>
    <row r="309" spans="1:19">
      <c r="A309" s="82">
        <v>20190403</v>
      </c>
      <c r="B309" s="82" t="s">
        <v>99</v>
      </c>
      <c r="C309" s="78">
        <v>45750</v>
      </c>
      <c r="D309" s="78">
        <v>46600</v>
      </c>
      <c r="E309" s="83">
        <v>5969782550</v>
      </c>
      <c r="F309" s="83">
        <f t="shared" si="47"/>
        <v>0.49457904765703475</v>
      </c>
      <c r="G309" s="133">
        <f t="shared" si="48"/>
        <v>0.49457904765703475</v>
      </c>
      <c r="H309" s="77">
        <v>190000</v>
      </c>
      <c r="I309" s="77">
        <v>193500</v>
      </c>
      <c r="J309" s="88">
        <v>125461438</v>
      </c>
      <c r="K309" s="84">
        <f t="shared" si="49"/>
        <v>6.1398275599262</v>
      </c>
      <c r="L309" s="84">
        <f t="shared" si="50"/>
        <v>6.1398275599262</v>
      </c>
      <c r="M309" s="96">
        <f t="shared" si="51"/>
        <v>0</v>
      </c>
      <c r="N309" s="96">
        <f t="shared" si="52"/>
        <v>307986573758726.87</v>
      </c>
      <c r="O309" s="89">
        <f t="shared" si="53"/>
        <v>286643162144976.06</v>
      </c>
      <c r="P309" s="86">
        <f t="shared" si="44"/>
        <v>930.70018815017897</v>
      </c>
      <c r="Q309" s="97">
        <f t="shared" si="54"/>
        <v>1.8496973554703044E-2</v>
      </c>
      <c r="R309" s="87">
        <f t="shared" si="45"/>
        <v>1.8579234972677595E-2</v>
      </c>
      <c r="S309" s="87">
        <f t="shared" si="46"/>
        <v>1.8421052631578946E-2</v>
      </c>
    </row>
    <row r="310" spans="1:19">
      <c r="A310" s="82">
        <v>20190404</v>
      </c>
      <c r="B310" s="82" t="s">
        <v>99</v>
      </c>
      <c r="C310" s="78">
        <v>46600</v>
      </c>
      <c r="D310" s="78">
        <v>46950</v>
      </c>
      <c r="E310" s="83">
        <v>5969782550</v>
      </c>
      <c r="F310" s="83">
        <f t="shared" si="47"/>
        <v>0.49457904765703475</v>
      </c>
      <c r="G310" s="133">
        <f t="shared" si="48"/>
        <v>0.49457904765703475</v>
      </c>
      <c r="H310" s="77">
        <v>193500</v>
      </c>
      <c r="I310" s="77">
        <v>192500</v>
      </c>
      <c r="J310" s="88">
        <v>125461438</v>
      </c>
      <c r="K310" s="84">
        <f t="shared" si="49"/>
        <v>6.1398275599262</v>
      </c>
      <c r="L310" s="84">
        <f t="shared" si="50"/>
        <v>6.1398275599262</v>
      </c>
      <c r="M310" s="96">
        <f t="shared" si="51"/>
        <v>0</v>
      </c>
      <c r="N310" s="96">
        <f t="shared" si="52"/>
        <v>307986573758726.87</v>
      </c>
      <c r="O310" s="89">
        <f t="shared" si="53"/>
        <v>286906235829140.19</v>
      </c>
      <c r="P310" s="86">
        <f t="shared" si="44"/>
        <v>931.55436072320219</v>
      </c>
      <c r="Q310" s="97">
        <f t="shared" si="54"/>
        <v>9.1777414885983646E-4</v>
      </c>
      <c r="R310" s="87">
        <f t="shared" si="45"/>
        <v>7.5107296137339056E-3</v>
      </c>
      <c r="S310" s="87">
        <f t="shared" si="46"/>
        <v>-5.1679586563307496E-3</v>
      </c>
    </row>
    <row r="311" spans="1:19">
      <c r="A311" s="82">
        <v>20190405</v>
      </c>
      <c r="B311" s="82" t="s">
        <v>99</v>
      </c>
      <c r="C311" s="78">
        <v>46950</v>
      </c>
      <c r="D311" s="78">
        <v>46850</v>
      </c>
      <c r="E311" s="83">
        <v>5969782550</v>
      </c>
      <c r="F311" s="83">
        <f t="shared" si="47"/>
        <v>0.49457904765703475</v>
      </c>
      <c r="G311" s="133">
        <f t="shared" si="48"/>
        <v>0.49457904765703475</v>
      </c>
      <c r="H311" s="77">
        <v>192500</v>
      </c>
      <c r="I311" s="77">
        <v>192000</v>
      </c>
      <c r="J311" s="88">
        <v>125461438</v>
      </c>
      <c r="K311" s="84">
        <f t="shared" si="49"/>
        <v>6.1398275599262</v>
      </c>
      <c r="L311" s="84">
        <f t="shared" si="50"/>
        <v>6.1398275599262</v>
      </c>
      <c r="M311" s="96">
        <f t="shared" si="51"/>
        <v>0</v>
      </c>
      <c r="N311" s="96">
        <f t="shared" si="52"/>
        <v>307986573758726.87</v>
      </c>
      <c r="O311" s="89">
        <f t="shared" si="53"/>
        <v>286225827094940.12</v>
      </c>
      <c r="P311" s="86">
        <f t="shared" si="44"/>
        <v>929.34514515287322</v>
      </c>
      <c r="Q311" s="97">
        <f t="shared" si="54"/>
        <v>-2.3715369316868189E-3</v>
      </c>
      <c r="R311" s="87">
        <f t="shared" si="45"/>
        <v>-2.1299254526091589E-3</v>
      </c>
      <c r="S311" s="87">
        <f t="shared" si="46"/>
        <v>-2.5974025974025974E-3</v>
      </c>
    </row>
    <row r="312" spans="1:19">
      <c r="A312" s="82">
        <v>20190408</v>
      </c>
      <c r="B312" s="82" t="s">
        <v>99</v>
      </c>
      <c r="C312" s="78">
        <v>46850</v>
      </c>
      <c r="D312" s="78">
        <v>46650</v>
      </c>
      <c r="E312" s="83">
        <v>5969782550</v>
      </c>
      <c r="F312" s="83">
        <f t="shared" si="47"/>
        <v>0.49457904765703475</v>
      </c>
      <c r="G312" s="133">
        <f t="shared" si="48"/>
        <v>0.49457904765703475</v>
      </c>
      <c r="H312" s="77">
        <v>192000</v>
      </c>
      <c r="I312" s="77">
        <v>195500</v>
      </c>
      <c r="J312" s="88">
        <v>125461438</v>
      </c>
      <c r="K312" s="84">
        <f t="shared" si="49"/>
        <v>6.1398275599262</v>
      </c>
      <c r="L312" s="84">
        <f t="shared" si="50"/>
        <v>6.1398275599262</v>
      </c>
      <c r="M312" s="96">
        <f t="shared" si="51"/>
        <v>0</v>
      </c>
      <c r="N312" s="96">
        <f t="shared" si="52"/>
        <v>307986573758726.87</v>
      </c>
      <c r="O312" s="89">
        <f t="shared" si="53"/>
        <v>288331411802871.75</v>
      </c>
      <c r="P312" s="86">
        <f t="shared" si="44"/>
        <v>936.1817571591522</v>
      </c>
      <c r="Q312" s="97">
        <f t="shared" si="54"/>
        <v>7.3563756607932683E-3</v>
      </c>
      <c r="R312" s="87">
        <f t="shared" si="45"/>
        <v>-4.2689434364994666E-3</v>
      </c>
      <c r="S312" s="87">
        <f t="shared" si="46"/>
        <v>1.8229166666666668E-2</v>
      </c>
    </row>
    <row r="313" spans="1:19">
      <c r="A313" s="82">
        <v>20190409</v>
      </c>
      <c r="B313" s="82" t="s">
        <v>99</v>
      </c>
      <c r="C313" s="78">
        <v>46650</v>
      </c>
      <c r="D313" s="78">
        <v>46650</v>
      </c>
      <c r="E313" s="83">
        <v>5969782550</v>
      </c>
      <c r="F313" s="83">
        <f t="shared" si="47"/>
        <v>0.49457904765703475</v>
      </c>
      <c r="G313" s="133">
        <f t="shared" si="48"/>
        <v>0.49457904765703475</v>
      </c>
      <c r="H313" s="77">
        <v>195500</v>
      </c>
      <c r="I313" s="77">
        <v>204500</v>
      </c>
      <c r="J313" s="88">
        <v>125461438</v>
      </c>
      <c r="K313" s="84">
        <f t="shared" si="49"/>
        <v>6.1398275599262</v>
      </c>
      <c r="L313" s="84">
        <f t="shared" si="50"/>
        <v>6.1398275599262</v>
      </c>
      <c r="M313" s="96">
        <f t="shared" si="51"/>
        <v>0</v>
      </c>
      <c r="N313" s="96">
        <f t="shared" si="52"/>
        <v>307986573758726.87</v>
      </c>
      <c r="O313" s="89">
        <f t="shared" si="53"/>
        <v>295264216155535.12</v>
      </c>
      <c r="P313" s="86">
        <f t="shared" si="44"/>
        <v>958.69184345302563</v>
      </c>
      <c r="Q313" s="97">
        <f t="shared" si="54"/>
        <v>2.4044568398961744E-2</v>
      </c>
      <c r="R313" s="87">
        <f t="shared" si="45"/>
        <v>0</v>
      </c>
      <c r="S313" s="87">
        <f t="shared" si="46"/>
        <v>4.6035805626598467E-2</v>
      </c>
    </row>
    <row r="314" spans="1:19">
      <c r="A314" s="82">
        <v>20190410</v>
      </c>
      <c r="B314" s="82" t="s">
        <v>99</v>
      </c>
      <c r="C314" s="78">
        <v>46650</v>
      </c>
      <c r="D314" s="78">
        <v>46700</v>
      </c>
      <c r="E314" s="83">
        <v>5969782550</v>
      </c>
      <c r="F314" s="83">
        <f t="shared" si="47"/>
        <v>0.49457904765703475</v>
      </c>
      <c r="G314" s="133">
        <f t="shared" si="48"/>
        <v>0.49457904765703475</v>
      </c>
      <c r="H314" s="77">
        <v>204500</v>
      </c>
      <c r="I314" s="77">
        <v>205500</v>
      </c>
      <c r="J314" s="88">
        <v>125461438</v>
      </c>
      <c r="K314" s="84">
        <f t="shared" si="49"/>
        <v>6.1398275599262</v>
      </c>
      <c r="L314" s="84">
        <f t="shared" si="50"/>
        <v>6.1398275599262</v>
      </c>
      <c r="M314" s="96">
        <f t="shared" si="51"/>
        <v>0</v>
      </c>
      <c r="N314" s="96">
        <f t="shared" si="52"/>
        <v>307986573758726.87</v>
      </c>
      <c r="O314" s="89">
        <f t="shared" si="53"/>
        <v>296182154218690.37</v>
      </c>
      <c r="P314" s="86">
        <f t="shared" si="44"/>
        <v>961.67229176267938</v>
      </c>
      <c r="Q314" s="97">
        <f t="shared" si="54"/>
        <v>3.1088699982246065E-3</v>
      </c>
      <c r="R314" s="87">
        <f t="shared" si="45"/>
        <v>1.0718113612004287E-3</v>
      </c>
      <c r="S314" s="87">
        <f t="shared" si="46"/>
        <v>4.8899755501222494E-3</v>
      </c>
    </row>
    <row r="315" spans="1:19">
      <c r="A315" s="82">
        <v>20190411</v>
      </c>
      <c r="B315" s="82" t="s">
        <v>99</v>
      </c>
      <c r="C315" s="78">
        <v>46700</v>
      </c>
      <c r="D315" s="78">
        <v>46250</v>
      </c>
      <c r="E315" s="83">
        <v>5969782550</v>
      </c>
      <c r="F315" s="83">
        <f t="shared" si="47"/>
        <v>0.49457904765703475</v>
      </c>
      <c r="G315" s="133">
        <f t="shared" si="48"/>
        <v>0.49457904765703475</v>
      </c>
      <c r="H315" s="77">
        <v>205500</v>
      </c>
      <c r="I315" s="77">
        <v>210500</v>
      </c>
      <c r="J315" s="88">
        <v>125461438</v>
      </c>
      <c r="K315" s="84">
        <f t="shared" si="49"/>
        <v>6.1398275599262</v>
      </c>
      <c r="L315" s="84">
        <f t="shared" si="50"/>
        <v>6.1398275599262</v>
      </c>
      <c r="M315" s="96">
        <f t="shared" si="51"/>
        <v>0</v>
      </c>
      <c r="N315" s="96">
        <f t="shared" si="52"/>
        <v>307986573758726.87</v>
      </c>
      <c r="O315" s="89">
        <f t="shared" si="53"/>
        <v>298705073976657.87</v>
      </c>
      <c r="P315" s="86">
        <f t="shared" si="44"/>
        <v>969.86394676626389</v>
      </c>
      <c r="Q315" s="97">
        <f t="shared" si="54"/>
        <v>8.5181356203679042E-3</v>
      </c>
      <c r="R315" s="87">
        <f t="shared" si="45"/>
        <v>-9.6359743040685224E-3</v>
      </c>
      <c r="S315" s="87">
        <f t="shared" si="46"/>
        <v>2.4330900243309004E-2</v>
      </c>
    </row>
    <row r="316" spans="1:19">
      <c r="A316" s="82">
        <v>20190412</v>
      </c>
      <c r="B316" s="82" t="s">
        <v>99</v>
      </c>
      <c r="C316" s="78">
        <v>46250</v>
      </c>
      <c r="D316" s="78">
        <v>46850</v>
      </c>
      <c r="E316" s="83">
        <v>5969782550</v>
      </c>
      <c r="F316" s="83">
        <f t="shared" si="47"/>
        <v>0.49457904765703475</v>
      </c>
      <c r="G316" s="133">
        <f t="shared" si="48"/>
        <v>0.49457904765703475</v>
      </c>
      <c r="H316" s="77">
        <v>210500</v>
      </c>
      <c r="I316" s="77">
        <v>209000</v>
      </c>
      <c r="J316" s="88">
        <v>125461438</v>
      </c>
      <c r="K316" s="84">
        <f t="shared" si="49"/>
        <v>6.1398275599262</v>
      </c>
      <c r="L316" s="84">
        <f t="shared" si="50"/>
        <v>6.1398275599262</v>
      </c>
      <c r="M316" s="96">
        <f t="shared" si="51"/>
        <v>0</v>
      </c>
      <c r="N316" s="96">
        <f t="shared" si="52"/>
        <v>307986573758726.87</v>
      </c>
      <c r="O316" s="89">
        <f t="shared" si="53"/>
        <v>299321124205526.5</v>
      </c>
      <c r="P316" s="86">
        <f t="shared" si="44"/>
        <v>971.86419704130094</v>
      </c>
      <c r="Q316" s="97">
        <f t="shared" si="54"/>
        <v>2.0624029604423525E-3</v>
      </c>
      <c r="R316" s="87">
        <f t="shared" si="45"/>
        <v>1.2972972972972972E-2</v>
      </c>
      <c r="S316" s="87">
        <f t="shared" si="46"/>
        <v>-7.1258907363420431E-3</v>
      </c>
    </row>
    <row r="317" spans="1:19">
      <c r="A317" s="82">
        <v>20190415</v>
      </c>
      <c r="B317" s="82" t="s">
        <v>99</v>
      </c>
      <c r="C317" s="78">
        <v>46850</v>
      </c>
      <c r="D317" s="78">
        <v>47050</v>
      </c>
      <c r="E317" s="83">
        <v>5969782550</v>
      </c>
      <c r="F317" s="83">
        <f t="shared" si="47"/>
        <v>0.49457904765703475</v>
      </c>
      <c r="G317" s="133">
        <f t="shared" si="48"/>
        <v>0.49457904765703475</v>
      </c>
      <c r="H317" s="77">
        <v>209000</v>
      </c>
      <c r="I317" s="77">
        <v>203500</v>
      </c>
      <c r="J317" s="88">
        <v>125461438</v>
      </c>
      <c r="K317" s="84">
        <f t="shared" si="49"/>
        <v>6.1398275599262</v>
      </c>
      <c r="L317" s="84">
        <f t="shared" si="50"/>
        <v>6.1398275599262</v>
      </c>
      <c r="M317" s="96">
        <f t="shared" si="51"/>
        <v>0</v>
      </c>
      <c r="N317" s="96">
        <f t="shared" si="52"/>
        <v>307986573758726.87</v>
      </c>
      <c r="O317" s="89">
        <f t="shared" si="53"/>
        <v>295674916308114.12</v>
      </c>
      <c r="P317" s="86">
        <f t="shared" si="44"/>
        <v>960.02534363638347</v>
      </c>
      <c r="Q317" s="97">
        <f t="shared" si="54"/>
        <v>-1.2181592285176405E-2</v>
      </c>
      <c r="R317" s="87">
        <f t="shared" si="45"/>
        <v>4.2689434364994666E-3</v>
      </c>
      <c r="S317" s="87">
        <f t="shared" si="46"/>
        <v>-2.6315789473684209E-2</v>
      </c>
    </row>
    <row r="318" spans="1:19">
      <c r="A318" s="82">
        <v>20190416</v>
      </c>
      <c r="B318" s="82" t="s">
        <v>99</v>
      </c>
      <c r="C318" s="78">
        <v>47050</v>
      </c>
      <c r="D318" s="78">
        <v>47250</v>
      </c>
      <c r="E318" s="83">
        <v>5969782550</v>
      </c>
      <c r="F318" s="83">
        <f t="shared" si="47"/>
        <v>0.49457904765703475</v>
      </c>
      <c r="G318" s="133">
        <f t="shared" si="48"/>
        <v>0.49457904765703475</v>
      </c>
      <c r="H318" s="77">
        <v>203500</v>
      </c>
      <c r="I318" s="77">
        <v>208000</v>
      </c>
      <c r="J318" s="88">
        <v>125461438</v>
      </c>
      <c r="K318" s="84">
        <f t="shared" si="49"/>
        <v>6.1398275599262</v>
      </c>
      <c r="L318" s="84">
        <f t="shared" si="50"/>
        <v>6.1398275599262</v>
      </c>
      <c r="M318" s="96">
        <f t="shared" si="51"/>
        <v>0</v>
      </c>
      <c r="N318" s="96">
        <f t="shared" si="52"/>
        <v>307986573758726.87</v>
      </c>
      <c r="O318" s="89">
        <f t="shared" si="53"/>
        <v>299731824358105.56</v>
      </c>
      <c r="P318" s="86">
        <f t="shared" si="44"/>
        <v>973.1976972246589</v>
      </c>
      <c r="Q318" s="97">
        <f t="shared" si="54"/>
        <v>1.3720839429489637E-2</v>
      </c>
      <c r="R318" s="87">
        <f t="shared" si="45"/>
        <v>4.2507970244420826E-3</v>
      </c>
      <c r="S318" s="87">
        <f t="shared" si="46"/>
        <v>2.2113022113022112E-2</v>
      </c>
    </row>
    <row r="319" spans="1:19">
      <c r="A319" s="82">
        <v>20190417</v>
      </c>
      <c r="B319" s="82" t="s">
        <v>99</v>
      </c>
      <c r="C319" s="78">
        <v>47250</v>
      </c>
      <c r="D319" s="78">
        <v>47050</v>
      </c>
      <c r="E319" s="83">
        <v>5969782550</v>
      </c>
      <c r="F319" s="83">
        <f t="shared" si="47"/>
        <v>0.49457904765703475</v>
      </c>
      <c r="G319" s="133">
        <f t="shared" si="48"/>
        <v>0.49457904765703475</v>
      </c>
      <c r="H319" s="77">
        <v>208000</v>
      </c>
      <c r="I319" s="77">
        <v>208500</v>
      </c>
      <c r="J319" s="88">
        <v>125461438</v>
      </c>
      <c r="K319" s="84">
        <f t="shared" si="49"/>
        <v>6.1398275599262</v>
      </c>
      <c r="L319" s="84">
        <f t="shared" si="50"/>
        <v>6.1398275599262</v>
      </c>
      <c r="M319" s="96">
        <f t="shared" si="51"/>
        <v>0</v>
      </c>
      <c r="N319" s="96">
        <f t="shared" si="52"/>
        <v>307986573758726.87</v>
      </c>
      <c r="O319" s="89">
        <f t="shared" si="53"/>
        <v>299526474281816</v>
      </c>
      <c r="P319" s="86">
        <f t="shared" si="44"/>
        <v>972.5309471329798</v>
      </c>
      <c r="Q319" s="97">
        <f t="shared" si="54"/>
        <v>-6.8511268941604854E-4</v>
      </c>
      <c r="R319" s="87">
        <f t="shared" si="45"/>
        <v>-4.2328042328042331E-3</v>
      </c>
      <c r="S319" s="87">
        <f t="shared" si="46"/>
        <v>2.403846153846154E-3</v>
      </c>
    </row>
    <row r="320" spans="1:19">
      <c r="A320" s="82">
        <v>20190418</v>
      </c>
      <c r="B320" s="82" t="s">
        <v>99</v>
      </c>
      <c r="C320" s="78">
        <v>47050</v>
      </c>
      <c r="D320" s="78">
        <v>45600</v>
      </c>
      <c r="E320" s="83">
        <v>5969782550</v>
      </c>
      <c r="F320" s="83">
        <f t="shared" si="47"/>
        <v>0.49457904765703475</v>
      </c>
      <c r="G320" s="133">
        <f t="shared" si="48"/>
        <v>0.49457904765703475</v>
      </c>
      <c r="H320" s="77">
        <v>208500</v>
      </c>
      <c r="I320" s="77">
        <v>203500</v>
      </c>
      <c r="J320" s="88">
        <v>125461438</v>
      </c>
      <c r="K320" s="84">
        <f t="shared" si="49"/>
        <v>6.1398275599262</v>
      </c>
      <c r="L320" s="84">
        <f t="shared" si="50"/>
        <v>6.1398275599262</v>
      </c>
      <c r="M320" s="96">
        <f t="shared" si="51"/>
        <v>0</v>
      </c>
      <c r="N320" s="96">
        <f t="shared" si="52"/>
        <v>307986573758726.87</v>
      </c>
      <c r="O320" s="89">
        <f t="shared" si="53"/>
        <v>291393748724081.19</v>
      </c>
      <c r="P320" s="86">
        <f t="shared" si="44"/>
        <v>946.12484293667842</v>
      </c>
      <c r="Q320" s="97">
        <f t="shared" si="54"/>
        <v>-2.7151942335764793E-2</v>
      </c>
      <c r="R320" s="87">
        <f t="shared" si="45"/>
        <v>-3.0818278427205102E-2</v>
      </c>
      <c r="S320" s="87">
        <f t="shared" si="46"/>
        <v>-2.3980815347721823E-2</v>
      </c>
    </row>
    <row r="321" spans="1:19">
      <c r="A321" s="82">
        <v>20190419</v>
      </c>
      <c r="B321" s="82" t="s">
        <v>99</v>
      </c>
      <c r="C321" s="78">
        <v>45600</v>
      </c>
      <c r="D321" s="78">
        <v>45300</v>
      </c>
      <c r="E321" s="83">
        <v>5969782550</v>
      </c>
      <c r="F321" s="83">
        <f t="shared" si="47"/>
        <v>0.49457904765703475</v>
      </c>
      <c r="G321" s="133">
        <f t="shared" si="48"/>
        <v>0.49457904765703475</v>
      </c>
      <c r="H321" s="77">
        <v>203500</v>
      </c>
      <c r="I321" s="77">
        <v>218000</v>
      </c>
      <c r="J321" s="88">
        <v>125461438</v>
      </c>
      <c r="K321" s="84">
        <f t="shared" si="49"/>
        <v>6.1398275599262</v>
      </c>
      <c r="L321" s="84">
        <f t="shared" si="50"/>
        <v>6.1398275599262</v>
      </c>
      <c r="M321" s="96">
        <f t="shared" si="51"/>
        <v>0</v>
      </c>
      <c r="N321" s="96">
        <f t="shared" si="52"/>
        <v>307986573758726.87</v>
      </c>
      <c r="O321" s="89">
        <f t="shared" si="53"/>
        <v>301677508037327</v>
      </c>
      <c r="P321" s="86">
        <f t="shared" si="44"/>
        <v>979.51512741479985</v>
      </c>
      <c r="Q321" s="97">
        <f t="shared" si="54"/>
        <v>3.5291626393068036E-2</v>
      </c>
      <c r="R321" s="87">
        <f t="shared" si="45"/>
        <v>-6.5789473684210523E-3</v>
      </c>
      <c r="S321" s="87">
        <f t="shared" si="46"/>
        <v>7.125307125307126E-2</v>
      </c>
    </row>
    <row r="322" spans="1:19">
      <c r="A322" s="82">
        <v>20190422</v>
      </c>
      <c r="B322" s="82" t="s">
        <v>99</v>
      </c>
      <c r="C322" s="78">
        <v>45300</v>
      </c>
      <c r="D322" s="78">
        <v>45350</v>
      </c>
      <c r="E322" s="83">
        <v>5969782550</v>
      </c>
      <c r="F322" s="83">
        <f t="shared" si="47"/>
        <v>0.49457904765703475</v>
      </c>
      <c r="G322" s="133">
        <f t="shared" si="48"/>
        <v>0.49457904765703475</v>
      </c>
      <c r="H322" s="77">
        <v>218000</v>
      </c>
      <c r="I322" s="77">
        <v>220500</v>
      </c>
      <c r="J322" s="88">
        <v>125461438</v>
      </c>
      <c r="K322" s="84">
        <f t="shared" si="49"/>
        <v>6.1398275599262</v>
      </c>
      <c r="L322" s="84">
        <f t="shared" si="50"/>
        <v>6.1398275599262</v>
      </c>
      <c r="M322" s="96">
        <f t="shared" si="51"/>
        <v>0</v>
      </c>
      <c r="N322" s="96">
        <f t="shared" si="52"/>
        <v>307986573758726.87</v>
      </c>
      <c r="O322" s="89">
        <f t="shared" si="53"/>
        <v>303750913492592.87</v>
      </c>
      <c r="P322" s="86">
        <f t="shared" si="44"/>
        <v>986.2472567734327</v>
      </c>
      <c r="Q322" s="97">
        <f t="shared" si="54"/>
        <v>6.8729202543310599E-3</v>
      </c>
      <c r="R322" s="87">
        <f t="shared" si="45"/>
        <v>1.1037527593818985E-3</v>
      </c>
      <c r="S322" s="87">
        <f t="shared" si="46"/>
        <v>1.1467889908256881E-2</v>
      </c>
    </row>
    <row r="323" spans="1:19">
      <c r="A323" s="82">
        <v>20190423</v>
      </c>
      <c r="B323" s="82" t="s">
        <v>99</v>
      </c>
      <c r="C323" s="78">
        <v>45350</v>
      </c>
      <c r="D323" s="78">
        <v>45200</v>
      </c>
      <c r="E323" s="83">
        <v>5969782550</v>
      </c>
      <c r="F323" s="83">
        <f t="shared" si="47"/>
        <v>0.49457904765703475</v>
      </c>
      <c r="G323" s="133">
        <f t="shared" si="48"/>
        <v>0.49457904765703475</v>
      </c>
      <c r="H323" s="77">
        <v>220500</v>
      </c>
      <c r="I323" s="77">
        <v>221500</v>
      </c>
      <c r="J323" s="88">
        <v>125461438</v>
      </c>
      <c r="K323" s="84">
        <f t="shared" si="49"/>
        <v>6.1398275599262</v>
      </c>
      <c r="L323" s="84">
        <f t="shared" si="50"/>
        <v>6.1398275599262</v>
      </c>
      <c r="M323" s="96">
        <f t="shared" si="51"/>
        <v>0</v>
      </c>
      <c r="N323" s="96">
        <f t="shared" si="52"/>
        <v>307986573758726.87</v>
      </c>
      <c r="O323" s="89">
        <f t="shared" si="53"/>
        <v>304078345682088.44</v>
      </c>
      <c r="P323" s="86">
        <f t="shared" si="44"/>
        <v>987.31039464174796</v>
      </c>
      <c r="Q323" s="97">
        <f t="shared" si="54"/>
        <v>1.0779628141054463E-3</v>
      </c>
      <c r="R323" s="87">
        <f t="shared" si="45"/>
        <v>-3.3076074972436605E-3</v>
      </c>
      <c r="S323" s="87">
        <f t="shared" si="46"/>
        <v>4.5351473922902496E-3</v>
      </c>
    </row>
    <row r="324" spans="1:19" s="80" customFormat="1">
      <c r="A324" s="91">
        <v>20190424</v>
      </c>
      <c r="B324" s="91" t="s">
        <v>99</v>
      </c>
      <c r="C324" s="23">
        <v>45200</v>
      </c>
      <c r="D324" s="23">
        <v>44750</v>
      </c>
      <c r="E324" s="91">
        <v>5969782550</v>
      </c>
      <c r="F324" s="91">
        <f t="shared" si="47"/>
        <v>0.49457904765703475</v>
      </c>
      <c r="G324" s="146">
        <f t="shared" si="48"/>
        <v>0.48497875450447453</v>
      </c>
      <c r="H324" s="23">
        <v>221500</v>
      </c>
      <c r="I324" s="20">
        <v>218000</v>
      </c>
      <c r="J324" s="92">
        <v>127953489</v>
      </c>
      <c r="K324" s="91">
        <f t="shared" si="49"/>
        <v>6.1398275599262</v>
      </c>
      <c r="L324" s="91">
        <f t="shared" si="50"/>
        <v>5.9033876472065971</v>
      </c>
      <c r="M324" s="93">
        <f t="shared" si="51"/>
        <v>1</v>
      </c>
      <c r="N324" s="93">
        <f t="shared" si="52"/>
        <v>302008234382759.69</v>
      </c>
      <c r="O324" s="92">
        <f t="shared" si="53"/>
        <v>294229264443578.75</v>
      </c>
      <c r="P324" s="94">
        <f t="shared" ref="P324:P381" si="55">O324/N324*1000</f>
        <v>974.24252370111867</v>
      </c>
      <c r="Q324" s="95">
        <f t="shared" si="54"/>
        <v>-1.323582837935283E-2</v>
      </c>
      <c r="R324" s="91">
        <f t="shared" ref="R324:R381" si="56">(D324-C324)/C324</f>
        <v>-9.9557522123893804E-3</v>
      </c>
      <c r="S324" s="91">
        <f t="shared" ref="S324:S381" si="57">(I324-H324)/H324</f>
        <v>-1.580135440180587E-2</v>
      </c>
    </row>
    <row r="325" spans="1:19">
      <c r="A325" s="82">
        <v>20190425</v>
      </c>
      <c r="B325" s="82" t="s">
        <v>99</v>
      </c>
      <c r="C325" s="78">
        <v>44750</v>
      </c>
      <c r="D325" s="78">
        <v>44650</v>
      </c>
      <c r="E325" s="83">
        <v>5969782550</v>
      </c>
      <c r="F325" s="83">
        <f t="shared" ref="F325:F381" si="58">G324</f>
        <v>0.48497875450447453</v>
      </c>
      <c r="G325" s="133">
        <f t="shared" ref="G325:G381" si="59">IF(B325="Y",0.4*(C325*E325+H325*J325)/(C325*E325),IF(M325=0,F325,D324*E324*G324/O324*(C325*E325+H325*J325)/(C325*E325)))</f>
        <v>0.48497875450447453</v>
      </c>
      <c r="H325" s="19">
        <v>218000</v>
      </c>
      <c r="I325" s="77">
        <v>211500</v>
      </c>
      <c r="J325" s="88">
        <v>127953489</v>
      </c>
      <c r="K325" s="84">
        <f t="shared" ref="K325:K381" si="60">L324</f>
        <v>5.9033876472065971</v>
      </c>
      <c r="L325" s="84">
        <f t="shared" ref="L325:L381" si="61">IF(B325="Y",0.6*(C325*E325+H325*J325)/(H325*J325),IF(M325=0,K325,I324*J324*L324/O324*(C325*E325+H325*J325)/(H325*J325)))</f>
        <v>5.9033876472065971</v>
      </c>
      <c r="M325" s="96">
        <f t="shared" ref="M325:M381" si="62">IF(O324&lt;&gt;(C325*E325*F325+H325*J325*K325),1,0)</f>
        <v>0</v>
      </c>
      <c r="N325" s="96">
        <f t="shared" ref="N325:N381" si="63">IF(AND(M325=0,B325="N"),N324,N324*(C325*E325*G325+H325*J325*L325)/O324)</f>
        <v>302008234382759.69</v>
      </c>
      <c r="O325" s="89">
        <f t="shared" ref="O325:O381" si="64">D325*E325*G325+I325*J325*L325</f>
        <v>289029908871535.31</v>
      </c>
      <c r="P325" s="86">
        <f t="shared" si="55"/>
        <v>957.02658393487411</v>
      </c>
      <c r="Q325" s="97">
        <f t="shared" ref="Q325:Q381" si="65">(P325-P324)/P324</f>
        <v>-1.7671102777203473E-2</v>
      </c>
      <c r="R325" s="87">
        <f t="shared" si="56"/>
        <v>-2.2346368715083797E-3</v>
      </c>
      <c r="S325" s="87">
        <f t="shared" si="57"/>
        <v>-2.9816513761467892E-2</v>
      </c>
    </row>
    <row r="326" spans="1:19">
      <c r="A326" s="82">
        <v>20190426</v>
      </c>
      <c r="B326" s="82" t="s">
        <v>99</v>
      </c>
      <c r="C326" s="78">
        <v>44650</v>
      </c>
      <c r="D326" s="78">
        <v>44850</v>
      </c>
      <c r="E326" s="83">
        <v>5969782550</v>
      </c>
      <c r="F326" s="83">
        <f t="shared" si="58"/>
        <v>0.48497875450447453</v>
      </c>
      <c r="G326" s="133">
        <f t="shared" si="59"/>
        <v>0.48497875450447453</v>
      </c>
      <c r="H326" s="77">
        <v>211500</v>
      </c>
      <c r="I326" s="77">
        <v>212000</v>
      </c>
      <c r="J326" s="88">
        <v>127953489</v>
      </c>
      <c r="K326" s="84">
        <f t="shared" si="60"/>
        <v>5.9033876472065971</v>
      </c>
      <c r="L326" s="84">
        <f t="shared" si="61"/>
        <v>5.9033876472065971</v>
      </c>
      <c r="M326" s="96">
        <f t="shared" si="62"/>
        <v>0</v>
      </c>
      <c r="N326" s="96">
        <f t="shared" si="63"/>
        <v>302008234382759.69</v>
      </c>
      <c r="O326" s="89">
        <f t="shared" si="64"/>
        <v>289986631935877.37</v>
      </c>
      <c r="P326" s="86">
        <f t="shared" si="55"/>
        <v>960.19445472587233</v>
      </c>
      <c r="Q326" s="97">
        <f t="shared" si="65"/>
        <v>3.3101178631562409E-3</v>
      </c>
      <c r="R326" s="87">
        <f t="shared" si="56"/>
        <v>4.4792833146696529E-3</v>
      </c>
      <c r="S326" s="87">
        <f t="shared" si="57"/>
        <v>2.3640661938534278E-3</v>
      </c>
    </row>
    <row r="327" spans="1:19">
      <c r="A327" s="82">
        <v>20190429</v>
      </c>
      <c r="B327" s="82" t="s">
        <v>99</v>
      </c>
      <c r="C327" s="78">
        <v>44850</v>
      </c>
      <c r="D327" s="78">
        <v>46150</v>
      </c>
      <c r="E327" s="83">
        <v>5969782550</v>
      </c>
      <c r="F327" s="83">
        <f t="shared" si="58"/>
        <v>0.48497875450447453</v>
      </c>
      <c r="G327" s="133">
        <f t="shared" si="59"/>
        <v>0.48497875450447453</v>
      </c>
      <c r="H327" s="77">
        <v>212000</v>
      </c>
      <c r="I327" s="77">
        <v>216000</v>
      </c>
      <c r="J327" s="88">
        <v>127953489</v>
      </c>
      <c r="K327" s="84">
        <f t="shared" si="60"/>
        <v>5.9033876472065971</v>
      </c>
      <c r="L327" s="84">
        <f t="shared" si="61"/>
        <v>5.9033876472065971</v>
      </c>
      <c r="M327" s="96">
        <f t="shared" si="62"/>
        <v>0</v>
      </c>
      <c r="N327" s="96">
        <f t="shared" si="63"/>
        <v>302008234382759.69</v>
      </c>
      <c r="O327" s="89">
        <f t="shared" si="64"/>
        <v>296771851138885.75</v>
      </c>
      <c r="P327" s="86">
        <f t="shared" si="55"/>
        <v>982.66145539185061</v>
      </c>
      <c r="Q327" s="97">
        <f t="shared" si="65"/>
        <v>2.3398386186673427E-2</v>
      </c>
      <c r="R327" s="87">
        <f t="shared" si="56"/>
        <v>2.8985507246376812E-2</v>
      </c>
      <c r="S327" s="87">
        <f t="shared" si="57"/>
        <v>1.8867924528301886E-2</v>
      </c>
    </row>
    <row r="328" spans="1:19">
      <c r="A328" s="82">
        <v>20190430</v>
      </c>
      <c r="B328" s="82" t="s">
        <v>99</v>
      </c>
      <c r="C328" s="78">
        <v>46150</v>
      </c>
      <c r="D328" s="78">
        <v>45850</v>
      </c>
      <c r="E328" s="83">
        <v>5969782550</v>
      </c>
      <c r="F328" s="83">
        <f t="shared" si="58"/>
        <v>0.48497875450447453</v>
      </c>
      <c r="G328" s="133">
        <f t="shared" si="59"/>
        <v>0.48497875450447453</v>
      </c>
      <c r="H328" s="77">
        <v>216000</v>
      </c>
      <c r="I328" s="77">
        <v>212000</v>
      </c>
      <c r="J328" s="88">
        <v>127953489</v>
      </c>
      <c r="K328" s="84">
        <f t="shared" si="60"/>
        <v>5.9033876472065971</v>
      </c>
      <c r="L328" s="84">
        <f t="shared" si="61"/>
        <v>5.9033876472065971</v>
      </c>
      <c r="M328" s="96">
        <f t="shared" si="62"/>
        <v>0</v>
      </c>
      <c r="N328" s="96">
        <f t="shared" si="63"/>
        <v>302008234382759.69</v>
      </c>
      <c r="O328" s="89">
        <f t="shared" si="64"/>
        <v>292881849641638.94</v>
      </c>
      <c r="P328" s="86">
        <f t="shared" si="55"/>
        <v>969.78100693256556</v>
      </c>
      <c r="Q328" s="97">
        <f t="shared" si="65"/>
        <v>-1.3107717198644758E-2</v>
      </c>
      <c r="R328" s="87">
        <f t="shared" si="56"/>
        <v>-6.5005417118093175E-3</v>
      </c>
      <c r="S328" s="87">
        <f t="shared" si="57"/>
        <v>-1.8518518518518517E-2</v>
      </c>
    </row>
    <row r="329" spans="1:19">
      <c r="A329" s="82">
        <v>20190502</v>
      </c>
      <c r="B329" s="82" t="s">
        <v>99</v>
      </c>
      <c r="C329" s="78">
        <v>45850</v>
      </c>
      <c r="D329" s="78">
        <v>45900</v>
      </c>
      <c r="E329" s="83">
        <v>5969782550</v>
      </c>
      <c r="F329" s="83">
        <f t="shared" si="58"/>
        <v>0.48497875450447453</v>
      </c>
      <c r="G329" s="133">
        <f t="shared" si="59"/>
        <v>0.48497875450447453</v>
      </c>
      <c r="H329" s="77">
        <v>212000</v>
      </c>
      <c r="I329" s="77">
        <v>207000</v>
      </c>
      <c r="J329" s="88">
        <v>127953489</v>
      </c>
      <c r="K329" s="84">
        <f t="shared" si="60"/>
        <v>5.9033876472065971</v>
      </c>
      <c r="L329" s="84">
        <f t="shared" si="61"/>
        <v>5.9033876472065971</v>
      </c>
      <c r="M329" s="96">
        <f t="shared" si="62"/>
        <v>0</v>
      </c>
      <c r="N329" s="96">
        <f t="shared" si="63"/>
        <v>302008234382759.69</v>
      </c>
      <c r="O329" s="89">
        <f t="shared" si="64"/>
        <v>289249815295029.06</v>
      </c>
      <c r="P329" s="86">
        <f t="shared" si="55"/>
        <v>957.75473104630373</v>
      </c>
      <c r="Q329" s="97">
        <f t="shared" si="65"/>
        <v>-1.2401022292961946E-2</v>
      </c>
      <c r="R329" s="87">
        <f t="shared" si="56"/>
        <v>1.0905125408942203E-3</v>
      </c>
      <c r="S329" s="87">
        <f t="shared" si="57"/>
        <v>-2.358490566037736E-2</v>
      </c>
    </row>
    <row r="330" spans="1:19">
      <c r="A330" s="82">
        <v>20190503</v>
      </c>
      <c r="B330" s="82" t="s">
        <v>99</v>
      </c>
      <c r="C330" s="78">
        <v>45900</v>
      </c>
      <c r="D330" s="78">
        <v>45300</v>
      </c>
      <c r="E330" s="83">
        <v>5969782550</v>
      </c>
      <c r="F330" s="83">
        <f t="shared" si="58"/>
        <v>0.48497875450447453</v>
      </c>
      <c r="G330" s="133">
        <f t="shared" si="59"/>
        <v>0.48497875450447453</v>
      </c>
      <c r="H330" s="77">
        <v>207000</v>
      </c>
      <c r="I330" s="77">
        <v>204500</v>
      </c>
      <c r="J330" s="88">
        <v>127953489</v>
      </c>
      <c r="K330" s="84">
        <f t="shared" si="60"/>
        <v>5.9033876472065971</v>
      </c>
      <c r="L330" s="84">
        <f t="shared" si="61"/>
        <v>5.9033876472065971</v>
      </c>
      <c r="M330" s="96">
        <f t="shared" si="62"/>
        <v>0</v>
      </c>
      <c r="N330" s="96">
        <f t="shared" si="63"/>
        <v>302008234382759.69</v>
      </c>
      <c r="O330" s="89">
        <f t="shared" si="64"/>
        <v>285624287055623.25</v>
      </c>
      <c r="P330" s="86">
        <f t="shared" si="55"/>
        <v>945.74999797398993</v>
      </c>
      <c r="Q330" s="97">
        <f t="shared" si="65"/>
        <v>-1.2534245650970754E-2</v>
      </c>
      <c r="R330" s="87">
        <f t="shared" si="56"/>
        <v>-1.3071895424836602E-2</v>
      </c>
      <c r="S330" s="87">
        <f t="shared" si="57"/>
        <v>-1.2077294685990338E-2</v>
      </c>
    </row>
    <row r="331" spans="1:19">
      <c r="A331" s="82">
        <v>20190507</v>
      </c>
      <c r="B331" s="82" t="s">
        <v>99</v>
      </c>
      <c r="C331" s="78">
        <v>45300</v>
      </c>
      <c r="D331" s="78">
        <v>44850</v>
      </c>
      <c r="E331" s="83">
        <v>5969782550</v>
      </c>
      <c r="F331" s="83">
        <f t="shared" si="58"/>
        <v>0.48497875450447453</v>
      </c>
      <c r="G331" s="133">
        <f t="shared" si="59"/>
        <v>0.48497875450447453</v>
      </c>
      <c r="H331" s="77">
        <v>204500</v>
      </c>
      <c r="I331" s="77">
        <v>205500</v>
      </c>
      <c r="J331" s="88">
        <v>127953489</v>
      </c>
      <c r="K331" s="84">
        <f t="shared" si="60"/>
        <v>5.9033876472065971</v>
      </c>
      <c r="L331" s="84">
        <f t="shared" si="61"/>
        <v>5.9033876472065971</v>
      </c>
      <c r="M331" s="96">
        <f t="shared" si="62"/>
        <v>0</v>
      </c>
      <c r="N331" s="96">
        <f t="shared" si="63"/>
        <v>302008234382759.69</v>
      </c>
      <c r="O331" s="89">
        <f t="shared" si="64"/>
        <v>285076798134410.06</v>
      </c>
      <c r="P331" s="86">
        <f t="shared" si="55"/>
        <v>943.93717018029702</v>
      </c>
      <c r="Q331" s="97">
        <f t="shared" si="65"/>
        <v>-1.9168150119761084E-3</v>
      </c>
      <c r="R331" s="87">
        <f t="shared" si="56"/>
        <v>-9.9337748344370865E-3</v>
      </c>
      <c r="S331" s="87">
        <f t="shared" si="57"/>
        <v>4.8899755501222494E-3</v>
      </c>
    </row>
    <row r="332" spans="1:19">
      <c r="A332" s="82">
        <v>20190508</v>
      </c>
      <c r="B332" s="82" t="s">
        <v>99</v>
      </c>
      <c r="C332" s="78">
        <v>44850</v>
      </c>
      <c r="D332" s="78">
        <v>44250</v>
      </c>
      <c r="E332" s="83">
        <v>5969782550</v>
      </c>
      <c r="F332" s="83">
        <f t="shared" si="58"/>
        <v>0.48497875450447453</v>
      </c>
      <c r="G332" s="133">
        <f t="shared" si="59"/>
        <v>0.48497875450447453</v>
      </c>
      <c r="H332" s="77">
        <v>205500</v>
      </c>
      <c r="I332" s="77">
        <v>205500</v>
      </c>
      <c r="J332" s="88">
        <v>127953489</v>
      </c>
      <c r="K332" s="84">
        <f t="shared" si="60"/>
        <v>5.9033876472065971</v>
      </c>
      <c r="L332" s="84">
        <f t="shared" si="61"/>
        <v>5.9033876472065971</v>
      </c>
      <c r="M332" s="96">
        <f t="shared" si="62"/>
        <v>0</v>
      </c>
      <c r="N332" s="96">
        <f t="shared" si="63"/>
        <v>302008234382759.69</v>
      </c>
      <c r="O332" s="89">
        <f t="shared" si="64"/>
        <v>283339667510953.12</v>
      </c>
      <c r="P332" s="86">
        <f t="shared" si="55"/>
        <v>938.1852388562811</v>
      </c>
      <c r="Q332" s="97">
        <f t="shared" si="65"/>
        <v>-6.0935531576929679E-3</v>
      </c>
      <c r="R332" s="87">
        <f t="shared" si="56"/>
        <v>-1.3377926421404682E-2</v>
      </c>
      <c r="S332" s="87">
        <f t="shared" si="57"/>
        <v>0</v>
      </c>
    </row>
    <row r="333" spans="1:19">
      <c r="A333" s="82">
        <v>20190509</v>
      </c>
      <c r="B333" s="82" t="s">
        <v>99</v>
      </c>
      <c r="C333" s="78">
        <v>44250</v>
      </c>
      <c r="D333" s="78">
        <v>42450</v>
      </c>
      <c r="E333" s="83">
        <v>5969782550</v>
      </c>
      <c r="F333" s="83">
        <f t="shared" si="58"/>
        <v>0.48497875450447453</v>
      </c>
      <c r="G333" s="133">
        <f t="shared" si="59"/>
        <v>0.48497875450447453</v>
      </c>
      <c r="H333" s="77">
        <v>205500</v>
      </c>
      <c r="I333" s="77">
        <v>210000</v>
      </c>
      <c r="J333" s="88">
        <v>127953489</v>
      </c>
      <c r="K333" s="84">
        <f t="shared" si="60"/>
        <v>5.9033876472065971</v>
      </c>
      <c r="L333" s="84">
        <f t="shared" si="61"/>
        <v>5.9033876472065971</v>
      </c>
      <c r="M333" s="96">
        <f t="shared" si="62"/>
        <v>0</v>
      </c>
      <c r="N333" s="96">
        <f t="shared" si="63"/>
        <v>302008234382759.69</v>
      </c>
      <c r="O333" s="89">
        <f t="shared" si="64"/>
        <v>281527391349290.5</v>
      </c>
      <c r="P333" s="86">
        <f t="shared" si="55"/>
        <v>932.1844880311703</v>
      </c>
      <c r="Q333" s="97">
        <f t="shared" si="65"/>
        <v>-6.3961258145845152E-3</v>
      </c>
      <c r="R333" s="87">
        <f t="shared" si="56"/>
        <v>-4.0677966101694912E-2</v>
      </c>
      <c r="S333" s="87">
        <f t="shared" si="57"/>
        <v>2.1897810218978103E-2</v>
      </c>
    </row>
    <row r="334" spans="1:19">
      <c r="A334" s="82">
        <v>20190510</v>
      </c>
      <c r="B334" s="82" t="s">
        <v>99</v>
      </c>
      <c r="C334" s="78">
        <v>42450</v>
      </c>
      <c r="D334" s="78">
        <v>42900</v>
      </c>
      <c r="E334" s="83">
        <v>5969782550</v>
      </c>
      <c r="F334" s="83">
        <f t="shared" si="58"/>
        <v>0.48497875450447453</v>
      </c>
      <c r="G334" s="133">
        <f t="shared" si="59"/>
        <v>0.48497875450447453</v>
      </c>
      <c r="H334" s="77">
        <v>210000</v>
      </c>
      <c r="I334" s="77">
        <v>201500</v>
      </c>
      <c r="J334" s="88">
        <v>127953489</v>
      </c>
      <c r="K334" s="84">
        <f t="shared" si="60"/>
        <v>5.9033876472065971</v>
      </c>
      <c r="L334" s="84">
        <f t="shared" si="61"/>
        <v>5.9033876472065971</v>
      </c>
      <c r="M334" s="96">
        <f t="shared" si="62"/>
        <v>0</v>
      </c>
      <c r="N334" s="96">
        <f t="shared" si="63"/>
        <v>302008234382759.69</v>
      </c>
      <c r="O334" s="89">
        <f t="shared" si="64"/>
        <v>276409687422656.75</v>
      </c>
      <c r="P334" s="86">
        <f t="shared" si="55"/>
        <v>915.23891057996843</v>
      </c>
      <c r="Q334" s="97">
        <f t="shared" si="65"/>
        <v>-1.8178351676921754E-2</v>
      </c>
      <c r="R334" s="87">
        <f t="shared" si="56"/>
        <v>1.0600706713780919E-2</v>
      </c>
      <c r="S334" s="87">
        <f t="shared" si="57"/>
        <v>-4.0476190476190478E-2</v>
      </c>
    </row>
    <row r="335" spans="1:19">
      <c r="A335" s="82">
        <v>20190513</v>
      </c>
      <c r="B335" s="82" t="s">
        <v>99</v>
      </c>
      <c r="C335" s="78">
        <v>42900</v>
      </c>
      <c r="D335" s="78">
        <v>42650</v>
      </c>
      <c r="E335" s="83">
        <v>5969782550</v>
      </c>
      <c r="F335" s="83">
        <f t="shared" si="58"/>
        <v>0.48497875450447453</v>
      </c>
      <c r="G335" s="133">
        <f t="shared" si="59"/>
        <v>0.48497875450447453</v>
      </c>
      <c r="H335" s="77">
        <v>201500</v>
      </c>
      <c r="I335" s="77">
        <v>194500</v>
      </c>
      <c r="J335" s="88">
        <v>127953489</v>
      </c>
      <c r="K335" s="84">
        <f t="shared" si="60"/>
        <v>5.9033876472065971</v>
      </c>
      <c r="L335" s="84">
        <f t="shared" si="61"/>
        <v>5.9033876472065971</v>
      </c>
      <c r="M335" s="96">
        <f t="shared" si="62"/>
        <v>0</v>
      </c>
      <c r="N335" s="96">
        <f t="shared" si="63"/>
        <v>302008234382759.69</v>
      </c>
      <c r="O335" s="89">
        <f t="shared" si="64"/>
        <v>270398369671559.25</v>
      </c>
      <c r="P335" s="86">
        <f t="shared" si="55"/>
        <v>895.33442763306027</v>
      </c>
      <c r="Q335" s="97">
        <f t="shared" si="65"/>
        <v>-2.1747854813444385E-2</v>
      </c>
      <c r="R335" s="87">
        <f t="shared" si="56"/>
        <v>-5.8275058275058279E-3</v>
      </c>
      <c r="S335" s="87">
        <f t="shared" si="57"/>
        <v>-3.4739454094292806E-2</v>
      </c>
    </row>
    <row r="336" spans="1:19">
      <c r="A336" s="82">
        <v>20190514</v>
      </c>
      <c r="B336" s="82" t="s">
        <v>99</v>
      </c>
      <c r="C336" s="78">
        <v>42650</v>
      </c>
      <c r="D336" s="78">
        <v>42650</v>
      </c>
      <c r="E336" s="83">
        <v>5969782550</v>
      </c>
      <c r="F336" s="83">
        <f t="shared" si="58"/>
        <v>0.48497875450447453</v>
      </c>
      <c r="G336" s="133">
        <f t="shared" si="59"/>
        <v>0.48497875450447453</v>
      </c>
      <c r="H336" s="77">
        <v>194500</v>
      </c>
      <c r="I336" s="77">
        <v>195500</v>
      </c>
      <c r="J336" s="88">
        <v>127953489</v>
      </c>
      <c r="K336" s="84">
        <f t="shared" si="60"/>
        <v>5.9033876472065971</v>
      </c>
      <c r="L336" s="84">
        <f t="shared" si="61"/>
        <v>5.9033876472065971</v>
      </c>
      <c r="M336" s="96">
        <f t="shared" si="62"/>
        <v>0</v>
      </c>
      <c r="N336" s="96">
        <f t="shared" si="63"/>
        <v>302008234382759.69</v>
      </c>
      <c r="O336" s="89">
        <f t="shared" si="64"/>
        <v>271153728717938.84</v>
      </c>
      <c r="P336" s="86">
        <f t="shared" si="55"/>
        <v>897.83554833237952</v>
      </c>
      <c r="Q336" s="97">
        <f t="shared" si="65"/>
        <v>2.7935044404930357E-3</v>
      </c>
      <c r="R336" s="87">
        <f t="shared" si="56"/>
        <v>0</v>
      </c>
      <c r="S336" s="87">
        <f t="shared" si="57"/>
        <v>5.1413881748071976E-3</v>
      </c>
    </row>
    <row r="337" spans="1:19">
      <c r="A337" s="82">
        <v>20190515</v>
      </c>
      <c r="B337" s="82" t="s">
        <v>99</v>
      </c>
      <c r="C337" s="78">
        <v>42650</v>
      </c>
      <c r="D337" s="78">
        <v>42550</v>
      </c>
      <c r="E337" s="83">
        <v>5969782550</v>
      </c>
      <c r="F337" s="83">
        <f t="shared" si="58"/>
        <v>0.48497875450447453</v>
      </c>
      <c r="G337" s="133">
        <f t="shared" si="59"/>
        <v>0.48497875450447453</v>
      </c>
      <c r="H337" s="77">
        <v>195500</v>
      </c>
      <c r="I337" s="77">
        <v>196000</v>
      </c>
      <c r="J337" s="88">
        <v>127953489</v>
      </c>
      <c r="K337" s="84">
        <f t="shared" si="60"/>
        <v>5.9033876472065971</v>
      </c>
      <c r="L337" s="84">
        <f t="shared" si="61"/>
        <v>5.9033876472065971</v>
      </c>
      <c r="M337" s="96">
        <f t="shared" si="62"/>
        <v>0</v>
      </c>
      <c r="N337" s="96">
        <f t="shared" si="63"/>
        <v>302008234382759.69</v>
      </c>
      <c r="O337" s="89">
        <f t="shared" si="64"/>
        <v>271241886470552.47</v>
      </c>
      <c r="P337" s="86">
        <f t="shared" si="55"/>
        <v>898.12745346136978</v>
      </c>
      <c r="Q337" s="97">
        <f t="shared" si="65"/>
        <v>3.2512093058962053E-4</v>
      </c>
      <c r="R337" s="87">
        <f t="shared" si="56"/>
        <v>-2.3446658851113715E-3</v>
      </c>
      <c r="S337" s="87">
        <f t="shared" si="57"/>
        <v>2.5575447570332483E-3</v>
      </c>
    </row>
    <row r="338" spans="1:19">
      <c r="A338" s="82">
        <v>20190516</v>
      </c>
      <c r="B338" s="82" t="s">
        <v>99</v>
      </c>
      <c r="C338" s="78">
        <v>42550</v>
      </c>
      <c r="D338" s="78">
        <v>41550</v>
      </c>
      <c r="E338" s="83">
        <v>5969782550</v>
      </c>
      <c r="F338" s="83">
        <f t="shared" si="58"/>
        <v>0.48497875450447453</v>
      </c>
      <c r="G338" s="133">
        <f t="shared" si="59"/>
        <v>0.48497875450447453</v>
      </c>
      <c r="H338" s="77">
        <v>196000</v>
      </c>
      <c r="I338" s="77">
        <v>196500</v>
      </c>
      <c r="J338" s="88">
        <v>127953489</v>
      </c>
      <c r="K338" s="84">
        <f t="shared" si="60"/>
        <v>5.9033876472065971</v>
      </c>
      <c r="L338" s="84">
        <f t="shared" si="61"/>
        <v>5.9033876472065971</v>
      </c>
      <c r="M338" s="96">
        <f t="shared" si="62"/>
        <v>0</v>
      </c>
      <c r="N338" s="96">
        <f t="shared" si="63"/>
        <v>302008234382759.69</v>
      </c>
      <c r="O338" s="89">
        <f t="shared" si="64"/>
        <v>268724348287980.75</v>
      </c>
      <c r="P338" s="86">
        <f t="shared" si="55"/>
        <v>889.7914616043364</v>
      </c>
      <c r="Q338" s="97">
        <f t="shared" si="65"/>
        <v>-9.2815243815413829E-3</v>
      </c>
      <c r="R338" s="87">
        <f t="shared" si="56"/>
        <v>-2.3501762632197415E-2</v>
      </c>
      <c r="S338" s="87">
        <f t="shared" si="57"/>
        <v>2.5510204081632651E-3</v>
      </c>
    </row>
    <row r="339" spans="1:19" s="80" customFormat="1">
      <c r="A339" s="91">
        <v>20190517</v>
      </c>
      <c r="B339" s="91" t="s">
        <v>99</v>
      </c>
      <c r="C339" s="23">
        <v>41550</v>
      </c>
      <c r="D339" s="23">
        <v>41200</v>
      </c>
      <c r="E339" s="91">
        <v>5969782550</v>
      </c>
      <c r="F339" s="91">
        <f t="shared" si="58"/>
        <v>0.48497875450447453</v>
      </c>
      <c r="G339" s="146">
        <f t="shared" si="59"/>
        <v>0.49316648071487618</v>
      </c>
      <c r="H339" s="23">
        <v>196500</v>
      </c>
      <c r="I339" s="20">
        <v>195500</v>
      </c>
      <c r="J339" s="92">
        <v>128329070</v>
      </c>
      <c r="K339" s="91">
        <f t="shared" si="60"/>
        <v>5.9033876472065971</v>
      </c>
      <c r="L339" s="91">
        <f t="shared" si="61"/>
        <v>5.9854833220896904</v>
      </c>
      <c r="M339" s="93">
        <f t="shared" si="62"/>
        <v>1</v>
      </c>
      <c r="N339" s="93">
        <f t="shared" si="63"/>
        <v>307106933477196</v>
      </c>
      <c r="O339" s="92">
        <f t="shared" si="64"/>
        <v>271462581871489.87</v>
      </c>
      <c r="P339" s="94">
        <f t="shared" si="55"/>
        <v>883.93504763267458</v>
      </c>
      <c r="Q339" s="95">
        <f t="shared" si="65"/>
        <v>-6.5817826135378165E-3</v>
      </c>
      <c r="R339" s="91">
        <f t="shared" si="56"/>
        <v>-8.4235860409145602E-3</v>
      </c>
      <c r="S339" s="91">
        <f t="shared" si="57"/>
        <v>-5.0890585241730284E-3</v>
      </c>
    </row>
    <row r="340" spans="1:19">
      <c r="A340" s="82">
        <v>20190520</v>
      </c>
      <c r="B340" s="82" t="s">
        <v>99</v>
      </c>
      <c r="C340" s="78">
        <v>41200</v>
      </c>
      <c r="D340" s="78">
        <v>42000</v>
      </c>
      <c r="E340" s="83">
        <v>5969782550</v>
      </c>
      <c r="F340" s="83">
        <f t="shared" si="58"/>
        <v>0.49316648071487618</v>
      </c>
      <c r="G340" s="133">
        <f t="shared" si="59"/>
        <v>0.49316648071487618</v>
      </c>
      <c r="H340" s="19">
        <v>195500</v>
      </c>
      <c r="I340" s="77">
        <v>188000</v>
      </c>
      <c r="J340" s="88">
        <v>128329070</v>
      </c>
      <c r="K340" s="84">
        <f t="shared" si="60"/>
        <v>5.9854833220896904</v>
      </c>
      <c r="L340" s="84">
        <f t="shared" si="61"/>
        <v>5.9854833220896904</v>
      </c>
      <c r="M340" s="96">
        <f t="shared" si="62"/>
        <v>0</v>
      </c>
      <c r="N340" s="96">
        <f t="shared" si="63"/>
        <v>307106933477196</v>
      </c>
      <c r="O340" s="89">
        <f t="shared" si="64"/>
        <v>268057022880461.06</v>
      </c>
      <c r="P340" s="86">
        <f t="shared" si="55"/>
        <v>872.84588415313465</v>
      </c>
      <c r="Q340" s="97">
        <f t="shared" si="65"/>
        <v>-1.2545224345655897E-2</v>
      </c>
      <c r="R340" s="87">
        <f t="shared" si="56"/>
        <v>1.9417475728155338E-2</v>
      </c>
      <c r="S340" s="87">
        <f t="shared" si="57"/>
        <v>-3.8363171355498722E-2</v>
      </c>
    </row>
    <row r="341" spans="1:19">
      <c r="A341" s="82">
        <v>20190521</v>
      </c>
      <c r="B341" s="82" t="s">
        <v>99</v>
      </c>
      <c r="C341" s="78">
        <v>42000</v>
      </c>
      <c r="D341" s="78">
        <v>43150</v>
      </c>
      <c r="E341" s="83">
        <v>5969782550</v>
      </c>
      <c r="F341" s="83">
        <f t="shared" si="58"/>
        <v>0.49316648071487618</v>
      </c>
      <c r="G341" s="133">
        <f t="shared" si="59"/>
        <v>0.49316648071487618</v>
      </c>
      <c r="H341" s="77">
        <v>188000</v>
      </c>
      <c r="I341" s="77">
        <v>181000</v>
      </c>
      <c r="J341" s="88">
        <v>128329070</v>
      </c>
      <c r="K341" s="84">
        <f t="shared" si="60"/>
        <v>5.9854833220896904</v>
      </c>
      <c r="L341" s="84">
        <f t="shared" si="61"/>
        <v>5.9854833220896904</v>
      </c>
      <c r="M341" s="96">
        <f t="shared" si="62"/>
        <v>0</v>
      </c>
      <c r="N341" s="96">
        <f t="shared" si="63"/>
        <v>307106933477196</v>
      </c>
      <c r="O341" s="89">
        <f t="shared" si="64"/>
        <v>266065953471330.12</v>
      </c>
      <c r="P341" s="86">
        <f t="shared" si="55"/>
        <v>866.3625742955968</v>
      </c>
      <c r="Q341" s="97">
        <f t="shared" si="65"/>
        <v>-7.4277830430834642E-3</v>
      </c>
      <c r="R341" s="87">
        <f t="shared" si="56"/>
        <v>2.7380952380952381E-2</v>
      </c>
      <c r="S341" s="87">
        <f t="shared" si="57"/>
        <v>-3.7234042553191488E-2</v>
      </c>
    </row>
    <row r="342" spans="1:19">
      <c r="A342" s="82">
        <v>20190522</v>
      </c>
      <c r="B342" s="82" t="s">
        <v>99</v>
      </c>
      <c r="C342" s="78">
        <v>43150</v>
      </c>
      <c r="D342" s="78">
        <v>43500</v>
      </c>
      <c r="E342" s="83">
        <v>5969782550</v>
      </c>
      <c r="F342" s="83">
        <f t="shared" si="58"/>
        <v>0.49316648071487618</v>
      </c>
      <c r="G342" s="133">
        <f t="shared" si="59"/>
        <v>0.49316648071487618</v>
      </c>
      <c r="H342" s="77">
        <v>181000</v>
      </c>
      <c r="I342" s="77">
        <v>184500</v>
      </c>
      <c r="J342" s="88">
        <v>128329070</v>
      </c>
      <c r="K342" s="84">
        <f t="shared" si="60"/>
        <v>5.9854833220896904</v>
      </c>
      <c r="L342" s="84">
        <f t="shared" si="61"/>
        <v>5.9854833220896904</v>
      </c>
      <c r="M342" s="96">
        <f t="shared" si="62"/>
        <v>0</v>
      </c>
      <c r="N342" s="96">
        <f t="shared" si="63"/>
        <v>307106933477196</v>
      </c>
      <c r="O342" s="89">
        <f t="shared" si="64"/>
        <v>269784777577900.94</v>
      </c>
      <c r="P342" s="86">
        <f t="shared" si="55"/>
        <v>878.47179001555696</v>
      </c>
      <c r="Q342" s="97">
        <f t="shared" si="65"/>
        <v>1.3977076202542174E-2</v>
      </c>
      <c r="R342" s="87">
        <f t="shared" si="56"/>
        <v>8.1112398609501733E-3</v>
      </c>
      <c r="S342" s="87">
        <f t="shared" si="57"/>
        <v>1.9337016574585635E-2</v>
      </c>
    </row>
    <row r="343" spans="1:19">
      <c r="A343" s="82">
        <v>20190523</v>
      </c>
      <c r="B343" s="82" t="s">
        <v>99</v>
      </c>
      <c r="C343" s="78">
        <v>43500</v>
      </c>
      <c r="D343" s="78">
        <v>43850</v>
      </c>
      <c r="E343" s="83">
        <v>5969782550</v>
      </c>
      <c r="F343" s="83">
        <f t="shared" si="58"/>
        <v>0.49316648071487618</v>
      </c>
      <c r="G343" s="133">
        <f t="shared" si="59"/>
        <v>0.49316648071487618</v>
      </c>
      <c r="H343" s="77">
        <v>184500</v>
      </c>
      <c r="I343" s="77">
        <v>180500</v>
      </c>
      <c r="J343" s="88">
        <v>128329070</v>
      </c>
      <c r="K343" s="84">
        <f t="shared" si="60"/>
        <v>5.9854833220896904</v>
      </c>
      <c r="L343" s="84">
        <f t="shared" si="61"/>
        <v>5.9854833220896904</v>
      </c>
      <c r="M343" s="96">
        <f t="shared" si="62"/>
        <v>0</v>
      </c>
      <c r="N343" s="96">
        <f t="shared" si="63"/>
        <v>307106933477196</v>
      </c>
      <c r="O343" s="89">
        <f t="shared" si="64"/>
        <v>267742765372789.62</v>
      </c>
      <c r="P343" s="86">
        <f t="shared" si="55"/>
        <v>871.82260049062245</v>
      </c>
      <c r="Q343" s="97">
        <f t="shared" si="65"/>
        <v>-7.5690416021404194E-3</v>
      </c>
      <c r="R343" s="87">
        <f t="shared" si="56"/>
        <v>8.0459770114942528E-3</v>
      </c>
      <c r="S343" s="87">
        <f t="shared" si="57"/>
        <v>-2.1680216802168022E-2</v>
      </c>
    </row>
    <row r="344" spans="1:19">
      <c r="A344" s="82">
        <v>20190524</v>
      </c>
      <c r="B344" s="82" t="s">
        <v>99</v>
      </c>
      <c r="C344" s="78">
        <v>43850</v>
      </c>
      <c r="D344" s="78">
        <v>42700</v>
      </c>
      <c r="E344" s="83">
        <v>5969782550</v>
      </c>
      <c r="F344" s="83">
        <f t="shared" si="58"/>
        <v>0.49316648071487618</v>
      </c>
      <c r="G344" s="133">
        <f t="shared" si="59"/>
        <v>0.49316648071487618</v>
      </c>
      <c r="H344" s="77">
        <v>180500</v>
      </c>
      <c r="I344" s="77">
        <v>181000</v>
      </c>
      <c r="J344" s="88">
        <v>128329070</v>
      </c>
      <c r="K344" s="84">
        <f t="shared" si="60"/>
        <v>5.9854833220896904</v>
      </c>
      <c r="L344" s="84">
        <f t="shared" si="61"/>
        <v>5.9854833220896904</v>
      </c>
      <c r="M344" s="96">
        <f t="shared" si="62"/>
        <v>0</v>
      </c>
      <c r="N344" s="96">
        <f t="shared" si="63"/>
        <v>307106933477196</v>
      </c>
      <c r="O344" s="89">
        <f t="shared" si="64"/>
        <v>264741109978462.69</v>
      </c>
      <c r="P344" s="86">
        <f t="shared" si="55"/>
        <v>862.04862580258498</v>
      </c>
      <c r="Q344" s="97">
        <f t="shared" si="65"/>
        <v>-1.1210967325849454E-2</v>
      </c>
      <c r="R344" s="87">
        <f t="shared" si="56"/>
        <v>-2.6225769669327253E-2</v>
      </c>
      <c r="S344" s="87">
        <f t="shared" si="57"/>
        <v>2.7700831024930748E-3</v>
      </c>
    </row>
    <row r="345" spans="1:19">
      <c r="A345" s="82">
        <v>20190527</v>
      </c>
      <c r="B345" s="82" t="s">
        <v>99</v>
      </c>
      <c r="C345" s="78">
        <v>42700</v>
      </c>
      <c r="D345" s="78">
        <v>42650</v>
      </c>
      <c r="E345" s="83">
        <v>5969782550</v>
      </c>
      <c r="F345" s="83">
        <f t="shared" si="58"/>
        <v>0.49316648071487618</v>
      </c>
      <c r="G345" s="133">
        <f t="shared" si="59"/>
        <v>0.49316648071487618</v>
      </c>
      <c r="H345" s="77">
        <v>181000</v>
      </c>
      <c r="I345" s="77">
        <v>174000</v>
      </c>
      <c r="J345" s="88">
        <v>128329070</v>
      </c>
      <c r="K345" s="84">
        <f t="shared" si="60"/>
        <v>5.9854833220896904</v>
      </c>
      <c r="L345" s="84">
        <f t="shared" si="61"/>
        <v>5.9854833220896904</v>
      </c>
      <c r="M345" s="96">
        <f t="shared" si="62"/>
        <v>0</v>
      </c>
      <c r="N345" s="96">
        <f t="shared" si="63"/>
        <v>307106933477196</v>
      </c>
      <c r="O345" s="89">
        <f t="shared" si="64"/>
        <v>259217124588351.91</v>
      </c>
      <c r="P345" s="86">
        <f t="shared" si="55"/>
        <v>844.06145329701542</v>
      </c>
      <c r="Q345" s="97">
        <f t="shared" si="65"/>
        <v>-2.0865612411159678E-2</v>
      </c>
      <c r="R345" s="87">
        <f t="shared" si="56"/>
        <v>-1.17096018735363E-3</v>
      </c>
      <c r="S345" s="87">
        <f t="shared" si="57"/>
        <v>-3.8674033149171269E-2</v>
      </c>
    </row>
    <row r="346" spans="1:19">
      <c r="A346" s="82">
        <v>20190528</v>
      </c>
      <c r="B346" s="82" t="s">
        <v>99</v>
      </c>
      <c r="C346" s="78">
        <v>42650</v>
      </c>
      <c r="D346" s="78">
        <v>42550</v>
      </c>
      <c r="E346" s="83">
        <v>5969782550</v>
      </c>
      <c r="F346" s="83">
        <f t="shared" si="58"/>
        <v>0.49316648071487618</v>
      </c>
      <c r="G346" s="133">
        <f t="shared" si="59"/>
        <v>0.49316648071487618</v>
      </c>
      <c r="H346" s="77">
        <v>174000</v>
      </c>
      <c r="I346" s="77">
        <v>186000</v>
      </c>
      <c r="J346" s="88">
        <v>128329070</v>
      </c>
      <c r="K346" s="84">
        <f t="shared" si="60"/>
        <v>5.9854833220896904</v>
      </c>
      <c r="L346" s="84">
        <f t="shared" si="61"/>
        <v>5.9854833220896904</v>
      </c>
      <c r="M346" s="96">
        <f t="shared" si="62"/>
        <v>0</v>
      </c>
      <c r="N346" s="96">
        <f t="shared" si="63"/>
        <v>307106933477196</v>
      </c>
      <c r="O346" s="89">
        <f t="shared" si="64"/>
        <v>268140053021961.62</v>
      </c>
      <c r="P346" s="86">
        <f t="shared" si="55"/>
        <v>873.11624646817745</v>
      </c>
      <c r="Q346" s="97">
        <f t="shared" si="65"/>
        <v>3.4422604014992246E-2</v>
      </c>
      <c r="R346" s="87">
        <f t="shared" si="56"/>
        <v>-2.3446658851113715E-3</v>
      </c>
      <c r="S346" s="87">
        <f t="shared" si="57"/>
        <v>6.8965517241379309E-2</v>
      </c>
    </row>
    <row r="347" spans="1:19">
      <c r="A347" s="82">
        <v>20190529</v>
      </c>
      <c r="B347" s="82" t="s">
        <v>99</v>
      </c>
      <c r="C347" s="78">
        <v>42550</v>
      </c>
      <c r="D347" s="78">
        <v>41800</v>
      </c>
      <c r="E347" s="83">
        <v>5969782550</v>
      </c>
      <c r="F347" s="83">
        <f t="shared" si="58"/>
        <v>0.49316648071487618</v>
      </c>
      <c r="G347" s="133">
        <f t="shared" si="59"/>
        <v>0.49316648071487618</v>
      </c>
      <c r="H347" s="77">
        <v>186000</v>
      </c>
      <c r="I347" s="77">
        <v>185500</v>
      </c>
      <c r="J347" s="88">
        <v>128329070</v>
      </c>
      <c r="K347" s="84">
        <f t="shared" si="60"/>
        <v>5.9854833220896904</v>
      </c>
      <c r="L347" s="84">
        <f t="shared" si="61"/>
        <v>5.9854833220896904</v>
      </c>
      <c r="M347" s="96">
        <f t="shared" si="62"/>
        <v>0</v>
      </c>
      <c r="N347" s="96">
        <f t="shared" si="63"/>
        <v>307106933477196</v>
      </c>
      <c r="O347" s="89">
        <f t="shared" si="64"/>
        <v>265547924779737.06</v>
      </c>
      <c r="P347" s="86">
        <f t="shared" si="55"/>
        <v>864.67577196349794</v>
      </c>
      <c r="Q347" s="97">
        <f t="shared" si="65"/>
        <v>-9.6670684331231771E-3</v>
      </c>
      <c r="R347" s="87">
        <f t="shared" si="56"/>
        <v>-1.7626321974148061E-2</v>
      </c>
      <c r="S347" s="87">
        <f t="shared" si="57"/>
        <v>-2.6881720430107529E-3</v>
      </c>
    </row>
    <row r="348" spans="1:19">
      <c r="A348" s="82">
        <v>20190530</v>
      </c>
      <c r="B348" s="82" t="s">
        <v>99</v>
      </c>
      <c r="C348" s="78">
        <v>41800</v>
      </c>
      <c r="D348" s="78">
        <v>42550</v>
      </c>
      <c r="E348" s="83">
        <v>5969782550</v>
      </c>
      <c r="F348" s="83">
        <f t="shared" si="58"/>
        <v>0.49316648071487618</v>
      </c>
      <c r="G348" s="133">
        <f t="shared" si="59"/>
        <v>0.49316648071487618</v>
      </c>
      <c r="H348" s="77">
        <v>185500</v>
      </c>
      <c r="I348" s="77">
        <v>186000</v>
      </c>
      <c r="J348" s="88">
        <v>128329070</v>
      </c>
      <c r="K348" s="84">
        <f t="shared" si="60"/>
        <v>5.9854833220896904</v>
      </c>
      <c r="L348" s="84">
        <f t="shared" si="61"/>
        <v>5.9854833220896904</v>
      </c>
      <c r="M348" s="96">
        <f t="shared" si="62"/>
        <v>0</v>
      </c>
      <c r="N348" s="96">
        <f t="shared" si="63"/>
        <v>307106933477196</v>
      </c>
      <c r="O348" s="89">
        <f t="shared" si="64"/>
        <v>268140053021961.62</v>
      </c>
      <c r="P348" s="86">
        <f t="shared" si="55"/>
        <v>873.11624646817745</v>
      </c>
      <c r="Q348" s="97">
        <f t="shared" si="65"/>
        <v>9.7614328727089941E-3</v>
      </c>
      <c r="R348" s="87">
        <f t="shared" si="56"/>
        <v>1.7942583732057416E-2</v>
      </c>
      <c r="S348" s="87">
        <f t="shared" si="57"/>
        <v>2.6954177897574125E-3</v>
      </c>
    </row>
    <row r="349" spans="1:19">
      <c r="A349" s="82">
        <v>20190531</v>
      </c>
      <c r="B349" s="82" t="s">
        <v>99</v>
      </c>
      <c r="C349" s="78">
        <v>42550</v>
      </c>
      <c r="D349" s="78">
        <v>42500</v>
      </c>
      <c r="E349" s="83">
        <v>5969782550</v>
      </c>
      <c r="F349" s="83">
        <f t="shared" si="58"/>
        <v>0.49316648071487618</v>
      </c>
      <c r="G349" s="133">
        <f t="shared" si="59"/>
        <v>0.49316648071487618</v>
      </c>
      <c r="H349" s="77">
        <v>186000</v>
      </c>
      <c r="I349" s="77">
        <v>190000</v>
      </c>
      <c r="J349" s="88">
        <v>128329070</v>
      </c>
      <c r="K349" s="84">
        <f t="shared" si="60"/>
        <v>5.9854833220896904</v>
      </c>
      <c r="L349" s="84">
        <f t="shared" si="61"/>
        <v>5.9854833220896904</v>
      </c>
      <c r="M349" s="96">
        <f t="shared" si="62"/>
        <v>0</v>
      </c>
      <c r="N349" s="96">
        <f t="shared" si="63"/>
        <v>307106933477196</v>
      </c>
      <c r="O349" s="89">
        <f t="shared" si="64"/>
        <v>271065294222317.91</v>
      </c>
      <c r="P349" s="86">
        <f t="shared" si="55"/>
        <v>882.64140165511969</v>
      </c>
      <c r="Q349" s="97">
        <f t="shared" si="65"/>
        <v>1.0909378018645548E-2</v>
      </c>
      <c r="R349" s="87">
        <f t="shared" si="56"/>
        <v>-1.1750881316098707E-3</v>
      </c>
      <c r="S349" s="87">
        <f t="shared" si="57"/>
        <v>2.1505376344086023E-2</v>
      </c>
    </row>
    <row r="350" spans="1:19">
      <c r="A350" s="82">
        <v>20190603</v>
      </c>
      <c r="B350" s="82" t="s">
        <v>99</v>
      </c>
      <c r="C350" s="78">
        <v>42500</v>
      </c>
      <c r="D350" s="78">
        <v>43800</v>
      </c>
      <c r="E350" s="83">
        <v>5969782550</v>
      </c>
      <c r="F350" s="83">
        <f t="shared" si="58"/>
        <v>0.49316648071487618</v>
      </c>
      <c r="G350" s="133">
        <f t="shared" si="59"/>
        <v>0.49316648071487618</v>
      </c>
      <c r="H350" s="77">
        <v>190000</v>
      </c>
      <c r="I350" s="77">
        <v>193000</v>
      </c>
      <c r="J350" s="88">
        <v>128329070</v>
      </c>
      <c r="K350" s="84">
        <f t="shared" si="60"/>
        <v>5.9854833220896904</v>
      </c>
      <c r="L350" s="84">
        <f t="shared" si="61"/>
        <v>5.9854833220896904</v>
      </c>
      <c r="M350" s="96">
        <f t="shared" si="62"/>
        <v>0</v>
      </c>
      <c r="N350" s="96">
        <f t="shared" si="63"/>
        <v>307106933477196</v>
      </c>
      <c r="O350" s="89">
        <f t="shared" si="64"/>
        <v>277196954393052.31</v>
      </c>
      <c r="P350" s="86">
        <f t="shared" si="55"/>
        <v>902.60728162177872</v>
      </c>
      <c r="Q350" s="97">
        <f t="shared" si="65"/>
        <v>2.2620602125868135E-2</v>
      </c>
      <c r="R350" s="87">
        <f t="shared" si="56"/>
        <v>3.0588235294117649E-2</v>
      </c>
      <c r="S350" s="87">
        <f t="shared" si="57"/>
        <v>1.5789473684210527E-2</v>
      </c>
    </row>
    <row r="351" spans="1:19">
      <c r="A351" s="82">
        <v>20190604</v>
      </c>
      <c r="B351" s="82" t="s">
        <v>99</v>
      </c>
      <c r="C351" s="78">
        <v>43800</v>
      </c>
      <c r="D351" s="78">
        <v>43450</v>
      </c>
      <c r="E351" s="83">
        <v>5969782550</v>
      </c>
      <c r="F351" s="83">
        <f t="shared" si="58"/>
        <v>0.49316648071487618</v>
      </c>
      <c r="G351" s="133">
        <f t="shared" si="59"/>
        <v>0.49316648071487618</v>
      </c>
      <c r="H351" s="77">
        <v>193000</v>
      </c>
      <c r="I351" s="77">
        <v>195500</v>
      </c>
      <c r="J351" s="88">
        <v>128329070</v>
      </c>
      <c r="K351" s="84">
        <f t="shared" si="60"/>
        <v>5.9854833220896904</v>
      </c>
      <c r="L351" s="84">
        <f t="shared" si="61"/>
        <v>5.9854833220896904</v>
      </c>
      <c r="M351" s="96">
        <f t="shared" si="62"/>
        <v>0</v>
      </c>
      <c r="N351" s="96">
        <f t="shared" si="63"/>
        <v>307106933477196</v>
      </c>
      <c r="O351" s="89">
        <f t="shared" si="64"/>
        <v>278086799335827.19</v>
      </c>
      <c r="P351" s="86">
        <f t="shared" si="55"/>
        <v>905.50479009773426</v>
      </c>
      <c r="Q351" s="97">
        <f t="shared" si="65"/>
        <v>3.2101541112646171E-3</v>
      </c>
      <c r="R351" s="87">
        <f t="shared" si="56"/>
        <v>-7.9908675799086754E-3</v>
      </c>
      <c r="S351" s="87">
        <f t="shared" si="57"/>
        <v>1.2953367875647668E-2</v>
      </c>
    </row>
    <row r="352" spans="1:19">
      <c r="A352" s="82">
        <v>20190605</v>
      </c>
      <c r="B352" s="82" t="s">
        <v>99</v>
      </c>
      <c r="C352" s="78">
        <v>43450</v>
      </c>
      <c r="D352" s="78">
        <v>43900</v>
      </c>
      <c r="E352" s="83">
        <v>5969782550</v>
      </c>
      <c r="F352" s="83">
        <f t="shared" si="58"/>
        <v>0.49316648071487618</v>
      </c>
      <c r="G352" s="133">
        <f t="shared" si="59"/>
        <v>0.49316648071487618</v>
      </c>
      <c r="H352" s="77">
        <v>195500</v>
      </c>
      <c r="I352" s="77">
        <v>196000</v>
      </c>
      <c r="J352" s="88">
        <v>128329070</v>
      </c>
      <c r="K352" s="84">
        <f t="shared" si="60"/>
        <v>5.9854833220896904</v>
      </c>
      <c r="L352" s="84">
        <f t="shared" si="61"/>
        <v>5.9854833220896904</v>
      </c>
      <c r="M352" s="96">
        <f t="shared" si="62"/>
        <v>0</v>
      </c>
      <c r="N352" s="96">
        <f t="shared" si="63"/>
        <v>307106933477196</v>
      </c>
      <c r="O352" s="89">
        <f t="shared" si="64"/>
        <v>279795698582806.81</v>
      </c>
      <c r="P352" s="86">
        <f t="shared" si="55"/>
        <v>911.06929894040593</v>
      </c>
      <c r="Q352" s="97">
        <f t="shared" si="65"/>
        <v>6.1452008907330845E-3</v>
      </c>
      <c r="R352" s="87">
        <f t="shared" si="56"/>
        <v>1.0356731875719217E-2</v>
      </c>
      <c r="S352" s="87">
        <f t="shared" si="57"/>
        <v>2.5575447570332483E-3</v>
      </c>
    </row>
    <row r="353" spans="1:19">
      <c r="A353" s="82">
        <v>20190607</v>
      </c>
      <c r="B353" s="82" t="s">
        <v>99</v>
      </c>
      <c r="C353" s="78">
        <v>43900</v>
      </c>
      <c r="D353" s="78">
        <v>44200</v>
      </c>
      <c r="E353" s="83">
        <v>5969782550</v>
      </c>
      <c r="F353" s="83">
        <f t="shared" si="58"/>
        <v>0.49316648071487618</v>
      </c>
      <c r="G353" s="133">
        <f t="shared" si="59"/>
        <v>0.49316648071487618</v>
      </c>
      <c r="H353" s="77">
        <v>196000</v>
      </c>
      <c r="I353" s="77">
        <v>196500</v>
      </c>
      <c r="J353" s="88">
        <v>128329070</v>
      </c>
      <c r="K353" s="84">
        <f t="shared" si="60"/>
        <v>5.9854833220896904</v>
      </c>
      <c r="L353" s="84">
        <f t="shared" si="61"/>
        <v>5.9854833220896904</v>
      </c>
      <c r="M353" s="96">
        <f t="shared" si="62"/>
        <v>0</v>
      </c>
      <c r="N353" s="96">
        <f t="shared" si="63"/>
        <v>307106933477196</v>
      </c>
      <c r="O353" s="89">
        <f t="shared" si="64"/>
        <v>281062983332163.91</v>
      </c>
      <c r="P353" s="86">
        <f t="shared" si="55"/>
        <v>915.19582495207328</v>
      </c>
      <c r="Q353" s="97">
        <f t="shared" si="65"/>
        <v>4.5293217721929539E-3</v>
      </c>
      <c r="R353" s="87">
        <f t="shared" si="56"/>
        <v>6.8337129840546698E-3</v>
      </c>
      <c r="S353" s="87">
        <f t="shared" si="57"/>
        <v>2.5510204081632651E-3</v>
      </c>
    </row>
    <row r="354" spans="1:19" s="80" customFormat="1">
      <c r="A354" s="84">
        <v>20190610</v>
      </c>
      <c r="B354" s="84" t="s">
        <v>99</v>
      </c>
      <c r="C354" s="78">
        <v>44200</v>
      </c>
      <c r="D354" s="78">
        <v>44800</v>
      </c>
      <c r="E354" s="83">
        <v>5969782550</v>
      </c>
      <c r="F354" s="83">
        <f t="shared" si="58"/>
        <v>0.49316648071487618</v>
      </c>
      <c r="G354" s="133">
        <f t="shared" si="59"/>
        <v>0.49316648071487618</v>
      </c>
      <c r="H354" s="77">
        <v>196500</v>
      </c>
      <c r="I354" s="77">
        <v>198500</v>
      </c>
      <c r="J354" s="88">
        <v>128329070</v>
      </c>
      <c r="K354" s="84">
        <f t="shared" si="60"/>
        <v>5.9854833220896904</v>
      </c>
      <c r="L354" s="84">
        <f t="shared" si="61"/>
        <v>5.9854833220896904</v>
      </c>
      <c r="M354" s="96">
        <f t="shared" si="62"/>
        <v>0</v>
      </c>
      <c r="N354" s="96">
        <f t="shared" si="63"/>
        <v>307106933477196</v>
      </c>
      <c r="O354" s="89">
        <f t="shared" si="64"/>
        <v>284365664339102.37</v>
      </c>
      <c r="P354" s="86">
        <f t="shared" si="55"/>
        <v>925.94999767472768</v>
      </c>
      <c r="Q354" s="97">
        <f t="shared" si="65"/>
        <v>1.1750679395000053E-2</v>
      </c>
      <c r="R354" s="91">
        <f t="shared" si="56"/>
        <v>1.3574660633484163E-2</v>
      </c>
      <c r="S354" s="91">
        <f t="shared" si="57"/>
        <v>1.0178117048346057E-2</v>
      </c>
    </row>
    <row r="355" spans="1:19">
      <c r="A355" s="82">
        <v>20190611</v>
      </c>
      <c r="B355" s="82" t="s">
        <v>99</v>
      </c>
      <c r="C355" s="78">
        <v>44800</v>
      </c>
      <c r="D355" s="78">
        <v>44850</v>
      </c>
      <c r="E355" s="83">
        <v>5969782550</v>
      </c>
      <c r="F355" s="83">
        <f t="shared" si="58"/>
        <v>0.49316648071487618</v>
      </c>
      <c r="G355" s="133">
        <f t="shared" si="59"/>
        <v>0.49316648071487618</v>
      </c>
      <c r="H355" s="77">
        <v>198500</v>
      </c>
      <c r="I355" s="77">
        <v>202000</v>
      </c>
      <c r="J355" s="88">
        <v>128329070</v>
      </c>
      <c r="K355" s="84">
        <f t="shared" si="60"/>
        <v>5.9854833220896904</v>
      </c>
      <c r="L355" s="84">
        <f t="shared" si="61"/>
        <v>5.9854833220896904</v>
      </c>
      <c r="M355" s="96">
        <f t="shared" si="62"/>
        <v>0</v>
      </c>
      <c r="N355" s="96">
        <f t="shared" si="63"/>
        <v>307106933477196</v>
      </c>
      <c r="O355" s="89">
        <f t="shared" si="64"/>
        <v>287201259450428.25</v>
      </c>
      <c r="P355" s="86">
        <f t="shared" si="55"/>
        <v>935.18324773267989</v>
      </c>
      <c r="Q355" s="97">
        <f t="shared" si="65"/>
        <v>9.9716508247086871E-3</v>
      </c>
      <c r="R355" s="87">
        <f t="shared" si="56"/>
        <v>1.1160714285714285E-3</v>
      </c>
      <c r="S355" s="87">
        <f t="shared" si="57"/>
        <v>1.7632241813602016E-2</v>
      </c>
    </row>
    <row r="356" spans="1:19">
      <c r="A356" s="82">
        <v>20190612</v>
      </c>
      <c r="B356" s="82" t="s">
        <v>99</v>
      </c>
      <c r="C356" s="78">
        <v>44850</v>
      </c>
      <c r="D356" s="78">
        <v>44600</v>
      </c>
      <c r="E356" s="83">
        <v>5969782550</v>
      </c>
      <c r="F356" s="83">
        <f t="shared" si="58"/>
        <v>0.49316648071487618</v>
      </c>
      <c r="G356" s="133">
        <f t="shared" si="59"/>
        <v>0.49316648071487618</v>
      </c>
      <c r="H356" s="77">
        <v>202000</v>
      </c>
      <c r="I356" s="77">
        <v>204000</v>
      </c>
      <c r="J356" s="88">
        <v>128329070</v>
      </c>
      <c r="K356" s="84">
        <f t="shared" si="60"/>
        <v>5.9854833220896904</v>
      </c>
      <c r="L356" s="84">
        <f t="shared" si="61"/>
        <v>5.9854833220896904</v>
      </c>
      <c r="M356" s="96">
        <f t="shared" si="62"/>
        <v>0</v>
      </c>
      <c r="N356" s="96">
        <f t="shared" si="63"/>
        <v>307106933477196</v>
      </c>
      <c r="O356" s="89">
        <f t="shared" si="64"/>
        <v>288001458304172.62</v>
      </c>
      <c r="P356" s="86">
        <f t="shared" si="55"/>
        <v>937.78885107964504</v>
      </c>
      <c r="Q356" s="97">
        <f t="shared" si="65"/>
        <v>2.786195489795557E-3</v>
      </c>
      <c r="R356" s="87">
        <f t="shared" si="56"/>
        <v>-5.5741360089186179E-3</v>
      </c>
      <c r="S356" s="87">
        <f t="shared" si="57"/>
        <v>9.9009900990099011E-3</v>
      </c>
    </row>
    <row r="357" spans="1:19">
      <c r="A357" s="82">
        <v>20190613</v>
      </c>
      <c r="B357" s="82" t="s">
        <v>99</v>
      </c>
      <c r="C357" s="78">
        <v>44600</v>
      </c>
      <c r="D357" s="78">
        <v>43750</v>
      </c>
      <c r="E357" s="83">
        <v>5969782550</v>
      </c>
      <c r="F357" s="83">
        <f t="shared" si="58"/>
        <v>0.49316648071487618</v>
      </c>
      <c r="G357" s="133">
        <f t="shared" si="59"/>
        <v>0.49316648071487618</v>
      </c>
      <c r="H357" s="77">
        <v>204000</v>
      </c>
      <c r="I357" s="77">
        <v>207000</v>
      </c>
      <c r="J357" s="88">
        <v>128329070</v>
      </c>
      <c r="K357" s="84">
        <f t="shared" si="60"/>
        <v>5.9854833220896904</v>
      </c>
      <c r="L357" s="84">
        <f t="shared" si="61"/>
        <v>5.9854833220896904</v>
      </c>
      <c r="M357" s="96">
        <f t="shared" si="62"/>
        <v>0</v>
      </c>
      <c r="N357" s="96">
        <f t="shared" si="63"/>
        <v>307106933477196</v>
      </c>
      <c r="O357" s="89">
        <f t="shared" si="64"/>
        <v>287803310675651.37</v>
      </c>
      <c r="P357" s="86">
        <f t="shared" si="55"/>
        <v>937.14364380191375</v>
      </c>
      <c r="Q357" s="97">
        <f t="shared" si="65"/>
        <v>-6.8800911525924221E-4</v>
      </c>
      <c r="R357" s="87">
        <f t="shared" si="56"/>
        <v>-1.905829596412556E-2</v>
      </c>
      <c r="S357" s="87">
        <f t="shared" si="57"/>
        <v>1.4705882352941176E-2</v>
      </c>
    </row>
    <row r="358" spans="1:19">
      <c r="A358" s="82">
        <v>20190614</v>
      </c>
      <c r="B358" s="82" t="s">
        <v>99</v>
      </c>
      <c r="C358" s="78">
        <v>43750</v>
      </c>
      <c r="D358" s="78">
        <v>44000</v>
      </c>
      <c r="E358" s="83">
        <v>5969782550</v>
      </c>
      <c r="F358" s="83">
        <f t="shared" si="58"/>
        <v>0.49316648071487618</v>
      </c>
      <c r="G358" s="133">
        <f t="shared" si="59"/>
        <v>0.49316648071487618</v>
      </c>
      <c r="H358" s="77">
        <v>207000</v>
      </c>
      <c r="I358" s="77">
        <v>201000</v>
      </c>
      <c r="J358" s="88">
        <v>128329070</v>
      </c>
      <c r="K358" s="84">
        <f t="shared" si="60"/>
        <v>5.9854833220896904</v>
      </c>
      <c r="L358" s="84">
        <f t="shared" si="61"/>
        <v>5.9854833220896904</v>
      </c>
      <c r="M358" s="96">
        <f t="shared" si="62"/>
        <v>0</v>
      </c>
      <c r="N358" s="96">
        <f t="shared" si="63"/>
        <v>307106933477196</v>
      </c>
      <c r="O358" s="89">
        <f t="shared" si="64"/>
        <v>283930665789009.87</v>
      </c>
      <c r="P358" s="86">
        <f t="shared" si="55"/>
        <v>924.53355765767151</v>
      </c>
      <c r="Q358" s="97">
        <f t="shared" si="65"/>
        <v>-1.3455873309970045E-2</v>
      </c>
      <c r="R358" s="87">
        <f t="shared" si="56"/>
        <v>5.7142857142857143E-3</v>
      </c>
      <c r="S358" s="87">
        <f t="shared" si="57"/>
        <v>-2.8985507246376812E-2</v>
      </c>
    </row>
    <row r="359" spans="1:19">
      <c r="A359" s="82">
        <v>20190617</v>
      </c>
      <c r="B359" s="82" t="s">
        <v>99</v>
      </c>
      <c r="C359" s="78">
        <v>44000</v>
      </c>
      <c r="D359" s="78">
        <v>43900</v>
      </c>
      <c r="E359" s="83">
        <v>5969782550</v>
      </c>
      <c r="F359" s="83">
        <f t="shared" si="58"/>
        <v>0.49316648071487618</v>
      </c>
      <c r="G359" s="133">
        <f t="shared" si="59"/>
        <v>0.49316648071487618</v>
      </c>
      <c r="H359" s="77">
        <v>201000</v>
      </c>
      <c r="I359" s="77">
        <v>205000</v>
      </c>
      <c r="J359" s="88">
        <v>128329070</v>
      </c>
      <c r="K359" s="84">
        <f t="shared" si="60"/>
        <v>5.9854833220896904</v>
      </c>
      <c r="L359" s="84">
        <f t="shared" si="61"/>
        <v>5.9854833220896904</v>
      </c>
      <c r="M359" s="96">
        <f t="shared" si="62"/>
        <v>0</v>
      </c>
      <c r="N359" s="96">
        <f t="shared" si="63"/>
        <v>307106933477196</v>
      </c>
      <c r="O359" s="89">
        <f t="shared" si="64"/>
        <v>286708702156825.31</v>
      </c>
      <c r="P359" s="86">
        <f t="shared" si="55"/>
        <v>933.57938523427924</v>
      </c>
      <c r="Q359" s="97">
        <f t="shared" si="65"/>
        <v>9.78420685943035E-3</v>
      </c>
      <c r="R359" s="87">
        <f t="shared" si="56"/>
        <v>-2.2727272727272726E-3</v>
      </c>
      <c r="S359" s="87">
        <f t="shared" si="57"/>
        <v>1.9900497512437811E-2</v>
      </c>
    </row>
    <row r="360" spans="1:19">
      <c r="A360" s="82">
        <v>20190618</v>
      </c>
      <c r="B360" s="82" t="s">
        <v>99</v>
      </c>
      <c r="C360" s="78">
        <v>43900</v>
      </c>
      <c r="D360" s="78">
        <v>44350</v>
      </c>
      <c r="E360" s="83">
        <v>5969782550</v>
      </c>
      <c r="F360" s="83">
        <f t="shared" si="58"/>
        <v>0.49316648071487618</v>
      </c>
      <c r="G360" s="133">
        <f t="shared" si="59"/>
        <v>0.49316648071487618</v>
      </c>
      <c r="H360" s="77">
        <v>205000</v>
      </c>
      <c r="I360" s="77">
        <v>208000</v>
      </c>
      <c r="J360" s="88">
        <v>128329070</v>
      </c>
      <c r="K360" s="84">
        <f t="shared" si="60"/>
        <v>5.9854833220896904</v>
      </c>
      <c r="L360" s="84">
        <f t="shared" si="61"/>
        <v>5.9854833220896904</v>
      </c>
      <c r="M360" s="96">
        <f t="shared" si="62"/>
        <v>0</v>
      </c>
      <c r="N360" s="96">
        <f t="shared" si="63"/>
        <v>307106933477196</v>
      </c>
      <c r="O360" s="89">
        <f t="shared" si="64"/>
        <v>290337880174365.62</v>
      </c>
      <c r="P360" s="86">
        <f t="shared" si="55"/>
        <v>945.39669582524891</v>
      </c>
      <c r="Q360" s="97">
        <f t="shared" si="65"/>
        <v>1.2658067195864812E-2</v>
      </c>
      <c r="R360" s="87">
        <f t="shared" si="56"/>
        <v>1.0250569476082005E-2</v>
      </c>
      <c r="S360" s="87">
        <f t="shared" si="57"/>
        <v>1.4634146341463415E-2</v>
      </c>
    </row>
    <row r="361" spans="1:19">
      <c r="A361" s="82">
        <v>20190619</v>
      </c>
      <c r="B361" s="82" t="s">
        <v>99</v>
      </c>
      <c r="C361" s="78">
        <v>44350</v>
      </c>
      <c r="D361" s="78">
        <v>45350</v>
      </c>
      <c r="E361" s="83">
        <v>5969782550</v>
      </c>
      <c r="F361" s="83">
        <f t="shared" si="58"/>
        <v>0.49316648071487618</v>
      </c>
      <c r="G361" s="133">
        <f t="shared" si="59"/>
        <v>0.49316648071487618</v>
      </c>
      <c r="H361" s="77">
        <v>208000</v>
      </c>
      <c r="I361" s="77">
        <v>211500</v>
      </c>
      <c r="J361" s="88">
        <v>128329070</v>
      </c>
      <c r="K361" s="84">
        <f t="shared" si="60"/>
        <v>5.9854833220896904</v>
      </c>
      <c r="L361" s="84">
        <f t="shared" si="61"/>
        <v>5.9854833220896904</v>
      </c>
      <c r="M361" s="96">
        <f t="shared" si="62"/>
        <v>0</v>
      </c>
      <c r="N361" s="96">
        <f t="shared" si="63"/>
        <v>307106933477196</v>
      </c>
      <c r="O361" s="89">
        <f t="shared" si="64"/>
        <v>295970367103967.19</v>
      </c>
      <c r="P361" s="86">
        <f t="shared" si="55"/>
        <v>963.7371704795595</v>
      </c>
      <c r="Q361" s="97">
        <f t="shared" si="65"/>
        <v>1.939976597686429E-2</v>
      </c>
      <c r="R361" s="87">
        <f t="shared" si="56"/>
        <v>2.2547914317925591E-2</v>
      </c>
      <c r="S361" s="87">
        <f t="shared" si="57"/>
        <v>1.6826923076923076E-2</v>
      </c>
    </row>
    <row r="362" spans="1:19">
      <c r="A362" s="82">
        <v>20190620</v>
      </c>
      <c r="B362" s="82" t="s">
        <v>99</v>
      </c>
      <c r="C362" s="78">
        <v>45350</v>
      </c>
      <c r="D362" s="78">
        <v>45500</v>
      </c>
      <c r="E362" s="83">
        <v>5969782550</v>
      </c>
      <c r="F362" s="83">
        <f t="shared" si="58"/>
        <v>0.49316648071487618</v>
      </c>
      <c r="G362" s="133">
        <f t="shared" si="59"/>
        <v>0.49316648071487618</v>
      </c>
      <c r="H362" s="77">
        <v>211500</v>
      </c>
      <c r="I362" s="77">
        <v>214000</v>
      </c>
      <c r="J362" s="88">
        <v>128329070</v>
      </c>
      <c r="K362" s="84">
        <f t="shared" si="60"/>
        <v>5.9854833220896904</v>
      </c>
      <c r="L362" s="84">
        <f t="shared" si="61"/>
        <v>5.9854833220896904</v>
      </c>
      <c r="M362" s="96">
        <f t="shared" si="62"/>
        <v>0</v>
      </c>
      <c r="N362" s="96">
        <f t="shared" si="63"/>
        <v>307106933477196</v>
      </c>
      <c r="O362" s="89">
        <f t="shared" si="64"/>
        <v>298332260372150.37</v>
      </c>
      <c r="P362" s="86">
        <f t="shared" si="55"/>
        <v>971.4279550588617</v>
      </c>
      <c r="Q362" s="97">
        <f t="shared" si="65"/>
        <v>7.9801680529508253E-3</v>
      </c>
      <c r="R362" s="87">
        <f t="shared" si="56"/>
        <v>3.3076074972436605E-3</v>
      </c>
      <c r="S362" s="87">
        <f t="shared" si="57"/>
        <v>1.1820330969267139E-2</v>
      </c>
    </row>
    <row r="363" spans="1:19">
      <c r="A363" s="82">
        <v>20190621</v>
      </c>
      <c r="B363" s="82" t="s">
        <v>99</v>
      </c>
      <c r="C363" s="78">
        <v>45500</v>
      </c>
      <c r="D363" s="78">
        <v>45700</v>
      </c>
      <c r="E363" s="83">
        <v>5969782550</v>
      </c>
      <c r="F363" s="83">
        <f t="shared" si="58"/>
        <v>0.49316648071487618</v>
      </c>
      <c r="G363" s="133">
        <f t="shared" si="59"/>
        <v>0.49316648071487618</v>
      </c>
      <c r="H363" s="77">
        <v>214000</v>
      </c>
      <c r="I363" s="77">
        <v>212500</v>
      </c>
      <c r="J363" s="88">
        <v>128329070</v>
      </c>
      <c r="K363" s="84">
        <f t="shared" si="60"/>
        <v>5.9854833220896904</v>
      </c>
      <c r="L363" s="84">
        <f t="shared" si="61"/>
        <v>5.9854833220896904</v>
      </c>
      <c r="M363" s="96">
        <f t="shared" si="62"/>
        <v>0</v>
      </c>
      <c r="N363" s="96">
        <f t="shared" si="63"/>
        <v>307106933477196</v>
      </c>
      <c r="O363" s="89">
        <f t="shared" si="64"/>
        <v>297768912439977.25</v>
      </c>
      <c r="P363" s="86">
        <f t="shared" si="55"/>
        <v>969.59358445122132</v>
      </c>
      <c r="Q363" s="97">
        <f t="shared" si="65"/>
        <v>-1.888323882473848E-3</v>
      </c>
      <c r="R363" s="87">
        <f t="shared" si="56"/>
        <v>4.3956043956043956E-3</v>
      </c>
      <c r="S363" s="87">
        <f t="shared" si="57"/>
        <v>-7.0093457943925233E-3</v>
      </c>
    </row>
    <row r="364" spans="1:19">
      <c r="A364" s="82">
        <v>20190624</v>
      </c>
      <c r="B364" s="82" t="s">
        <v>99</v>
      </c>
      <c r="C364" s="78">
        <v>45700</v>
      </c>
      <c r="D364" s="78">
        <v>45500</v>
      </c>
      <c r="E364" s="83">
        <v>5969782550</v>
      </c>
      <c r="F364" s="83">
        <f t="shared" si="58"/>
        <v>0.49316648071487618</v>
      </c>
      <c r="G364" s="133">
        <f t="shared" si="59"/>
        <v>0.49316648071487618</v>
      </c>
      <c r="H364" s="77">
        <v>212500</v>
      </c>
      <c r="I364" s="77">
        <v>208500</v>
      </c>
      <c r="J364" s="88">
        <v>128329070</v>
      </c>
      <c r="K364" s="84">
        <f t="shared" si="60"/>
        <v>5.9854833220896904</v>
      </c>
      <c r="L364" s="84">
        <f t="shared" si="61"/>
        <v>5.9854833220896904</v>
      </c>
      <c r="M364" s="96">
        <f t="shared" si="62"/>
        <v>0</v>
      </c>
      <c r="N364" s="96">
        <f t="shared" si="63"/>
        <v>307106933477196</v>
      </c>
      <c r="O364" s="89">
        <f t="shared" si="64"/>
        <v>294107647076916.81</v>
      </c>
      <c r="P364" s="86">
        <f t="shared" si="55"/>
        <v>957.67179121260563</v>
      </c>
      <c r="Q364" s="97">
        <f t="shared" si="65"/>
        <v>-1.2295660191855837E-2</v>
      </c>
      <c r="R364" s="87">
        <f t="shared" si="56"/>
        <v>-4.3763676148796497E-3</v>
      </c>
      <c r="S364" s="87">
        <f t="shared" si="57"/>
        <v>-1.8823529411764704E-2</v>
      </c>
    </row>
    <row r="365" spans="1:19">
      <c r="A365" s="82">
        <v>20190625</v>
      </c>
      <c r="B365" s="82" t="s">
        <v>99</v>
      </c>
      <c r="C365" s="78">
        <v>45500</v>
      </c>
      <c r="D365" s="78">
        <v>45600</v>
      </c>
      <c r="E365" s="83">
        <v>5969782550</v>
      </c>
      <c r="F365" s="83">
        <f t="shared" si="58"/>
        <v>0.49316648071487618</v>
      </c>
      <c r="G365" s="133">
        <f t="shared" si="59"/>
        <v>0.49316648071487618</v>
      </c>
      <c r="H365" s="77">
        <v>208500</v>
      </c>
      <c r="I365" s="77">
        <v>208000</v>
      </c>
      <c r="J365" s="88">
        <v>128329070</v>
      </c>
      <c r="K365" s="84">
        <f t="shared" si="60"/>
        <v>5.9854833220896904</v>
      </c>
      <c r="L365" s="84">
        <f t="shared" si="61"/>
        <v>5.9854833220896904</v>
      </c>
      <c r="M365" s="96">
        <f t="shared" si="62"/>
        <v>0</v>
      </c>
      <c r="N365" s="96">
        <f t="shared" si="63"/>
        <v>307106933477196</v>
      </c>
      <c r="O365" s="89">
        <f t="shared" si="64"/>
        <v>294018000987886.31</v>
      </c>
      <c r="P365" s="86">
        <f t="shared" si="55"/>
        <v>957.37988608361525</v>
      </c>
      <c r="Q365" s="97">
        <f t="shared" si="65"/>
        <v>-3.048070661251997E-4</v>
      </c>
      <c r="R365" s="87">
        <f t="shared" si="56"/>
        <v>2.1978021978021978E-3</v>
      </c>
      <c r="S365" s="87">
        <f t="shared" si="57"/>
        <v>-2.3980815347721821E-3</v>
      </c>
    </row>
    <row r="366" spans="1:19">
      <c r="A366" s="82">
        <v>20190626</v>
      </c>
      <c r="B366" s="82" t="s">
        <v>99</v>
      </c>
      <c r="C366" s="78">
        <v>45600</v>
      </c>
      <c r="D366" s="78">
        <v>45700</v>
      </c>
      <c r="E366" s="83">
        <v>5969782550</v>
      </c>
      <c r="F366" s="83">
        <f t="shared" si="58"/>
        <v>0.49316648071487618</v>
      </c>
      <c r="G366" s="133">
        <f t="shared" si="59"/>
        <v>0.49316648071487618</v>
      </c>
      <c r="H366" s="77">
        <v>208000</v>
      </c>
      <c r="I366" s="77">
        <v>210500</v>
      </c>
      <c r="J366" s="88">
        <v>128329070</v>
      </c>
      <c r="K366" s="84">
        <f t="shared" si="60"/>
        <v>5.9854833220896904</v>
      </c>
      <c r="L366" s="84">
        <f t="shared" si="61"/>
        <v>5.9854833220896904</v>
      </c>
      <c r="M366" s="96">
        <f t="shared" si="62"/>
        <v>0</v>
      </c>
      <c r="N366" s="96">
        <f t="shared" si="63"/>
        <v>307106933477196</v>
      </c>
      <c r="O366" s="89">
        <f t="shared" si="64"/>
        <v>296232689423528.69</v>
      </c>
      <c r="P366" s="86">
        <f t="shared" si="55"/>
        <v>964.59134305258272</v>
      </c>
      <c r="Q366" s="97">
        <f t="shared" si="65"/>
        <v>7.5324926643984633E-3</v>
      </c>
      <c r="R366" s="87">
        <f t="shared" si="56"/>
        <v>2.1929824561403508E-3</v>
      </c>
      <c r="S366" s="87">
        <f t="shared" si="57"/>
        <v>1.201923076923077E-2</v>
      </c>
    </row>
    <row r="367" spans="1:19">
      <c r="A367" s="82">
        <v>20190627</v>
      </c>
      <c r="B367" s="82" t="s">
        <v>99</v>
      </c>
      <c r="C367" s="78">
        <v>45700</v>
      </c>
      <c r="D367" s="78">
        <v>46500</v>
      </c>
      <c r="E367" s="83">
        <v>5969782550</v>
      </c>
      <c r="F367" s="83">
        <f t="shared" si="58"/>
        <v>0.49316648071487618</v>
      </c>
      <c r="G367" s="133">
        <f t="shared" si="59"/>
        <v>0.49316648071487618</v>
      </c>
      <c r="H367" s="77">
        <v>210500</v>
      </c>
      <c r="I367" s="77">
        <v>204000</v>
      </c>
      <c r="J367" s="88">
        <v>128329070</v>
      </c>
      <c r="K367" s="84">
        <f t="shared" si="60"/>
        <v>5.9854833220896904</v>
      </c>
      <c r="L367" s="84">
        <f t="shared" si="61"/>
        <v>5.9854833220896904</v>
      </c>
      <c r="M367" s="96">
        <f t="shared" si="62"/>
        <v>0</v>
      </c>
      <c r="N367" s="96">
        <f t="shared" si="63"/>
        <v>307106933477196</v>
      </c>
      <c r="O367" s="89">
        <f t="shared" si="64"/>
        <v>293595241940724.12</v>
      </c>
      <c r="P367" s="86">
        <f t="shared" si="55"/>
        <v>956.00330027236203</v>
      </c>
      <c r="Q367" s="97">
        <f t="shared" si="65"/>
        <v>-8.9032965535878021E-3</v>
      </c>
      <c r="R367" s="87">
        <f t="shared" si="56"/>
        <v>1.7505470459518599E-2</v>
      </c>
      <c r="S367" s="87">
        <f t="shared" si="57"/>
        <v>-3.0878859857482184E-2</v>
      </c>
    </row>
    <row r="368" spans="1:19" s="80" customFormat="1">
      <c r="A368" s="84">
        <v>20190628</v>
      </c>
      <c r="B368" s="84" t="s">
        <v>99</v>
      </c>
      <c r="C368" s="78">
        <v>46500</v>
      </c>
      <c r="D368" s="78">
        <v>47000</v>
      </c>
      <c r="E368" s="83">
        <v>5969782550</v>
      </c>
      <c r="F368" s="83">
        <f t="shared" si="58"/>
        <v>0.49316648071487618</v>
      </c>
      <c r="G368" s="133">
        <f t="shared" si="59"/>
        <v>0.49316648071487618</v>
      </c>
      <c r="H368" s="77">
        <v>204000</v>
      </c>
      <c r="I368" s="77">
        <v>205500</v>
      </c>
      <c r="J368" s="88">
        <v>128329070</v>
      </c>
      <c r="K368" s="84">
        <f t="shared" si="60"/>
        <v>5.9854833220896904</v>
      </c>
      <c r="L368" s="84">
        <f t="shared" si="61"/>
        <v>5.9854833220896904</v>
      </c>
      <c r="M368" s="96">
        <f t="shared" si="62"/>
        <v>0</v>
      </c>
      <c r="N368" s="96">
        <f t="shared" si="63"/>
        <v>307106933477196</v>
      </c>
      <c r="O368" s="89">
        <f t="shared" si="64"/>
        <v>296219457528468.87</v>
      </c>
      <c r="P368" s="86">
        <f t="shared" si="55"/>
        <v>964.54825742468768</v>
      </c>
      <c r="Q368" s="97">
        <f t="shared" si="65"/>
        <v>8.9382088428891643E-3</v>
      </c>
      <c r="R368" s="91">
        <f t="shared" si="56"/>
        <v>1.0752688172043012E-2</v>
      </c>
      <c r="S368" s="91">
        <f t="shared" si="57"/>
        <v>7.3529411764705881E-3</v>
      </c>
    </row>
    <row r="369" spans="1:19" s="17" customFormat="1">
      <c r="A369" s="90">
        <v>20190701</v>
      </c>
      <c r="B369" s="90" t="s">
        <v>100</v>
      </c>
      <c r="C369" s="23">
        <v>47000</v>
      </c>
      <c r="D369" s="20">
        <v>46600</v>
      </c>
      <c r="E369" s="91">
        <v>5969782550</v>
      </c>
      <c r="F369" s="91">
        <f t="shared" si="58"/>
        <v>0.49316648071487618</v>
      </c>
      <c r="G369" s="146">
        <f t="shared" si="59"/>
        <v>0.43759590074395022</v>
      </c>
      <c r="H369" s="23">
        <v>205500</v>
      </c>
      <c r="I369" s="20">
        <v>208000</v>
      </c>
      <c r="J369" s="92">
        <v>128329070</v>
      </c>
      <c r="K369" s="91">
        <f t="shared" si="60"/>
        <v>5.9854833220896904</v>
      </c>
      <c r="L369" s="91">
        <f t="shared" si="61"/>
        <v>6.9836746892843076</v>
      </c>
      <c r="M369" s="93">
        <f t="shared" si="62"/>
        <v>0</v>
      </c>
      <c r="N369" s="93">
        <f t="shared" si="63"/>
        <v>318233329822761</v>
      </c>
      <c r="O369" s="92">
        <f t="shared" si="64"/>
        <v>308146983981260.87</v>
      </c>
      <c r="P369" s="94">
        <f t="shared" si="55"/>
        <v>968.30518711815103</v>
      </c>
      <c r="Q369" s="95">
        <f t="shared" si="65"/>
        <v>3.8950147538436572E-3</v>
      </c>
      <c r="R369" s="91">
        <f t="shared" si="56"/>
        <v>-8.5106382978723406E-3</v>
      </c>
      <c r="S369" s="91">
        <f t="shared" si="57"/>
        <v>1.2165450121654502E-2</v>
      </c>
    </row>
    <row r="370" spans="1:19">
      <c r="A370" s="82">
        <v>20190702</v>
      </c>
      <c r="B370" s="82" t="s">
        <v>99</v>
      </c>
      <c r="C370" s="143">
        <v>46600</v>
      </c>
      <c r="D370" s="78">
        <v>46250</v>
      </c>
      <c r="E370" s="83">
        <v>5969782550</v>
      </c>
      <c r="F370" s="83">
        <f t="shared" si="58"/>
        <v>0.43759590074395022</v>
      </c>
      <c r="G370" s="133">
        <f t="shared" si="59"/>
        <v>0.43759590074395022</v>
      </c>
      <c r="H370" s="19">
        <v>208000</v>
      </c>
      <c r="I370" s="77">
        <v>205000</v>
      </c>
      <c r="J370" s="88">
        <v>128329070</v>
      </c>
      <c r="K370" s="84">
        <f t="shared" si="60"/>
        <v>6.9836746892843076</v>
      </c>
      <c r="L370" s="84">
        <f t="shared" si="61"/>
        <v>6.9836746892843076</v>
      </c>
      <c r="M370" s="96">
        <f t="shared" si="62"/>
        <v>0</v>
      </c>
      <c r="N370" s="96">
        <f t="shared" si="63"/>
        <v>318233329822761</v>
      </c>
      <c r="O370" s="89">
        <f t="shared" si="64"/>
        <v>304544035216811.25</v>
      </c>
      <c r="P370" s="86">
        <f t="shared" si="55"/>
        <v>956.98346677397387</v>
      </c>
      <c r="Q370" s="97">
        <f t="shared" si="65"/>
        <v>-1.1692305788294506E-2</v>
      </c>
      <c r="R370" s="87">
        <f t="shared" si="56"/>
        <v>-7.5107296137339056E-3</v>
      </c>
      <c r="S370" s="87">
        <f t="shared" si="57"/>
        <v>-1.4423076923076924E-2</v>
      </c>
    </row>
    <row r="371" spans="1:19">
      <c r="A371" s="82">
        <v>20190703</v>
      </c>
      <c r="B371" s="82" t="s">
        <v>99</v>
      </c>
      <c r="C371" s="78">
        <v>46250</v>
      </c>
      <c r="D371" s="78">
        <v>45400</v>
      </c>
      <c r="E371" s="83">
        <v>5969782550</v>
      </c>
      <c r="F371" s="83">
        <f t="shared" si="58"/>
        <v>0.43759590074395022</v>
      </c>
      <c r="G371" s="133">
        <f t="shared" si="59"/>
        <v>0.43759590074395022</v>
      </c>
      <c r="H371" s="77">
        <v>205000</v>
      </c>
      <c r="I371" s="77">
        <v>206000</v>
      </c>
      <c r="J371" s="88">
        <v>128329070</v>
      </c>
      <c r="K371" s="84">
        <f t="shared" si="60"/>
        <v>6.9836746892843076</v>
      </c>
      <c r="L371" s="84">
        <f t="shared" si="61"/>
        <v>6.9836746892843076</v>
      </c>
      <c r="M371" s="96">
        <f t="shared" si="62"/>
        <v>0</v>
      </c>
      <c r="N371" s="96">
        <f t="shared" si="63"/>
        <v>318233329822761</v>
      </c>
      <c r="O371" s="89">
        <f t="shared" si="64"/>
        <v>303219744178488.75</v>
      </c>
      <c r="P371" s="86">
        <f t="shared" si="55"/>
        <v>952.82208292690768</v>
      </c>
      <c r="Q371" s="97">
        <f t="shared" si="65"/>
        <v>-4.3484386006106945E-3</v>
      </c>
      <c r="R371" s="87">
        <f t="shared" si="56"/>
        <v>-1.8378378378378378E-2</v>
      </c>
      <c r="S371" s="87">
        <f t="shared" si="57"/>
        <v>4.8780487804878049E-3</v>
      </c>
    </row>
    <row r="372" spans="1:19">
      <c r="A372" s="82">
        <v>20190704</v>
      </c>
      <c r="B372" s="82" t="s">
        <v>99</v>
      </c>
      <c r="C372" s="78">
        <v>45400</v>
      </c>
      <c r="D372" s="78">
        <v>46000</v>
      </c>
      <c r="E372" s="83">
        <v>5969782550</v>
      </c>
      <c r="F372" s="83">
        <f t="shared" si="58"/>
        <v>0.43759590074395022</v>
      </c>
      <c r="G372" s="133">
        <f t="shared" si="59"/>
        <v>0.43759590074395022</v>
      </c>
      <c r="H372" s="77">
        <v>206000</v>
      </c>
      <c r="I372" s="77">
        <v>203500</v>
      </c>
      <c r="J372" s="88">
        <v>128329070</v>
      </c>
      <c r="K372" s="84">
        <f t="shared" si="60"/>
        <v>6.9836746892843076</v>
      </c>
      <c r="L372" s="84">
        <f t="shared" si="61"/>
        <v>6.9836746892843076</v>
      </c>
      <c r="M372" s="96">
        <f t="shared" si="62"/>
        <v>0</v>
      </c>
      <c r="N372" s="96">
        <f t="shared" si="63"/>
        <v>318233329822761</v>
      </c>
      <c r="O372" s="89">
        <f t="shared" si="64"/>
        <v>302546634406670.44</v>
      </c>
      <c r="P372" s="86">
        <f t="shared" si="55"/>
        <v>950.70693750140117</v>
      </c>
      <c r="Q372" s="97">
        <f t="shared" si="65"/>
        <v>-2.2198744796186336E-3</v>
      </c>
      <c r="R372" s="87">
        <f t="shared" si="56"/>
        <v>1.3215859030837005E-2</v>
      </c>
      <c r="S372" s="87">
        <f t="shared" si="57"/>
        <v>-1.2135922330097087E-2</v>
      </c>
    </row>
    <row r="373" spans="1:19">
      <c r="A373" s="82">
        <v>20190705</v>
      </c>
      <c r="B373" s="82" t="s">
        <v>99</v>
      </c>
      <c r="C373" s="78">
        <v>46000</v>
      </c>
      <c r="D373" s="78">
        <v>45650</v>
      </c>
      <c r="E373" s="83">
        <v>5969782550</v>
      </c>
      <c r="F373" s="83">
        <f t="shared" si="58"/>
        <v>0.43759590074395022</v>
      </c>
      <c r="G373" s="133">
        <f t="shared" si="59"/>
        <v>0.43759590074395022</v>
      </c>
      <c r="H373" s="77">
        <v>203500</v>
      </c>
      <c r="I373" s="77">
        <v>208000</v>
      </c>
      <c r="J373" s="88">
        <v>128329070</v>
      </c>
      <c r="K373" s="84">
        <f t="shared" si="60"/>
        <v>6.9836746892843076</v>
      </c>
      <c r="L373" s="84">
        <f t="shared" si="61"/>
        <v>6.9836746892843076</v>
      </c>
      <c r="M373" s="96">
        <f t="shared" si="62"/>
        <v>0</v>
      </c>
      <c r="N373" s="96">
        <f t="shared" si="63"/>
        <v>318233329822761</v>
      </c>
      <c r="O373" s="89">
        <f t="shared" si="64"/>
        <v>305665249227658.75</v>
      </c>
      <c r="P373" s="86">
        <f t="shared" si="55"/>
        <v>960.50671184535577</v>
      </c>
      <c r="Q373" s="97">
        <f t="shared" si="65"/>
        <v>1.0307881385308764E-2</v>
      </c>
      <c r="R373" s="87">
        <f t="shared" si="56"/>
        <v>-7.6086956521739134E-3</v>
      </c>
      <c r="S373" s="87">
        <f t="shared" si="57"/>
        <v>2.2113022113022112E-2</v>
      </c>
    </row>
    <row r="374" spans="1:19">
      <c r="A374" s="82">
        <v>20190708</v>
      </c>
      <c r="B374" s="82" t="s">
        <v>99</v>
      </c>
      <c r="C374" s="78">
        <v>45650</v>
      </c>
      <c r="D374" s="78">
        <v>44400</v>
      </c>
      <c r="E374" s="83">
        <v>5969782550</v>
      </c>
      <c r="F374" s="83">
        <f t="shared" si="58"/>
        <v>0.43759590074395022</v>
      </c>
      <c r="G374" s="133">
        <f t="shared" si="59"/>
        <v>0.43759590074395022</v>
      </c>
      <c r="H374" s="77">
        <v>208000</v>
      </c>
      <c r="I374" s="77">
        <v>206000</v>
      </c>
      <c r="J374" s="88">
        <v>128329070</v>
      </c>
      <c r="K374" s="84">
        <f t="shared" si="60"/>
        <v>6.9836746892843076</v>
      </c>
      <c r="L374" s="84">
        <f t="shared" si="61"/>
        <v>6.9836746892843076</v>
      </c>
      <c r="M374" s="96">
        <f t="shared" si="62"/>
        <v>0</v>
      </c>
      <c r="N374" s="96">
        <f t="shared" si="63"/>
        <v>318233329822761</v>
      </c>
      <c r="O374" s="89">
        <f t="shared" si="64"/>
        <v>300607391806276</v>
      </c>
      <c r="P374" s="86">
        <f t="shared" si="55"/>
        <v>944.61316158712316</v>
      </c>
      <c r="Q374" s="97">
        <f t="shared" si="65"/>
        <v>-1.654704757627088E-2</v>
      </c>
      <c r="R374" s="87">
        <f t="shared" si="56"/>
        <v>-2.7382256297918947E-2</v>
      </c>
      <c r="S374" s="87">
        <f t="shared" si="57"/>
        <v>-9.6153846153846159E-3</v>
      </c>
    </row>
    <row r="375" spans="1:19">
      <c r="A375" s="82">
        <v>20190709</v>
      </c>
      <c r="B375" s="82" t="s">
        <v>99</v>
      </c>
      <c r="C375" s="78">
        <v>44400</v>
      </c>
      <c r="D375" s="78">
        <v>45100</v>
      </c>
      <c r="E375" s="83">
        <v>5969782550</v>
      </c>
      <c r="F375" s="83">
        <f t="shared" si="58"/>
        <v>0.43759590074395022</v>
      </c>
      <c r="G375" s="133">
        <f t="shared" si="59"/>
        <v>0.43759590074395022</v>
      </c>
      <c r="H375" s="77">
        <v>206000</v>
      </c>
      <c r="I375" s="77">
        <v>192500</v>
      </c>
      <c r="J375" s="88">
        <v>128329070</v>
      </c>
      <c r="K375" s="84">
        <f t="shared" si="60"/>
        <v>6.9836746892843076</v>
      </c>
      <c r="L375" s="84">
        <f t="shared" si="61"/>
        <v>6.9836746892843076</v>
      </c>
      <c r="M375" s="96">
        <f t="shared" si="62"/>
        <v>0</v>
      </c>
      <c r="N375" s="96">
        <f t="shared" si="63"/>
        <v>318233329822761</v>
      </c>
      <c r="O375" s="89">
        <f t="shared" si="64"/>
        <v>290337224013036.62</v>
      </c>
      <c r="P375" s="86">
        <f t="shared" si="55"/>
        <v>912.34071608633508</v>
      </c>
      <c r="Q375" s="97">
        <f t="shared" si="65"/>
        <v>-3.4164721404648289E-2</v>
      </c>
      <c r="R375" s="87">
        <f t="shared" si="56"/>
        <v>1.5765765765765764E-2</v>
      </c>
      <c r="S375" s="87">
        <f t="shared" si="57"/>
        <v>-6.553398058252427E-2</v>
      </c>
    </row>
    <row r="376" spans="1:19">
      <c r="A376" s="82">
        <v>20190710</v>
      </c>
      <c r="B376" s="82" t="s">
        <v>99</v>
      </c>
      <c r="C376" s="78">
        <v>45100</v>
      </c>
      <c r="D376" s="78">
        <v>45550</v>
      </c>
      <c r="E376" s="83">
        <v>5969782550</v>
      </c>
      <c r="F376" s="83">
        <f t="shared" si="58"/>
        <v>0.43759590074395022</v>
      </c>
      <c r="G376" s="133">
        <f t="shared" si="59"/>
        <v>0.43759590074395022</v>
      </c>
      <c r="H376" s="77">
        <v>192500</v>
      </c>
      <c r="I376" s="77">
        <v>189000</v>
      </c>
      <c r="J376" s="88">
        <v>128329070</v>
      </c>
      <c r="K376" s="84">
        <f t="shared" si="60"/>
        <v>6.9836746892843076</v>
      </c>
      <c r="L376" s="84">
        <f t="shared" si="61"/>
        <v>6.9836746892843076</v>
      </c>
      <c r="M376" s="96">
        <f t="shared" si="62"/>
        <v>0</v>
      </c>
      <c r="N376" s="96">
        <f t="shared" si="63"/>
        <v>318233329822761</v>
      </c>
      <c r="O376" s="89">
        <f t="shared" si="64"/>
        <v>288376052907328</v>
      </c>
      <c r="P376" s="86">
        <f t="shared" si="55"/>
        <v>906.17803316811001</v>
      </c>
      <c r="Q376" s="97">
        <f t="shared" si="65"/>
        <v>-6.754804219043422E-3</v>
      </c>
      <c r="R376" s="87">
        <f t="shared" si="56"/>
        <v>9.9778270509977823E-3</v>
      </c>
      <c r="S376" s="87">
        <f t="shared" si="57"/>
        <v>-1.8181818181818181E-2</v>
      </c>
    </row>
    <row r="377" spans="1:19">
      <c r="A377" s="82">
        <v>20190711</v>
      </c>
      <c r="B377" s="82" t="s">
        <v>99</v>
      </c>
      <c r="C377" s="78">
        <v>45550</v>
      </c>
      <c r="D377" s="78">
        <v>46200</v>
      </c>
      <c r="E377" s="83">
        <v>5969782550</v>
      </c>
      <c r="F377" s="83">
        <f t="shared" si="58"/>
        <v>0.43759590074395022</v>
      </c>
      <c r="G377" s="133">
        <f t="shared" si="59"/>
        <v>0.43759590074395022</v>
      </c>
      <c r="H377" s="77">
        <v>189000</v>
      </c>
      <c r="I377" s="77">
        <v>191500</v>
      </c>
      <c r="J377" s="88">
        <v>128329070</v>
      </c>
      <c r="K377" s="84">
        <f t="shared" si="60"/>
        <v>6.9836746892843076</v>
      </c>
      <c r="L377" s="84">
        <f t="shared" si="61"/>
        <v>6.9836746892843076</v>
      </c>
      <c r="M377" s="96">
        <f t="shared" si="62"/>
        <v>0</v>
      </c>
      <c r="N377" s="96">
        <f t="shared" si="63"/>
        <v>318233329822761</v>
      </c>
      <c r="O377" s="89">
        <f t="shared" si="64"/>
        <v>292314603144412.25</v>
      </c>
      <c r="P377" s="86">
        <f t="shared" si="55"/>
        <v>918.55433026834714</v>
      </c>
      <c r="Q377" s="97">
        <f t="shared" si="65"/>
        <v>1.3657688276737497E-2</v>
      </c>
      <c r="R377" s="87">
        <f t="shared" si="56"/>
        <v>1.4270032930845226E-2</v>
      </c>
      <c r="S377" s="87">
        <f t="shared" si="57"/>
        <v>1.3227513227513227E-2</v>
      </c>
    </row>
    <row r="378" spans="1:19">
      <c r="A378" s="82">
        <v>20190712</v>
      </c>
      <c r="B378" s="82" t="s">
        <v>99</v>
      </c>
      <c r="C378" s="78">
        <v>46200</v>
      </c>
      <c r="D378" s="78">
        <v>46300</v>
      </c>
      <c r="E378" s="83">
        <v>5969782550</v>
      </c>
      <c r="F378" s="83">
        <f t="shared" si="58"/>
        <v>0.43759590074395022</v>
      </c>
      <c r="G378" s="133">
        <f t="shared" si="59"/>
        <v>0.43759590074395022</v>
      </c>
      <c r="H378" s="77">
        <v>191500</v>
      </c>
      <c r="I378" s="77">
        <v>188500</v>
      </c>
      <c r="J378" s="88">
        <v>128329070</v>
      </c>
      <c r="K378" s="84">
        <f t="shared" si="60"/>
        <v>6.9836746892843076</v>
      </c>
      <c r="L378" s="84">
        <f t="shared" si="61"/>
        <v>6.9836746892843076</v>
      </c>
      <c r="M378" s="96">
        <f t="shared" si="62"/>
        <v>0</v>
      </c>
      <c r="N378" s="96">
        <f t="shared" si="63"/>
        <v>318233329822761</v>
      </c>
      <c r="O378" s="89">
        <f t="shared" si="64"/>
        <v>289887212947458.37</v>
      </c>
      <c r="P378" s="86">
        <f t="shared" si="55"/>
        <v>910.92662452707293</v>
      </c>
      <c r="Q378" s="97">
        <f t="shared" si="65"/>
        <v>-8.304033294411501E-3</v>
      </c>
      <c r="R378" s="87">
        <f t="shared" si="56"/>
        <v>2.1645021645021645E-3</v>
      </c>
      <c r="S378" s="87">
        <f t="shared" si="57"/>
        <v>-1.5665796344647518E-2</v>
      </c>
    </row>
    <row r="379" spans="1:19">
      <c r="A379" s="82">
        <v>20190715</v>
      </c>
      <c r="B379" s="82" t="s">
        <v>99</v>
      </c>
      <c r="C379" s="78">
        <v>46300</v>
      </c>
      <c r="D379" s="78">
        <v>46450</v>
      </c>
      <c r="E379" s="83">
        <v>5969782550</v>
      </c>
      <c r="F379" s="83">
        <f t="shared" si="58"/>
        <v>0.43759590074395022</v>
      </c>
      <c r="G379" s="133">
        <f t="shared" si="59"/>
        <v>0.43759590074395022</v>
      </c>
      <c r="H379" s="77">
        <v>188500</v>
      </c>
      <c r="I379" s="77">
        <v>183500</v>
      </c>
      <c r="J379" s="88">
        <v>128329070</v>
      </c>
      <c r="K379" s="84">
        <f t="shared" si="60"/>
        <v>6.9836746892843076</v>
      </c>
      <c r="L379" s="84">
        <f t="shared" si="61"/>
        <v>6.9836746892843076</v>
      </c>
      <c r="M379" s="96">
        <f t="shared" si="62"/>
        <v>0</v>
      </c>
      <c r="N379" s="96">
        <f t="shared" si="63"/>
        <v>318233329822761</v>
      </c>
      <c r="O379" s="89">
        <f t="shared" si="64"/>
        <v>285798023412998.31</v>
      </c>
      <c r="P379" s="86">
        <f t="shared" si="55"/>
        <v>898.076966269286</v>
      </c>
      <c r="Q379" s="97">
        <f t="shared" si="65"/>
        <v>-1.4106139739255182E-2</v>
      </c>
      <c r="R379" s="87">
        <f t="shared" si="56"/>
        <v>3.2397408207343412E-3</v>
      </c>
      <c r="S379" s="87">
        <f t="shared" si="57"/>
        <v>-2.6525198938992044E-2</v>
      </c>
    </row>
    <row r="380" spans="1:19">
      <c r="A380" s="82">
        <v>20190716</v>
      </c>
      <c r="B380" s="82" t="s">
        <v>99</v>
      </c>
      <c r="C380" s="78">
        <v>46450</v>
      </c>
      <c r="D380" s="78">
        <v>46850</v>
      </c>
      <c r="E380" s="83">
        <v>5969782550</v>
      </c>
      <c r="F380" s="83">
        <f t="shared" si="58"/>
        <v>0.43759590074395022</v>
      </c>
      <c r="G380" s="133">
        <f t="shared" si="59"/>
        <v>0.43759590074395022</v>
      </c>
      <c r="H380" s="77">
        <v>183500</v>
      </c>
      <c r="I380" s="77">
        <v>188500</v>
      </c>
      <c r="J380" s="88">
        <v>128329070</v>
      </c>
      <c r="K380" s="84">
        <f t="shared" si="60"/>
        <v>6.9836746892843076</v>
      </c>
      <c r="L380" s="84">
        <f t="shared" si="61"/>
        <v>6.9836746892843076</v>
      </c>
      <c r="M380" s="96">
        <f t="shared" si="62"/>
        <v>0</v>
      </c>
      <c r="N380" s="96">
        <f t="shared" si="63"/>
        <v>318233329822761</v>
      </c>
      <c r="O380" s="89">
        <f t="shared" si="64"/>
        <v>291324006752175.37</v>
      </c>
      <c r="P380" s="86">
        <f t="shared" si="55"/>
        <v>915.4415312639544</v>
      </c>
      <c r="Q380" s="97">
        <f t="shared" si="65"/>
        <v>1.933527486714505E-2</v>
      </c>
      <c r="R380" s="87">
        <f t="shared" si="56"/>
        <v>8.6114101184068884E-3</v>
      </c>
      <c r="S380" s="87">
        <f t="shared" si="57"/>
        <v>2.7247956403269755E-2</v>
      </c>
    </row>
    <row r="381" spans="1:19">
      <c r="A381" s="82">
        <v>20190717</v>
      </c>
      <c r="B381" s="82" t="s">
        <v>99</v>
      </c>
      <c r="C381" s="78">
        <v>46850</v>
      </c>
      <c r="D381" s="78">
        <v>46050</v>
      </c>
      <c r="E381" s="83">
        <v>5969782550</v>
      </c>
      <c r="F381" s="83">
        <f t="shared" si="58"/>
        <v>0.43759590074395022</v>
      </c>
      <c r="G381" s="133">
        <f t="shared" si="59"/>
        <v>0.43759590074395022</v>
      </c>
      <c r="H381" s="77">
        <v>188500</v>
      </c>
      <c r="I381" s="77">
        <v>184500</v>
      </c>
      <c r="J381" s="88">
        <v>128329070</v>
      </c>
      <c r="K381" s="84">
        <f t="shared" si="60"/>
        <v>6.9836746892843076</v>
      </c>
      <c r="L381" s="84">
        <f t="shared" si="61"/>
        <v>6.9836746892843076</v>
      </c>
      <c r="M381" s="96">
        <f t="shared" si="62"/>
        <v>0</v>
      </c>
      <c r="N381" s="96">
        <f t="shared" si="63"/>
        <v>318233329822761</v>
      </c>
      <c r="O381" s="89">
        <f t="shared" si="64"/>
        <v>285649290942171.62</v>
      </c>
      <c r="P381" s="86">
        <f t="shared" si="55"/>
        <v>897.60959702512321</v>
      </c>
      <c r="Q381" s="97">
        <f t="shared" si="65"/>
        <v>-1.9479053145218965E-2</v>
      </c>
      <c r="R381" s="87">
        <f t="shared" si="56"/>
        <v>-1.7075773745997867E-2</v>
      </c>
      <c r="S381" s="87">
        <f t="shared" si="57"/>
        <v>-2.1220159151193633E-2</v>
      </c>
    </row>
    <row r="382" spans="1:19">
      <c r="C382" s="27"/>
      <c r="H382" s="18"/>
    </row>
  </sheetData>
  <autoFilter ref="A2:S382"/>
  <mergeCells count="4">
    <mergeCell ref="M1:Q1"/>
    <mergeCell ref="R1:S1"/>
    <mergeCell ref="C1:G1"/>
    <mergeCell ref="H1:L1"/>
  </mergeCells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59" sqref="E759:E1137"/>
    </sheetView>
  </sheetViews>
  <sheetFormatPr defaultColWidth="8.875" defaultRowHeight="16.5"/>
  <cols>
    <col min="1" max="1" width="9.5" bestFit="1" customWidth="1"/>
    <col min="2" max="2" width="9" bestFit="1" customWidth="1"/>
    <col min="3" max="3" width="8.875" style="8"/>
    <col min="4" max="4" width="8.5" style="8" bestFit="1" customWidth="1"/>
    <col min="5" max="5" width="9" bestFit="1" customWidth="1"/>
    <col min="6" max="6" width="11.625" style="8" bestFit="1" customWidth="1"/>
    <col min="7" max="7" width="17.875" style="1" bestFit="1" customWidth="1"/>
    <col min="8" max="8" width="17.875" bestFit="1" customWidth="1"/>
    <col min="10" max="10" width="18.625" bestFit="1" customWidth="1"/>
  </cols>
  <sheetData>
    <row r="1" spans="1:10">
      <c r="A1" s="3" t="s">
        <v>12</v>
      </c>
      <c r="B1" s="3" t="s">
        <v>13</v>
      </c>
      <c r="C1" s="65" t="s">
        <v>14</v>
      </c>
      <c r="D1" s="65" t="s">
        <v>15</v>
      </c>
      <c r="E1" s="3" t="s">
        <v>16</v>
      </c>
      <c r="F1" s="65" t="s">
        <v>17</v>
      </c>
      <c r="G1" s="4" t="s">
        <v>18</v>
      </c>
      <c r="H1" s="3" t="s">
        <v>19</v>
      </c>
      <c r="I1" s="3" t="s">
        <v>20</v>
      </c>
      <c r="J1" s="3" t="s">
        <v>21</v>
      </c>
    </row>
    <row r="2" spans="1:10">
      <c r="A2">
        <v>20141201</v>
      </c>
      <c r="B2" s="2" t="s">
        <v>22</v>
      </c>
      <c r="C2" s="8">
        <v>1287000</v>
      </c>
      <c r="D2" s="8">
        <v>1295000</v>
      </c>
      <c r="E2">
        <v>25900</v>
      </c>
      <c r="F2" s="8">
        <v>147299337</v>
      </c>
      <c r="G2" s="1">
        <v>190752641415000</v>
      </c>
      <c r="H2" s="1">
        <v>143064480090000</v>
      </c>
      <c r="I2" t="e">
        <f>IF(C2*F2=D1*F1,0,1)</f>
        <v>#VALUE!</v>
      </c>
    </row>
    <row r="3" spans="1:10">
      <c r="A3">
        <v>20141202</v>
      </c>
      <c r="B3" s="2" t="s">
        <v>23</v>
      </c>
      <c r="C3" s="8">
        <v>1295000</v>
      </c>
      <c r="D3" s="8">
        <v>1295000</v>
      </c>
      <c r="E3">
        <v>25900</v>
      </c>
      <c r="F3" s="8">
        <v>147299337</v>
      </c>
      <c r="G3" s="1">
        <v>190752641415000</v>
      </c>
      <c r="H3" s="1">
        <v>143064480090000</v>
      </c>
      <c r="I3">
        <f>IF(C3*F3=D2*F2,0,1)</f>
        <v>0</v>
      </c>
    </row>
    <row r="4" spans="1:10">
      <c r="A4">
        <v>20141203</v>
      </c>
      <c r="B4" s="2" t="s">
        <v>4</v>
      </c>
      <c r="C4" s="8">
        <v>1295000</v>
      </c>
      <c r="D4" s="8">
        <v>1298000</v>
      </c>
      <c r="E4">
        <v>25960</v>
      </c>
      <c r="F4" s="8">
        <v>147299337</v>
      </c>
      <c r="G4" s="1">
        <v>191194539426000</v>
      </c>
      <c r="H4" s="1">
        <v>143395903596000</v>
      </c>
      <c r="I4">
        <f t="shared" ref="I4:I67" si="0">IF(C4*F4=D3*F3,0,1)</f>
        <v>0</v>
      </c>
    </row>
    <row r="5" spans="1:10">
      <c r="A5">
        <v>20141204</v>
      </c>
      <c r="B5" s="2" t="s">
        <v>4</v>
      </c>
      <c r="C5" s="8">
        <v>1298000</v>
      </c>
      <c r="D5" s="8">
        <v>1300000</v>
      </c>
      <c r="E5">
        <v>26000</v>
      </c>
      <c r="F5" s="8">
        <v>147299337</v>
      </c>
      <c r="G5" s="1">
        <v>191489138100000</v>
      </c>
      <c r="H5" s="1">
        <v>143616853900000</v>
      </c>
      <c r="I5">
        <f t="shared" si="0"/>
        <v>0</v>
      </c>
    </row>
    <row r="6" spans="1:10">
      <c r="A6">
        <v>20141205</v>
      </c>
      <c r="B6" s="2" t="s">
        <v>4</v>
      </c>
      <c r="C6" s="8">
        <v>1300000</v>
      </c>
      <c r="D6" s="8">
        <v>1302000</v>
      </c>
      <c r="E6">
        <v>26040</v>
      </c>
      <c r="F6" s="8">
        <v>147299337</v>
      </c>
      <c r="G6" s="1">
        <v>191783736774000</v>
      </c>
      <c r="H6" s="1">
        <v>143837801604000</v>
      </c>
      <c r="I6">
        <f t="shared" si="0"/>
        <v>0</v>
      </c>
    </row>
    <row r="7" spans="1:10">
      <c r="A7">
        <v>20141208</v>
      </c>
      <c r="B7" s="2" t="s">
        <v>4</v>
      </c>
      <c r="C7" s="8">
        <v>1302000</v>
      </c>
      <c r="D7" s="8">
        <v>1319000</v>
      </c>
      <c r="E7">
        <v>26380</v>
      </c>
      <c r="F7" s="8">
        <v>147299337</v>
      </c>
      <c r="G7" s="1">
        <v>194287825503000</v>
      </c>
      <c r="H7" s="1">
        <v>145715868138000</v>
      </c>
      <c r="I7">
        <f t="shared" si="0"/>
        <v>0</v>
      </c>
    </row>
    <row r="8" spans="1:10">
      <c r="A8">
        <v>20141209</v>
      </c>
      <c r="B8" s="2" t="s">
        <v>4</v>
      </c>
      <c r="C8" s="8">
        <v>1319000</v>
      </c>
      <c r="D8" s="8">
        <v>1349000</v>
      </c>
      <c r="E8">
        <v>26980</v>
      </c>
      <c r="F8" s="8">
        <v>147299337</v>
      </c>
      <c r="G8" s="1">
        <v>198706805613000</v>
      </c>
      <c r="H8" s="1">
        <v>149030103198000</v>
      </c>
      <c r="I8">
        <f t="shared" si="0"/>
        <v>0</v>
      </c>
    </row>
    <row r="9" spans="1:10">
      <c r="A9">
        <v>20141210</v>
      </c>
      <c r="B9" s="2" t="s">
        <v>4</v>
      </c>
      <c r="C9" s="8">
        <v>1349000</v>
      </c>
      <c r="D9" s="8">
        <v>1317000</v>
      </c>
      <c r="E9">
        <v>26340</v>
      </c>
      <c r="F9" s="8">
        <v>147299337</v>
      </c>
      <c r="G9" s="1">
        <v>193993226829000</v>
      </c>
      <c r="H9" s="1">
        <v>145494919134000</v>
      </c>
      <c r="I9">
        <f t="shared" si="0"/>
        <v>0</v>
      </c>
    </row>
    <row r="10" spans="1:10">
      <c r="A10">
        <v>20141211</v>
      </c>
      <c r="B10" s="2" t="s">
        <v>4</v>
      </c>
      <c r="C10" s="8">
        <v>1317000</v>
      </c>
      <c r="D10" s="8">
        <v>1305000</v>
      </c>
      <c r="E10">
        <v>26100</v>
      </c>
      <c r="F10" s="8">
        <v>147299337</v>
      </c>
      <c r="G10" s="1">
        <v>192225634785000</v>
      </c>
      <c r="H10" s="1">
        <v>144169225110000</v>
      </c>
      <c r="I10">
        <f t="shared" si="0"/>
        <v>0</v>
      </c>
    </row>
    <row r="11" spans="1:10">
      <c r="A11">
        <v>20141212</v>
      </c>
      <c r="B11" s="2" t="s">
        <v>4</v>
      </c>
      <c r="C11" s="8">
        <v>1305000</v>
      </c>
      <c r="D11" s="8">
        <v>1286000</v>
      </c>
      <c r="E11">
        <v>25720</v>
      </c>
      <c r="F11" s="8">
        <v>147299337</v>
      </c>
      <c r="G11" s="1">
        <v>189426947382000</v>
      </c>
      <c r="H11" s="1">
        <v>142070209572000</v>
      </c>
      <c r="I11">
        <f t="shared" si="0"/>
        <v>0</v>
      </c>
    </row>
    <row r="12" spans="1:10">
      <c r="A12">
        <v>20141215</v>
      </c>
      <c r="B12" s="2" t="s">
        <v>4</v>
      </c>
      <c r="C12" s="8">
        <v>1286000</v>
      </c>
      <c r="D12" s="8">
        <v>1273000</v>
      </c>
      <c r="E12">
        <v>25460</v>
      </c>
      <c r="F12" s="8">
        <v>147299337</v>
      </c>
      <c r="G12" s="1">
        <v>187512056001000</v>
      </c>
      <c r="H12" s="1">
        <v>140634041046000</v>
      </c>
      <c r="I12">
        <f t="shared" si="0"/>
        <v>0</v>
      </c>
    </row>
    <row r="13" spans="1:10">
      <c r="A13">
        <v>20141216</v>
      </c>
      <c r="B13" s="2" t="s">
        <v>4</v>
      </c>
      <c r="C13" s="8">
        <v>1273000</v>
      </c>
      <c r="D13" s="8">
        <v>1279000</v>
      </c>
      <c r="E13">
        <v>25580</v>
      </c>
      <c r="F13" s="8">
        <v>147299337</v>
      </c>
      <c r="G13" s="1">
        <v>188395852023000</v>
      </c>
      <c r="H13" s="1">
        <v>141296888058000</v>
      </c>
      <c r="I13">
        <f t="shared" si="0"/>
        <v>0</v>
      </c>
    </row>
    <row r="14" spans="1:10">
      <c r="A14">
        <v>20141217</v>
      </c>
      <c r="B14" s="2" t="s">
        <v>4</v>
      </c>
      <c r="C14" s="8">
        <v>1279000</v>
      </c>
      <c r="D14" s="8">
        <v>1266000</v>
      </c>
      <c r="E14">
        <v>25320</v>
      </c>
      <c r="F14" s="8">
        <v>147299337</v>
      </c>
      <c r="G14" s="1">
        <v>186480960642000</v>
      </c>
      <c r="H14" s="1">
        <v>139860719532000</v>
      </c>
      <c r="I14">
        <f t="shared" si="0"/>
        <v>0</v>
      </c>
    </row>
    <row r="15" spans="1:10">
      <c r="A15">
        <v>20141218</v>
      </c>
      <c r="B15" s="2" t="s">
        <v>4</v>
      </c>
      <c r="C15" s="8">
        <v>1266000</v>
      </c>
      <c r="D15" s="8">
        <v>1266000</v>
      </c>
      <c r="E15">
        <v>25320</v>
      </c>
      <c r="F15" s="8">
        <v>147299337</v>
      </c>
      <c r="G15" s="1">
        <v>186480960642000</v>
      </c>
      <c r="H15" s="1">
        <v>139860719532000</v>
      </c>
      <c r="I15">
        <f t="shared" si="0"/>
        <v>0</v>
      </c>
    </row>
    <row r="16" spans="1:10">
      <c r="A16">
        <v>20141219</v>
      </c>
      <c r="B16" s="2" t="s">
        <v>4</v>
      </c>
      <c r="C16" s="8">
        <v>1266000</v>
      </c>
      <c r="D16" s="8">
        <v>1328000</v>
      </c>
      <c r="E16">
        <v>26560</v>
      </c>
      <c r="F16" s="8">
        <v>147299337</v>
      </c>
      <c r="G16" s="1">
        <v>195613519536000</v>
      </c>
      <c r="H16" s="1">
        <v>146710138656000</v>
      </c>
      <c r="I16">
        <f t="shared" si="0"/>
        <v>0</v>
      </c>
    </row>
    <row r="17" spans="1:9">
      <c r="A17">
        <v>20141222</v>
      </c>
      <c r="B17" s="2" t="s">
        <v>4</v>
      </c>
      <c r="C17" s="8">
        <v>1328000</v>
      </c>
      <c r="D17" s="8">
        <v>1345000</v>
      </c>
      <c r="E17">
        <v>26900</v>
      </c>
      <c r="F17" s="8">
        <v>147299337</v>
      </c>
      <c r="G17" s="1">
        <v>198117608265000</v>
      </c>
      <c r="H17" s="1">
        <v>148588205190000</v>
      </c>
      <c r="I17">
        <f t="shared" si="0"/>
        <v>0</v>
      </c>
    </row>
    <row r="18" spans="1:9">
      <c r="A18">
        <v>20141223</v>
      </c>
      <c r="B18" s="2" t="s">
        <v>4</v>
      </c>
      <c r="C18" s="8">
        <v>1345000</v>
      </c>
      <c r="D18" s="8">
        <v>1339000</v>
      </c>
      <c r="E18">
        <v>26780</v>
      </c>
      <c r="F18" s="8">
        <v>147299337</v>
      </c>
      <c r="G18" s="1">
        <v>197233812243000</v>
      </c>
      <c r="H18" s="1">
        <v>147925358178000</v>
      </c>
      <c r="I18">
        <f t="shared" si="0"/>
        <v>0</v>
      </c>
    </row>
    <row r="19" spans="1:9">
      <c r="A19">
        <v>20141224</v>
      </c>
      <c r="B19" s="2" t="s">
        <v>4</v>
      </c>
      <c r="C19" s="8">
        <v>1339000</v>
      </c>
      <c r="D19" s="8">
        <v>1343000</v>
      </c>
      <c r="E19">
        <v>26860</v>
      </c>
      <c r="F19" s="8">
        <v>147299337</v>
      </c>
      <c r="G19" s="1">
        <v>197823009591000</v>
      </c>
      <c r="H19" s="1">
        <v>148367256186000</v>
      </c>
      <c r="I19">
        <f t="shared" si="0"/>
        <v>0</v>
      </c>
    </row>
    <row r="20" spans="1:9">
      <c r="A20">
        <v>20141226</v>
      </c>
      <c r="B20" s="2" t="s">
        <v>4</v>
      </c>
      <c r="C20" s="8">
        <v>1343000</v>
      </c>
      <c r="D20" s="8">
        <v>1352000</v>
      </c>
      <c r="E20">
        <v>27040</v>
      </c>
      <c r="F20" s="8">
        <v>147299337</v>
      </c>
      <c r="G20" s="1">
        <v>199148703624000</v>
      </c>
      <c r="H20" s="1">
        <v>149361526704000</v>
      </c>
      <c r="I20">
        <f t="shared" si="0"/>
        <v>0</v>
      </c>
    </row>
    <row r="21" spans="1:9">
      <c r="A21">
        <v>20141229</v>
      </c>
      <c r="B21" s="2" t="s">
        <v>4</v>
      </c>
      <c r="C21" s="8">
        <v>1352000</v>
      </c>
      <c r="D21" s="8">
        <v>1329000</v>
      </c>
      <c r="E21">
        <v>26580</v>
      </c>
      <c r="F21" s="8">
        <v>147299337</v>
      </c>
      <c r="G21" s="1">
        <v>195760818873000</v>
      </c>
      <c r="H21" s="1">
        <v>146820613158000</v>
      </c>
      <c r="I21">
        <f t="shared" si="0"/>
        <v>0</v>
      </c>
    </row>
    <row r="22" spans="1:9">
      <c r="A22">
        <v>20141230</v>
      </c>
      <c r="B22" s="2" t="s">
        <v>4</v>
      </c>
      <c r="C22" s="8">
        <v>1329000</v>
      </c>
      <c r="D22" s="8">
        <v>1327000</v>
      </c>
      <c r="E22">
        <v>26540</v>
      </c>
      <c r="F22" s="8">
        <v>147299337</v>
      </c>
      <c r="G22" s="1">
        <v>195466220199000</v>
      </c>
      <c r="H22" s="1">
        <v>146599664154000</v>
      </c>
      <c r="I22">
        <f t="shared" si="0"/>
        <v>0</v>
      </c>
    </row>
    <row r="23" spans="1:9">
      <c r="A23">
        <v>20150102</v>
      </c>
      <c r="B23" s="2" t="s">
        <v>4</v>
      </c>
      <c r="C23" s="8">
        <v>1327000</v>
      </c>
      <c r="D23" s="8">
        <v>1330000</v>
      </c>
      <c r="E23">
        <v>26600</v>
      </c>
      <c r="F23" s="8">
        <v>147299337</v>
      </c>
      <c r="G23" s="1">
        <v>195908118210000</v>
      </c>
      <c r="H23" s="1">
        <v>146931087660000</v>
      </c>
      <c r="I23">
        <f t="shared" si="0"/>
        <v>0</v>
      </c>
    </row>
    <row r="24" spans="1:9">
      <c r="A24">
        <v>20150105</v>
      </c>
      <c r="B24" s="2" t="s">
        <v>4</v>
      </c>
      <c r="C24" s="8">
        <v>1330000</v>
      </c>
      <c r="D24" s="8">
        <v>1333000</v>
      </c>
      <c r="E24">
        <v>26660</v>
      </c>
      <c r="F24" s="8">
        <v>147299337</v>
      </c>
      <c r="G24" s="1">
        <v>196350016221000</v>
      </c>
      <c r="H24" s="1">
        <v>147262511166000</v>
      </c>
      <c r="I24">
        <f t="shared" si="0"/>
        <v>0</v>
      </c>
    </row>
    <row r="25" spans="1:9">
      <c r="A25">
        <v>20150106</v>
      </c>
      <c r="B25" s="2" t="s">
        <v>4</v>
      </c>
      <c r="C25" s="8">
        <v>1333000</v>
      </c>
      <c r="D25" s="8">
        <v>1295000</v>
      </c>
      <c r="E25">
        <v>25900</v>
      </c>
      <c r="F25" s="8">
        <v>147299337</v>
      </c>
      <c r="G25" s="1">
        <v>190752641415000</v>
      </c>
      <c r="H25" s="1">
        <v>143064480090000</v>
      </c>
      <c r="I25">
        <f t="shared" si="0"/>
        <v>0</v>
      </c>
    </row>
    <row r="26" spans="1:9">
      <c r="A26">
        <v>20150107</v>
      </c>
      <c r="B26" s="2" t="s">
        <v>4</v>
      </c>
      <c r="C26" s="8">
        <v>1295000</v>
      </c>
      <c r="D26" s="8">
        <v>1307000</v>
      </c>
      <c r="E26">
        <v>26140</v>
      </c>
      <c r="F26" s="8">
        <v>147299337</v>
      </c>
      <c r="G26" s="1">
        <v>192520233459000</v>
      </c>
      <c r="H26" s="1">
        <v>144390174114000</v>
      </c>
      <c r="I26">
        <f t="shared" si="0"/>
        <v>0</v>
      </c>
    </row>
    <row r="27" spans="1:9">
      <c r="A27">
        <v>20150108</v>
      </c>
      <c r="B27" s="2" t="s">
        <v>4</v>
      </c>
      <c r="C27" s="8">
        <v>1307000</v>
      </c>
      <c r="D27" s="8">
        <v>1314000</v>
      </c>
      <c r="E27">
        <v>26280</v>
      </c>
      <c r="F27" s="8">
        <v>147299337</v>
      </c>
      <c r="G27" s="1">
        <v>193551328818000</v>
      </c>
      <c r="H27" s="1">
        <v>145163495628000</v>
      </c>
      <c r="I27">
        <f t="shared" si="0"/>
        <v>0</v>
      </c>
    </row>
    <row r="28" spans="1:9">
      <c r="A28">
        <v>20150109</v>
      </c>
      <c r="B28" s="2" t="s">
        <v>4</v>
      </c>
      <c r="C28" s="8">
        <v>1314000</v>
      </c>
      <c r="D28" s="8">
        <v>1314000</v>
      </c>
      <c r="E28">
        <v>26280</v>
      </c>
      <c r="F28" s="8">
        <v>147299337</v>
      </c>
      <c r="G28" s="1">
        <v>193551328818000</v>
      </c>
      <c r="H28" s="1">
        <v>145163495628000</v>
      </c>
      <c r="I28">
        <f t="shared" si="0"/>
        <v>0</v>
      </c>
    </row>
    <row r="29" spans="1:9">
      <c r="A29">
        <v>20150112</v>
      </c>
      <c r="B29" s="2" t="s">
        <v>4</v>
      </c>
      <c r="C29" s="8">
        <v>1314000</v>
      </c>
      <c r="D29" s="8">
        <v>1316000</v>
      </c>
      <c r="E29">
        <v>26320</v>
      </c>
      <c r="F29" s="8">
        <v>147299337</v>
      </c>
      <c r="G29" s="1">
        <v>193845927492000</v>
      </c>
      <c r="H29" s="1">
        <v>145384444632000</v>
      </c>
      <c r="I29">
        <f t="shared" si="0"/>
        <v>0</v>
      </c>
    </row>
    <row r="30" spans="1:9">
      <c r="A30">
        <v>20150113</v>
      </c>
      <c r="B30" s="2" t="s">
        <v>4</v>
      </c>
      <c r="C30" s="8">
        <v>1316000</v>
      </c>
      <c r="D30" s="8">
        <v>1339000</v>
      </c>
      <c r="E30">
        <v>26780</v>
      </c>
      <c r="F30" s="8">
        <v>147299337</v>
      </c>
      <c r="G30" s="1">
        <v>197233812243000</v>
      </c>
      <c r="H30" s="1">
        <v>147925358178000</v>
      </c>
      <c r="I30">
        <f t="shared" si="0"/>
        <v>0</v>
      </c>
    </row>
    <row r="31" spans="1:9">
      <c r="A31">
        <v>20150114</v>
      </c>
      <c r="B31" s="2" t="s">
        <v>4</v>
      </c>
      <c r="C31" s="8">
        <v>1339000</v>
      </c>
      <c r="D31" s="8">
        <v>1345000</v>
      </c>
      <c r="E31">
        <v>26900</v>
      </c>
      <c r="F31" s="8">
        <v>147299337</v>
      </c>
      <c r="G31" s="1">
        <v>198117608265000</v>
      </c>
      <c r="H31" s="1">
        <v>148588205190000</v>
      </c>
      <c r="I31">
        <f t="shared" si="0"/>
        <v>0</v>
      </c>
    </row>
    <row r="32" spans="1:9">
      <c r="A32">
        <v>20150115</v>
      </c>
      <c r="B32" s="2" t="s">
        <v>4</v>
      </c>
      <c r="C32" s="8">
        <v>1345000</v>
      </c>
      <c r="D32" s="8">
        <v>1334000</v>
      </c>
      <c r="E32">
        <v>26680</v>
      </c>
      <c r="F32" s="8">
        <v>147299337</v>
      </c>
      <c r="G32" s="1">
        <v>196497315558000</v>
      </c>
      <c r="H32" s="1">
        <v>147372985668000</v>
      </c>
      <c r="I32">
        <f t="shared" si="0"/>
        <v>0</v>
      </c>
    </row>
    <row r="33" spans="1:9">
      <c r="A33">
        <v>20150116</v>
      </c>
      <c r="B33" s="2" t="s">
        <v>4</v>
      </c>
      <c r="C33" s="8">
        <v>1334000</v>
      </c>
      <c r="D33" s="8">
        <v>1316000</v>
      </c>
      <c r="E33">
        <v>26320</v>
      </c>
      <c r="F33" s="8">
        <v>147299337</v>
      </c>
      <c r="G33" s="1">
        <v>193845927492000</v>
      </c>
      <c r="H33" s="1">
        <v>145384444632000</v>
      </c>
      <c r="I33">
        <f t="shared" si="0"/>
        <v>0</v>
      </c>
    </row>
    <row r="34" spans="1:9">
      <c r="A34">
        <v>20150119</v>
      </c>
      <c r="B34" s="2" t="s">
        <v>4</v>
      </c>
      <c r="C34" s="8">
        <v>1316000</v>
      </c>
      <c r="D34" s="8">
        <v>1343000</v>
      </c>
      <c r="E34">
        <v>26860</v>
      </c>
      <c r="F34" s="8">
        <v>147299337</v>
      </c>
      <c r="G34" s="1">
        <v>197823009591000</v>
      </c>
      <c r="H34" s="1">
        <v>148367256186000</v>
      </c>
      <c r="I34">
        <f t="shared" si="0"/>
        <v>0</v>
      </c>
    </row>
    <row r="35" spans="1:9">
      <c r="A35">
        <v>20150120</v>
      </c>
      <c r="B35" s="2" t="s">
        <v>4</v>
      </c>
      <c r="C35" s="8">
        <v>1343000</v>
      </c>
      <c r="D35" s="8">
        <v>1372000</v>
      </c>
      <c r="E35">
        <v>27440</v>
      </c>
      <c r="F35" s="8">
        <v>147299337</v>
      </c>
      <c r="G35" s="1">
        <v>202094690364000</v>
      </c>
      <c r="H35" s="1">
        <v>151571016744000</v>
      </c>
      <c r="I35">
        <f t="shared" si="0"/>
        <v>0</v>
      </c>
    </row>
    <row r="36" spans="1:9">
      <c r="A36">
        <v>20150121</v>
      </c>
      <c r="B36" s="2" t="s">
        <v>4</v>
      </c>
      <c r="C36" s="8">
        <v>1372000</v>
      </c>
      <c r="D36" s="8">
        <v>1395000</v>
      </c>
      <c r="E36">
        <v>27900</v>
      </c>
      <c r="F36" s="8">
        <v>147299337</v>
      </c>
      <c r="G36" s="1">
        <v>205482575115000</v>
      </c>
      <c r="H36" s="1">
        <v>154111930290000</v>
      </c>
      <c r="I36">
        <f t="shared" si="0"/>
        <v>0</v>
      </c>
    </row>
    <row r="37" spans="1:9">
      <c r="A37">
        <v>20150122</v>
      </c>
      <c r="B37" s="2" t="s">
        <v>4</v>
      </c>
      <c r="C37" s="8">
        <v>1395000</v>
      </c>
      <c r="D37" s="8">
        <v>1378000</v>
      </c>
      <c r="E37">
        <v>27560</v>
      </c>
      <c r="F37" s="8">
        <v>147299337</v>
      </c>
      <c r="G37" s="1">
        <v>202978486386000</v>
      </c>
      <c r="H37" s="1">
        <v>152233863756000</v>
      </c>
      <c r="I37">
        <f t="shared" si="0"/>
        <v>0</v>
      </c>
    </row>
    <row r="38" spans="1:9">
      <c r="A38">
        <v>20150123</v>
      </c>
      <c r="B38" s="2" t="s">
        <v>4</v>
      </c>
      <c r="C38" s="8">
        <v>1378000</v>
      </c>
      <c r="D38" s="8">
        <v>1386000</v>
      </c>
      <c r="E38">
        <v>27720</v>
      </c>
      <c r="F38" s="8">
        <v>147299337</v>
      </c>
      <c r="G38" s="1">
        <v>204156881082000</v>
      </c>
      <c r="H38" s="1">
        <v>153117659772000</v>
      </c>
      <c r="I38">
        <f t="shared" si="0"/>
        <v>0</v>
      </c>
    </row>
    <row r="39" spans="1:9">
      <c r="A39">
        <v>20150126</v>
      </c>
      <c r="B39" s="2" t="s">
        <v>4</v>
      </c>
      <c r="C39" s="8">
        <v>1386000</v>
      </c>
      <c r="D39" s="8">
        <v>1389000</v>
      </c>
      <c r="E39">
        <v>27780</v>
      </c>
      <c r="F39" s="8">
        <v>147299337</v>
      </c>
      <c r="G39" s="1">
        <v>204598779093000</v>
      </c>
      <c r="H39" s="1">
        <v>153449083278000</v>
      </c>
      <c r="I39">
        <f t="shared" si="0"/>
        <v>0</v>
      </c>
    </row>
    <row r="40" spans="1:9">
      <c r="A40">
        <v>20150127</v>
      </c>
      <c r="B40" s="2" t="s">
        <v>4</v>
      </c>
      <c r="C40" s="8">
        <v>1389000</v>
      </c>
      <c r="D40" s="8">
        <v>1400000</v>
      </c>
      <c r="E40">
        <v>28000</v>
      </c>
      <c r="F40" s="8">
        <v>147299337</v>
      </c>
      <c r="G40" s="1">
        <v>206219071800000</v>
      </c>
      <c r="H40" s="1">
        <v>154664302800000</v>
      </c>
      <c r="I40">
        <f t="shared" si="0"/>
        <v>0</v>
      </c>
    </row>
    <row r="41" spans="1:9">
      <c r="A41">
        <v>20150128</v>
      </c>
      <c r="B41" s="2" t="s">
        <v>4</v>
      </c>
      <c r="C41" s="8">
        <v>1400000</v>
      </c>
      <c r="D41" s="8">
        <v>1378000</v>
      </c>
      <c r="E41">
        <v>27560</v>
      </c>
      <c r="F41" s="8">
        <v>147299337</v>
      </c>
      <c r="G41" s="1">
        <v>202978486386000</v>
      </c>
      <c r="H41" s="1">
        <v>152233863756000</v>
      </c>
      <c r="I41">
        <f t="shared" si="0"/>
        <v>0</v>
      </c>
    </row>
    <row r="42" spans="1:9">
      <c r="A42">
        <v>20150129</v>
      </c>
      <c r="B42" s="2" t="s">
        <v>4</v>
      </c>
      <c r="C42" s="8">
        <v>1378000</v>
      </c>
      <c r="D42" s="8">
        <v>1360000</v>
      </c>
      <c r="E42">
        <v>27200</v>
      </c>
      <c r="F42" s="8">
        <v>147299337</v>
      </c>
      <c r="G42" s="1">
        <v>200327098320000</v>
      </c>
      <c r="H42" s="1">
        <v>150245322720000</v>
      </c>
      <c r="I42">
        <f t="shared" si="0"/>
        <v>0</v>
      </c>
    </row>
    <row r="43" spans="1:9">
      <c r="A43">
        <v>20150130</v>
      </c>
      <c r="B43" s="2" t="s">
        <v>4</v>
      </c>
      <c r="C43" s="8">
        <v>1360000</v>
      </c>
      <c r="D43" s="8">
        <v>1365000</v>
      </c>
      <c r="E43">
        <v>27300</v>
      </c>
      <c r="F43" s="8">
        <v>147299337</v>
      </c>
      <c r="G43" s="1">
        <v>201063595005000</v>
      </c>
      <c r="H43" s="1">
        <v>150797695230000</v>
      </c>
      <c r="I43">
        <f t="shared" si="0"/>
        <v>0</v>
      </c>
    </row>
    <row r="44" spans="1:9">
      <c r="A44">
        <v>20150202</v>
      </c>
      <c r="B44" s="2" t="s">
        <v>4</v>
      </c>
      <c r="C44" s="8">
        <v>1365000</v>
      </c>
      <c r="D44" s="8">
        <v>1368000</v>
      </c>
      <c r="E44">
        <v>27360</v>
      </c>
      <c r="F44" s="8">
        <v>147299337</v>
      </c>
      <c r="G44" s="1">
        <v>201505493016000</v>
      </c>
      <c r="H44" s="1">
        <v>151129118736000</v>
      </c>
      <c r="I44">
        <f t="shared" si="0"/>
        <v>0</v>
      </c>
    </row>
    <row r="45" spans="1:9">
      <c r="A45">
        <v>20150203</v>
      </c>
      <c r="B45" s="2" t="s">
        <v>4</v>
      </c>
      <c r="C45" s="8">
        <v>1368000</v>
      </c>
      <c r="D45" s="8">
        <v>1366000</v>
      </c>
      <c r="E45">
        <v>27320</v>
      </c>
      <c r="F45" s="8">
        <v>147299337</v>
      </c>
      <c r="G45" s="1">
        <v>201210894342000</v>
      </c>
      <c r="H45" s="1">
        <v>150908169732000</v>
      </c>
      <c r="I45">
        <f t="shared" si="0"/>
        <v>0</v>
      </c>
    </row>
    <row r="46" spans="1:9">
      <c r="A46">
        <v>20150204</v>
      </c>
      <c r="B46" s="2" t="s">
        <v>4</v>
      </c>
      <c r="C46" s="8">
        <v>1366000</v>
      </c>
      <c r="D46" s="8">
        <v>1359000</v>
      </c>
      <c r="E46">
        <v>27180</v>
      </c>
      <c r="F46" s="8">
        <v>147299337</v>
      </c>
      <c r="G46" s="1">
        <v>200179798983000</v>
      </c>
      <c r="H46" s="1">
        <v>150134848218000</v>
      </c>
      <c r="I46">
        <f t="shared" si="0"/>
        <v>0</v>
      </c>
    </row>
    <row r="47" spans="1:9">
      <c r="A47">
        <v>20150205</v>
      </c>
      <c r="B47" s="2" t="s">
        <v>4</v>
      </c>
      <c r="C47" s="8">
        <v>1359000</v>
      </c>
      <c r="D47" s="8">
        <v>1358000</v>
      </c>
      <c r="E47">
        <v>27160</v>
      </c>
      <c r="F47" s="8">
        <v>147299337</v>
      </c>
      <c r="G47" s="1">
        <v>200032499646000</v>
      </c>
      <c r="H47" s="1">
        <v>150024373716000</v>
      </c>
      <c r="I47">
        <f t="shared" si="0"/>
        <v>0</v>
      </c>
    </row>
    <row r="48" spans="1:9">
      <c r="A48">
        <v>20150206</v>
      </c>
      <c r="B48" s="2" t="s">
        <v>4</v>
      </c>
      <c r="C48" s="8">
        <v>1358000</v>
      </c>
      <c r="D48" s="8">
        <v>1372000</v>
      </c>
      <c r="E48">
        <v>27440</v>
      </c>
      <c r="F48" s="8">
        <v>147299337</v>
      </c>
      <c r="G48" s="1">
        <v>202094690364000</v>
      </c>
      <c r="H48" s="1">
        <v>151571016744000</v>
      </c>
      <c r="I48">
        <f t="shared" si="0"/>
        <v>0</v>
      </c>
    </row>
    <row r="49" spans="1:9">
      <c r="A49">
        <v>20150209</v>
      </c>
      <c r="B49" s="2" t="s">
        <v>4</v>
      </c>
      <c r="C49" s="8">
        <v>1372000</v>
      </c>
      <c r="D49" s="8">
        <v>1395000</v>
      </c>
      <c r="E49">
        <v>27900</v>
      </c>
      <c r="F49" s="8">
        <v>147299337</v>
      </c>
      <c r="G49" s="1">
        <v>205482575115000</v>
      </c>
      <c r="H49" s="1">
        <v>154111930290000</v>
      </c>
      <c r="I49">
        <f t="shared" si="0"/>
        <v>0</v>
      </c>
    </row>
    <row r="50" spans="1:9">
      <c r="A50">
        <v>20150210</v>
      </c>
      <c r="B50" s="2" t="s">
        <v>4</v>
      </c>
      <c r="C50" s="8">
        <v>1395000</v>
      </c>
      <c r="D50" s="8">
        <v>1378000</v>
      </c>
      <c r="E50">
        <v>27560</v>
      </c>
      <c r="F50" s="8">
        <v>147299337</v>
      </c>
      <c r="G50" s="1">
        <v>202978486386000</v>
      </c>
      <c r="H50" s="1">
        <v>152233863756000</v>
      </c>
      <c r="I50">
        <f t="shared" si="0"/>
        <v>0</v>
      </c>
    </row>
    <row r="51" spans="1:9">
      <c r="A51">
        <v>20150211</v>
      </c>
      <c r="B51" s="2" t="s">
        <v>4</v>
      </c>
      <c r="C51" s="8">
        <v>1378000</v>
      </c>
      <c r="D51" s="8">
        <v>1355000</v>
      </c>
      <c r="E51">
        <v>27100</v>
      </c>
      <c r="F51" s="8">
        <v>147299337</v>
      </c>
      <c r="G51" s="1">
        <v>199590601635000</v>
      </c>
      <c r="H51" s="1">
        <v>149692950210000</v>
      </c>
      <c r="I51">
        <f t="shared" si="0"/>
        <v>0</v>
      </c>
    </row>
    <row r="52" spans="1:9">
      <c r="A52">
        <v>20150212</v>
      </c>
      <c r="B52" s="2" t="s">
        <v>4</v>
      </c>
      <c r="C52" s="8">
        <v>1355000</v>
      </c>
      <c r="D52" s="8">
        <v>1344000</v>
      </c>
      <c r="E52">
        <v>26880</v>
      </c>
      <c r="F52" s="8">
        <v>147299337</v>
      </c>
      <c r="G52" s="1">
        <v>197970308928000</v>
      </c>
      <c r="H52" s="1">
        <v>148477730688000</v>
      </c>
      <c r="I52">
        <f t="shared" si="0"/>
        <v>0</v>
      </c>
    </row>
    <row r="53" spans="1:9">
      <c r="A53">
        <v>20150213</v>
      </c>
      <c r="B53" s="2" t="s">
        <v>4</v>
      </c>
      <c r="C53" s="8">
        <v>1344000</v>
      </c>
      <c r="D53" s="8">
        <v>1361000</v>
      </c>
      <c r="E53">
        <v>27220</v>
      </c>
      <c r="F53" s="8">
        <v>147299337</v>
      </c>
      <c r="G53" s="1">
        <v>200474397657000</v>
      </c>
      <c r="H53" s="1">
        <v>150355797222000</v>
      </c>
      <c r="I53">
        <f t="shared" si="0"/>
        <v>0</v>
      </c>
    </row>
    <row r="54" spans="1:9">
      <c r="A54">
        <v>20150216</v>
      </c>
      <c r="B54" s="2" t="s">
        <v>4</v>
      </c>
      <c r="C54" s="8">
        <v>1361000</v>
      </c>
      <c r="D54" s="8">
        <v>1374000</v>
      </c>
      <c r="E54">
        <v>27480</v>
      </c>
      <c r="F54" s="8">
        <v>147299337</v>
      </c>
      <c r="G54" s="1">
        <v>202389289038000</v>
      </c>
      <c r="H54" s="1">
        <v>151791965748000</v>
      </c>
      <c r="I54">
        <f t="shared" si="0"/>
        <v>0</v>
      </c>
    </row>
    <row r="55" spans="1:9">
      <c r="A55">
        <v>20150217</v>
      </c>
      <c r="B55" s="2" t="s">
        <v>4</v>
      </c>
      <c r="C55" s="8">
        <v>1374000</v>
      </c>
      <c r="D55" s="8">
        <v>1377000</v>
      </c>
      <c r="E55">
        <v>27540</v>
      </c>
      <c r="F55" s="8">
        <v>147299337</v>
      </c>
      <c r="G55" s="1">
        <v>202831187049000</v>
      </c>
      <c r="H55" s="1">
        <v>152123389254000</v>
      </c>
      <c r="I55">
        <f t="shared" si="0"/>
        <v>0</v>
      </c>
    </row>
    <row r="56" spans="1:9">
      <c r="A56">
        <v>20150223</v>
      </c>
      <c r="B56" s="2" t="s">
        <v>4</v>
      </c>
      <c r="C56" s="8">
        <v>1377000</v>
      </c>
      <c r="D56" s="8">
        <v>1367000</v>
      </c>
      <c r="E56">
        <v>27340</v>
      </c>
      <c r="F56" s="8">
        <v>147299337</v>
      </c>
      <c r="G56" s="1">
        <v>201358193679000</v>
      </c>
      <c r="H56" s="1">
        <v>151018644234000</v>
      </c>
      <c r="I56">
        <f t="shared" si="0"/>
        <v>0</v>
      </c>
    </row>
    <row r="57" spans="1:9">
      <c r="A57">
        <v>20150224</v>
      </c>
      <c r="B57" s="2" t="s">
        <v>4</v>
      </c>
      <c r="C57" s="8">
        <v>1367000</v>
      </c>
      <c r="D57" s="8">
        <v>1367000</v>
      </c>
      <c r="E57">
        <v>27340</v>
      </c>
      <c r="F57" s="8">
        <v>147299337</v>
      </c>
      <c r="G57" s="1">
        <v>201358193679000</v>
      </c>
      <c r="H57" s="1">
        <v>151018644234000</v>
      </c>
      <c r="I57">
        <f t="shared" si="0"/>
        <v>0</v>
      </c>
    </row>
    <row r="58" spans="1:9">
      <c r="A58">
        <v>20150225</v>
      </c>
      <c r="B58" s="2" t="s">
        <v>4</v>
      </c>
      <c r="C58" s="8">
        <v>1367000</v>
      </c>
      <c r="D58" s="8">
        <v>1379000</v>
      </c>
      <c r="E58">
        <v>27580</v>
      </c>
      <c r="F58" s="8">
        <v>147299337</v>
      </c>
      <c r="G58" s="1">
        <v>203125785723000</v>
      </c>
      <c r="H58" s="1">
        <v>152344338258000</v>
      </c>
      <c r="I58">
        <f t="shared" si="0"/>
        <v>0</v>
      </c>
    </row>
    <row r="59" spans="1:9">
      <c r="A59">
        <v>20150226</v>
      </c>
      <c r="B59" s="2" t="s">
        <v>4</v>
      </c>
      <c r="C59" s="8">
        <v>1379000</v>
      </c>
      <c r="D59" s="8">
        <v>1375000</v>
      </c>
      <c r="E59">
        <v>27500</v>
      </c>
      <c r="F59" s="8">
        <v>147299337</v>
      </c>
      <c r="G59" s="1">
        <v>202536588375000</v>
      </c>
      <c r="H59" s="1">
        <v>151902440250000</v>
      </c>
      <c r="I59">
        <f t="shared" si="0"/>
        <v>0</v>
      </c>
    </row>
    <row r="60" spans="1:9">
      <c r="A60">
        <v>20150227</v>
      </c>
      <c r="B60" s="2" t="s">
        <v>4</v>
      </c>
      <c r="C60" s="8">
        <v>1375000</v>
      </c>
      <c r="D60" s="8">
        <v>1357000</v>
      </c>
      <c r="E60">
        <v>27140</v>
      </c>
      <c r="F60" s="8">
        <v>147299337</v>
      </c>
      <c r="G60" s="1">
        <v>199885200309000</v>
      </c>
      <c r="H60" s="1">
        <v>149913899214000</v>
      </c>
      <c r="I60">
        <f t="shared" si="0"/>
        <v>0</v>
      </c>
    </row>
    <row r="61" spans="1:9">
      <c r="A61">
        <v>20150302</v>
      </c>
      <c r="B61" s="2" t="s">
        <v>4</v>
      </c>
      <c r="C61" s="8">
        <v>1357000</v>
      </c>
      <c r="D61" s="8">
        <v>1423000</v>
      </c>
      <c r="E61">
        <v>28460</v>
      </c>
      <c r="F61" s="8">
        <v>147299337</v>
      </c>
      <c r="G61" s="1">
        <v>209606956551000</v>
      </c>
      <c r="H61" s="1">
        <v>157205216346000</v>
      </c>
      <c r="I61">
        <f t="shared" si="0"/>
        <v>0</v>
      </c>
    </row>
    <row r="62" spans="1:9">
      <c r="A62">
        <v>20150303</v>
      </c>
      <c r="B62" s="2" t="s">
        <v>4</v>
      </c>
      <c r="C62" s="8">
        <v>1423000</v>
      </c>
      <c r="D62" s="8">
        <v>1418000</v>
      </c>
      <c r="E62">
        <v>28360</v>
      </c>
      <c r="F62" s="8">
        <v>147299337</v>
      </c>
      <c r="G62" s="1">
        <v>208870459866000</v>
      </c>
      <c r="H62" s="1">
        <v>156652843836000</v>
      </c>
      <c r="I62">
        <f t="shared" si="0"/>
        <v>0</v>
      </c>
    </row>
    <row r="63" spans="1:9">
      <c r="A63">
        <v>20150304</v>
      </c>
      <c r="B63" s="2" t="s">
        <v>4</v>
      </c>
      <c r="C63" s="8">
        <v>1418000</v>
      </c>
      <c r="D63" s="8">
        <v>1437000</v>
      </c>
      <c r="E63">
        <v>28740</v>
      </c>
      <c r="F63" s="8">
        <v>147299337</v>
      </c>
      <c r="G63" s="1">
        <v>211669147269000</v>
      </c>
      <c r="H63" s="1">
        <v>158751859374000</v>
      </c>
      <c r="I63">
        <f t="shared" si="0"/>
        <v>0</v>
      </c>
    </row>
    <row r="64" spans="1:9">
      <c r="A64">
        <v>20150305</v>
      </c>
      <c r="B64" s="2" t="s">
        <v>4</v>
      </c>
      <c r="C64" s="8">
        <v>1437000</v>
      </c>
      <c r="D64" s="8">
        <v>1422000</v>
      </c>
      <c r="E64">
        <v>28440</v>
      </c>
      <c r="F64" s="8">
        <v>147299337</v>
      </c>
      <c r="G64" s="1">
        <v>209459657214000</v>
      </c>
      <c r="H64" s="1">
        <v>157094741844000</v>
      </c>
      <c r="I64">
        <f t="shared" si="0"/>
        <v>0</v>
      </c>
    </row>
    <row r="65" spans="1:9">
      <c r="A65">
        <v>20150306</v>
      </c>
      <c r="B65" s="2" t="s">
        <v>4</v>
      </c>
      <c r="C65" s="8">
        <v>1422000</v>
      </c>
      <c r="D65" s="8">
        <v>1442000</v>
      </c>
      <c r="E65">
        <v>28840</v>
      </c>
      <c r="F65" s="8">
        <v>147299337</v>
      </c>
      <c r="G65" s="1">
        <v>212405643954000</v>
      </c>
      <c r="H65" s="1">
        <v>159304231884000</v>
      </c>
      <c r="I65">
        <f t="shared" si="0"/>
        <v>0</v>
      </c>
    </row>
    <row r="66" spans="1:9">
      <c r="A66">
        <v>20150309</v>
      </c>
      <c r="B66" s="2" t="s">
        <v>4</v>
      </c>
      <c r="C66" s="8">
        <v>1442000</v>
      </c>
      <c r="D66" s="8">
        <v>1420000</v>
      </c>
      <c r="E66">
        <v>28400</v>
      </c>
      <c r="F66" s="8">
        <v>147299337</v>
      </c>
      <c r="G66" s="1">
        <v>209165058540000</v>
      </c>
      <c r="H66" s="1">
        <v>156873792840000</v>
      </c>
      <c r="I66">
        <f t="shared" si="0"/>
        <v>0</v>
      </c>
    </row>
    <row r="67" spans="1:9">
      <c r="A67">
        <v>20150310</v>
      </c>
      <c r="B67" s="2" t="s">
        <v>4</v>
      </c>
      <c r="C67" s="8">
        <v>1420000</v>
      </c>
      <c r="D67" s="8">
        <v>1421000</v>
      </c>
      <c r="E67">
        <v>28420</v>
      </c>
      <c r="F67" s="8">
        <v>147299337</v>
      </c>
      <c r="G67" s="1">
        <v>209312357877000</v>
      </c>
      <c r="H67" s="1">
        <v>156984267342000</v>
      </c>
      <c r="I67">
        <f t="shared" si="0"/>
        <v>0</v>
      </c>
    </row>
    <row r="68" spans="1:9">
      <c r="A68">
        <v>20150311</v>
      </c>
      <c r="B68" s="2" t="s">
        <v>4</v>
      </c>
      <c r="C68" s="8">
        <v>1421000</v>
      </c>
      <c r="D68" s="8">
        <v>1474000</v>
      </c>
      <c r="E68">
        <v>29480</v>
      </c>
      <c r="F68" s="8">
        <v>147299337</v>
      </c>
      <c r="G68" s="1">
        <v>217119222738000</v>
      </c>
      <c r="H68" s="1">
        <v>162839415948000</v>
      </c>
      <c r="I68">
        <f t="shared" ref="I68:I131" si="1">IF(C68*F68=D67*F67,0,1)</f>
        <v>0</v>
      </c>
    </row>
    <row r="69" spans="1:9">
      <c r="A69">
        <v>20150312</v>
      </c>
      <c r="B69" s="2" t="s">
        <v>4</v>
      </c>
      <c r="C69" s="8">
        <v>1474000</v>
      </c>
      <c r="D69" s="8">
        <v>1447000</v>
      </c>
      <c r="E69">
        <v>28940</v>
      </c>
      <c r="F69" s="8">
        <v>147299337</v>
      </c>
      <c r="G69" s="1">
        <v>213142140639000</v>
      </c>
      <c r="H69" s="1">
        <v>159856604394000</v>
      </c>
      <c r="I69">
        <f t="shared" si="1"/>
        <v>0</v>
      </c>
    </row>
    <row r="70" spans="1:9">
      <c r="A70">
        <v>20150313</v>
      </c>
      <c r="B70" s="2" t="s">
        <v>4</v>
      </c>
      <c r="C70" s="8">
        <v>1447000</v>
      </c>
      <c r="D70" s="8">
        <v>1457000</v>
      </c>
      <c r="E70">
        <v>29140</v>
      </c>
      <c r="F70" s="8">
        <v>147299337</v>
      </c>
      <c r="G70" s="1">
        <v>214615134009000</v>
      </c>
      <c r="H70" s="1">
        <v>160961349414000</v>
      </c>
      <c r="I70">
        <f t="shared" si="1"/>
        <v>0</v>
      </c>
    </row>
    <row r="71" spans="1:9">
      <c r="A71">
        <v>20150316</v>
      </c>
      <c r="B71" s="2" t="s">
        <v>4</v>
      </c>
      <c r="C71" s="8">
        <v>1457000</v>
      </c>
      <c r="D71" s="8">
        <v>1470000</v>
      </c>
      <c r="E71">
        <v>29400</v>
      </c>
      <c r="F71" s="8">
        <v>147299337</v>
      </c>
      <c r="G71" s="1">
        <v>216530025390000</v>
      </c>
      <c r="H71" s="1">
        <v>162397517940000</v>
      </c>
      <c r="I71">
        <f t="shared" si="1"/>
        <v>0</v>
      </c>
    </row>
    <row r="72" spans="1:9">
      <c r="A72">
        <v>20150317</v>
      </c>
      <c r="B72" s="2" t="s">
        <v>4</v>
      </c>
      <c r="C72" s="8">
        <v>1470000</v>
      </c>
      <c r="D72" s="8">
        <v>1497000</v>
      </c>
      <c r="E72">
        <v>29940</v>
      </c>
      <c r="F72" s="8">
        <v>147299337</v>
      </c>
      <c r="G72" s="1">
        <v>220507107489000</v>
      </c>
      <c r="H72" s="1">
        <v>165380329494000</v>
      </c>
      <c r="I72">
        <f t="shared" si="1"/>
        <v>0</v>
      </c>
    </row>
    <row r="73" spans="1:9">
      <c r="A73">
        <v>20150318</v>
      </c>
      <c r="B73" s="2" t="s">
        <v>4</v>
      </c>
      <c r="C73" s="8">
        <v>1497000</v>
      </c>
      <c r="D73" s="8">
        <v>1503000</v>
      </c>
      <c r="E73">
        <v>30060</v>
      </c>
      <c r="F73" s="8">
        <v>147299337</v>
      </c>
      <c r="G73" s="1">
        <v>221390903511000</v>
      </c>
      <c r="H73" s="1">
        <v>166043176506000</v>
      </c>
      <c r="I73">
        <f t="shared" si="1"/>
        <v>0</v>
      </c>
    </row>
    <row r="74" spans="1:9">
      <c r="A74">
        <v>20150319</v>
      </c>
      <c r="B74" s="2" t="s">
        <v>4</v>
      </c>
      <c r="C74" s="8">
        <v>1503000</v>
      </c>
      <c r="D74" s="8">
        <v>1470000</v>
      </c>
      <c r="E74">
        <v>29400</v>
      </c>
      <c r="F74" s="8">
        <v>147299337</v>
      </c>
      <c r="G74" s="1">
        <v>216530025390000</v>
      </c>
      <c r="H74" s="1">
        <v>162397517940000</v>
      </c>
      <c r="I74">
        <f t="shared" si="1"/>
        <v>0</v>
      </c>
    </row>
    <row r="75" spans="1:9">
      <c r="A75">
        <v>20150320</v>
      </c>
      <c r="B75" s="2" t="s">
        <v>4</v>
      </c>
      <c r="C75" s="8">
        <v>1470000</v>
      </c>
      <c r="D75" s="8">
        <v>1464000</v>
      </c>
      <c r="E75">
        <v>29280</v>
      </c>
      <c r="F75" s="8">
        <v>147299337</v>
      </c>
      <c r="G75" s="1">
        <v>215646229368000</v>
      </c>
      <c r="H75" s="1">
        <v>161734670928000</v>
      </c>
      <c r="I75">
        <f t="shared" si="1"/>
        <v>0</v>
      </c>
    </row>
    <row r="76" spans="1:9">
      <c r="A76">
        <v>20150323</v>
      </c>
      <c r="B76" s="2" t="s">
        <v>4</v>
      </c>
      <c r="C76" s="8">
        <v>1464000</v>
      </c>
      <c r="D76" s="8">
        <v>1467000</v>
      </c>
      <c r="E76">
        <v>29340</v>
      </c>
      <c r="F76" s="8">
        <v>147299337</v>
      </c>
      <c r="G76" s="1">
        <v>216088127379000</v>
      </c>
      <c r="H76" s="1">
        <v>162066094434000</v>
      </c>
      <c r="I76">
        <f t="shared" si="1"/>
        <v>0</v>
      </c>
    </row>
    <row r="77" spans="1:9">
      <c r="A77">
        <v>20150324</v>
      </c>
      <c r="B77" s="2" t="s">
        <v>4</v>
      </c>
      <c r="C77" s="8">
        <v>1467000</v>
      </c>
      <c r="D77" s="8">
        <v>1476000</v>
      </c>
      <c r="E77">
        <v>29520</v>
      </c>
      <c r="F77" s="8">
        <v>147299337</v>
      </c>
      <c r="G77" s="1">
        <v>217413821412000</v>
      </c>
      <c r="H77" s="1">
        <v>163060364952000</v>
      </c>
      <c r="I77">
        <f t="shared" si="1"/>
        <v>0</v>
      </c>
    </row>
    <row r="78" spans="1:9">
      <c r="A78">
        <v>20150325</v>
      </c>
      <c r="B78" s="2" t="s">
        <v>4</v>
      </c>
      <c r="C78" s="8">
        <v>1476000</v>
      </c>
      <c r="D78" s="8">
        <v>1485000</v>
      </c>
      <c r="E78">
        <v>29700</v>
      </c>
      <c r="F78" s="8">
        <v>147299337</v>
      </c>
      <c r="G78" s="1">
        <v>218739515445000</v>
      </c>
      <c r="H78" s="1">
        <v>164054635470000</v>
      </c>
      <c r="I78">
        <f t="shared" si="1"/>
        <v>0</v>
      </c>
    </row>
    <row r="79" spans="1:9">
      <c r="A79">
        <v>20150326</v>
      </c>
      <c r="B79" s="2" t="s">
        <v>4</v>
      </c>
      <c r="C79" s="8">
        <v>1485000</v>
      </c>
      <c r="D79" s="8">
        <v>1421000</v>
      </c>
      <c r="E79">
        <v>28420</v>
      </c>
      <c r="F79" s="8">
        <v>147299337</v>
      </c>
      <c r="G79" s="1">
        <v>209312357877000</v>
      </c>
      <c r="H79" s="1">
        <v>156984267342000</v>
      </c>
      <c r="I79">
        <f t="shared" si="1"/>
        <v>0</v>
      </c>
    </row>
    <row r="80" spans="1:9">
      <c r="A80">
        <v>20150327</v>
      </c>
      <c r="B80" s="2" t="s">
        <v>4</v>
      </c>
      <c r="C80" s="8">
        <v>1421000</v>
      </c>
      <c r="D80" s="8">
        <v>1421000</v>
      </c>
      <c r="E80">
        <v>28420</v>
      </c>
      <c r="F80" s="8">
        <v>147299337</v>
      </c>
      <c r="G80" s="1">
        <v>209312357877000</v>
      </c>
      <c r="H80" s="1">
        <v>156984267342000</v>
      </c>
      <c r="I80">
        <f t="shared" si="1"/>
        <v>0</v>
      </c>
    </row>
    <row r="81" spans="1:9">
      <c r="A81">
        <v>20150330</v>
      </c>
      <c r="B81" s="2" t="s">
        <v>4</v>
      </c>
      <c r="C81" s="8">
        <v>1421000</v>
      </c>
      <c r="D81" s="8">
        <v>1428000</v>
      </c>
      <c r="E81">
        <v>28560</v>
      </c>
      <c r="F81" s="8">
        <v>147299337</v>
      </c>
      <c r="G81" s="1">
        <v>210343453236000</v>
      </c>
      <c r="H81" s="1">
        <v>157757588856000</v>
      </c>
      <c r="I81">
        <f t="shared" si="1"/>
        <v>0</v>
      </c>
    </row>
    <row r="82" spans="1:9">
      <c r="A82">
        <v>20150331</v>
      </c>
      <c r="B82" s="2" t="s">
        <v>4</v>
      </c>
      <c r="C82" s="8">
        <v>1428000</v>
      </c>
      <c r="D82" s="8">
        <v>1441000</v>
      </c>
      <c r="E82">
        <v>28820</v>
      </c>
      <c r="F82" s="8">
        <v>147299337</v>
      </c>
      <c r="G82" s="1">
        <v>212258344617000</v>
      </c>
      <c r="H82" s="1">
        <v>159193757382000</v>
      </c>
      <c r="I82">
        <f t="shared" si="1"/>
        <v>0</v>
      </c>
    </row>
    <row r="83" spans="1:9">
      <c r="A83">
        <v>20150401</v>
      </c>
      <c r="B83" s="2" t="s">
        <v>4</v>
      </c>
      <c r="C83" s="8">
        <v>1441000</v>
      </c>
      <c r="D83" s="8">
        <v>1423000</v>
      </c>
      <c r="E83">
        <v>28460</v>
      </c>
      <c r="F83" s="8">
        <v>147299337</v>
      </c>
      <c r="G83" s="1">
        <v>209606956551000</v>
      </c>
      <c r="H83" s="1">
        <v>157205216346000</v>
      </c>
      <c r="I83">
        <f t="shared" si="1"/>
        <v>0</v>
      </c>
    </row>
    <row r="84" spans="1:9">
      <c r="A84">
        <v>20150402</v>
      </c>
      <c r="B84" s="2" t="s">
        <v>4</v>
      </c>
      <c r="C84" s="8">
        <v>1423000</v>
      </c>
      <c r="D84" s="8">
        <v>1434000</v>
      </c>
      <c r="E84">
        <v>28680</v>
      </c>
      <c r="F84" s="8">
        <v>147299337</v>
      </c>
      <c r="G84" s="1">
        <v>211227249258000</v>
      </c>
      <c r="H84" s="1">
        <v>158420435868000</v>
      </c>
      <c r="I84">
        <f t="shared" si="1"/>
        <v>0</v>
      </c>
    </row>
    <row r="85" spans="1:9">
      <c r="A85">
        <v>20150403</v>
      </c>
      <c r="B85" s="2" t="s">
        <v>4</v>
      </c>
      <c r="C85" s="8">
        <v>1434000</v>
      </c>
      <c r="D85" s="8">
        <v>1434000</v>
      </c>
      <c r="E85">
        <v>28680</v>
      </c>
      <c r="F85" s="8">
        <v>147299337</v>
      </c>
      <c r="G85" s="1">
        <v>211227249258000</v>
      </c>
      <c r="H85" s="1">
        <v>158420435868000</v>
      </c>
      <c r="I85">
        <f t="shared" si="1"/>
        <v>0</v>
      </c>
    </row>
    <row r="86" spans="1:9">
      <c r="A86">
        <v>20150406</v>
      </c>
      <c r="B86" s="2" t="s">
        <v>4</v>
      </c>
      <c r="C86" s="8">
        <v>1434000</v>
      </c>
      <c r="D86" s="8">
        <v>1470000</v>
      </c>
      <c r="E86">
        <v>29400</v>
      </c>
      <c r="F86" s="8">
        <v>147299337</v>
      </c>
      <c r="G86" s="1">
        <v>216530025390000</v>
      </c>
      <c r="H86" s="1">
        <v>162397517940000</v>
      </c>
      <c r="I86">
        <f t="shared" si="1"/>
        <v>0</v>
      </c>
    </row>
    <row r="87" spans="1:9">
      <c r="A87">
        <v>20150407</v>
      </c>
      <c r="B87" s="2" t="s">
        <v>4</v>
      </c>
      <c r="C87" s="8">
        <v>1470000</v>
      </c>
      <c r="D87" s="8">
        <v>1462000</v>
      </c>
      <c r="E87">
        <v>29240</v>
      </c>
      <c r="F87" s="8">
        <v>147299337</v>
      </c>
      <c r="G87" s="1">
        <v>215351630694000</v>
      </c>
      <c r="H87" s="1">
        <v>161513721924000</v>
      </c>
      <c r="I87">
        <f t="shared" si="1"/>
        <v>0</v>
      </c>
    </row>
    <row r="88" spans="1:9">
      <c r="A88">
        <v>20150408</v>
      </c>
      <c r="B88" s="2" t="s">
        <v>4</v>
      </c>
      <c r="C88" s="8">
        <v>1462000</v>
      </c>
      <c r="D88" s="8">
        <v>1479000</v>
      </c>
      <c r="E88">
        <v>29580</v>
      </c>
      <c r="F88" s="8">
        <v>147299337</v>
      </c>
      <c r="G88" s="1">
        <v>217855719423000</v>
      </c>
      <c r="H88" s="1">
        <v>163391788458000</v>
      </c>
      <c r="I88">
        <f t="shared" si="1"/>
        <v>0</v>
      </c>
    </row>
    <row r="89" spans="1:9">
      <c r="A89">
        <v>20150409</v>
      </c>
      <c r="B89" s="2" t="s">
        <v>4</v>
      </c>
      <c r="C89" s="8">
        <v>1479000</v>
      </c>
      <c r="D89" s="8">
        <v>1483000</v>
      </c>
      <c r="E89">
        <v>29660</v>
      </c>
      <c r="F89" s="8">
        <v>147299337</v>
      </c>
      <c r="G89" s="1">
        <v>218444916771000</v>
      </c>
      <c r="H89" s="1">
        <v>163833686466000</v>
      </c>
      <c r="I89">
        <f t="shared" si="1"/>
        <v>0</v>
      </c>
    </row>
    <row r="90" spans="1:9">
      <c r="A90">
        <v>20150410</v>
      </c>
      <c r="B90" s="2" t="s">
        <v>4</v>
      </c>
      <c r="C90" s="8">
        <v>1483000</v>
      </c>
      <c r="D90" s="8">
        <v>1490000</v>
      </c>
      <c r="E90">
        <v>29800</v>
      </c>
      <c r="F90" s="8">
        <v>147299337</v>
      </c>
      <c r="G90" s="1">
        <v>219476012130000</v>
      </c>
      <c r="H90" s="1">
        <v>164607007980000</v>
      </c>
      <c r="I90">
        <f t="shared" si="1"/>
        <v>0</v>
      </c>
    </row>
    <row r="91" spans="1:9">
      <c r="A91">
        <v>20150413</v>
      </c>
      <c r="B91" s="2" t="s">
        <v>4</v>
      </c>
      <c r="C91" s="8">
        <v>1490000</v>
      </c>
      <c r="D91" s="8">
        <v>1479000</v>
      </c>
      <c r="E91">
        <v>29580</v>
      </c>
      <c r="F91" s="8">
        <v>147299337</v>
      </c>
      <c r="G91" s="1">
        <v>217855719423000</v>
      </c>
      <c r="H91" s="1">
        <v>163391788458000</v>
      </c>
      <c r="I91">
        <f t="shared" si="1"/>
        <v>0</v>
      </c>
    </row>
    <row r="92" spans="1:9">
      <c r="A92">
        <v>20150414</v>
      </c>
      <c r="B92" s="2" t="s">
        <v>4</v>
      </c>
      <c r="C92" s="8">
        <v>1479000</v>
      </c>
      <c r="D92" s="8">
        <v>1474000</v>
      </c>
      <c r="E92">
        <v>29480</v>
      </c>
      <c r="F92" s="8">
        <v>147299337</v>
      </c>
      <c r="G92" s="1">
        <v>217119222738000</v>
      </c>
      <c r="H92" s="1">
        <v>162839415948000</v>
      </c>
      <c r="I92">
        <f t="shared" si="1"/>
        <v>0</v>
      </c>
    </row>
    <row r="93" spans="1:9">
      <c r="A93">
        <v>20150415</v>
      </c>
      <c r="B93" s="2" t="s">
        <v>4</v>
      </c>
      <c r="C93" s="8">
        <v>1474000</v>
      </c>
      <c r="D93" s="8">
        <v>1446000</v>
      </c>
      <c r="E93">
        <v>28920</v>
      </c>
      <c r="F93" s="8">
        <v>147299337</v>
      </c>
      <c r="G93" s="1">
        <v>212994841302000</v>
      </c>
      <c r="H93" s="1">
        <v>159746129892000</v>
      </c>
      <c r="I93">
        <f t="shared" si="1"/>
        <v>0</v>
      </c>
    </row>
    <row r="94" spans="1:9">
      <c r="A94">
        <v>20150416</v>
      </c>
      <c r="B94" s="2" t="s">
        <v>4</v>
      </c>
      <c r="C94" s="8">
        <v>1446000</v>
      </c>
      <c r="D94" s="8">
        <v>1477000</v>
      </c>
      <c r="E94">
        <v>29540</v>
      </c>
      <c r="F94" s="8">
        <v>147299337</v>
      </c>
      <c r="G94" s="1">
        <v>217561120749000</v>
      </c>
      <c r="H94" s="1">
        <v>163170839454000</v>
      </c>
      <c r="I94">
        <f t="shared" si="1"/>
        <v>0</v>
      </c>
    </row>
    <row r="95" spans="1:9">
      <c r="A95">
        <v>20150417</v>
      </c>
      <c r="B95" s="2" t="s">
        <v>4</v>
      </c>
      <c r="C95" s="8">
        <v>1477000</v>
      </c>
      <c r="D95" s="8">
        <v>1450000</v>
      </c>
      <c r="E95">
        <v>29000</v>
      </c>
      <c r="F95" s="8">
        <v>147299337</v>
      </c>
      <c r="G95" s="1">
        <v>213584038650000</v>
      </c>
      <c r="H95" s="1">
        <v>160188027900000</v>
      </c>
      <c r="I95">
        <f t="shared" si="1"/>
        <v>0</v>
      </c>
    </row>
    <row r="96" spans="1:9">
      <c r="A96">
        <v>20150420</v>
      </c>
      <c r="B96" s="2" t="s">
        <v>4</v>
      </c>
      <c r="C96" s="8">
        <v>1450000</v>
      </c>
      <c r="D96" s="8">
        <v>1430000</v>
      </c>
      <c r="E96">
        <v>28600</v>
      </c>
      <c r="F96" s="8">
        <v>147299337</v>
      </c>
      <c r="G96" s="1">
        <v>210638051910000</v>
      </c>
      <c r="H96" s="1">
        <v>157978537860000</v>
      </c>
      <c r="I96">
        <f t="shared" si="1"/>
        <v>0</v>
      </c>
    </row>
    <row r="97" spans="1:9">
      <c r="A97">
        <v>20150421</v>
      </c>
      <c r="B97" s="2" t="s">
        <v>4</v>
      </c>
      <c r="C97" s="8">
        <v>1430000</v>
      </c>
      <c r="D97" s="8">
        <v>1444000</v>
      </c>
      <c r="E97">
        <v>28880</v>
      </c>
      <c r="F97" s="8">
        <v>147299337</v>
      </c>
      <c r="G97" s="1">
        <v>212700242628000</v>
      </c>
      <c r="H97" s="1">
        <v>159525180888000</v>
      </c>
      <c r="I97">
        <f t="shared" si="1"/>
        <v>0</v>
      </c>
    </row>
    <row r="98" spans="1:9">
      <c r="A98">
        <v>20150422</v>
      </c>
      <c r="B98" s="2" t="s">
        <v>4</v>
      </c>
      <c r="C98" s="8">
        <v>1444000</v>
      </c>
      <c r="D98" s="8">
        <v>1461000</v>
      </c>
      <c r="E98">
        <v>29220</v>
      </c>
      <c r="F98" s="8">
        <v>147299337</v>
      </c>
      <c r="G98" s="1">
        <v>215204331357000</v>
      </c>
      <c r="H98" s="1">
        <v>161403247422000</v>
      </c>
      <c r="I98">
        <f t="shared" si="1"/>
        <v>0</v>
      </c>
    </row>
    <row r="99" spans="1:9">
      <c r="A99">
        <v>20150423</v>
      </c>
      <c r="B99" s="2" t="s">
        <v>4</v>
      </c>
      <c r="C99" s="8">
        <v>1461000</v>
      </c>
      <c r="D99" s="8">
        <v>1451000</v>
      </c>
      <c r="E99">
        <v>29020</v>
      </c>
      <c r="F99" s="8">
        <v>147299337</v>
      </c>
      <c r="G99" s="1">
        <v>213731337987000</v>
      </c>
      <c r="H99" s="1">
        <v>160298502402000</v>
      </c>
      <c r="I99">
        <f t="shared" si="1"/>
        <v>0</v>
      </c>
    </row>
    <row r="100" spans="1:9">
      <c r="A100">
        <v>20150424</v>
      </c>
      <c r="B100" s="2" t="s">
        <v>4</v>
      </c>
      <c r="C100" s="8">
        <v>1451000</v>
      </c>
      <c r="D100" s="8">
        <v>1410000</v>
      </c>
      <c r="E100">
        <v>28200</v>
      </c>
      <c r="F100" s="8">
        <v>147299337</v>
      </c>
      <c r="G100" s="1">
        <v>207692065170000</v>
      </c>
      <c r="H100" s="1">
        <v>155769047820000</v>
      </c>
      <c r="I100">
        <f t="shared" si="1"/>
        <v>0</v>
      </c>
    </row>
    <row r="101" spans="1:9">
      <c r="A101">
        <v>20150427</v>
      </c>
      <c r="B101" s="2" t="s">
        <v>4</v>
      </c>
      <c r="C101" s="8">
        <v>1410000</v>
      </c>
      <c r="D101" s="8">
        <v>1395000</v>
      </c>
      <c r="E101">
        <v>27900</v>
      </c>
      <c r="F101" s="8">
        <v>147299337</v>
      </c>
      <c r="G101" s="1">
        <v>205482575115000</v>
      </c>
      <c r="H101" s="1">
        <v>154111930290000</v>
      </c>
      <c r="I101">
        <f t="shared" si="1"/>
        <v>0</v>
      </c>
    </row>
    <row r="102" spans="1:9">
      <c r="A102">
        <v>20150428</v>
      </c>
      <c r="B102" s="2" t="s">
        <v>4</v>
      </c>
      <c r="C102" s="8">
        <v>1395000</v>
      </c>
      <c r="D102" s="8">
        <v>1366000</v>
      </c>
      <c r="E102">
        <v>27320</v>
      </c>
      <c r="F102" s="8">
        <v>147299337</v>
      </c>
      <c r="G102" s="1">
        <v>201210894342000</v>
      </c>
      <c r="H102" s="1">
        <v>150908169732000</v>
      </c>
      <c r="I102">
        <f t="shared" si="1"/>
        <v>0</v>
      </c>
    </row>
    <row r="103" spans="1:9">
      <c r="A103">
        <v>20150429</v>
      </c>
      <c r="B103" s="2" t="s">
        <v>4</v>
      </c>
      <c r="C103" s="8">
        <v>1366000</v>
      </c>
      <c r="D103" s="8">
        <v>1385000</v>
      </c>
      <c r="E103">
        <v>27700</v>
      </c>
      <c r="F103" s="8">
        <v>147299337</v>
      </c>
      <c r="G103" s="1">
        <v>204009581745000</v>
      </c>
      <c r="H103" s="1">
        <v>153007185270000</v>
      </c>
      <c r="I103">
        <f t="shared" si="1"/>
        <v>0</v>
      </c>
    </row>
    <row r="104" spans="1:9">
      <c r="A104">
        <v>20150430</v>
      </c>
      <c r="B104" s="2" t="s">
        <v>4</v>
      </c>
      <c r="C104" s="8">
        <v>1385000</v>
      </c>
      <c r="D104" s="8">
        <v>1410000</v>
      </c>
      <c r="E104">
        <v>28200</v>
      </c>
      <c r="F104" s="8">
        <v>147299337</v>
      </c>
      <c r="G104" s="1">
        <v>207692065170000</v>
      </c>
      <c r="H104" s="1">
        <v>155769047820000</v>
      </c>
      <c r="I104">
        <f t="shared" si="1"/>
        <v>0</v>
      </c>
    </row>
    <row r="105" spans="1:9">
      <c r="A105">
        <v>20150504</v>
      </c>
      <c r="B105" s="2" t="s">
        <v>4</v>
      </c>
      <c r="C105" s="8">
        <v>1410000</v>
      </c>
      <c r="D105" s="8">
        <v>1400000</v>
      </c>
      <c r="E105">
        <v>28000</v>
      </c>
      <c r="F105" s="8">
        <v>147299337</v>
      </c>
      <c r="G105" s="1">
        <v>206219071800000</v>
      </c>
      <c r="H105" s="1">
        <v>154664302800000</v>
      </c>
      <c r="I105">
        <f t="shared" si="1"/>
        <v>0</v>
      </c>
    </row>
    <row r="106" spans="1:9">
      <c r="A106">
        <v>20150506</v>
      </c>
      <c r="B106" s="2" t="s">
        <v>4</v>
      </c>
      <c r="C106" s="8">
        <v>1400000</v>
      </c>
      <c r="D106" s="8">
        <v>1362000</v>
      </c>
      <c r="E106">
        <v>27240</v>
      </c>
      <c r="F106" s="8">
        <v>147299337</v>
      </c>
      <c r="G106" s="1">
        <v>200621696994000</v>
      </c>
      <c r="H106" s="1">
        <v>150466271724000</v>
      </c>
      <c r="I106">
        <f t="shared" si="1"/>
        <v>0</v>
      </c>
    </row>
    <row r="107" spans="1:9">
      <c r="A107">
        <v>20150507</v>
      </c>
      <c r="B107" s="2" t="s">
        <v>4</v>
      </c>
      <c r="C107" s="8">
        <v>1362000</v>
      </c>
      <c r="D107" s="8">
        <v>1370000</v>
      </c>
      <c r="E107">
        <v>27400</v>
      </c>
      <c r="F107" s="8">
        <v>147299337</v>
      </c>
      <c r="G107" s="1">
        <v>201800091690000</v>
      </c>
      <c r="H107" s="1">
        <v>151350067740000</v>
      </c>
      <c r="I107">
        <f t="shared" si="1"/>
        <v>0</v>
      </c>
    </row>
    <row r="108" spans="1:9">
      <c r="A108">
        <v>20150508</v>
      </c>
      <c r="B108" s="2" t="s">
        <v>4</v>
      </c>
      <c r="C108" s="8">
        <v>1370000</v>
      </c>
      <c r="D108" s="8">
        <v>1338000</v>
      </c>
      <c r="E108">
        <v>26760</v>
      </c>
      <c r="F108" s="8">
        <v>147299337</v>
      </c>
      <c r="G108" s="1">
        <v>197086512906000</v>
      </c>
      <c r="H108" s="1">
        <v>147814883676000</v>
      </c>
      <c r="I108">
        <f t="shared" si="1"/>
        <v>0</v>
      </c>
    </row>
    <row r="109" spans="1:9">
      <c r="A109">
        <v>20150511</v>
      </c>
      <c r="B109" s="2" t="s">
        <v>4</v>
      </c>
      <c r="C109" s="8">
        <v>1338000</v>
      </c>
      <c r="D109" s="8">
        <v>1336000</v>
      </c>
      <c r="E109">
        <v>26720</v>
      </c>
      <c r="F109" s="8">
        <v>147299337</v>
      </c>
      <c r="G109" s="1">
        <v>196791914232000</v>
      </c>
      <c r="H109" s="1">
        <v>147593934672000</v>
      </c>
      <c r="I109">
        <f t="shared" si="1"/>
        <v>0</v>
      </c>
    </row>
    <row r="110" spans="1:9">
      <c r="A110">
        <v>20150512</v>
      </c>
      <c r="B110" s="2" t="s">
        <v>4</v>
      </c>
      <c r="C110" s="8">
        <v>1336000</v>
      </c>
      <c r="D110" s="8">
        <v>1331000</v>
      </c>
      <c r="E110">
        <v>26620</v>
      </c>
      <c r="F110" s="8">
        <v>147299337</v>
      </c>
      <c r="G110" s="1">
        <v>196055417547000</v>
      </c>
      <c r="H110" s="1">
        <v>147041562162000</v>
      </c>
      <c r="I110">
        <f t="shared" si="1"/>
        <v>0</v>
      </c>
    </row>
    <row r="111" spans="1:9">
      <c r="A111">
        <v>20150513</v>
      </c>
      <c r="B111" s="2" t="s">
        <v>4</v>
      </c>
      <c r="C111" s="8">
        <v>1331000</v>
      </c>
      <c r="D111" s="8">
        <v>1333000</v>
      </c>
      <c r="E111">
        <v>26660</v>
      </c>
      <c r="F111" s="8">
        <v>147299337</v>
      </c>
      <c r="G111" s="1">
        <v>196350016221000</v>
      </c>
      <c r="H111" s="1">
        <v>147262511166000</v>
      </c>
      <c r="I111">
        <f t="shared" si="1"/>
        <v>0</v>
      </c>
    </row>
    <row r="112" spans="1:9">
      <c r="A112">
        <v>20150514</v>
      </c>
      <c r="B112" s="2" t="s">
        <v>4</v>
      </c>
      <c r="C112" s="8">
        <v>1333000</v>
      </c>
      <c r="D112" s="8">
        <v>1340000</v>
      </c>
      <c r="E112">
        <v>26800</v>
      </c>
      <c r="F112" s="8">
        <v>147299337</v>
      </c>
      <c r="G112" s="1">
        <v>197381111580000</v>
      </c>
      <c r="H112" s="1">
        <v>148035832680000</v>
      </c>
      <c r="I112">
        <f t="shared" si="1"/>
        <v>0</v>
      </c>
    </row>
    <row r="113" spans="1:9">
      <c r="A113">
        <v>20150515</v>
      </c>
      <c r="B113" s="2" t="s">
        <v>4</v>
      </c>
      <c r="C113" s="8">
        <v>1340000</v>
      </c>
      <c r="D113" s="8">
        <v>1326000</v>
      </c>
      <c r="E113">
        <v>26520</v>
      </c>
      <c r="F113" s="8">
        <v>147299337</v>
      </c>
      <c r="G113" s="1">
        <v>195318920862000</v>
      </c>
      <c r="H113" s="1">
        <v>146489189652000</v>
      </c>
      <c r="I113">
        <f t="shared" si="1"/>
        <v>0</v>
      </c>
    </row>
    <row r="114" spans="1:9">
      <c r="A114">
        <v>20150518</v>
      </c>
      <c r="B114" s="2" t="s">
        <v>4</v>
      </c>
      <c r="C114" s="8">
        <v>1326000</v>
      </c>
      <c r="D114" s="8">
        <v>1320000</v>
      </c>
      <c r="E114">
        <v>26400</v>
      </c>
      <c r="F114" s="8">
        <v>147299337</v>
      </c>
      <c r="G114" s="1">
        <v>194435124840000</v>
      </c>
      <c r="H114" s="1">
        <v>145826342640000</v>
      </c>
      <c r="I114">
        <f t="shared" si="1"/>
        <v>0</v>
      </c>
    </row>
    <row r="115" spans="1:9">
      <c r="A115">
        <v>20150519</v>
      </c>
      <c r="B115" s="2" t="s">
        <v>4</v>
      </c>
      <c r="C115" s="8">
        <v>1320000</v>
      </c>
      <c r="D115" s="8">
        <v>1338000</v>
      </c>
      <c r="E115">
        <v>26760</v>
      </c>
      <c r="F115" s="8">
        <v>147299337</v>
      </c>
      <c r="G115" s="1">
        <v>197086512906000</v>
      </c>
      <c r="H115" s="1">
        <v>147814883676000</v>
      </c>
      <c r="I115">
        <f t="shared" si="1"/>
        <v>0</v>
      </c>
    </row>
    <row r="116" spans="1:9">
      <c r="A116">
        <v>20150520</v>
      </c>
      <c r="B116" s="2" t="s">
        <v>4</v>
      </c>
      <c r="C116" s="8">
        <v>1338000</v>
      </c>
      <c r="D116" s="8">
        <v>1366000</v>
      </c>
      <c r="E116">
        <v>27320</v>
      </c>
      <c r="F116" s="8">
        <v>147299337</v>
      </c>
      <c r="G116" s="1">
        <v>201210894342000</v>
      </c>
      <c r="H116" s="1">
        <v>150908169732000</v>
      </c>
      <c r="I116">
        <f t="shared" si="1"/>
        <v>0</v>
      </c>
    </row>
    <row r="117" spans="1:9">
      <c r="A117">
        <v>20150521</v>
      </c>
      <c r="B117" s="2" t="s">
        <v>4</v>
      </c>
      <c r="C117" s="8">
        <v>1366000</v>
      </c>
      <c r="D117" s="8">
        <v>1352000</v>
      </c>
      <c r="E117">
        <v>27040</v>
      </c>
      <c r="F117" s="8">
        <v>147299337</v>
      </c>
      <c r="G117" s="1">
        <v>199148703624000</v>
      </c>
      <c r="H117" s="1">
        <v>149361526704000</v>
      </c>
      <c r="I117">
        <f t="shared" si="1"/>
        <v>0</v>
      </c>
    </row>
    <row r="118" spans="1:9">
      <c r="A118">
        <v>20150522</v>
      </c>
      <c r="B118" s="2" t="s">
        <v>4</v>
      </c>
      <c r="C118" s="8">
        <v>1352000</v>
      </c>
      <c r="D118" s="8">
        <v>1350000</v>
      </c>
      <c r="E118">
        <v>27000</v>
      </c>
      <c r="F118" s="8">
        <v>147299337</v>
      </c>
      <c r="G118" s="1">
        <v>198854104950000</v>
      </c>
      <c r="H118" s="1">
        <v>149140577700000</v>
      </c>
      <c r="I118">
        <f t="shared" si="1"/>
        <v>0</v>
      </c>
    </row>
    <row r="119" spans="1:9">
      <c r="A119">
        <v>20150526</v>
      </c>
      <c r="B119" s="2" t="s">
        <v>4</v>
      </c>
      <c r="C119" s="8">
        <v>1350000</v>
      </c>
      <c r="D119" s="8">
        <v>1362000</v>
      </c>
      <c r="E119">
        <v>27240</v>
      </c>
      <c r="F119" s="8">
        <v>147299337</v>
      </c>
      <c r="G119" s="1">
        <v>200621696994000</v>
      </c>
      <c r="H119" s="1">
        <v>150466271724000</v>
      </c>
      <c r="I119">
        <f t="shared" si="1"/>
        <v>0</v>
      </c>
    </row>
    <row r="120" spans="1:9">
      <c r="A120">
        <v>20150527</v>
      </c>
      <c r="B120" s="2" t="s">
        <v>4</v>
      </c>
      <c r="C120" s="8">
        <v>1362000</v>
      </c>
      <c r="D120" s="8">
        <v>1314000</v>
      </c>
      <c r="E120">
        <v>26280</v>
      </c>
      <c r="F120" s="8">
        <v>147299337</v>
      </c>
      <c r="G120" s="1">
        <v>193551328818000</v>
      </c>
      <c r="H120" s="1">
        <v>145163495628000</v>
      </c>
      <c r="I120">
        <f t="shared" si="1"/>
        <v>0</v>
      </c>
    </row>
    <row r="121" spans="1:9">
      <c r="A121">
        <v>20150528</v>
      </c>
      <c r="B121" s="2" t="s">
        <v>4</v>
      </c>
      <c r="C121" s="8">
        <v>1314000</v>
      </c>
      <c r="D121" s="8">
        <v>1309000</v>
      </c>
      <c r="E121">
        <v>26180</v>
      </c>
      <c r="F121" s="8">
        <v>147299337</v>
      </c>
      <c r="G121" s="1">
        <v>192814832133000</v>
      </c>
      <c r="H121" s="1">
        <v>144611123118000</v>
      </c>
      <c r="I121">
        <f t="shared" si="1"/>
        <v>0</v>
      </c>
    </row>
    <row r="122" spans="1:9">
      <c r="A122">
        <v>20150529</v>
      </c>
      <c r="B122" s="2" t="s">
        <v>4</v>
      </c>
      <c r="C122" s="8">
        <v>1309000</v>
      </c>
      <c r="D122" s="8">
        <v>1307000</v>
      </c>
      <c r="E122">
        <v>26140</v>
      </c>
      <c r="F122" s="8">
        <v>147299337</v>
      </c>
      <c r="G122" s="1">
        <v>192520233459000</v>
      </c>
      <c r="H122" s="1">
        <v>144390174114000</v>
      </c>
      <c r="I122">
        <f t="shared" si="1"/>
        <v>0</v>
      </c>
    </row>
    <row r="123" spans="1:9">
      <c r="A123">
        <v>20150601</v>
      </c>
      <c r="B123" s="2" t="s">
        <v>4</v>
      </c>
      <c r="C123" s="8">
        <v>1307000</v>
      </c>
      <c r="D123" s="8">
        <v>1291000</v>
      </c>
      <c r="E123">
        <v>25820</v>
      </c>
      <c r="F123" s="8">
        <v>147299337</v>
      </c>
      <c r="G123" s="1">
        <v>190163444067000</v>
      </c>
      <c r="H123" s="1">
        <v>142622582082000</v>
      </c>
      <c r="I123">
        <f t="shared" si="1"/>
        <v>0</v>
      </c>
    </row>
    <row r="124" spans="1:9">
      <c r="A124">
        <v>20150602</v>
      </c>
      <c r="B124" s="2" t="s">
        <v>4</v>
      </c>
      <c r="C124" s="8">
        <v>1291000</v>
      </c>
      <c r="D124" s="8">
        <v>1303000</v>
      </c>
      <c r="E124">
        <v>26060</v>
      </c>
      <c r="F124" s="8">
        <v>147299337</v>
      </c>
      <c r="G124" s="1">
        <v>191931036111000</v>
      </c>
      <c r="H124" s="1">
        <v>143948276106000</v>
      </c>
      <c r="I124">
        <f t="shared" si="1"/>
        <v>0</v>
      </c>
    </row>
    <row r="125" spans="1:9">
      <c r="A125">
        <v>20150603</v>
      </c>
      <c r="B125" s="2" t="s">
        <v>4</v>
      </c>
      <c r="C125" s="8">
        <v>1303000</v>
      </c>
      <c r="D125" s="8">
        <v>1273000</v>
      </c>
      <c r="E125">
        <v>25460</v>
      </c>
      <c r="F125" s="8">
        <v>147299337</v>
      </c>
      <c r="G125" s="1">
        <v>187512056001000</v>
      </c>
      <c r="H125" s="1">
        <v>140634041046000</v>
      </c>
      <c r="I125">
        <f t="shared" si="1"/>
        <v>0</v>
      </c>
    </row>
    <row r="126" spans="1:9">
      <c r="A126">
        <v>20150604</v>
      </c>
      <c r="B126" s="2" t="s">
        <v>4</v>
      </c>
      <c r="C126" s="8">
        <v>1273000</v>
      </c>
      <c r="D126" s="8">
        <v>1337000</v>
      </c>
      <c r="E126">
        <v>26740</v>
      </c>
      <c r="F126" s="8">
        <v>147299337</v>
      </c>
      <c r="G126" s="1">
        <v>196939213569000</v>
      </c>
      <c r="H126" s="1">
        <v>147704409174000</v>
      </c>
      <c r="I126">
        <f t="shared" si="1"/>
        <v>0</v>
      </c>
    </row>
    <row r="127" spans="1:9">
      <c r="A127">
        <v>20150605</v>
      </c>
      <c r="B127" s="2" t="s">
        <v>4</v>
      </c>
      <c r="C127" s="8">
        <v>1337000</v>
      </c>
      <c r="D127" s="8">
        <v>1341000</v>
      </c>
      <c r="E127">
        <v>26820</v>
      </c>
      <c r="F127" s="8">
        <v>147299337</v>
      </c>
      <c r="G127" s="1">
        <v>197528410917000</v>
      </c>
      <c r="H127" s="1">
        <v>148146307182000</v>
      </c>
      <c r="I127">
        <f t="shared" si="1"/>
        <v>0</v>
      </c>
    </row>
    <row r="128" spans="1:9">
      <c r="A128">
        <v>20150608</v>
      </c>
      <c r="B128" s="2" t="s">
        <v>4</v>
      </c>
      <c r="C128" s="8">
        <v>1341000</v>
      </c>
      <c r="D128" s="8">
        <v>1314000</v>
      </c>
      <c r="E128">
        <v>26280</v>
      </c>
      <c r="F128" s="8">
        <v>147299337</v>
      </c>
      <c r="G128" s="1">
        <v>193551328818000</v>
      </c>
      <c r="H128" s="1">
        <v>145163495628000</v>
      </c>
      <c r="I128">
        <f t="shared" si="1"/>
        <v>0</v>
      </c>
    </row>
    <row r="129" spans="1:9">
      <c r="A129">
        <v>20150609</v>
      </c>
      <c r="B129" s="2" t="s">
        <v>4</v>
      </c>
      <c r="C129" s="8">
        <v>1314000</v>
      </c>
      <c r="D129" s="8">
        <v>1282000</v>
      </c>
      <c r="E129">
        <v>25640</v>
      </c>
      <c r="F129" s="8">
        <v>147299337</v>
      </c>
      <c r="G129" s="1">
        <v>188837750034000</v>
      </c>
      <c r="H129" s="1">
        <v>141628311564000</v>
      </c>
      <c r="I129">
        <f t="shared" si="1"/>
        <v>0</v>
      </c>
    </row>
    <row r="130" spans="1:9">
      <c r="A130">
        <v>20150610</v>
      </c>
      <c r="B130" s="2" t="s">
        <v>4</v>
      </c>
      <c r="C130" s="8">
        <v>1282000</v>
      </c>
      <c r="D130" s="8">
        <v>1262000</v>
      </c>
      <c r="E130">
        <v>25240</v>
      </c>
      <c r="F130" s="8">
        <v>147299337</v>
      </c>
      <c r="G130" s="1">
        <v>185891763294000</v>
      </c>
      <c r="H130" s="1">
        <v>139418821524000</v>
      </c>
      <c r="I130">
        <f t="shared" si="1"/>
        <v>0</v>
      </c>
    </row>
    <row r="131" spans="1:9">
      <c r="A131">
        <v>20150611</v>
      </c>
      <c r="B131" s="2" t="s">
        <v>4</v>
      </c>
      <c r="C131" s="8">
        <v>1262000</v>
      </c>
      <c r="D131" s="8">
        <v>1257000</v>
      </c>
      <c r="E131">
        <v>25140</v>
      </c>
      <c r="F131" s="8">
        <v>147299337</v>
      </c>
      <c r="G131" s="1">
        <v>185155266609000</v>
      </c>
      <c r="H131" s="1">
        <v>138866449014000</v>
      </c>
      <c r="I131">
        <f t="shared" si="1"/>
        <v>0</v>
      </c>
    </row>
    <row r="132" spans="1:9">
      <c r="A132">
        <v>20150612</v>
      </c>
      <c r="B132" s="2" t="s">
        <v>4</v>
      </c>
      <c r="C132" s="8">
        <v>1257000</v>
      </c>
      <c r="D132" s="8">
        <v>1277000</v>
      </c>
      <c r="E132">
        <v>25540</v>
      </c>
      <c r="F132" s="8">
        <v>147299337</v>
      </c>
      <c r="G132" s="1">
        <v>188101253349000</v>
      </c>
      <c r="H132" s="1">
        <v>141075939054000</v>
      </c>
      <c r="I132">
        <f t="shared" ref="I132:I195" si="2">IF(C132*F132=D131*F131,0,1)</f>
        <v>0</v>
      </c>
    </row>
    <row r="133" spans="1:9">
      <c r="A133">
        <v>20150615</v>
      </c>
      <c r="B133" s="2" t="s">
        <v>4</v>
      </c>
      <c r="C133" s="8">
        <v>1277000</v>
      </c>
      <c r="D133" s="8">
        <v>1270000</v>
      </c>
      <c r="E133">
        <v>25400</v>
      </c>
      <c r="F133" s="8">
        <v>147299337</v>
      </c>
      <c r="G133" s="1">
        <v>187070157990000</v>
      </c>
      <c r="H133" s="1">
        <v>140302617540000</v>
      </c>
      <c r="I133">
        <f t="shared" si="2"/>
        <v>0</v>
      </c>
    </row>
    <row r="134" spans="1:9">
      <c r="A134">
        <v>20150616</v>
      </c>
      <c r="B134" s="2" t="s">
        <v>4</v>
      </c>
      <c r="C134" s="8">
        <v>1270000</v>
      </c>
      <c r="D134" s="8">
        <v>1255000</v>
      </c>
      <c r="E134">
        <v>25100</v>
      </c>
      <c r="F134" s="8">
        <v>147299337</v>
      </c>
      <c r="G134" s="1">
        <v>184860667935000</v>
      </c>
      <c r="H134" s="1">
        <v>138645500010000</v>
      </c>
      <c r="I134">
        <f t="shared" si="2"/>
        <v>0</v>
      </c>
    </row>
    <row r="135" spans="1:9">
      <c r="A135">
        <v>20150617</v>
      </c>
      <c r="B135" s="2" t="s">
        <v>4</v>
      </c>
      <c r="C135" s="8">
        <v>1255000</v>
      </c>
      <c r="D135" s="8">
        <v>1254000</v>
      </c>
      <c r="E135">
        <v>25080</v>
      </c>
      <c r="F135" s="8">
        <v>147299337</v>
      </c>
      <c r="G135" s="1">
        <v>184713368598000</v>
      </c>
      <c r="H135" s="1">
        <v>138535025508000</v>
      </c>
      <c r="I135">
        <f t="shared" si="2"/>
        <v>0</v>
      </c>
    </row>
    <row r="136" spans="1:9">
      <c r="A136">
        <v>20150618</v>
      </c>
      <c r="B136" s="2" t="s">
        <v>4</v>
      </c>
      <c r="C136" s="8">
        <v>1254000</v>
      </c>
      <c r="D136" s="8">
        <v>1265000</v>
      </c>
      <c r="E136">
        <v>25300</v>
      </c>
      <c r="F136" s="8">
        <v>147299337</v>
      </c>
      <c r="G136" s="1">
        <v>186333661305000</v>
      </c>
      <c r="H136" s="1">
        <v>139750245030000</v>
      </c>
      <c r="I136">
        <f t="shared" si="2"/>
        <v>0</v>
      </c>
    </row>
    <row r="137" spans="1:9">
      <c r="A137">
        <v>20150619</v>
      </c>
      <c r="B137" s="2" t="s">
        <v>4</v>
      </c>
      <c r="C137" s="8">
        <v>1265000</v>
      </c>
      <c r="D137" s="8">
        <v>1266000</v>
      </c>
      <c r="E137">
        <v>25320</v>
      </c>
      <c r="F137" s="8">
        <v>147299337</v>
      </c>
      <c r="G137" s="1">
        <v>186480960642000</v>
      </c>
      <c r="H137" s="1">
        <v>139860719532000</v>
      </c>
      <c r="I137">
        <f t="shared" si="2"/>
        <v>0</v>
      </c>
    </row>
    <row r="138" spans="1:9">
      <c r="A138">
        <v>20150622</v>
      </c>
      <c r="B138" s="2" t="s">
        <v>4</v>
      </c>
      <c r="C138" s="8">
        <v>1266000</v>
      </c>
      <c r="D138" s="8">
        <v>1281000</v>
      </c>
      <c r="E138">
        <v>25620</v>
      </c>
      <c r="F138" s="8">
        <v>147299337</v>
      </c>
      <c r="G138" s="1">
        <v>188690450697000</v>
      </c>
      <c r="H138" s="1">
        <v>141517837062000</v>
      </c>
      <c r="I138">
        <f t="shared" si="2"/>
        <v>0</v>
      </c>
    </row>
    <row r="139" spans="1:9">
      <c r="A139">
        <v>20150623</v>
      </c>
      <c r="B139" s="2" t="s">
        <v>4</v>
      </c>
      <c r="C139" s="8">
        <v>1281000</v>
      </c>
      <c r="D139" s="8">
        <v>1321000</v>
      </c>
      <c r="E139">
        <v>26420</v>
      </c>
      <c r="F139" s="8">
        <v>147299337</v>
      </c>
      <c r="G139" s="1">
        <v>194582424177000</v>
      </c>
      <c r="H139" s="1">
        <v>145936817142000</v>
      </c>
      <c r="I139">
        <f t="shared" si="2"/>
        <v>0</v>
      </c>
    </row>
    <row r="140" spans="1:9">
      <c r="A140">
        <v>20150624</v>
      </c>
      <c r="B140" s="2" t="s">
        <v>4</v>
      </c>
      <c r="C140" s="8">
        <v>1321000</v>
      </c>
      <c r="D140" s="8">
        <v>1302000</v>
      </c>
      <c r="E140">
        <v>26040</v>
      </c>
      <c r="F140" s="8">
        <v>147299337</v>
      </c>
      <c r="G140" s="1">
        <v>191783736774000</v>
      </c>
      <c r="H140" s="1">
        <v>143837801604000</v>
      </c>
      <c r="I140">
        <f t="shared" si="2"/>
        <v>0</v>
      </c>
    </row>
    <row r="141" spans="1:9">
      <c r="A141">
        <v>20150625</v>
      </c>
      <c r="B141" s="2" t="s">
        <v>4</v>
      </c>
      <c r="C141" s="8">
        <v>1302000</v>
      </c>
      <c r="D141" s="8">
        <v>1269000</v>
      </c>
      <c r="E141">
        <v>25380</v>
      </c>
      <c r="F141" s="8">
        <v>147299337</v>
      </c>
      <c r="G141" s="1">
        <v>186922858653000</v>
      </c>
      <c r="H141" s="1">
        <v>140192143038000</v>
      </c>
      <c r="I141">
        <f t="shared" si="2"/>
        <v>0</v>
      </c>
    </row>
    <row r="142" spans="1:9">
      <c r="A142">
        <v>20150626</v>
      </c>
      <c r="B142" s="2" t="s">
        <v>4</v>
      </c>
      <c r="C142" s="8">
        <v>1269000</v>
      </c>
      <c r="D142" s="8">
        <v>1278000</v>
      </c>
      <c r="E142">
        <v>25560</v>
      </c>
      <c r="F142" s="8">
        <v>147299337</v>
      </c>
      <c r="G142" s="1">
        <v>188248552686000</v>
      </c>
      <c r="H142" s="1">
        <v>141186413556000</v>
      </c>
      <c r="I142">
        <f t="shared" si="2"/>
        <v>0</v>
      </c>
    </row>
    <row r="143" spans="1:9">
      <c r="A143">
        <v>20150629</v>
      </c>
      <c r="B143" s="2" t="s">
        <v>4</v>
      </c>
      <c r="C143" s="8">
        <v>1278000</v>
      </c>
      <c r="D143" s="8">
        <v>1281000</v>
      </c>
      <c r="E143">
        <v>25620</v>
      </c>
      <c r="F143" s="8">
        <v>147299337</v>
      </c>
      <c r="G143" s="1">
        <v>188690450697000</v>
      </c>
      <c r="H143" s="1">
        <v>141517837062000</v>
      </c>
      <c r="I143">
        <f t="shared" si="2"/>
        <v>0</v>
      </c>
    </row>
    <row r="144" spans="1:9">
      <c r="A144">
        <v>20150630</v>
      </c>
      <c r="B144" s="2" t="s">
        <v>4</v>
      </c>
      <c r="C144" s="8">
        <v>1281000</v>
      </c>
      <c r="D144" s="8">
        <v>1268000</v>
      </c>
      <c r="E144">
        <v>25360</v>
      </c>
      <c r="F144" s="8">
        <v>147299337</v>
      </c>
      <c r="G144" s="1">
        <v>186775559316000</v>
      </c>
      <c r="H144" s="1">
        <v>140081668536000</v>
      </c>
      <c r="I144">
        <f t="shared" si="2"/>
        <v>0</v>
      </c>
    </row>
    <row r="145" spans="1:9">
      <c r="A145">
        <v>20150701</v>
      </c>
      <c r="B145" s="2" t="s">
        <v>4</v>
      </c>
      <c r="C145" s="8">
        <v>1268000</v>
      </c>
      <c r="D145" s="8">
        <v>1295000</v>
      </c>
      <c r="E145">
        <v>25900</v>
      </c>
      <c r="F145" s="8">
        <v>147299337</v>
      </c>
      <c r="G145" s="1">
        <v>190752641415000</v>
      </c>
      <c r="H145" s="1">
        <v>143064480090000</v>
      </c>
      <c r="I145">
        <f t="shared" si="2"/>
        <v>0</v>
      </c>
    </row>
    <row r="146" spans="1:9">
      <c r="A146">
        <v>20150702</v>
      </c>
      <c r="B146" s="2" t="s">
        <v>4</v>
      </c>
      <c r="C146" s="8">
        <v>1295000</v>
      </c>
      <c r="D146" s="8">
        <v>1299000</v>
      </c>
      <c r="E146">
        <v>25980</v>
      </c>
      <c r="F146" s="8">
        <v>147299337</v>
      </c>
      <c r="G146" s="1">
        <v>191341838763000</v>
      </c>
      <c r="H146" s="1">
        <v>143506378098000</v>
      </c>
      <c r="I146">
        <f t="shared" si="2"/>
        <v>0</v>
      </c>
    </row>
    <row r="147" spans="1:9">
      <c r="A147">
        <v>20150703</v>
      </c>
      <c r="B147" s="2" t="s">
        <v>4</v>
      </c>
      <c r="C147" s="8">
        <v>1299000</v>
      </c>
      <c r="D147" s="8">
        <v>1268000</v>
      </c>
      <c r="E147">
        <v>25360</v>
      </c>
      <c r="F147" s="8">
        <v>147299337</v>
      </c>
      <c r="G147" s="1">
        <v>186775559316000</v>
      </c>
      <c r="H147" s="1">
        <v>140081668536000</v>
      </c>
      <c r="I147">
        <f t="shared" si="2"/>
        <v>0</v>
      </c>
    </row>
    <row r="148" spans="1:9">
      <c r="A148">
        <v>20150706</v>
      </c>
      <c r="B148" s="2" t="s">
        <v>4</v>
      </c>
      <c r="C148" s="8">
        <v>1268000</v>
      </c>
      <c r="D148" s="8">
        <v>1230000</v>
      </c>
      <c r="E148">
        <v>24600</v>
      </c>
      <c r="F148" s="8">
        <v>147299337</v>
      </c>
      <c r="G148" s="1">
        <v>181178184510000</v>
      </c>
      <c r="H148" s="1">
        <v>135883637460000</v>
      </c>
      <c r="I148">
        <f t="shared" si="2"/>
        <v>0</v>
      </c>
    </row>
    <row r="149" spans="1:9">
      <c r="A149">
        <v>20150707</v>
      </c>
      <c r="B149" s="2" t="s">
        <v>4</v>
      </c>
      <c r="C149" s="8">
        <v>1230000</v>
      </c>
      <c r="D149" s="8">
        <v>1240000</v>
      </c>
      <c r="E149">
        <v>24800</v>
      </c>
      <c r="F149" s="8">
        <v>147299337</v>
      </c>
      <c r="G149" s="1">
        <v>182651177880000</v>
      </c>
      <c r="H149" s="1">
        <v>136988382480000</v>
      </c>
      <c r="I149">
        <f t="shared" si="2"/>
        <v>0</v>
      </c>
    </row>
    <row r="150" spans="1:9">
      <c r="A150">
        <v>20150708</v>
      </c>
      <c r="B150" s="2" t="s">
        <v>4</v>
      </c>
      <c r="C150" s="8">
        <v>1240000</v>
      </c>
      <c r="D150" s="8">
        <v>1239000</v>
      </c>
      <c r="E150">
        <v>24780</v>
      </c>
      <c r="F150" s="8">
        <v>147299337</v>
      </c>
      <c r="G150" s="1">
        <v>182503878543000</v>
      </c>
      <c r="H150" s="1">
        <v>136877907978000</v>
      </c>
      <c r="I150">
        <f t="shared" si="2"/>
        <v>0</v>
      </c>
    </row>
    <row r="151" spans="1:9">
      <c r="A151">
        <v>20150709</v>
      </c>
      <c r="B151" s="2" t="s">
        <v>4</v>
      </c>
      <c r="C151" s="8">
        <v>1239000</v>
      </c>
      <c r="D151" s="8">
        <v>1265000</v>
      </c>
      <c r="E151">
        <v>25300</v>
      </c>
      <c r="F151" s="8">
        <v>147299337</v>
      </c>
      <c r="G151" s="1">
        <v>186333661305000</v>
      </c>
      <c r="H151" s="1">
        <v>139750245030000</v>
      </c>
      <c r="I151">
        <f t="shared" si="2"/>
        <v>0</v>
      </c>
    </row>
    <row r="152" spans="1:9">
      <c r="A152">
        <v>20150710</v>
      </c>
      <c r="B152" s="2" t="s">
        <v>4</v>
      </c>
      <c r="C152" s="8">
        <v>1265000</v>
      </c>
      <c r="D152" s="8">
        <v>1259000</v>
      </c>
      <c r="E152">
        <v>25180</v>
      </c>
      <c r="F152" s="8">
        <v>147299337</v>
      </c>
      <c r="G152" s="1">
        <v>185449865283000</v>
      </c>
      <c r="H152" s="1">
        <v>139087398018000</v>
      </c>
      <c r="I152">
        <f t="shared" si="2"/>
        <v>0</v>
      </c>
    </row>
    <row r="153" spans="1:9">
      <c r="A153">
        <v>20150713</v>
      </c>
      <c r="B153" s="2" t="s">
        <v>4</v>
      </c>
      <c r="C153" s="8">
        <v>1259000</v>
      </c>
      <c r="D153" s="8">
        <v>1266000</v>
      </c>
      <c r="E153">
        <v>25320</v>
      </c>
      <c r="F153" s="8">
        <v>147299337</v>
      </c>
      <c r="G153" s="1">
        <v>186480960642000</v>
      </c>
      <c r="H153" s="1">
        <v>139860719532000</v>
      </c>
      <c r="I153">
        <f t="shared" si="2"/>
        <v>0</v>
      </c>
    </row>
    <row r="154" spans="1:9">
      <c r="A154">
        <v>20150714</v>
      </c>
      <c r="B154" s="2" t="s">
        <v>4</v>
      </c>
      <c r="C154" s="8">
        <v>1266000</v>
      </c>
      <c r="D154" s="8">
        <v>1225000</v>
      </c>
      <c r="E154">
        <v>24500</v>
      </c>
      <c r="F154" s="8">
        <v>147299337</v>
      </c>
      <c r="G154" s="1">
        <v>180441687825000</v>
      </c>
      <c r="H154" s="1">
        <v>135331264950000</v>
      </c>
      <c r="I154">
        <f t="shared" si="2"/>
        <v>0</v>
      </c>
    </row>
    <row r="155" spans="1:9">
      <c r="A155">
        <v>20150715</v>
      </c>
      <c r="B155" s="2" t="s">
        <v>4</v>
      </c>
      <c r="C155" s="8">
        <v>1225000</v>
      </c>
      <c r="D155" s="8">
        <v>1235000</v>
      </c>
      <c r="E155">
        <v>24700</v>
      </c>
      <c r="F155" s="8">
        <v>147299337</v>
      </c>
      <c r="G155" s="1">
        <v>181914681195000</v>
      </c>
      <c r="H155" s="1">
        <v>136436009970000</v>
      </c>
      <c r="I155">
        <f t="shared" si="2"/>
        <v>0</v>
      </c>
    </row>
    <row r="156" spans="1:9">
      <c r="A156">
        <v>20150716</v>
      </c>
      <c r="B156" s="2" t="s">
        <v>4</v>
      </c>
      <c r="C156" s="8">
        <v>1235000</v>
      </c>
      <c r="D156" s="8">
        <v>1282000</v>
      </c>
      <c r="E156">
        <v>25640</v>
      </c>
      <c r="F156" s="8">
        <v>147299337</v>
      </c>
      <c r="G156" s="1">
        <v>188837750034000</v>
      </c>
      <c r="H156" s="1">
        <v>141628311564000</v>
      </c>
      <c r="I156">
        <f t="shared" si="2"/>
        <v>0</v>
      </c>
    </row>
    <row r="157" spans="1:9">
      <c r="A157">
        <v>20150717</v>
      </c>
      <c r="B157" s="2" t="s">
        <v>4</v>
      </c>
      <c r="C157" s="8">
        <v>1282000</v>
      </c>
      <c r="D157" s="8">
        <v>1305000</v>
      </c>
      <c r="E157">
        <v>26100</v>
      </c>
      <c r="F157" s="8">
        <v>147299337</v>
      </c>
      <c r="G157" s="1">
        <v>192225634785000</v>
      </c>
      <c r="H157" s="1">
        <v>144169225110000</v>
      </c>
      <c r="I157">
        <f t="shared" si="2"/>
        <v>0</v>
      </c>
    </row>
    <row r="158" spans="1:9">
      <c r="A158">
        <v>20150720</v>
      </c>
      <c r="B158" s="2" t="s">
        <v>4</v>
      </c>
      <c r="C158" s="8">
        <v>1305000</v>
      </c>
      <c r="D158" s="8">
        <v>1275000</v>
      </c>
      <c r="E158">
        <v>25500</v>
      </c>
      <c r="F158" s="8">
        <v>147299337</v>
      </c>
      <c r="G158" s="1">
        <v>187806654675000</v>
      </c>
      <c r="H158" s="1">
        <v>140854990050000</v>
      </c>
      <c r="I158">
        <f t="shared" si="2"/>
        <v>0</v>
      </c>
    </row>
    <row r="159" spans="1:9">
      <c r="A159">
        <v>20150721</v>
      </c>
      <c r="B159" s="2" t="s">
        <v>4</v>
      </c>
      <c r="C159" s="8">
        <v>1275000</v>
      </c>
      <c r="D159" s="8">
        <v>1263000</v>
      </c>
      <c r="E159">
        <v>25260</v>
      </c>
      <c r="F159" s="8">
        <v>147299337</v>
      </c>
      <c r="G159" s="1">
        <v>186039062631000</v>
      </c>
      <c r="H159" s="1">
        <v>139529296026000</v>
      </c>
      <c r="I159">
        <f t="shared" si="2"/>
        <v>0</v>
      </c>
    </row>
    <row r="160" spans="1:9">
      <c r="A160">
        <v>20150722</v>
      </c>
      <c r="B160" s="2" t="s">
        <v>4</v>
      </c>
      <c r="C160" s="8">
        <v>1263000</v>
      </c>
      <c r="D160" s="8">
        <v>1253000</v>
      </c>
      <c r="E160">
        <v>25060</v>
      </c>
      <c r="F160" s="8">
        <v>147299337</v>
      </c>
      <c r="G160" s="1">
        <v>184566069261000</v>
      </c>
      <c r="H160" s="1">
        <v>138424551006000</v>
      </c>
      <c r="I160">
        <f t="shared" si="2"/>
        <v>0</v>
      </c>
    </row>
    <row r="161" spans="1:9">
      <c r="A161">
        <v>20150723</v>
      </c>
      <c r="B161" s="2" t="s">
        <v>4</v>
      </c>
      <c r="C161" s="8">
        <v>1253000</v>
      </c>
      <c r="D161" s="8">
        <v>1234000</v>
      </c>
      <c r="E161">
        <v>24680</v>
      </c>
      <c r="F161" s="8">
        <v>147299337</v>
      </c>
      <c r="G161" s="1">
        <v>181767381858000</v>
      </c>
      <c r="H161" s="1">
        <v>136325535468000</v>
      </c>
      <c r="I161">
        <f t="shared" si="2"/>
        <v>0</v>
      </c>
    </row>
    <row r="162" spans="1:9">
      <c r="A162">
        <v>20150724</v>
      </c>
      <c r="B162" s="2" t="s">
        <v>4</v>
      </c>
      <c r="C162" s="8">
        <v>1234000</v>
      </c>
      <c r="D162" s="8">
        <v>1229000</v>
      </c>
      <c r="E162">
        <v>24580</v>
      </c>
      <c r="F162" s="8">
        <v>147299337</v>
      </c>
      <c r="G162" s="1">
        <v>181030885173000</v>
      </c>
      <c r="H162" s="1">
        <v>135773162958000</v>
      </c>
      <c r="I162">
        <f t="shared" si="2"/>
        <v>0</v>
      </c>
    </row>
    <row r="163" spans="1:9">
      <c r="A163">
        <v>20150727</v>
      </c>
      <c r="B163" s="2" t="s">
        <v>4</v>
      </c>
      <c r="C163" s="8">
        <v>1229000</v>
      </c>
      <c r="D163" s="8">
        <v>1230000</v>
      </c>
      <c r="E163">
        <v>24600</v>
      </c>
      <c r="F163" s="8">
        <v>147299337</v>
      </c>
      <c r="G163" s="1">
        <v>181178184510000</v>
      </c>
      <c r="H163" s="1">
        <v>135883637460000</v>
      </c>
      <c r="I163">
        <f t="shared" si="2"/>
        <v>0</v>
      </c>
    </row>
    <row r="164" spans="1:9">
      <c r="A164">
        <v>20150728</v>
      </c>
      <c r="B164" s="2" t="s">
        <v>4</v>
      </c>
      <c r="C164" s="8">
        <v>1230000</v>
      </c>
      <c r="D164" s="8">
        <v>1230000</v>
      </c>
      <c r="E164">
        <v>24600</v>
      </c>
      <c r="F164" s="8">
        <v>147299337</v>
      </c>
      <c r="G164" s="1">
        <v>181178184510000</v>
      </c>
      <c r="H164" s="1">
        <v>135883637460000</v>
      </c>
      <c r="I164">
        <f t="shared" si="2"/>
        <v>0</v>
      </c>
    </row>
    <row r="165" spans="1:9">
      <c r="A165">
        <v>20150729</v>
      </c>
      <c r="B165" s="2" t="s">
        <v>4</v>
      </c>
      <c r="C165" s="8">
        <v>1230000</v>
      </c>
      <c r="D165" s="8">
        <v>1263000</v>
      </c>
      <c r="E165">
        <v>25260</v>
      </c>
      <c r="F165" s="8">
        <v>147299337</v>
      </c>
      <c r="G165" s="1">
        <v>186039062631000</v>
      </c>
      <c r="H165" s="1">
        <v>139529296026000</v>
      </c>
      <c r="I165">
        <f t="shared" si="2"/>
        <v>0</v>
      </c>
    </row>
    <row r="166" spans="1:9">
      <c r="A166">
        <v>20150730</v>
      </c>
      <c r="B166" s="2" t="s">
        <v>4</v>
      </c>
      <c r="C166" s="8">
        <v>1263000</v>
      </c>
      <c r="D166" s="8">
        <v>1215000</v>
      </c>
      <c r="E166">
        <v>24300</v>
      </c>
      <c r="F166" s="8">
        <v>147299337</v>
      </c>
      <c r="G166" s="1">
        <v>178968694455000</v>
      </c>
      <c r="H166" s="1">
        <v>134226519930000</v>
      </c>
      <c r="I166">
        <f t="shared" si="2"/>
        <v>0</v>
      </c>
    </row>
    <row r="167" spans="1:9">
      <c r="A167">
        <v>20150731</v>
      </c>
      <c r="B167" s="2" t="s">
        <v>4</v>
      </c>
      <c r="C167" s="8">
        <v>1215000</v>
      </c>
      <c r="D167" s="8">
        <v>1185000</v>
      </c>
      <c r="E167">
        <v>23700</v>
      </c>
      <c r="F167" s="8">
        <v>147299337</v>
      </c>
      <c r="G167" s="1">
        <v>174549714345000</v>
      </c>
      <c r="H167" s="1">
        <v>130912284870000</v>
      </c>
      <c r="I167">
        <f t="shared" si="2"/>
        <v>0</v>
      </c>
    </row>
    <row r="168" spans="1:9">
      <c r="A168">
        <v>20150803</v>
      </c>
      <c r="B168" s="2" t="s">
        <v>4</v>
      </c>
      <c r="C168" s="8">
        <v>1185000</v>
      </c>
      <c r="D168" s="8">
        <v>1175000</v>
      </c>
      <c r="E168">
        <v>23500</v>
      </c>
      <c r="F168" s="8">
        <v>147299337</v>
      </c>
      <c r="G168" s="1">
        <v>173076720975000</v>
      </c>
      <c r="H168" s="1">
        <v>129807539850000</v>
      </c>
      <c r="I168">
        <f t="shared" si="2"/>
        <v>0</v>
      </c>
    </row>
    <row r="169" spans="1:9">
      <c r="A169">
        <v>20150804</v>
      </c>
      <c r="B169" s="2" t="s">
        <v>4</v>
      </c>
      <c r="C169" s="8">
        <v>1175000</v>
      </c>
      <c r="D169" s="8">
        <v>1182000</v>
      </c>
      <c r="E169">
        <v>23640</v>
      </c>
      <c r="F169" s="8">
        <v>147299337</v>
      </c>
      <c r="G169" s="1">
        <v>174107816334000</v>
      </c>
      <c r="H169" s="1">
        <v>130580861364000</v>
      </c>
      <c r="I169">
        <f t="shared" si="2"/>
        <v>0</v>
      </c>
    </row>
    <row r="170" spans="1:9">
      <c r="A170">
        <v>20150805</v>
      </c>
      <c r="B170" s="2" t="s">
        <v>4</v>
      </c>
      <c r="C170" s="8">
        <v>1182000</v>
      </c>
      <c r="D170" s="8">
        <v>1159000</v>
      </c>
      <c r="E170">
        <v>23180</v>
      </c>
      <c r="F170" s="8">
        <v>147299337</v>
      </c>
      <c r="G170" s="1">
        <v>170719931583000</v>
      </c>
      <c r="H170" s="1">
        <v>128039947818000</v>
      </c>
      <c r="I170">
        <f t="shared" si="2"/>
        <v>0</v>
      </c>
    </row>
    <row r="171" spans="1:9">
      <c r="A171">
        <v>20150806</v>
      </c>
      <c r="B171" s="2" t="s">
        <v>4</v>
      </c>
      <c r="C171" s="8">
        <v>1159000</v>
      </c>
      <c r="D171" s="8">
        <v>1115000</v>
      </c>
      <c r="E171">
        <v>22300</v>
      </c>
      <c r="F171" s="8">
        <v>147299337</v>
      </c>
      <c r="G171" s="1">
        <v>164238760755000</v>
      </c>
      <c r="H171" s="1">
        <v>123179069730000</v>
      </c>
      <c r="I171">
        <f t="shared" si="2"/>
        <v>0</v>
      </c>
    </row>
    <row r="172" spans="1:9">
      <c r="A172">
        <v>20150807</v>
      </c>
      <c r="B172" s="2" t="s">
        <v>4</v>
      </c>
      <c r="C172" s="8">
        <v>1115000</v>
      </c>
      <c r="D172" s="8">
        <v>1136000</v>
      </c>
      <c r="E172">
        <v>22720</v>
      </c>
      <c r="F172" s="8">
        <v>147299337</v>
      </c>
      <c r="G172" s="1">
        <v>167332046832000</v>
      </c>
      <c r="H172" s="1">
        <v>125499034272000</v>
      </c>
      <c r="I172">
        <f t="shared" si="2"/>
        <v>0</v>
      </c>
    </row>
    <row r="173" spans="1:9">
      <c r="A173">
        <v>20150810</v>
      </c>
      <c r="B173" s="2" t="s">
        <v>4</v>
      </c>
      <c r="C173" s="8">
        <v>1136000</v>
      </c>
      <c r="D173" s="8">
        <v>1141000</v>
      </c>
      <c r="E173">
        <v>22820</v>
      </c>
      <c r="F173" s="8">
        <v>147299337</v>
      </c>
      <c r="G173" s="1">
        <v>168068543517000</v>
      </c>
      <c r="H173" s="1">
        <v>126051406782000</v>
      </c>
      <c r="I173">
        <f t="shared" si="2"/>
        <v>0</v>
      </c>
    </row>
    <row r="174" spans="1:9">
      <c r="A174">
        <v>20150811</v>
      </c>
      <c r="B174" s="2" t="s">
        <v>4</v>
      </c>
      <c r="C174" s="8">
        <v>1141000</v>
      </c>
      <c r="D174" s="8">
        <v>1157000</v>
      </c>
      <c r="E174">
        <v>23140</v>
      </c>
      <c r="F174" s="8">
        <v>147299337</v>
      </c>
      <c r="G174" s="1">
        <v>170425332909000</v>
      </c>
      <c r="H174" s="1">
        <v>127818998814000</v>
      </c>
      <c r="I174">
        <f t="shared" si="2"/>
        <v>0</v>
      </c>
    </row>
    <row r="175" spans="1:9">
      <c r="A175">
        <v>20150812</v>
      </c>
      <c r="B175" s="2" t="s">
        <v>4</v>
      </c>
      <c r="C175" s="8">
        <v>1157000</v>
      </c>
      <c r="D175" s="8">
        <v>1154000</v>
      </c>
      <c r="E175">
        <v>23080</v>
      </c>
      <c r="F175" s="8">
        <v>147299337</v>
      </c>
      <c r="G175" s="1">
        <v>169983434898000</v>
      </c>
      <c r="H175" s="1">
        <v>127487575308000</v>
      </c>
      <c r="I175">
        <f t="shared" si="2"/>
        <v>0</v>
      </c>
    </row>
    <row r="176" spans="1:9">
      <c r="A176">
        <v>20150813</v>
      </c>
      <c r="B176" s="2" t="s">
        <v>4</v>
      </c>
      <c r="C176" s="8">
        <v>1154000</v>
      </c>
      <c r="D176" s="8">
        <v>1140000</v>
      </c>
      <c r="E176">
        <v>22800</v>
      </c>
      <c r="F176" s="8">
        <v>147299337</v>
      </c>
      <c r="G176" s="1">
        <v>167921244180000</v>
      </c>
      <c r="H176" s="1">
        <v>125940932280000</v>
      </c>
      <c r="I176">
        <f t="shared" si="2"/>
        <v>0</v>
      </c>
    </row>
    <row r="177" spans="1:9">
      <c r="A177">
        <v>20150817</v>
      </c>
      <c r="B177" s="2" t="s">
        <v>4</v>
      </c>
      <c r="C177" s="8">
        <v>1140000</v>
      </c>
      <c r="D177" s="8">
        <v>1104000</v>
      </c>
      <c r="E177">
        <v>22080</v>
      </c>
      <c r="F177" s="8">
        <v>147299337</v>
      </c>
      <c r="G177" s="1">
        <v>162618468048000</v>
      </c>
      <c r="H177" s="1">
        <v>121963850208000</v>
      </c>
      <c r="I177">
        <f t="shared" si="2"/>
        <v>0</v>
      </c>
    </row>
    <row r="178" spans="1:9">
      <c r="A178">
        <v>20150818</v>
      </c>
      <c r="B178" s="2" t="s">
        <v>4</v>
      </c>
      <c r="C178" s="8">
        <v>1104000</v>
      </c>
      <c r="D178" s="8">
        <v>1131000</v>
      </c>
      <c r="E178">
        <v>22620</v>
      </c>
      <c r="F178" s="8">
        <v>147299337</v>
      </c>
      <c r="G178" s="1">
        <v>166595550147000</v>
      </c>
      <c r="H178" s="1">
        <v>124946661762000</v>
      </c>
      <c r="I178">
        <f t="shared" si="2"/>
        <v>0</v>
      </c>
    </row>
    <row r="179" spans="1:9">
      <c r="A179">
        <v>20150819</v>
      </c>
      <c r="B179" s="2" t="s">
        <v>4</v>
      </c>
      <c r="C179" s="8">
        <v>1131000</v>
      </c>
      <c r="D179" s="8">
        <v>1154000</v>
      </c>
      <c r="E179">
        <v>23080</v>
      </c>
      <c r="F179" s="8">
        <v>147299337</v>
      </c>
      <c r="G179" s="1">
        <v>169983434898000</v>
      </c>
      <c r="H179" s="1">
        <v>127487575308000</v>
      </c>
      <c r="I179">
        <f t="shared" si="2"/>
        <v>0</v>
      </c>
    </row>
    <row r="180" spans="1:9">
      <c r="A180">
        <v>20150820</v>
      </c>
      <c r="B180" s="2" t="s">
        <v>4</v>
      </c>
      <c r="C180" s="8">
        <v>1154000</v>
      </c>
      <c r="D180" s="8">
        <v>1139000</v>
      </c>
      <c r="E180">
        <v>22780</v>
      </c>
      <c r="F180" s="8">
        <v>147299337</v>
      </c>
      <c r="G180" s="1">
        <v>167773944843000</v>
      </c>
      <c r="H180" s="1">
        <v>125830457778000</v>
      </c>
      <c r="I180">
        <f t="shared" si="2"/>
        <v>0</v>
      </c>
    </row>
    <row r="181" spans="1:9">
      <c r="A181">
        <v>20150821</v>
      </c>
      <c r="B181" s="2" t="s">
        <v>4</v>
      </c>
      <c r="C181" s="8">
        <v>1139000</v>
      </c>
      <c r="D181" s="8">
        <v>1101000</v>
      </c>
      <c r="E181">
        <v>22020</v>
      </c>
      <c r="F181" s="8">
        <v>147299337</v>
      </c>
      <c r="G181" s="1">
        <v>162176570037000</v>
      </c>
      <c r="H181" s="1">
        <v>121632426702000</v>
      </c>
      <c r="I181">
        <f t="shared" si="2"/>
        <v>0</v>
      </c>
    </row>
    <row r="182" spans="1:9">
      <c r="A182">
        <v>20150824</v>
      </c>
      <c r="B182" s="2" t="s">
        <v>4</v>
      </c>
      <c r="C182" s="8">
        <v>1101000</v>
      </c>
      <c r="D182" s="8">
        <v>1079000</v>
      </c>
      <c r="E182">
        <v>21580</v>
      </c>
      <c r="F182" s="8">
        <v>147299337</v>
      </c>
      <c r="G182" s="1">
        <v>158935984623000</v>
      </c>
      <c r="H182" s="1">
        <v>119201987658000</v>
      </c>
      <c r="I182">
        <f t="shared" si="2"/>
        <v>0</v>
      </c>
    </row>
    <row r="183" spans="1:9">
      <c r="A183">
        <v>20150825</v>
      </c>
      <c r="B183" s="2" t="s">
        <v>4</v>
      </c>
      <c r="C183" s="8">
        <v>1079000</v>
      </c>
      <c r="D183" s="8">
        <v>1079000</v>
      </c>
      <c r="E183">
        <v>21580</v>
      </c>
      <c r="F183" s="8">
        <v>147299337</v>
      </c>
      <c r="G183" s="1">
        <v>158935984623000</v>
      </c>
      <c r="H183" s="1">
        <v>119201987658000</v>
      </c>
      <c r="I183">
        <f t="shared" si="2"/>
        <v>0</v>
      </c>
    </row>
    <row r="184" spans="1:9">
      <c r="A184">
        <v>20150826</v>
      </c>
      <c r="B184" s="2" t="s">
        <v>4</v>
      </c>
      <c r="C184" s="8">
        <v>1079000</v>
      </c>
      <c r="D184" s="8">
        <v>1067000</v>
      </c>
      <c r="E184">
        <v>21340</v>
      </c>
      <c r="F184" s="8">
        <v>147299337</v>
      </c>
      <c r="G184" s="1">
        <v>157168392579000</v>
      </c>
      <c r="H184" s="1">
        <v>117876293634000</v>
      </c>
      <c r="I184">
        <f t="shared" si="2"/>
        <v>0</v>
      </c>
    </row>
    <row r="185" spans="1:9">
      <c r="A185">
        <v>20150827</v>
      </c>
      <c r="B185" s="2" t="s">
        <v>4</v>
      </c>
      <c r="C185" s="8">
        <v>1067000</v>
      </c>
      <c r="D185" s="8">
        <v>1067000</v>
      </c>
      <c r="E185">
        <v>21340</v>
      </c>
      <c r="F185" s="8">
        <v>147299337</v>
      </c>
      <c r="G185" s="1">
        <v>157168392579000</v>
      </c>
      <c r="H185" s="1">
        <v>117876293634000</v>
      </c>
      <c r="I185">
        <f t="shared" si="2"/>
        <v>0</v>
      </c>
    </row>
    <row r="186" spans="1:9">
      <c r="A186">
        <v>20150828</v>
      </c>
      <c r="B186" s="2" t="s">
        <v>4</v>
      </c>
      <c r="C186" s="8">
        <v>1067000</v>
      </c>
      <c r="D186" s="8">
        <v>1081000</v>
      </c>
      <c r="E186">
        <v>21620</v>
      </c>
      <c r="F186" s="8">
        <v>147299337</v>
      </c>
      <c r="G186" s="1">
        <v>159230583297000</v>
      </c>
      <c r="H186" s="1">
        <v>119422936662000</v>
      </c>
      <c r="I186">
        <f t="shared" si="2"/>
        <v>0</v>
      </c>
    </row>
    <row r="187" spans="1:9">
      <c r="A187">
        <v>20150831</v>
      </c>
      <c r="B187" s="2" t="s">
        <v>4</v>
      </c>
      <c r="C187" s="8">
        <v>1081000</v>
      </c>
      <c r="D187" s="8">
        <v>1089000</v>
      </c>
      <c r="E187">
        <v>21780</v>
      </c>
      <c r="F187" s="8">
        <v>147299337</v>
      </c>
      <c r="G187" s="1">
        <v>160408977993000</v>
      </c>
      <c r="H187" s="1">
        <v>120306732678000</v>
      </c>
      <c r="I187">
        <f t="shared" si="2"/>
        <v>0</v>
      </c>
    </row>
    <row r="188" spans="1:9">
      <c r="A188">
        <v>20150901</v>
      </c>
      <c r="B188" s="2" t="s">
        <v>4</v>
      </c>
      <c r="C188" s="8">
        <v>1089000</v>
      </c>
      <c r="D188" s="8">
        <v>1085000</v>
      </c>
      <c r="E188">
        <v>21700</v>
      </c>
      <c r="F188" s="8">
        <v>147299337</v>
      </c>
      <c r="G188" s="1">
        <v>159819780645000</v>
      </c>
      <c r="H188" s="1">
        <v>119864834670000</v>
      </c>
      <c r="I188">
        <f t="shared" si="2"/>
        <v>0</v>
      </c>
    </row>
    <row r="189" spans="1:9">
      <c r="A189">
        <v>20150902</v>
      </c>
      <c r="B189" s="2" t="s">
        <v>4</v>
      </c>
      <c r="C189" s="8">
        <v>1085000</v>
      </c>
      <c r="D189" s="8">
        <v>1090000</v>
      </c>
      <c r="E189">
        <v>21800</v>
      </c>
      <c r="F189" s="8">
        <v>147299337</v>
      </c>
      <c r="G189" s="1">
        <v>160556277330000</v>
      </c>
      <c r="H189" s="1">
        <v>120417207180000</v>
      </c>
      <c r="I189">
        <f t="shared" si="2"/>
        <v>0</v>
      </c>
    </row>
    <row r="190" spans="1:9">
      <c r="A190">
        <v>20150903</v>
      </c>
      <c r="B190" s="2" t="s">
        <v>4</v>
      </c>
      <c r="C190" s="8">
        <v>1090000</v>
      </c>
      <c r="D190" s="8">
        <v>1122000</v>
      </c>
      <c r="E190">
        <v>22440</v>
      </c>
      <c r="F190" s="8">
        <v>147299337</v>
      </c>
      <c r="G190" s="1">
        <v>165269856114000</v>
      </c>
      <c r="H190" s="1">
        <v>123952391244000</v>
      </c>
      <c r="I190">
        <f t="shared" si="2"/>
        <v>0</v>
      </c>
    </row>
    <row r="191" spans="1:9">
      <c r="A191">
        <v>20150904</v>
      </c>
      <c r="B191" s="2" t="s">
        <v>4</v>
      </c>
      <c r="C191" s="8">
        <v>1122000</v>
      </c>
      <c r="D191" s="8">
        <v>1129000</v>
      </c>
      <c r="E191">
        <v>22580</v>
      </c>
      <c r="F191" s="8">
        <v>147299337</v>
      </c>
      <c r="G191" s="1">
        <v>166300951473000</v>
      </c>
      <c r="H191" s="1">
        <v>124725712758000</v>
      </c>
      <c r="I191">
        <f t="shared" si="2"/>
        <v>0</v>
      </c>
    </row>
    <row r="192" spans="1:9">
      <c r="A192">
        <v>20150907</v>
      </c>
      <c r="B192" s="2" t="s">
        <v>4</v>
      </c>
      <c r="C192" s="8">
        <v>1129000</v>
      </c>
      <c r="D192" s="8">
        <v>1112000</v>
      </c>
      <c r="E192">
        <v>22240</v>
      </c>
      <c r="F192" s="8">
        <v>147299337</v>
      </c>
      <c r="G192" s="1">
        <v>163796862744000</v>
      </c>
      <c r="H192" s="1">
        <v>122847646224000</v>
      </c>
      <c r="I192">
        <f t="shared" si="2"/>
        <v>0</v>
      </c>
    </row>
    <row r="193" spans="1:9">
      <c r="A193">
        <v>20150908</v>
      </c>
      <c r="B193" s="2" t="s">
        <v>4</v>
      </c>
      <c r="C193" s="8">
        <v>1112000</v>
      </c>
      <c r="D193" s="8">
        <v>1131000</v>
      </c>
      <c r="E193">
        <v>22620</v>
      </c>
      <c r="F193" s="8">
        <v>147299337</v>
      </c>
      <c r="G193" s="1">
        <v>166595550147000</v>
      </c>
      <c r="H193" s="1">
        <v>124946661762000</v>
      </c>
      <c r="I193">
        <f t="shared" si="2"/>
        <v>0</v>
      </c>
    </row>
    <row r="194" spans="1:9">
      <c r="A194">
        <v>20150909</v>
      </c>
      <c r="B194" s="2" t="s">
        <v>4</v>
      </c>
      <c r="C194" s="8">
        <v>1131000</v>
      </c>
      <c r="D194" s="8">
        <v>1147000</v>
      </c>
      <c r="E194">
        <v>22940</v>
      </c>
      <c r="F194" s="8">
        <v>147299337</v>
      </c>
      <c r="G194" s="1">
        <v>168952339539000</v>
      </c>
      <c r="H194" s="1">
        <v>126714253794000</v>
      </c>
      <c r="I194">
        <f t="shared" si="2"/>
        <v>0</v>
      </c>
    </row>
    <row r="195" spans="1:9">
      <c r="A195">
        <v>20150910</v>
      </c>
      <c r="B195" s="2" t="s">
        <v>4</v>
      </c>
      <c r="C195" s="8">
        <v>1147000</v>
      </c>
      <c r="D195" s="8">
        <v>1134000</v>
      </c>
      <c r="E195">
        <v>22680</v>
      </c>
      <c r="F195" s="8">
        <v>147299337</v>
      </c>
      <c r="G195" s="1">
        <v>167037448158000</v>
      </c>
      <c r="H195" s="1">
        <v>125278085268000</v>
      </c>
      <c r="I195">
        <f t="shared" si="2"/>
        <v>0</v>
      </c>
    </row>
    <row r="196" spans="1:9">
      <c r="A196">
        <v>20150911</v>
      </c>
      <c r="B196" s="2" t="s">
        <v>4</v>
      </c>
      <c r="C196" s="8">
        <v>1134000</v>
      </c>
      <c r="D196" s="8">
        <v>1115000</v>
      </c>
      <c r="E196">
        <v>22300</v>
      </c>
      <c r="F196" s="8">
        <v>147299337</v>
      </c>
      <c r="G196" s="1">
        <v>164238760755000</v>
      </c>
      <c r="H196" s="1">
        <v>123179069730000</v>
      </c>
      <c r="I196">
        <f t="shared" ref="I196:I259" si="3">IF(C196*F196=D195*F195,0,1)</f>
        <v>0</v>
      </c>
    </row>
    <row r="197" spans="1:9">
      <c r="A197">
        <v>20150914</v>
      </c>
      <c r="B197" s="2" t="s">
        <v>4</v>
      </c>
      <c r="C197" s="8">
        <v>1115000</v>
      </c>
      <c r="D197" s="8">
        <v>1124000</v>
      </c>
      <c r="E197">
        <v>22480</v>
      </c>
      <c r="F197" s="8">
        <v>147299337</v>
      </c>
      <c r="G197" s="1">
        <v>165564454788000</v>
      </c>
      <c r="H197" s="1">
        <v>124173340248000</v>
      </c>
      <c r="I197">
        <f t="shared" si="3"/>
        <v>0</v>
      </c>
    </row>
    <row r="198" spans="1:9">
      <c r="A198">
        <v>20150915</v>
      </c>
      <c r="B198" s="2" t="s">
        <v>4</v>
      </c>
      <c r="C198" s="8">
        <v>1124000</v>
      </c>
      <c r="D198" s="8">
        <v>1123000</v>
      </c>
      <c r="E198">
        <v>22460</v>
      </c>
      <c r="F198" s="8">
        <v>147299337</v>
      </c>
      <c r="G198" s="1">
        <v>165417155451000</v>
      </c>
      <c r="H198" s="1">
        <v>124062865746000</v>
      </c>
      <c r="I198">
        <f t="shared" si="3"/>
        <v>0</v>
      </c>
    </row>
    <row r="199" spans="1:9">
      <c r="A199">
        <v>20150916</v>
      </c>
      <c r="B199" s="2" t="s">
        <v>4</v>
      </c>
      <c r="C199" s="8">
        <v>1123000</v>
      </c>
      <c r="D199" s="8">
        <v>1152000</v>
      </c>
      <c r="E199">
        <v>23040</v>
      </c>
      <c r="F199" s="8">
        <v>147299337</v>
      </c>
      <c r="G199" s="1">
        <v>169688836224000</v>
      </c>
      <c r="H199" s="1">
        <v>127266626304000</v>
      </c>
      <c r="I199">
        <f t="shared" si="3"/>
        <v>0</v>
      </c>
    </row>
    <row r="200" spans="1:9">
      <c r="A200">
        <v>20150917</v>
      </c>
      <c r="B200" s="2" t="s">
        <v>4</v>
      </c>
      <c r="C200" s="8">
        <v>1152000</v>
      </c>
      <c r="D200" s="8">
        <v>1157000</v>
      </c>
      <c r="E200">
        <v>23140</v>
      </c>
      <c r="F200" s="8">
        <v>147299337</v>
      </c>
      <c r="G200" s="1">
        <v>170425332909000</v>
      </c>
      <c r="H200" s="1">
        <v>127818998814000</v>
      </c>
      <c r="I200">
        <f t="shared" si="3"/>
        <v>0</v>
      </c>
    </row>
    <row r="201" spans="1:9">
      <c r="A201">
        <v>20150918</v>
      </c>
      <c r="B201" s="2" t="s">
        <v>4</v>
      </c>
      <c r="C201" s="8">
        <v>1157000</v>
      </c>
      <c r="D201" s="8">
        <v>1190000</v>
      </c>
      <c r="E201">
        <v>23800</v>
      </c>
      <c r="F201" s="8">
        <v>147299337</v>
      </c>
      <c r="G201" s="1">
        <v>175286211030000</v>
      </c>
      <c r="H201" s="1">
        <v>131464657380000</v>
      </c>
      <c r="I201">
        <f t="shared" si="3"/>
        <v>0</v>
      </c>
    </row>
    <row r="202" spans="1:9">
      <c r="A202">
        <v>20150921</v>
      </c>
      <c r="B202" s="2" t="s">
        <v>4</v>
      </c>
      <c r="C202" s="8">
        <v>1190000</v>
      </c>
      <c r="D202" s="8">
        <v>1150000</v>
      </c>
      <c r="E202">
        <v>23000</v>
      </c>
      <c r="F202" s="8">
        <v>147299337</v>
      </c>
      <c r="G202" s="1">
        <v>169394237550000</v>
      </c>
      <c r="H202" s="1">
        <v>127045677300000</v>
      </c>
      <c r="I202">
        <f t="shared" si="3"/>
        <v>0</v>
      </c>
    </row>
    <row r="203" spans="1:9">
      <c r="A203">
        <v>20150922</v>
      </c>
      <c r="B203" s="2" t="s">
        <v>4</v>
      </c>
      <c r="C203" s="8">
        <v>1150000</v>
      </c>
      <c r="D203" s="8">
        <v>1145000</v>
      </c>
      <c r="E203">
        <v>22900</v>
      </c>
      <c r="F203" s="8">
        <v>147299337</v>
      </c>
      <c r="G203" s="1">
        <v>168657740865000</v>
      </c>
      <c r="H203" s="1">
        <v>126493304790000</v>
      </c>
      <c r="I203">
        <f t="shared" si="3"/>
        <v>0</v>
      </c>
    </row>
    <row r="204" spans="1:9">
      <c r="A204">
        <v>20150923</v>
      </c>
      <c r="B204" s="2" t="s">
        <v>4</v>
      </c>
      <c r="C204" s="8">
        <v>1145000</v>
      </c>
      <c r="D204" s="8">
        <v>1131000</v>
      </c>
      <c r="E204">
        <v>22620</v>
      </c>
      <c r="F204" s="8">
        <v>147299337</v>
      </c>
      <c r="G204" s="1">
        <v>166595550147000</v>
      </c>
      <c r="H204" s="1">
        <v>124946661762000</v>
      </c>
      <c r="I204">
        <f t="shared" si="3"/>
        <v>0</v>
      </c>
    </row>
    <row r="205" spans="1:9">
      <c r="A205">
        <v>20150924</v>
      </c>
      <c r="B205" s="2" t="s">
        <v>4</v>
      </c>
      <c r="C205" s="8">
        <v>1131000</v>
      </c>
      <c r="D205" s="8">
        <v>1126000</v>
      </c>
      <c r="E205">
        <v>22520</v>
      </c>
      <c r="F205" s="8">
        <v>147299337</v>
      </c>
      <c r="G205" s="1">
        <v>165859053462000</v>
      </c>
      <c r="H205" s="1">
        <v>124394289252000</v>
      </c>
      <c r="I205">
        <f t="shared" si="3"/>
        <v>0</v>
      </c>
    </row>
    <row r="206" spans="1:9">
      <c r="A206">
        <v>20150925</v>
      </c>
      <c r="B206" s="2" t="s">
        <v>4</v>
      </c>
      <c r="C206" s="8">
        <v>1126000</v>
      </c>
      <c r="D206" s="8">
        <v>1112000</v>
      </c>
      <c r="E206">
        <v>22240</v>
      </c>
      <c r="F206" s="8">
        <v>147299337</v>
      </c>
      <c r="G206" s="1">
        <v>163796862744000</v>
      </c>
      <c r="H206" s="1">
        <v>122847646224000</v>
      </c>
      <c r="I206">
        <f t="shared" si="3"/>
        <v>0</v>
      </c>
    </row>
    <row r="207" spans="1:9">
      <c r="A207">
        <v>20150930</v>
      </c>
      <c r="B207" s="2" t="s">
        <v>4</v>
      </c>
      <c r="C207" s="8">
        <v>1112000</v>
      </c>
      <c r="D207" s="8">
        <v>1134000</v>
      </c>
      <c r="E207">
        <v>22680</v>
      </c>
      <c r="F207" s="8">
        <v>147299337</v>
      </c>
      <c r="G207" s="1">
        <v>167037448158000</v>
      </c>
      <c r="H207" s="1">
        <v>125278085268000</v>
      </c>
      <c r="I207">
        <f t="shared" si="3"/>
        <v>0</v>
      </c>
    </row>
    <row r="208" spans="1:9">
      <c r="A208">
        <v>20151001</v>
      </c>
      <c r="B208" s="2" t="s">
        <v>4</v>
      </c>
      <c r="C208" s="8">
        <v>1134000</v>
      </c>
      <c r="D208" s="8">
        <v>1134000</v>
      </c>
      <c r="E208">
        <v>22680</v>
      </c>
      <c r="F208" s="8">
        <v>147299337</v>
      </c>
      <c r="G208" s="1">
        <v>167037448158000</v>
      </c>
      <c r="H208" s="1">
        <v>125278085268000</v>
      </c>
      <c r="I208">
        <f t="shared" si="3"/>
        <v>0</v>
      </c>
    </row>
    <row r="209" spans="1:9">
      <c r="A209">
        <v>20151002</v>
      </c>
      <c r="B209" s="2" t="s">
        <v>4</v>
      </c>
      <c r="C209" s="8">
        <v>1134000</v>
      </c>
      <c r="D209" s="8">
        <v>1119000</v>
      </c>
      <c r="E209">
        <v>22380</v>
      </c>
      <c r="F209" s="8">
        <v>147299337</v>
      </c>
      <c r="G209" s="1">
        <v>164827958103000</v>
      </c>
      <c r="H209" s="1">
        <v>123620967738000</v>
      </c>
      <c r="I209">
        <f t="shared" si="3"/>
        <v>0</v>
      </c>
    </row>
    <row r="210" spans="1:9">
      <c r="A210">
        <v>20151005</v>
      </c>
      <c r="B210" s="2" t="s">
        <v>4</v>
      </c>
      <c r="C210" s="8">
        <v>1119000</v>
      </c>
      <c r="D210" s="8">
        <v>1115000</v>
      </c>
      <c r="E210">
        <v>22300</v>
      </c>
      <c r="F210" s="8">
        <v>147299337</v>
      </c>
      <c r="G210" s="1">
        <v>164238760755000</v>
      </c>
      <c r="H210" s="1">
        <v>123179069730000</v>
      </c>
      <c r="I210">
        <f t="shared" si="3"/>
        <v>0</v>
      </c>
    </row>
    <row r="211" spans="1:9">
      <c r="A211">
        <v>20151006</v>
      </c>
      <c r="B211" s="2" t="s">
        <v>4</v>
      </c>
      <c r="C211" s="8">
        <v>1115000</v>
      </c>
      <c r="D211" s="8">
        <v>1151000</v>
      </c>
      <c r="E211">
        <v>23020</v>
      </c>
      <c r="F211" s="8">
        <v>147299337</v>
      </c>
      <c r="G211" s="1">
        <v>169541536887000</v>
      </c>
      <c r="H211" s="1">
        <v>127156151802000</v>
      </c>
      <c r="I211">
        <f t="shared" si="3"/>
        <v>0</v>
      </c>
    </row>
    <row r="212" spans="1:9">
      <c r="A212">
        <v>20151007</v>
      </c>
      <c r="B212" s="2" t="s">
        <v>4</v>
      </c>
      <c r="C212" s="8">
        <v>1151000</v>
      </c>
      <c r="D212" s="8">
        <v>1251000</v>
      </c>
      <c r="E212">
        <v>25020</v>
      </c>
      <c r="F212" s="8">
        <v>147299337</v>
      </c>
      <c r="G212" s="1">
        <v>184271470587000</v>
      </c>
      <c r="H212" s="1">
        <v>138203602002000</v>
      </c>
      <c r="I212">
        <f t="shared" si="3"/>
        <v>0</v>
      </c>
    </row>
    <row r="213" spans="1:9">
      <c r="A213">
        <v>20151008</v>
      </c>
      <c r="B213" s="2" t="s">
        <v>4</v>
      </c>
      <c r="C213" s="8">
        <v>1251000</v>
      </c>
      <c r="D213" s="8">
        <v>1270000</v>
      </c>
      <c r="E213">
        <v>25400</v>
      </c>
      <c r="F213" s="8">
        <v>147299337</v>
      </c>
      <c r="G213" s="1">
        <v>187070157990000</v>
      </c>
      <c r="H213" s="1">
        <v>140302617540000</v>
      </c>
      <c r="I213">
        <f t="shared" si="3"/>
        <v>0</v>
      </c>
    </row>
    <row r="214" spans="1:9">
      <c r="A214">
        <v>20151012</v>
      </c>
      <c r="B214" s="2" t="s">
        <v>4</v>
      </c>
      <c r="C214" s="8">
        <v>1270000</v>
      </c>
      <c r="D214" s="8">
        <v>1260000</v>
      </c>
      <c r="E214">
        <v>25200</v>
      </c>
      <c r="F214" s="8">
        <v>147299337</v>
      </c>
      <c r="G214" s="1">
        <v>185597164620000</v>
      </c>
      <c r="H214" s="1">
        <v>139197872520000</v>
      </c>
      <c r="I214">
        <f t="shared" si="3"/>
        <v>0</v>
      </c>
    </row>
    <row r="215" spans="1:9">
      <c r="A215">
        <v>20151013</v>
      </c>
      <c r="B215" s="2" t="s">
        <v>4</v>
      </c>
      <c r="C215" s="8">
        <v>1260000</v>
      </c>
      <c r="D215" s="8">
        <v>1252000</v>
      </c>
      <c r="E215">
        <v>25040</v>
      </c>
      <c r="F215" s="8">
        <v>147299337</v>
      </c>
      <c r="G215" s="1">
        <v>184418769924000</v>
      </c>
      <c r="H215" s="1">
        <v>138314076504000</v>
      </c>
      <c r="I215">
        <f t="shared" si="3"/>
        <v>0</v>
      </c>
    </row>
    <row r="216" spans="1:9">
      <c r="A216">
        <v>20151014</v>
      </c>
      <c r="B216" s="2" t="s">
        <v>4</v>
      </c>
      <c r="C216" s="8">
        <v>1252000</v>
      </c>
      <c r="D216" s="8">
        <v>1254000</v>
      </c>
      <c r="E216">
        <v>25080</v>
      </c>
      <c r="F216" s="8">
        <v>147299337</v>
      </c>
      <c r="G216" s="1">
        <v>184713368598000</v>
      </c>
      <c r="H216" s="1">
        <v>138535025508000</v>
      </c>
      <c r="I216">
        <f t="shared" si="3"/>
        <v>0</v>
      </c>
    </row>
    <row r="217" spans="1:9">
      <c r="A217">
        <v>20151015</v>
      </c>
      <c r="B217" s="2" t="s">
        <v>4</v>
      </c>
      <c r="C217" s="8">
        <v>1254000</v>
      </c>
      <c r="D217" s="8">
        <v>1269000</v>
      </c>
      <c r="E217">
        <v>25380</v>
      </c>
      <c r="F217" s="8">
        <v>147299337</v>
      </c>
      <c r="G217" s="1">
        <v>186922858653000</v>
      </c>
      <c r="H217" s="1">
        <v>140192143038000</v>
      </c>
      <c r="I217">
        <f t="shared" si="3"/>
        <v>0</v>
      </c>
    </row>
    <row r="218" spans="1:9">
      <c r="A218">
        <v>20151016</v>
      </c>
      <c r="B218" s="2" t="s">
        <v>4</v>
      </c>
      <c r="C218" s="8">
        <v>1269000</v>
      </c>
      <c r="D218" s="8">
        <v>1265000</v>
      </c>
      <c r="E218">
        <v>25300</v>
      </c>
      <c r="F218" s="8">
        <v>147299337</v>
      </c>
      <c r="G218" s="1">
        <v>186333661305000</v>
      </c>
      <c r="H218" s="1">
        <v>139750245030000</v>
      </c>
      <c r="I218">
        <f t="shared" si="3"/>
        <v>0</v>
      </c>
    </row>
    <row r="219" spans="1:9">
      <c r="A219">
        <v>20151019</v>
      </c>
      <c r="B219" s="2" t="s">
        <v>4</v>
      </c>
      <c r="C219" s="8">
        <v>1265000</v>
      </c>
      <c r="D219" s="8">
        <v>1256000</v>
      </c>
      <c r="E219">
        <v>25120</v>
      </c>
      <c r="F219" s="8">
        <v>147299337</v>
      </c>
      <c r="G219" s="1">
        <v>185007967272000</v>
      </c>
      <c r="H219" s="1">
        <v>138755974512000</v>
      </c>
      <c r="I219">
        <f t="shared" si="3"/>
        <v>0</v>
      </c>
    </row>
    <row r="220" spans="1:9">
      <c r="A220">
        <v>20151020</v>
      </c>
      <c r="B220" s="2" t="s">
        <v>4</v>
      </c>
      <c r="C220" s="8">
        <v>1256000</v>
      </c>
      <c r="D220" s="8">
        <v>1266000</v>
      </c>
      <c r="E220">
        <v>25320</v>
      </c>
      <c r="F220" s="8">
        <v>147299337</v>
      </c>
      <c r="G220" s="1">
        <v>186480960642000</v>
      </c>
      <c r="H220" s="1">
        <v>139860719532000</v>
      </c>
      <c r="I220">
        <f t="shared" si="3"/>
        <v>0</v>
      </c>
    </row>
    <row r="221" spans="1:9">
      <c r="A221">
        <v>20151021</v>
      </c>
      <c r="B221" s="2" t="s">
        <v>4</v>
      </c>
      <c r="C221" s="8">
        <v>1266000</v>
      </c>
      <c r="D221" s="8">
        <v>1270000</v>
      </c>
      <c r="E221">
        <v>25400</v>
      </c>
      <c r="F221" s="8">
        <v>147299337</v>
      </c>
      <c r="G221" s="1">
        <v>187070157990000</v>
      </c>
      <c r="H221" s="1">
        <v>140302617540000</v>
      </c>
      <c r="I221">
        <f t="shared" si="3"/>
        <v>0</v>
      </c>
    </row>
    <row r="222" spans="1:9">
      <c r="A222">
        <v>20151022</v>
      </c>
      <c r="B222" s="2" t="s">
        <v>4</v>
      </c>
      <c r="C222" s="8">
        <v>1270000</v>
      </c>
      <c r="D222" s="8">
        <v>1280000</v>
      </c>
      <c r="E222">
        <v>25600</v>
      </c>
      <c r="F222" s="8">
        <v>147299337</v>
      </c>
      <c r="G222" s="1">
        <v>188543151360000</v>
      </c>
      <c r="H222" s="1">
        <v>141407362560000</v>
      </c>
      <c r="I222">
        <f t="shared" si="3"/>
        <v>0</v>
      </c>
    </row>
    <row r="223" spans="1:9">
      <c r="A223">
        <v>20151023</v>
      </c>
      <c r="B223" s="2" t="s">
        <v>4</v>
      </c>
      <c r="C223" s="8">
        <v>1280000</v>
      </c>
      <c r="D223" s="8">
        <v>1289000</v>
      </c>
      <c r="E223">
        <v>25780</v>
      </c>
      <c r="F223" s="8">
        <v>147299337</v>
      </c>
      <c r="G223" s="1">
        <v>189868845393000</v>
      </c>
      <c r="H223" s="1">
        <v>142401633078000</v>
      </c>
      <c r="I223">
        <f t="shared" si="3"/>
        <v>0</v>
      </c>
    </row>
    <row r="224" spans="1:9">
      <c r="A224">
        <v>20151026</v>
      </c>
      <c r="B224" s="2" t="s">
        <v>4</v>
      </c>
      <c r="C224" s="8">
        <v>1289000</v>
      </c>
      <c r="D224" s="8">
        <v>1292000</v>
      </c>
      <c r="E224">
        <v>25840</v>
      </c>
      <c r="F224" s="8">
        <v>147299337</v>
      </c>
      <c r="G224" s="1">
        <v>190310743404000</v>
      </c>
      <c r="H224" s="1">
        <v>142733056584000</v>
      </c>
      <c r="I224">
        <f t="shared" si="3"/>
        <v>0</v>
      </c>
    </row>
    <row r="225" spans="1:9">
      <c r="A225">
        <v>20151027</v>
      </c>
      <c r="B225" s="2" t="s">
        <v>4</v>
      </c>
      <c r="C225" s="8">
        <v>1292000</v>
      </c>
      <c r="D225" s="8">
        <v>1298000</v>
      </c>
      <c r="E225">
        <v>25960</v>
      </c>
      <c r="F225" s="8">
        <v>147299337</v>
      </c>
      <c r="G225" s="1">
        <v>191194539426000</v>
      </c>
      <c r="H225" s="1">
        <v>143395903596000</v>
      </c>
      <c r="I225">
        <f t="shared" si="3"/>
        <v>0</v>
      </c>
    </row>
    <row r="226" spans="1:9">
      <c r="A226">
        <v>20151028</v>
      </c>
      <c r="B226" s="2" t="s">
        <v>4</v>
      </c>
      <c r="C226" s="8">
        <v>1298000</v>
      </c>
      <c r="D226" s="8">
        <v>1308000</v>
      </c>
      <c r="E226">
        <v>26160</v>
      </c>
      <c r="F226" s="8">
        <v>147299337</v>
      </c>
      <c r="G226" s="1">
        <v>192667532796000</v>
      </c>
      <c r="H226" s="1">
        <v>144500648616000</v>
      </c>
      <c r="I226">
        <f t="shared" si="3"/>
        <v>0</v>
      </c>
    </row>
    <row r="227" spans="1:9">
      <c r="A227">
        <v>20151029</v>
      </c>
      <c r="B227" s="2" t="s">
        <v>4</v>
      </c>
      <c r="C227" s="8">
        <v>1308000</v>
      </c>
      <c r="D227" s="8">
        <v>1325000</v>
      </c>
      <c r="E227">
        <v>26500</v>
      </c>
      <c r="F227" s="8">
        <v>147299337</v>
      </c>
      <c r="G227" s="1">
        <v>195171621525000</v>
      </c>
      <c r="H227" s="1">
        <v>146378715150000</v>
      </c>
      <c r="I227">
        <f t="shared" si="3"/>
        <v>0</v>
      </c>
    </row>
    <row r="228" spans="1:9">
      <c r="A228">
        <v>20151030</v>
      </c>
      <c r="B228" s="2" t="s">
        <v>4</v>
      </c>
      <c r="C228" s="8">
        <v>1325000</v>
      </c>
      <c r="D228" s="8">
        <v>1372000</v>
      </c>
      <c r="E228">
        <v>27440</v>
      </c>
      <c r="F228" s="8">
        <v>147299337</v>
      </c>
      <c r="G228" s="1">
        <v>202094690364000</v>
      </c>
      <c r="H228" s="1">
        <v>151571016744000</v>
      </c>
      <c r="I228">
        <f t="shared" si="3"/>
        <v>0</v>
      </c>
    </row>
    <row r="229" spans="1:9">
      <c r="A229">
        <v>20151102</v>
      </c>
      <c r="B229" s="2" t="s">
        <v>4</v>
      </c>
      <c r="C229" s="8">
        <v>1372000</v>
      </c>
      <c r="D229" s="8">
        <v>1383000</v>
      </c>
      <c r="E229">
        <v>27660</v>
      </c>
      <c r="F229" s="8">
        <v>147299337</v>
      </c>
      <c r="G229" s="1">
        <v>203714983071000</v>
      </c>
      <c r="H229" s="1">
        <v>152786236266000</v>
      </c>
      <c r="I229">
        <f t="shared" si="3"/>
        <v>0</v>
      </c>
    </row>
    <row r="230" spans="1:9">
      <c r="A230">
        <v>20151103</v>
      </c>
      <c r="B230" s="2" t="s">
        <v>4</v>
      </c>
      <c r="C230" s="8">
        <v>1383000</v>
      </c>
      <c r="D230" s="8">
        <v>1352000</v>
      </c>
      <c r="E230">
        <v>27040</v>
      </c>
      <c r="F230" s="8">
        <v>147299337</v>
      </c>
      <c r="G230" s="1">
        <v>199148703624000</v>
      </c>
      <c r="H230" s="1">
        <v>149361526704000</v>
      </c>
      <c r="I230">
        <f t="shared" si="3"/>
        <v>0</v>
      </c>
    </row>
    <row r="231" spans="1:9">
      <c r="A231">
        <v>20151104</v>
      </c>
      <c r="B231" s="2" t="s">
        <v>4</v>
      </c>
      <c r="C231" s="8">
        <v>1352000</v>
      </c>
      <c r="D231" s="8">
        <v>1330000</v>
      </c>
      <c r="E231">
        <v>26600</v>
      </c>
      <c r="F231" s="8">
        <v>147299337</v>
      </c>
      <c r="G231" s="1">
        <v>195908118210000</v>
      </c>
      <c r="H231" s="1">
        <v>146931087660000</v>
      </c>
      <c r="I231">
        <f t="shared" si="3"/>
        <v>0</v>
      </c>
    </row>
    <row r="232" spans="1:9">
      <c r="A232">
        <v>20151105</v>
      </c>
      <c r="B232" s="2" t="s">
        <v>4</v>
      </c>
      <c r="C232" s="8">
        <v>1330000</v>
      </c>
      <c r="D232" s="8">
        <v>1342000</v>
      </c>
      <c r="E232">
        <v>26840</v>
      </c>
      <c r="F232" s="8">
        <v>147299337</v>
      </c>
      <c r="G232" s="1">
        <v>197675710254000</v>
      </c>
      <c r="H232" s="1">
        <v>148256781684000</v>
      </c>
      <c r="I232">
        <f t="shared" si="3"/>
        <v>0</v>
      </c>
    </row>
    <row r="233" spans="1:9">
      <c r="A233">
        <v>20151106</v>
      </c>
      <c r="B233" s="2" t="s">
        <v>4</v>
      </c>
      <c r="C233" s="8">
        <v>1342000</v>
      </c>
      <c r="D233" s="8">
        <v>1338000</v>
      </c>
      <c r="E233">
        <v>26760</v>
      </c>
      <c r="F233" s="8">
        <v>147299337</v>
      </c>
      <c r="G233" s="1">
        <v>197086512906000</v>
      </c>
      <c r="H233" s="1">
        <v>147814883676000</v>
      </c>
      <c r="I233">
        <f t="shared" si="3"/>
        <v>0</v>
      </c>
    </row>
    <row r="234" spans="1:9">
      <c r="A234">
        <v>20151109</v>
      </c>
      <c r="B234" s="2" t="s">
        <v>4</v>
      </c>
      <c r="C234" s="8">
        <v>1338000</v>
      </c>
      <c r="D234" s="8">
        <v>1344000</v>
      </c>
      <c r="E234">
        <v>26880</v>
      </c>
      <c r="F234" s="8">
        <v>147299337</v>
      </c>
      <c r="G234" s="1">
        <v>197970308928000</v>
      </c>
      <c r="H234" s="1">
        <v>148477730688000</v>
      </c>
      <c r="I234">
        <f t="shared" si="3"/>
        <v>0</v>
      </c>
    </row>
    <row r="235" spans="1:9">
      <c r="A235">
        <v>20151110</v>
      </c>
      <c r="B235" s="2" t="s">
        <v>4</v>
      </c>
      <c r="C235" s="8">
        <v>1344000</v>
      </c>
      <c r="D235" s="8">
        <v>1321000</v>
      </c>
      <c r="E235">
        <v>26420</v>
      </c>
      <c r="F235" s="8">
        <v>147299337</v>
      </c>
      <c r="G235" s="1">
        <v>194582424177000</v>
      </c>
      <c r="H235" s="1">
        <v>145936817142000</v>
      </c>
      <c r="I235">
        <f t="shared" si="3"/>
        <v>0</v>
      </c>
    </row>
    <row r="236" spans="1:9">
      <c r="A236">
        <v>20151111</v>
      </c>
      <c r="B236" s="2" t="s">
        <v>4</v>
      </c>
      <c r="C236" s="8">
        <v>1321000</v>
      </c>
      <c r="D236" s="8">
        <v>1333000</v>
      </c>
      <c r="E236">
        <v>26660</v>
      </c>
      <c r="F236" s="8">
        <v>147299337</v>
      </c>
      <c r="G236" s="1">
        <v>196350016221000</v>
      </c>
      <c r="H236" s="1">
        <v>147262511166000</v>
      </c>
      <c r="I236">
        <f t="shared" si="3"/>
        <v>0</v>
      </c>
    </row>
    <row r="237" spans="1:9">
      <c r="A237">
        <v>20151112</v>
      </c>
      <c r="B237" s="2" t="s">
        <v>4</v>
      </c>
      <c r="C237" s="8">
        <v>1333000</v>
      </c>
      <c r="D237" s="8">
        <v>1317000</v>
      </c>
      <c r="E237">
        <v>26340</v>
      </c>
      <c r="F237" s="8">
        <v>147299337</v>
      </c>
      <c r="G237" s="1">
        <v>193993226829000</v>
      </c>
      <c r="H237" s="1">
        <v>145494919134000</v>
      </c>
      <c r="I237">
        <f t="shared" si="3"/>
        <v>0</v>
      </c>
    </row>
    <row r="238" spans="1:9">
      <c r="A238">
        <v>20151113</v>
      </c>
      <c r="B238" s="2" t="s">
        <v>4</v>
      </c>
      <c r="C238" s="8">
        <v>1317000</v>
      </c>
      <c r="D238" s="8">
        <v>1300000</v>
      </c>
      <c r="E238">
        <v>26000</v>
      </c>
      <c r="F238" s="8">
        <v>147299337</v>
      </c>
      <c r="G238" s="1">
        <v>191489138100000</v>
      </c>
      <c r="H238" s="1">
        <v>143616852600000</v>
      </c>
      <c r="I238">
        <f t="shared" si="3"/>
        <v>0</v>
      </c>
    </row>
    <row r="239" spans="1:9">
      <c r="A239">
        <v>20151116</v>
      </c>
      <c r="B239" s="2" t="s">
        <v>4</v>
      </c>
      <c r="C239" s="8">
        <v>1300000</v>
      </c>
      <c r="D239" s="8">
        <v>1263000</v>
      </c>
      <c r="E239">
        <v>25260</v>
      </c>
      <c r="F239" s="8">
        <v>147299337</v>
      </c>
      <c r="G239" s="1">
        <v>186039062631000</v>
      </c>
      <c r="H239" s="1">
        <v>139529296026000</v>
      </c>
      <c r="I239">
        <f t="shared" si="3"/>
        <v>0</v>
      </c>
    </row>
    <row r="240" spans="1:9">
      <c r="A240">
        <v>20151117</v>
      </c>
      <c r="B240" s="2" t="s">
        <v>4</v>
      </c>
      <c r="C240" s="8">
        <v>1263000</v>
      </c>
      <c r="D240" s="8">
        <v>1270000</v>
      </c>
      <c r="E240">
        <v>25400</v>
      </c>
      <c r="F240" s="8">
        <v>147299337</v>
      </c>
      <c r="G240" s="1">
        <v>187070157990000</v>
      </c>
      <c r="H240" s="1">
        <v>140302617540000</v>
      </c>
      <c r="I240">
        <f t="shared" si="3"/>
        <v>0</v>
      </c>
    </row>
    <row r="241" spans="1:9">
      <c r="A241">
        <v>20151118</v>
      </c>
      <c r="B241" s="2" t="s">
        <v>4</v>
      </c>
      <c r="C241" s="8">
        <v>1270000</v>
      </c>
      <c r="D241" s="8">
        <v>1281000</v>
      </c>
      <c r="E241">
        <v>25620</v>
      </c>
      <c r="F241" s="8">
        <v>147299337</v>
      </c>
      <c r="G241" s="1">
        <v>188690450697000</v>
      </c>
      <c r="H241" s="1">
        <v>141517837062000</v>
      </c>
      <c r="I241">
        <f t="shared" si="3"/>
        <v>0</v>
      </c>
    </row>
    <row r="242" spans="1:9">
      <c r="A242">
        <v>20151119</v>
      </c>
      <c r="B242" s="2" t="s">
        <v>4</v>
      </c>
      <c r="C242" s="8">
        <v>1281000</v>
      </c>
      <c r="D242" s="8">
        <v>1289000</v>
      </c>
      <c r="E242">
        <v>25780</v>
      </c>
      <c r="F242" s="8">
        <v>147299337</v>
      </c>
      <c r="G242" s="1">
        <v>189868845393000</v>
      </c>
      <c r="H242" s="1">
        <v>142401633078000</v>
      </c>
      <c r="I242">
        <f t="shared" si="3"/>
        <v>0</v>
      </c>
    </row>
    <row r="243" spans="1:9">
      <c r="A243">
        <v>20151120</v>
      </c>
      <c r="B243" s="2" t="s">
        <v>4</v>
      </c>
      <c r="C243" s="8">
        <v>1289000</v>
      </c>
      <c r="D243" s="8">
        <v>1285000</v>
      </c>
      <c r="E243">
        <v>25700</v>
      </c>
      <c r="F243" s="8">
        <v>147299337</v>
      </c>
      <c r="G243" s="1">
        <v>189279648045000</v>
      </c>
      <c r="H243" s="1">
        <v>141959735070000</v>
      </c>
      <c r="I243">
        <f t="shared" si="3"/>
        <v>0</v>
      </c>
    </row>
    <row r="244" spans="1:9">
      <c r="A244">
        <v>20151123</v>
      </c>
      <c r="B244" s="2" t="s">
        <v>4</v>
      </c>
      <c r="C244" s="8">
        <v>1285000</v>
      </c>
      <c r="D244" s="8">
        <v>1282000</v>
      </c>
      <c r="E244">
        <v>25640</v>
      </c>
      <c r="F244" s="8">
        <v>147299337</v>
      </c>
      <c r="G244" s="1">
        <v>188837750034000</v>
      </c>
      <c r="H244" s="1">
        <v>141628311564000</v>
      </c>
      <c r="I244">
        <f t="shared" si="3"/>
        <v>0</v>
      </c>
    </row>
    <row r="245" spans="1:9">
      <c r="A245">
        <v>20151124</v>
      </c>
      <c r="B245" s="2" t="s">
        <v>4</v>
      </c>
      <c r="C245" s="8">
        <v>1282000</v>
      </c>
      <c r="D245" s="8">
        <v>1299000</v>
      </c>
      <c r="E245">
        <v>25980</v>
      </c>
      <c r="F245" s="8">
        <v>147299337</v>
      </c>
      <c r="G245" s="1">
        <v>191341838763000</v>
      </c>
      <c r="H245" s="1">
        <v>143506378098000</v>
      </c>
      <c r="I245">
        <f t="shared" si="3"/>
        <v>0</v>
      </c>
    </row>
    <row r="246" spans="1:9">
      <c r="A246">
        <v>20151125</v>
      </c>
      <c r="B246" s="2" t="s">
        <v>4</v>
      </c>
      <c r="C246" s="8">
        <v>1299000</v>
      </c>
      <c r="D246" s="8">
        <v>1299000</v>
      </c>
      <c r="E246">
        <v>25980</v>
      </c>
      <c r="F246" s="8">
        <v>147299337</v>
      </c>
      <c r="G246" s="1">
        <v>191341838763000</v>
      </c>
      <c r="H246" s="1">
        <v>143506378098000</v>
      </c>
      <c r="I246">
        <f t="shared" si="3"/>
        <v>0</v>
      </c>
    </row>
    <row r="247" spans="1:9">
      <c r="A247">
        <v>20151126</v>
      </c>
      <c r="B247" s="2" t="s">
        <v>4</v>
      </c>
      <c r="C247" s="8">
        <v>1299000</v>
      </c>
      <c r="D247" s="8">
        <v>1335000</v>
      </c>
      <c r="E247">
        <v>26700</v>
      </c>
      <c r="F247" s="8">
        <v>147299337</v>
      </c>
      <c r="G247" s="1">
        <v>196644614895000</v>
      </c>
      <c r="H247" s="1">
        <v>147483460170000</v>
      </c>
      <c r="I247">
        <f t="shared" si="3"/>
        <v>0</v>
      </c>
    </row>
    <row r="248" spans="1:9">
      <c r="A248">
        <v>20151127</v>
      </c>
      <c r="B248" s="2" t="s">
        <v>4</v>
      </c>
      <c r="C248" s="8">
        <v>1335000</v>
      </c>
      <c r="D248" s="8">
        <v>1327000</v>
      </c>
      <c r="E248">
        <v>26540</v>
      </c>
      <c r="F248" s="8">
        <v>147299337</v>
      </c>
      <c r="G248" s="1">
        <v>195466220199000</v>
      </c>
      <c r="H248" s="1">
        <v>146599664154000</v>
      </c>
      <c r="I248">
        <f t="shared" si="3"/>
        <v>0</v>
      </c>
    </row>
    <row r="249" spans="1:9">
      <c r="A249">
        <v>20151130</v>
      </c>
      <c r="B249" s="2" t="s">
        <v>4</v>
      </c>
      <c r="C249" s="8">
        <v>1327000</v>
      </c>
      <c r="D249" s="8">
        <v>1284000</v>
      </c>
      <c r="E249">
        <v>25680</v>
      </c>
      <c r="F249" s="8">
        <v>147299337</v>
      </c>
      <c r="G249" s="1">
        <v>189132348708000</v>
      </c>
      <c r="H249" s="1">
        <v>141849260568000</v>
      </c>
      <c r="I249">
        <f t="shared" si="3"/>
        <v>0</v>
      </c>
    </row>
    <row r="250" spans="1:9">
      <c r="A250">
        <v>20151201</v>
      </c>
      <c r="B250" s="2" t="s">
        <v>4</v>
      </c>
      <c r="C250" s="8">
        <v>1284000</v>
      </c>
      <c r="D250" s="8">
        <v>1321000</v>
      </c>
      <c r="E250">
        <v>26420</v>
      </c>
      <c r="F250" s="8">
        <v>147299337</v>
      </c>
      <c r="G250" s="1">
        <v>194582424177000</v>
      </c>
      <c r="H250" s="1">
        <v>145936817142000</v>
      </c>
      <c r="I250">
        <f t="shared" si="3"/>
        <v>0</v>
      </c>
    </row>
    <row r="251" spans="1:9">
      <c r="A251">
        <v>20151202</v>
      </c>
      <c r="B251" s="2" t="s">
        <v>4</v>
      </c>
      <c r="C251" s="8">
        <v>1321000</v>
      </c>
      <c r="D251" s="8">
        <v>1300000</v>
      </c>
      <c r="E251">
        <v>26000</v>
      </c>
      <c r="F251" s="8">
        <v>147299337</v>
      </c>
      <c r="G251" s="1">
        <v>191489138100000</v>
      </c>
      <c r="H251" s="1">
        <v>143616852600000</v>
      </c>
      <c r="I251">
        <f t="shared" si="3"/>
        <v>0</v>
      </c>
    </row>
    <row r="252" spans="1:9">
      <c r="A252">
        <v>20151203</v>
      </c>
      <c r="B252" s="2" t="s">
        <v>4</v>
      </c>
      <c r="C252" s="8">
        <v>1300000</v>
      </c>
      <c r="D252" s="8">
        <v>1290000</v>
      </c>
      <c r="E252">
        <v>25800</v>
      </c>
      <c r="F252" s="8">
        <v>147299337</v>
      </c>
      <c r="G252" s="1">
        <v>190016144730000</v>
      </c>
      <c r="H252" s="1">
        <v>142512107580000</v>
      </c>
      <c r="I252">
        <f t="shared" si="3"/>
        <v>0</v>
      </c>
    </row>
    <row r="253" spans="1:9">
      <c r="A253">
        <v>20151204</v>
      </c>
      <c r="B253" s="2" t="s">
        <v>4</v>
      </c>
      <c r="C253" s="8">
        <v>1290000</v>
      </c>
      <c r="D253" s="8">
        <v>1269000</v>
      </c>
      <c r="E253">
        <v>25380</v>
      </c>
      <c r="F253" s="8">
        <v>147299337</v>
      </c>
      <c r="G253" s="1">
        <v>186922858653000</v>
      </c>
      <c r="H253" s="1">
        <v>140192143038000</v>
      </c>
      <c r="I253">
        <f t="shared" si="3"/>
        <v>0</v>
      </c>
    </row>
    <row r="254" spans="1:9">
      <c r="A254">
        <v>20151207</v>
      </c>
      <c r="B254" s="2" t="s">
        <v>4</v>
      </c>
      <c r="C254" s="8">
        <v>1269000</v>
      </c>
      <c r="D254" s="8">
        <v>1262000</v>
      </c>
      <c r="E254">
        <v>25240</v>
      </c>
      <c r="F254" s="8">
        <v>147299337</v>
      </c>
      <c r="G254" s="1">
        <v>185891763294000</v>
      </c>
      <c r="H254" s="1">
        <v>139418821524000</v>
      </c>
      <c r="I254">
        <f t="shared" si="3"/>
        <v>0</v>
      </c>
    </row>
    <row r="255" spans="1:9">
      <c r="A255">
        <v>20151208</v>
      </c>
      <c r="B255" s="2" t="s">
        <v>4</v>
      </c>
      <c r="C255" s="8">
        <v>1262000</v>
      </c>
      <c r="D255" s="8">
        <v>1262000</v>
      </c>
      <c r="E255">
        <v>25240</v>
      </c>
      <c r="F255" s="8">
        <v>147299337</v>
      </c>
      <c r="G255" s="1">
        <v>185891763294000</v>
      </c>
      <c r="H255" s="1">
        <v>139418821524000</v>
      </c>
      <c r="I255">
        <f t="shared" si="3"/>
        <v>0</v>
      </c>
    </row>
    <row r="256" spans="1:9">
      <c r="A256">
        <v>20151209</v>
      </c>
      <c r="B256" s="2" t="s">
        <v>4</v>
      </c>
      <c r="C256" s="8">
        <v>1262000</v>
      </c>
      <c r="D256" s="8">
        <v>1263000</v>
      </c>
      <c r="E256">
        <v>25260</v>
      </c>
      <c r="F256" s="8">
        <v>147299337</v>
      </c>
      <c r="G256" s="1">
        <v>186039062631000</v>
      </c>
      <c r="H256" s="1">
        <v>139529296026000</v>
      </c>
      <c r="I256">
        <f t="shared" si="3"/>
        <v>0</v>
      </c>
    </row>
    <row r="257" spans="1:9">
      <c r="A257">
        <v>20151210</v>
      </c>
      <c r="B257" s="2" t="s">
        <v>4</v>
      </c>
      <c r="C257" s="8">
        <v>1263000</v>
      </c>
      <c r="D257" s="8">
        <v>1283000</v>
      </c>
      <c r="E257">
        <v>25660</v>
      </c>
      <c r="F257" s="8">
        <v>147299337</v>
      </c>
      <c r="G257" s="1">
        <v>188985049371000</v>
      </c>
      <c r="H257" s="1">
        <v>141738786066000</v>
      </c>
      <c r="I257">
        <f t="shared" si="3"/>
        <v>0</v>
      </c>
    </row>
    <row r="258" spans="1:9">
      <c r="A258">
        <v>20151211</v>
      </c>
      <c r="B258" s="2" t="s">
        <v>4</v>
      </c>
      <c r="C258" s="8">
        <v>1283000</v>
      </c>
      <c r="D258" s="8">
        <v>1284000</v>
      </c>
      <c r="E258">
        <v>25680</v>
      </c>
      <c r="F258" s="8">
        <v>147299337</v>
      </c>
      <c r="G258" s="1">
        <v>189132348708000</v>
      </c>
      <c r="H258" s="1">
        <v>141849260568000</v>
      </c>
      <c r="I258">
        <f t="shared" si="3"/>
        <v>0</v>
      </c>
    </row>
    <row r="259" spans="1:9">
      <c r="A259">
        <v>20151214</v>
      </c>
      <c r="B259" s="2" t="s">
        <v>4</v>
      </c>
      <c r="C259" s="8">
        <v>1284000</v>
      </c>
      <c r="D259" s="8">
        <v>1261000</v>
      </c>
      <c r="E259">
        <v>25220</v>
      </c>
      <c r="F259" s="8">
        <v>147299337</v>
      </c>
      <c r="G259" s="1">
        <v>185744463957000</v>
      </c>
      <c r="H259" s="1">
        <v>139308347022000</v>
      </c>
      <c r="I259">
        <f t="shared" si="3"/>
        <v>0</v>
      </c>
    </row>
    <row r="260" spans="1:9">
      <c r="A260">
        <v>20151215</v>
      </c>
      <c r="B260" s="2" t="s">
        <v>4</v>
      </c>
      <c r="C260" s="8">
        <v>1261000</v>
      </c>
      <c r="D260" s="8">
        <v>1277000</v>
      </c>
      <c r="E260">
        <v>25540</v>
      </c>
      <c r="F260" s="8">
        <v>147299337</v>
      </c>
      <c r="G260" s="1">
        <v>188101253349000</v>
      </c>
      <c r="H260" s="1">
        <v>141075939054000</v>
      </c>
      <c r="I260">
        <f t="shared" ref="I260:I323" si="4">IF(C260*F260=D259*F259,0,1)</f>
        <v>0</v>
      </c>
    </row>
    <row r="261" spans="1:9">
      <c r="A261">
        <v>20151216</v>
      </c>
      <c r="B261" s="2" t="s">
        <v>4</v>
      </c>
      <c r="C261" s="8">
        <v>1277000</v>
      </c>
      <c r="D261" s="8">
        <v>1299000</v>
      </c>
      <c r="E261">
        <v>25980</v>
      </c>
      <c r="F261" s="8">
        <v>147299337</v>
      </c>
      <c r="G261" s="1">
        <v>191341838763000</v>
      </c>
      <c r="H261" s="1">
        <v>143506378098000</v>
      </c>
      <c r="I261">
        <f t="shared" si="4"/>
        <v>0</v>
      </c>
    </row>
    <row r="262" spans="1:9">
      <c r="A262">
        <v>20151217</v>
      </c>
      <c r="B262" s="2" t="s">
        <v>4</v>
      </c>
      <c r="C262" s="8">
        <v>1299000</v>
      </c>
      <c r="D262" s="8">
        <v>1290000</v>
      </c>
      <c r="E262">
        <v>25800</v>
      </c>
      <c r="F262" s="8">
        <v>147299337</v>
      </c>
      <c r="G262" s="1">
        <v>190016144730000</v>
      </c>
      <c r="H262" s="1">
        <v>142512107580000</v>
      </c>
      <c r="I262">
        <f t="shared" si="4"/>
        <v>0</v>
      </c>
    </row>
    <row r="263" spans="1:9">
      <c r="A263">
        <v>20151218</v>
      </c>
      <c r="B263" s="2" t="s">
        <v>4</v>
      </c>
      <c r="C263" s="8">
        <v>1290000</v>
      </c>
      <c r="D263" s="8">
        <v>1278000</v>
      </c>
      <c r="E263">
        <v>25560</v>
      </c>
      <c r="F263" s="8">
        <v>147299337</v>
      </c>
      <c r="G263" s="1">
        <v>188248552686000</v>
      </c>
      <c r="H263" s="1">
        <v>141186413556000</v>
      </c>
      <c r="I263">
        <f t="shared" si="4"/>
        <v>0</v>
      </c>
    </row>
    <row r="264" spans="1:9">
      <c r="A264">
        <v>20151221</v>
      </c>
      <c r="B264" s="2" t="s">
        <v>4</v>
      </c>
      <c r="C264" s="8">
        <v>1278000</v>
      </c>
      <c r="D264" s="8">
        <v>1280000</v>
      </c>
      <c r="E264">
        <v>25600</v>
      </c>
      <c r="F264" s="8">
        <v>147299337</v>
      </c>
      <c r="G264" s="1">
        <v>188543151360000</v>
      </c>
      <c r="H264" s="1">
        <v>141407362560000</v>
      </c>
      <c r="I264">
        <f t="shared" si="4"/>
        <v>0</v>
      </c>
    </row>
    <row r="265" spans="1:9">
      <c r="A265">
        <v>20151222</v>
      </c>
      <c r="B265" s="2" t="s">
        <v>4</v>
      </c>
      <c r="C265" s="8">
        <v>1280000</v>
      </c>
      <c r="D265" s="8">
        <v>1292000</v>
      </c>
      <c r="E265">
        <v>25840</v>
      </c>
      <c r="F265" s="8">
        <v>147299337</v>
      </c>
      <c r="G265" s="1">
        <v>190310743404000</v>
      </c>
      <c r="H265" s="1">
        <v>142733056584000</v>
      </c>
      <c r="I265">
        <f t="shared" si="4"/>
        <v>0</v>
      </c>
    </row>
    <row r="266" spans="1:9">
      <c r="A266">
        <v>20151223</v>
      </c>
      <c r="B266" s="2" t="s">
        <v>4</v>
      </c>
      <c r="C266" s="8">
        <v>1292000</v>
      </c>
      <c r="D266" s="8">
        <v>1295000</v>
      </c>
      <c r="E266">
        <v>25900</v>
      </c>
      <c r="F266" s="8">
        <v>147299337</v>
      </c>
      <c r="G266" s="1">
        <v>190752641415000</v>
      </c>
      <c r="H266" s="1">
        <v>143064480090000</v>
      </c>
      <c r="I266">
        <f t="shared" si="4"/>
        <v>0</v>
      </c>
    </row>
    <row r="267" spans="1:9">
      <c r="A267">
        <v>20151224</v>
      </c>
      <c r="B267" s="2" t="s">
        <v>4</v>
      </c>
      <c r="C267" s="8">
        <v>1295000</v>
      </c>
      <c r="D267" s="8">
        <v>1285000</v>
      </c>
      <c r="E267">
        <v>25700</v>
      </c>
      <c r="F267" s="8">
        <v>147299337</v>
      </c>
      <c r="G267" s="1">
        <v>189279648045000</v>
      </c>
      <c r="H267" s="1">
        <v>141959735070000</v>
      </c>
      <c r="I267">
        <f t="shared" si="4"/>
        <v>0</v>
      </c>
    </row>
    <row r="268" spans="1:9">
      <c r="A268">
        <v>20151228</v>
      </c>
      <c r="B268" s="2" t="s">
        <v>4</v>
      </c>
      <c r="C268" s="8">
        <v>1285000</v>
      </c>
      <c r="D268" s="8">
        <v>1266000</v>
      </c>
      <c r="E268">
        <v>25320</v>
      </c>
      <c r="F268" s="8">
        <v>147299337</v>
      </c>
      <c r="G268" s="1">
        <v>186480960642000</v>
      </c>
      <c r="H268" s="1">
        <v>139860719532000</v>
      </c>
      <c r="I268">
        <f t="shared" si="4"/>
        <v>0</v>
      </c>
    </row>
    <row r="269" spans="1:9">
      <c r="A269">
        <v>20151229</v>
      </c>
      <c r="B269" s="2" t="s">
        <v>4</v>
      </c>
      <c r="C269" s="8">
        <v>1266000</v>
      </c>
      <c r="D269" s="8">
        <v>1254000</v>
      </c>
      <c r="E269">
        <v>25080</v>
      </c>
      <c r="F269" s="8">
        <v>147299337</v>
      </c>
      <c r="G269" s="1">
        <v>184713368598000</v>
      </c>
      <c r="H269" s="1">
        <v>138535025508000</v>
      </c>
      <c r="I269">
        <f t="shared" si="4"/>
        <v>0</v>
      </c>
    </row>
    <row r="270" spans="1:9">
      <c r="A270">
        <v>20151230</v>
      </c>
      <c r="B270" s="2" t="s">
        <v>4</v>
      </c>
      <c r="C270" s="8">
        <v>1254000</v>
      </c>
      <c r="D270" s="8">
        <v>1260000</v>
      </c>
      <c r="E270">
        <v>25200</v>
      </c>
      <c r="F270" s="8">
        <v>147299337</v>
      </c>
      <c r="G270" s="1">
        <v>185597164620000</v>
      </c>
      <c r="H270" s="1">
        <v>139197872520000</v>
      </c>
      <c r="I270">
        <f t="shared" si="4"/>
        <v>0</v>
      </c>
    </row>
    <row r="271" spans="1:9">
      <c r="A271">
        <v>20160104</v>
      </c>
      <c r="B271" s="2" t="s">
        <v>4</v>
      </c>
      <c r="C271" s="8">
        <v>1260000</v>
      </c>
      <c r="D271" s="8">
        <v>1205000</v>
      </c>
      <c r="E271">
        <v>24100</v>
      </c>
      <c r="F271" s="8">
        <v>147299337</v>
      </c>
      <c r="G271" s="1">
        <v>177495701085000</v>
      </c>
      <c r="H271" s="1">
        <v>133121774910000</v>
      </c>
      <c r="I271">
        <f t="shared" si="4"/>
        <v>0</v>
      </c>
    </row>
    <row r="272" spans="1:9">
      <c r="A272">
        <v>20160105</v>
      </c>
      <c r="B272" s="2" t="s">
        <v>4</v>
      </c>
      <c r="C272" s="8">
        <v>1205000</v>
      </c>
      <c r="D272" s="8">
        <v>1208000</v>
      </c>
      <c r="E272">
        <v>24160</v>
      </c>
      <c r="F272" s="8">
        <v>147299337</v>
      </c>
      <c r="G272" s="1">
        <v>177937599096000</v>
      </c>
      <c r="H272" s="1">
        <v>133453198416000</v>
      </c>
      <c r="I272">
        <f t="shared" si="4"/>
        <v>0</v>
      </c>
    </row>
    <row r="273" spans="1:9">
      <c r="A273">
        <v>20160106</v>
      </c>
      <c r="B273" s="2" t="s">
        <v>4</v>
      </c>
      <c r="C273" s="8">
        <v>1208000</v>
      </c>
      <c r="D273" s="8">
        <v>1175000</v>
      </c>
      <c r="E273">
        <v>23500</v>
      </c>
      <c r="F273" s="8">
        <v>147299337</v>
      </c>
      <c r="G273" s="1">
        <v>173076720975000</v>
      </c>
      <c r="H273" s="1">
        <v>129807539850000</v>
      </c>
      <c r="I273">
        <f t="shared" si="4"/>
        <v>0</v>
      </c>
    </row>
    <row r="274" spans="1:9">
      <c r="A274">
        <v>20160107</v>
      </c>
      <c r="B274" s="2" t="s">
        <v>4</v>
      </c>
      <c r="C274" s="8">
        <v>1175000</v>
      </c>
      <c r="D274" s="8">
        <v>1163000</v>
      </c>
      <c r="E274">
        <v>23260</v>
      </c>
      <c r="F274" s="8">
        <v>147299337</v>
      </c>
      <c r="G274" s="1">
        <v>171309128931000</v>
      </c>
      <c r="H274" s="1">
        <v>128481845826000</v>
      </c>
      <c r="I274">
        <f t="shared" si="4"/>
        <v>0</v>
      </c>
    </row>
    <row r="275" spans="1:9">
      <c r="A275">
        <v>20160108</v>
      </c>
      <c r="B275" s="2" t="s">
        <v>4</v>
      </c>
      <c r="C275" s="8">
        <v>1163000</v>
      </c>
      <c r="D275" s="8">
        <v>1171000</v>
      </c>
      <c r="E275">
        <v>23420</v>
      </c>
      <c r="F275" s="8">
        <v>147299337</v>
      </c>
      <c r="G275" s="1">
        <v>172487523627000</v>
      </c>
      <c r="H275" s="1">
        <v>129365641842000</v>
      </c>
      <c r="I275">
        <f t="shared" si="4"/>
        <v>0</v>
      </c>
    </row>
    <row r="276" spans="1:9">
      <c r="A276">
        <v>20160111</v>
      </c>
      <c r="B276" s="2" t="s">
        <v>4</v>
      </c>
      <c r="C276" s="8">
        <v>1171000</v>
      </c>
      <c r="D276" s="8">
        <v>1152000</v>
      </c>
      <c r="E276">
        <v>23040</v>
      </c>
      <c r="F276" s="8">
        <v>147299337</v>
      </c>
      <c r="G276" s="1">
        <v>169688836224000</v>
      </c>
      <c r="H276" s="1">
        <v>127266626304000</v>
      </c>
      <c r="I276">
        <f t="shared" si="4"/>
        <v>0</v>
      </c>
    </row>
    <row r="277" spans="1:9">
      <c r="A277">
        <v>20160112</v>
      </c>
      <c r="B277" s="2" t="s">
        <v>4</v>
      </c>
      <c r="C277" s="8">
        <v>1152000</v>
      </c>
      <c r="D277" s="8">
        <v>1146000</v>
      </c>
      <c r="E277">
        <v>22920</v>
      </c>
      <c r="F277" s="8">
        <v>147299337</v>
      </c>
      <c r="G277" s="1">
        <v>168805040202000</v>
      </c>
      <c r="H277" s="1">
        <v>126603779292000</v>
      </c>
      <c r="I277">
        <f t="shared" si="4"/>
        <v>0</v>
      </c>
    </row>
    <row r="278" spans="1:9">
      <c r="A278">
        <v>20160113</v>
      </c>
      <c r="B278" s="2" t="s">
        <v>4</v>
      </c>
      <c r="C278" s="8">
        <v>1146000</v>
      </c>
      <c r="D278" s="8">
        <v>1148000</v>
      </c>
      <c r="E278">
        <v>22960</v>
      </c>
      <c r="F278" s="8">
        <v>147299337</v>
      </c>
      <c r="G278" s="1">
        <v>169099638876000</v>
      </c>
      <c r="H278" s="1">
        <v>126824728296000</v>
      </c>
      <c r="I278">
        <f t="shared" si="4"/>
        <v>0</v>
      </c>
    </row>
    <row r="279" spans="1:9">
      <c r="A279">
        <v>20160114</v>
      </c>
      <c r="B279" s="2" t="s">
        <v>4</v>
      </c>
      <c r="C279" s="8">
        <v>1148000</v>
      </c>
      <c r="D279" s="8">
        <v>1138000</v>
      </c>
      <c r="E279">
        <v>22760</v>
      </c>
      <c r="F279" s="8">
        <v>147299337</v>
      </c>
      <c r="G279" s="1">
        <v>167626645506000</v>
      </c>
      <c r="H279" s="1">
        <v>125719983276000</v>
      </c>
      <c r="I279">
        <f t="shared" si="4"/>
        <v>0</v>
      </c>
    </row>
    <row r="280" spans="1:9">
      <c r="A280">
        <v>20160115</v>
      </c>
      <c r="B280" s="2" t="s">
        <v>4</v>
      </c>
      <c r="C280" s="8">
        <v>1138000</v>
      </c>
      <c r="D280" s="8">
        <v>1132000</v>
      </c>
      <c r="E280">
        <v>22640</v>
      </c>
      <c r="F280" s="8">
        <v>147299337</v>
      </c>
      <c r="G280" s="1">
        <v>166742849484000</v>
      </c>
      <c r="H280" s="1">
        <v>125057136264000</v>
      </c>
      <c r="I280">
        <f t="shared" si="4"/>
        <v>0</v>
      </c>
    </row>
    <row r="281" spans="1:9">
      <c r="A281">
        <v>20160118</v>
      </c>
      <c r="B281" s="2" t="s">
        <v>4</v>
      </c>
      <c r="C281" s="8">
        <v>1132000</v>
      </c>
      <c r="D281" s="8">
        <v>1126000</v>
      </c>
      <c r="E281">
        <v>22520</v>
      </c>
      <c r="F281" s="8">
        <v>147299337</v>
      </c>
      <c r="G281" s="1">
        <v>165859053462000</v>
      </c>
      <c r="H281" s="1">
        <v>124394289252000</v>
      </c>
      <c r="I281">
        <f t="shared" si="4"/>
        <v>0</v>
      </c>
    </row>
    <row r="282" spans="1:9">
      <c r="A282">
        <v>20160119</v>
      </c>
      <c r="B282" s="2" t="s">
        <v>4</v>
      </c>
      <c r="C282" s="8">
        <v>1126000</v>
      </c>
      <c r="D282" s="8">
        <v>1171000</v>
      </c>
      <c r="E282">
        <v>23420</v>
      </c>
      <c r="F282" s="8">
        <v>147299337</v>
      </c>
      <c r="G282" s="1">
        <v>172487523627000</v>
      </c>
      <c r="H282" s="1">
        <v>129365641842000</v>
      </c>
      <c r="I282">
        <f t="shared" si="4"/>
        <v>0</v>
      </c>
    </row>
    <row r="283" spans="1:9">
      <c r="A283">
        <v>20160120</v>
      </c>
      <c r="B283" s="2" t="s">
        <v>4</v>
      </c>
      <c r="C283" s="8">
        <v>1171000</v>
      </c>
      <c r="D283" s="8">
        <v>1138000</v>
      </c>
      <c r="E283">
        <v>22760</v>
      </c>
      <c r="F283" s="8">
        <v>147299337</v>
      </c>
      <c r="G283" s="1">
        <v>167626645506000</v>
      </c>
      <c r="H283" s="1">
        <v>125719983276000</v>
      </c>
      <c r="I283">
        <f t="shared" si="4"/>
        <v>0</v>
      </c>
    </row>
    <row r="284" spans="1:9">
      <c r="A284">
        <v>20160121</v>
      </c>
      <c r="B284" s="2" t="s">
        <v>4</v>
      </c>
      <c r="C284" s="8">
        <v>1138000</v>
      </c>
      <c r="D284" s="8">
        <v>1131000</v>
      </c>
      <c r="E284">
        <v>22620</v>
      </c>
      <c r="F284" s="8">
        <v>147299337</v>
      </c>
      <c r="G284" s="1">
        <v>166595550147000</v>
      </c>
      <c r="H284" s="1">
        <v>124946661762000</v>
      </c>
      <c r="I284">
        <f t="shared" si="4"/>
        <v>0</v>
      </c>
    </row>
    <row r="285" spans="1:9">
      <c r="A285">
        <v>20160122</v>
      </c>
      <c r="B285" s="2" t="s">
        <v>4</v>
      </c>
      <c r="C285" s="8">
        <v>1131000</v>
      </c>
      <c r="D285" s="8">
        <v>1168000</v>
      </c>
      <c r="E285">
        <v>23360</v>
      </c>
      <c r="F285" s="8">
        <v>147299337</v>
      </c>
      <c r="G285" s="1">
        <v>172045625616000</v>
      </c>
      <c r="H285" s="1">
        <v>129034218336000</v>
      </c>
      <c r="I285">
        <f t="shared" si="4"/>
        <v>0</v>
      </c>
    </row>
    <row r="286" spans="1:9">
      <c r="A286">
        <v>20160125</v>
      </c>
      <c r="B286" s="2" t="s">
        <v>4</v>
      </c>
      <c r="C286" s="8">
        <v>1168000</v>
      </c>
      <c r="D286" s="8">
        <v>1162000</v>
      </c>
      <c r="E286">
        <v>23240</v>
      </c>
      <c r="F286" s="8">
        <v>147299337</v>
      </c>
      <c r="G286" s="1">
        <v>171161829594000</v>
      </c>
      <c r="H286" s="1">
        <v>128371371324000</v>
      </c>
      <c r="I286">
        <f t="shared" si="4"/>
        <v>0</v>
      </c>
    </row>
    <row r="287" spans="1:9">
      <c r="A287">
        <v>20160126</v>
      </c>
      <c r="B287" s="2" t="s">
        <v>4</v>
      </c>
      <c r="C287" s="8">
        <v>1162000</v>
      </c>
      <c r="D287" s="8">
        <v>1137000</v>
      </c>
      <c r="E287">
        <v>22740</v>
      </c>
      <c r="F287" s="8">
        <v>147299337</v>
      </c>
      <c r="G287" s="1">
        <v>167479346169000</v>
      </c>
      <c r="H287" s="1">
        <v>125609508774000</v>
      </c>
      <c r="I287">
        <f t="shared" si="4"/>
        <v>0</v>
      </c>
    </row>
    <row r="288" spans="1:9">
      <c r="A288">
        <v>20160127</v>
      </c>
      <c r="B288" s="2" t="s">
        <v>4</v>
      </c>
      <c r="C288" s="8">
        <v>1137000</v>
      </c>
      <c r="D288" s="8">
        <v>1175000</v>
      </c>
      <c r="E288">
        <v>23500</v>
      </c>
      <c r="F288" s="8">
        <v>147299337</v>
      </c>
      <c r="G288" s="1">
        <v>173076720975000</v>
      </c>
      <c r="H288" s="1">
        <v>129807539850000</v>
      </c>
      <c r="I288">
        <f t="shared" si="4"/>
        <v>0</v>
      </c>
    </row>
    <row r="289" spans="1:10">
      <c r="A289">
        <v>20160128</v>
      </c>
      <c r="B289" s="2" t="s">
        <v>4</v>
      </c>
      <c r="C289" s="8">
        <v>1175000</v>
      </c>
      <c r="D289" s="8">
        <v>1145000</v>
      </c>
      <c r="E289">
        <v>22900</v>
      </c>
      <c r="F289" s="8">
        <v>147299337</v>
      </c>
      <c r="G289" s="1">
        <v>168657740865000</v>
      </c>
      <c r="H289" s="1">
        <v>126493304790000</v>
      </c>
      <c r="I289">
        <f t="shared" si="4"/>
        <v>0</v>
      </c>
    </row>
    <row r="290" spans="1:10">
      <c r="A290" s="5">
        <v>20160129</v>
      </c>
      <c r="B290" s="6" t="s">
        <v>4</v>
      </c>
      <c r="C290" s="8">
        <v>1145000</v>
      </c>
      <c r="D290" s="8">
        <v>1150000</v>
      </c>
      <c r="E290" s="5">
        <v>23000</v>
      </c>
      <c r="F290" s="8">
        <v>145069337</v>
      </c>
      <c r="G290" s="7">
        <v>166829737550000</v>
      </c>
      <c r="H290" s="7">
        <v>125122302300000</v>
      </c>
      <c r="I290" s="5">
        <f t="shared" si="4"/>
        <v>1</v>
      </c>
      <c r="J290" t="s">
        <v>24</v>
      </c>
    </row>
    <row r="291" spans="1:10">
      <c r="A291">
        <v>20160201</v>
      </c>
      <c r="B291" s="2" t="s">
        <v>4</v>
      </c>
      <c r="C291" s="8">
        <v>1150000</v>
      </c>
      <c r="D291" s="8">
        <v>1163000</v>
      </c>
      <c r="E291">
        <v>23260</v>
      </c>
      <c r="F291" s="8">
        <v>145069337</v>
      </c>
      <c r="G291" s="1">
        <v>168715638931000</v>
      </c>
      <c r="H291" s="1">
        <v>126536728326000</v>
      </c>
      <c r="I291">
        <f t="shared" si="4"/>
        <v>0</v>
      </c>
    </row>
    <row r="292" spans="1:10">
      <c r="A292">
        <v>20160202</v>
      </c>
      <c r="B292" s="2" t="s">
        <v>4</v>
      </c>
      <c r="C292" s="8">
        <v>1163000</v>
      </c>
      <c r="D292" s="8">
        <v>1156000</v>
      </c>
      <c r="E292">
        <v>23120</v>
      </c>
      <c r="F292" s="8">
        <v>145069337</v>
      </c>
      <c r="G292" s="1">
        <v>167700153572000</v>
      </c>
      <c r="H292" s="1">
        <v>125775114312000</v>
      </c>
      <c r="I292">
        <f t="shared" si="4"/>
        <v>0</v>
      </c>
    </row>
    <row r="293" spans="1:10">
      <c r="A293">
        <v>20160203</v>
      </c>
      <c r="B293" s="2" t="s">
        <v>4</v>
      </c>
      <c r="C293" s="8">
        <v>1156000</v>
      </c>
      <c r="D293" s="8">
        <v>1146000</v>
      </c>
      <c r="E293">
        <v>22920</v>
      </c>
      <c r="F293" s="8">
        <v>145069337</v>
      </c>
      <c r="G293" s="1">
        <v>166249460202000</v>
      </c>
      <c r="H293" s="1">
        <v>124687094292000</v>
      </c>
      <c r="I293">
        <f t="shared" si="4"/>
        <v>0</v>
      </c>
    </row>
    <row r="294" spans="1:10">
      <c r="A294">
        <v>20160204</v>
      </c>
      <c r="B294" s="2" t="s">
        <v>4</v>
      </c>
      <c r="C294" s="8">
        <v>1146000</v>
      </c>
      <c r="D294" s="8">
        <v>1156000</v>
      </c>
      <c r="E294">
        <v>23120</v>
      </c>
      <c r="F294" s="8">
        <v>145069337</v>
      </c>
      <c r="G294" s="1">
        <v>167700153572000</v>
      </c>
      <c r="H294" s="1">
        <v>125775114312000</v>
      </c>
      <c r="I294">
        <f t="shared" si="4"/>
        <v>0</v>
      </c>
    </row>
    <row r="295" spans="1:10">
      <c r="A295">
        <v>20160205</v>
      </c>
      <c r="B295" s="2" t="s">
        <v>4</v>
      </c>
      <c r="C295" s="8">
        <v>1156000</v>
      </c>
      <c r="D295" s="8">
        <v>1164000</v>
      </c>
      <c r="E295">
        <v>23280</v>
      </c>
      <c r="F295" s="8">
        <v>145069337</v>
      </c>
      <c r="G295" s="1">
        <v>168860708268000</v>
      </c>
      <c r="H295" s="1">
        <v>126645530328000</v>
      </c>
      <c r="I295">
        <f t="shared" si="4"/>
        <v>0</v>
      </c>
    </row>
    <row r="296" spans="1:10">
      <c r="A296">
        <v>20160211</v>
      </c>
      <c r="B296" s="2" t="s">
        <v>4</v>
      </c>
      <c r="C296" s="8">
        <v>1164000</v>
      </c>
      <c r="D296" s="8">
        <v>1130000</v>
      </c>
      <c r="E296">
        <v>22600</v>
      </c>
      <c r="F296" s="8">
        <v>145069337</v>
      </c>
      <c r="G296" s="1">
        <v>163928350810000</v>
      </c>
      <c r="H296" s="1">
        <v>122946262260000</v>
      </c>
      <c r="I296">
        <f t="shared" si="4"/>
        <v>0</v>
      </c>
    </row>
    <row r="297" spans="1:10">
      <c r="A297">
        <v>20160212</v>
      </c>
      <c r="B297" s="2" t="s">
        <v>4</v>
      </c>
      <c r="C297" s="8">
        <v>1130000</v>
      </c>
      <c r="D297" s="8">
        <v>1130000</v>
      </c>
      <c r="E297">
        <v>22600</v>
      </c>
      <c r="F297" s="8">
        <v>145069337</v>
      </c>
      <c r="G297" s="1">
        <v>163928350810000</v>
      </c>
      <c r="H297" s="1">
        <v>122946262260000</v>
      </c>
      <c r="I297">
        <f t="shared" si="4"/>
        <v>0</v>
      </c>
    </row>
    <row r="298" spans="1:10">
      <c r="A298">
        <v>20160215</v>
      </c>
      <c r="B298" s="2" t="s">
        <v>4</v>
      </c>
      <c r="C298" s="8">
        <v>1130000</v>
      </c>
      <c r="D298" s="8">
        <v>1154000</v>
      </c>
      <c r="E298">
        <v>23080</v>
      </c>
      <c r="F298" s="8">
        <v>145069337</v>
      </c>
      <c r="G298" s="1">
        <v>167410014898000</v>
      </c>
      <c r="H298" s="1">
        <v>125557510308000</v>
      </c>
      <c r="I298">
        <f t="shared" si="4"/>
        <v>0</v>
      </c>
    </row>
    <row r="299" spans="1:10">
      <c r="A299">
        <v>20160216</v>
      </c>
      <c r="B299" s="2" t="s">
        <v>4</v>
      </c>
      <c r="C299" s="8">
        <v>1154000</v>
      </c>
      <c r="D299" s="8">
        <v>1168000</v>
      </c>
      <c r="E299">
        <v>23360</v>
      </c>
      <c r="F299" s="8">
        <v>145069337</v>
      </c>
      <c r="G299" s="1">
        <v>169440985616000</v>
      </c>
      <c r="H299" s="1">
        <v>127080738336000</v>
      </c>
      <c r="I299">
        <f t="shared" si="4"/>
        <v>0</v>
      </c>
    </row>
    <row r="300" spans="1:10">
      <c r="A300">
        <v>20160217</v>
      </c>
      <c r="B300" s="2" t="s">
        <v>4</v>
      </c>
      <c r="C300" s="8">
        <v>1168000</v>
      </c>
      <c r="D300" s="8">
        <v>1185000</v>
      </c>
      <c r="E300">
        <v>23700</v>
      </c>
      <c r="F300" s="8">
        <v>145069337</v>
      </c>
      <c r="G300" s="1">
        <v>171907164345000</v>
      </c>
      <c r="H300" s="1">
        <v>128930372370000</v>
      </c>
      <c r="I300">
        <f t="shared" si="4"/>
        <v>0</v>
      </c>
    </row>
    <row r="301" spans="1:10">
      <c r="A301">
        <v>20160218</v>
      </c>
      <c r="B301" s="2" t="s">
        <v>4</v>
      </c>
      <c r="C301" s="8">
        <v>1185000</v>
      </c>
      <c r="D301" s="8">
        <v>1187000</v>
      </c>
      <c r="E301">
        <v>23740</v>
      </c>
      <c r="F301" s="8">
        <v>145069337</v>
      </c>
      <c r="G301" s="1">
        <v>172197303019000</v>
      </c>
      <c r="H301" s="1">
        <v>129147976374000</v>
      </c>
      <c r="I301">
        <f t="shared" si="4"/>
        <v>0</v>
      </c>
    </row>
    <row r="302" spans="1:10">
      <c r="A302">
        <v>20160219</v>
      </c>
      <c r="B302" s="2" t="s">
        <v>4</v>
      </c>
      <c r="C302" s="8">
        <v>1187000</v>
      </c>
      <c r="D302" s="8">
        <v>1190000</v>
      </c>
      <c r="E302">
        <v>23800</v>
      </c>
      <c r="F302" s="8">
        <v>145069337</v>
      </c>
      <c r="G302" s="1">
        <v>172632511030000</v>
      </c>
      <c r="H302" s="1">
        <v>129474382380000</v>
      </c>
      <c r="I302">
        <f t="shared" si="4"/>
        <v>0</v>
      </c>
    </row>
    <row r="303" spans="1:10">
      <c r="A303">
        <v>20160222</v>
      </c>
      <c r="B303" s="2" t="s">
        <v>4</v>
      </c>
      <c r="C303" s="8">
        <v>1190000</v>
      </c>
      <c r="D303" s="8">
        <v>1175000</v>
      </c>
      <c r="E303">
        <v>23500</v>
      </c>
      <c r="F303" s="8">
        <v>145069337</v>
      </c>
      <c r="G303" s="1">
        <v>170456470975000</v>
      </c>
      <c r="H303" s="1">
        <v>127842352350000</v>
      </c>
      <c r="I303">
        <f t="shared" si="4"/>
        <v>0</v>
      </c>
    </row>
    <row r="304" spans="1:10">
      <c r="A304">
        <v>20160223</v>
      </c>
      <c r="B304" s="2" t="s">
        <v>4</v>
      </c>
      <c r="C304" s="8">
        <v>1175000</v>
      </c>
      <c r="D304" s="8">
        <v>1181000</v>
      </c>
      <c r="E304">
        <v>23620</v>
      </c>
      <c r="F304" s="8">
        <v>145069337</v>
      </c>
      <c r="G304" s="1">
        <v>171326886997000</v>
      </c>
      <c r="H304" s="1">
        <v>128495164362000</v>
      </c>
      <c r="I304">
        <f t="shared" si="4"/>
        <v>0</v>
      </c>
    </row>
    <row r="305" spans="1:9">
      <c r="A305">
        <v>20160224</v>
      </c>
      <c r="B305" s="2" t="s">
        <v>4</v>
      </c>
      <c r="C305" s="8">
        <v>1181000</v>
      </c>
      <c r="D305" s="8">
        <v>1172000</v>
      </c>
      <c r="E305">
        <v>23440</v>
      </c>
      <c r="F305" s="8">
        <v>145069337</v>
      </c>
      <c r="G305" s="1">
        <v>170021262964000</v>
      </c>
      <c r="H305" s="1">
        <v>127515946344000</v>
      </c>
      <c r="I305">
        <f t="shared" si="4"/>
        <v>0</v>
      </c>
    </row>
    <row r="306" spans="1:9">
      <c r="A306">
        <v>20160225</v>
      </c>
      <c r="B306" s="2" t="s">
        <v>4</v>
      </c>
      <c r="C306" s="8">
        <v>1172000</v>
      </c>
      <c r="D306" s="8">
        <v>1179000</v>
      </c>
      <c r="E306">
        <v>23580</v>
      </c>
      <c r="F306" s="8">
        <v>145069337</v>
      </c>
      <c r="G306" s="1">
        <v>171036748323000</v>
      </c>
      <c r="H306" s="1">
        <v>128277560358000</v>
      </c>
      <c r="I306">
        <f t="shared" si="4"/>
        <v>0</v>
      </c>
    </row>
    <row r="307" spans="1:9">
      <c r="A307">
        <v>20160226</v>
      </c>
      <c r="B307" s="2" t="s">
        <v>4</v>
      </c>
      <c r="C307" s="8">
        <v>1179000</v>
      </c>
      <c r="D307" s="8">
        <v>1172000</v>
      </c>
      <c r="E307">
        <v>23440</v>
      </c>
      <c r="F307" s="8">
        <v>145069337</v>
      </c>
      <c r="G307" s="1">
        <v>170021262964000</v>
      </c>
      <c r="H307" s="1">
        <v>127515946344000</v>
      </c>
      <c r="I307">
        <f t="shared" si="4"/>
        <v>0</v>
      </c>
    </row>
    <row r="308" spans="1:9">
      <c r="A308">
        <v>20160229</v>
      </c>
      <c r="B308" s="2" t="s">
        <v>4</v>
      </c>
      <c r="C308" s="8">
        <v>1172000</v>
      </c>
      <c r="D308" s="8">
        <v>1178000</v>
      </c>
      <c r="E308">
        <v>23560</v>
      </c>
      <c r="F308" s="8">
        <v>145069337</v>
      </c>
      <c r="G308" s="1">
        <v>170891678986000</v>
      </c>
      <c r="H308" s="1">
        <v>128168758356000</v>
      </c>
      <c r="I308">
        <f t="shared" si="4"/>
        <v>0</v>
      </c>
    </row>
    <row r="309" spans="1:9">
      <c r="A309">
        <v>20160302</v>
      </c>
      <c r="B309" s="2" t="s">
        <v>4</v>
      </c>
      <c r="C309" s="8">
        <v>1178000</v>
      </c>
      <c r="D309" s="8">
        <v>1197000</v>
      </c>
      <c r="E309">
        <v>23940</v>
      </c>
      <c r="F309" s="8">
        <v>145069337</v>
      </c>
      <c r="G309" s="1">
        <v>173647996389000</v>
      </c>
      <c r="H309" s="1">
        <v>130235996394000</v>
      </c>
      <c r="I309">
        <f t="shared" si="4"/>
        <v>0</v>
      </c>
    </row>
    <row r="310" spans="1:9">
      <c r="A310">
        <v>20160303</v>
      </c>
      <c r="B310" s="2" t="s">
        <v>4</v>
      </c>
      <c r="C310" s="8">
        <v>1197000</v>
      </c>
      <c r="D310" s="8">
        <v>1220000</v>
      </c>
      <c r="E310">
        <v>24400</v>
      </c>
      <c r="F310" s="8">
        <v>145069337</v>
      </c>
      <c r="G310" s="1">
        <v>176984591140000</v>
      </c>
      <c r="H310" s="1">
        <v>132738442440000</v>
      </c>
      <c r="I310">
        <f t="shared" si="4"/>
        <v>0</v>
      </c>
    </row>
    <row r="311" spans="1:9">
      <c r="A311">
        <v>20160304</v>
      </c>
      <c r="B311" s="2" t="s">
        <v>4</v>
      </c>
      <c r="C311" s="8">
        <v>1220000</v>
      </c>
      <c r="D311" s="8">
        <v>1215000</v>
      </c>
      <c r="E311">
        <v>24300</v>
      </c>
      <c r="F311" s="8">
        <v>145069337</v>
      </c>
      <c r="G311" s="1">
        <v>176259244455000</v>
      </c>
      <c r="H311" s="1">
        <v>132194432430000</v>
      </c>
      <c r="I311">
        <f t="shared" si="4"/>
        <v>0</v>
      </c>
    </row>
    <row r="312" spans="1:9">
      <c r="A312">
        <v>20160307</v>
      </c>
      <c r="B312" s="2" t="s">
        <v>4</v>
      </c>
      <c r="C312" s="8">
        <v>1215000</v>
      </c>
      <c r="D312" s="8">
        <v>1223000</v>
      </c>
      <c r="E312">
        <v>24460</v>
      </c>
      <c r="F312" s="8">
        <v>145069337</v>
      </c>
      <c r="G312" s="1">
        <v>177419799151000</v>
      </c>
      <c r="H312" s="1">
        <v>133064848446000</v>
      </c>
      <c r="I312">
        <f t="shared" si="4"/>
        <v>0</v>
      </c>
    </row>
    <row r="313" spans="1:9">
      <c r="A313">
        <v>20160308</v>
      </c>
      <c r="B313" s="2" t="s">
        <v>4</v>
      </c>
      <c r="C313" s="8">
        <v>1223000</v>
      </c>
      <c r="D313" s="8">
        <v>1192000</v>
      </c>
      <c r="E313">
        <v>23840</v>
      </c>
      <c r="F313" s="8">
        <v>145069337</v>
      </c>
      <c r="G313" s="1">
        <v>172922649704000</v>
      </c>
      <c r="H313" s="1">
        <v>129691986384000</v>
      </c>
      <c r="I313">
        <f t="shared" si="4"/>
        <v>0</v>
      </c>
    </row>
    <row r="314" spans="1:9">
      <c r="A314">
        <v>20160309</v>
      </c>
      <c r="B314" s="2" t="s">
        <v>4</v>
      </c>
      <c r="C314" s="8">
        <v>1192000</v>
      </c>
      <c r="D314" s="8">
        <v>1194000</v>
      </c>
      <c r="E314">
        <v>23880</v>
      </c>
      <c r="F314" s="8">
        <v>145069337</v>
      </c>
      <c r="G314" s="1">
        <v>173212788378000</v>
      </c>
      <c r="H314" s="1">
        <v>129909590388000</v>
      </c>
      <c r="I314">
        <f t="shared" si="4"/>
        <v>0</v>
      </c>
    </row>
    <row r="315" spans="1:9">
      <c r="A315">
        <v>20160310</v>
      </c>
      <c r="B315" s="2" t="s">
        <v>4</v>
      </c>
      <c r="C315" s="8">
        <v>1194000</v>
      </c>
      <c r="D315" s="8">
        <v>1225000</v>
      </c>
      <c r="E315">
        <v>24500</v>
      </c>
      <c r="F315" s="8">
        <v>145069337</v>
      </c>
      <c r="G315" s="1">
        <v>177709937825000</v>
      </c>
      <c r="H315" s="1">
        <v>133282452450000</v>
      </c>
      <c r="I315">
        <f t="shared" si="4"/>
        <v>0</v>
      </c>
    </row>
    <row r="316" spans="1:9">
      <c r="A316">
        <v>20160311</v>
      </c>
      <c r="B316" s="2" t="s">
        <v>4</v>
      </c>
      <c r="C316" s="8">
        <v>1225000</v>
      </c>
      <c r="D316" s="8">
        <v>1249000</v>
      </c>
      <c r="E316">
        <v>24980</v>
      </c>
      <c r="F316" s="8">
        <v>145069337</v>
      </c>
      <c r="G316" s="1">
        <v>181191601913000</v>
      </c>
      <c r="H316" s="1">
        <v>135893700498000</v>
      </c>
      <c r="I316">
        <f t="shared" si="4"/>
        <v>0</v>
      </c>
    </row>
    <row r="317" spans="1:9">
      <c r="A317">
        <v>20160314</v>
      </c>
      <c r="B317" s="2" t="s">
        <v>4</v>
      </c>
      <c r="C317" s="8">
        <v>1249000</v>
      </c>
      <c r="D317" s="8">
        <v>1255000</v>
      </c>
      <c r="E317">
        <v>25100</v>
      </c>
      <c r="F317" s="8">
        <v>145069337</v>
      </c>
      <c r="G317" s="1">
        <v>182062017935000</v>
      </c>
      <c r="H317" s="1">
        <v>136546512510000</v>
      </c>
      <c r="I317">
        <f t="shared" si="4"/>
        <v>0</v>
      </c>
    </row>
    <row r="318" spans="1:9">
      <c r="A318">
        <v>20160315</v>
      </c>
      <c r="B318" s="2" t="s">
        <v>4</v>
      </c>
      <c r="C318" s="8">
        <v>1255000</v>
      </c>
      <c r="D318" s="8">
        <v>1253000</v>
      </c>
      <c r="E318">
        <v>25060</v>
      </c>
      <c r="F318" s="8">
        <v>145069337</v>
      </c>
      <c r="G318" s="1">
        <v>181771879261000</v>
      </c>
      <c r="H318" s="1">
        <v>136328908506000</v>
      </c>
      <c r="I318">
        <f t="shared" si="4"/>
        <v>0</v>
      </c>
    </row>
    <row r="319" spans="1:9">
      <c r="A319">
        <v>20160316</v>
      </c>
      <c r="B319" s="2" t="s">
        <v>4</v>
      </c>
      <c r="C319" s="8">
        <v>1253000</v>
      </c>
      <c r="D319" s="8">
        <v>1256000</v>
      </c>
      <c r="E319">
        <v>25120</v>
      </c>
      <c r="F319" s="8">
        <v>145069337</v>
      </c>
      <c r="G319" s="1">
        <v>182207087272000</v>
      </c>
      <c r="H319" s="1">
        <v>136655314512000</v>
      </c>
      <c r="I319">
        <f t="shared" si="4"/>
        <v>0</v>
      </c>
    </row>
    <row r="320" spans="1:9">
      <c r="A320">
        <v>20160317</v>
      </c>
      <c r="B320" s="2" t="s">
        <v>4</v>
      </c>
      <c r="C320" s="8">
        <v>1256000</v>
      </c>
      <c r="D320" s="8">
        <v>1263000</v>
      </c>
      <c r="E320">
        <v>25260</v>
      </c>
      <c r="F320" s="8">
        <v>145069337</v>
      </c>
      <c r="G320" s="1">
        <v>183222572631000</v>
      </c>
      <c r="H320" s="1">
        <v>137416928526000</v>
      </c>
      <c r="I320">
        <f t="shared" si="4"/>
        <v>0</v>
      </c>
    </row>
    <row r="321" spans="1:9">
      <c r="A321">
        <v>20160318</v>
      </c>
      <c r="B321" s="2" t="s">
        <v>4</v>
      </c>
      <c r="C321" s="8">
        <v>1263000</v>
      </c>
      <c r="D321" s="8">
        <v>1273000</v>
      </c>
      <c r="E321">
        <v>25460</v>
      </c>
      <c r="F321" s="8">
        <v>145069337</v>
      </c>
      <c r="G321" s="1">
        <v>184673266001000</v>
      </c>
      <c r="H321" s="1">
        <v>138504948546000</v>
      </c>
      <c r="I321">
        <f t="shared" si="4"/>
        <v>0</v>
      </c>
    </row>
    <row r="322" spans="1:9">
      <c r="A322">
        <v>20160321</v>
      </c>
      <c r="B322" s="2" t="s">
        <v>4</v>
      </c>
      <c r="C322" s="8">
        <v>1273000</v>
      </c>
      <c r="D322" s="8">
        <v>1267000</v>
      </c>
      <c r="E322">
        <v>25340</v>
      </c>
      <c r="F322" s="8">
        <v>145069337</v>
      </c>
      <c r="G322" s="1">
        <v>183802849979000</v>
      </c>
      <c r="H322" s="1">
        <v>137852136534000</v>
      </c>
      <c r="I322">
        <f t="shared" si="4"/>
        <v>0</v>
      </c>
    </row>
    <row r="323" spans="1:9">
      <c r="A323">
        <v>20160322</v>
      </c>
      <c r="B323" s="2" t="s">
        <v>4</v>
      </c>
      <c r="C323" s="8">
        <v>1267000</v>
      </c>
      <c r="D323" s="8">
        <v>1269000</v>
      </c>
      <c r="E323">
        <v>25380</v>
      </c>
      <c r="F323" s="8">
        <v>145069337</v>
      </c>
      <c r="G323" s="1">
        <v>184092988653000</v>
      </c>
      <c r="H323" s="1">
        <v>138069740538000</v>
      </c>
      <c r="I323">
        <f t="shared" si="4"/>
        <v>0</v>
      </c>
    </row>
    <row r="324" spans="1:9">
      <c r="A324">
        <v>20160323</v>
      </c>
      <c r="B324" s="2" t="s">
        <v>4</v>
      </c>
      <c r="C324" s="8">
        <v>1269000</v>
      </c>
      <c r="D324" s="8">
        <v>1279000</v>
      </c>
      <c r="E324">
        <v>25580</v>
      </c>
      <c r="F324" s="8">
        <v>145069337</v>
      </c>
      <c r="G324" s="1">
        <v>185543682023000</v>
      </c>
      <c r="H324" s="1">
        <v>139157760558000</v>
      </c>
      <c r="I324">
        <f t="shared" ref="I324:I387" si="5">IF(C324*F324=D323*F323,0,1)</f>
        <v>0</v>
      </c>
    </row>
    <row r="325" spans="1:9">
      <c r="A325">
        <v>20160324</v>
      </c>
      <c r="B325" s="2" t="s">
        <v>4</v>
      </c>
      <c r="C325" s="8">
        <v>1279000</v>
      </c>
      <c r="D325" s="8">
        <v>1282000</v>
      </c>
      <c r="E325">
        <v>25640</v>
      </c>
      <c r="F325" s="8">
        <v>145069337</v>
      </c>
      <c r="G325" s="1">
        <v>185978890034000</v>
      </c>
      <c r="H325" s="1">
        <v>139484166564000</v>
      </c>
      <c r="I325">
        <f t="shared" si="5"/>
        <v>0</v>
      </c>
    </row>
    <row r="326" spans="1:9">
      <c r="A326">
        <v>20160325</v>
      </c>
      <c r="B326" s="2" t="s">
        <v>4</v>
      </c>
      <c r="C326" s="8">
        <v>1282000</v>
      </c>
      <c r="D326" s="8">
        <v>1288000</v>
      </c>
      <c r="E326">
        <v>25760</v>
      </c>
      <c r="F326" s="8">
        <v>145069337</v>
      </c>
      <c r="G326" s="1">
        <v>186849306056000</v>
      </c>
      <c r="H326" s="1">
        <v>140136978576000</v>
      </c>
      <c r="I326">
        <f t="shared" si="5"/>
        <v>0</v>
      </c>
    </row>
    <row r="327" spans="1:9">
      <c r="A327">
        <v>20160328</v>
      </c>
      <c r="B327" s="2" t="s">
        <v>4</v>
      </c>
      <c r="C327" s="8">
        <v>1288000</v>
      </c>
      <c r="D327" s="8">
        <v>1294000</v>
      </c>
      <c r="E327">
        <v>25880</v>
      </c>
      <c r="F327" s="8">
        <v>145069337</v>
      </c>
      <c r="G327" s="1">
        <v>187719722078000</v>
      </c>
      <c r="H327" s="1">
        <v>140789790588000</v>
      </c>
      <c r="I327">
        <f t="shared" si="5"/>
        <v>0</v>
      </c>
    </row>
    <row r="328" spans="1:9">
      <c r="A328">
        <v>20160329</v>
      </c>
      <c r="B328" s="2" t="s">
        <v>4</v>
      </c>
      <c r="C328" s="8">
        <v>1294000</v>
      </c>
      <c r="D328" s="8">
        <v>1290000</v>
      </c>
      <c r="E328">
        <v>25800</v>
      </c>
      <c r="F328" s="8">
        <v>145069337</v>
      </c>
      <c r="G328" s="1">
        <v>187139444730000</v>
      </c>
      <c r="H328" s="1">
        <v>140354582580000</v>
      </c>
      <c r="I328">
        <f t="shared" si="5"/>
        <v>0</v>
      </c>
    </row>
    <row r="329" spans="1:9">
      <c r="A329">
        <v>20160330</v>
      </c>
      <c r="B329" s="2" t="s">
        <v>4</v>
      </c>
      <c r="C329" s="8">
        <v>1290000</v>
      </c>
      <c r="D329" s="8">
        <v>1308000</v>
      </c>
      <c r="E329">
        <v>26160</v>
      </c>
      <c r="F329" s="8">
        <v>145069337</v>
      </c>
      <c r="G329" s="1">
        <v>189750692796000</v>
      </c>
      <c r="H329" s="1">
        <v>142313018616000</v>
      </c>
      <c r="I329">
        <f t="shared" si="5"/>
        <v>0</v>
      </c>
    </row>
    <row r="330" spans="1:9">
      <c r="A330">
        <v>20160331</v>
      </c>
      <c r="B330" s="2" t="s">
        <v>4</v>
      </c>
      <c r="C330" s="8">
        <v>1308000</v>
      </c>
      <c r="D330" s="8">
        <v>1312000</v>
      </c>
      <c r="E330">
        <v>26240</v>
      </c>
      <c r="F330" s="8">
        <v>145069337</v>
      </c>
      <c r="G330" s="1">
        <v>190330970144000</v>
      </c>
      <c r="H330" s="1">
        <v>142748226624000</v>
      </c>
      <c r="I330">
        <f t="shared" si="5"/>
        <v>0</v>
      </c>
    </row>
    <row r="331" spans="1:9">
      <c r="A331">
        <v>20160401</v>
      </c>
      <c r="B331" s="2" t="s">
        <v>4</v>
      </c>
      <c r="C331" s="8">
        <v>1312000</v>
      </c>
      <c r="D331" s="8">
        <v>1279000</v>
      </c>
      <c r="E331">
        <v>25580</v>
      </c>
      <c r="F331" s="8">
        <v>145069337</v>
      </c>
      <c r="G331" s="1">
        <v>185543682023000</v>
      </c>
      <c r="H331" s="1">
        <v>139157760558000</v>
      </c>
      <c r="I331">
        <f t="shared" si="5"/>
        <v>0</v>
      </c>
    </row>
    <row r="332" spans="1:9">
      <c r="A332">
        <v>20160404</v>
      </c>
      <c r="B332" s="2" t="s">
        <v>4</v>
      </c>
      <c r="C332" s="8">
        <v>1279000</v>
      </c>
      <c r="D332" s="8">
        <v>1305000</v>
      </c>
      <c r="E332">
        <v>26100</v>
      </c>
      <c r="F332" s="8">
        <v>145069337</v>
      </c>
      <c r="G332" s="1">
        <v>189315484785000</v>
      </c>
      <c r="H332" s="1">
        <v>141986612610000</v>
      </c>
      <c r="I332">
        <f t="shared" si="5"/>
        <v>0</v>
      </c>
    </row>
    <row r="333" spans="1:9">
      <c r="A333">
        <v>20160405</v>
      </c>
      <c r="B333" s="2" t="s">
        <v>4</v>
      </c>
      <c r="C333" s="8">
        <v>1305000</v>
      </c>
      <c r="D333" s="8">
        <v>1260000</v>
      </c>
      <c r="E333">
        <v>25200</v>
      </c>
      <c r="F333" s="8">
        <v>145069337</v>
      </c>
      <c r="G333" s="1">
        <v>182787364620000</v>
      </c>
      <c r="H333" s="1">
        <v>137090522520000</v>
      </c>
      <c r="I333">
        <f t="shared" si="5"/>
        <v>0</v>
      </c>
    </row>
    <row r="334" spans="1:9">
      <c r="A334">
        <v>20160406</v>
      </c>
      <c r="B334" s="2" t="s">
        <v>4</v>
      </c>
      <c r="C334" s="8">
        <v>1260000</v>
      </c>
      <c r="D334" s="8">
        <v>1285000</v>
      </c>
      <c r="E334">
        <v>25700</v>
      </c>
      <c r="F334" s="8">
        <v>145069337</v>
      </c>
      <c r="G334" s="1">
        <v>186414098045000</v>
      </c>
      <c r="H334" s="1">
        <v>139810572570000</v>
      </c>
      <c r="I334">
        <f t="shared" si="5"/>
        <v>0</v>
      </c>
    </row>
    <row r="335" spans="1:9">
      <c r="A335">
        <v>20160407</v>
      </c>
      <c r="B335" s="2" t="s">
        <v>4</v>
      </c>
      <c r="C335" s="8">
        <v>1285000</v>
      </c>
      <c r="D335" s="8">
        <v>1269000</v>
      </c>
      <c r="E335">
        <v>25380</v>
      </c>
      <c r="F335" s="8">
        <v>145069337</v>
      </c>
      <c r="G335" s="1">
        <v>184092988653000</v>
      </c>
      <c r="H335" s="1">
        <v>138069740538000</v>
      </c>
      <c r="I335">
        <f t="shared" si="5"/>
        <v>0</v>
      </c>
    </row>
    <row r="336" spans="1:9">
      <c r="A336">
        <v>20160408</v>
      </c>
      <c r="B336" s="2" t="s">
        <v>4</v>
      </c>
      <c r="C336" s="8">
        <v>1269000</v>
      </c>
      <c r="D336" s="8">
        <v>1246000</v>
      </c>
      <c r="E336">
        <v>24920</v>
      </c>
      <c r="F336" s="8">
        <v>145069337</v>
      </c>
      <c r="G336" s="1">
        <v>180756393902000</v>
      </c>
      <c r="H336" s="1">
        <v>135567294492000</v>
      </c>
      <c r="I336">
        <f t="shared" si="5"/>
        <v>0</v>
      </c>
    </row>
    <row r="337" spans="1:10">
      <c r="A337">
        <v>20160411</v>
      </c>
      <c r="B337" s="2" t="s">
        <v>4</v>
      </c>
      <c r="C337" s="8">
        <v>1246000</v>
      </c>
      <c r="D337" s="8">
        <v>1266000</v>
      </c>
      <c r="E337">
        <v>25320</v>
      </c>
      <c r="F337" s="8">
        <v>145069337</v>
      </c>
      <c r="G337" s="1">
        <v>183657780642000</v>
      </c>
      <c r="H337" s="1">
        <v>137743334532000</v>
      </c>
      <c r="I337">
        <f t="shared" si="5"/>
        <v>0</v>
      </c>
    </row>
    <row r="338" spans="1:10">
      <c r="A338">
        <v>20160412</v>
      </c>
      <c r="B338" s="2" t="s">
        <v>4</v>
      </c>
      <c r="C338" s="8">
        <v>1266000</v>
      </c>
      <c r="D338" s="8">
        <v>1275000</v>
      </c>
      <c r="E338">
        <v>25500</v>
      </c>
      <c r="F338" s="8">
        <v>145069337</v>
      </c>
      <c r="G338" s="1">
        <v>184963404675000</v>
      </c>
      <c r="H338" s="1">
        <v>138722552550000</v>
      </c>
      <c r="I338">
        <f t="shared" si="5"/>
        <v>0</v>
      </c>
    </row>
    <row r="339" spans="1:10">
      <c r="A339">
        <v>20160414</v>
      </c>
      <c r="B339" s="2" t="s">
        <v>4</v>
      </c>
      <c r="C339" s="8">
        <v>1275000</v>
      </c>
      <c r="D339" s="8">
        <v>1300000</v>
      </c>
      <c r="E339">
        <v>26000</v>
      </c>
      <c r="F339" s="8">
        <v>145069337</v>
      </c>
      <c r="G339" s="1">
        <v>188590138100000</v>
      </c>
      <c r="H339" s="1">
        <v>141442602600000</v>
      </c>
      <c r="I339">
        <f t="shared" si="5"/>
        <v>0</v>
      </c>
    </row>
    <row r="340" spans="1:10">
      <c r="A340">
        <v>20160415</v>
      </c>
      <c r="B340" s="2" t="s">
        <v>4</v>
      </c>
      <c r="C340" s="8">
        <v>1300000</v>
      </c>
      <c r="D340" s="8">
        <v>1300000</v>
      </c>
      <c r="E340">
        <v>26000</v>
      </c>
      <c r="F340" s="8">
        <v>145069337</v>
      </c>
      <c r="G340" s="1">
        <v>188590138100000</v>
      </c>
      <c r="H340" s="1">
        <v>141442602600000</v>
      </c>
      <c r="I340">
        <f t="shared" si="5"/>
        <v>0</v>
      </c>
    </row>
    <row r="341" spans="1:10">
      <c r="A341">
        <v>20160418</v>
      </c>
      <c r="B341" s="2" t="s">
        <v>4</v>
      </c>
      <c r="C341" s="8">
        <v>1300000</v>
      </c>
      <c r="D341" s="8">
        <v>1299000</v>
      </c>
      <c r="E341">
        <v>25980</v>
      </c>
      <c r="F341" s="8">
        <v>145069337</v>
      </c>
      <c r="G341" s="1">
        <v>188445068763000</v>
      </c>
      <c r="H341" s="1">
        <v>141333800598000</v>
      </c>
      <c r="I341">
        <f t="shared" si="5"/>
        <v>0</v>
      </c>
    </row>
    <row r="342" spans="1:10">
      <c r="A342">
        <v>20160419</v>
      </c>
      <c r="B342" s="2" t="s">
        <v>4</v>
      </c>
      <c r="C342" s="8">
        <v>1299000</v>
      </c>
      <c r="D342" s="8">
        <v>1288000</v>
      </c>
      <c r="E342">
        <v>25760</v>
      </c>
      <c r="F342" s="8">
        <v>145069337</v>
      </c>
      <c r="G342" s="1">
        <v>186849306056000</v>
      </c>
      <c r="H342" s="1">
        <v>140136978576000</v>
      </c>
      <c r="I342">
        <f t="shared" si="5"/>
        <v>0</v>
      </c>
    </row>
    <row r="343" spans="1:10">
      <c r="A343">
        <v>20160420</v>
      </c>
      <c r="B343" s="2" t="s">
        <v>4</v>
      </c>
      <c r="C343" s="8">
        <v>1288000</v>
      </c>
      <c r="D343" s="8">
        <v>1299000</v>
      </c>
      <c r="E343">
        <v>25980</v>
      </c>
      <c r="F343" s="8">
        <v>145069337</v>
      </c>
      <c r="G343" s="1">
        <v>188445068763000</v>
      </c>
      <c r="H343" s="1">
        <v>141333800598000</v>
      </c>
      <c r="I343">
        <f t="shared" si="5"/>
        <v>0</v>
      </c>
    </row>
    <row r="344" spans="1:10">
      <c r="A344">
        <v>20160421</v>
      </c>
      <c r="B344" s="2" t="s">
        <v>4</v>
      </c>
      <c r="C344" s="8">
        <v>1299000</v>
      </c>
      <c r="D344" s="8">
        <v>1294000</v>
      </c>
      <c r="E344">
        <v>25880</v>
      </c>
      <c r="F344" s="8">
        <v>145069337</v>
      </c>
      <c r="G344" s="1">
        <v>187719722078000</v>
      </c>
      <c r="H344" s="1">
        <v>140789790588000</v>
      </c>
      <c r="I344">
        <f t="shared" si="5"/>
        <v>0</v>
      </c>
    </row>
    <row r="345" spans="1:10">
      <c r="A345">
        <v>20160422</v>
      </c>
      <c r="B345" s="2" t="s">
        <v>4</v>
      </c>
      <c r="C345" s="8">
        <v>1294000</v>
      </c>
      <c r="D345" s="8">
        <v>1280000</v>
      </c>
      <c r="E345">
        <v>25600</v>
      </c>
      <c r="F345" s="8">
        <v>145069337</v>
      </c>
      <c r="G345" s="1">
        <v>185688751360000</v>
      </c>
      <c r="H345" s="1">
        <v>139266562560000</v>
      </c>
      <c r="I345">
        <f t="shared" si="5"/>
        <v>0</v>
      </c>
    </row>
    <row r="346" spans="1:10">
      <c r="A346">
        <v>20160425</v>
      </c>
      <c r="B346" s="2" t="s">
        <v>4</v>
      </c>
      <c r="C346" s="8">
        <v>1280000</v>
      </c>
      <c r="D346" s="8">
        <v>1281000</v>
      </c>
      <c r="E346">
        <v>25620</v>
      </c>
      <c r="F346" s="8">
        <v>145069337</v>
      </c>
      <c r="G346" s="1">
        <v>185833820697000</v>
      </c>
      <c r="H346" s="1">
        <v>139375364562000</v>
      </c>
      <c r="I346">
        <f t="shared" si="5"/>
        <v>0</v>
      </c>
    </row>
    <row r="347" spans="1:10">
      <c r="A347">
        <v>20160426</v>
      </c>
      <c r="B347" s="2" t="s">
        <v>4</v>
      </c>
      <c r="C347" s="8">
        <v>1281000</v>
      </c>
      <c r="D347" s="8">
        <v>1296000</v>
      </c>
      <c r="E347">
        <v>25920</v>
      </c>
      <c r="F347" s="8">
        <v>145069337</v>
      </c>
      <c r="G347" s="1">
        <v>188009860752000</v>
      </c>
      <c r="H347" s="1">
        <v>127846705104000</v>
      </c>
      <c r="I347">
        <f t="shared" si="5"/>
        <v>0</v>
      </c>
    </row>
    <row r="348" spans="1:10">
      <c r="A348">
        <v>20160427</v>
      </c>
      <c r="B348" s="2" t="s">
        <v>4</v>
      </c>
      <c r="C348" s="8">
        <v>1296000</v>
      </c>
      <c r="D348" s="8">
        <v>1300000</v>
      </c>
      <c r="E348">
        <v>26000</v>
      </c>
      <c r="F348" s="8">
        <v>145069337</v>
      </c>
      <c r="G348" s="1">
        <v>188590138100000</v>
      </c>
      <c r="H348" s="1">
        <v>128241293700000</v>
      </c>
      <c r="I348">
        <f t="shared" si="5"/>
        <v>0</v>
      </c>
    </row>
    <row r="349" spans="1:10">
      <c r="A349">
        <v>20160428</v>
      </c>
      <c r="B349" s="2" t="s">
        <v>4</v>
      </c>
      <c r="C349" s="8">
        <v>1300000</v>
      </c>
      <c r="D349" s="8">
        <v>1265000</v>
      </c>
      <c r="E349">
        <v>25300</v>
      </c>
      <c r="F349" s="8">
        <v>145069337</v>
      </c>
      <c r="G349" s="1">
        <v>183512711305000</v>
      </c>
      <c r="H349" s="1">
        <v>124788643485000</v>
      </c>
      <c r="I349">
        <f t="shared" si="5"/>
        <v>0</v>
      </c>
    </row>
    <row r="350" spans="1:10">
      <c r="A350">
        <v>20160429</v>
      </c>
      <c r="B350" s="2" t="s">
        <v>4</v>
      </c>
      <c r="C350" s="8">
        <v>1265000</v>
      </c>
      <c r="D350" s="8">
        <v>1245000</v>
      </c>
      <c r="E350">
        <v>24900</v>
      </c>
      <c r="F350" s="8">
        <v>145069337</v>
      </c>
      <c r="G350" s="1">
        <v>180611324565000</v>
      </c>
      <c r="H350" s="1">
        <v>122815700505000</v>
      </c>
      <c r="I350">
        <f t="shared" si="5"/>
        <v>0</v>
      </c>
    </row>
    <row r="351" spans="1:10">
      <c r="A351" s="5">
        <v>20160502</v>
      </c>
      <c r="B351" s="6" t="s">
        <v>4</v>
      </c>
      <c r="C351" s="8">
        <v>1245000</v>
      </c>
      <c r="D351" s="8">
        <v>1250000</v>
      </c>
      <c r="E351" s="5">
        <v>25000</v>
      </c>
      <c r="F351" s="8">
        <v>142969337</v>
      </c>
      <c r="G351" s="7">
        <v>178711671250000</v>
      </c>
      <c r="H351" s="7">
        <v>121523936250000</v>
      </c>
      <c r="I351" s="5">
        <f t="shared" si="5"/>
        <v>1</v>
      </c>
      <c r="J351" t="s">
        <v>24</v>
      </c>
    </row>
    <row r="352" spans="1:10">
      <c r="A352">
        <v>20160503</v>
      </c>
      <c r="B352" s="2" t="s">
        <v>4</v>
      </c>
      <c r="C352" s="8">
        <v>1250000</v>
      </c>
      <c r="D352" s="8">
        <v>1261000</v>
      </c>
      <c r="E352">
        <v>25220</v>
      </c>
      <c r="F352" s="8">
        <v>142969337</v>
      </c>
      <c r="G352" s="1">
        <v>180284333957000</v>
      </c>
      <c r="H352" s="1">
        <v>122593346889000</v>
      </c>
      <c r="I352">
        <f t="shared" si="5"/>
        <v>0</v>
      </c>
    </row>
    <row r="353" spans="1:9">
      <c r="A353">
        <v>20160504</v>
      </c>
      <c r="B353" s="2" t="s">
        <v>4</v>
      </c>
      <c r="C353" s="8">
        <v>1261000</v>
      </c>
      <c r="D353" s="8">
        <v>1290000</v>
      </c>
      <c r="E353">
        <v>25800</v>
      </c>
      <c r="F353" s="8">
        <v>142969337</v>
      </c>
      <c r="G353" s="1">
        <v>184430444730000</v>
      </c>
      <c r="H353" s="1">
        <v>125412702210000</v>
      </c>
      <c r="I353">
        <f t="shared" si="5"/>
        <v>0</v>
      </c>
    </row>
    <row r="354" spans="1:9">
      <c r="A354">
        <v>20160509</v>
      </c>
      <c r="B354" s="2" t="s">
        <v>4</v>
      </c>
      <c r="C354" s="8">
        <v>1290000</v>
      </c>
      <c r="D354" s="8">
        <v>1299000</v>
      </c>
      <c r="E354">
        <v>25980</v>
      </c>
      <c r="F354" s="8">
        <v>142969337</v>
      </c>
      <c r="G354" s="1">
        <v>185717168763000</v>
      </c>
      <c r="H354" s="1">
        <v>126287674551000</v>
      </c>
      <c r="I354">
        <f t="shared" si="5"/>
        <v>0</v>
      </c>
    </row>
    <row r="355" spans="1:9">
      <c r="A355">
        <v>20160510</v>
      </c>
      <c r="B355" s="2" t="s">
        <v>4</v>
      </c>
      <c r="C355" s="8">
        <v>1299000</v>
      </c>
      <c r="D355" s="8">
        <v>1296000</v>
      </c>
      <c r="E355">
        <v>25920</v>
      </c>
      <c r="F355" s="8">
        <v>142969337</v>
      </c>
      <c r="G355" s="1">
        <v>185288260752000</v>
      </c>
      <c r="H355" s="1">
        <v>125996017104000</v>
      </c>
      <c r="I355">
        <f t="shared" si="5"/>
        <v>0</v>
      </c>
    </row>
    <row r="356" spans="1:9">
      <c r="A356">
        <v>20160511</v>
      </c>
      <c r="B356" s="2" t="s">
        <v>4</v>
      </c>
      <c r="C356" s="8">
        <v>1296000</v>
      </c>
      <c r="D356" s="8">
        <v>1292000</v>
      </c>
      <c r="E356">
        <v>25840</v>
      </c>
      <c r="F356" s="8">
        <v>142969337</v>
      </c>
      <c r="G356" s="1">
        <v>184716383404000</v>
      </c>
      <c r="H356" s="1">
        <v>125607140508000</v>
      </c>
      <c r="I356">
        <f t="shared" si="5"/>
        <v>0</v>
      </c>
    </row>
    <row r="357" spans="1:9">
      <c r="A357">
        <v>20160512</v>
      </c>
      <c r="B357" s="2" t="s">
        <v>4</v>
      </c>
      <c r="C357" s="8">
        <v>1292000</v>
      </c>
      <c r="D357" s="8">
        <v>1281000</v>
      </c>
      <c r="E357">
        <v>25620</v>
      </c>
      <c r="F357" s="8">
        <v>142969337</v>
      </c>
      <c r="G357" s="1">
        <v>183143720697000</v>
      </c>
      <c r="H357" s="1">
        <v>124537729869000</v>
      </c>
      <c r="I357">
        <f t="shared" si="5"/>
        <v>0</v>
      </c>
    </row>
    <row r="358" spans="1:9">
      <c r="A358">
        <v>20160513</v>
      </c>
      <c r="B358" s="2" t="s">
        <v>4</v>
      </c>
      <c r="C358" s="8">
        <v>1281000</v>
      </c>
      <c r="D358" s="8">
        <v>1253000</v>
      </c>
      <c r="E358">
        <v>25060</v>
      </c>
      <c r="F358" s="8">
        <v>142969337</v>
      </c>
      <c r="G358" s="1">
        <v>179140579261000</v>
      </c>
      <c r="H358" s="1">
        <v>121815593697000</v>
      </c>
      <c r="I358">
        <f t="shared" si="5"/>
        <v>0</v>
      </c>
    </row>
    <row r="359" spans="1:9">
      <c r="A359">
        <v>20160516</v>
      </c>
      <c r="B359" s="2" t="s">
        <v>4</v>
      </c>
      <c r="C359" s="8">
        <v>1253000</v>
      </c>
      <c r="D359" s="8">
        <v>1248000</v>
      </c>
      <c r="E359">
        <v>24960</v>
      </c>
      <c r="F359" s="8">
        <v>142969337</v>
      </c>
      <c r="G359" s="1">
        <v>178425732576000</v>
      </c>
      <c r="H359" s="1">
        <v>121329497952000</v>
      </c>
      <c r="I359">
        <f t="shared" si="5"/>
        <v>0</v>
      </c>
    </row>
    <row r="360" spans="1:9">
      <c r="A360">
        <v>20160517</v>
      </c>
      <c r="B360" s="2" t="s">
        <v>4</v>
      </c>
      <c r="C360" s="8">
        <v>1248000</v>
      </c>
      <c r="D360" s="8">
        <v>1264000</v>
      </c>
      <c r="E360">
        <v>25280</v>
      </c>
      <c r="F360" s="8">
        <v>142969337</v>
      </c>
      <c r="G360" s="1">
        <v>180713241968000</v>
      </c>
      <c r="H360" s="1">
        <v>122885004336000</v>
      </c>
      <c r="I360">
        <f t="shared" si="5"/>
        <v>0</v>
      </c>
    </row>
    <row r="361" spans="1:9">
      <c r="A361">
        <v>20160518</v>
      </c>
      <c r="B361" s="2" t="s">
        <v>4</v>
      </c>
      <c r="C361" s="8">
        <v>1264000</v>
      </c>
      <c r="D361" s="8">
        <v>1268000</v>
      </c>
      <c r="E361">
        <v>25360</v>
      </c>
      <c r="F361" s="8">
        <v>142969337</v>
      </c>
      <c r="G361" s="1">
        <v>181285119316000</v>
      </c>
      <c r="H361" s="1">
        <v>123273880932000</v>
      </c>
      <c r="I361">
        <f t="shared" si="5"/>
        <v>0</v>
      </c>
    </row>
    <row r="362" spans="1:9">
      <c r="A362">
        <v>20160519</v>
      </c>
      <c r="B362" s="2" t="s">
        <v>4</v>
      </c>
      <c r="C362" s="8">
        <v>1268000</v>
      </c>
      <c r="D362" s="8">
        <v>1270000</v>
      </c>
      <c r="E362">
        <v>25400</v>
      </c>
      <c r="F362" s="8">
        <v>142969337</v>
      </c>
      <c r="G362" s="1">
        <v>181571057990000</v>
      </c>
      <c r="H362" s="1">
        <v>123468319230000</v>
      </c>
      <c r="I362">
        <f t="shared" si="5"/>
        <v>0</v>
      </c>
    </row>
    <row r="363" spans="1:9">
      <c r="A363">
        <v>20160520</v>
      </c>
      <c r="B363" s="2" t="s">
        <v>4</v>
      </c>
      <c r="C363" s="8">
        <v>1270000</v>
      </c>
      <c r="D363" s="8">
        <v>1269000</v>
      </c>
      <c r="E363">
        <v>25380</v>
      </c>
      <c r="F363" s="8">
        <v>142969337</v>
      </c>
      <c r="G363" s="1">
        <v>181428088653000</v>
      </c>
      <c r="H363" s="1">
        <v>123371100081000</v>
      </c>
      <c r="I363">
        <f t="shared" si="5"/>
        <v>0</v>
      </c>
    </row>
    <row r="364" spans="1:9">
      <c r="A364">
        <v>20160523</v>
      </c>
      <c r="B364" s="2" t="s">
        <v>4</v>
      </c>
      <c r="C364" s="8">
        <v>1269000</v>
      </c>
      <c r="D364" s="8">
        <v>1286000</v>
      </c>
      <c r="E364">
        <v>25720</v>
      </c>
      <c r="F364" s="8">
        <v>142969337</v>
      </c>
      <c r="G364" s="1">
        <v>183858567382000</v>
      </c>
      <c r="H364" s="1">
        <v>125023825614000</v>
      </c>
      <c r="I364">
        <f t="shared" si="5"/>
        <v>0</v>
      </c>
    </row>
    <row r="365" spans="1:9">
      <c r="A365">
        <v>20160524</v>
      </c>
      <c r="B365" s="2" t="s">
        <v>4</v>
      </c>
      <c r="C365" s="8">
        <v>1286000</v>
      </c>
      <c r="D365" s="8">
        <v>1271000</v>
      </c>
      <c r="E365">
        <v>25420</v>
      </c>
      <c r="F365" s="8">
        <v>142969337</v>
      </c>
      <c r="G365" s="1">
        <v>181714027327000</v>
      </c>
      <c r="H365" s="1">
        <v>123565538379000</v>
      </c>
      <c r="I365">
        <f t="shared" si="5"/>
        <v>0</v>
      </c>
    </row>
    <row r="366" spans="1:9">
      <c r="A366">
        <v>20160525</v>
      </c>
      <c r="B366" s="2" t="s">
        <v>4</v>
      </c>
      <c r="C366" s="8">
        <v>1271000</v>
      </c>
      <c r="D366" s="8">
        <v>1295000</v>
      </c>
      <c r="E366">
        <v>25900</v>
      </c>
      <c r="F366" s="8">
        <v>142969337</v>
      </c>
      <c r="G366" s="1">
        <v>185145291415000</v>
      </c>
      <c r="H366" s="1">
        <v>125898797955000</v>
      </c>
      <c r="I366">
        <f t="shared" si="5"/>
        <v>0</v>
      </c>
    </row>
    <row r="367" spans="1:9">
      <c r="A367">
        <v>20160526</v>
      </c>
      <c r="B367" s="2" t="s">
        <v>4</v>
      </c>
      <c r="C367" s="8">
        <v>1295000</v>
      </c>
      <c r="D367" s="8">
        <v>1296000</v>
      </c>
      <c r="E367">
        <v>25920</v>
      </c>
      <c r="F367" s="8">
        <v>142969337</v>
      </c>
      <c r="G367" s="1">
        <v>185288260752000</v>
      </c>
      <c r="H367" s="1">
        <v>125996017104000</v>
      </c>
      <c r="I367">
        <f t="shared" si="5"/>
        <v>0</v>
      </c>
    </row>
    <row r="368" spans="1:9">
      <c r="A368">
        <v>20160527</v>
      </c>
      <c r="B368" s="2" t="s">
        <v>4</v>
      </c>
      <c r="C368" s="8">
        <v>1296000</v>
      </c>
      <c r="D368" s="8">
        <v>1282000</v>
      </c>
      <c r="E368">
        <v>25640</v>
      </c>
      <c r="F368" s="8">
        <v>142969337</v>
      </c>
      <c r="G368" s="1">
        <v>183286690034000</v>
      </c>
      <c r="H368" s="1">
        <v>124634949018000</v>
      </c>
      <c r="I368">
        <f t="shared" si="5"/>
        <v>0</v>
      </c>
    </row>
    <row r="369" spans="1:9">
      <c r="A369">
        <v>20160530</v>
      </c>
      <c r="B369" s="2" t="s">
        <v>4</v>
      </c>
      <c r="C369" s="8">
        <v>1282000</v>
      </c>
      <c r="D369" s="8">
        <v>1280000</v>
      </c>
      <c r="E369">
        <v>25600</v>
      </c>
      <c r="F369" s="8">
        <v>142969337</v>
      </c>
      <c r="G369" s="1">
        <v>183000751360000</v>
      </c>
      <c r="H369" s="1">
        <v>124440510720000</v>
      </c>
      <c r="I369">
        <f t="shared" si="5"/>
        <v>0</v>
      </c>
    </row>
    <row r="370" spans="1:9">
      <c r="A370">
        <v>20160531</v>
      </c>
      <c r="B370" s="2" t="s">
        <v>4</v>
      </c>
      <c r="C370" s="8">
        <v>1280000</v>
      </c>
      <c r="D370" s="8">
        <v>1292000</v>
      </c>
      <c r="E370">
        <v>25840</v>
      </c>
      <c r="F370" s="8">
        <v>142969337</v>
      </c>
      <c r="G370" s="1">
        <v>184716383404000</v>
      </c>
      <c r="H370" s="1">
        <v>125607140508000</v>
      </c>
      <c r="I370">
        <f t="shared" si="5"/>
        <v>0</v>
      </c>
    </row>
    <row r="371" spans="1:9">
      <c r="A371">
        <v>20160601</v>
      </c>
      <c r="B371" s="2" t="s">
        <v>4</v>
      </c>
      <c r="C371" s="8">
        <v>1292000</v>
      </c>
      <c r="D371" s="8">
        <v>1333000</v>
      </c>
      <c r="E371">
        <v>26660</v>
      </c>
      <c r="F371" s="8">
        <v>142969337</v>
      </c>
      <c r="G371" s="1">
        <v>190578126221000</v>
      </c>
      <c r="H371" s="1">
        <v>129593125617000</v>
      </c>
      <c r="I371">
        <f t="shared" si="5"/>
        <v>0</v>
      </c>
    </row>
    <row r="372" spans="1:9">
      <c r="A372">
        <v>20160602</v>
      </c>
      <c r="B372" s="2" t="s">
        <v>4</v>
      </c>
      <c r="C372" s="8">
        <v>1333000</v>
      </c>
      <c r="D372" s="8">
        <v>1365000</v>
      </c>
      <c r="E372">
        <v>27300</v>
      </c>
      <c r="F372" s="8">
        <v>142969337</v>
      </c>
      <c r="G372" s="1">
        <v>195153145005000</v>
      </c>
      <c r="H372" s="1">
        <v>132704138385000</v>
      </c>
      <c r="I372">
        <f t="shared" si="5"/>
        <v>0</v>
      </c>
    </row>
    <row r="373" spans="1:9">
      <c r="A373">
        <v>20160603</v>
      </c>
      <c r="B373" s="2" t="s">
        <v>4</v>
      </c>
      <c r="C373" s="8">
        <v>1365000</v>
      </c>
      <c r="D373" s="8">
        <v>1377000</v>
      </c>
      <c r="E373">
        <v>27540</v>
      </c>
      <c r="F373" s="8">
        <v>142969337</v>
      </c>
      <c r="G373" s="1">
        <v>196868777049000</v>
      </c>
      <c r="H373" s="1">
        <v>133870768173000</v>
      </c>
      <c r="I373">
        <f t="shared" si="5"/>
        <v>0</v>
      </c>
    </row>
    <row r="374" spans="1:9">
      <c r="A374">
        <v>20160607</v>
      </c>
      <c r="B374" s="2" t="s">
        <v>4</v>
      </c>
      <c r="C374" s="8">
        <v>1377000</v>
      </c>
      <c r="D374" s="8">
        <v>1398000</v>
      </c>
      <c r="E374">
        <v>27960</v>
      </c>
      <c r="F374" s="8">
        <v>142969337</v>
      </c>
      <c r="G374" s="1">
        <v>199871133126000</v>
      </c>
      <c r="H374" s="1">
        <v>135912370302000</v>
      </c>
      <c r="I374">
        <f t="shared" si="5"/>
        <v>0</v>
      </c>
    </row>
    <row r="375" spans="1:9">
      <c r="A375">
        <v>20160608</v>
      </c>
      <c r="B375" s="2" t="s">
        <v>4</v>
      </c>
      <c r="C375" s="8">
        <v>1398000</v>
      </c>
      <c r="D375" s="8">
        <v>1406000</v>
      </c>
      <c r="E375">
        <v>28120</v>
      </c>
      <c r="F375" s="8">
        <v>142969337</v>
      </c>
      <c r="G375" s="1">
        <v>201014887822000</v>
      </c>
      <c r="H375" s="1">
        <v>136690123494000</v>
      </c>
      <c r="I375">
        <f t="shared" si="5"/>
        <v>0</v>
      </c>
    </row>
    <row r="376" spans="1:9">
      <c r="A376">
        <v>20160609</v>
      </c>
      <c r="B376" s="2" t="s">
        <v>4</v>
      </c>
      <c r="C376" s="8">
        <v>1406000</v>
      </c>
      <c r="D376" s="8">
        <v>1430000</v>
      </c>
      <c r="E376">
        <v>28600</v>
      </c>
      <c r="F376" s="8">
        <v>142969337</v>
      </c>
      <c r="G376" s="1">
        <v>204446151910000</v>
      </c>
      <c r="H376" s="1">
        <v>139023383070000</v>
      </c>
      <c r="I376">
        <f t="shared" si="5"/>
        <v>0</v>
      </c>
    </row>
    <row r="377" spans="1:9">
      <c r="A377">
        <v>20160610</v>
      </c>
      <c r="B377" s="2" t="s">
        <v>4</v>
      </c>
      <c r="C377" s="8">
        <v>1430000</v>
      </c>
      <c r="D377" s="8">
        <v>1406000</v>
      </c>
      <c r="E377">
        <v>28120</v>
      </c>
      <c r="F377" s="8">
        <v>142969337</v>
      </c>
      <c r="G377" s="1">
        <v>201014887822000</v>
      </c>
      <c r="H377" s="1">
        <v>136690123494000</v>
      </c>
      <c r="I377">
        <f t="shared" si="5"/>
        <v>0</v>
      </c>
    </row>
    <row r="378" spans="1:9">
      <c r="A378">
        <v>20160613</v>
      </c>
      <c r="B378" s="2" t="s">
        <v>4</v>
      </c>
      <c r="C378" s="8">
        <v>1406000</v>
      </c>
      <c r="D378" s="8">
        <v>1371000</v>
      </c>
      <c r="E378">
        <v>27420</v>
      </c>
      <c r="F378" s="8">
        <v>142969337</v>
      </c>
      <c r="G378" s="1">
        <v>196010961027000</v>
      </c>
      <c r="H378" s="1">
        <v>133287453279000</v>
      </c>
      <c r="I378">
        <f t="shared" si="5"/>
        <v>0</v>
      </c>
    </row>
    <row r="379" spans="1:9">
      <c r="A379">
        <v>20160614</v>
      </c>
      <c r="B379" s="2" t="s">
        <v>4</v>
      </c>
      <c r="C379" s="8">
        <v>1371000</v>
      </c>
      <c r="D379" s="8">
        <v>1380000</v>
      </c>
      <c r="E379">
        <v>27600</v>
      </c>
      <c r="F379" s="8">
        <v>142969337</v>
      </c>
      <c r="G379" s="1">
        <v>197297685060000</v>
      </c>
      <c r="H379" s="1">
        <v>134162425620000</v>
      </c>
      <c r="I379">
        <f t="shared" si="5"/>
        <v>0</v>
      </c>
    </row>
    <row r="380" spans="1:9">
      <c r="A380">
        <v>20160615</v>
      </c>
      <c r="B380" s="2" t="s">
        <v>4</v>
      </c>
      <c r="C380" s="8">
        <v>1380000</v>
      </c>
      <c r="D380" s="8">
        <v>1413000</v>
      </c>
      <c r="E380">
        <v>28260</v>
      </c>
      <c r="F380" s="8">
        <v>142969337</v>
      </c>
      <c r="G380" s="1">
        <v>202015673181000</v>
      </c>
      <c r="H380" s="1">
        <v>137370657537000</v>
      </c>
      <c r="I380">
        <f t="shared" si="5"/>
        <v>0</v>
      </c>
    </row>
    <row r="381" spans="1:9">
      <c r="A381">
        <v>20160616</v>
      </c>
      <c r="B381" s="2" t="s">
        <v>4</v>
      </c>
      <c r="C381" s="8">
        <v>1413000</v>
      </c>
      <c r="D381" s="8">
        <v>1409000</v>
      </c>
      <c r="E381">
        <v>28180</v>
      </c>
      <c r="F381" s="8">
        <v>142969337</v>
      </c>
      <c r="G381" s="1">
        <v>201443795833000</v>
      </c>
      <c r="H381" s="1">
        <v>136981780941000</v>
      </c>
      <c r="I381">
        <f t="shared" si="5"/>
        <v>0</v>
      </c>
    </row>
    <row r="382" spans="1:9">
      <c r="A382">
        <v>20160617</v>
      </c>
      <c r="B382" s="2" t="s">
        <v>4</v>
      </c>
      <c r="C382" s="8">
        <v>1409000</v>
      </c>
      <c r="D382" s="8">
        <v>1426000</v>
      </c>
      <c r="E382">
        <v>28520</v>
      </c>
      <c r="F382" s="8">
        <v>142969337</v>
      </c>
      <c r="G382" s="1">
        <v>203874274562000</v>
      </c>
      <c r="H382" s="1">
        <v>138634506474000</v>
      </c>
      <c r="I382">
        <f t="shared" si="5"/>
        <v>0</v>
      </c>
    </row>
    <row r="383" spans="1:9">
      <c r="A383">
        <v>20160620</v>
      </c>
      <c r="B383" s="2" t="s">
        <v>4</v>
      </c>
      <c r="C383" s="8">
        <v>1426000</v>
      </c>
      <c r="D383" s="8">
        <v>1431000</v>
      </c>
      <c r="E383">
        <v>28620</v>
      </c>
      <c r="F383" s="8">
        <v>142969337</v>
      </c>
      <c r="G383" s="1">
        <v>204589121247000</v>
      </c>
      <c r="H383" s="1">
        <v>139120602219000</v>
      </c>
      <c r="I383">
        <f t="shared" si="5"/>
        <v>0</v>
      </c>
    </row>
    <row r="384" spans="1:9">
      <c r="A384">
        <v>20160621</v>
      </c>
      <c r="B384" s="2" t="s">
        <v>4</v>
      </c>
      <c r="C384" s="8">
        <v>1431000</v>
      </c>
      <c r="D384" s="8">
        <v>1448000</v>
      </c>
      <c r="E384">
        <v>28960</v>
      </c>
      <c r="F384" s="8">
        <v>142969337</v>
      </c>
      <c r="G384" s="1">
        <v>207019599976000</v>
      </c>
      <c r="H384" s="1">
        <v>140773327752000</v>
      </c>
      <c r="I384">
        <f t="shared" si="5"/>
        <v>0</v>
      </c>
    </row>
    <row r="385" spans="1:9">
      <c r="A385">
        <v>20160622</v>
      </c>
      <c r="B385" s="2" t="s">
        <v>4</v>
      </c>
      <c r="C385" s="8">
        <v>1448000</v>
      </c>
      <c r="D385" s="8">
        <v>1445000</v>
      </c>
      <c r="E385">
        <v>28900</v>
      </c>
      <c r="F385" s="8">
        <v>142969337</v>
      </c>
      <c r="G385" s="1">
        <v>206590691965000</v>
      </c>
      <c r="H385" s="1">
        <v>140481670305000</v>
      </c>
      <c r="I385">
        <f t="shared" si="5"/>
        <v>0</v>
      </c>
    </row>
    <row r="386" spans="1:9">
      <c r="A386">
        <v>20160623</v>
      </c>
      <c r="B386" s="2" t="s">
        <v>4</v>
      </c>
      <c r="C386" s="8">
        <v>1445000</v>
      </c>
      <c r="D386" s="8">
        <v>1430000</v>
      </c>
      <c r="E386">
        <v>28600</v>
      </c>
      <c r="F386" s="8">
        <v>142969337</v>
      </c>
      <c r="G386" s="1">
        <v>204446151910000</v>
      </c>
      <c r="H386" s="1">
        <v>139023383070000</v>
      </c>
      <c r="I386">
        <f t="shared" si="5"/>
        <v>0</v>
      </c>
    </row>
    <row r="387" spans="1:9">
      <c r="A387">
        <v>20160624</v>
      </c>
      <c r="B387" s="2" t="s">
        <v>4</v>
      </c>
      <c r="C387" s="8">
        <v>1430000</v>
      </c>
      <c r="D387" s="8">
        <v>1400000</v>
      </c>
      <c r="E387">
        <v>28000</v>
      </c>
      <c r="F387" s="8">
        <v>142969337</v>
      </c>
      <c r="G387" s="1">
        <v>200157071800000</v>
      </c>
      <c r="H387" s="1">
        <v>136106808600000</v>
      </c>
      <c r="I387">
        <f t="shared" si="5"/>
        <v>0</v>
      </c>
    </row>
    <row r="388" spans="1:9">
      <c r="A388">
        <v>20160627</v>
      </c>
      <c r="B388" s="2" t="s">
        <v>4</v>
      </c>
      <c r="C388" s="8">
        <v>1400000</v>
      </c>
      <c r="D388" s="8">
        <v>1398000</v>
      </c>
      <c r="E388">
        <v>27960</v>
      </c>
      <c r="F388" s="8">
        <v>142969337</v>
      </c>
      <c r="G388" s="1">
        <v>199871133126000</v>
      </c>
      <c r="H388" s="1">
        <v>135912370302000</v>
      </c>
      <c r="I388">
        <f t="shared" ref="I388:I451" si="6">IF(C388*F388=D387*F387,0,1)</f>
        <v>0</v>
      </c>
    </row>
    <row r="389" spans="1:9">
      <c r="A389">
        <v>20160628</v>
      </c>
      <c r="B389" s="2" t="s">
        <v>4</v>
      </c>
      <c r="C389" s="8">
        <v>1398000</v>
      </c>
      <c r="D389" s="8">
        <v>1399000</v>
      </c>
      <c r="E389">
        <v>27980</v>
      </c>
      <c r="F389" s="8">
        <v>142969337</v>
      </c>
      <c r="G389" s="1">
        <v>200014102463000</v>
      </c>
      <c r="H389" s="1">
        <v>136009589451000</v>
      </c>
      <c r="I389">
        <f t="shared" si="6"/>
        <v>0</v>
      </c>
    </row>
    <row r="390" spans="1:9">
      <c r="A390">
        <v>20160629</v>
      </c>
      <c r="B390" s="2" t="s">
        <v>4</v>
      </c>
      <c r="C390" s="8">
        <v>1399000</v>
      </c>
      <c r="D390" s="8">
        <v>1396000</v>
      </c>
      <c r="E390">
        <v>27920</v>
      </c>
      <c r="F390" s="8">
        <v>142969337</v>
      </c>
      <c r="G390" s="1">
        <v>199585194452000</v>
      </c>
      <c r="H390" s="1">
        <v>135717932004000</v>
      </c>
      <c r="I390">
        <f t="shared" si="6"/>
        <v>0</v>
      </c>
    </row>
    <row r="391" spans="1:9">
      <c r="A391">
        <v>20160630</v>
      </c>
      <c r="B391" s="2" t="s">
        <v>4</v>
      </c>
      <c r="C391" s="8">
        <v>1396000</v>
      </c>
      <c r="D391" s="8">
        <v>1425000</v>
      </c>
      <c r="E391">
        <v>28500</v>
      </c>
      <c r="F391" s="8">
        <v>142969337</v>
      </c>
      <c r="G391" s="1">
        <v>203731305225000</v>
      </c>
      <c r="H391" s="1">
        <v>138537287325000</v>
      </c>
      <c r="I391">
        <f t="shared" si="6"/>
        <v>0</v>
      </c>
    </row>
    <row r="392" spans="1:9">
      <c r="A392">
        <v>20160701</v>
      </c>
      <c r="B392" s="2" t="s">
        <v>4</v>
      </c>
      <c r="C392" s="8">
        <v>1425000</v>
      </c>
      <c r="D392" s="8">
        <v>1466000</v>
      </c>
      <c r="E392">
        <v>29320</v>
      </c>
      <c r="F392" s="8">
        <v>142969337</v>
      </c>
      <c r="G392" s="1">
        <v>209593048042000</v>
      </c>
      <c r="H392" s="1">
        <v>142523272434000</v>
      </c>
      <c r="I392">
        <f t="shared" si="6"/>
        <v>0</v>
      </c>
    </row>
    <row r="393" spans="1:9">
      <c r="A393">
        <v>20160704</v>
      </c>
      <c r="B393" s="2" t="s">
        <v>4</v>
      </c>
      <c r="C393" s="8">
        <v>1466000</v>
      </c>
      <c r="D393" s="8">
        <v>1466000</v>
      </c>
      <c r="E393">
        <v>29320</v>
      </c>
      <c r="F393" s="8">
        <v>142969337</v>
      </c>
      <c r="G393" s="1">
        <v>209593048042000</v>
      </c>
      <c r="H393" s="1">
        <v>142523272434000</v>
      </c>
      <c r="I393">
        <f t="shared" si="6"/>
        <v>0</v>
      </c>
    </row>
    <row r="394" spans="1:9">
      <c r="A394">
        <v>20160705</v>
      </c>
      <c r="B394" s="2" t="s">
        <v>4</v>
      </c>
      <c r="C394" s="8">
        <v>1466000</v>
      </c>
      <c r="D394" s="8">
        <v>1469000</v>
      </c>
      <c r="E394">
        <v>29380</v>
      </c>
      <c r="F394" s="8">
        <v>142969337</v>
      </c>
      <c r="G394" s="1">
        <v>210021956053000</v>
      </c>
      <c r="H394" s="1">
        <v>142814929881000</v>
      </c>
      <c r="I394">
        <f t="shared" si="6"/>
        <v>0</v>
      </c>
    </row>
    <row r="395" spans="1:9">
      <c r="A395">
        <v>20160706</v>
      </c>
      <c r="B395" s="2" t="s">
        <v>4</v>
      </c>
      <c r="C395" s="8">
        <v>1469000</v>
      </c>
      <c r="D395" s="8">
        <v>1421000</v>
      </c>
      <c r="E395">
        <v>28420</v>
      </c>
      <c r="F395" s="8">
        <v>142969337</v>
      </c>
      <c r="G395" s="1">
        <v>203159427877000</v>
      </c>
      <c r="H395" s="1">
        <v>138148410729000</v>
      </c>
      <c r="I395">
        <f t="shared" si="6"/>
        <v>0</v>
      </c>
    </row>
    <row r="396" spans="1:9">
      <c r="A396">
        <v>20160707</v>
      </c>
      <c r="B396" s="2" t="s">
        <v>4</v>
      </c>
      <c r="C396" s="8">
        <v>1421000</v>
      </c>
      <c r="D396" s="8">
        <v>1450000</v>
      </c>
      <c r="E396">
        <v>29000</v>
      </c>
      <c r="F396" s="8">
        <v>142969337</v>
      </c>
      <c r="G396" s="1">
        <v>207305538650000</v>
      </c>
      <c r="H396" s="1">
        <v>140967766050000</v>
      </c>
      <c r="I396">
        <f t="shared" si="6"/>
        <v>0</v>
      </c>
    </row>
    <row r="397" spans="1:9">
      <c r="A397">
        <v>20160708</v>
      </c>
      <c r="B397" s="2" t="s">
        <v>4</v>
      </c>
      <c r="C397" s="8">
        <v>1450000</v>
      </c>
      <c r="D397" s="8">
        <v>1460000</v>
      </c>
      <c r="E397">
        <v>29200</v>
      </c>
      <c r="F397" s="8">
        <v>142969337</v>
      </c>
      <c r="G397" s="1">
        <v>208735232020000</v>
      </c>
      <c r="H397" s="1">
        <v>141939957540000</v>
      </c>
      <c r="I397">
        <f t="shared" si="6"/>
        <v>0</v>
      </c>
    </row>
    <row r="398" spans="1:9">
      <c r="A398">
        <v>20160711</v>
      </c>
      <c r="B398" s="2" t="s">
        <v>4</v>
      </c>
      <c r="C398" s="8">
        <v>1460000</v>
      </c>
      <c r="D398" s="8">
        <v>1489000</v>
      </c>
      <c r="E398">
        <v>29780</v>
      </c>
      <c r="F398" s="8">
        <v>142969337</v>
      </c>
      <c r="G398" s="1">
        <v>212881342793000</v>
      </c>
      <c r="H398" s="1">
        <v>144759312861000</v>
      </c>
      <c r="I398">
        <f t="shared" si="6"/>
        <v>0</v>
      </c>
    </row>
    <row r="399" spans="1:9">
      <c r="A399">
        <v>20160712</v>
      </c>
      <c r="B399" s="2" t="s">
        <v>4</v>
      </c>
      <c r="C399" s="8">
        <v>1489000</v>
      </c>
      <c r="D399" s="8">
        <v>1464000</v>
      </c>
      <c r="E399">
        <v>29280</v>
      </c>
      <c r="F399" s="8">
        <v>142969337</v>
      </c>
      <c r="G399" s="1">
        <v>209307109368000</v>
      </c>
      <c r="H399" s="1">
        <v>142328834136000</v>
      </c>
      <c r="I399">
        <f t="shared" si="6"/>
        <v>0</v>
      </c>
    </row>
    <row r="400" spans="1:9">
      <c r="A400">
        <v>20160713</v>
      </c>
      <c r="B400" s="2" t="s">
        <v>4</v>
      </c>
      <c r="C400" s="8">
        <v>1464000</v>
      </c>
      <c r="D400" s="8">
        <v>1481000</v>
      </c>
      <c r="E400">
        <v>29620</v>
      </c>
      <c r="F400" s="8">
        <v>142969337</v>
      </c>
      <c r="G400" s="1">
        <v>211737588097000</v>
      </c>
      <c r="H400" s="1">
        <v>143642779438000</v>
      </c>
      <c r="I400">
        <f t="shared" si="6"/>
        <v>0</v>
      </c>
    </row>
    <row r="401" spans="1:10">
      <c r="A401">
        <v>20160714</v>
      </c>
      <c r="B401" s="2" t="s">
        <v>4</v>
      </c>
      <c r="C401" s="8">
        <v>1481000</v>
      </c>
      <c r="D401" s="8">
        <v>1500000</v>
      </c>
      <c r="E401">
        <v>30000</v>
      </c>
      <c r="F401" s="8">
        <v>142969337</v>
      </c>
      <c r="G401" s="1">
        <v>214454005500000</v>
      </c>
      <c r="H401" s="1">
        <v>145442706000000</v>
      </c>
      <c r="I401">
        <f t="shared" si="6"/>
        <v>0</v>
      </c>
    </row>
    <row r="402" spans="1:10">
      <c r="A402">
        <v>20160715</v>
      </c>
      <c r="B402" s="2" t="s">
        <v>4</v>
      </c>
      <c r="C402" s="8">
        <v>1500000</v>
      </c>
      <c r="D402" s="8">
        <v>1518000</v>
      </c>
      <c r="E402">
        <v>30360</v>
      </c>
      <c r="F402" s="8">
        <v>142969337</v>
      </c>
      <c r="G402" s="1">
        <v>217027453566000</v>
      </c>
      <c r="H402" s="1">
        <v>147144612780000</v>
      </c>
      <c r="I402">
        <f t="shared" si="6"/>
        <v>0</v>
      </c>
    </row>
    <row r="403" spans="1:10">
      <c r="A403">
        <v>20160718</v>
      </c>
      <c r="B403" s="2" t="s">
        <v>4</v>
      </c>
      <c r="C403" s="8">
        <v>1518000</v>
      </c>
      <c r="D403" s="8">
        <v>1533000</v>
      </c>
      <c r="E403">
        <v>30660</v>
      </c>
      <c r="F403" s="8">
        <v>142969337</v>
      </c>
      <c r="G403" s="1">
        <v>219171993621000</v>
      </c>
      <c r="H403" s="1">
        <v>148598610930000</v>
      </c>
      <c r="I403">
        <f t="shared" si="6"/>
        <v>0</v>
      </c>
    </row>
    <row r="404" spans="1:10">
      <c r="A404">
        <v>20160719</v>
      </c>
      <c r="B404" s="2" t="s">
        <v>4</v>
      </c>
      <c r="C404" s="8">
        <v>1533000</v>
      </c>
      <c r="D404" s="8">
        <v>1533000</v>
      </c>
      <c r="E404">
        <v>30660</v>
      </c>
      <c r="F404" s="8">
        <v>142969337</v>
      </c>
      <c r="G404" s="1">
        <v>219171993621000</v>
      </c>
      <c r="H404" s="1">
        <v>148598610930000</v>
      </c>
      <c r="I404">
        <f t="shared" si="6"/>
        <v>0</v>
      </c>
    </row>
    <row r="405" spans="1:10">
      <c r="A405">
        <v>20160720</v>
      </c>
      <c r="B405" s="2" t="s">
        <v>4</v>
      </c>
      <c r="C405" s="8">
        <v>1533000</v>
      </c>
      <c r="D405" s="8">
        <v>1540000</v>
      </c>
      <c r="E405">
        <v>30800</v>
      </c>
      <c r="F405" s="8">
        <v>142969337</v>
      </c>
      <c r="G405" s="1">
        <v>220172778980000</v>
      </c>
      <c r="H405" s="1">
        <v>149277143400000</v>
      </c>
      <c r="I405">
        <f t="shared" si="6"/>
        <v>0</v>
      </c>
    </row>
    <row r="406" spans="1:10">
      <c r="A406">
        <v>20160721</v>
      </c>
      <c r="B406" s="2" t="s">
        <v>4</v>
      </c>
      <c r="C406" s="8">
        <v>1540000</v>
      </c>
      <c r="D406" s="8">
        <v>1543000</v>
      </c>
      <c r="E406">
        <v>30860</v>
      </c>
      <c r="F406" s="8">
        <v>142969337</v>
      </c>
      <c r="G406" s="1">
        <v>220601686991000</v>
      </c>
      <c r="H406" s="1">
        <v>149567943030000</v>
      </c>
      <c r="I406">
        <f t="shared" si="6"/>
        <v>0</v>
      </c>
    </row>
    <row r="407" spans="1:10">
      <c r="A407">
        <v>20160722</v>
      </c>
      <c r="B407" s="2" t="s">
        <v>4</v>
      </c>
      <c r="C407" s="8">
        <v>1543000</v>
      </c>
      <c r="D407" s="8">
        <v>1516000</v>
      </c>
      <c r="E407">
        <v>30320</v>
      </c>
      <c r="F407" s="8">
        <v>142969337</v>
      </c>
      <c r="G407" s="1">
        <v>216741514892000</v>
      </c>
      <c r="H407" s="1">
        <v>146950746360000</v>
      </c>
      <c r="I407">
        <f t="shared" si="6"/>
        <v>0</v>
      </c>
    </row>
    <row r="408" spans="1:10">
      <c r="A408">
        <v>20160725</v>
      </c>
      <c r="B408" s="2" t="s">
        <v>4</v>
      </c>
      <c r="C408" s="8">
        <v>1516000</v>
      </c>
      <c r="D408" s="8">
        <v>1502000</v>
      </c>
      <c r="E408">
        <v>30040</v>
      </c>
      <c r="F408" s="8">
        <v>142969337</v>
      </c>
      <c r="G408" s="1">
        <v>214739944174000</v>
      </c>
      <c r="H408" s="1">
        <v>145593681420000</v>
      </c>
      <c r="I408">
        <f t="shared" si="6"/>
        <v>0</v>
      </c>
    </row>
    <row r="409" spans="1:10">
      <c r="A409">
        <v>20160726</v>
      </c>
      <c r="B409" s="2" t="s">
        <v>4</v>
      </c>
      <c r="C409" s="8">
        <v>1502000</v>
      </c>
      <c r="D409" s="8">
        <v>1530000</v>
      </c>
      <c r="E409">
        <v>30600</v>
      </c>
      <c r="F409" s="8">
        <v>142969337</v>
      </c>
      <c r="G409" s="1">
        <v>218743085610000</v>
      </c>
      <c r="H409" s="1">
        <v>149532772140000</v>
      </c>
      <c r="I409">
        <f t="shared" si="6"/>
        <v>0</v>
      </c>
    </row>
    <row r="410" spans="1:10">
      <c r="A410">
        <v>20160727</v>
      </c>
      <c r="B410" s="2" t="s">
        <v>4</v>
      </c>
      <c r="C410" s="8">
        <v>1530000</v>
      </c>
      <c r="D410" s="8">
        <v>1527000</v>
      </c>
      <c r="E410">
        <v>30540</v>
      </c>
      <c r="F410" s="8">
        <v>142969337</v>
      </c>
      <c r="G410" s="1">
        <v>218314177599000</v>
      </c>
      <c r="H410" s="1">
        <v>149239570626000</v>
      </c>
      <c r="I410">
        <f t="shared" si="6"/>
        <v>0</v>
      </c>
    </row>
    <row r="411" spans="1:10">
      <c r="A411">
        <v>20160728</v>
      </c>
      <c r="B411" s="2" t="s">
        <v>4</v>
      </c>
      <c r="C411" s="8">
        <v>1527000</v>
      </c>
      <c r="D411" s="8">
        <v>1507000</v>
      </c>
      <c r="E411">
        <v>30140</v>
      </c>
      <c r="F411" s="8">
        <v>142969337</v>
      </c>
      <c r="G411" s="1">
        <v>215454790859000</v>
      </c>
      <c r="H411" s="1">
        <v>147284893866000</v>
      </c>
      <c r="I411">
        <f t="shared" si="6"/>
        <v>0</v>
      </c>
    </row>
    <row r="412" spans="1:10">
      <c r="A412" s="5">
        <v>20160729</v>
      </c>
      <c r="B412" s="6" t="s">
        <v>4</v>
      </c>
      <c r="C412" s="8">
        <v>1507000</v>
      </c>
      <c r="D412" s="8">
        <v>1539000</v>
      </c>
      <c r="E412" s="5">
        <v>30780</v>
      </c>
      <c r="F412" s="8">
        <v>141669337</v>
      </c>
      <c r="G412" s="7">
        <v>218029109643000</v>
      </c>
      <c r="H412" s="7">
        <v>149044698162000</v>
      </c>
      <c r="I412" s="5">
        <f t="shared" si="6"/>
        <v>1</v>
      </c>
      <c r="J412" t="s">
        <v>25</v>
      </c>
    </row>
    <row r="413" spans="1:10">
      <c r="A413">
        <v>20160801</v>
      </c>
      <c r="B413" s="2" t="s">
        <v>4</v>
      </c>
      <c r="C413" s="8">
        <v>1539000</v>
      </c>
      <c r="D413" s="8">
        <v>1568000</v>
      </c>
      <c r="E413">
        <v>31360</v>
      </c>
      <c r="F413" s="8">
        <v>141669337</v>
      </c>
      <c r="G413" s="1">
        <v>222137520416000</v>
      </c>
      <c r="H413" s="1">
        <v>151209009056000</v>
      </c>
      <c r="I413">
        <f t="shared" si="6"/>
        <v>0</v>
      </c>
    </row>
    <row r="414" spans="1:10">
      <c r="A414">
        <v>20160802</v>
      </c>
      <c r="B414" s="2" t="s">
        <v>4</v>
      </c>
      <c r="C414" s="8">
        <v>1568000</v>
      </c>
      <c r="D414" s="8">
        <v>1548000</v>
      </c>
      <c r="E414">
        <v>30960</v>
      </c>
      <c r="F414" s="8">
        <v>141669337</v>
      </c>
      <c r="G414" s="1">
        <v>219304133676000</v>
      </c>
      <c r="H414" s="1">
        <v>151275990384000</v>
      </c>
      <c r="I414">
        <f t="shared" si="6"/>
        <v>0</v>
      </c>
    </row>
    <row r="415" spans="1:10">
      <c r="A415">
        <v>20160803</v>
      </c>
      <c r="B415" s="2" t="s">
        <v>4</v>
      </c>
      <c r="C415" s="8">
        <v>1548000</v>
      </c>
      <c r="D415" s="8">
        <v>1517000</v>
      </c>
      <c r="E415">
        <v>30340</v>
      </c>
      <c r="F415" s="8">
        <v>141669337</v>
      </c>
      <c r="G415" s="1">
        <v>214912384229000</v>
      </c>
      <c r="H415" s="1">
        <v>148246561636000</v>
      </c>
      <c r="I415">
        <f t="shared" si="6"/>
        <v>0</v>
      </c>
    </row>
    <row r="416" spans="1:10">
      <c r="A416">
        <v>20160804</v>
      </c>
      <c r="B416" s="2" t="s">
        <v>4</v>
      </c>
      <c r="C416" s="8">
        <v>1517000</v>
      </c>
      <c r="D416" s="8">
        <v>1517000</v>
      </c>
      <c r="E416">
        <v>30340</v>
      </c>
      <c r="F416" s="8">
        <v>141669337</v>
      </c>
      <c r="G416" s="1">
        <v>214912384229000</v>
      </c>
      <c r="H416" s="1">
        <v>148203578958000</v>
      </c>
      <c r="I416">
        <f t="shared" si="6"/>
        <v>0</v>
      </c>
    </row>
    <row r="417" spans="1:9">
      <c r="A417">
        <v>20160805</v>
      </c>
      <c r="B417" s="2" t="s">
        <v>4</v>
      </c>
      <c r="C417" s="8">
        <v>1517000</v>
      </c>
      <c r="D417" s="8">
        <v>1561000</v>
      </c>
      <c r="E417">
        <v>31220</v>
      </c>
      <c r="F417" s="8">
        <v>141669337</v>
      </c>
      <c r="G417" s="1">
        <v>221145835057000</v>
      </c>
      <c r="H417" s="1">
        <v>152480051927000</v>
      </c>
      <c r="I417">
        <f t="shared" si="6"/>
        <v>0</v>
      </c>
    </row>
    <row r="418" spans="1:9">
      <c r="A418">
        <v>20160808</v>
      </c>
      <c r="B418" s="2" t="s">
        <v>4</v>
      </c>
      <c r="C418" s="8">
        <v>1561000</v>
      </c>
      <c r="D418" s="8">
        <v>1569000</v>
      </c>
      <c r="E418">
        <v>31380</v>
      </c>
      <c r="F418" s="8">
        <v>141669337</v>
      </c>
      <c r="G418" s="1">
        <v>222279189753000</v>
      </c>
      <c r="H418" s="1">
        <v>153194817483000</v>
      </c>
      <c r="I418">
        <f t="shared" si="6"/>
        <v>0</v>
      </c>
    </row>
    <row r="419" spans="1:9">
      <c r="A419">
        <v>20160809</v>
      </c>
      <c r="B419" s="2" t="s">
        <v>4</v>
      </c>
      <c r="C419" s="8">
        <v>1569000</v>
      </c>
      <c r="D419" s="8">
        <v>1567000</v>
      </c>
      <c r="E419">
        <v>31340</v>
      </c>
      <c r="F419" s="8">
        <v>141669337</v>
      </c>
      <c r="G419" s="1">
        <v>221995851079000</v>
      </c>
      <c r="H419" s="1">
        <v>152977340780000</v>
      </c>
      <c r="I419">
        <f t="shared" si="6"/>
        <v>0</v>
      </c>
    </row>
    <row r="420" spans="1:9">
      <c r="A420">
        <v>20160810</v>
      </c>
      <c r="B420" s="2" t="s">
        <v>4</v>
      </c>
      <c r="C420" s="8">
        <v>1567000</v>
      </c>
      <c r="D420" s="8">
        <v>1541000</v>
      </c>
      <c r="E420">
        <v>30820</v>
      </c>
      <c r="F420" s="8">
        <v>141669337</v>
      </c>
      <c r="G420" s="1">
        <v>218312448317000</v>
      </c>
      <c r="H420" s="1">
        <v>150417276593000</v>
      </c>
      <c r="I420">
        <f t="shared" si="6"/>
        <v>0</v>
      </c>
    </row>
    <row r="421" spans="1:9">
      <c r="A421">
        <v>20160811</v>
      </c>
      <c r="B421" s="2" t="s">
        <v>4</v>
      </c>
      <c r="C421" s="8">
        <v>1541000</v>
      </c>
      <c r="D421" s="8">
        <v>1559000</v>
      </c>
      <c r="E421">
        <v>31180</v>
      </c>
      <c r="F421" s="8">
        <v>141669337</v>
      </c>
      <c r="G421" s="1">
        <v>220862496383000</v>
      </c>
      <c r="H421" s="1">
        <v>152152173354000</v>
      </c>
      <c r="I421">
        <f t="shared" si="6"/>
        <v>0</v>
      </c>
    </row>
    <row r="422" spans="1:9">
      <c r="A422">
        <v>20160812</v>
      </c>
      <c r="B422" s="2" t="s">
        <v>4</v>
      </c>
      <c r="C422" s="8">
        <v>1559000</v>
      </c>
      <c r="D422" s="8">
        <v>1545000</v>
      </c>
      <c r="E422">
        <v>30900</v>
      </c>
      <c r="F422" s="8">
        <v>141669337</v>
      </c>
      <c r="G422" s="1">
        <v>218879125665000</v>
      </c>
      <c r="H422" s="1">
        <v>150742053240000</v>
      </c>
      <c r="I422">
        <f t="shared" si="6"/>
        <v>0</v>
      </c>
    </row>
    <row r="423" spans="1:9">
      <c r="A423">
        <v>20160816</v>
      </c>
      <c r="B423" s="2" t="s">
        <v>4</v>
      </c>
      <c r="C423" s="8">
        <v>1545000</v>
      </c>
      <c r="D423" s="8">
        <v>1568000</v>
      </c>
      <c r="E423">
        <v>31360</v>
      </c>
      <c r="F423" s="8">
        <v>141669337</v>
      </c>
      <c r="G423" s="1">
        <v>222137520416000</v>
      </c>
      <c r="H423" s="1">
        <v>152963895840000</v>
      </c>
      <c r="I423">
        <f t="shared" si="6"/>
        <v>0</v>
      </c>
    </row>
    <row r="424" spans="1:9">
      <c r="A424">
        <v>20160817</v>
      </c>
      <c r="B424" s="2" t="s">
        <v>4</v>
      </c>
      <c r="C424" s="8">
        <v>1568000</v>
      </c>
      <c r="D424" s="8">
        <v>1566000</v>
      </c>
      <c r="E424">
        <v>31320</v>
      </c>
      <c r="F424" s="8">
        <v>141669337</v>
      </c>
      <c r="G424" s="1">
        <v>221854181742000</v>
      </c>
      <c r="H424" s="1">
        <v>152724417786000</v>
      </c>
      <c r="I424">
        <f t="shared" si="6"/>
        <v>0</v>
      </c>
    </row>
    <row r="425" spans="1:9">
      <c r="A425">
        <v>20160818</v>
      </c>
      <c r="B425" s="2" t="s">
        <v>4</v>
      </c>
      <c r="C425" s="8">
        <v>1566000</v>
      </c>
      <c r="D425" s="8">
        <v>1640000</v>
      </c>
      <c r="E425">
        <v>32800</v>
      </c>
      <c r="F425" s="8">
        <v>141669337</v>
      </c>
      <c r="G425" s="1">
        <v>232337712680000</v>
      </c>
      <c r="H425" s="1">
        <v>159918046560000</v>
      </c>
      <c r="I425">
        <f t="shared" si="6"/>
        <v>0</v>
      </c>
    </row>
    <row r="426" spans="1:9">
      <c r="A426">
        <v>20160819</v>
      </c>
      <c r="B426" s="2" t="s">
        <v>4</v>
      </c>
      <c r="C426" s="8">
        <v>1640000</v>
      </c>
      <c r="D426" s="8">
        <v>1675000</v>
      </c>
      <c r="E426">
        <v>33500</v>
      </c>
      <c r="F426" s="8">
        <v>141669337</v>
      </c>
      <c r="G426" s="1">
        <v>237296139475000</v>
      </c>
      <c r="H426" s="1">
        <v>163307201975000</v>
      </c>
      <c r="I426">
        <f t="shared" si="6"/>
        <v>0</v>
      </c>
    </row>
    <row r="427" spans="1:9">
      <c r="A427">
        <v>20160822</v>
      </c>
      <c r="B427" s="2" t="s">
        <v>4</v>
      </c>
      <c r="C427" s="8">
        <v>1675000</v>
      </c>
      <c r="D427" s="8">
        <v>1665000</v>
      </c>
      <c r="E427">
        <v>33300</v>
      </c>
      <c r="F427" s="8">
        <v>141669337</v>
      </c>
      <c r="G427" s="1">
        <v>235879446105000</v>
      </c>
      <c r="H427" s="1">
        <v>162308645550000</v>
      </c>
      <c r="I427">
        <f t="shared" si="6"/>
        <v>0</v>
      </c>
    </row>
    <row r="428" spans="1:9">
      <c r="A428">
        <v>20160823</v>
      </c>
      <c r="B428" s="2" t="s">
        <v>4</v>
      </c>
      <c r="C428" s="8">
        <v>1665000</v>
      </c>
      <c r="D428" s="8">
        <v>1687000</v>
      </c>
      <c r="E428">
        <v>33740</v>
      </c>
      <c r="F428" s="8">
        <v>141669337</v>
      </c>
      <c r="G428" s="1">
        <v>238996171519000</v>
      </c>
      <c r="H428" s="1">
        <v>164357667061000</v>
      </c>
      <c r="I428">
        <f t="shared" si="6"/>
        <v>0</v>
      </c>
    </row>
    <row r="429" spans="1:9">
      <c r="A429">
        <v>20160824</v>
      </c>
      <c r="B429" s="2" t="s">
        <v>4</v>
      </c>
      <c r="C429" s="8">
        <v>1687000</v>
      </c>
      <c r="D429" s="8">
        <v>1653000</v>
      </c>
      <c r="E429">
        <v>33060</v>
      </c>
      <c r="F429" s="8">
        <v>141669337</v>
      </c>
      <c r="G429" s="1">
        <v>234179414061000</v>
      </c>
      <c r="H429" s="1">
        <v>160951510755000</v>
      </c>
      <c r="I429">
        <f t="shared" si="6"/>
        <v>0</v>
      </c>
    </row>
    <row r="430" spans="1:9">
      <c r="A430">
        <v>20160825</v>
      </c>
      <c r="B430" s="2" t="s">
        <v>4</v>
      </c>
      <c r="C430" s="8">
        <v>1653000</v>
      </c>
      <c r="D430" s="8">
        <v>1639000</v>
      </c>
      <c r="E430">
        <v>32780</v>
      </c>
      <c r="F430" s="8">
        <v>141669337</v>
      </c>
      <c r="G430" s="1">
        <v>232196043343000</v>
      </c>
      <c r="H430" s="1">
        <v>159495461213000</v>
      </c>
      <c r="I430">
        <f t="shared" si="6"/>
        <v>0</v>
      </c>
    </row>
    <row r="431" spans="1:9">
      <c r="A431">
        <v>20160826</v>
      </c>
      <c r="B431" s="2" t="s">
        <v>4</v>
      </c>
      <c r="C431" s="8">
        <v>1639000</v>
      </c>
      <c r="D431" s="8">
        <v>1612000</v>
      </c>
      <c r="E431">
        <v>32240</v>
      </c>
      <c r="F431" s="8">
        <v>141669337</v>
      </c>
      <c r="G431" s="1">
        <v>228370971244000</v>
      </c>
      <c r="H431" s="1">
        <v>156753833184000</v>
      </c>
      <c r="I431">
        <f t="shared" si="6"/>
        <v>0</v>
      </c>
    </row>
    <row r="432" spans="1:9">
      <c r="A432">
        <v>20160829</v>
      </c>
      <c r="B432" s="2" t="s">
        <v>4</v>
      </c>
      <c r="C432" s="8">
        <v>1612000</v>
      </c>
      <c r="D432" s="8">
        <v>1640000</v>
      </c>
      <c r="E432">
        <v>32800</v>
      </c>
      <c r="F432" s="8">
        <v>141669337</v>
      </c>
      <c r="G432" s="1">
        <v>232337712680000</v>
      </c>
      <c r="H432" s="1">
        <v>159430138360000</v>
      </c>
      <c r="I432">
        <f t="shared" si="6"/>
        <v>0</v>
      </c>
    </row>
    <row r="433" spans="1:9">
      <c r="A433">
        <v>20160830</v>
      </c>
      <c r="B433" s="2" t="s">
        <v>4</v>
      </c>
      <c r="C433" s="8">
        <v>1640000</v>
      </c>
      <c r="D433" s="8">
        <v>1645000</v>
      </c>
      <c r="E433">
        <v>32900</v>
      </c>
      <c r="F433" s="8">
        <v>141669337</v>
      </c>
      <c r="G433" s="1">
        <v>233046059365000</v>
      </c>
      <c r="H433" s="1">
        <v>159916205855000</v>
      </c>
      <c r="I433">
        <f t="shared" si="6"/>
        <v>0</v>
      </c>
    </row>
    <row r="434" spans="1:9">
      <c r="A434">
        <v>20160831</v>
      </c>
      <c r="B434" s="2" t="s">
        <v>4</v>
      </c>
      <c r="C434" s="8">
        <v>1645000</v>
      </c>
      <c r="D434" s="8">
        <v>1620000</v>
      </c>
      <c r="E434">
        <v>32400</v>
      </c>
      <c r="F434" s="8">
        <v>141669337</v>
      </c>
      <c r="G434" s="1">
        <v>229504325940000</v>
      </c>
      <c r="H434" s="1">
        <v>157485868380000</v>
      </c>
      <c r="I434">
        <f t="shared" si="6"/>
        <v>0</v>
      </c>
    </row>
    <row r="435" spans="1:9">
      <c r="A435">
        <v>20160901</v>
      </c>
      <c r="B435" s="2" t="s">
        <v>4</v>
      </c>
      <c r="C435" s="8">
        <v>1620000</v>
      </c>
      <c r="D435" s="8">
        <v>1587000</v>
      </c>
      <c r="E435">
        <v>31740</v>
      </c>
      <c r="F435" s="8">
        <v>141669337</v>
      </c>
      <c r="G435" s="1">
        <v>224829237819000</v>
      </c>
      <c r="H435" s="1">
        <v>154277822913000</v>
      </c>
      <c r="I435">
        <f t="shared" si="6"/>
        <v>0</v>
      </c>
    </row>
    <row r="436" spans="1:9">
      <c r="A436">
        <v>20160902</v>
      </c>
      <c r="B436" s="2" t="s">
        <v>4</v>
      </c>
      <c r="C436" s="8">
        <v>1587000</v>
      </c>
      <c r="D436" s="8">
        <v>1597000</v>
      </c>
      <c r="E436">
        <v>31940</v>
      </c>
      <c r="F436" s="8">
        <v>141669337</v>
      </c>
      <c r="G436" s="1">
        <v>226245931189000</v>
      </c>
      <c r="H436" s="1">
        <v>155249957903000</v>
      </c>
      <c r="I436">
        <f t="shared" si="6"/>
        <v>0</v>
      </c>
    </row>
    <row r="437" spans="1:9">
      <c r="A437">
        <v>20160905</v>
      </c>
      <c r="B437" s="2" t="s">
        <v>4</v>
      </c>
      <c r="C437" s="8">
        <v>1597000</v>
      </c>
      <c r="D437" s="8">
        <v>1606000</v>
      </c>
      <c r="E437">
        <v>32120</v>
      </c>
      <c r="F437" s="8">
        <v>141669337</v>
      </c>
      <c r="G437" s="1">
        <v>227520955222000</v>
      </c>
      <c r="H437" s="1">
        <v>156124879394000</v>
      </c>
      <c r="I437">
        <f t="shared" si="6"/>
        <v>0</v>
      </c>
    </row>
    <row r="438" spans="1:9">
      <c r="A438">
        <v>20160906</v>
      </c>
      <c r="B438" s="2" t="s">
        <v>4</v>
      </c>
      <c r="C438" s="8">
        <v>1606000</v>
      </c>
      <c r="D438" s="8">
        <v>1643000</v>
      </c>
      <c r="E438">
        <v>32860</v>
      </c>
      <c r="F438" s="8">
        <v>141669337</v>
      </c>
      <c r="G438" s="1">
        <v>232762720691000</v>
      </c>
      <c r="H438" s="1">
        <v>159721778857000</v>
      </c>
      <c r="I438">
        <f t="shared" si="6"/>
        <v>0</v>
      </c>
    </row>
    <row r="439" spans="1:9">
      <c r="A439">
        <v>20160907</v>
      </c>
      <c r="B439" s="2" t="s">
        <v>4</v>
      </c>
      <c r="C439" s="8">
        <v>1643000</v>
      </c>
      <c r="D439" s="8">
        <v>1621000</v>
      </c>
      <c r="E439">
        <v>32420</v>
      </c>
      <c r="F439" s="8">
        <v>141669337</v>
      </c>
      <c r="G439" s="1">
        <v>229645995277000</v>
      </c>
      <c r="H439" s="1">
        <v>157583081879000</v>
      </c>
      <c r="I439">
        <f t="shared" si="6"/>
        <v>0</v>
      </c>
    </row>
    <row r="440" spans="1:9">
      <c r="A440">
        <v>20160908</v>
      </c>
      <c r="B440" s="2" t="s">
        <v>4</v>
      </c>
      <c r="C440" s="8">
        <v>1621000</v>
      </c>
      <c r="D440" s="8">
        <v>1639000</v>
      </c>
      <c r="E440">
        <v>32780</v>
      </c>
      <c r="F440" s="8">
        <v>141669337</v>
      </c>
      <c r="G440" s="1">
        <v>232196043343000</v>
      </c>
      <c r="H440" s="1">
        <v>159332924861000</v>
      </c>
      <c r="I440">
        <f t="shared" si="6"/>
        <v>0</v>
      </c>
    </row>
    <row r="441" spans="1:9">
      <c r="A441">
        <v>20160909</v>
      </c>
      <c r="B441" s="2" t="s">
        <v>4</v>
      </c>
      <c r="C441" s="8">
        <v>1639000</v>
      </c>
      <c r="D441" s="8">
        <v>1575000</v>
      </c>
      <c r="E441">
        <v>31500</v>
      </c>
      <c r="F441" s="8">
        <v>141669337</v>
      </c>
      <c r="G441" s="1">
        <v>223129205775000</v>
      </c>
      <c r="H441" s="1">
        <v>153111260925000</v>
      </c>
      <c r="I441">
        <f t="shared" si="6"/>
        <v>0</v>
      </c>
    </row>
    <row r="442" spans="1:9">
      <c r="A442">
        <v>20160912</v>
      </c>
      <c r="B442" s="2" t="s">
        <v>4</v>
      </c>
      <c r="C442" s="8">
        <v>1575000</v>
      </c>
      <c r="D442" s="8">
        <v>1465000</v>
      </c>
      <c r="E442">
        <v>29300</v>
      </c>
      <c r="F442" s="8">
        <v>141669337</v>
      </c>
      <c r="G442" s="1">
        <v>207545578705000</v>
      </c>
      <c r="H442" s="1">
        <v>142438529225000</v>
      </c>
      <c r="I442">
        <f t="shared" si="6"/>
        <v>0</v>
      </c>
    </row>
    <row r="443" spans="1:9">
      <c r="A443">
        <v>20160913</v>
      </c>
      <c r="B443" s="2" t="s">
        <v>4</v>
      </c>
      <c r="C443" s="8">
        <v>1465000</v>
      </c>
      <c r="D443" s="8">
        <v>1527000</v>
      </c>
      <c r="E443">
        <v>30540</v>
      </c>
      <c r="F443" s="8">
        <v>141669337</v>
      </c>
      <c r="G443" s="1">
        <v>216329077599000</v>
      </c>
      <c r="H443" s="1">
        <v>148466644455000</v>
      </c>
      <c r="I443">
        <f t="shared" si="6"/>
        <v>0</v>
      </c>
    </row>
    <row r="444" spans="1:9">
      <c r="A444">
        <v>20160919</v>
      </c>
      <c r="B444" s="2" t="s">
        <v>4</v>
      </c>
      <c r="C444" s="8">
        <v>1527000</v>
      </c>
      <c r="D444" s="8">
        <v>1558000</v>
      </c>
      <c r="E444">
        <v>31160</v>
      </c>
      <c r="F444" s="8">
        <v>141669337</v>
      </c>
      <c r="G444" s="1">
        <v>220720827046000</v>
      </c>
      <c r="H444" s="1">
        <v>151480702070000</v>
      </c>
      <c r="I444">
        <f t="shared" si="6"/>
        <v>0</v>
      </c>
    </row>
    <row r="445" spans="1:9">
      <c r="A445">
        <v>20160920</v>
      </c>
      <c r="B445" s="2" t="s">
        <v>4</v>
      </c>
      <c r="C445" s="8">
        <v>1558000</v>
      </c>
      <c r="D445" s="8">
        <v>1585000</v>
      </c>
      <c r="E445">
        <v>31700</v>
      </c>
      <c r="F445" s="8">
        <v>141669337</v>
      </c>
      <c r="G445" s="1">
        <v>224545899145000</v>
      </c>
      <c r="H445" s="1">
        <v>154016031830000</v>
      </c>
      <c r="I445">
        <f t="shared" si="6"/>
        <v>0</v>
      </c>
    </row>
    <row r="446" spans="1:9">
      <c r="A446">
        <v>20160921</v>
      </c>
      <c r="B446" s="2" t="s">
        <v>4</v>
      </c>
      <c r="C446" s="8">
        <v>1585000</v>
      </c>
      <c r="D446" s="8">
        <v>1592000</v>
      </c>
      <c r="E446">
        <v>31840</v>
      </c>
      <c r="F446" s="8">
        <v>141669337</v>
      </c>
      <c r="G446" s="1">
        <v>225537584504000</v>
      </c>
      <c r="H446" s="1">
        <v>154583459496000</v>
      </c>
      <c r="I446">
        <f t="shared" si="6"/>
        <v>0</v>
      </c>
    </row>
    <row r="447" spans="1:9">
      <c r="A447">
        <v>20160922</v>
      </c>
      <c r="B447" s="2" t="s">
        <v>4</v>
      </c>
      <c r="C447" s="8">
        <v>1592000</v>
      </c>
      <c r="D447" s="8">
        <v>1618000</v>
      </c>
      <c r="E447">
        <v>32360</v>
      </c>
      <c r="F447" s="8">
        <v>141669337</v>
      </c>
      <c r="G447" s="1">
        <v>229220987266000</v>
      </c>
      <c r="H447" s="1">
        <v>157016374910000</v>
      </c>
      <c r="I447">
        <f t="shared" si="6"/>
        <v>0</v>
      </c>
    </row>
    <row r="448" spans="1:9">
      <c r="A448">
        <v>20160923</v>
      </c>
      <c r="B448" s="2" t="s">
        <v>4</v>
      </c>
      <c r="C448" s="8">
        <v>1618000</v>
      </c>
      <c r="D448" s="8">
        <v>1571000</v>
      </c>
      <c r="E448">
        <v>31420</v>
      </c>
      <c r="F448" s="8">
        <v>141669337</v>
      </c>
      <c r="G448" s="1">
        <v>222562528427000</v>
      </c>
      <c r="H448" s="1">
        <v>152344050431000</v>
      </c>
      <c r="I448">
        <f t="shared" si="6"/>
        <v>0</v>
      </c>
    </row>
    <row r="449" spans="1:10">
      <c r="A449">
        <v>20160926</v>
      </c>
      <c r="B449" s="2" t="s">
        <v>4</v>
      </c>
      <c r="C449" s="8">
        <v>1571000</v>
      </c>
      <c r="D449" s="8">
        <v>1568000</v>
      </c>
      <c r="E449">
        <v>31360</v>
      </c>
      <c r="F449" s="8">
        <v>141669337</v>
      </c>
      <c r="G449" s="1">
        <v>222137520416000</v>
      </c>
      <c r="H449" s="1">
        <v>151942063168000</v>
      </c>
      <c r="I449">
        <f t="shared" si="6"/>
        <v>0</v>
      </c>
    </row>
    <row r="450" spans="1:10">
      <c r="A450">
        <v>20160927</v>
      </c>
      <c r="B450" s="2" t="s">
        <v>4</v>
      </c>
      <c r="C450" s="8">
        <v>1568000</v>
      </c>
      <c r="D450" s="8">
        <v>1569000</v>
      </c>
      <c r="E450">
        <v>31380</v>
      </c>
      <c r="F450" s="8">
        <v>141669337</v>
      </c>
      <c r="G450" s="1">
        <v>222279189753000</v>
      </c>
      <c r="H450" s="1">
        <v>151927824879000</v>
      </c>
      <c r="I450">
        <f t="shared" si="6"/>
        <v>0</v>
      </c>
    </row>
    <row r="451" spans="1:10">
      <c r="A451">
        <v>20160928</v>
      </c>
      <c r="B451" s="2" t="s">
        <v>4</v>
      </c>
      <c r="C451" s="8">
        <v>1569000</v>
      </c>
      <c r="D451" s="8">
        <v>1567000</v>
      </c>
      <c r="E451">
        <v>31340</v>
      </c>
      <c r="F451" s="8">
        <v>141669337</v>
      </c>
      <c r="G451" s="1">
        <v>221995851079000</v>
      </c>
      <c r="H451" s="1">
        <v>151600966330000</v>
      </c>
      <c r="I451">
        <f t="shared" si="6"/>
        <v>0</v>
      </c>
    </row>
    <row r="452" spans="1:10">
      <c r="A452">
        <v>20160929</v>
      </c>
      <c r="B452" s="2" t="s">
        <v>4</v>
      </c>
      <c r="C452" s="8">
        <v>1567000</v>
      </c>
      <c r="D452" s="8">
        <v>1600000</v>
      </c>
      <c r="E452">
        <v>32000</v>
      </c>
      <c r="F452" s="8">
        <v>141669337</v>
      </c>
      <c r="G452" s="1">
        <v>226670939200000</v>
      </c>
      <c r="H452" s="1">
        <v>154793584000000</v>
      </c>
      <c r="I452">
        <f t="shared" ref="I452:I515" si="7">IF(C452*F452=D451*F451,0,1)</f>
        <v>0</v>
      </c>
    </row>
    <row r="453" spans="1:10">
      <c r="A453">
        <v>20160930</v>
      </c>
      <c r="B453" s="2" t="s">
        <v>4</v>
      </c>
      <c r="C453" s="8">
        <v>1600000</v>
      </c>
      <c r="D453" s="8">
        <v>1598000</v>
      </c>
      <c r="E453">
        <v>31960</v>
      </c>
      <c r="F453" s="8">
        <v>141669337</v>
      </c>
      <c r="G453" s="1">
        <v>226387600526000</v>
      </c>
      <c r="H453" s="1">
        <v>154600092020000</v>
      </c>
      <c r="I453">
        <f t="shared" si="7"/>
        <v>0</v>
      </c>
    </row>
    <row r="454" spans="1:10">
      <c r="A454">
        <v>20161004</v>
      </c>
      <c r="B454" s="2" t="s">
        <v>4</v>
      </c>
      <c r="C454" s="8">
        <v>1598000</v>
      </c>
      <c r="D454" s="8">
        <v>1614000</v>
      </c>
      <c r="E454">
        <v>32280</v>
      </c>
      <c r="F454" s="8">
        <v>141669337</v>
      </c>
      <c r="G454" s="1">
        <v>228654309918000</v>
      </c>
      <c r="H454" s="1">
        <v>156148027860000</v>
      </c>
      <c r="I454">
        <f t="shared" si="7"/>
        <v>0</v>
      </c>
    </row>
    <row r="455" spans="1:10">
      <c r="A455">
        <v>20161005</v>
      </c>
      <c r="B455" s="2" t="s">
        <v>4</v>
      </c>
      <c r="C455" s="8">
        <v>1614000</v>
      </c>
      <c r="D455" s="8">
        <v>1619000</v>
      </c>
      <c r="E455">
        <v>32380</v>
      </c>
      <c r="F455" s="8">
        <v>141669337</v>
      </c>
      <c r="G455" s="1">
        <v>229362656603000</v>
      </c>
      <c r="H455" s="1">
        <v>156631757810000</v>
      </c>
      <c r="I455">
        <f t="shared" si="7"/>
        <v>0</v>
      </c>
    </row>
    <row r="456" spans="1:10">
      <c r="A456">
        <v>20161006</v>
      </c>
      <c r="B456" s="2" t="s">
        <v>4</v>
      </c>
      <c r="C456" s="8">
        <v>1619000</v>
      </c>
      <c r="D456" s="8">
        <v>1691000</v>
      </c>
      <c r="E456">
        <v>33820</v>
      </c>
      <c r="F456" s="8">
        <v>141669337</v>
      </c>
      <c r="G456" s="1">
        <v>239562848867000</v>
      </c>
      <c r="H456" s="1">
        <v>163597469090000</v>
      </c>
      <c r="I456">
        <f t="shared" si="7"/>
        <v>0</v>
      </c>
    </row>
    <row r="457" spans="1:10">
      <c r="A457">
        <v>20161007</v>
      </c>
      <c r="B457" s="2" t="s">
        <v>4</v>
      </c>
      <c r="C457" s="8">
        <v>1691000</v>
      </c>
      <c r="D457" s="8">
        <v>1706000</v>
      </c>
      <c r="E457">
        <v>34120</v>
      </c>
      <c r="F457" s="8">
        <v>141669337</v>
      </c>
      <c r="G457" s="1">
        <v>241687888922000</v>
      </c>
      <c r="H457" s="1">
        <v>165048658940000</v>
      </c>
      <c r="I457">
        <f t="shared" si="7"/>
        <v>0</v>
      </c>
    </row>
    <row r="458" spans="1:10">
      <c r="A458" s="5">
        <v>20161010</v>
      </c>
      <c r="B458" s="6" t="s">
        <v>4</v>
      </c>
      <c r="C458" s="8">
        <v>1706000</v>
      </c>
      <c r="D458" s="8">
        <v>1680000</v>
      </c>
      <c r="E458" s="5">
        <v>33600</v>
      </c>
      <c r="F458" s="8">
        <v>140679337</v>
      </c>
      <c r="G458" s="7">
        <v>236341286160000</v>
      </c>
      <c r="H458" s="7">
        <v>161397463920000</v>
      </c>
      <c r="I458" s="5">
        <f t="shared" si="7"/>
        <v>1</v>
      </c>
      <c r="J458" t="s">
        <v>26</v>
      </c>
    </row>
    <row r="459" spans="1:10">
      <c r="A459">
        <v>20161011</v>
      </c>
      <c r="B459" s="2" t="s">
        <v>4</v>
      </c>
      <c r="C459" s="8">
        <v>1680000</v>
      </c>
      <c r="D459" s="8">
        <v>1545000</v>
      </c>
      <c r="E459">
        <v>30900</v>
      </c>
      <c r="F459" s="8">
        <v>140679337</v>
      </c>
      <c r="G459" s="1">
        <v>217349575665000</v>
      </c>
      <c r="H459" s="1">
        <v>149471303100000</v>
      </c>
      <c r="I459">
        <f t="shared" si="7"/>
        <v>0</v>
      </c>
    </row>
    <row r="460" spans="1:10">
      <c r="A460">
        <v>20161012</v>
      </c>
      <c r="B460" s="2" t="s">
        <v>4</v>
      </c>
      <c r="C460" s="8">
        <v>1545000</v>
      </c>
      <c r="D460" s="8">
        <v>1535000</v>
      </c>
      <c r="E460">
        <v>30700</v>
      </c>
      <c r="F460" s="8">
        <v>140679337</v>
      </c>
      <c r="G460" s="1">
        <v>215942782295000</v>
      </c>
      <c r="H460" s="1">
        <v>148503851300000</v>
      </c>
      <c r="I460">
        <f t="shared" si="7"/>
        <v>0</v>
      </c>
    </row>
    <row r="461" spans="1:10">
      <c r="A461">
        <v>20161013</v>
      </c>
      <c r="B461" s="2" t="s">
        <v>4</v>
      </c>
      <c r="C461" s="8">
        <v>1535000</v>
      </c>
      <c r="D461" s="8">
        <v>1557000</v>
      </c>
      <c r="E461">
        <v>31140</v>
      </c>
      <c r="F461" s="8">
        <v>140679337</v>
      </c>
      <c r="G461" s="1">
        <v>219037727709000</v>
      </c>
      <c r="H461" s="1">
        <v>150632245260000</v>
      </c>
      <c r="I461">
        <f t="shared" si="7"/>
        <v>0</v>
      </c>
    </row>
    <row r="462" spans="1:10">
      <c r="A462">
        <v>20161014</v>
      </c>
      <c r="B462" s="2" t="s">
        <v>4</v>
      </c>
      <c r="C462" s="8">
        <v>1557000</v>
      </c>
      <c r="D462" s="8">
        <v>1577000</v>
      </c>
      <c r="E462">
        <v>31540</v>
      </c>
      <c r="F462" s="8">
        <v>140679337</v>
      </c>
      <c r="G462" s="1">
        <v>221851314449000</v>
      </c>
      <c r="H462" s="1">
        <v>152567148860000</v>
      </c>
      <c r="I462">
        <f t="shared" si="7"/>
        <v>0</v>
      </c>
    </row>
    <row r="463" spans="1:10">
      <c r="A463">
        <v>20161017</v>
      </c>
      <c r="B463" s="2" t="s">
        <v>4</v>
      </c>
      <c r="C463" s="8">
        <v>1577000</v>
      </c>
      <c r="D463" s="8">
        <v>1590000</v>
      </c>
      <c r="E463">
        <v>31800</v>
      </c>
      <c r="F463" s="8">
        <v>140679337</v>
      </c>
      <c r="G463" s="1">
        <v>223680145830000</v>
      </c>
      <c r="H463" s="1">
        <v>153847202730000</v>
      </c>
      <c r="I463">
        <f t="shared" si="7"/>
        <v>0</v>
      </c>
    </row>
    <row r="464" spans="1:10">
      <c r="A464">
        <v>20161018</v>
      </c>
      <c r="B464" s="2" t="s">
        <v>4</v>
      </c>
      <c r="C464" s="8">
        <v>1590000</v>
      </c>
      <c r="D464" s="8">
        <v>1589000</v>
      </c>
      <c r="E464">
        <v>31780</v>
      </c>
      <c r="F464" s="8">
        <v>140679337</v>
      </c>
      <c r="G464" s="1">
        <v>223539466493000</v>
      </c>
      <c r="H464" s="1">
        <v>153750443483000</v>
      </c>
      <c r="I464">
        <f t="shared" si="7"/>
        <v>0</v>
      </c>
    </row>
    <row r="465" spans="1:9">
      <c r="A465">
        <v>20161019</v>
      </c>
      <c r="B465" s="2" t="s">
        <v>4</v>
      </c>
      <c r="C465" s="8">
        <v>1589000</v>
      </c>
      <c r="D465" s="8">
        <v>1625000</v>
      </c>
      <c r="E465">
        <v>32500</v>
      </c>
      <c r="F465" s="8">
        <v>140679337</v>
      </c>
      <c r="G465" s="1">
        <v>228603922625000</v>
      </c>
      <c r="H465" s="1">
        <v>157233776375000</v>
      </c>
      <c r="I465">
        <f t="shared" si="7"/>
        <v>0</v>
      </c>
    </row>
    <row r="466" spans="1:9">
      <c r="A466">
        <v>20161020</v>
      </c>
      <c r="B466" s="2" t="s">
        <v>4</v>
      </c>
      <c r="C466" s="8">
        <v>1625000</v>
      </c>
      <c r="D466" s="8">
        <v>1620000</v>
      </c>
      <c r="E466">
        <v>32400</v>
      </c>
      <c r="F466" s="8">
        <v>140679337</v>
      </c>
      <c r="G466" s="1">
        <v>227900525940000</v>
      </c>
      <c r="H466" s="1">
        <v>156749980140000</v>
      </c>
      <c r="I466">
        <f t="shared" si="7"/>
        <v>0</v>
      </c>
    </row>
    <row r="467" spans="1:9">
      <c r="A467">
        <v>20161021</v>
      </c>
      <c r="B467" s="2" t="s">
        <v>4</v>
      </c>
      <c r="C467" s="8">
        <v>1620000</v>
      </c>
      <c r="D467" s="8">
        <v>1589000</v>
      </c>
      <c r="E467">
        <v>31780</v>
      </c>
      <c r="F467" s="8">
        <v>140679337</v>
      </c>
      <c r="G467" s="1">
        <v>223539466493000</v>
      </c>
      <c r="H467" s="1">
        <v>153750443483000</v>
      </c>
      <c r="I467">
        <f t="shared" si="7"/>
        <v>0</v>
      </c>
    </row>
    <row r="468" spans="1:9">
      <c r="A468">
        <v>20161024</v>
      </c>
      <c r="B468" s="2" t="s">
        <v>4</v>
      </c>
      <c r="C468" s="8">
        <v>1589000</v>
      </c>
      <c r="D468" s="8">
        <v>1608000</v>
      </c>
      <c r="E468">
        <v>32160</v>
      </c>
      <c r="F468" s="8">
        <v>140679337</v>
      </c>
      <c r="G468" s="1">
        <v>226212373896000</v>
      </c>
      <c r="H468" s="1">
        <v>155588869176000</v>
      </c>
      <c r="I468">
        <f t="shared" si="7"/>
        <v>0</v>
      </c>
    </row>
    <row r="469" spans="1:9">
      <c r="A469">
        <v>20161025</v>
      </c>
      <c r="B469" s="2" t="s">
        <v>4</v>
      </c>
      <c r="C469" s="8">
        <v>1608000</v>
      </c>
      <c r="D469" s="8">
        <v>1597000</v>
      </c>
      <c r="E469">
        <v>31940</v>
      </c>
      <c r="F469" s="8">
        <v>140679337</v>
      </c>
      <c r="G469" s="1">
        <v>224664901189000</v>
      </c>
      <c r="H469" s="1">
        <v>154524517459000</v>
      </c>
      <c r="I469">
        <f t="shared" si="7"/>
        <v>0</v>
      </c>
    </row>
    <row r="470" spans="1:9">
      <c r="A470">
        <v>20161026</v>
      </c>
      <c r="B470" s="2" t="s">
        <v>4</v>
      </c>
      <c r="C470" s="8">
        <v>1597000</v>
      </c>
      <c r="D470" s="8">
        <v>1567000</v>
      </c>
      <c r="E470">
        <v>31340</v>
      </c>
      <c r="F470" s="8">
        <v>140679337</v>
      </c>
      <c r="G470" s="1">
        <v>220444521079000</v>
      </c>
      <c r="H470" s="1">
        <v>151621740049000</v>
      </c>
      <c r="I470">
        <f t="shared" si="7"/>
        <v>0</v>
      </c>
    </row>
    <row r="471" spans="1:9">
      <c r="A471">
        <v>20161027</v>
      </c>
      <c r="B471" s="2" t="s">
        <v>4</v>
      </c>
      <c r="C471" s="8">
        <v>1567000</v>
      </c>
      <c r="D471" s="8">
        <v>1573000</v>
      </c>
      <c r="E471">
        <v>31460</v>
      </c>
      <c r="F471" s="8">
        <v>140679337</v>
      </c>
      <c r="G471" s="1">
        <v>221288597101000</v>
      </c>
      <c r="H471" s="1">
        <v>152202295531000</v>
      </c>
      <c r="I471">
        <f t="shared" si="7"/>
        <v>0</v>
      </c>
    </row>
    <row r="472" spans="1:9">
      <c r="A472">
        <v>20161028</v>
      </c>
      <c r="B472" s="2" t="s">
        <v>4</v>
      </c>
      <c r="C472" s="8">
        <v>1573000</v>
      </c>
      <c r="D472" s="8">
        <v>1614000</v>
      </c>
      <c r="E472">
        <v>32280</v>
      </c>
      <c r="F472" s="8">
        <v>140679337</v>
      </c>
      <c r="G472" s="1">
        <v>227056449918000</v>
      </c>
      <c r="H472" s="1">
        <v>156169424658000</v>
      </c>
      <c r="I472">
        <f t="shared" si="7"/>
        <v>0</v>
      </c>
    </row>
    <row r="473" spans="1:9">
      <c r="A473">
        <v>20161031</v>
      </c>
      <c r="B473" s="2" t="s">
        <v>4</v>
      </c>
      <c r="C473" s="8">
        <v>1614000</v>
      </c>
      <c r="D473" s="8">
        <v>1639000</v>
      </c>
      <c r="E473">
        <v>32780</v>
      </c>
      <c r="F473" s="8">
        <v>140679337</v>
      </c>
      <c r="G473" s="1">
        <v>230573433343000</v>
      </c>
      <c r="H473" s="1">
        <v>158588405833000</v>
      </c>
      <c r="I473">
        <f t="shared" si="7"/>
        <v>0</v>
      </c>
    </row>
    <row r="474" spans="1:9">
      <c r="A474">
        <v>20161101</v>
      </c>
      <c r="B474" s="2" t="s">
        <v>4</v>
      </c>
      <c r="C474" s="8">
        <v>1639000</v>
      </c>
      <c r="D474" s="8">
        <v>1652000</v>
      </c>
      <c r="E474">
        <v>33040</v>
      </c>
      <c r="F474" s="8">
        <v>140679337</v>
      </c>
      <c r="G474" s="1">
        <v>232402264724000</v>
      </c>
      <c r="H474" s="1">
        <v>159846276044000</v>
      </c>
      <c r="I474">
        <f t="shared" si="7"/>
        <v>0</v>
      </c>
    </row>
    <row r="475" spans="1:9">
      <c r="A475">
        <v>20161102</v>
      </c>
      <c r="B475" s="2" t="s">
        <v>4</v>
      </c>
      <c r="C475" s="8">
        <v>1652000</v>
      </c>
      <c r="D475" s="8">
        <v>1643000</v>
      </c>
      <c r="E475">
        <v>32860</v>
      </c>
      <c r="F475" s="8">
        <v>140679337</v>
      </c>
      <c r="G475" s="1">
        <v>231136150691000</v>
      </c>
      <c r="H475" s="1">
        <v>158975442821000</v>
      </c>
      <c r="I475">
        <f t="shared" si="7"/>
        <v>0</v>
      </c>
    </row>
    <row r="476" spans="1:9">
      <c r="A476">
        <v>20161103</v>
      </c>
      <c r="B476" s="2" t="s">
        <v>4</v>
      </c>
      <c r="C476" s="8">
        <v>1643000</v>
      </c>
      <c r="D476" s="8">
        <v>1616000</v>
      </c>
      <c r="E476">
        <v>32320</v>
      </c>
      <c r="F476" s="8">
        <v>140679337</v>
      </c>
      <c r="G476" s="1">
        <v>227337808592000</v>
      </c>
      <c r="H476" s="1">
        <v>156362943152000</v>
      </c>
      <c r="I476">
        <f t="shared" si="7"/>
        <v>0</v>
      </c>
    </row>
    <row r="477" spans="1:9">
      <c r="A477">
        <v>20161104</v>
      </c>
      <c r="B477" s="2" t="s">
        <v>4</v>
      </c>
      <c r="C477" s="8">
        <v>1616000</v>
      </c>
      <c r="D477" s="8">
        <v>1627000</v>
      </c>
      <c r="E477">
        <v>32540</v>
      </c>
      <c r="F477" s="8">
        <v>140679337</v>
      </c>
      <c r="G477" s="1">
        <v>228885281299000</v>
      </c>
      <c r="H477" s="1">
        <v>157404407860000</v>
      </c>
      <c r="I477">
        <f t="shared" si="7"/>
        <v>0</v>
      </c>
    </row>
    <row r="478" spans="1:9">
      <c r="A478">
        <v>20161107</v>
      </c>
      <c r="B478" s="2" t="s">
        <v>4</v>
      </c>
      <c r="C478" s="8">
        <v>1627000</v>
      </c>
      <c r="D478" s="8">
        <v>1640000</v>
      </c>
      <c r="E478">
        <v>32800</v>
      </c>
      <c r="F478" s="8">
        <v>140679337</v>
      </c>
      <c r="G478" s="1">
        <v>230714112680000</v>
      </c>
      <c r="H478" s="1">
        <v>158662095200000</v>
      </c>
      <c r="I478">
        <f t="shared" si="7"/>
        <v>0</v>
      </c>
    </row>
    <row r="479" spans="1:9">
      <c r="A479">
        <v>20161108</v>
      </c>
      <c r="B479" s="2" t="s">
        <v>4</v>
      </c>
      <c r="C479" s="8">
        <v>1640000</v>
      </c>
      <c r="D479" s="8">
        <v>1644000</v>
      </c>
      <c r="E479">
        <v>32880</v>
      </c>
      <c r="F479" s="8">
        <v>140679337</v>
      </c>
      <c r="G479" s="1">
        <v>231276830028000</v>
      </c>
      <c r="H479" s="1">
        <v>159049075920000</v>
      </c>
      <c r="I479">
        <f t="shared" si="7"/>
        <v>0</v>
      </c>
    </row>
    <row r="480" spans="1:9">
      <c r="A480">
        <v>20161109</v>
      </c>
      <c r="B480" s="2" t="s">
        <v>4</v>
      </c>
      <c r="C480" s="8">
        <v>1644000</v>
      </c>
      <c r="D480" s="8">
        <v>1596000</v>
      </c>
      <c r="E480">
        <v>31920</v>
      </c>
      <c r="F480" s="8">
        <v>140679337</v>
      </c>
      <c r="G480" s="1">
        <v>224524221852000</v>
      </c>
      <c r="H480" s="1">
        <v>154405307280000</v>
      </c>
      <c r="I480">
        <f t="shared" si="7"/>
        <v>0</v>
      </c>
    </row>
    <row r="481" spans="1:9">
      <c r="A481">
        <v>20161110</v>
      </c>
      <c r="B481" s="2" t="s">
        <v>4</v>
      </c>
      <c r="C481" s="8">
        <v>1596000</v>
      </c>
      <c r="D481" s="8">
        <v>1649000</v>
      </c>
      <c r="E481">
        <v>32980</v>
      </c>
      <c r="F481" s="8">
        <v>140679337</v>
      </c>
      <c r="G481" s="1">
        <v>231980226713000</v>
      </c>
      <c r="H481" s="1">
        <v>159532801820000</v>
      </c>
      <c r="I481">
        <f t="shared" si="7"/>
        <v>0</v>
      </c>
    </row>
    <row r="482" spans="1:9">
      <c r="A482">
        <v>20161111</v>
      </c>
      <c r="B482" s="2" t="s">
        <v>4</v>
      </c>
      <c r="C482" s="8">
        <v>1649000</v>
      </c>
      <c r="D482" s="8">
        <v>1598000</v>
      </c>
      <c r="E482">
        <v>31960</v>
      </c>
      <c r="F482" s="8">
        <v>140679337</v>
      </c>
      <c r="G482" s="1">
        <v>224805580526000</v>
      </c>
      <c r="H482" s="1">
        <v>154598797640000</v>
      </c>
      <c r="I482">
        <f t="shared" si="7"/>
        <v>0</v>
      </c>
    </row>
    <row r="483" spans="1:9">
      <c r="A483">
        <v>20161114</v>
      </c>
      <c r="B483" s="2" t="s">
        <v>4</v>
      </c>
      <c r="C483" s="8">
        <v>1598000</v>
      </c>
      <c r="D483" s="8">
        <v>1553000</v>
      </c>
      <c r="E483">
        <v>31060</v>
      </c>
      <c r="F483" s="8">
        <v>140679337</v>
      </c>
      <c r="G483" s="1">
        <v>218475010361000</v>
      </c>
      <c r="H483" s="1">
        <v>150245264540000</v>
      </c>
      <c r="I483">
        <f t="shared" si="7"/>
        <v>0</v>
      </c>
    </row>
    <row r="484" spans="1:9">
      <c r="A484">
        <v>20161115</v>
      </c>
      <c r="B484" s="2" t="s">
        <v>4</v>
      </c>
      <c r="C484" s="8">
        <v>1553000</v>
      </c>
      <c r="D484" s="8">
        <v>1539000</v>
      </c>
      <c r="E484">
        <v>30780</v>
      </c>
      <c r="F484" s="8">
        <v>140679337</v>
      </c>
      <c r="G484" s="1">
        <v>216505499643000</v>
      </c>
      <c r="H484" s="1">
        <v>148890832020000</v>
      </c>
      <c r="I484">
        <f t="shared" si="7"/>
        <v>0</v>
      </c>
    </row>
    <row r="485" spans="1:9">
      <c r="A485">
        <v>20161116</v>
      </c>
      <c r="B485" s="2" t="s">
        <v>4</v>
      </c>
      <c r="C485" s="8">
        <v>1539000</v>
      </c>
      <c r="D485" s="8">
        <v>1558000</v>
      </c>
      <c r="E485">
        <v>31160</v>
      </c>
      <c r="F485" s="8">
        <v>140679337</v>
      </c>
      <c r="G485" s="1">
        <v>219178407046000</v>
      </c>
      <c r="H485" s="1">
        <v>150728990440000</v>
      </c>
      <c r="I485">
        <f t="shared" si="7"/>
        <v>0</v>
      </c>
    </row>
    <row r="486" spans="1:9">
      <c r="A486">
        <v>20161117</v>
      </c>
      <c r="B486" s="2" t="s">
        <v>4</v>
      </c>
      <c r="C486" s="8">
        <v>1558000</v>
      </c>
      <c r="D486" s="8">
        <v>1568000</v>
      </c>
      <c r="E486">
        <v>31360</v>
      </c>
      <c r="F486" s="8">
        <v>140679337</v>
      </c>
      <c r="G486" s="1">
        <v>220585200416000</v>
      </c>
      <c r="H486" s="1">
        <v>151696442240000</v>
      </c>
      <c r="I486">
        <f t="shared" si="7"/>
        <v>0</v>
      </c>
    </row>
    <row r="487" spans="1:9">
      <c r="A487">
        <v>20161118</v>
      </c>
      <c r="B487" s="2" t="s">
        <v>4</v>
      </c>
      <c r="C487" s="8">
        <v>1568000</v>
      </c>
      <c r="D487" s="8">
        <v>1586000</v>
      </c>
      <c r="E487">
        <v>31720</v>
      </c>
      <c r="F487" s="8">
        <v>140679337</v>
      </c>
      <c r="G487" s="1">
        <v>223117428482000</v>
      </c>
      <c r="H487" s="1">
        <v>153437855480000</v>
      </c>
      <c r="I487">
        <f t="shared" si="7"/>
        <v>0</v>
      </c>
    </row>
    <row r="488" spans="1:9">
      <c r="A488">
        <v>20161121</v>
      </c>
      <c r="B488" s="2" t="s">
        <v>4</v>
      </c>
      <c r="C488" s="8">
        <v>1586000</v>
      </c>
      <c r="D488" s="8">
        <v>1593000</v>
      </c>
      <c r="E488">
        <v>31860</v>
      </c>
      <c r="F488" s="8">
        <v>140679337</v>
      </c>
      <c r="G488" s="1">
        <v>224102183841000</v>
      </c>
      <c r="H488" s="1">
        <v>154115071740000</v>
      </c>
      <c r="I488">
        <f t="shared" si="7"/>
        <v>0</v>
      </c>
    </row>
    <row r="489" spans="1:9">
      <c r="A489">
        <v>20161122</v>
      </c>
      <c r="B489" s="2" t="s">
        <v>4</v>
      </c>
      <c r="C489" s="8">
        <v>1593000</v>
      </c>
      <c r="D489" s="8">
        <v>1640000</v>
      </c>
      <c r="E489">
        <v>32800</v>
      </c>
      <c r="F489" s="8">
        <v>140679337</v>
      </c>
      <c r="G489" s="1">
        <v>230714112680000</v>
      </c>
      <c r="H489" s="1">
        <v>158662095200000</v>
      </c>
      <c r="I489">
        <f t="shared" si="7"/>
        <v>0</v>
      </c>
    </row>
    <row r="490" spans="1:9">
      <c r="A490">
        <v>20161123</v>
      </c>
      <c r="B490" s="2" t="s">
        <v>4</v>
      </c>
      <c r="C490" s="8">
        <v>1640000</v>
      </c>
      <c r="D490" s="8">
        <v>1649000</v>
      </c>
      <c r="E490">
        <v>32980</v>
      </c>
      <c r="F490" s="8">
        <v>140679337</v>
      </c>
      <c r="G490" s="1">
        <v>231980226713000</v>
      </c>
      <c r="H490" s="1">
        <v>159532801820000</v>
      </c>
      <c r="I490">
        <f t="shared" si="7"/>
        <v>0</v>
      </c>
    </row>
    <row r="491" spans="1:9">
      <c r="A491">
        <v>20161124</v>
      </c>
      <c r="B491" s="2" t="s">
        <v>4</v>
      </c>
      <c r="C491" s="8">
        <v>1649000</v>
      </c>
      <c r="D491" s="8">
        <v>1650000</v>
      </c>
      <c r="E491">
        <v>33000</v>
      </c>
      <c r="F491" s="8">
        <v>140679337</v>
      </c>
      <c r="G491" s="1">
        <v>232120906050000</v>
      </c>
      <c r="H491" s="1">
        <v>159629547000000</v>
      </c>
      <c r="I491">
        <f t="shared" si="7"/>
        <v>0</v>
      </c>
    </row>
    <row r="492" spans="1:9">
      <c r="A492">
        <v>20161125</v>
      </c>
      <c r="B492" s="2" t="s">
        <v>4</v>
      </c>
      <c r="C492" s="8">
        <v>1650000</v>
      </c>
      <c r="D492" s="8">
        <v>1650000</v>
      </c>
      <c r="E492">
        <v>33000</v>
      </c>
      <c r="F492" s="8">
        <v>140679337</v>
      </c>
      <c r="G492" s="1">
        <v>232120906050000</v>
      </c>
      <c r="H492" s="1">
        <v>159629547000000</v>
      </c>
      <c r="I492">
        <f t="shared" si="7"/>
        <v>0</v>
      </c>
    </row>
    <row r="493" spans="1:9">
      <c r="A493">
        <v>20161128</v>
      </c>
      <c r="B493" s="2" t="s">
        <v>4</v>
      </c>
      <c r="C493" s="8">
        <v>1650000</v>
      </c>
      <c r="D493" s="8">
        <v>1677000</v>
      </c>
      <c r="E493">
        <v>33540</v>
      </c>
      <c r="F493" s="8">
        <v>140679337</v>
      </c>
      <c r="G493" s="1">
        <v>235919248149000</v>
      </c>
      <c r="H493" s="1">
        <v>162241666860000</v>
      </c>
      <c r="I493">
        <f t="shared" si="7"/>
        <v>0</v>
      </c>
    </row>
    <row r="494" spans="1:9">
      <c r="A494">
        <v>20161129</v>
      </c>
      <c r="B494" s="2" t="s">
        <v>4</v>
      </c>
      <c r="C494" s="8">
        <v>1677000</v>
      </c>
      <c r="D494" s="8">
        <v>1677000</v>
      </c>
      <c r="E494">
        <v>33540</v>
      </c>
      <c r="F494" s="8">
        <v>140679337</v>
      </c>
      <c r="G494" s="1">
        <v>235919248149000</v>
      </c>
      <c r="H494" s="1">
        <v>162241666860000</v>
      </c>
      <c r="I494">
        <f t="shared" si="7"/>
        <v>0</v>
      </c>
    </row>
    <row r="495" spans="1:9">
      <c r="A495">
        <v>20161130</v>
      </c>
      <c r="B495" s="2" t="s">
        <v>4</v>
      </c>
      <c r="C495" s="8">
        <v>1677000</v>
      </c>
      <c r="D495" s="8">
        <v>1746000</v>
      </c>
      <c r="E495">
        <v>34920</v>
      </c>
      <c r="F495" s="8">
        <v>140679337</v>
      </c>
      <c r="G495" s="1">
        <v>245626122402000</v>
      </c>
      <c r="H495" s="1">
        <v>168917084280000</v>
      </c>
      <c r="I495">
        <f t="shared" si="7"/>
        <v>0</v>
      </c>
    </row>
    <row r="496" spans="1:9">
      <c r="A496">
        <v>20161201</v>
      </c>
      <c r="B496" s="2" t="s">
        <v>4</v>
      </c>
      <c r="C496" s="8">
        <v>1746000</v>
      </c>
      <c r="D496" s="8">
        <v>1749000</v>
      </c>
      <c r="E496">
        <v>34980</v>
      </c>
      <c r="F496" s="8">
        <v>140679337</v>
      </c>
      <c r="G496" s="1">
        <v>246048160413000</v>
      </c>
      <c r="H496" s="1">
        <v>169207319820000</v>
      </c>
      <c r="I496">
        <f t="shared" si="7"/>
        <v>0</v>
      </c>
    </row>
    <row r="497" spans="1:9">
      <c r="A497">
        <v>20161202</v>
      </c>
      <c r="B497" s="2" t="s">
        <v>4</v>
      </c>
      <c r="C497" s="8">
        <v>1749000</v>
      </c>
      <c r="D497" s="8">
        <v>1727000</v>
      </c>
      <c r="E497">
        <v>34540</v>
      </c>
      <c r="F497" s="8">
        <v>140679337</v>
      </c>
      <c r="G497" s="1">
        <v>242953214999000</v>
      </c>
      <c r="H497" s="1">
        <v>167078925860000</v>
      </c>
      <c r="I497">
        <f t="shared" si="7"/>
        <v>0</v>
      </c>
    </row>
    <row r="498" spans="1:9">
      <c r="A498">
        <v>20161205</v>
      </c>
      <c r="B498" s="2" t="s">
        <v>4</v>
      </c>
      <c r="C498" s="8">
        <v>1727000</v>
      </c>
      <c r="D498" s="8">
        <v>1718000</v>
      </c>
      <c r="E498">
        <v>34360</v>
      </c>
      <c r="F498" s="8">
        <v>140679337</v>
      </c>
      <c r="G498" s="1">
        <v>241687100966000</v>
      </c>
      <c r="H498" s="1">
        <v>166208219240000</v>
      </c>
      <c r="I498">
        <f t="shared" si="7"/>
        <v>0</v>
      </c>
    </row>
    <row r="499" spans="1:9">
      <c r="A499">
        <v>20161206</v>
      </c>
      <c r="B499" s="2" t="s">
        <v>4</v>
      </c>
      <c r="C499" s="8">
        <v>1718000</v>
      </c>
      <c r="D499" s="8">
        <v>1748000</v>
      </c>
      <c r="E499">
        <v>34960</v>
      </c>
      <c r="F499" s="8">
        <v>140679337</v>
      </c>
      <c r="G499" s="1">
        <v>245907481076000</v>
      </c>
      <c r="H499" s="1">
        <v>169110574640000</v>
      </c>
      <c r="I499">
        <f t="shared" si="7"/>
        <v>0</v>
      </c>
    </row>
    <row r="500" spans="1:9">
      <c r="A500">
        <v>20161207</v>
      </c>
      <c r="B500" s="2" t="s">
        <v>4</v>
      </c>
      <c r="C500" s="8">
        <v>1748000</v>
      </c>
      <c r="D500" s="8">
        <v>1772000</v>
      </c>
      <c r="E500">
        <v>35440</v>
      </c>
      <c r="F500" s="8">
        <v>140679337</v>
      </c>
      <c r="G500" s="1">
        <v>249283785164000</v>
      </c>
      <c r="H500" s="1">
        <v>171432458960000</v>
      </c>
      <c r="I500">
        <f t="shared" si="7"/>
        <v>0</v>
      </c>
    </row>
    <row r="501" spans="1:9">
      <c r="A501">
        <v>20161208</v>
      </c>
      <c r="B501" s="2" t="s">
        <v>4</v>
      </c>
      <c r="C501" s="8">
        <v>1772000</v>
      </c>
      <c r="D501" s="8">
        <v>1790000</v>
      </c>
      <c r="E501">
        <v>35800</v>
      </c>
      <c r="F501" s="8">
        <v>140679337</v>
      </c>
      <c r="G501" s="1">
        <v>251816013230000</v>
      </c>
      <c r="H501" s="1">
        <v>173173872200000</v>
      </c>
      <c r="I501">
        <f t="shared" si="7"/>
        <v>0</v>
      </c>
    </row>
    <row r="502" spans="1:9">
      <c r="A502">
        <v>20161209</v>
      </c>
      <c r="B502" s="2" t="s">
        <v>4</v>
      </c>
      <c r="C502" s="8">
        <v>1790000</v>
      </c>
      <c r="D502" s="8">
        <v>1780000</v>
      </c>
      <c r="E502">
        <v>35600</v>
      </c>
      <c r="F502" s="8">
        <v>140679337</v>
      </c>
      <c r="G502" s="1">
        <v>250409219860000</v>
      </c>
      <c r="H502" s="1">
        <v>172206420400000</v>
      </c>
      <c r="I502">
        <f t="shared" si="7"/>
        <v>0</v>
      </c>
    </row>
    <row r="503" spans="1:9">
      <c r="A503">
        <v>20161212</v>
      </c>
      <c r="B503" s="2" t="s">
        <v>4</v>
      </c>
      <c r="C503" s="8">
        <v>1780000</v>
      </c>
      <c r="D503" s="8">
        <v>1752000</v>
      </c>
      <c r="E503">
        <v>35040</v>
      </c>
      <c r="F503" s="8">
        <v>140679337</v>
      </c>
      <c r="G503" s="1">
        <v>246470198424000</v>
      </c>
      <c r="H503" s="1">
        <v>169497555360000</v>
      </c>
      <c r="I503">
        <f t="shared" si="7"/>
        <v>0</v>
      </c>
    </row>
    <row r="504" spans="1:9">
      <c r="A504">
        <v>20161213</v>
      </c>
      <c r="B504" s="2" t="s">
        <v>4</v>
      </c>
      <c r="C504" s="8">
        <v>1752000</v>
      </c>
      <c r="D504" s="8">
        <v>1766000</v>
      </c>
      <c r="E504">
        <v>35320</v>
      </c>
      <c r="F504" s="8">
        <v>140679337</v>
      </c>
      <c r="G504" s="1">
        <v>248439709142000</v>
      </c>
      <c r="H504" s="1">
        <v>170851987880000</v>
      </c>
      <c r="I504">
        <f t="shared" si="7"/>
        <v>0</v>
      </c>
    </row>
    <row r="505" spans="1:9">
      <c r="A505">
        <v>20161214</v>
      </c>
      <c r="B505" s="2" t="s">
        <v>4</v>
      </c>
      <c r="C505" s="8">
        <v>1766000</v>
      </c>
      <c r="D505" s="8">
        <v>1777000</v>
      </c>
      <c r="E505">
        <v>35540</v>
      </c>
      <c r="F505" s="8">
        <v>140679337</v>
      </c>
      <c r="G505" s="1">
        <v>249987181849000</v>
      </c>
      <c r="H505" s="1">
        <v>171916184860000</v>
      </c>
      <c r="I505">
        <f t="shared" si="7"/>
        <v>0</v>
      </c>
    </row>
    <row r="506" spans="1:9">
      <c r="A506">
        <v>20161215</v>
      </c>
      <c r="B506" s="2" t="s">
        <v>4</v>
      </c>
      <c r="C506" s="8">
        <v>1777000</v>
      </c>
      <c r="D506" s="8">
        <v>1759000</v>
      </c>
      <c r="E506">
        <v>35180</v>
      </c>
      <c r="F506" s="8">
        <v>140679337</v>
      </c>
      <c r="G506" s="1">
        <v>247454953783000</v>
      </c>
      <c r="H506" s="1">
        <v>170174771620000</v>
      </c>
      <c r="I506">
        <f t="shared" si="7"/>
        <v>0</v>
      </c>
    </row>
    <row r="507" spans="1:9">
      <c r="A507">
        <v>20161216</v>
      </c>
      <c r="B507" s="2" t="s">
        <v>4</v>
      </c>
      <c r="C507" s="8">
        <v>1759000</v>
      </c>
      <c r="D507" s="8">
        <v>1793000</v>
      </c>
      <c r="E507">
        <v>35860</v>
      </c>
      <c r="F507" s="8">
        <v>140679337</v>
      </c>
      <c r="G507" s="1">
        <v>252238051241000</v>
      </c>
      <c r="H507" s="1">
        <v>173464107740000</v>
      </c>
      <c r="I507">
        <f t="shared" si="7"/>
        <v>0</v>
      </c>
    </row>
    <row r="508" spans="1:9">
      <c r="A508">
        <v>20161219</v>
      </c>
      <c r="B508" s="2" t="s">
        <v>4</v>
      </c>
      <c r="C508" s="8">
        <v>1793000</v>
      </c>
      <c r="D508" s="8">
        <v>1795000</v>
      </c>
      <c r="E508">
        <v>35900</v>
      </c>
      <c r="F508" s="8">
        <v>140679337</v>
      </c>
      <c r="G508" s="1">
        <v>252519409915000</v>
      </c>
      <c r="H508" s="1">
        <v>173657598100000</v>
      </c>
      <c r="I508">
        <f t="shared" si="7"/>
        <v>0</v>
      </c>
    </row>
    <row r="509" spans="1:9">
      <c r="A509">
        <v>20161220</v>
      </c>
      <c r="B509" s="2" t="s">
        <v>4</v>
      </c>
      <c r="C509" s="8">
        <v>1795000</v>
      </c>
      <c r="D509" s="8">
        <v>1812000</v>
      </c>
      <c r="E509">
        <v>36240</v>
      </c>
      <c r="F509" s="8">
        <v>140679337</v>
      </c>
      <c r="G509" s="1">
        <v>254910958644000</v>
      </c>
      <c r="H509" s="1">
        <v>175302266160000</v>
      </c>
      <c r="I509">
        <f t="shared" si="7"/>
        <v>0</v>
      </c>
    </row>
    <row r="510" spans="1:9">
      <c r="A510">
        <v>20161221</v>
      </c>
      <c r="B510" s="2" t="s">
        <v>4</v>
      </c>
      <c r="C510" s="8">
        <v>1812000</v>
      </c>
      <c r="D510" s="8">
        <v>1805000</v>
      </c>
      <c r="E510">
        <v>36100</v>
      </c>
      <c r="F510" s="8">
        <v>140679337</v>
      </c>
      <c r="G510" s="1">
        <v>253926203285000</v>
      </c>
      <c r="H510" s="1">
        <v>174625049900000</v>
      </c>
      <c r="I510">
        <f t="shared" si="7"/>
        <v>0</v>
      </c>
    </row>
    <row r="511" spans="1:9">
      <c r="A511">
        <v>20161222</v>
      </c>
      <c r="B511" s="2" t="s">
        <v>4</v>
      </c>
      <c r="C511" s="8">
        <v>1805000</v>
      </c>
      <c r="D511" s="8">
        <v>1809000</v>
      </c>
      <c r="E511">
        <v>36180</v>
      </c>
      <c r="F511" s="8">
        <v>140679337</v>
      </c>
      <c r="G511" s="1">
        <v>254488920633000</v>
      </c>
      <c r="H511" s="1">
        <v>175012030620000</v>
      </c>
      <c r="I511">
        <f t="shared" si="7"/>
        <v>0</v>
      </c>
    </row>
    <row r="512" spans="1:9">
      <c r="A512">
        <v>20161223</v>
      </c>
      <c r="B512" s="2" t="s">
        <v>4</v>
      </c>
      <c r="C512" s="8">
        <v>1809000</v>
      </c>
      <c r="D512" s="8">
        <v>1782000</v>
      </c>
      <c r="E512">
        <v>35640</v>
      </c>
      <c r="F512" s="8">
        <v>140679337</v>
      </c>
      <c r="G512" s="1">
        <v>250690578534000</v>
      </c>
      <c r="H512" s="1">
        <v>172399910760000</v>
      </c>
      <c r="I512">
        <f t="shared" si="7"/>
        <v>0</v>
      </c>
    </row>
    <row r="513" spans="1:9">
      <c r="A513">
        <v>20161226</v>
      </c>
      <c r="B513" s="2" t="s">
        <v>4</v>
      </c>
      <c r="C513" s="8">
        <v>1782000</v>
      </c>
      <c r="D513" s="8">
        <v>1798000</v>
      </c>
      <c r="E513">
        <v>35960</v>
      </c>
      <c r="F513" s="8">
        <v>140679337</v>
      </c>
      <c r="G513" s="1">
        <v>252941447926000</v>
      </c>
      <c r="H513" s="1">
        <v>173947833640000</v>
      </c>
      <c r="I513">
        <f t="shared" si="7"/>
        <v>0</v>
      </c>
    </row>
    <row r="514" spans="1:9">
      <c r="A514">
        <v>20161227</v>
      </c>
      <c r="B514" s="2" t="s">
        <v>4</v>
      </c>
      <c r="C514" s="8">
        <v>1798000</v>
      </c>
      <c r="D514" s="8">
        <v>1799000</v>
      </c>
      <c r="E514">
        <v>35980</v>
      </c>
      <c r="F514" s="8">
        <v>140679337</v>
      </c>
      <c r="G514" s="1">
        <v>253082127263000</v>
      </c>
      <c r="H514" s="1">
        <v>174044578820000</v>
      </c>
      <c r="I514">
        <f t="shared" si="7"/>
        <v>0</v>
      </c>
    </row>
    <row r="515" spans="1:9">
      <c r="A515">
        <v>20161228</v>
      </c>
      <c r="B515" s="2" t="s">
        <v>4</v>
      </c>
      <c r="C515" s="8">
        <v>1799000</v>
      </c>
      <c r="D515" s="8">
        <v>1788000</v>
      </c>
      <c r="E515">
        <v>35760</v>
      </c>
      <c r="F515" s="8">
        <v>140679337</v>
      </c>
      <c r="G515" s="1">
        <v>251534654556000</v>
      </c>
      <c r="H515" s="1">
        <v>172980381840000</v>
      </c>
      <c r="I515">
        <f t="shared" si="7"/>
        <v>0</v>
      </c>
    </row>
    <row r="516" spans="1:9">
      <c r="A516">
        <v>20161229</v>
      </c>
      <c r="B516" s="2" t="s">
        <v>4</v>
      </c>
      <c r="C516" s="8">
        <v>1788000</v>
      </c>
      <c r="D516" s="8">
        <v>1802000</v>
      </c>
      <c r="E516">
        <v>36040</v>
      </c>
      <c r="F516" s="8">
        <v>140679337</v>
      </c>
      <c r="G516" s="1">
        <v>253504165274000</v>
      </c>
      <c r="H516" s="1">
        <v>174334814360000</v>
      </c>
      <c r="I516">
        <f t="shared" ref="I516:I579" si="8">IF(C516*F516=D515*F515,0,1)</f>
        <v>0</v>
      </c>
    </row>
    <row r="517" spans="1:9">
      <c r="A517">
        <v>20170102</v>
      </c>
      <c r="B517" s="2" t="s">
        <v>4</v>
      </c>
      <c r="C517" s="8">
        <v>1802000</v>
      </c>
      <c r="D517" s="8">
        <v>1805000</v>
      </c>
      <c r="E517">
        <v>36100</v>
      </c>
      <c r="F517" s="8">
        <v>140679337</v>
      </c>
      <c r="G517" s="1">
        <v>253926203285000</v>
      </c>
      <c r="H517" s="1">
        <v>174625049900000</v>
      </c>
      <c r="I517">
        <f t="shared" si="8"/>
        <v>0</v>
      </c>
    </row>
    <row r="518" spans="1:9">
      <c r="A518">
        <v>20170103</v>
      </c>
      <c r="B518" s="2" t="s">
        <v>4</v>
      </c>
      <c r="C518" s="8">
        <v>1805000</v>
      </c>
      <c r="D518" s="8">
        <v>1824000</v>
      </c>
      <c r="E518">
        <v>36480</v>
      </c>
      <c r="F518" s="8">
        <v>140679337</v>
      </c>
      <c r="G518" s="1">
        <v>256599110688000</v>
      </c>
      <c r="H518" s="1">
        <v>176463208320000</v>
      </c>
      <c r="I518">
        <f t="shared" si="8"/>
        <v>0</v>
      </c>
    </row>
    <row r="519" spans="1:9">
      <c r="A519">
        <v>20170104</v>
      </c>
      <c r="B519" s="2" t="s">
        <v>4</v>
      </c>
      <c r="C519" s="8">
        <v>1824000</v>
      </c>
      <c r="D519" s="8">
        <v>1808000</v>
      </c>
      <c r="E519">
        <v>36160</v>
      </c>
      <c r="F519" s="8">
        <v>140679337</v>
      </c>
      <c r="G519" s="1">
        <v>254348241296000</v>
      </c>
      <c r="H519" s="1">
        <v>174915285440000</v>
      </c>
      <c r="I519">
        <f t="shared" si="8"/>
        <v>0</v>
      </c>
    </row>
    <row r="520" spans="1:9">
      <c r="A520">
        <v>20170105</v>
      </c>
      <c r="B520" s="2" t="s">
        <v>4</v>
      </c>
      <c r="C520" s="8">
        <v>1808000</v>
      </c>
      <c r="D520" s="8">
        <v>1778000</v>
      </c>
      <c r="E520">
        <v>35560</v>
      </c>
      <c r="F520" s="8">
        <v>140679337</v>
      </c>
      <c r="G520" s="1">
        <v>250127861186000</v>
      </c>
      <c r="H520" s="1">
        <v>172012930040000</v>
      </c>
      <c r="I520">
        <f t="shared" si="8"/>
        <v>0</v>
      </c>
    </row>
    <row r="521" spans="1:9">
      <c r="A521">
        <v>20170106</v>
      </c>
      <c r="B521" s="2" t="s">
        <v>4</v>
      </c>
      <c r="C521" s="8">
        <v>1778000</v>
      </c>
      <c r="D521" s="8">
        <v>1810000</v>
      </c>
      <c r="E521">
        <v>36200</v>
      </c>
      <c r="F521" s="8">
        <v>140679337</v>
      </c>
      <c r="G521" s="1">
        <v>254629599970000</v>
      </c>
      <c r="H521" s="1">
        <v>175108775800000</v>
      </c>
      <c r="I521">
        <f t="shared" si="8"/>
        <v>0</v>
      </c>
    </row>
    <row r="522" spans="1:9">
      <c r="A522">
        <v>20170109</v>
      </c>
      <c r="B522" s="2" t="s">
        <v>4</v>
      </c>
      <c r="C522" s="8">
        <v>1810000</v>
      </c>
      <c r="D522" s="8">
        <v>1861000</v>
      </c>
      <c r="E522">
        <v>37220</v>
      </c>
      <c r="F522" s="8">
        <v>140679337</v>
      </c>
      <c r="G522" s="1">
        <v>261804246157000</v>
      </c>
      <c r="H522" s="1">
        <v>180016599432000</v>
      </c>
      <c r="I522">
        <f t="shared" si="8"/>
        <v>0</v>
      </c>
    </row>
    <row r="523" spans="1:9">
      <c r="A523">
        <v>20170110</v>
      </c>
      <c r="B523" s="2" t="s">
        <v>4</v>
      </c>
      <c r="C523" s="8">
        <v>1861000</v>
      </c>
      <c r="D523" s="8">
        <v>1862000</v>
      </c>
      <c r="E523">
        <v>37240</v>
      </c>
      <c r="F523" s="8">
        <v>140679337</v>
      </c>
      <c r="G523" s="1">
        <v>261944925494000</v>
      </c>
      <c r="H523" s="1">
        <v>180113330544000</v>
      </c>
      <c r="I523">
        <f t="shared" si="8"/>
        <v>0</v>
      </c>
    </row>
    <row r="524" spans="1:9">
      <c r="A524">
        <v>20170111</v>
      </c>
      <c r="B524" s="2" t="s">
        <v>4</v>
      </c>
      <c r="C524" s="8">
        <v>1862000</v>
      </c>
      <c r="D524" s="8">
        <v>1914000</v>
      </c>
      <c r="E524">
        <v>38280</v>
      </c>
      <c r="F524" s="8">
        <v>140679337</v>
      </c>
      <c r="G524" s="1">
        <v>269260251018000</v>
      </c>
      <c r="H524" s="1">
        <v>185143348368000</v>
      </c>
      <c r="I524">
        <f t="shared" si="8"/>
        <v>0</v>
      </c>
    </row>
    <row r="525" spans="1:9">
      <c r="A525">
        <v>20170112</v>
      </c>
      <c r="B525" s="2" t="s">
        <v>4</v>
      </c>
      <c r="C525" s="8">
        <v>1914000</v>
      </c>
      <c r="D525" s="8">
        <v>1940000</v>
      </c>
      <c r="E525">
        <v>38800</v>
      </c>
      <c r="F525" s="8">
        <v>140679337</v>
      </c>
      <c r="G525" s="1">
        <v>272917913780000</v>
      </c>
      <c r="H525" s="1">
        <v>187658357280000</v>
      </c>
      <c r="I525">
        <f t="shared" si="8"/>
        <v>0</v>
      </c>
    </row>
    <row r="526" spans="1:9">
      <c r="A526">
        <v>20170113</v>
      </c>
      <c r="B526" s="2" t="s">
        <v>4</v>
      </c>
      <c r="C526" s="8">
        <v>1940000</v>
      </c>
      <c r="D526" s="8">
        <v>1873000</v>
      </c>
      <c r="E526">
        <v>37460</v>
      </c>
      <c r="F526" s="8">
        <v>140679337</v>
      </c>
      <c r="G526" s="1">
        <v>263492398201000</v>
      </c>
      <c r="H526" s="1">
        <v>181177372776000</v>
      </c>
      <c r="I526">
        <f t="shared" si="8"/>
        <v>0</v>
      </c>
    </row>
    <row r="527" spans="1:9">
      <c r="A527">
        <v>20170116</v>
      </c>
      <c r="B527" s="2" t="s">
        <v>4</v>
      </c>
      <c r="C527" s="8">
        <v>1873000</v>
      </c>
      <c r="D527" s="8">
        <v>1833000</v>
      </c>
      <c r="E527">
        <v>36660</v>
      </c>
      <c r="F527" s="8">
        <v>140679337</v>
      </c>
      <c r="G527" s="1">
        <v>257865224721000</v>
      </c>
      <c r="H527" s="1">
        <v>193398917166000</v>
      </c>
      <c r="I527">
        <f t="shared" si="8"/>
        <v>0</v>
      </c>
    </row>
    <row r="528" spans="1:9">
      <c r="A528">
        <v>20170117</v>
      </c>
      <c r="B528" s="2" t="s">
        <v>4</v>
      </c>
      <c r="C528" s="8">
        <v>1833000</v>
      </c>
      <c r="D528" s="8">
        <v>1848000</v>
      </c>
      <c r="E528">
        <v>36960</v>
      </c>
      <c r="F528" s="8">
        <v>140679337</v>
      </c>
      <c r="G528" s="1">
        <v>259975414776000</v>
      </c>
      <c r="H528" s="1">
        <v>194981559696000</v>
      </c>
      <c r="I528">
        <f t="shared" si="8"/>
        <v>0</v>
      </c>
    </row>
    <row r="529" spans="1:9">
      <c r="A529">
        <v>20170118</v>
      </c>
      <c r="B529" s="2" t="s">
        <v>4</v>
      </c>
      <c r="C529" s="8">
        <v>1848000</v>
      </c>
      <c r="D529" s="8">
        <v>1847000</v>
      </c>
      <c r="E529">
        <v>36940</v>
      </c>
      <c r="F529" s="8">
        <v>140679337</v>
      </c>
      <c r="G529" s="1">
        <v>259834735439000</v>
      </c>
      <c r="H529" s="1">
        <v>194876050194000</v>
      </c>
      <c r="I529">
        <f t="shared" si="8"/>
        <v>0</v>
      </c>
    </row>
    <row r="530" spans="1:9">
      <c r="A530">
        <v>20170119</v>
      </c>
      <c r="B530" s="2" t="s">
        <v>4</v>
      </c>
      <c r="C530" s="8">
        <v>1847000</v>
      </c>
      <c r="D530" s="8">
        <v>1874000</v>
      </c>
      <c r="E530">
        <v>37480</v>
      </c>
      <c r="F530" s="8">
        <v>140679337</v>
      </c>
      <c r="G530" s="1">
        <v>263633077538000</v>
      </c>
      <c r="H530" s="1">
        <v>197724806748000</v>
      </c>
      <c r="I530">
        <f t="shared" si="8"/>
        <v>0</v>
      </c>
    </row>
    <row r="531" spans="1:9">
      <c r="A531">
        <v>20170120</v>
      </c>
      <c r="B531" s="2" t="s">
        <v>4</v>
      </c>
      <c r="C531" s="8">
        <v>1874000</v>
      </c>
      <c r="D531" s="8">
        <v>1860000</v>
      </c>
      <c r="E531">
        <v>37200</v>
      </c>
      <c r="F531" s="8">
        <v>140679337</v>
      </c>
      <c r="G531" s="1">
        <v>261663566820000</v>
      </c>
      <c r="H531" s="1">
        <v>196247673720000</v>
      </c>
      <c r="I531">
        <f t="shared" si="8"/>
        <v>0</v>
      </c>
    </row>
    <row r="532" spans="1:9">
      <c r="A532">
        <v>20170123</v>
      </c>
      <c r="B532" s="2" t="s">
        <v>4</v>
      </c>
      <c r="C532" s="8">
        <v>1860000</v>
      </c>
      <c r="D532" s="8">
        <v>1903000</v>
      </c>
      <c r="E532">
        <v>38060</v>
      </c>
      <c r="F532" s="8">
        <v>140679337</v>
      </c>
      <c r="G532" s="1">
        <v>267712778311000</v>
      </c>
      <c r="H532" s="1">
        <v>200784584209000</v>
      </c>
      <c r="I532">
        <f t="shared" si="8"/>
        <v>0</v>
      </c>
    </row>
    <row r="533" spans="1:9">
      <c r="A533">
        <v>20170124</v>
      </c>
      <c r="B533" s="2" t="s">
        <v>4</v>
      </c>
      <c r="C533" s="8">
        <v>1903000</v>
      </c>
      <c r="D533" s="8">
        <v>1908000</v>
      </c>
      <c r="E533">
        <v>38160</v>
      </c>
      <c r="F533" s="8">
        <v>140679337</v>
      </c>
      <c r="G533" s="1">
        <v>268416174996000</v>
      </c>
      <c r="H533" s="1">
        <v>201312131724000</v>
      </c>
      <c r="I533">
        <f t="shared" si="8"/>
        <v>0</v>
      </c>
    </row>
    <row r="534" spans="1:9">
      <c r="A534">
        <v>20170125</v>
      </c>
      <c r="B534" s="2" t="s">
        <v>4</v>
      </c>
      <c r="C534" s="8">
        <v>1908000</v>
      </c>
      <c r="D534" s="8">
        <v>1970000</v>
      </c>
      <c r="E534">
        <v>39400</v>
      </c>
      <c r="F534" s="8">
        <v>140679337</v>
      </c>
      <c r="G534" s="1">
        <v>277138293890000</v>
      </c>
      <c r="H534" s="1">
        <v>207853720910000</v>
      </c>
      <c r="I534">
        <f t="shared" si="8"/>
        <v>0</v>
      </c>
    </row>
    <row r="535" spans="1:9">
      <c r="A535">
        <v>20170126</v>
      </c>
      <c r="B535" s="2" t="s">
        <v>4</v>
      </c>
      <c r="C535" s="8">
        <v>1970000</v>
      </c>
      <c r="D535" s="8">
        <v>1995000</v>
      </c>
      <c r="E535">
        <v>39900</v>
      </c>
      <c r="F535" s="8">
        <v>140679337</v>
      </c>
      <c r="G535" s="1">
        <v>280655277315000</v>
      </c>
      <c r="H535" s="1">
        <v>210491458485000</v>
      </c>
      <c r="I535">
        <f t="shared" si="8"/>
        <v>0</v>
      </c>
    </row>
    <row r="536" spans="1:9">
      <c r="A536">
        <v>20170131</v>
      </c>
      <c r="B536" s="2" t="s">
        <v>4</v>
      </c>
      <c r="C536" s="8">
        <v>1995000</v>
      </c>
      <c r="D536" s="8">
        <v>1973000</v>
      </c>
      <c r="E536">
        <v>39460</v>
      </c>
      <c r="F536" s="8">
        <v>140679337</v>
      </c>
      <c r="G536" s="1">
        <v>277560331901000</v>
      </c>
      <c r="H536" s="1">
        <v>208170249419000</v>
      </c>
      <c r="I536">
        <f t="shared" si="8"/>
        <v>0</v>
      </c>
    </row>
    <row r="537" spans="1:9">
      <c r="A537">
        <v>20170201</v>
      </c>
      <c r="B537" s="2" t="s">
        <v>4</v>
      </c>
      <c r="C537" s="8">
        <v>1973000</v>
      </c>
      <c r="D537" s="8">
        <v>1956000</v>
      </c>
      <c r="E537">
        <v>39120</v>
      </c>
      <c r="F537" s="8">
        <v>140679337</v>
      </c>
      <c r="G537" s="1">
        <v>275168783172000</v>
      </c>
      <c r="H537" s="1">
        <v>206376587868000</v>
      </c>
      <c r="I537">
        <f t="shared" si="8"/>
        <v>0</v>
      </c>
    </row>
    <row r="538" spans="1:9">
      <c r="A538">
        <v>20170202</v>
      </c>
      <c r="B538" s="2" t="s">
        <v>4</v>
      </c>
      <c r="C538" s="8">
        <v>1956000</v>
      </c>
      <c r="D538" s="8">
        <v>1968000</v>
      </c>
      <c r="E538">
        <v>39360</v>
      </c>
      <c r="F538" s="8">
        <v>140679337</v>
      </c>
      <c r="G538" s="1">
        <v>276856935216000</v>
      </c>
      <c r="H538" s="1">
        <v>207642701904000</v>
      </c>
      <c r="I538">
        <f t="shared" si="8"/>
        <v>0</v>
      </c>
    </row>
    <row r="539" spans="1:9">
      <c r="A539">
        <v>20170203</v>
      </c>
      <c r="B539" s="2" t="s">
        <v>4</v>
      </c>
      <c r="C539" s="8">
        <v>1968000</v>
      </c>
      <c r="D539" s="8">
        <v>1973000</v>
      </c>
      <c r="E539">
        <v>39460</v>
      </c>
      <c r="F539" s="8">
        <v>140679337</v>
      </c>
      <c r="G539" s="1">
        <v>277560331901000</v>
      </c>
      <c r="H539" s="1">
        <v>208170249419000</v>
      </c>
      <c r="I539">
        <f t="shared" si="8"/>
        <v>0</v>
      </c>
    </row>
    <row r="540" spans="1:9">
      <c r="A540">
        <v>20170206</v>
      </c>
      <c r="B540" s="2" t="s">
        <v>4</v>
      </c>
      <c r="C540" s="8">
        <v>1973000</v>
      </c>
      <c r="D540" s="8">
        <v>1978000</v>
      </c>
      <c r="E540">
        <v>39560</v>
      </c>
      <c r="F540" s="8">
        <v>140679337</v>
      </c>
      <c r="G540" s="1">
        <v>278263728586000</v>
      </c>
      <c r="H540" s="1">
        <v>208697796934000</v>
      </c>
      <c r="I540">
        <f t="shared" si="8"/>
        <v>0</v>
      </c>
    </row>
    <row r="541" spans="1:9">
      <c r="A541">
        <v>20170207</v>
      </c>
      <c r="B541" s="2" t="s">
        <v>4</v>
      </c>
      <c r="C541" s="8">
        <v>1978000</v>
      </c>
      <c r="D541" s="8">
        <v>1941000</v>
      </c>
      <c r="E541">
        <v>38820</v>
      </c>
      <c r="F541" s="8">
        <v>140679337</v>
      </c>
      <c r="G541" s="1">
        <v>273058593117000</v>
      </c>
      <c r="H541" s="1">
        <v>204793945323000</v>
      </c>
      <c r="I541">
        <f t="shared" si="8"/>
        <v>0</v>
      </c>
    </row>
    <row r="542" spans="1:9">
      <c r="A542">
        <v>20170208</v>
      </c>
      <c r="B542" s="2" t="s">
        <v>4</v>
      </c>
      <c r="C542" s="8">
        <v>1941000</v>
      </c>
      <c r="D542" s="8">
        <v>1920000</v>
      </c>
      <c r="E542">
        <v>38400</v>
      </c>
      <c r="F542" s="8">
        <v>140679337</v>
      </c>
      <c r="G542" s="1">
        <v>270104327040000</v>
      </c>
      <c r="H542" s="1">
        <v>202578245760000</v>
      </c>
      <c r="I542">
        <f t="shared" si="8"/>
        <v>0</v>
      </c>
    </row>
    <row r="543" spans="1:9">
      <c r="A543">
        <v>20170209</v>
      </c>
      <c r="B543" s="2" t="s">
        <v>4</v>
      </c>
      <c r="C543" s="8">
        <v>1920000</v>
      </c>
      <c r="D543" s="8">
        <v>1920000</v>
      </c>
      <c r="E543">
        <v>38400</v>
      </c>
      <c r="F543" s="8">
        <v>140679337</v>
      </c>
      <c r="G543" s="1">
        <v>270104327040000</v>
      </c>
      <c r="H543" s="1">
        <v>202578245760000</v>
      </c>
      <c r="I543">
        <f t="shared" si="8"/>
        <v>0</v>
      </c>
    </row>
    <row r="544" spans="1:9">
      <c r="A544">
        <v>20170210</v>
      </c>
      <c r="B544" s="2" t="s">
        <v>4</v>
      </c>
      <c r="C544" s="8">
        <v>1920000</v>
      </c>
      <c r="D544" s="8">
        <v>1918000</v>
      </c>
      <c r="E544">
        <v>38360</v>
      </c>
      <c r="F544" s="8">
        <v>140679337</v>
      </c>
      <c r="G544" s="1">
        <v>269822968366000</v>
      </c>
      <c r="H544" s="1">
        <v>202367226754000</v>
      </c>
      <c r="I544">
        <f t="shared" si="8"/>
        <v>0</v>
      </c>
    </row>
    <row r="545" spans="1:9">
      <c r="A545">
        <v>20170213</v>
      </c>
      <c r="B545" s="2" t="s">
        <v>4</v>
      </c>
      <c r="C545" s="8">
        <v>1918000</v>
      </c>
      <c r="D545" s="8">
        <v>1898000</v>
      </c>
      <c r="E545">
        <v>37960</v>
      </c>
      <c r="F545" s="8">
        <v>140679337</v>
      </c>
      <c r="G545" s="1">
        <v>267009381626000</v>
      </c>
      <c r="H545" s="1">
        <v>200257036694000</v>
      </c>
      <c r="I545">
        <f t="shared" si="8"/>
        <v>0</v>
      </c>
    </row>
    <row r="546" spans="1:9">
      <c r="A546">
        <v>20170214</v>
      </c>
      <c r="B546" s="2" t="s">
        <v>4</v>
      </c>
      <c r="C546" s="8">
        <v>1898000</v>
      </c>
      <c r="D546" s="8">
        <v>1879000</v>
      </c>
      <c r="E546">
        <v>37580</v>
      </c>
      <c r="F546" s="8">
        <v>140679337</v>
      </c>
      <c r="G546" s="1">
        <v>264336474223000</v>
      </c>
      <c r="H546" s="1">
        <v>198252356137000</v>
      </c>
      <c r="I546">
        <f t="shared" si="8"/>
        <v>0</v>
      </c>
    </row>
    <row r="547" spans="1:9">
      <c r="A547">
        <v>20170215</v>
      </c>
      <c r="B547" s="2" t="s">
        <v>4</v>
      </c>
      <c r="C547" s="8">
        <v>1879000</v>
      </c>
      <c r="D547" s="8">
        <v>1886000</v>
      </c>
      <c r="E547">
        <v>37720</v>
      </c>
      <c r="F547" s="8">
        <v>140679337</v>
      </c>
      <c r="G547" s="1">
        <v>265321229582000</v>
      </c>
      <c r="H547" s="1">
        <v>198990922658000</v>
      </c>
      <c r="I547">
        <f t="shared" si="8"/>
        <v>0</v>
      </c>
    </row>
    <row r="548" spans="1:9">
      <c r="A548">
        <v>20170216</v>
      </c>
      <c r="B548" s="2" t="s">
        <v>4</v>
      </c>
      <c r="C548" s="8">
        <v>1886000</v>
      </c>
      <c r="D548" s="8">
        <v>1901000</v>
      </c>
      <c r="E548">
        <v>38020</v>
      </c>
      <c r="F548" s="8">
        <v>140679337</v>
      </c>
      <c r="G548" s="1">
        <v>267431419637000</v>
      </c>
      <c r="H548" s="1">
        <v>200573565203000</v>
      </c>
      <c r="I548">
        <f t="shared" si="8"/>
        <v>0</v>
      </c>
    </row>
    <row r="549" spans="1:9">
      <c r="A549">
        <v>20170217</v>
      </c>
      <c r="B549" s="2" t="s">
        <v>4</v>
      </c>
      <c r="C549" s="8">
        <v>1901000</v>
      </c>
      <c r="D549" s="8">
        <v>1893000</v>
      </c>
      <c r="E549">
        <v>37860</v>
      </c>
      <c r="F549" s="8">
        <v>140679337</v>
      </c>
      <c r="G549" s="1">
        <v>266305984941000</v>
      </c>
      <c r="H549" s="1">
        <v>199729489179000</v>
      </c>
      <c r="I549">
        <f t="shared" si="8"/>
        <v>0</v>
      </c>
    </row>
    <row r="550" spans="1:9">
      <c r="A550">
        <v>20170220</v>
      </c>
      <c r="B550" s="2" t="s">
        <v>4</v>
      </c>
      <c r="C550" s="8">
        <v>1893000</v>
      </c>
      <c r="D550" s="8">
        <v>1933000</v>
      </c>
      <c r="E550">
        <v>38660</v>
      </c>
      <c r="F550" s="8">
        <v>140679337</v>
      </c>
      <c r="G550" s="1">
        <v>271933158421000</v>
      </c>
      <c r="H550" s="1">
        <v>203949869299000</v>
      </c>
      <c r="I550">
        <f t="shared" si="8"/>
        <v>0</v>
      </c>
    </row>
    <row r="551" spans="1:9">
      <c r="A551">
        <v>20170221</v>
      </c>
      <c r="B551" s="2" t="s">
        <v>4</v>
      </c>
      <c r="C551" s="8">
        <v>1933000</v>
      </c>
      <c r="D551" s="8">
        <v>1947000</v>
      </c>
      <c r="E551">
        <v>38940</v>
      </c>
      <c r="F551" s="8">
        <v>140679337</v>
      </c>
      <c r="G551" s="1">
        <v>273902669139000</v>
      </c>
      <c r="H551" s="1">
        <v>205427002341000</v>
      </c>
      <c r="I551">
        <f t="shared" si="8"/>
        <v>0</v>
      </c>
    </row>
    <row r="552" spans="1:9">
      <c r="A552">
        <v>20170222</v>
      </c>
      <c r="B552" s="2" t="s">
        <v>4</v>
      </c>
      <c r="C552" s="8">
        <v>1947000</v>
      </c>
      <c r="D552" s="8">
        <v>1965000</v>
      </c>
      <c r="E552">
        <v>39300</v>
      </c>
      <c r="F552" s="8">
        <v>140679337</v>
      </c>
      <c r="G552" s="1">
        <v>276434897205000</v>
      </c>
      <c r="H552" s="1">
        <v>207326173395000</v>
      </c>
      <c r="I552">
        <f t="shared" si="8"/>
        <v>0</v>
      </c>
    </row>
    <row r="553" spans="1:9">
      <c r="A553">
        <v>20170223</v>
      </c>
      <c r="B553" s="2" t="s">
        <v>4</v>
      </c>
      <c r="C553" s="8">
        <v>1965000</v>
      </c>
      <c r="D553" s="8">
        <v>1959000</v>
      </c>
      <c r="E553">
        <v>39180</v>
      </c>
      <c r="F553" s="8">
        <v>140679337</v>
      </c>
      <c r="G553" s="1">
        <v>275590821183000</v>
      </c>
      <c r="H553" s="1">
        <v>206693116377000</v>
      </c>
      <c r="I553">
        <f t="shared" si="8"/>
        <v>0</v>
      </c>
    </row>
    <row r="554" spans="1:9">
      <c r="A554">
        <v>20170224</v>
      </c>
      <c r="B554" s="2" t="s">
        <v>4</v>
      </c>
      <c r="C554" s="8">
        <v>1959000</v>
      </c>
      <c r="D554" s="8">
        <v>1911000</v>
      </c>
      <c r="E554">
        <v>38220</v>
      </c>
      <c r="F554" s="8">
        <v>140679337</v>
      </c>
      <c r="G554" s="1">
        <v>268838213007000</v>
      </c>
      <c r="H554" s="1">
        <v>201628660233000</v>
      </c>
      <c r="I554">
        <f t="shared" si="8"/>
        <v>0</v>
      </c>
    </row>
    <row r="555" spans="1:9">
      <c r="A555">
        <v>20170227</v>
      </c>
      <c r="B555" s="2" t="s">
        <v>4</v>
      </c>
      <c r="C555" s="8">
        <v>1911000</v>
      </c>
      <c r="D555" s="8">
        <v>1903000</v>
      </c>
      <c r="E555">
        <v>38060</v>
      </c>
      <c r="F555" s="8">
        <v>140679337</v>
      </c>
      <c r="G555" s="1">
        <v>267712778311000</v>
      </c>
      <c r="H555" s="1">
        <v>200784584209000</v>
      </c>
      <c r="I555">
        <f t="shared" si="8"/>
        <v>0</v>
      </c>
    </row>
    <row r="556" spans="1:9">
      <c r="A556">
        <v>20170228</v>
      </c>
      <c r="B556" s="2" t="s">
        <v>4</v>
      </c>
      <c r="C556" s="8">
        <v>1903000</v>
      </c>
      <c r="D556" s="8">
        <v>1922000</v>
      </c>
      <c r="E556">
        <v>38440</v>
      </c>
      <c r="F556" s="8">
        <v>140679337</v>
      </c>
      <c r="G556" s="1">
        <v>270385685714000</v>
      </c>
      <c r="H556" s="1">
        <v>202789264766000</v>
      </c>
      <c r="I556">
        <f t="shared" si="8"/>
        <v>0</v>
      </c>
    </row>
    <row r="557" spans="1:9">
      <c r="A557">
        <v>20170302</v>
      </c>
      <c r="B557" s="2" t="s">
        <v>4</v>
      </c>
      <c r="C557" s="8">
        <v>1922000</v>
      </c>
      <c r="D557" s="8">
        <v>1986000</v>
      </c>
      <c r="E557">
        <v>39720</v>
      </c>
      <c r="F557" s="8">
        <v>140679337</v>
      </c>
      <c r="G557" s="1">
        <v>279389163282000</v>
      </c>
      <c r="H557" s="1">
        <v>209541872958000</v>
      </c>
      <c r="I557">
        <f t="shared" si="8"/>
        <v>0</v>
      </c>
    </row>
    <row r="558" spans="1:9">
      <c r="A558">
        <v>20170303</v>
      </c>
      <c r="B558" s="2" t="s">
        <v>4</v>
      </c>
      <c r="C558" s="8">
        <v>1986000</v>
      </c>
      <c r="D558" s="8">
        <v>1981000</v>
      </c>
      <c r="E558">
        <v>39620</v>
      </c>
      <c r="F558" s="8">
        <v>140679337</v>
      </c>
      <c r="G558" s="1">
        <v>278685766597000</v>
      </c>
      <c r="H558" s="1">
        <v>209014325443000</v>
      </c>
      <c r="I558">
        <f t="shared" si="8"/>
        <v>0</v>
      </c>
    </row>
    <row r="559" spans="1:9">
      <c r="A559">
        <v>20170306</v>
      </c>
      <c r="B559" s="2" t="s">
        <v>4</v>
      </c>
      <c r="C559" s="8">
        <v>1981000</v>
      </c>
      <c r="D559" s="8">
        <v>2004000</v>
      </c>
      <c r="E559">
        <v>40080</v>
      </c>
      <c r="F559" s="8">
        <v>140679337</v>
      </c>
      <c r="G559" s="1">
        <v>281921391348000</v>
      </c>
      <c r="H559" s="1">
        <v>211441044012000</v>
      </c>
      <c r="I559">
        <f t="shared" si="8"/>
        <v>0</v>
      </c>
    </row>
    <row r="560" spans="1:9">
      <c r="A560">
        <v>20170307</v>
      </c>
      <c r="B560" s="2" t="s">
        <v>4</v>
      </c>
      <c r="C560" s="8">
        <v>2004000</v>
      </c>
      <c r="D560" s="8">
        <v>2010000</v>
      </c>
      <c r="E560">
        <v>40200</v>
      </c>
      <c r="F560" s="8">
        <v>140679337</v>
      </c>
      <c r="G560" s="1">
        <v>282765467370000</v>
      </c>
      <c r="H560" s="1">
        <v>212074101030000</v>
      </c>
      <c r="I560">
        <f t="shared" si="8"/>
        <v>0</v>
      </c>
    </row>
    <row r="561" spans="1:9">
      <c r="A561">
        <v>20170308</v>
      </c>
      <c r="B561" s="2" t="s">
        <v>4</v>
      </c>
      <c r="C561" s="8">
        <v>2010000</v>
      </c>
      <c r="D561" s="8">
        <v>2010000</v>
      </c>
      <c r="E561">
        <v>40200</v>
      </c>
      <c r="F561" s="8">
        <v>140679337</v>
      </c>
      <c r="G561" s="1">
        <v>282765467370000</v>
      </c>
      <c r="H561" s="1">
        <v>212074101030000</v>
      </c>
      <c r="I561">
        <f t="shared" si="8"/>
        <v>0</v>
      </c>
    </row>
    <row r="562" spans="1:9">
      <c r="A562">
        <v>20170309</v>
      </c>
      <c r="B562" s="2" t="s">
        <v>4</v>
      </c>
      <c r="C562" s="8">
        <v>2010000</v>
      </c>
      <c r="D562" s="8">
        <v>2010000</v>
      </c>
      <c r="E562">
        <v>40200</v>
      </c>
      <c r="F562" s="8">
        <v>140679337</v>
      </c>
      <c r="G562" s="1">
        <v>282765467370000</v>
      </c>
      <c r="H562" s="1">
        <v>212074101030000</v>
      </c>
      <c r="I562">
        <f t="shared" si="8"/>
        <v>0</v>
      </c>
    </row>
    <row r="563" spans="1:9">
      <c r="A563">
        <v>20170310</v>
      </c>
      <c r="B563" s="2" t="s">
        <v>4</v>
      </c>
      <c r="C563" s="8">
        <v>2010000</v>
      </c>
      <c r="D563" s="8">
        <v>2009000</v>
      </c>
      <c r="E563">
        <v>40180</v>
      </c>
      <c r="F563" s="8">
        <v>140679337</v>
      </c>
      <c r="G563" s="1">
        <v>282624788033000</v>
      </c>
      <c r="H563" s="1">
        <v>211968591527000</v>
      </c>
      <c r="I563">
        <f t="shared" si="8"/>
        <v>0</v>
      </c>
    </row>
    <row r="564" spans="1:9">
      <c r="A564">
        <v>20170313</v>
      </c>
      <c r="B564" s="2" t="s">
        <v>4</v>
      </c>
      <c r="C564" s="8">
        <v>2009000</v>
      </c>
      <c r="D564" s="8">
        <v>2030000</v>
      </c>
      <c r="E564">
        <v>40600</v>
      </c>
      <c r="F564" s="8">
        <v>140679337</v>
      </c>
      <c r="G564" s="1">
        <v>285579054110000</v>
      </c>
      <c r="H564" s="1">
        <v>214184291090000</v>
      </c>
      <c r="I564">
        <f t="shared" si="8"/>
        <v>0</v>
      </c>
    </row>
    <row r="565" spans="1:9">
      <c r="A565">
        <v>20170314</v>
      </c>
      <c r="B565" s="2" t="s">
        <v>4</v>
      </c>
      <c r="C565" s="8">
        <v>2030000</v>
      </c>
      <c r="D565" s="8">
        <v>2068000</v>
      </c>
      <c r="E565">
        <v>41360</v>
      </c>
      <c r="F565" s="8">
        <v>140679337</v>
      </c>
      <c r="G565" s="1">
        <v>290924868916000</v>
      </c>
      <c r="H565" s="1">
        <v>218193652204000</v>
      </c>
      <c r="I565">
        <f t="shared" si="8"/>
        <v>0</v>
      </c>
    </row>
    <row r="566" spans="1:9">
      <c r="A566">
        <v>20170315</v>
      </c>
      <c r="B566" s="2" t="s">
        <v>4</v>
      </c>
      <c r="C566" s="8">
        <v>2068000</v>
      </c>
      <c r="D566" s="8">
        <v>2070000</v>
      </c>
      <c r="E566">
        <v>41400</v>
      </c>
      <c r="F566" s="8">
        <v>140679337</v>
      </c>
      <c r="G566" s="1">
        <v>291206227590000</v>
      </c>
      <c r="H566" s="1">
        <v>218404671210000</v>
      </c>
      <c r="I566">
        <f t="shared" si="8"/>
        <v>0</v>
      </c>
    </row>
    <row r="567" spans="1:9">
      <c r="A567">
        <v>20170316</v>
      </c>
      <c r="B567" s="2" t="s">
        <v>4</v>
      </c>
      <c r="C567" s="8">
        <v>2070000</v>
      </c>
      <c r="D567" s="8">
        <v>2092000</v>
      </c>
      <c r="E567">
        <v>41840</v>
      </c>
      <c r="F567" s="8">
        <v>140679337</v>
      </c>
      <c r="G567" s="1">
        <v>294301173004000</v>
      </c>
      <c r="H567" s="1">
        <v>220725880276000</v>
      </c>
      <c r="I567">
        <f t="shared" si="8"/>
        <v>0</v>
      </c>
    </row>
    <row r="568" spans="1:9">
      <c r="A568">
        <v>20170317</v>
      </c>
      <c r="B568" s="2" t="s">
        <v>4</v>
      </c>
      <c r="C568" s="8">
        <v>2092000</v>
      </c>
      <c r="D568" s="8">
        <v>2120000</v>
      </c>
      <c r="E568">
        <v>42400</v>
      </c>
      <c r="F568" s="8">
        <v>140679337</v>
      </c>
      <c r="G568" s="1">
        <v>298240194440000</v>
      </c>
      <c r="H568" s="1">
        <v>223680146360000</v>
      </c>
      <c r="I568">
        <f t="shared" si="8"/>
        <v>0</v>
      </c>
    </row>
    <row r="569" spans="1:9">
      <c r="A569">
        <v>20170320</v>
      </c>
      <c r="B569" s="2" t="s">
        <v>4</v>
      </c>
      <c r="C569" s="8">
        <v>2120000</v>
      </c>
      <c r="D569" s="8">
        <v>2095000</v>
      </c>
      <c r="E569">
        <v>41900</v>
      </c>
      <c r="F569" s="8">
        <v>140679337</v>
      </c>
      <c r="G569" s="1">
        <v>294723211015000</v>
      </c>
      <c r="H569" s="1">
        <v>221042408785000</v>
      </c>
      <c r="I569">
        <f t="shared" si="8"/>
        <v>0</v>
      </c>
    </row>
    <row r="570" spans="1:9">
      <c r="A570">
        <v>20170321</v>
      </c>
      <c r="B570" s="2" t="s">
        <v>4</v>
      </c>
      <c r="C570" s="8">
        <v>2095000</v>
      </c>
      <c r="D570" s="8">
        <v>2128000</v>
      </c>
      <c r="E570">
        <v>42560</v>
      </c>
      <c r="F570" s="8">
        <v>140679337</v>
      </c>
      <c r="G570" s="1">
        <v>299365629136000</v>
      </c>
      <c r="H570" s="1">
        <v>224524222384000</v>
      </c>
      <c r="I570">
        <f t="shared" si="8"/>
        <v>0</v>
      </c>
    </row>
    <row r="571" spans="1:9">
      <c r="A571">
        <v>20170322</v>
      </c>
      <c r="B571" s="2" t="s">
        <v>4</v>
      </c>
      <c r="C571" s="8">
        <v>2128000</v>
      </c>
      <c r="D571" s="8">
        <v>2123000</v>
      </c>
      <c r="E571">
        <v>42460</v>
      </c>
      <c r="F571" s="8">
        <v>140679337</v>
      </c>
      <c r="G571" s="1">
        <v>298662232451000</v>
      </c>
      <c r="H571" s="1">
        <v>223996674869000</v>
      </c>
      <c r="I571">
        <f t="shared" si="8"/>
        <v>0</v>
      </c>
    </row>
    <row r="572" spans="1:9">
      <c r="A572">
        <v>20170323</v>
      </c>
      <c r="B572" s="2" t="s">
        <v>4</v>
      </c>
      <c r="C572" s="8">
        <v>2123000</v>
      </c>
      <c r="D572" s="8">
        <v>2090000</v>
      </c>
      <c r="E572">
        <v>41800</v>
      </c>
      <c r="F572" s="8">
        <v>140679337</v>
      </c>
      <c r="G572" s="1">
        <v>294019814330000</v>
      </c>
      <c r="H572" s="1">
        <v>220514861270000</v>
      </c>
      <c r="I572">
        <f t="shared" si="8"/>
        <v>0</v>
      </c>
    </row>
    <row r="573" spans="1:9">
      <c r="A573">
        <v>20170324</v>
      </c>
      <c r="B573" s="2" t="s">
        <v>4</v>
      </c>
      <c r="C573" s="8">
        <v>2090000</v>
      </c>
      <c r="D573" s="8">
        <v>2075000</v>
      </c>
      <c r="E573">
        <v>41500</v>
      </c>
      <c r="F573" s="8">
        <v>140679337</v>
      </c>
      <c r="G573" s="1">
        <v>291909624275000</v>
      </c>
      <c r="H573" s="1">
        <v>218932218725000</v>
      </c>
      <c r="I573">
        <f t="shared" si="8"/>
        <v>0</v>
      </c>
    </row>
    <row r="574" spans="1:9">
      <c r="A574">
        <v>20170327</v>
      </c>
      <c r="B574" s="2" t="s">
        <v>4</v>
      </c>
      <c r="C574" s="8">
        <v>2075000</v>
      </c>
      <c r="D574" s="8">
        <v>2060000</v>
      </c>
      <c r="E574">
        <v>41200</v>
      </c>
      <c r="F574" s="8">
        <v>140679337</v>
      </c>
      <c r="G574" s="1">
        <v>289799434220000</v>
      </c>
      <c r="H574" s="1">
        <v>217349576180000</v>
      </c>
      <c r="I574">
        <f t="shared" si="8"/>
        <v>0</v>
      </c>
    </row>
    <row r="575" spans="1:9">
      <c r="A575">
        <v>20170328</v>
      </c>
      <c r="B575" s="2" t="s">
        <v>4</v>
      </c>
      <c r="C575" s="8">
        <v>2060000</v>
      </c>
      <c r="D575" s="8">
        <v>2074000</v>
      </c>
      <c r="E575">
        <v>41480</v>
      </c>
      <c r="F575" s="8">
        <v>140679337</v>
      </c>
      <c r="G575" s="1">
        <v>291768944938000</v>
      </c>
      <c r="H575" s="1">
        <v>218826709222000</v>
      </c>
      <c r="I575">
        <f t="shared" si="8"/>
        <v>0</v>
      </c>
    </row>
    <row r="576" spans="1:9">
      <c r="A576">
        <v>20170329</v>
      </c>
      <c r="B576" s="2" t="s">
        <v>4</v>
      </c>
      <c r="C576" s="8">
        <v>2074000</v>
      </c>
      <c r="D576" s="8">
        <v>2089000</v>
      </c>
      <c r="E576">
        <v>41780</v>
      </c>
      <c r="F576" s="8">
        <v>140679337</v>
      </c>
      <c r="G576" s="1">
        <v>293879134993000</v>
      </c>
      <c r="H576" s="1">
        <v>220409351767000</v>
      </c>
      <c r="I576">
        <f t="shared" si="8"/>
        <v>0</v>
      </c>
    </row>
    <row r="577" spans="1:9">
      <c r="A577">
        <v>20170330</v>
      </c>
      <c r="B577" s="2" t="s">
        <v>4</v>
      </c>
      <c r="C577" s="8">
        <v>2089000</v>
      </c>
      <c r="D577" s="8">
        <v>2099000</v>
      </c>
      <c r="E577">
        <v>41980</v>
      </c>
      <c r="F577" s="8">
        <v>140679337</v>
      </c>
      <c r="G577" s="1">
        <v>295285928363000</v>
      </c>
      <c r="H577" s="1">
        <v>221464446797000</v>
      </c>
      <c r="I577">
        <f t="shared" si="8"/>
        <v>0</v>
      </c>
    </row>
    <row r="578" spans="1:9">
      <c r="A578">
        <v>20170331</v>
      </c>
      <c r="B578" s="2" t="s">
        <v>4</v>
      </c>
      <c r="C578" s="8">
        <v>2099000</v>
      </c>
      <c r="D578" s="8">
        <v>2060000</v>
      </c>
      <c r="E578">
        <v>41200</v>
      </c>
      <c r="F578" s="8">
        <v>140679337</v>
      </c>
      <c r="G578" s="1">
        <v>289799434220000</v>
      </c>
      <c r="H578" s="1">
        <v>217349576180000</v>
      </c>
      <c r="I578">
        <f t="shared" si="8"/>
        <v>0</v>
      </c>
    </row>
    <row r="579" spans="1:9">
      <c r="A579">
        <v>20170403</v>
      </c>
      <c r="B579" s="2" t="s">
        <v>4</v>
      </c>
      <c r="C579" s="8">
        <v>2060000</v>
      </c>
      <c r="D579" s="8">
        <v>2072000</v>
      </c>
      <c r="E579">
        <v>41440</v>
      </c>
      <c r="F579" s="8">
        <v>140679337</v>
      </c>
      <c r="G579" s="1">
        <v>291487586264000</v>
      </c>
      <c r="H579" s="1">
        <v>218615690216000</v>
      </c>
      <c r="I579">
        <f t="shared" si="8"/>
        <v>0</v>
      </c>
    </row>
    <row r="580" spans="1:9">
      <c r="A580">
        <v>20170404</v>
      </c>
      <c r="B580" s="2" t="s">
        <v>4</v>
      </c>
      <c r="C580" s="8">
        <v>2072000</v>
      </c>
      <c r="D580" s="8">
        <v>2104000</v>
      </c>
      <c r="E580">
        <v>42080</v>
      </c>
      <c r="F580" s="8">
        <v>140679337</v>
      </c>
      <c r="G580" s="1">
        <v>295989325048000</v>
      </c>
      <c r="H580" s="1">
        <v>221991994312000</v>
      </c>
      <c r="I580">
        <f t="shared" ref="I580:I643" si="9">IF(C580*F580=D579*F579,0,1)</f>
        <v>0</v>
      </c>
    </row>
    <row r="581" spans="1:9">
      <c r="A581">
        <v>20170405</v>
      </c>
      <c r="B581" s="2" t="s">
        <v>4</v>
      </c>
      <c r="C581" s="8">
        <v>2104000</v>
      </c>
      <c r="D581" s="8">
        <v>2107000</v>
      </c>
      <c r="E581">
        <v>42140</v>
      </c>
      <c r="F581" s="8">
        <v>140679337</v>
      </c>
      <c r="G581" s="1">
        <v>296411363059000</v>
      </c>
      <c r="H581" s="1">
        <v>222308522821000</v>
      </c>
      <c r="I581">
        <f t="shared" si="9"/>
        <v>0</v>
      </c>
    </row>
    <row r="582" spans="1:9">
      <c r="A582">
        <v>20170406</v>
      </c>
      <c r="B582" s="2" t="s">
        <v>4</v>
      </c>
      <c r="C582" s="8">
        <v>2107000</v>
      </c>
      <c r="D582" s="8">
        <v>2092000</v>
      </c>
      <c r="E582">
        <v>41840</v>
      </c>
      <c r="F582" s="8">
        <v>140679337</v>
      </c>
      <c r="G582" s="1">
        <v>294301173004000</v>
      </c>
      <c r="H582" s="1">
        <v>220725880276000</v>
      </c>
      <c r="I582">
        <f t="shared" si="9"/>
        <v>0</v>
      </c>
    </row>
    <row r="583" spans="1:9">
      <c r="A583">
        <v>20170407</v>
      </c>
      <c r="B583" s="2" t="s">
        <v>4</v>
      </c>
      <c r="C583" s="8">
        <v>2092000</v>
      </c>
      <c r="D583" s="8">
        <v>2080000</v>
      </c>
      <c r="E583">
        <v>41600</v>
      </c>
      <c r="F583" s="8">
        <v>140679337</v>
      </c>
      <c r="G583" s="1">
        <v>292613020960000</v>
      </c>
      <c r="H583" s="1">
        <v>219459766240000</v>
      </c>
      <c r="I583">
        <f t="shared" si="9"/>
        <v>0</v>
      </c>
    </row>
    <row r="584" spans="1:9">
      <c r="A584">
        <v>20170410</v>
      </c>
      <c r="B584" s="2" t="s">
        <v>4</v>
      </c>
      <c r="C584" s="8">
        <v>2080000</v>
      </c>
      <c r="D584" s="8">
        <v>2097000</v>
      </c>
      <c r="E584">
        <v>41940</v>
      </c>
      <c r="F584" s="8">
        <v>140679337</v>
      </c>
      <c r="G584" s="1">
        <v>295004569689000</v>
      </c>
      <c r="H584" s="1">
        <v>221253427791000</v>
      </c>
      <c r="I584">
        <f t="shared" si="9"/>
        <v>0</v>
      </c>
    </row>
    <row r="585" spans="1:9">
      <c r="A585">
        <v>20170411</v>
      </c>
      <c r="B585" s="2" t="s">
        <v>4</v>
      </c>
      <c r="C585" s="8">
        <v>2097000</v>
      </c>
      <c r="D585" s="8">
        <v>2080000</v>
      </c>
      <c r="E585">
        <v>41600</v>
      </c>
      <c r="F585" s="8">
        <v>140679337</v>
      </c>
      <c r="G585" s="1">
        <v>292613020960000</v>
      </c>
      <c r="H585" s="1">
        <v>219459766240000</v>
      </c>
      <c r="I585">
        <f t="shared" si="9"/>
        <v>0</v>
      </c>
    </row>
    <row r="586" spans="1:9">
      <c r="A586">
        <v>20170412</v>
      </c>
      <c r="B586" s="2" t="s">
        <v>4</v>
      </c>
      <c r="C586" s="8">
        <v>2080000</v>
      </c>
      <c r="D586" s="8">
        <v>2095000</v>
      </c>
      <c r="E586">
        <v>41900</v>
      </c>
      <c r="F586" s="8">
        <v>140679337</v>
      </c>
      <c r="G586" s="1">
        <v>294723211015000</v>
      </c>
      <c r="H586" s="1">
        <v>221042408785000</v>
      </c>
      <c r="I586">
        <f t="shared" si="9"/>
        <v>0</v>
      </c>
    </row>
    <row r="587" spans="1:9">
      <c r="A587">
        <v>20170413</v>
      </c>
      <c r="B587" s="2" t="s">
        <v>4</v>
      </c>
      <c r="C587" s="8">
        <v>2095000</v>
      </c>
      <c r="D587" s="8">
        <v>2121000</v>
      </c>
      <c r="E587">
        <v>42420</v>
      </c>
      <c r="F587" s="8">
        <v>140679337</v>
      </c>
      <c r="G587" s="1">
        <v>298380873777000</v>
      </c>
      <c r="H587" s="1">
        <v>223785655863000</v>
      </c>
      <c r="I587">
        <f t="shared" si="9"/>
        <v>0</v>
      </c>
    </row>
    <row r="588" spans="1:9">
      <c r="A588">
        <v>20170414</v>
      </c>
      <c r="B588" s="2" t="s">
        <v>4</v>
      </c>
      <c r="C588" s="8">
        <v>2121000</v>
      </c>
      <c r="D588" s="8">
        <v>2101000</v>
      </c>
      <c r="E588">
        <v>42020</v>
      </c>
      <c r="F588" s="8">
        <v>140679337</v>
      </c>
      <c r="G588" s="1">
        <v>295567287037000</v>
      </c>
      <c r="H588" s="1">
        <v>221675465803000</v>
      </c>
      <c r="I588">
        <f t="shared" si="9"/>
        <v>0</v>
      </c>
    </row>
    <row r="589" spans="1:9">
      <c r="A589">
        <v>20170417</v>
      </c>
      <c r="B589" s="2" t="s">
        <v>4</v>
      </c>
      <c r="C589" s="8">
        <v>2101000</v>
      </c>
      <c r="D589" s="8">
        <v>2078000</v>
      </c>
      <c r="E589">
        <v>41560</v>
      </c>
      <c r="F589" s="8">
        <v>140679337</v>
      </c>
      <c r="G589" s="1">
        <v>292331662286000</v>
      </c>
      <c r="H589" s="1">
        <v>219248747234000</v>
      </c>
      <c r="I589">
        <f t="shared" si="9"/>
        <v>0</v>
      </c>
    </row>
    <row r="590" spans="1:9">
      <c r="A590">
        <v>20170418</v>
      </c>
      <c r="B590" s="2" t="s">
        <v>4</v>
      </c>
      <c r="C590" s="8">
        <v>2078000</v>
      </c>
      <c r="D590" s="8">
        <v>2075000</v>
      </c>
      <c r="E590">
        <v>41500</v>
      </c>
      <c r="F590" s="8">
        <v>140679337</v>
      </c>
      <c r="G590" s="1">
        <v>291909624275000</v>
      </c>
      <c r="H590" s="1">
        <v>218932218725000</v>
      </c>
      <c r="I590">
        <f t="shared" si="9"/>
        <v>0</v>
      </c>
    </row>
    <row r="591" spans="1:9">
      <c r="A591">
        <v>20170419</v>
      </c>
      <c r="B591" s="2" t="s">
        <v>4</v>
      </c>
      <c r="C591" s="8">
        <v>2075000</v>
      </c>
      <c r="D591" s="8">
        <v>2045000</v>
      </c>
      <c r="E591">
        <v>40900</v>
      </c>
      <c r="F591" s="8">
        <v>140679337</v>
      </c>
      <c r="G591" s="1">
        <v>287689244165000</v>
      </c>
      <c r="H591" s="1">
        <v>215766933635000</v>
      </c>
      <c r="I591">
        <f t="shared" si="9"/>
        <v>0</v>
      </c>
    </row>
    <row r="592" spans="1:9">
      <c r="A592">
        <v>20170420</v>
      </c>
      <c r="B592" s="2" t="s">
        <v>4</v>
      </c>
      <c r="C592" s="8">
        <v>2045000</v>
      </c>
      <c r="D592" s="8">
        <v>2014000</v>
      </c>
      <c r="E592">
        <v>40280</v>
      </c>
      <c r="F592" s="8">
        <v>140679337</v>
      </c>
      <c r="G592" s="1">
        <v>283328184718000</v>
      </c>
      <c r="H592" s="1">
        <v>212496139042000</v>
      </c>
      <c r="I592">
        <f t="shared" si="9"/>
        <v>0</v>
      </c>
    </row>
    <row r="593" spans="1:10">
      <c r="A593" s="5">
        <v>20170421</v>
      </c>
      <c r="B593" s="6" t="s">
        <v>4</v>
      </c>
      <c r="C593" s="8">
        <v>2014000</v>
      </c>
      <c r="D593" s="8">
        <v>2038000</v>
      </c>
      <c r="E593" s="5">
        <v>40760</v>
      </c>
      <c r="F593" s="8">
        <v>139659337</v>
      </c>
      <c r="G593" s="7">
        <v>284625728806000</v>
      </c>
      <c r="H593" s="7">
        <v>213469297114000</v>
      </c>
      <c r="I593" s="5">
        <f t="shared" si="9"/>
        <v>1</v>
      </c>
      <c r="J593" t="s">
        <v>24</v>
      </c>
    </row>
    <row r="594" spans="1:10">
      <c r="A594">
        <v>20170424</v>
      </c>
      <c r="B594" s="2" t="s">
        <v>4</v>
      </c>
      <c r="C594" s="8">
        <v>2038000</v>
      </c>
      <c r="D594" s="8">
        <v>2062000</v>
      </c>
      <c r="E594">
        <v>41240</v>
      </c>
      <c r="F594" s="8">
        <v>139659337</v>
      </c>
      <c r="G594" s="1">
        <v>287977552894000</v>
      </c>
      <c r="H594" s="1">
        <v>215983165186000</v>
      </c>
      <c r="I594">
        <f t="shared" si="9"/>
        <v>0</v>
      </c>
    </row>
    <row r="595" spans="1:10">
      <c r="A595">
        <v>20170425</v>
      </c>
      <c r="B595" s="2" t="s">
        <v>4</v>
      </c>
      <c r="C595" s="8">
        <v>2062000</v>
      </c>
      <c r="D595" s="8">
        <v>2135000</v>
      </c>
      <c r="E595">
        <v>42700</v>
      </c>
      <c r="F595" s="8">
        <v>139659337</v>
      </c>
      <c r="G595" s="1">
        <v>298172684495000</v>
      </c>
      <c r="H595" s="1">
        <v>223629513905000</v>
      </c>
      <c r="I595">
        <f t="shared" si="9"/>
        <v>0</v>
      </c>
    </row>
    <row r="596" spans="1:10">
      <c r="A596">
        <v>20170426</v>
      </c>
      <c r="B596" s="2" t="s">
        <v>4</v>
      </c>
      <c r="C596" s="8">
        <v>2135000</v>
      </c>
      <c r="D596" s="8">
        <v>2140000</v>
      </c>
      <c r="E596">
        <v>42800</v>
      </c>
      <c r="F596" s="8">
        <v>139659337</v>
      </c>
      <c r="G596" s="1">
        <v>298870981180000</v>
      </c>
      <c r="H596" s="1">
        <v>224153236420000</v>
      </c>
      <c r="I596">
        <f t="shared" si="9"/>
        <v>0</v>
      </c>
    </row>
    <row r="597" spans="1:10">
      <c r="A597">
        <v>20170427</v>
      </c>
      <c r="B597" s="2" t="s">
        <v>4</v>
      </c>
      <c r="C597" s="8">
        <v>2140000</v>
      </c>
      <c r="D597" s="8">
        <v>2192000</v>
      </c>
      <c r="E597">
        <v>43840</v>
      </c>
      <c r="F597" s="8">
        <v>139659337</v>
      </c>
      <c r="G597" s="1">
        <v>306133266704000</v>
      </c>
      <c r="H597" s="1">
        <v>229599950576000</v>
      </c>
      <c r="I597">
        <f t="shared" si="9"/>
        <v>0</v>
      </c>
    </row>
    <row r="598" spans="1:10">
      <c r="A598">
        <v>20170428</v>
      </c>
      <c r="B598" s="2" t="s">
        <v>4</v>
      </c>
      <c r="C598" s="8">
        <v>2192000</v>
      </c>
      <c r="D598" s="8">
        <v>2231000</v>
      </c>
      <c r="E598">
        <v>44620</v>
      </c>
      <c r="F598" s="8">
        <v>139659337</v>
      </c>
      <c r="G598" s="1">
        <v>311579980847000</v>
      </c>
      <c r="H598" s="1">
        <v>233684986193000</v>
      </c>
      <c r="I598">
        <f t="shared" si="9"/>
        <v>0</v>
      </c>
    </row>
    <row r="599" spans="1:10">
      <c r="A599">
        <v>20170502</v>
      </c>
      <c r="B599" s="2" t="s">
        <v>4</v>
      </c>
      <c r="C599" s="8">
        <v>2231000</v>
      </c>
      <c r="D599" s="8">
        <v>2245000</v>
      </c>
      <c r="E599">
        <v>44900</v>
      </c>
      <c r="F599" s="8">
        <v>139659337</v>
      </c>
      <c r="G599" s="1">
        <v>313535211565000</v>
      </c>
      <c r="H599" s="1">
        <v>235151409235000</v>
      </c>
      <c r="I599">
        <f t="shared" si="9"/>
        <v>0</v>
      </c>
    </row>
    <row r="600" spans="1:10">
      <c r="A600">
        <v>20170504</v>
      </c>
      <c r="B600" s="2" t="s">
        <v>4</v>
      </c>
      <c r="C600" s="8">
        <v>2245000</v>
      </c>
      <c r="D600" s="8">
        <v>2276000</v>
      </c>
      <c r="E600">
        <v>45520</v>
      </c>
      <c r="F600" s="8">
        <v>139659337</v>
      </c>
      <c r="G600" s="1">
        <v>317864651012000</v>
      </c>
      <c r="H600" s="1">
        <v>238398488828000</v>
      </c>
      <c r="I600">
        <f t="shared" si="9"/>
        <v>0</v>
      </c>
    </row>
    <row r="601" spans="1:10">
      <c r="A601">
        <v>20170508</v>
      </c>
      <c r="B601" s="2" t="s">
        <v>4</v>
      </c>
      <c r="C601" s="8">
        <v>2276000</v>
      </c>
      <c r="D601" s="8">
        <v>2351000</v>
      </c>
      <c r="E601">
        <v>47020</v>
      </c>
      <c r="F601" s="8">
        <v>139659337</v>
      </c>
      <c r="G601" s="1">
        <v>328339101287000</v>
      </c>
      <c r="H601" s="1">
        <v>246254326553000</v>
      </c>
      <c r="I601">
        <f t="shared" si="9"/>
        <v>0</v>
      </c>
    </row>
    <row r="602" spans="1:10">
      <c r="A602">
        <v>20170510</v>
      </c>
      <c r="B602" s="2" t="s">
        <v>4</v>
      </c>
      <c r="C602" s="8">
        <v>2351000</v>
      </c>
      <c r="D602" s="8">
        <v>2280000</v>
      </c>
      <c r="E602">
        <v>45600</v>
      </c>
      <c r="F602" s="8">
        <v>139659337</v>
      </c>
      <c r="G602" s="1">
        <v>318423288360000</v>
      </c>
      <c r="H602" s="1">
        <v>238817466840000</v>
      </c>
      <c r="I602">
        <f t="shared" si="9"/>
        <v>0</v>
      </c>
    </row>
    <row r="603" spans="1:10">
      <c r="A603">
        <v>20170511</v>
      </c>
      <c r="B603" s="2" t="s">
        <v>4</v>
      </c>
      <c r="C603" s="8">
        <v>2280000</v>
      </c>
      <c r="D603" s="8">
        <v>2275000</v>
      </c>
      <c r="E603">
        <v>45500</v>
      </c>
      <c r="F603" s="8">
        <v>139659337</v>
      </c>
      <c r="G603" s="1">
        <v>317724991675000</v>
      </c>
      <c r="H603" s="1">
        <v>238293744325000</v>
      </c>
      <c r="I603">
        <f t="shared" si="9"/>
        <v>0</v>
      </c>
    </row>
    <row r="604" spans="1:10">
      <c r="A604">
        <v>20170512</v>
      </c>
      <c r="B604" s="2" t="s">
        <v>4</v>
      </c>
      <c r="C604" s="8">
        <v>2275000</v>
      </c>
      <c r="D604" s="8">
        <v>2291000</v>
      </c>
      <c r="E604">
        <v>45820</v>
      </c>
      <c r="F604" s="8">
        <v>139659337</v>
      </c>
      <c r="G604" s="1">
        <v>319959541067000</v>
      </c>
      <c r="H604" s="1">
        <v>239969656373000</v>
      </c>
      <c r="I604">
        <f t="shared" si="9"/>
        <v>0</v>
      </c>
    </row>
    <row r="605" spans="1:10">
      <c r="A605">
        <v>20170515</v>
      </c>
      <c r="B605" s="2" t="s">
        <v>4</v>
      </c>
      <c r="C605" s="8">
        <v>2291000</v>
      </c>
      <c r="D605" s="8">
        <v>2305000</v>
      </c>
      <c r="E605">
        <v>46100</v>
      </c>
      <c r="F605" s="8">
        <v>139659337</v>
      </c>
      <c r="G605" s="1">
        <v>321914771785000</v>
      </c>
      <c r="H605" s="1">
        <v>241436079415000</v>
      </c>
      <c r="I605">
        <f t="shared" si="9"/>
        <v>0</v>
      </c>
    </row>
    <row r="606" spans="1:10">
      <c r="A606">
        <v>20170516</v>
      </c>
      <c r="B606" s="2" t="s">
        <v>4</v>
      </c>
      <c r="C606" s="8">
        <v>2305000</v>
      </c>
      <c r="D606" s="8">
        <v>2319000</v>
      </c>
      <c r="E606">
        <v>46380</v>
      </c>
      <c r="F606" s="8">
        <v>139659337</v>
      </c>
      <c r="G606" s="1">
        <v>323870002503000</v>
      </c>
      <c r="H606" s="1">
        <v>242902502457000</v>
      </c>
      <c r="I606">
        <f t="shared" si="9"/>
        <v>0</v>
      </c>
    </row>
    <row r="607" spans="1:10">
      <c r="A607">
        <v>20170517</v>
      </c>
      <c r="B607" s="2" t="s">
        <v>4</v>
      </c>
      <c r="C607" s="8">
        <v>2319000</v>
      </c>
      <c r="D607" s="8">
        <v>2317000</v>
      </c>
      <c r="E607">
        <v>46340</v>
      </c>
      <c r="F607" s="8">
        <v>139659337</v>
      </c>
      <c r="G607" s="1">
        <v>323590683829000</v>
      </c>
      <c r="H607" s="1">
        <v>242693013451000</v>
      </c>
      <c r="I607">
        <f t="shared" si="9"/>
        <v>0</v>
      </c>
    </row>
    <row r="608" spans="1:10">
      <c r="A608">
        <v>20170518</v>
      </c>
      <c r="B608" s="2" t="s">
        <v>4</v>
      </c>
      <c r="C608" s="8">
        <v>2317000</v>
      </c>
      <c r="D608" s="8">
        <v>2297000</v>
      </c>
      <c r="E608">
        <v>45940</v>
      </c>
      <c r="F608" s="8">
        <v>139659337</v>
      </c>
      <c r="G608" s="1">
        <v>320797497089000</v>
      </c>
      <c r="H608" s="1">
        <v>240598123391000</v>
      </c>
      <c r="I608">
        <f t="shared" si="9"/>
        <v>0</v>
      </c>
    </row>
    <row r="609" spans="1:10">
      <c r="A609">
        <v>20170519</v>
      </c>
      <c r="B609" s="2" t="s">
        <v>4</v>
      </c>
      <c r="C609" s="8">
        <v>2297000</v>
      </c>
      <c r="D609" s="8">
        <v>2236000</v>
      </c>
      <c r="E609">
        <v>44720</v>
      </c>
      <c r="F609" s="8">
        <v>139659337</v>
      </c>
      <c r="G609" s="1">
        <v>312278277532000</v>
      </c>
      <c r="H609" s="1">
        <v>234208708708000</v>
      </c>
      <c r="I609">
        <f t="shared" si="9"/>
        <v>0</v>
      </c>
    </row>
    <row r="610" spans="1:10">
      <c r="A610">
        <v>20170522</v>
      </c>
      <c r="B610" s="2" t="s">
        <v>4</v>
      </c>
      <c r="C610" s="8">
        <v>2236000</v>
      </c>
      <c r="D610" s="8">
        <v>2255000</v>
      </c>
      <c r="E610">
        <v>45100</v>
      </c>
      <c r="F610" s="8">
        <v>139659337</v>
      </c>
      <c r="G610" s="1">
        <v>314931804935000</v>
      </c>
      <c r="H610" s="1">
        <v>236198854265000</v>
      </c>
      <c r="I610">
        <f t="shared" si="9"/>
        <v>0</v>
      </c>
    </row>
    <row r="611" spans="1:10">
      <c r="A611" s="5">
        <v>20170523</v>
      </c>
      <c r="B611" s="6" t="s">
        <v>4</v>
      </c>
      <c r="C611" s="8">
        <v>2255000</v>
      </c>
      <c r="D611" s="8">
        <v>2246000</v>
      </c>
      <c r="E611" s="5">
        <v>44920</v>
      </c>
      <c r="F611" s="8">
        <v>130668494</v>
      </c>
      <c r="G611" s="7">
        <v>293481437524000</v>
      </c>
      <c r="H611" s="7">
        <v>220111079266000</v>
      </c>
      <c r="I611" s="5">
        <f t="shared" si="9"/>
        <v>1</v>
      </c>
      <c r="J611" t="s">
        <v>27</v>
      </c>
    </row>
    <row r="612" spans="1:10">
      <c r="A612">
        <v>20170524</v>
      </c>
      <c r="B612" s="2" t="s">
        <v>4</v>
      </c>
      <c r="C612" s="8">
        <v>2246000</v>
      </c>
      <c r="D612" s="8">
        <v>2244000</v>
      </c>
      <c r="E612">
        <v>44880</v>
      </c>
      <c r="F612" s="8">
        <v>130668494</v>
      </c>
      <c r="G612" s="1">
        <v>293220100536000</v>
      </c>
      <c r="H612" s="1">
        <v>219915076524000</v>
      </c>
      <c r="I612">
        <f t="shared" si="9"/>
        <v>0</v>
      </c>
    </row>
    <row r="613" spans="1:10">
      <c r="A613">
        <v>20170525</v>
      </c>
      <c r="B613" s="2" t="s">
        <v>4</v>
      </c>
      <c r="C613" s="8">
        <v>2244000</v>
      </c>
      <c r="D613" s="8">
        <v>2284000</v>
      </c>
      <c r="E613">
        <v>45680</v>
      </c>
      <c r="F613" s="8">
        <v>130668494</v>
      </c>
      <c r="G613" s="1">
        <v>298446840296000</v>
      </c>
      <c r="H613" s="1">
        <v>223835131364000</v>
      </c>
      <c r="I613">
        <f t="shared" si="9"/>
        <v>0</v>
      </c>
    </row>
    <row r="614" spans="1:10">
      <c r="A614">
        <v>20170526</v>
      </c>
      <c r="B614" s="2" t="s">
        <v>4</v>
      </c>
      <c r="C614" s="8">
        <v>2284000</v>
      </c>
      <c r="D614" s="8">
        <v>2304000</v>
      </c>
      <c r="E614">
        <v>46080</v>
      </c>
      <c r="F614" s="8">
        <v>130668494</v>
      </c>
      <c r="G614" s="1">
        <v>301060210176000</v>
      </c>
      <c r="H614" s="1">
        <v>225795158784000</v>
      </c>
      <c r="I614">
        <f t="shared" si="9"/>
        <v>0</v>
      </c>
    </row>
    <row r="615" spans="1:10">
      <c r="A615">
        <v>20170529</v>
      </c>
      <c r="B615" s="2" t="s">
        <v>4</v>
      </c>
      <c r="C615" s="8">
        <v>2304000</v>
      </c>
      <c r="D615" s="8">
        <v>2281000</v>
      </c>
      <c r="E615">
        <v>45620</v>
      </c>
      <c r="F615" s="8">
        <v>130668494</v>
      </c>
      <c r="G615" s="1">
        <v>298054834814000</v>
      </c>
      <c r="H615" s="1">
        <v>223541127251000</v>
      </c>
      <c r="I615">
        <f t="shared" si="9"/>
        <v>0</v>
      </c>
    </row>
    <row r="616" spans="1:10">
      <c r="A616">
        <v>20170530</v>
      </c>
      <c r="B616" s="2" t="s">
        <v>4</v>
      </c>
      <c r="C616" s="8">
        <v>2281000</v>
      </c>
      <c r="D616" s="8">
        <v>2232000</v>
      </c>
      <c r="E616">
        <v>44640</v>
      </c>
      <c r="F616" s="8">
        <v>130668494</v>
      </c>
      <c r="G616" s="1">
        <v>291652078608000</v>
      </c>
      <c r="H616" s="1">
        <v>218739060072000</v>
      </c>
      <c r="I616">
        <f t="shared" si="9"/>
        <v>0</v>
      </c>
    </row>
    <row r="617" spans="1:10">
      <c r="A617">
        <v>20170531</v>
      </c>
      <c r="B617" s="2" t="s">
        <v>4</v>
      </c>
      <c r="C617" s="8">
        <v>2232000</v>
      </c>
      <c r="D617" s="8">
        <v>2235000</v>
      </c>
      <c r="E617">
        <v>44700</v>
      </c>
      <c r="F617" s="8">
        <v>130668494</v>
      </c>
      <c r="G617" s="1">
        <v>292044084090000</v>
      </c>
      <c r="H617" s="1">
        <v>219033064185000</v>
      </c>
      <c r="I617">
        <f t="shared" si="9"/>
        <v>0</v>
      </c>
    </row>
    <row r="618" spans="1:10">
      <c r="A618">
        <v>20170601</v>
      </c>
      <c r="B618" s="2" t="s">
        <v>4</v>
      </c>
      <c r="C618" s="8">
        <v>2235000</v>
      </c>
      <c r="D618" s="8">
        <v>2234000</v>
      </c>
      <c r="E618">
        <v>44680</v>
      </c>
      <c r="F618" s="8">
        <v>130668494</v>
      </c>
      <c r="G618" s="1">
        <v>291913415596000</v>
      </c>
      <c r="H618" s="1">
        <v>218935062814000</v>
      </c>
      <c r="I618">
        <f t="shared" si="9"/>
        <v>0</v>
      </c>
    </row>
    <row r="619" spans="1:10">
      <c r="A619">
        <v>20170602</v>
      </c>
      <c r="B619" s="2" t="s">
        <v>4</v>
      </c>
      <c r="C619" s="8">
        <v>2234000</v>
      </c>
      <c r="D619" s="8">
        <v>2298000</v>
      </c>
      <c r="E619">
        <v>45960</v>
      </c>
      <c r="F619" s="8">
        <v>130668494</v>
      </c>
      <c r="G619" s="1">
        <v>300276199212000</v>
      </c>
      <c r="H619" s="1">
        <v>225207150558000</v>
      </c>
      <c r="I619">
        <f t="shared" si="9"/>
        <v>0</v>
      </c>
    </row>
    <row r="620" spans="1:10">
      <c r="A620">
        <v>20170605</v>
      </c>
      <c r="B620" s="2" t="s">
        <v>4</v>
      </c>
      <c r="C620" s="8">
        <v>2298000</v>
      </c>
      <c r="D620" s="8">
        <v>2297000</v>
      </c>
      <c r="E620">
        <v>45940</v>
      </c>
      <c r="F620" s="8">
        <v>130668494</v>
      </c>
      <c r="G620" s="1">
        <v>300145530718000</v>
      </c>
      <c r="H620" s="1">
        <v>225109149187000</v>
      </c>
      <c r="I620">
        <f t="shared" si="9"/>
        <v>0</v>
      </c>
    </row>
    <row r="621" spans="1:10">
      <c r="A621">
        <v>20170607</v>
      </c>
      <c r="B621" s="2" t="s">
        <v>4</v>
      </c>
      <c r="C621" s="8">
        <v>2297000</v>
      </c>
      <c r="D621" s="8">
        <v>2265000</v>
      </c>
      <c r="E621">
        <v>45300</v>
      </c>
      <c r="F621" s="8">
        <v>130668494</v>
      </c>
      <c r="G621" s="1">
        <v>295964138910000</v>
      </c>
      <c r="H621" s="1">
        <v>221973105315000</v>
      </c>
      <c r="I621">
        <f t="shared" si="9"/>
        <v>0</v>
      </c>
    </row>
    <row r="622" spans="1:10">
      <c r="A622">
        <v>20170608</v>
      </c>
      <c r="B622" s="2" t="s">
        <v>4</v>
      </c>
      <c r="C622" s="8">
        <v>2265000</v>
      </c>
      <c r="D622" s="8">
        <v>2258000</v>
      </c>
      <c r="E622">
        <v>45160</v>
      </c>
      <c r="F622" s="8">
        <v>130668494</v>
      </c>
      <c r="G622" s="1">
        <v>295049459452000</v>
      </c>
      <c r="H622" s="1">
        <v>221287095718000</v>
      </c>
      <c r="I622">
        <f t="shared" si="9"/>
        <v>0</v>
      </c>
    </row>
    <row r="623" spans="1:10">
      <c r="A623">
        <v>20170609</v>
      </c>
      <c r="B623" s="2" t="s">
        <v>4</v>
      </c>
      <c r="C623" s="8">
        <v>2258000</v>
      </c>
      <c r="D623" s="8">
        <v>2305000</v>
      </c>
      <c r="E623">
        <v>46100</v>
      </c>
      <c r="F623" s="8">
        <v>130668494</v>
      </c>
      <c r="G623" s="1">
        <v>301190878670000</v>
      </c>
      <c r="H623" s="1">
        <v>222881251230000</v>
      </c>
      <c r="I623">
        <f t="shared" si="9"/>
        <v>0</v>
      </c>
    </row>
    <row r="624" spans="1:10">
      <c r="A624">
        <v>20170612</v>
      </c>
      <c r="B624" s="2" t="s">
        <v>4</v>
      </c>
      <c r="C624" s="8">
        <v>2305000</v>
      </c>
      <c r="D624" s="8">
        <v>2269000</v>
      </c>
      <c r="E624">
        <v>45380</v>
      </c>
      <c r="F624" s="8">
        <v>130668494</v>
      </c>
      <c r="G624" s="1">
        <v>296486812886000</v>
      </c>
      <c r="H624" s="1">
        <v>219400242534000</v>
      </c>
      <c r="I624">
        <f t="shared" si="9"/>
        <v>0</v>
      </c>
    </row>
    <row r="625" spans="1:9">
      <c r="A625">
        <v>20170613</v>
      </c>
      <c r="B625" s="2" t="s">
        <v>4</v>
      </c>
      <c r="C625" s="8">
        <v>2269000</v>
      </c>
      <c r="D625" s="8">
        <v>2270000</v>
      </c>
      <c r="E625">
        <v>45400</v>
      </c>
      <c r="F625" s="8">
        <v>130668494</v>
      </c>
      <c r="G625" s="1">
        <v>296617481380000</v>
      </c>
      <c r="H625" s="1">
        <v>219496937220000</v>
      </c>
      <c r="I625">
        <f t="shared" si="9"/>
        <v>0</v>
      </c>
    </row>
    <row r="626" spans="1:9">
      <c r="A626">
        <v>20170614</v>
      </c>
      <c r="B626" s="2" t="s">
        <v>4</v>
      </c>
      <c r="C626" s="8">
        <v>2270000</v>
      </c>
      <c r="D626" s="8">
        <v>2268000</v>
      </c>
      <c r="E626">
        <v>45360</v>
      </c>
      <c r="F626" s="8">
        <v>130668494</v>
      </c>
      <c r="G626" s="1">
        <v>296356144392000</v>
      </c>
      <c r="H626" s="1">
        <v>219303547848000</v>
      </c>
      <c r="I626">
        <f t="shared" si="9"/>
        <v>0</v>
      </c>
    </row>
    <row r="627" spans="1:9">
      <c r="A627">
        <v>20170615</v>
      </c>
      <c r="B627" s="2" t="s">
        <v>4</v>
      </c>
      <c r="C627" s="8">
        <v>2268000</v>
      </c>
      <c r="D627" s="8">
        <v>2284000</v>
      </c>
      <c r="E627">
        <v>45680</v>
      </c>
      <c r="F627" s="8">
        <v>130668494</v>
      </c>
      <c r="G627" s="1">
        <v>298446840296000</v>
      </c>
      <c r="H627" s="1">
        <v>220850662824000</v>
      </c>
      <c r="I627">
        <f t="shared" si="9"/>
        <v>0</v>
      </c>
    </row>
    <row r="628" spans="1:9">
      <c r="A628">
        <v>20170616</v>
      </c>
      <c r="B628" s="2" t="s">
        <v>4</v>
      </c>
      <c r="C628" s="8">
        <v>2284000</v>
      </c>
      <c r="D628" s="8">
        <v>2279000</v>
      </c>
      <c r="E628">
        <v>45580</v>
      </c>
      <c r="F628" s="8">
        <v>130668494</v>
      </c>
      <c r="G628" s="1">
        <v>297793497826000</v>
      </c>
      <c r="H628" s="1">
        <v>220367189394000</v>
      </c>
      <c r="I628">
        <f t="shared" si="9"/>
        <v>0</v>
      </c>
    </row>
    <row r="629" spans="1:9">
      <c r="A629">
        <v>20170619</v>
      </c>
      <c r="B629" s="2" t="s">
        <v>4</v>
      </c>
      <c r="C629" s="8">
        <v>2279000</v>
      </c>
      <c r="D629" s="8">
        <v>2328000</v>
      </c>
      <c r="E629">
        <v>46560</v>
      </c>
      <c r="F629" s="8">
        <v>130668494</v>
      </c>
      <c r="G629" s="1">
        <v>304196254032000</v>
      </c>
      <c r="H629" s="1">
        <v>225105229008000</v>
      </c>
      <c r="I629">
        <f t="shared" si="9"/>
        <v>0</v>
      </c>
    </row>
    <row r="630" spans="1:9">
      <c r="A630">
        <v>20170620</v>
      </c>
      <c r="B630" s="2" t="s">
        <v>4</v>
      </c>
      <c r="C630" s="8">
        <v>2328000</v>
      </c>
      <c r="D630" s="8">
        <v>2407000</v>
      </c>
      <c r="E630">
        <v>48140</v>
      </c>
      <c r="F630" s="8">
        <v>130668494</v>
      </c>
      <c r="G630" s="1">
        <v>314519065058000</v>
      </c>
      <c r="H630" s="1">
        <v>232744109202000</v>
      </c>
      <c r="I630">
        <f t="shared" si="9"/>
        <v>0</v>
      </c>
    </row>
    <row r="631" spans="1:9">
      <c r="A631">
        <v>20170621</v>
      </c>
      <c r="B631" s="2" t="s">
        <v>4</v>
      </c>
      <c r="C631" s="8">
        <v>2407000</v>
      </c>
      <c r="D631" s="8">
        <v>2374000</v>
      </c>
      <c r="E631">
        <v>47480</v>
      </c>
      <c r="F631" s="8">
        <v>130668494</v>
      </c>
      <c r="G631" s="1">
        <v>310207004756000</v>
      </c>
      <c r="H631" s="1">
        <v>229553184564000</v>
      </c>
      <c r="I631">
        <f t="shared" si="9"/>
        <v>0</v>
      </c>
    </row>
    <row r="632" spans="1:9">
      <c r="A632">
        <v>20170622</v>
      </c>
      <c r="B632" s="2" t="s">
        <v>4</v>
      </c>
      <c r="C632" s="8">
        <v>2374000</v>
      </c>
      <c r="D632" s="8">
        <v>2398000</v>
      </c>
      <c r="E632">
        <v>47960</v>
      </c>
      <c r="F632" s="8">
        <v>130668494</v>
      </c>
      <c r="G632" s="1">
        <v>313343048612000</v>
      </c>
      <c r="H632" s="1">
        <v>231873857028000</v>
      </c>
      <c r="I632">
        <f t="shared" si="9"/>
        <v>0</v>
      </c>
    </row>
    <row r="633" spans="1:9">
      <c r="A633">
        <v>20170623</v>
      </c>
      <c r="B633" s="2" t="s">
        <v>4</v>
      </c>
      <c r="C633" s="8">
        <v>2398000</v>
      </c>
      <c r="D633" s="8">
        <v>2381000</v>
      </c>
      <c r="E633">
        <v>47620</v>
      </c>
      <c r="F633" s="8">
        <v>130668494</v>
      </c>
      <c r="G633" s="1">
        <v>311121684214000</v>
      </c>
      <c r="H633" s="1">
        <v>230230047366000</v>
      </c>
      <c r="I633">
        <f t="shared" si="9"/>
        <v>0</v>
      </c>
    </row>
    <row r="634" spans="1:9">
      <c r="A634">
        <v>20170626</v>
      </c>
      <c r="B634" s="2" t="s">
        <v>4</v>
      </c>
      <c r="C634" s="8">
        <v>2381000</v>
      </c>
      <c r="D634" s="8">
        <v>2414000</v>
      </c>
      <c r="E634">
        <v>48280</v>
      </c>
      <c r="F634" s="8">
        <v>130668494</v>
      </c>
      <c r="G634" s="1">
        <v>315433744516000</v>
      </c>
      <c r="H634" s="1">
        <v>233420972004000</v>
      </c>
      <c r="I634">
        <f t="shared" si="9"/>
        <v>0</v>
      </c>
    </row>
    <row r="635" spans="1:9">
      <c r="A635">
        <v>20170627</v>
      </c>
      <c r="B635" s="2" t="s">
        <v>4</v>
      </c>
      <c r="C635" s="8">
        <v>2414000</v>
      </c>
      <c r="D635" s="8">
        <v>2415000</v>
      </c>
      <c r="E635">
        <v>48300</v>
      </c>
      <c r="F635" s="8">
        <v>130668494</v>
      </c>
      <c r="G635" s="1">
        <v>315564413010000</v>
      </c>
      <c r="H635" s="1">
        <v>233517666690000</v>
      </c>
      <c r="I635">
        <f t="shared" si="9"/>
        <v>0</v>
      </c>
    </row>
    <row r="636" spans="1:9">
      <c r="A636">
        <v>20170628</v>
      </c>
      <c r="B636" s="2" t="s">
        <v>4</v>
      </c>
      <c r="C636" s="8">
        <v>2415000</v>
      </c>
      <c r="D636" s="8">
        <v>2385000</v>
      </c>
      <c r="E636">
        <v>47700</v>
      </c>
      <c r="F636" s="8">
        <v>130668494</v>
      </c>
      <c r="G636" s="1">
        <v>311644358190000</v>
      </c>
      <c r="H636" s="1">
        <v>230616826110000</v>
      </c>
      <c r="I636">
        <f t="shared" si="9"/>
        <v>0</v>
      </c>
    </row>
    <row r="637" spans="1:9">
      <c r="A637">
        <v>20170629</v>
      </c>
      <c r="B637" s="2" t="s">
        <v>4</v>
      </c>
      <c r="C637" s="8">
        <v>2385000</v>
      </c>
      <c r="D637" s="8">
        <v>2397000</v>
      </c>
      <c r="E637">
        <v>47940</v>
      </c>
      <c r="F637" s="8">
        <v>130668494</v>
      </c>
      <c r="G637" s="1">
        <v>313212380118000</v>
      </c>
      <c r="H637" s="1">
        <v>231777162342000</v>
      </c>
      <c r="I637">
        <f t="shared" si="9"/>
        <v>0</v>
      </c>
    </row>
    <row r="638" spans="1:9">
      <c r="A638">
        <v>20170630</v>
      </c>
      <c r="B638" s="2" t="s">
        <v>4</v>
      </c>
      <c r="C638" s="8">
        <v>2397000</v>
      </c>
      <c r="D638" s="8">
        <v>2377000</v>
      </c>
      <c r="E638">
        <v>47540</v>
      </c>
      <c r="F638" s="8">
        <v>130668494</v>
      </c>
      <c r="G638" s="1">
        <v>310599010238000</v>
      </c>
      <c r="H638" s="1">
        <v>229843268622000</v>
      </c>
      <c r="I638">
        <f t="shared" si="9"/>
        <v>0</v>
      </c>
    </row>
    <row r="639" spans="1:9">
      <c r="A639">
        <v>20170703</v>
      </c>
      <c r="B639" s="2" t="s">
        <v>4</v>
      </c>
      <c r="C639" s="8">
        <v>2377000</v>
      </c>
      <c r="D639" s="8">
        <v>2361000</v>
      </c>
      <c r="E639">
        <v>47220</v>
      </c>
      <c r="F639" s="8">
        <v>130668494</v>
      </c>
      <c r="G639" s="1">
        <v>308508314334000</v>
      </c>
      <c r="H639" s="1">
        <v>228296153646000</v>
      </c>
      <c r="I639">
        <f t="shared" si="9"/>
        <v>0</v>
      </c>
    </row>
    <row r="640" spans="1:9">
      <c r="A640">
        <v>20170704</v>
      </c>
      <c r="B640" s="2" t="s">
        <v>4</v>
      </c>
      <c r="C640" s="8">
        <v>2361000</v>
      </c>
      <c r="D640" s="8">
        <v>2350000</v>
      </c>
      <c r="E640">
        <v>47000</v>
      </c>
      <c r="F640" s="8">
        <v>130668494</v>
      </c>
      <c r="G640" s="1">
        <v>307070960900000</v>
      </c>
      <c r="H640" s="1">
        <v>227232512100000</v>
      </c>
      <c r="I640">
        <f t="shared" si="9"/>
        <v>0</v>
      </c>
    </row>
    <row r="641" spans="1:9">
      <c r="A641">
        <v>20170705</v>
      </c>
      <c r="B641" s="2" t="s">
        <v>4</v>
      </c>
      <c r="C641" s="8">
        <v>2350000</v>
      </c>
      <c r="D641" s="8">
        <v>2379000</v>
      </c>
      <c r="E641">
        <v>47580</v>
      </c>
      <c r="F641" s="8">
        <v>130668494</v>
      </c>
      <c r="G641" s="1">
        <v>310860347226000</v>
      </c>
      <c r="H641" s="1">
        <v>230036657994000</v>
      </c>
      <c r="I641">
        <f t="shared" si="9"/>
        <v>0</v>
      </c>
    </row>
    <row r="642" spans="1:9">
      <c r="A642">
        <v>20170706</v>
      </c>
      <c r="B642" s="2" t="s">
        <v>4</v>
      </c>
      <c r="C642" s="8">
        <v>2379000</v>
      </c>
      <c r="D642" s="8">
        <v>2403000</v>
      </c>
      <c r="E642">
        <v>48060</v>
      </c>
      <c r="F642" s="8">
        <v>130668494</v>
      </c>
      <c r="G642" s="1">
        <v>313996391082000</v>
      </c>
      <c r="H642" s="1">
        <v>232357330458000</v>
      </c>
      <c r="I642">
        <f t="shared" si="9"/>
        <v>0</v>
      </c>
    </row>
    <row r="643" spans="1:9">
      <c r="A643">
        <v>20170707</v>
      </c>
      <c r="B643" s="2" t="s">
        <v>4</v>
      </c>
      <c r="C643" s="8">
        <v>2403000</v>
      </c>
      <c r="D643" s="8">
        <v>2393000</v>
      </c>
      <c r="E643">
        <v>47860</v>
      </c>
      <c r="F643" s="8">
        <v>130668494</v>
      </c>
      <c r="G643" s="1">
        <v>312689706142000</v>
      </c>
      <c r="H643" s="1">
        <v>231390383598000</v>
      </c>
      <c r="I643">
        <f t="shared" si="9"/>
        <v>0</v>
      </c>
    </row>
    <row r="644" spans="1:9">
      <c r="A644">
        <v>20170710</v>
      </c>
      <c r="B644" s="2" t="s">
        <v>4</v>
      </c>
      <c r="C644" s="8">
        <v>2393000</v>
      </c>
      <c r="D644" s="8">
        <v>2433000</v>
      </c>
      <c r="E644">
        <v>48660</v>
      </c>
      <c r="F644" s="8">
        <v>130668494</v>
      </c>
      <c r="G644" s="1">
        <v>317916445902000</v>
      </c>
      <c r="H644" s="1">
        <v>235258171038000</v>
      </c>
      <c r="I644">
        <f t="shared" ref="I644:I707" si="10">IF(C644*F644=D643*F643,0,1)</f>
        <v>0</v>
      </c>
    </row>
    <row r="645" spans="1:9">
      <c r="A645">
        <v>20170711</v>
      </c>
      <c r="B645" s="2" t="s">
        <v>4</v>
      </c>
      <c r="C645" s="8">
        <v>2433000</v>
      </c>
      <c r="D645" s="8">
        <v>2450000</v>
      </c>
      <c r="E645">
        <v>49000</v>
      </c>
      <c r="F645" s="8">
        <v>130668494</v>
      </c>
      <c r="G645" s="1">
        <v>320137810300000</v>
      </c>
      <c r="H645" s="1">
        <v>236901980700000</v>
      </c>
      <c r="I645">
        <f t="shared" si="10"/>
        <v>0</v>
      </c>
    </row>
    <row r="646" spans="1:9">
      <c r="A646">
        <v>20170712</v>
      </c>
      <c r="B646" s="2" t="s">
        <v>4</v>
      </c>
      <c r="C646" s="8">
        <v>2450000</v>
      </c>
      <c r="D646" s="8">
        <v>2494000</v>
      </c>
      <c r="E646">
        <v>49880</v>
      </c>
      <c r="F646" s="8">
        <v>130668494</v>
      </c>
      <c r="G646" s="1">
        <v>325887224036000</v>
      </c>
      <c r="H646" s="1">
        <v>241156546884000</v>
      </c>
      <c r="I646">
        <f t="shared" si="10"/>
        <v>0</v>
      </c>
    </row>
    <row r="647" spans="1:9">
      <c r="A647">
        <v>20170713</v>
      </c>
      <c r="B647" s="2" t="s">
        <v>4</v>
      </c>
      <c r="C647" s="8">
        <v>2494000</v>
      </c>
      <c r="D647" s="8">
        <v>2528000</v>
      </c>
      <c r="E647">
        <v>50560</v>
      </c>
      <c r="F647" s="8">
        <v>130668494</v>
      </c>
      <c r="G647" s="1">
        <v>330329952832000</v>
      </c>
      <c r="H647" s="1">
        <v>244444166208000</v>
      </c>
      <c r="I647">
        <f t="shared" si="10"/>
        <v>0</v>
      </c>
    </row>
    <row r="648" spans="1:9">
      <c r="A648">
        <v>20170714</v>
      </c>
      <c r="B648" s="2" t="s">
        <v>4</v>
      </c>
      <c r="C648" s="8">
        <v>2528000</v>
      </c>
      <c r="D648" s="8">
        <v>2524000</v>
      </c>
      <c r="E648">
        <v>50480</v>
      </c>
      <c r="F648" s="8">
        <v>130668494</v>
      </c>
      <c r="G648" s="1">
        <v>329807278856000</v>
      </c>
      <c r="H648" s="1">
        <v>244057387464000</v>
      </c>
      <c r="I648">
        <f t="shared" si="10"/>
        <v>0</v>
      </c>
    </row>
    <row r="649" spans="1:9">
      <c r="A649">
        <v>20170717</v>
      </c>
      <c r="B649" s="2" t="s">
        <v>4</v>
      </c>
      <c r="C649" s="8">
        <v>2524000</v>
      </c>
      <c r="D649" s="8">
        <v>2532000</v>
      </c>
      <c r="E649">
        <v>50640</v>
      </c>
      <c r="F649" s="8">
        <v>130668494</v>
      </c>
      <c r="G649" s="1">
        <v>330852626808000</v>
      </c>
      <c r="H649" s="1">
        <v>244830944952000</v>
      </c>
      <c r="I649">
        <f t="shared" si="10"/>
        <v>0</v>
      </c>
    </row>
    <row r="650" spans="1:9">
      <c r="A650">
        <v>20170718</v>
      </c>
      <c r="B650" s="2" t="s">
        <v>4</v>
      </c>
      <c r="C650" s="8">
        <v>2532000</v>
      </c>
      <c r="D650" s="8">
        <v>2542000</v>
      </c>
      <c r="E650">
        <v>50840</v>
      </c>
      <c r="F650" s="8">
        <v>130668494</v>
      </c>
      <c r="G650" s="1">
        <v>332159311748000</v>
      </c>
      <c r="H650" s="1">
        <v>245797891812000</v>
      </c>
      <c r="I650">
        <f t="shared" si="10"/>
        <v>0</v>
      </c>
    </row>
    <row r="651" spans="1:9">
      <c r="A651">
        <v>20170719</v>
      </c>
      <c r="B651" s="2" t="s">
        <v>4</v>
      </c>
      <c r="C651" s="8">
        <v>2542000</v>
      </c>
      <c r="D651" s="8">
        <v>2537000</v>
      </c>
      <c r="E651">
        <v>50740</v>
      </c>
      <c r="F651" s="8">
        <v>130668494</v>
      </c>
      <c r="G651" s="1">
        <v>331505969278000</v>
      </c>
      <c r="H651" s="1">
        <v>245314418382000</v>
      </c>
      <c r="I651">
        <f t="shared" si="10"/>
        <v>0</v>
      </c>
    </row>
    <row r="652" spans="1:9">
      <c r="A652">
        <v>20170720</v>
      </c>
      <c r="B652" s="2" t="s">
        <v>4</v>
      </c>
      <c r="C652" s="8">
        <v>2537000</v>
      </c>
      <c r="D652" s="8">
        <v>2560000</v>
      </c>
      <c r="E652">
        <v>51200</v>
      </c>
      <c r="F652" s="8">
        <v>130668494</v>
      </c>
      <c r="G652" s="1">
        <v>334511344640000</v>
      </c>
      <c r="H652" s="1">
        <v>247538396160000</v>
      </c>
      <c r="I652">
        <f t="shared" si="10"/>
        <v>0</v>
      </c>
    </row>
    <row r="653" spans="1:9">
      <c r="A653">
        <v>20170721</v>
      </c>
      <c r="B653" s="2" t="s">
        <v>4</v>
      </c>
      <c r="C653" s="8">
        <v>2560000</v>
      </c>
      <c r="D653" s="8">
        <v>2554000</v>
      </c>
      <c r="E653">
        <v>51080</v>
      </c>
      <c r="F653" s="8">
        <v>130668494</v>
      </c>
      <c r="G653" s="1">
        <v>333727333676000</v>
      </c>
      <c r="H653" s="1">
        <v>246958228044000</v>
      </c>
      <c r="I653">
        <f t="shared" si="10"/>
        <v>0</v>
      </c>
    </row>
    <row r="654" spans="1:9">
      <c r="A654">
        <v>20170724</v>
      </c>
      <c r="B654" s="2" t="s">
        <v>4</v>
      </c>
      <c r="C654" s="8">
        <v>2554000</v>
      </c>
      <c r="D654" s="8">
        <v>2543000</v>
      </c>
      <c r="E654">
        <v>50860</v>
      </c>
      <c r="F654" s="8">
        <v>130668494</v>
      </c>
      <c r="G654" s="1">
        <v>332289980242000</v>
      </c>
      <c r="H654" s="1">
        <v>245894586498000</v>
      </c>
      <c r="I654">
        <f t="shared" si="10"/>
        <v>0</v>
      </c>
    </row>
    <row r="655" spans="1:9">
      <c r="A655">
        <v>20170725</v>
      </c>
      <c r="B655" s="2" t="s">
        <v>4</v>
      </c>
      <c r="C655" s="8">
        <v>2543000</v>
      </c>
      <c r="D655" s="8">
        <v>2500000</v>
      </c>
      <c r="E655">
        <v>50000</v>
      </c>
      <c r="F655" s="8">
        <v>130668494</v>
      </c>
      <c r="G655" s="1">
        <v>326671235000000</v>
      </c>
      <c r="H655" s="1">
        <v>241736715000000</v>
      </c>
      <c r="I655">
        <f t="shared" si="10"/>
        <v>0</v>
      </c>
    </row>
    <row r="656" spans="1:9">
      <c r="A656">
        <v>20170726</v>
      </c>
      <c r="B656" s="2" t="s">
        <v>4</v>
      </c>
      <c r="C656" s="8">
        <v>2500000</v>
      </c>
      <c r="D656" s="8">
        <v>2492000</v>
      </c>
      <c r="E656">
        <v>49840</v>
      </c>
      <c r="F656" s="8">
        <v>130668494</v>
      </c>
      <c r="G656" s="1">
        <v>325625887048000</v>
      </c>
      <c r="H656" s="1">
        <v>240963157512000</v>
      </c>
      <c r="I656">
        <f t="shared" si="10"/>
        <v>0</v>
      </c>
    </row>
    <row r="657" spans="1:10">
      <c r="A657">
        <v>20170727</v>
      </c>
      <c r="B657" s="2" t="s">
        <v>4</v>
      </c>
      <c r="C657" s="8">
        <v>2492000</v>
      </c>
      <c r="D657" s="8">
        <v>2490000</v>
      </c>
      <c r="E657">
        <v>49800</v>
      </c>
      <c r="F657" s="8">
        <v>130668494</v>
      </c>
      <c r="G657" s="1">
        <v>325364550060000</v>
      </c>
      <c r="H657" s="1">
        <v>240769768140000</v>
      </c>
      <c r="I657">
        <f t="shared" si="10"/>
        <v>0</v>
      </c>
    </row>
    <row r="658" spans="1:10">
      <c r="A658">
        <v>20170728</v>
      </c>
      <c r="B658" s="2" t="s">
        <v>4</v>
      </c>
      <c r="C658" s="8">
        <v>2490000</v>
      </c>
      <c r="D658" s="8">
        <v>2388000</v>
      </c>
      <c r="E658">
        <v>47760</v>
      </c>
      <c r="F658" s="8">
        <v>130668494</v>
      </c>
      <c r="G658" s="1">
        <v>312036363672000</v>
      </c>
      <c r="H658" s="1">
        <v>230906910168000</v>
      </c>
      <c r="I658">
        <f t="shared" si="10"/>
        <v>0</v>
      </c>
    </row>
    <row r="659" spans="1:10">
      <c r="A659">
        <v>20170731</v>
      </c>
      <c r="B659" s="2" t="s">
        <v>4</v>
      </c>
      <c r="C659" s="8">
        <v>2388000</v>
      </c>
      <c r="D659" s="8">
        <v>2410000</v>
      </c>
      <c r="E659">
        <v>48200</v>
      </c>
      <c r="F659" s="8">
        <v>130668494</v>
      </c>
      <c r="G659" s="1">
        <v>314911070540000</v>
      </c>
      <c r="H659" s="1">
        <v>233034193260000</v>
      </c>
      <c r="I659">
        <f t="shared" si="10"/>
        <v>0</v>
      </c>
    </row>
    <row r="660" spans="1:10">
      <c r="A660">
        <v>20170801</v>
      </c>
      <c r="B660" s="2" t="s">
        <v>4</v>
      </c>
      <c r="C660" s="8">
        <v>2410000</v>
      </c>
      <c r="D660" s="8">
        <v>2430000</v>
      </c>
      <c r="E660">
        <v>48600</v>
      </c>
      <c r="F660" s="8">
        <v>130668494</v>
      </c>
      <c r="G660" s="1">
        <v>317524440420000</v>
      </c>
      <c r="H660" s="1">
        <v>234968086980000</v>
      </c>
      <c r="I660">
        <f t="shared" si="10"/>
        <v>0</v>
      </c>
    </row>
    <row r="661" spans="1:10">
      <c r="A661" s="5">
        <v>20170802</v>
      </c>
      <c r="B661" s="6" t="s">
        <v>4</v>
      </c>
      <c r="C661" s="8">
        <v>2430000</v>
      </c>
      <c r="D661" s="8">
        <v>2450000</v>
      </c>
      <c r="E661" s="5">
        <v>49000</v>
      </c>
      <c r="F661" s="8">
        <v>129768494</v>
      </c>
      <c r="G661" s="7">
        <v>317932810300000</v>
      </c>
      <c r="H661" s="7">
        <v>235270280700000</v>
      </c>
      <c r="I661" s="5">
        <f t="shared" si="10"/>
        <v>1</v>
      </c>
      <c r="J661" t="s">
        <v>28</v>
      </c>
    </row>
    <row r="662" spans="1:10">
      <c r="A662">
        <v>20170803</v>
      </c>
      <c r="B662" s="2" t="s">
        <v>4</v>
      </c>
      <c r="C662" s="8">
        <v>2450000</v>
      </c>
      <c r="D662" s="8">
        <v>2389000</v>
      </c>
      <c r="E662">
        <v>47780</v>
      </c>
      <c r="F662" s="8">
        <v>129768494</v>
      </c>
      <c r="G662" s="1">
        <v>310016932166000</v>
      </c>
      <c r="H662" s="1">
        <v>229412530854000</v>
      </c>
      <c r="I662">
        <f t="shared" si="10"/>
        <v>0</v>
      </c>
    </row>
    <row r="663" spans="1:10">
      <c r="A663">
        <v>20170804</v>
      </c>
      <c r="B663" s="2" t="s">
        <v>4</v>
      </c>
      <c r="C663" s="8">
        <v>2389000</v>
      </c>
      <c r="D663" s="8">
        <v>2385000</v>
      </c>
      <c r="E663">
        <v>47700</v>
      </c>
      <c r="F663" s="8">
        <v>129768494</v>
      </c>
      <c r="G663" s="1">
        <v>309497858190000</v>
      </c>
      <c r="H663" s="1">
        <v>229028416110000</v>
      </c>
      <c r="I663">
        <f t="shared" si="10"/>
        <v>0</v>
      </c>
    </row>
    <row r="664" spans="1:10">
      <c r="A664">
        <v>20170807</v>
      </c>
      <c r="B664" s="2" t="s">
        <v>4</v>
      </c>
      <c r="C664" s="8">
        <v>2385000</v>
      </c>
      <c r="D664" s="8">
        <v>2379000</v>
      </c>
      <c r="E664">
        <v>47580</v>
      </c>
      <c r="F664" s="8">
        <v>129768494</v>
      </c>
      <c r="G664" s="1">
        <v>308719247226000</v>
      </c>
      <c r="H664" s="1">
        <v>228452243994000</v>
      </c>
      <c r="I664">
        <f t="shared" si="10"/>
        <v>0</v>
      </c>
    </row>
    <row r="665" spans="1:10">
      <c r="A665">
        <v>20170808</v>
      </c>
      <c r="B665" s="2" t="s">
        <v>4</v>
      </c>
      <c r="C665" s="8">
        <v>2379000</v>
      </c>
      <c r="D665" s="8">
        <v>2386000</v>
      </c>
      <c r="E665">
        <v>47720</v>
      </c>
      <c r="F665" s="8">
        <v>129768494</v>
      </c>
      <c r="G665" s="1">
        <v>309627626684000</v>
      </c>
      <c r="H665" s="1">
        <v>229124444796000</v>
      </c>
      <c r="I665">
        <f t="shared" si="10"/>
        <v>0</v>
      </c>
    </row>
    <row r="666" spans="1:10">
      <c r="A666">
        <v>20170809</v>
      </c>
      <c r="B666" s="2" t="s">
        <v>4</v>
      </c>
      <c r="C666" s="8">
        <v>2386000</v>
      </c>
      <c r="D666" s="8">
        <v>2314000</v>
      </c>
      <c r="E666">
        <v>46280</v>
      </c>
      <c r="F666" s="8">
        <v>129768494</v>
      </c>
      <c r="G666" s="1">
        <v>300284295116000</v>
      </c>
      <c r="H666" s="1">
        <v>222210379404000</v>
      </c>
      <c r="I666">
        <f t="shared" si="10"/>
        <v>0</v>
      </c>
    </row>
    <row r="667" spans="1:10">
      <c r="A667">
        <v>20170810</v>
      </c>
      <c r="B667" s="2" t="s">
        <v>4</v>
      </c>
      <c r="C667" s="8">
        <v>2314000</v>
      </c>
      <c r="D667" s="8">
        <v>2295000</v>
      </c>
      <c r="E667">
        <v>45900</v>
      </c>
      <c r="F667" s="8">
        <v>129768494</v>
      </c>
      <c r="G667" s="1">
        <v>297818693730000</v>
      </c>
      <c r="H667" s="1">
        <v>220385834370000</v>
      </c>
      <c r="I667">
        <f t="shared" si="10"/>
        <v>0</v>
      </c>
    </row>
    <row r="668" spans="1:10">
      <c r="A668">
        <v>20170811</v>
      </c>
      <c r="B668" s="2" t="s">
        <v>4</v>
      </c>
      <c r="C668" s="8">
        <v>2295000</v>
      </c>
      <c r="D668" s="8">
        <v>2231000</v>
      </c>
      <c r="E668">
        <v>44620</v>
      </c>
      <c r="F668" s="8">
        <v>129768494</v>
      </c>
      <c r="G668" s="1">
        <v>289513510114000</v>
      </c>
      <c r="H668" s="1">
        <v>214239998466000</v>
      </c>
      <c r="I668">
        <f t="shared" si="10"/>
        <v>0</v>
      </c>
    </row>
    <row r="669" spans="1:10">
      <c r="A669">
        <v>20170814</v>
      </c>
      <c r="B669" s="2" t="s">
        <v>4</v>
      </c>
      <c r="C669" s="8">
        <v>2231000</v>
      </c>
      <c r="D669" s="8">
        <v>2250000</v>
      </c>
      <c r="E669">
        <v>45000</v>
      </c>
      <c r="F669" s="8">
        <v>129768494</v>
      </c>
      <c r="G669" s="1">
        <v>291979111500000</v>
      </c>
      <c r="H669" s="1">
        <v>216064543500000</v>
      </c>
      <c r="I669">
        <f t="shared" si="10"/>
        <v>0</v>
      </c>
    </row>
    <row r="670" spans="1:10">
      <c r="A670">
        <v>20170816</v>
      </c>
      <c r="B670" s="2" t="s">
        <v>4</v>
      </c>
      <c r="C670" s="8">
        <v>2250000</v>
      </c>
      <c r="D670" s="8">
        <v>2310000</v>
      </c>
      <c r="E670">
        <v>46200</v>
      </c>
      <c r="F670" s="8">
        <v>129768494</v>
      </c>
      <c r="G670" s="1">
        <v>299765221140000</v>
      </c>
      <c r="H670" s="1">
        <v>221826264660000</v>
      </c>
      <c r="I670">
        <f t="shared" si="10"/>
        <v>0</v>
      </c>
    </row>
    <row r="671" spans="1:10">
      <c r="A671">
        <v>20170817</v>
      </c>
      <c r="B671" s="2" t="s">
        <v>4</v>
      </c>
      <c r="C671" s="8">
        <v>2310000</v>
      </c>
      <c r="D671" s="8">
        <v>2352000</v>
      </c>
      <c r="E671">
        <v>47040</v>
      </c>
      <c r="F671" s="8">
        <v>129768494</v>
      </c>
      <c r="G671" s="1">
        <v>305215497888000</v>
      </c>
      <c r="H671" s="1">
        <v>225859469472000</v>
      </c>
      <c r="I671">
        <f t="shared" si="10"/>
        <v>0</v>
      </c>
    </row>
    <row r="672" spans="1:10">
      <c r="A672">
        <v>20170818</v>
      </c>
      <c r="B672" s="2" t="s">
        <v>4</v>
      </c>
      <c r="C672" s="8">
        <v>2352000</v>
      </c>
      <c r="D672" s="8">
        <v>2345000</v>
      </c>
      <c r="E672">
        <v>46900</v>
      </c>
      <c r="F672" s="8">
        <v>129768494</v>
      </c>
      <c r="G672" s="1">
        <v>304307118430000</v>
      </c>
      <c r="H672" s="1">
        <v>225187268670000</v>
      </c>
      <c r="I672">
        <f t="shared" si="10"/>
        <v>0</v>
      </c>
    </row>
    <row r="673" spans="1:9">
      <c r="A673">
        <v>20170821</v>
      </c>
      <c r="B673" s="2" t="s">
        <v>4</v>
      </c>
      <c r="C673" s="8">
        <v>2345000</v>
      </c>
      <c r="D673" s="8">
        <v>2342000</v>
      </c>
      <c r="E673">
        <v>46840</v>
      </c>
      <c r="F673" s="8">
        <v>129768494</v>
      </c>
      <c r="G673" s="1">
        <v>303917812948000</v>
      </c>
      <c r="H673" s="1">
        <v>224899182612000</v>
      </c>
      <c r="I673">
        <f t="shared" si="10"/>
        <v>0</v>
      </c>
    </row>
    <row r="674" spans="1:9">
      <c r="A674">
        <v>20170822</v>
      </c>
      <c r="B674" s="2" t="s">
        <v>4</v>
      </c>
      <c r="C674" s="8">
        <v>2342000</v>
      </c>
      <c r="D674" s="8">
        <v>2350000</v>
      </c>
      <c r="E674">
        <v>47000</v>
      </c>
      <c r="F674" s="8">
        <v>129768494</v>
      </c>
      <c r="G674" s="1">
        <v>304955960900000</v>
      </c>
      <c r="H674" s="1">
        <v>225667412100000</v>
      </c>
      <c r="I674">
        <f t="shared" si="10"/>
        <v>0</v>
      </c>
    </row>
    <row r="675" spans="1:9">
      <c r="A675">
        <v>20170823</v>
      </c>
      <c r="B675" s="2" t="s">
        <v>4</v>
      </c>
      <c r="C675" s="8">
        <v>2350000</v>
      </c>
      <c r="D675" s="8">
        <v>2374000</v>
      </c>
      <c r="E675">
        <v>47480</v>
      </c>
      <c r="F675" s="8">
        <v>129768494</v>
      </c>
      <c r="G675" s="1">
        <v>308070404756000</v>
      </c>
      <c r="H675" s="1">
        <v>227972100564000</v>
      </c>
      <c r="I675">
        <f t="shared" si="10"/>
        <v>0</v>
      </c>
    </row>
    <row r="676" spans="1:9">
      <c r="A676">
        <v>20170824</v>
      </c>
      <c r="B676" s="2" t="s">
        <v>4</v>
      </c>
      <c r="C676" s="8">
        <v>2374000</v>
      </c>
      <c r="D676" s="8">
        <v>2376000</v>
      </c>
      <c r="E676">
        <v>47520</v>
      </c>
      <c r="F676" s="8">
        <v>129768494</v>
      </c>
      <c r="G676" s="1">
        <v>308329941744000</v>
      </c>
      <c r="H676" s="1">
        <v>228164157936000</v>
      </c>
      <c r="I676">
        <f t="shared" si="10"/>
        <v>0</v>
      </c>
    </row>
    <row r="677" spans="1:9">
      <c r="A677">
        <v>20170825</v>
      </c>
      <c r="B677" s="2" t="s">
        <v>4</v>
      </c>
      <c r="C677" s="8">
        <v>2376000</v>
      </c>
      <c r="D677" s="8">
        <v>2351000</v>
      </c>
      <c r="E677">
        <v>47020</v>
      </c>
      <c r="F677" s="8">
        <v>129768494</v>
      </c>
      <c r="G677" s="1">
        <v>305085729394000</v>
      </c>
      <c r="H677" s="1">
        <v>225763440786000</v>
      </c>
      <c r="I677">
        <f t="shared" si="10"/>
        <v>0</v>
      </c>
    </row>
    <row r="678" spans="1:9">
      <c r="A678">
        <v>20170828</v>
      </c>
      <c r="B678" s="2" t="s">
        <v>4</v>
      </c>
      <c r="C678" s="8">
        <v>2351000</v>
      </c>
      <c r="D678" s="8">
        <v>2305000</v>
      </c>
      <c r="E678">
        <v>46100</v>
      </c>
      <c r="F678" s="8">
        <v>129768494</v>
      </c>
      <c r="G678" s="1">
        <v>299116378670000</v>
      </c>
      <c r="H678" s="1">
        <v>221346121230000</v>
      </c>
      <c r="I678">
        <f t="shared" si="10"/>
        <v>0</v>
      </c>
    </row>
    <row r="679" spans="1:9">
      <c r="A679">
        <v>20170829</v>
      </c>
      <c r="B679" s="2" t="s">
        <v>4</v>
      </c>
      <c r="C679" s="8">
        <v>2305000</v>
      </c>
      <c r="D679" s="8">
        <v>2304000</v>
      </c>
      <c r="E679">
        <v>46080</v>
      </c>
      <c r="F679" s="8">
        <v>129768494</v>
      </c>
      <c r="G679" s="1">
        <v>298986610176000</v>
      </c>
      <c r="H679" s="1">
        <v>221250092544000</v>
      </c>
      <c r="I679">
        <f t="shared" si="10"/>
        <v>0</v>
      </c>
    </row>
    <row r="680" spans="1:9">
      <c r="A680">
        <v>20170830</v>
      </c>
      <c r="B680" s="2" t="s">
        <v>4</v>
      </c>
      <c r="C680" s="8">
        <v>2304000</v>
      </c>
      <c r="D680" s="8">
        <v>2310000</v>
      </c>
      <c r="E680">
        <v>46200</v>
      </c>
      <c r="F680" s="8">
        <v>129768494</v>
      </c>
      <c r="G680" s="1">
        <v>299765221140000</v>
      </c>
      <c r="H680" s="1">
        <v>221826264660000</v>
      </c>
      <c r="I680">
        <f t="shared" si="10"/>
        <v>0</v>
      </c>
    </row>
    <row r="681" spans="1:9">
      <c r="A681">
        <v>20170831</v>
      </c>
      <c r="B681" s="2" t="s">
        <v>4</v>
      </c>
      <c r="C681" s="8">
        <v>2310000</v>
      </c>
      <c r="D681" s="8">
        <v>2316000</v>
      </c>
      <c r="E681">
        <v>46320</v>
      </c>
      <c r="F681" s="8">
        <v>129768494</v>
      </c>
      <c r="G681" s="1">
        <v>300543832104000</v>
      </c>
      <c r="H681" s="1">
        <v>222402436776000</v>
      </c>
      <c r="I681">
        <f t="shared" si="10"/>
        <v>0</v>
      </c>
    </row>
    <row r="682" spans="1:9">
      <c r="A682">
        <v>20170901</v>
      </c>
      <c r="B682" s="2" t="s">
        <v>4</v>
      </c>
      <c r="C682" s="8">
        <v>2316000</v>
      </c>
      <c r="D682" s="8">
        <v>2324000</v>
      </c>
      <c r="E682">
        <v>46480</v>
      </c>
      <c r="F682" s="8">
        <v>129768494</v>
      </c>
      <c r="G682" s="1">
        <v>301581980056000</v>
      </c>
      <c r="H682" s="1">
        <v>223170666264000</v>
      </c>
      <c r="I682">
        <f t="shared" si="10"/>
        <v>0</v>
      </c>
    </row>
    <row r="683" spans="1:9">
      <c r="A683">
        <v>20170904</v>
      </c>
      <c r="B683" s="2" t="s">
        <v>4</v>
      </c>
      <c r="C683" s="8">
        <v>2324000</v>
      </c>
      <c r="D683" s="8">
        <v>2302000</v>
      </c>
      <c r="E683">
        <v>46040</v>
      </c>
      <c r="F683" s="8">
        <v>129768494</v>
      </c>
      <c r="G683" s="1">
        <v>298727073188000</v>
      </c>
      <c r="H683" s="1">
        <v>221058035172000</v>
      </c>
      <c r="I683">
        <f t="shared" si="10"/>
        <v>0</v>
      </c>
    </row>
    <row r="684" spans="1:9">
      <c r="A684">
        <v>20170905</v>
      </c>
      <c r="B684" s="2" t="s">
        <v>4</v>
      </c>
      <c r="C684" s="8">
        <v>2302000</v>
      </c>
      <c r="D684" s="8">
        <v>2338000</v>
      </c>
      <c r="E684">
        <v>46760</v>
      </c>
      <c r="F684" s="8">
        <v>129768494</v>
      </c>
      <c r="G684" s="1">
        <v>303398738972000</v>
      </c>
      <c r="H684" s="1">
        <v>224515067868000</v>
      </c>
      <c r="I684">
        <f t="shared" si="10"/>
        <v>0</v>
      </c>
    </row>
    <row r="685" spans="1:9">
      <c r="A685">
        <v>20170906</v>
      </c>
      <c r="B685" s="2" t="s">
        <v>4</v>
      </c>
      <c r="C685" s="8">
        <v>2338000</v>
      </c>
      <c r="D685" s="8">
        <v>2350000</v>
      </c>
      <c r="E685">
        <v>47000</v>
      </c>
      <c r="F685" s="8">
        <v>129768494</v>
      </c>
      <c r="G685" s="1">
        <v>304955960900000</v>
      </c>
      <c r="H685" s="1">
        <v>225667412100000</v>
      </c>
      <c r="I685">
        <f t="shared" si="10"/>
        <v>0</v>
      </c>
    </row>
    <row r="686" spans="1:9">
      <c r="A686">
        <v>20170907</v>
      </c>
      <c r="B686" s="2" t="s">
        <v>4</v>
      </c>
      <c r="C686" s="8">
        <v>2350000</v>
      </c>
      <c r="D686" s="8">
        <v>2406000</v>
      </c>
      <c r="E686">
        <v>48120</v>
      </c>
      <c r="F686" s="8">
        <v>129768494</v>
      </c>
      <c r="G686" s="1">
        <v>312222996564000</v>
      </c>
      <c r="H686" s="1">
        <v>231045018516000</v>
      </c>
      <c r="I686">
        <f t="shared" si="10"/>
        <v>0</v>
      </c>
    </row>
    <row r="687" spans="1:9">
      <c r="A687">
        <v>20170908</v>
      </c>
      <c r="B687" s="2" t="s">
        <v>4</v>
      </c>
      <c r="C687" s="8">
        <v>2406000</v>
      </c>
      <c r="D687" s="8">
        <v>2454000</v>
      </c>
      <c r="E687">
        <v>49080</v>
      </c>
      <c r="F687" s="8">
        <v>129768494</v>
      </c>
      <c r="G687" s="1">
        <v>318451884276000</v>
      </c>
      <c r="H687" s="1">
        <v>235654395444000</v>
      </c>
      <c r="I687">
        <f t="shared" si="10"/>
        <v>0</v>
      </c>
    </row>
    <row r="688" spans="1:9">
      <c r="A688">
        <v>20170911</v>
      </c>
      <c r="B688" s="2" t="s">
        <v>4</v>
      </c>
      <c r="C688" s="8">
        <v>2454000</v>
      </c>
      <c r="D688" s="8">
        <v>2490000</v>
      </c>
      <c r="E688">
        <v>49800</v>
      </c>
      <c r="F688" s="8">
        <v>129768494</v>
      </c>
      <c r="G688" s="1">
        <v>323123550060000</v>
      </c>
      <c r="H688" s="1">
        <v>239111428140000</v>
      </c>
      <c r="I688">
        <f t="shared" si="10"/>
        <v>0</v>
      </c>
    </row>
    <row r="689" spans="1:9">
      <c r="A689">
        <v>20170912</v>
      </c>
      <c r="B689" s="2" t="s">
        <v>4</v>
      </c>
      <c r="C689" s="8">
        <v>2490000</v>
      </c>
      <c r="D689" s="8">
        <v>2480000</v>
      </c>
      <c r="E689">
        <v>49600</v>
      </c>
      <c r="F689" s="8">
        <v>129768494</v>
      </c>
      <c r="G689" s="1">
        <v>321825865120000</v>
      </c>
      <c r="H689" s="1">
        <v>238151141280000</v>
      </c>
      <c r="I689">
        <f t="shared" si="10"/>
        <v>0</v>
      </c>
    </row>
    <row r="690" spans="1:9">
      <c r="A690">
        <v>20170913</v>
      </c>
      <c r="B690" s="2" t="s">
        <v>4</v>
      </c>
      <c r="C690" s="8">
        <v>2480000</v>
      </c>
      <c r="D690" s="8">
        <v>2481000</v>
      </c>
      <c r="E690">
        <v>49620</v>
      </c>
      <c r="F690" s="8">
        <v>129768494</v>
      </c>
      <c r="G690" s="1">
        <v>321955633614000</v>
      </c>
      <c r="H690" s="1">
        <v>238247169966000</v>
      </c>
      <c r="I690">
        <f t="shared" si="10"/>
        <v>0</v>
      </c>
    </row>
    <row r="691" spans="1:9">
      <c r="A691">
        <v>20170914</v>
      </c>
      <c r="B691" s="2" t="s">
        <v>4</v>
      </c>
      <c r="C691" s="8">
        <v>2481000</v>
      </c>
      <c r="D691" s="8">
        <v>2515000</v>
      </c>
      <c r="E691">
        <v>50300</v>
      </c>
      <c r="F691" s="8">
        <v>129768494</v>
      </c>
      <c r="G691" s="1">
        <v>326367762410000</v>
      </c>
      <c r="H691" s="1">
        <v>241512145290000</v>
      </c>
      <c r="I691">
        <f t="shared" si="10"/>
        <v>0</v>
      </c>
    </row>
    <row r="692" spans="1:9">
      <c r="A692">
        <v>20170915</v>
      </c>
      <c r="B692" s="2" t="s">
        <v>4</v>
      </c>
      <c r="C692" s="8">
        <v>2515000</v>
      </c>
      <c r="D692" s="8">
        <v>2520000</v>
      </c>
      <c r="E692">
        <v>50400</v>
      </c>
      <c r="F692" s="8">
        <v>129768494</v>
      </c>
      <c r="G692" s="1">
        <v>327016604880000</v>
      </c>
      <c r="H692" s="1">
        <v>241992288720000</v>
      </c>
      <c r="I692">
        <f t="shared" si="10"/>
        <v>0</v>
      </c>
    </row>
    <row r="693" spans="1:9">
      <c r="A693">
        <v>20170918</v>
      </c>
      <c r="B693" s="2" t="s">
        <v>4</v>
      </c>
      <c r="C693" s="8">
        <v>2520000</v>
      </c>
      <c r="D693" s="8">
        <v>2624000</v>
      </c>
      <c r="E693">
        <v>52480</v>
      </c>
      <c r="F693" s="8">
        <v>129768494</v>
      </c>
      <c r="G693" s="1">
        <v>340512528256000</v>
      </c>
      <c r="H693" s="1">
        <v>251979272064000</v>
      </c>
      <c r="I693">
        <f t="shared" si="10"/>
        <v>0</v>
      </c>
    </row>
    <row r="694" spans="1:9">
      <c r="A694">
        <v>20170919</v>
      </c>
      <c r="B694" s="2" t="s">
        <v>4</v>
      </c>
      <c r="C694" s="8">
        <v>2624000</v>
      </c>
      <c r="D694" s="8">
        <v>2606000</v>
      </c>
      <c r="E694">
        <v>52120</v>
      </c>
      <c r="F694" s="8">
        <v>129768494</v>
      </c>
      <c r="G694" s="1">
        <v>338176695364000</v>
      </c>
      <c r="H694" s="1">
        <v>250250755716000</v>
      </c>
      <c r="I694">
        <f t="shared" si="10"/>
        <v>0</v>
      </c>
    </row>
    <row r="695" spans="1:9">
      <c r="A695">
        <v>20170920</v>
      </c>
      <c r="B695" s="2" t="s">
        <v>4</v>
      </c>
      <c r="C695" s="8">
        <v>2606000</v>
      </c>
      <c r="D695" s="8">
        <v>2611000</v>
      </c>
      <c r="E695">
        <v>52220</v>
      </c>
      <c r="F695" s="8">
        <v>129768494</v>
      </c>
      <c r="G695" s="1">
        <v>338825537834000</v>
      </c>
      <c r="H695" s="1">
        <v>250730899146000</v>
      </c>
      <c r="I695">
        <f t="shared" si="10"/>
        <v>0</v>
      </c>
    </row>
    <row r="696" spans="1:9">
      <c r="A696">
        <v>20170921</v>
      </c>
      <c r="B696" s="2" t="s">
        <v>4</v>
      </c>
      <c r="C696" s="8">
        <v>2611000</v>
      </c>
      <c r="D696" s="8">
        <v>2640000</v>
      </c>
      <c r="E696">
        <v>52800</v>
      </c>
      <c r="F696" s="8">
        <v>129768494</v>
      </c>
      <c r="G696" s="1">
        <v>342588824160000</v>
      </c>
      <c r="H696" s="1">
        <v>253515731040000</v>
      </c>
      <c r="I696">
        <f t="shared" si="10"/>
        <v>0</v>
      </c>
    </row>
    <row r="697" spans="1:9">
      <c r="A697">
        <v>20170922</v>
      </c>
      <c r="B697" s="2" t="s">
        <v>4</v>
      </c>
      <c r="C697" s="8">
        <v>2640000</v>
      </c>
      <c r="D697" s="8">
        <v>2650000</v>
      </c>
      <c r="E697">
        <v>53000</v>
      </c>
      <c r="F697" s="8">
        <v>129768494</v>
      </c>
      <c r="G697" s="1">
        <v>343886509100000</v>
      </c>
      <c r="H697" s="1">
        <v>254476017900000</v>
      </c>
      <c r="I697">
        <f t="shared" si="10"/>
        <v>0</v>
      </c>
    </row>
    <row r="698" spans="1:9">
      <c r="A698">
        <v>20170925</v>
      </c>
      <c r="B698" s="2" t="s">
        <v>4</v>
      </c>
      <c r="C698" s="8">
        <v>2650000</v>
      </c>
      <c r="D698" s="8">
        <v>2681000</v>
      </c>
      <c r="E698">
        <v>53620</v>
      </c>
      <c r="F698" s="8">
        <v>129768494</v>
      </c>
      <c r="G698" s="1">
        <v>347909332414000</v>
      </c>
      <c r="H698" s="1">
        <v>257452907166000</v>
      </c>
      <c r="I698">
        <f t="shared" si="10"/>
        <v>0</v>
      </c>
    </row>
    <row r="699" spans="1:9">
      <c r="A699">
        <v>20170926</v>
      </c>
      <c r="B699" s="2" t="s">
        <v>4</v>
      </c>
      <c r="C699" s="8">
        <v>2681000</v>
      </c>
      <c r="D699" s="8">
        <v>2583000</v>
      </c>
      <c r="E699">
        <v>51660</v>
      </c>
      <c r="F699" s="8">
        <v>129768494</v>
      </c>
      <c r="G699" s="1">
        <v>335192020002000</v>
      </c>
      <c r="H699" s="1">
        <v>248042095938000</v>
      </c>
      <c r="I699">
        <f t="shared" si="10"/>
        <v>0</v>
      </c>
    </row>
    <row r="700" spans="1:9">
      <c r="A700">
        <v>20170927</v>
      </c>
      <c r="B700" s="2" t="s">
        <v>4</v>
      </c>
      <c r="C700" s="8">
        <v>2583000</v>
      </c>
      <c r="D700" s="8">
        <v>2584000</v>
      </c>
      <c r="E700">
        <v>51680</v>
      </c>
      <c r="F700" s="8">
        <v>129768494</v>
      </c>
      <c r="G700" s="1">
        <v>335321788496000</v>
      </c>
      <c r="H700" s="1">
        <v>248138124624000</v>
      </c>
      <c r="I700">
        <f t="shared" si="10"/>
        <v>0</v>
      </c>
    </row>
    <row r="701" spans="1:9">
      <c r="A701">
        <v>20170928</v>
      </c>
      <c r="B701" s="2" t="s">
        <v>4</v>
      </c>
      <c r="C701" s="8">
        <v>2584000</v>
      </c>
      <c r="D701" s="8">
        <v>2563000</v>
      </c>
      <c r="E701">
        <v>51260</v>
      </c>
      <c r="F701" s="8">
        <v>129768494</v>
      </c>
      <c r="G701" s="1">
        <v>332596650122000</v>
      </c>
      <c r="H701" s="1">
        <v>246121522218000</v>
      </c>
      <c r="I701">
        <f t="shared" si="10"/>
        <v>0</v>
      </c>
    </row>
    <row r="702" spans="1:9">
      <c r="A702">
        <v>20170929</v>
      </c>
      <c r="B702" s="2" t="s">
        <v>4</v>
      </c>
      <c r="C702" s="8">
        <v>2563000</v>
      </c>
      <c r="D702" s="8">
        <v>2564000</v>
      </c>
      <c r="E702">
        <v>51280</v>
      </c>
      <c r="F702" s="8">
        <v>129768494</v>
      </c>
      <c r="G702" s="1">
        <v>332726418616000</v>
      </c>
      <c r="H702" s="1">
        <v>246217550904000</v>
      </c>
      <c r="I702">
        <f t="shared" si="10"/>
        <v>0</v>
      </c>
    </row>
    <row r="703" spans="1:9">
      <c r="A703">
        <v>20171010</v>
      </c>
      <c r="B703" s="2" t="s">
        <v>4</v>
      </c>
      <c r="C703" s="8">
        <v>2564000</v>
      </c>
      <c r="D703" s="8">
        <v>2640000</v>
      </c>
      <c r="E703">
        <v>52800</v>
      </c>
      <c r="F703" s="8">
        <v>129768494</v>
      </c>
      <c r="G703" s="1">
        <v>342588824160000</v>
      </c>
      <c r="H703" s="1">
        <v>253515731040000</v>
      </c>
      <c r="I703">
        <f t="shared" si="10"/>
        <v>0</v>
      </c>
    </row>
    <row r="704" spans="1:9">
      <c r="A704">
        <v>20171011</v>
      </c>
      <c r="B704" s="2" t="s">
        <v>4</v>
      </c>
      <c r="C704" s="8">
        <v>2640000</v>
      </c>
      <c r="D704" s="8">
        <v>2732000</v>
      </c>
      <c r="E704">
        <v>54640</v>
      </c>
      <c r="F704" s="8">
        <v>129768494</v>
      </c>
      <c r="G704" s="1">
        <v>354527525608000</v>
      </c>
      <c r="H704" s="1">
        <v>262350370152000</v>
      </c>
      <c r="I704">
        <f t="shared" si="10"/>
        <v>0</v>
      </c>
    </row>
    <row r="705" spans="1:9">
      <c r="A705">
        <v>20171012</v>
      </c>
      <c r="B705" s="2" t="s">
        <v>4</v>
      </c>
      <c r="C705" s="8">
        <v>2732000</v>
      </c>
      <c r="D705" s="8">
        <v>2740000</v>
      </c>
      <c r="E705">
        <v>54800</v>
      </c>
      <c r="F705" s="8">
        <v>129768494</v>
      </c>
      <c r="G705" s="1">
        <v>355565673560000</v>
      </c>
      <c r="H705" s="1">
        <v>263118599640000</v>
      </c>
      <c r="I705">
        <f t="shared" si="10"/>
        <v>0</v>
      </c>
    </row>
    <row r="706" spans="1:9">
      <c r="A706">
        <v>20171013</v>
      </c>
      <c r="B706" s="2" t="s">
        <v>4</v>
      </c>
      <c r="C706" s="8">
        <v>2740000</v>
      </c>
      <c r="D706" s="8">
        <v>2700000</v>
      </c>
      <c r="E706">
        <v>54000</v>
      </c>
      <c r="F706" s="8">
        <v>129768494</v>
      </c>
      <c r="G706" s="1">
        <v>350374933800000</v>
      </c>
      <c r="H706" s="1">
        <v>259277452200000</v>
      </c>
      <c r="I706">
        <f t="shared" si="10"/>
        <v>0</v>
      </c>
    </row>
    <row r="707" spans="1:9">
      <c r="A707">
        <v>20171016</v>
      </c>
      <c r="B707" s="2" t="s">
        <v>4</v>
      </c>
      <c r="C707" s="8">
        <v>2700000</v>
      </c>
      <c r="D707" s="8">
        <v>2696000</v>
      </c>
      <c r="E707">
        <v>53920</v>
      </c>
      <c r="F707" s="8">
        <v>129768494</v>
      </c>
      <c r="G707" s="1">
        <v>349855859824000</v>
      </c>
      <c r="H707" s="1">
        <v>258893337456000</v>
      </c>
      <c r="I707">
        <f t="shared" si="10"/>
        <v>0</v>
      </c>
    </row>
    <row r="708" spans="1:9">
      <c r="A708">
        <v>20171017</v>
      </c>
      <c r="B708" s="2" t="s">
        <v>4</v>
      </c>
      <c r="C708" s="8">
        <v>2696000</v>
      </c>
      <c r="D708" s="8">
        <v>2740000</v>
      </c>
      <c r="E708">
        <v>54800</v>
      </c>
      <c r="F708" s="8">
        <v>129768494</v>
      </c>
      <c r="G708" s="1">
        <v>355565673560000</v>
      </c>
      <c r="H708" s="1">
        <v>263118599640000</v>
      </c>
      <c r="I708">
        <f t="shared" ref="I708:I771" si="11">IF(C708*F708=D707*F707,0,1)</f>
        <v>0</v>
      </c>
    </row>
    <row r="709" spans="1:9">
      <c r="A709">
        <v>20171018</v>
      </c>
      <c r="B709" s="2" t="s">
        <v>4</v>
      </c>
      <c r="C709" s="8">
        <v>2740000</v>
      </c>
      <c r="D709" s="8">
        <v>2738000</v>
      </c>
      <c r="E709">
        <v>54760</v>
      </c>
      <c r="F709" s="8">
        <v>129768494</v>
      </c>
      <c r="G709" s="1">
        <v>355306136572000</v>
      </c>
      <c r="H709" s="1">
        <v>262926542268000</v>
      </c>
      <c r="I709">
        <f t="shared" si="11"/>
        <v>0</v>
      </c>
    </row>
    <row r="710" spans="1:9">
      <c r="A710">
        <v>20171019</v>
      </c>
      <c r="B710" s="2" t="s">
        <v>4</v>
      </c>
      <c r="C710" s="8">
        <v>2738000</v>
      </c>
      <c r="D710" s="8">
        <v>2649000</v>
      </c>
      <c r="E710">
        <v>52980</v>
      </c>
      <c r="F710" s="8">
        <v>129768494</v>
      </c>
      <c r="G710" s="1">
        <v>343756740606000</v>
      </c>
      <c r="H710" s="1">
        <v>254379989214000</v>
      </c>
      <c r="I710">
        <f t="shared" si="11"/>
        <v>0</v>
      </c>
    </row>
    <row r="711" spans="1:9">
      <c r="A711">
        <v>20171020</v>
      </c>
      <c r="B711" s="2" t="s">
        <v>4</v>
      </c>
      <c r="C711" s="8">
        <v>2649000</v>
      </c>
      <c r="D711" s="8">
        <v>2692000</v>
      </c>
      <c r="E711">
        <v>53840</v>
      </c>
      <c r="F711" s="8">
        <v>129768494</v>
      </c>
      <c r="G711" s="1">
        <v>349336785848000</v>
      </c>
      <c r="H711" s="1">
        <v>258509222712000</v>
      </c>
      <c r="I711">
        <f t="shared" si="11"/>
        <v>0</v>
      </c>
    </row>
    <row r="712" spans="1:9">
      <c r="A712">
        <v>20171023</v>
      </c>
      <c r="B712" s="2" t="s">
        <v>4</v>
      </c>
      <c r="C712" s="8">
        <v>2692000</v>
      </c>
      <c r="D712" s="8">
        <v>2715000</v>
      </c>
      <c r="E712">
        <v>54300</v>
      </c>
      <c r="F712" s="8">
        <v>129768494</v>
      </c>
      <c r="G712" s="1">
        <v>352321461210000</v>
      </c>
      <c r="H712" s="1">
        <v>260717882490000</v>
      </c>
      <c r="I712">
        <f t="shared" si="11"/>
        <v>0</v>
      </c>
    </row>
    <row r="713" spans="1:9">
      <c r="A713">
        <v>20171024</v>
      </c>
      <c r="B713" s="2" t="s">
        <v>4</v>
      </c>
      <c r="C713" s="8">
        <v>2715000</v>
      </c>
      <c r="D713" s="8">
        <v>2702000</v>
      </c>
      <c r="E713">
        <v>54040</v>
      </c>
      <c r="F713" s="8">
        <v>129768494</v>
      </c>
      <c r="G713" s="1">
        <v>350634470788000</v>
      </c>
      <c r="H713" s="1">
        <v>259469509572000</v>
      </c>
      <c r="I713">
        <f t="shared" si="11"/>
        <v>0</v>
      </c>
    </row>
    <row r="714" spans="1:9">
      <c r="A714">
        <v>20171025</v>
      </c>
      <c r="B714" s="2" t="s">
        <v>4</v>
      </c>
      <c r="C714" s="8">
        <v>2702000</v>
      </c>
      <c r="D714" s="8">
        <v>2695000</v>
      </c>
      <c r="E714">
        <v>53900</v>
      </c>
      <c r="F714" s="8">
        <v>129768494</v>
      </c>
      <c r="G714" s="1">
        <v>349726091330000</v>
      </c>
      <c r="H714" s="1">
        <v>258797308770000</v>
      </c>
      <c r="I714">
        <f t="shared" si="11"/>
        <v>0</v>
      </c>
    </row>
    <row r="715" spans="1:9">
      <c r="A715">
        <v>20171026</v>
      </c>
      <c r="B715" s="2" t="s">
        <v>4</v>
      </c>
      <c r="C715" s="8">
        <v>2695000</v>
      </c>
      <c r="D715" s="8">
        <v>2620000</v>
      </c>
      <c r="E715">
        <v>52400</v>
      </c>
      <c r="F715" s="8">
        <v>129768494</v>
      </c>
      <c r="G715" s="1">
        <v>339993454280000</v>
      </c>
      <c r="H715" s="1">
        <v>251595157320000</v>
      </c>
      <c r="I715">
        <f t="shared" si="11"/>
        <v>0</v>
      </c>
    </row>
    <row r="716" spans="1:9">
      <c r="A716">
        <v>20171027</v>
      </c>
      <c r="B716" s="2" t="s">
        <v>4</v>
      </c>
      <c r="C716" s="8">
        <v>2620000</v>
      </c>
      <c r="D716" s="8">
        <v>2654000</v>
      </c>
      <c r="E716">
        <v>53080</v>
      </c>
      <c r="F716" s="8">
        <v>129768494</v>
      </c>
      <c r="G716" s="1">
        <v>344405583076000</v>
      </c>
      <c r="H716" s="1">
        <v>254860132644000</v>
      </c>
      <c r="I716">
        <f t="shared" si="11"/>
        <v>0</v>
      </c>
    </row>
    <row r="717" spans="1:9">
      <c r="A717">
        <v>20171030</v>
      </c>
      <c r="B717" s="2" t="s">
        <v>4</v>
      </c>
      <c r="C717" s="8">
        <v>2654000</v>
      </c>
      <c r="D717" s="8">
        <v>2702000</v>
      </c>
      <c r="E717">
        <v>54040</v>
      </c>
      <c r="F717" s="8">
        <v>129768494</v>
      </c>
      <c r="G717" s="1">
        <v>350634470788000</v>
      </c>
      <c r="H717" s="1">
        <v>259469509572000</v>
      </c>
      <c r="I717">
        <f t="shared" si="11"/>
        <v>0</v>
      </c>
    </row>
    <row r="718" spans="1:9">
      <c r="A718">
        <v>20171031</v>
      </c>
      <c r="B718" s="2" t="s">
        <v>4</v>
      </c>
      <c r="C718" s="8">
        <v>2702000</v>
      </c>
      <c r="D718" s="8">
        <v>2754000</v>
      </c>
      <c r="E718">
        <v>55080</v>
      </c>
      <c r="F718" s="8">
        <v>129768494</v>
      </c>
      <c r="G718" s="1">
        <v>357382432476000</v>
      </c>
      <c r="H718" s="1">
        <v>264463001244000</v>
      </c>
      <c r="I718">
        <f t="shared" si="11"/>
        <v>0</v>
      </c>
    </row>
    <row r="719" spans="1:9">
      <c r="A719">
        <v>20171101</v>
      </c>
      <c r="B719" s="2" t="s">
        <v>4</v>
      </c>
      <c r="C719" s="8">
        <v>2754000</v>
      </c>
      <c r="D719" s="8">
        <v>2861000</v>
      </c>
      <c r="E719">
        <v>57220</v>
      </c>
      <c r="F719" s="8">
        <v>129768494</v>
      </c>
      <c r="G719" s="1">
        <v>371267661334000</v>
      </c>
      <c r="H719" s="1">
        <v>274738070646000</v>
      </c>
      <c r="I719">
        <f t="shared" si="11"/>
        <v>0</v>
      </c>
    </row>
    <row r="720" spans="1:9">
      <c r="A720">
        <v>20171102</v>
      </c>
      <c r="B720" s="2" t="s">
        <v>4</v>
      </c>
      <c r="C720" s="8">
        <v>2861000</v>
      </c>
      <c r="D720" s="8">
        <v>2853000</v>
      </c>
      <c r="E720">
        <v>57060</v>
      </c>
      <c r="F720" s="8">
        <v>129768494</v>
      </c>
      <c r="G720" s="1">
        <v>370229513382000</v>
      </c>
      <c r="H720" s="1">
        <v>273969841158000</v>
      </c>
      <c r="I720">
        <f t="shared" si="11"/>
        <v>0</v>
      </c>
    </row>
    <row r="721" spans="1:10">
      <c r="A721" s="5">
        <v>20171103</v>
      </c>
      <c r="B721" s="6" t="s">
        <v>4</v>
      </c>
      <c r="C721" s="8">
        <v>2853000</v>
      </c>
      <c r="D721" s="8">
        <v>2819000</v>
      </c>
      <c r="E721" s="5">
        <v>56380</v>
      </c>
      <c r="F721" s="8">
        <v>129098494</v>
      </c>
      <c r="G721" s="7">
        <v>363928654586000</v>
      </c>
      <c r="H721" s="7">
        <v>269307205634000</v>
      </c>
      <c r="I721" s="5">
        <f t="shared" si="11"/>
        <v>1</v>
      </c>
      <c r="J721" t="s">
        <v>29</v>
      </c>
    </row>
    <row r="722" spans="1:10">
      <c r="A722">
        <v>20171106</v>
      </c>
      <c r="B722" s="2" t="s">
        <v>4</v>
      </c>
      <c r="C722" s="8">
        <v>2819000</v>
      </c>
      <c r="D722" s="8">
        <v>2819000</v>
      </c>
      <c r="E722">
        <v>56380</v>
      </c>
      <c r="F722" s="8">
        <v>129098494</v>
      </c>
      <c r="G722" s="1">
        <v>363928654586000</v>
      </c>
      <c r="H722" s="1">
        <v>269307205634000</v>
      </c>
      <c r="I722">
        <f t="shared" si="11"/>
        <v>0</v>
      </c>
    </row>
    <row r="723" spans="1:10">
      <c r="A723">
        <v>20171107</v>
      </c>
      <c r="B723" s="2" t="s">
        <v>4</v>
      </c>
      <c r="C723" s="8">
        <v>2819000</v>
      </c>
      <c r="D723" s="8">
        <v>2805000</v>
      </c>
      <c r="E723">
        <v>56100</v>
      </c>
      <c r="F723" s="8">
        <v>129098494</v>
      </c>
      <c r="G723" s="1">
        <v>362121275670000</v>
      </c>
      <c r="H723" s="1">
        <v>267969745230000</v>
      </c>
      <c r="I723">
        <f t="shared" si="11"/>
        <v>0</v>
      </c>
    </row>
    <row r="724" spans="1:10">
      <c r="A724">
        <v>20171108</v>
      </c>
      <c r="B724" s="2" t="s">
        <v>4</v>
      </c>
      <c r="C724" s="8">
        <v>2805000</v>
      </c>
      <c r="D724" s="8">
        <v>2838000</v>
      </c>
      <c r="E724">
        <v>56760</v>
      </c>
      <c r="F724" s="8">
        <v>129098494</v>
      </c>
      <c r="G724" s="1">
        <v>366381525972000</v>
      </c>
      <c r="H724" s="1">
        <v>271122330468000</v>
      </c>
      <c r="I724">
        <f t="shared" si="11"/>
        <v>0</v>
      </c>
    </row>
    <row r="725" spans="1:10">
      <c r="A725">
        <v>20171109</v>
      </c>
      <c r="B725" s="2" t="s">
        <v>4</v>
      </c>
      <c r="C725" s="8">
        <v>2838000</v>
      </c>
      <c r="D725" s="8">
        <v>2817000</v>
      </c>
      <c r="E725">
        <v>56340</v>
      </c>
      <c r="F725" s="8">
        <v>129098494</v>
      </c>
      <c r="G725" s="1">
        <v>363670457598000</v>
      </c>
      <c r="H725" s="1">
        <v>269116139862000</v>
      </c>
      <c r="I725">
        <f t="shared" si="11"/>
        <v>0</v>
      </c>
    </row>
    <row r="726" spans="1:10">
      <c r="A726">
        <v>20171110</v>
      </c>
      <c r="B726" s="2" t="s">
        <v>4</v>
      </c>
      <c r="C726" s="8">
        <v>2817000</v>
      </c>
      <c r="D726" s="8">
        <v>2820000</v>
      </c>
      <c r="E726">
        <v>56400</v>
      </c>
      <c r="F726" s="8">
        <v>129098494</v>
      </c>
      <c r="G726" s="1">
        <v>364057753080000</v>
      </c>
      <c r="H726" s="1">
        <v>269402738520000</v>
      </c>
      <c r="I726">
        <f t="shared" si="11"/>
        <v>0</v>
      </c>
    </row>
    <row r="727" spans="1:10">
      <c r="A727">
        <v>20171113</v>
      </c>
      <c r="B727" s="2" t="s">
        <v>4</v>
      </c>
      <c r="C727" s="8">
        <v>2820000</v>
      </c>
      <c r="D727" s="8">
        <v>2819000</v>
      </c>
      <c r="E727">
        <v>56380</v>
      </c>
      <c r="F727" s="8">
        <v>129098494</v>
      </c>
      <c r="G727" s="1">
        <v>363928654586000</v>
      </c>
      <c r="H727" s="1">
        <v>269307205634000</v>
      </c>
      <c r="I727">
        <f t="shared" si="11"/>
        <v>0</v>
      </c>
    </row>
    <row r="728" spans="1:10">
      <c r="A728">
        <v>20171114</v>
      </c>
      <c r="B728" s="2" t="s">
        <v>4</v>
      </c>
      <c r="C728" s="8">
        <v>2819000</v>
      </c>
      <c r="D728" s="8">
        <v>2796000</v>
      </c>
      <c r="E728">
        <v>55920</v>
      </c>
      <c r="F728" s="8">
        <v>129098494</v>
      </c>
      <c r="G728" s="1">
        <v>360959389224000</v>
      </c>
      <c r="H728" s="1">
        <v>267109949256000</v>
      </c>
      <c r="I728">
        <f t="shared" si="11"/>
        <v>0</v>
      </c>
    </row>
    <row r="729" spans="1:10">
      <c r="A729">
        <v>20171115</v>
      </c>
      <c r="B729" s="2" t="s">
        <v>4</v>
      </c>
      <c r="C729" s="8">
        <v>2796000</v>
      </c>
      <c r="D729" s="8">
        <v>2767000</v>
      </c>
      <c r="E729">
        <v>55340</v>
      </c>
      <c r="F729" s="8">
        <v>129098494</v>
      </c>
      <c r="G729" s="1">
        <v>357215532898000</v>
      </c>
      <c r="H729" s="1">
        <v>264339495562000</v>
      </c>
      <c r="I729">
        <f t="shared" si="11"/>
        <v>0</v>
      </c>
    </row>
    <row r="730" spans="1:10">
      <c r="A730">
        <v>20171116</v>
      </c>
      <c r="B730" s="2" t="s">
        <v>4</v>
      </c>
      <c r="C730" s="8">
        <v>2767000</v>
      </c>
      <c r="D730" s="8">
        <v>2789000</v>
      </c>
      <c r="E730">
        <v>55780</v>
      </c>
      <c r="F730" s="8">
        <v>129098494</v>
      </c>
      <c r="G730" s="1">
        <v>360055699766000</v>
      </c>
      <c r="H730" s="1">
        <v>266441219054000</v>
      </c>
      <c r="I730">
        <f t="shared" si="11"/>
        <v>0</v>
      </c>
    </row>
    <row r="731" spans="1:10">
      <c r="A731">
        <v>20171117</v>
      </c>
      <c r="B731" s="2" t="s">
        <v>4</v>
      </c>
      <c r="C731" s="8">
        <v>2789000</v>
      </c>
      <c r="D731" s="8">
        <v>2791000</v>
      </c>
      <c r="E731">
        <v>55820</v>
      </c>
      <c r="F731" s="8">
        <v>129098494</v>
      </c>
      <c r="G731" s="1">
        <v>360313896754000</v>
      </c>
      <c r="H731" s="1">
        <v>266632284826000</v>
      </c>
      <c r="I731">
        <f t="shared" si="11"/>
        <v>0</v>
      </c>
    </row>
    <row r="732" spans="1:10">
      <c r="A732">
        <v>20171120</v>
      </c>
      <c r="B732" s="2" t="s">
        <v>4</v>
      </c>
      <c r="C732" s="8">
        <v>2791000</v>
      </c>
      <c r="D732" s="8">
        <v>2760000</v>
      </c>
      <c r="E732">
        <v>55200</v>
      </c>
      <c r="F732" s="8">
        <v>129098494</v>
      </c>
      <c r="G732" s="1">
        <v>356311843440000</v>
      </c>
      <c r="H732" s="1">
        <v>263670765360000</v>
      </c>
      <c r="I732">
        <f t="shared" si="11"/>
        <v>0</v>
      </c>
    </row>
    <row r="733" spans="1:10">
      <c r="A733">
        <v>20171121</v>
      </c>
      <c r="B733" s="2" t="s">
        <v>4</v>
      </c>
      <c r="C733" s="8">
        <v>2760000</v>
      </c>
      <c r="D733" s="8">
        <v>2764000</v>
      </c>
      <c r="E733">
        <v>55280</v>
      </c>
      <c r="F733" s="8">
        <v>129098494</v>
      </c>
      <c r="G733" s="1">
        <v>356828237416000</v>
      </c>
      <c r="H733" s="1">
        <v>264052896904000</v>
      </c>
      <c r="I733">
        <f t="shared" si="11"/>
        <v>0</v>
      </c>
    </row>
    <row r="734" spans="1:10">
      <c r="A734">
        <v>20171122</v>
      </c>
      <c r="B734" s="2" t="s">
        <v>4</v>
      </c>
      <c r="C734" s="8">
        <v>2764000</v>
      </c>
      <c r="D734" s="8">
        <v>2798000</v>
      </c>
      <c r="E734">
        <v>55960</v>
      </c>
      <c r="F734" s="8">
        <v>129098494</v>
      </c>
      <c r="G734" s="1">
        <v>361217586212000</v>
      </c>
      <c r="H734" s="1">
        <v>267301015028000</v>
      </c>
      <c r="I734">
        <f t="shared" si="11"/>
        <v>0</v>
      </c>
    </row>
    <row r="735" spans="1:10">
      <c r="A735">
        <v>20171123</v>
      </c>
      <c r="B735" s="2" t="s">
        <v>4</v>
      </c>
      <c r="C735" s="8">
        <v>2798000</v>
      </c>
      <c r="D735" s="8">
        <v>2765000</v>
      </c>
      <c r="E735">
        <v>55300</v>
      </c>
      <c r="F735" s="8">
        <v>129098494</v>
      </c>
      <c r="G735" s="1">
        <v>356957335910000</v>
      </c>
      <c r="H735" s="1">
        <v>264148429790000</v>
      </c>
      <c r="I735">
        <f t="shared" si="11"/>
        <v>0</v>
      </c>
    </row>
    <row r="736" spans="1:10">
      <c r="A736">
        <v>20171124</v>
      </c>
      <c r="B736" s="2" t="s">
        <v>4</v>
      </c>
      <c r="C736" s="8">
        <v>2765000</v>
      </c>
      <c r="D736" s="8">
        <v>2773000</v>
      </c>
      <c r="E736">
        <v>55460</v>
      </c>
      <c r="F736" s="8">
        <v>129098494</v>
      </c>
      <c r="G736" s="1">
        <v>357990123862000</v>
      </c>
      <c r="H736" s="1">
        <v>264912692878000</v>
      </c>
      <c r="I736">
        <f t="shared" si="11"/>
        <v>0</v>
      </c>
    </row>
    <row r="737" spans="1:9">
      <c r="A737">
        <v>20171127</v>
      </c>
      <c r="B737" s="2" t="s">
        <v>4</v>
      </c>
      <c r="C737" s="8">
        <v>2773000</v>
      </c>
      <c r="D737" s="8">
        <v>2632000</v>
      </c>
      <c r="E737">
        <v>52640</v>
      </c>
      <c r="F737" s="8">
        <v>129098494</v>
      </c>
      <c r="G737" s="1">
        <v>339787236208000</v>
      </c>
      <c r="H737" s="1">
        <v>251442555952000</v>
      </c>
      <c r="I737">
        <f t="shared" si="11"/>
        <v>0</v>
      </c>
    </row>
    <row r="738" spans="1:9">
      <c r="A738">
        <v>20171128</v>
      </c>
      <c r="B738" s="2" t="s">
        <v>4</v>
      </c>
      <c r="C738" s="8">
        <v>2632000</v>
      </c>
      <c r="D738" s="8">
        <v>2664000</v>
      </c>
      <c r="E738">
        <v>53280</v>
      </c>
      <c r="F738" s="8">
        <v>129098494</v>
      </c>
      <c r="G738" s="1">
        <v>343918388016000</v>
      </c>
      <c r="H738" s="1">
        <v>254499608304000</v>
      </c>
      <c r="I738">
        <f t="shared" si="11"/>
        <v>0</v>
      </c>
    </row>
    <row r="739" spans="1:9">
      <c r="A739">
        <v>20171129</v>
      </c>
      <c r="B739" s="2" t="s">
        <v>4</v>
      </c>
      <c r="C739" s="8">
        <v>2664000</v>
      </c>
      <c r="D739" s="8">
        <v>2630000</v>
      </c>
      <c r="E739">
        <v>52600</v>
      </c>
      <c r="F739" s="8">
        <v>129098494</v>
      </c>
      <c r="G739" s="1">
        <v>339529039220000</v>
      </c>
      <c r="H739" s="1">
        <v>251251490180000</v>
      </c>
      <c r="I739">
        <f t="shared" si="11"/>
        <v>0</v>
      </c>
    </row>
    <row r="740" spans="1:9">
      <c r="A740">
        <v>20171130</v>
      </c>
      <c r="B740" s="2" t="s">
        <v>4</v>
      </c>
      <c r="C740" s="8">
        <v>2630000</v>
      </c>
      <c r="D740" s="8">
        <v>2540000</v>
      </c>
      <c r="E740">
        <v>50800</v>
      </c>
      <c r="F740" s="8">
        <v>129098494</v>
      </c>
      <c r="G740" s="1">
        <v>327910174760000</v>
      </c>
      <c r="H740" s="1">
        <v>242653530440000</v>
      </c>
      <c r="I740">
        <f t="shared" si="11"/>
        <v>0</v>
      </c>
    </row>
    <row r="741" spans="1:9">
      <c r="A741">
        <v>20171201</v>
      </c>
      <c r="B741" s="2" t="s">
        <v>4</v>
      </c>
      <c r="C741" s="8">
        <v>2540000</v>
      </c>
      <c r="D741" s="8">
        <v>2542000</v>
      </c>
      <c r="E741">
        <v>50840</v>
      </c>
      <c r="F741" s="8">
        <v>129098494</v>
      </c>
      <c r="G741" s="1">
        <v>328168371748000</v>
      </c>
      <c r="H741" s="1">
        <v>242844596212000</v>
      </c>
      <c r="I741">
        <f t="shared" si="11"/>
        <v>0</v>
      </c>
    </row>
    <row r="742" spans="1:9">
      <c r="A742">
        <v>20171204</v>
      </c>
      <c r="B742" s="2" t="s">
        <v>4</v>
      </c>
      <c r="C742" s="8">
        <v>2542000</v>
      </c>
      <c r="D742" s="8">
        <v>2567000</v>
      </c>
      <c r="E742">
        <v>51340</v>
      </c>
      <c r="F742" s="8">
        <v>129098494</v>
      </c>
      <c r="G742" s="1">
        <v>331395834098000</v>
      </c>
      <c r="H742" s="1">
        <v>245232918362000</v>
      </c>
      <c r="I742">
        <f t="shared" si="11"/>
        <v>0</v>
      </c>
    </row>
    <row r="743" spans="1:9">
      <c r="A743">
        <v>20171205</v>
      </c>
      <c r="B743" s="2" t="s">
        <v>4</v>
      </c>
      <c r="C743" s="8">
        <v>2567000</v>
      </c>
      <c r="D743" s="8">
        <v>2563000</v>
      </c>
      <c r="E743">
        <v>51260</v>
      </c>
      <c r="F743" s="8">
        <v>129098494</v>
      </c>
      <c r="G743" s="1">
        <v>330879440122000</v>
      </c>
      <c r="H743" s="1">
        <v>244850786818000</v>
      </c>
      <c r="I743">
        <f t="shared" si="11"/>
        <v>0</v>
      </c>
    </row>
    <row r="744" spans="1:9">
      <c r="A744">
        <v>20171206</v>
      </c>
      <c r="B744" s="2" t="s">
        <v>4</v>
      </c>
      <c r="C744" s="8">
        <v>2563000</v>
      </c>
      <c r="D744" s="8">
        <v>2501000</v>
      </c>
      <c r="E744">
        <v>50020</v>
      </c>
      <c r="F744" s="8">
        <v>129098494</v>
      </c>
      <c r="G744" s="1">
        <v>322875333494000</v>
      </c>
      <c r="H744" s="1">
        <v>238927747886000</v>
      </c>
      <c r="I744">
        <f t="shared" si="11"/>
        <v>0</v>
      </c>
    </row>
    <row r="745" spans="1:9">
      <c r="A745">
        <v>20171207</v>
      </c>
      <c r="B745" s="2" t="s">
        <v>4</v>
      </c>
      <c r="C745" s="8">
        <v>2501000</v>
      </c>
      <c r="D745" s="8">
        <v>2537000</v>
      </c>
      <c r="E745">
        <v>50740</v>
      </c>
      <c r="F745" s="8">
        <v>129098494</v>
      </c>
      <c r="G745" s="1">
        <v>327522879278000</v>
      </c>
      <c r="H745" s="1">
        <v>242366931782000</v>
      </c>
      <c r="I745">
        <f t="shared" si="11"/>
        <v>0</v>
      </c>
    </row>
    <row r="746" spans="1:9">
      <c r="A746">
        <v>20171208</v>
      </c>
      <c r="B746" s="2" t="s">
        <v>4</v>
      </c>
      <c r="C746" s="8">
        <v>2537000</v>
      </c>
      <c r="D746" s="8">
        <v>2600000</v>
      </c>
      <c r="E746">
        <v>52000</v>
      </c>
      <c r="F746" s="8">
        <v>129098494</v>
      </c>
      <c r="G746" s="1">
        <v>335656084400000</v>
      </c>
      <c r="H746" s="1">
        <v>248385503600000</v>
      </c>
      <c r="I746">
        <f t="shared" si="11"/>
        <v>0</v>
      </c>
    </row>
    <row r="747" spans="1:9">
      <c r="A747">
        <v>20171211</v>
      </c>
      <c r="B747" s="2" t="s">
        <v>4</v>
      </c>
      <c r="C747" s="8">
        <v>2600000</v>
      </c>
      <c r="D747" s="8">
        <v>2589000</v>
      </c>
      <c r="E747">
        <v>51780</v>
      </c>
      <c r="F747" s="8">
        <v>129098494</v>
      </c>
      <c r="G747" s="1">
        <v>334236000966000</v>
      </c>
      <c r="H747" s="1">
        <v>247334641854000</v>
      </c>
      <c r="I747">
        <f t="shared" si="11"/>
        <v>0</v>
      </c>
    </row>
    <row r="748" spans="1:9">
      <c r="A748">
        <v>20171212</v>
      </c>
      <c r="B748" s="2" t="s">
        <v>4</v>
      </c>
      <c r="C748" s="8">
        <v>2589000</v>
      </c>
      <c r="D748" s="8">
        <v>2605000</v>
      </c>
      <c r="E748">
        <v>52100</v>
      </c>
      <c r="F748" s="8">
        <v>129098494</v>
      </c>
      <c r="G748" s="1">
        <v>336301576870000</v>
      </c>
      <c r="H748" s="1">
        <v>248863168030000</v>
      </c>
      <c r="I748">
        <f t="shared" si="11"/>
        <v>0</v>
      </c>
    </row>
    <row r="749" spans="1:9">
      <c r="A749">
        <v>20171213</v>
      </c>
      <c r="B749" s="2" t="s">
        <v>4</v>
      </c>
      <c r="C749" s="8">
        <v>2605000</v>
      </c>
      <c r="D749" s="8">
        <v>2566000</v>
      </c>
      <c r="E749">
        <v>51320</v>
      </c>
      <c r="F749" s="8">
        <v>129098494</v>
      </c>
      <c r="G749" s="1">
        <v>331266735604000</v>
      </c>
      <c r="H749" s="1">
        <v>245137385476000</v>
      </c>
      <c r="I749">
        <f t="shared" si="11"/>
        <v>0</v>
      </c>
    </row>
    <row r="750" spans="1:9">
      <c r="A750">
        <v>20171214</v>
      </c>
      <c r="B750" s="2" t="s">
        <v>4</v>
      </c>
      <c r="C750" s="8">
        <v>2566000</v>
      </c>
      <c r="D750" s="8">
        <v>2553000</v>
      </c>
      <c r="E750">
        <v>51060</v>
      </c>
      <c r="F750" s="8">
        <v>129098494</v>
      </c>
      <c r="G750" s="1">
        <v>329588455182000</v>
      </c>
      <c r="H750" s="1">
        <v>243895457958000</v>
      </c>
      <c r="I750">
        <f t="shared" si="11"/>
        <v>0</v>
      </c>
    </row>
    <row r="751" spans="1:9">
      <c r="A751">
        <v>20171215</v>
      </c>
      <c r="B751" s="2" t="s">
        <v>4</v>
      </c>
      <c r="C751" s="8">
        <v>2553000</v>
      </c>
      <c r="D751" s="8">
        <v>2531000</v>
      </c>
      <c r="E751">
        <v>50620</v>
      </c>
      <c r="F751" s="8">
        <v>129098494</v>
      </c>
      <c r="G751" s="1">
        <v>326748288314000</v>
      </c>
      <c r="H751" s="1">
        <v>241793734466000</v>
      </c>
      <c r="I751">
        <f t="shared" si="11"/>
        <v>0</v>
      </c>
    </row>
    <row r="752" spans="1:9">
      <c r="A752">
        <v>20171218</v>
      </c>
      <c r="B752" s="2" t="s">
        <v>4</v>
      </c>
      <c r="C752" s="8">
        <v>2531000</v>
      </c>
      <c r="D752" s="8">
        <v>2560000</v>
      </c>
      <c r="E752">
        <v>51200</v>
      </c>
      <c r="F752" s="8">
        <v>129098494</v>
      </c>
      <c r="G752" s="1">
        <v>330492144640000</v>
      </c>
      <c r="H752" s="1">
        <v>244564188160000</v>
      </c>
      <c r="I752">
        <f t="shared" si="11"/>
        <v>0</v>
      </c>
    </row>
    <row r="753" spans="1:9">
      <c r="A753">
        <v>20171219</v>
      </c>
      <c r="B753" s="2" t="s">
        <v>4</v>
      </c>
      <c r="C753" s="8">
        <v>2560000</v>
      </c>
      <c r="D753" s="8">
        <v>2578000</v>
      </c>
      <c r="E753">
        <v>51560</v>
      </c>
      <c r="F753" s="8">
        <v>129098494</v>
      </c>
      <c r="G753" s="1">
        <v>332815917532000</v>
      </c>
      <c r="H753" s="1">
        <v>246283780108000</v>
      </c>
      <c r="I753">
        <f t="shared" si="11"/>
        <v>0</v>
      </c>
    </row>
    <row r="754" spans="1:9">
      <c r="A754">
        <v>20171220</v>
      </c>
      <c r="B754" s="2" t="s">
        <v>4</v>
      </c>
      <c r="C754" s="8">
        <v>2578000</v>
      </c>
      <c r="D754" s="8">
        <v>2544000</v>
      </c>
      <c r="E754">
        <v>50880</v>
      </c>
      <c r="F754" s="8">
        <v>129098494</v>
      </c>
      <c r="G754" s="1">
        <v>328426568736000</v>
      </c>
      <c r="H754" s="1">
        <v>243035661984000</v>
      </c>
      <c r="I754">
        <f t="shared" si="11"/>
        <v>0</v>
      </c>
    </row>
    <row r="755" spans="1:9">
      <c r="A755">
        <v>20171221</v>
      </c>
      <c r="B755" s="2" t="s">
        <v>4</v>
      </c>
      <c r="C755" s="8">
        <v>2544000</v>
      </c>
      <c r="D755" s="8">
        <v>2457000</v>
      </c>
      <c r="E755">
        <v>49140</v>
      </c>
      <c r="F755" s="8">
        <v>129098494</v>
      </c>
      <c r="G755" s="1">
        <v>317194999758000</v>
      </c>
      <c r="H755" s="1">
        <v>234724300902000</v>
      </c>
      <c r="I755">
        <f t="shared" si="11"/>
        <v>0</v>
      </c>
    </row>
    <row r="756" spans="1:9">
      <c r="A756">
        <v>20171222</v>
      </c>
      <c r="B756" s="2" t="s">
        <v>4</v>
      </c>
      <c r="C756" s="8">
        <v>2457000</v>
      </c>
      <c r="D756" s="8">
        <v>2485000</v>
      </c>
      <c r="E756">
        <v>49700</v>
      </c>
      <c r="F756" s="8">
        <v>129098494</v>
      </c>
      <c r="G756" s="1">
        <v>320809757590000</v>
      </c>
      <c r="H756" s="1">
        <v>237399221710000</v>
      </c>
      <c r="I756">
        <f t="shared" si="11"/>
        <v>0</v>
      </c>
    </row>
    <row r="757" spans="1:9">
      <c r="A757">
        <v>20171226</v>
      </c>
      <c r="B757" s="2" t="s">
        <v>4</v>
      </c>
      <c r="C757" s="8">
        <v>2485000</v>
      </c>
      <c r="D757" s="8">
        <v>2410000</v>
      </c>
      <c r="E757">
        <v>48200</v>
      </c>
      <c r="F757" s="8">
        <v>129098494</v>
      </c>
      <c r="G757" s="1">
        <v>311127370540000</v>
      </c>
      <c r="H757" s="1">
        <v>230234255260000</v>
      </c>
      <c r="I757">
        <f t="shared" si="11"/>
        <v>0</v>
      </c>
    </row>
    <row r="758" spans="1:9">
      <c r="A758">
        <v>20171227</v>
      </c>
      <c r="B758" s="2" t="s">
        <v>4</v>
      </c>
      <c r="C758" s="8">
        <v>2410000</v>
      </c>
      <c r="D758" s="8">
        <v>2468000</v>
      </c>
      <c r="E758">
        <v>49360</v>
      </c>
      <c r="F758" s="8">
        <v>129098494</v>
      </c>
      <c r="G758" s="1">
        <v>318615083192000</v>
      </c>
      <c r="H758" s="1">
        <v>235775162648000</v>
      </c>
      <c r="I758">
        <f t="shared" si="11"/>
        <v>0</v>
      </c>
    </row>
    <row r="759" spans="1:9">
      <c r="A759">
        <v>20171228</v>
      </c>
      <c r="B759" s="2" t="s">
        <v>4</v>
      </c>
      <c r="C759" s="8">
        <v>2468000</v>
      </c>
      <c r="D759" s="8">
        <v>2548000</v>
      </c>
      <c r="E759">
        <v>50960</v>
      </c>
      <c r="F759" s="8">
        <v>129098494</v>
      </c>
      <c r="G759" s="1">
        <v>328942962712000</v>
      </c>
      <c r="H759" s="1">
        <v>243417793528000</v>
      </c>
      <c r="I759">
        <f t="shared" si="11"/>
        <v>0</v>
      </c>
    </row>
    <row r="760" spans="1:9">
      <c r="A760">
        <v>20180102</v>
      </c>
      <c r="B760" s="2" t="s">
        <v>4</v>
      </c>
      <c r="C760" s="8">
        <v>2548000</v>
      </c>
      <c r="D760" s="8">
        <v>2551000</v>
      </c>
      <c r="E760">
        <v>51020</v>
      </c>
      <c r="F760" s="8">
        <v>129098494</v>
      </c>
      <c r="G760" s="1">
        <v>329330258194000</v>
      </c>
      <c r="H760" s="1">
        <v>243704392186000</v>
      </c>
      <c r="I760">
        <f t="shared" si="11"/>
        <v>0</v>
      </c>
    </row>
    <row r="761" spans="1:9">
      <c r="A761">
        <v>20180103</v>
      </c>
      <c r="B761" s="2" t="s">
        <v>4</v>
      </c>
      <c r="C761" s="8">
        <v>2551000</v>
      </c>
      <c r="D761" s="8">
        <v>2581000</v>
      </c>
      <c r="E761">
        <v>51620</v>
      </c>
      <c r="F761" s="8">
        <v>129098494</v>
      </c>
      <c r="G761" s="1">
        <v>333203213014000</v>
      </c>
      <c r="H761" s="1">
        <v>246570378766000</v>
      </c>
      <c r="I761">
        <f t="shared" si="11"/>
        <v>0</v>
      </c>
    </row>
    <row r="762" spans="1:9">
      <c r="A762">
        <v>20180104</v>
      </c>
      <c r="B762" s="2" t="s">
        <v>4</v>
      </c>
      <c r="C762" s="8">
        <v>2581000</v>
      </c>
      <c r="D762" s="8">
        <v>2554000</v>
      </c>
      <c r="E762">
        <v>51080</v>
      </c>
      <c r="F762" s="8">
        <v>129098494</v>
      </c>
      <c r="G762" s="1">
        <v>329717553676000</v>
      </c>
      <c r="H762" s="1">
        <v>243990990844000</v>
      </c>
      <c r="I762">
        <f t="shared" si="11"/>
        <v>0</v>
      </c>
    </row>
    <row r="763" spans="1:9">
      <c r="A763">
        <v>20180105</v>
      </c>
      <c r="B763" s="2" t="s">
        <v>4</v>
      </c>
      <c r="C763" s="8">
        <v>2554000</v>
      </c>
      <c r="D763" s="8">
        <v>2606000</v>
      </c>
      <c r="E763">
        <v>52120</v>
      </c>
      <c r="F763" s="8">
        <v>129098494</v>
      </c>
      <c r="G763" s="1">
        <v>336430675364000</v>
      </c>
      <c r="H763" s="1">
        <v>248958700916000</v>
      </c>
      <c r="I763">
        <f t="shared" si="11"/>
        <v>0</v>
      </c>
    </row>
    <row r="764" spans="1:9">
      <c r="A764">
        <v>20180108</v>
      </c>
      <c r="B764" s="2" t="s">
        <v>4</v>
      </c>
      <c r="C764" s="8">
        <v>2606000</v>
      </c>
      <c r="D764" s="8">
        <v>2601000</v>
      </c>
      <c r="E764">
        <v>52020</v>
      </c>
      <c r="F764" s="8">
        <v>129098494</v>
      </c>
      <c r="G764" s="1">
        <v>335785182894000</v>
      </c>
      <c r="H764" s="1">
        <v>248481036486000</v>
      </c>
      <c r="I764">
        <f t="shared" si="11"/>
        <v>0</v>
      </c>
    </row>
    <row r="765" spans="1:9">
      <c r="A765">
        <v>20180109</v>
      </c>
      <c r="B765" s="2" t="s">
        <v>4</v>
      </c>
      <c r="C765" s="8">
        <v>2601000</v>
      </c>
      <c r="D765" s="8">
        <v>2520000</v>
      </c>
      <c r="E765">
        <v>50400</v>
      </c>
      <c r="F765" s="8">
        <v>129098494</v>
      </c>
      <c r="G765" s="1">
        <v>325328204880000</v>
      </c>
      <c r="H765" s="1">
        <v>240742872720000</v>
      </c>
      <c r="I765">
        <f t="shared" si="11"/>
        <v>0</v>
      </c>
    </row>
    <row r="766" spans="1:9">
      <c r="A766">
        <v>20180110</v>
      </c>
      <c r="B766" s="2" t="s">
        <v>4</v>
      </c>
      <c r="C766" s="8">
        <v>2520000</v>
      </c>
      <c r="D766" s="8">
        <v>2442000</v>
      </c>
      <c r="E766">
        <v>48840</v>
      </c>
      <c r="F766" s="8">
        <v>129098494</v>
      </c>
      <c r="G766" s="1">
        <v>315258522348000</v>
      </c>
      <c r="H766" s="1">
        <v>233291307612000</v>
      </c>
      <c r="I766">
        <f t="shared" si="11"/>
        <v>0</v>
      </c>
    </row>
    <row r="767" spans="1:9">
      <c r="A767">
        <v>20180111</v>
      </c>
      <c r="B767" s="2" t="s">
        <v>4</v>
      </c>
      <c r="C767" s="8">
        <v>2442000</v>
      </c>
      <c r="D767" s="8">
        <v>2412000</v>
      </c>
      <c r="E767">
        <v>48240</v>
      </c>
      <c r="F767" s="8">
        <v>129098494</v>
      </c>
      <c r="G767" s="1">
        <v>311385567528000</v>
      </c>
      <c r="H767" s="1">
        <v>230425321032000</v>
      </c>
      <c r="I767">
        <f t="shared" si="11"/>
        <v>0</v>
      </c>
    </row>
    <row r="768" spans="1:9">
      <c r="A768">
        <v>20180112</v>
      </c>
      <c r="B768" s="2" t="s">
        <v>4</v>
      </c>
      <c r="C768" s="8">
        <v>2412000</v>
      </c>
      <c r="D768" s="8">
        <v>2410000</v>
      </c>
      <c r="E768">
        <v>48200</v>
      </c>
      <c r="F768" s="8">
        <v>129098494</v>
      </c>
      <c r="G768" s="1">
        <v>311127370540000</v>
      </c>
      <c r="H768" s="1">
        <v>230234255260000</v>
      </c>
      <c r="I768">
        <f t="shared" si="11"/>
        <v>0</v>
      </c>
    </row>
    <row r="769" spans="1:9">
      <c r="A769">
        <v>20180115</v>
      </c>
      <c r="B769" s="2" t="s">
        <v>4</v>
      </c>
      <c r="C769" s="8">
        <v>2410000</v>
      </c>
      <c r="D769" s="8">
        <v>2427000</v>
      </c>
      <c r="E769">
        <v>48540</v>
      </c>
      <c r="F769" s="8">
        <v>129098494</v>
      </c>
      <c r="G769" s="1">
        <v>313322044938000</v>
      </c>
      <c r="H769" s="1">
        <v>231858314322000</v>
      </c>
      <c r="I769">
        <f t="shared" si="11"/>
        <v>0</v>
      </c>
    </row>
    <row r="770" spans="1:9">
      <c r="A770">
        <v>20180116</v>
      </c>
      <c r="B770" s="2" t="s">
        <v>4</v>
      </c>
      <c r="C770" s="8">
        <v>2427000</v>
      </c>
      <c r="D770" s="8">
        <v>2500000</v>
      </c>
      <c r="E770">
        <v>50000</v>
      </c>
      <c r="F770" s="8">
        <v>129098494</v>
      </c>
      <c r="G770" s="1">
        <v>322746235000000</v>
      </c>
      <c r="H770" s="1">
        <v>238832215000000</v>
      </c>
      <c r="I770">
        <f t="shared" si="11"/>
        <v>0</v>
      </c>
    </row>
    <row r="771" spans="1:9">
      <c r="A771">
        <v>20180117</v>
      </c>
      <c r="B771" s="2" t="s">
        <v>4</v>
      </c>
      <c r="C771" s="8">
        <v>2500000</v>
      </c>
      <c r="D771" s="8">
        <v>2481000</v>
      </c>
      <c r="E771">
        <v>49620</v>
      </c>
      <c r="F771" s="8">
        <v>129098494</v>
      </c>
      <c r="G771" s="1">
        <v>320293363614000</v>
      </c>
      <c r="H771" s="1">
        <v>237017090166000</v>
      </c>
      <c r="I771">
        <f t="shared" si="11"/>
        <v>0</v>
      </c>
    </row>
    <row r="772" spans="1:9">
      <c r="A772">
        <v>20180118</v>
      </c>
      <c r="B772" s="2" t="s">
        <v>4</v>
      </c>
      <c r="C772" s="8">
        <v>2481000</v>
      </c>
      <c r="D772" s="8">
        <v>2495000</v>
      </c>
      <c r="E772">
        <v>49900</v>
      </c>
      <c r="F772" s="8">
        <v>129098494</v>
      </c>
      <c r="G772" s="1">
        <v>322100742530000</v>
      </c>
      <c r="H772" s="1">
        <v>238354550570000</v>
      </c>
      <c r="I772">
        <f t="shared" ref="I772:I835" si="12">IF(C772*F772=D771*F771,0,1)</f>
        <v>0</v>
      </c>
    </row>
    <row r="773" spans="1:9">
      <c r="A773">
        <v>20180119</v>
      </c>
      <c r="B773" s="2" t="s">
        <v>4</v>
      </c>
      <c r="C773" s="8">
        <v>2495000</v>
      </c>
      <c r="D773" s="8">
        <v>2466000</v>
      </c>
      <c r="E773">
        <v>49320</v>
      </c>
      <c r="F773" s="8">
        <v>129098494</v>
      </c>
      <c r="G773" s="1">
        <v>318356886204000</v>
      </c>
      <c r="H773" s="1">
        <v>235584096876000</v>
      </c>
      <c r="I773">
        <f t="shared" si="12"/>
        <v>0</v>
      </c>
    </row>
    <row r="774" spans="1:9">
      <c r="A774">
        <v>20180122</v>
      </c>
      <c r="B774" s="2" t="s">
        <v>4</v>
      </c>
      <c r="C774" s="8">
        <v>2466000</v>
      </c>
      <c r="D774" s="8">
        <v>2412000</v>
      </c>
      <c r="E774">
        <v>48240</v>
      </c>
      <c r="F774" s="8">
        <v>129098494</v>
      </c>
      <c r="G774" s="1">
        <v>311385567528000</v>
      </c>
      <c r="H774" s="1">
        <v>230425321032000</v>
      </c>
      <c r="I774">
        <f t="shared" si="12"/>
        <v>0</v>
      </c>
    </row>
    <row r="775" spans="1:9">
      <c r="A775">
        <v>20180123</v>
      </c>
      <c r="B775" s="2" t="s">
        <v>4</v>
      </c>
      <c r="C775" s="8">
        <v>2412000</v>
      </c>
      <c r="D775" s="8">
        <v>2458000</v>
      </c>
      <c r="E775">
        <v>49160</v>
      </c>
      <c r="F775" s="8">
        <v>129098494</v>
      </c>
      <c r="G775" s="1">
        <v>317324098252000</v>
      </c>
      <c r="H775" s="1">
        <v>234819833788000</v>
      </c>
      <c r="I775">
        <f t="shared" si="12"/>
        <v>0</v>
      </c>
    </row>
    <row r="776" spans="1:9">
      <c r="A776">
        <v>20180124</v>
      </c>
      <c r="B776" s="2" t="s">
        <v>4</v>
      </c>
      <c r="C776" s="8">
        <v>2458000</v>
      </c>
      <c r="D776" s="8">
        <v>2467000</v>
      </c>
      <c r="E776">
        <v>49340</v>
      </c>
      <c r="F776" s="8">
        <v>129098494</v>
      </c>
      <c r="G776" s="1">
        <v>318485984698000</v>
      </c>
      <c r="H776" s="1">
        <v>235679629762000</v>
      </c>
      <c r="I776">
        <f t="shared" si="12"/>
        <v>0</v>
      </c>
    </row>
    <row r="777" spans="1:9">
      <c r="A777">
        <v>20180125</v>
      </c>
      <c r="B777" s="2" t="s">
        <v>4</v>
      </c>
      <c r="C777" s="8">
        <v>2467000</v>
      </c>
      <c r="D777" s="8">
        <v>2513000</v>
      </c>
      <c r="E777">
        <v>50260</v>
      </c>
      <c r="F777" s="8">
        <v>129098494</v>
      </c>
      <c r="G777" s="1">
        <v>324424515422000</v>
      </c>
      <c r="H777" s="1">
        <v>240074142518000</v>
      </c>
      <c r="I777">
        <f t="shared" si="12"/>
        <v>0</v>
      </c>
    </row>
    <row r="778" spans="1:9">
      <c r="A778">
        <v>20180126</v>
      </c>
      <c r="B778" s="2" t="s">
        <v>4</v>
      </c>
      <c r="C778" s="8">
        <v>2513000</v>
      </c>
      <c r="D778" s="8">
        <v>2539000</v>
      </c>
      <c r="E778">
        <v>50780</v>
      </c>
      <c r="F778" s="8">
        <v>129098494</v>
      </c>
      <c r="G778" s="1">
        <v>327781076266000</v>
      </c>
      <c r="H778" s="1">
        <v>242557997554000</v>
      </c>
      <c r="I778">
        <f t="shared" si="12"/>
        <v>0</v>
      </c>
    </row>
    <row r="779" spans="1:9">
      <c r="A779">
        <v>20180129</v>
      </c>
      <c r="B779" s="2" t="s">
        <v>4</v>
      </c>
      <c r="C779" s="8">
        <v>2539000</v>
      </c>
      <c r="D779" s="8">
        <v>2561000</v>
      </c>
      <c r="E779">
        <v>51220</v>
      </c>
      <c r="F779" s="8">
        <v>129098494</v>
      </c>
      <c r="G779" s="1">
        <v>330621243134000</v>
      </c>
      <c r="H779" s="1">
        <v>244659721046000</v>
      </c>
      <c r="I779">
        <f t="shared" si="12"/>
        <v>0</v>
      </c>
    </row>
    <row r="780" spans="1:9">
      <c r="A780">
        <v>20180130</v>
      </c>
      <c r="B780" s="2" t="s">
        <v>4</v>
      </c>
      <c r="C780" s="8">
        <v>2561000</v>
      </c>
      <c r="D780" s="8">
        <v>2490000</v>
      </c>
      <c r="E780">
        <v>49800</v>
      </c>
      <c r="F780" s="8">
        <v>129098494</v>
      </c>
      <c r="G780" s="1">
        <v>321455250060000</v>
      </c>
      <c r="H780" s="1">
        <v>237876886140000</v>
      </c>
      <c r="I780">
        <f t="shared" si="12"/>
        <v>0</v>
      </c>
    </row>
    <row r="781" spans="1:9">
      <c r="A781">
        <v>20180131</v>
      </c>
      <c r="B781" s="2" t="s">
        <v>4</v>
      </c>
      <c r="C781" s="8">
        <v>2490000</v>
      </c>
      <c r="D781" s="8">
        <v>2495000</v>
      </c>
      <c r="E781">
        <v>49900</v>
      </c>
      <c r="F781" s="8">
        <v>129098494</v>
      </c>
      <c r="G781" s="1">
        <v>322100742530000</v>
      </c>
      <c r="H781" s="1">
        <v>238354550570000</v>
      </c>
      <c r="I781">
        <f t="shared" si="12"/>
        <v>0</v>
      </c>
    </row>
    <row r="782" spans="1:9">
      <c r="A782">
        <v>20180201</v>
      </c>
      <c r="B782" s="2" t="s">
        <v>4</v>
      </c>
      <c r="C782" s="8">
        <v>2495000</v>
      </c>
      <c r="D782" s="8">
        <v>2491000</v>
      </c>
      <c r="E782">
        <v>49820</v>
      </c>
      <c r="F782" s="8">
        <v>129098494</v>
      </c>
      <c r="G782" s="1">
        <v>321584348554000</v>
      </c>
      <c r="H782" s="1">
        <v>237972419026000</v>
      </c>
      <c r="I782">
        <f t="shared" si="12"/>
        <v>0</v>
      </c>
    </row>
    <row r="783" spans="1:9">
      <c r="A783">
        <v>20180202</v>
      </c>
      <c r="B783" s="2" t="s">
        <v>4</v>
      </c>
      <c r="C783" s="8">
        <v>2491000</v>
      </c>
      <c r="D783" s="8">
        <v>2385000</v>
      </c>
      <c r="E783">
        <v>47700</v>
      </c>
      <c r="F783" s="8">
        <v>129098494</v>
      </c>
      <c r="G783" s="1">
        <v>307899908190000</v>
      </c>
      <c r="H783" s="1">
        <v>227845933110000</v>
      </c>
      <c r="I783">
        <f t="shared" si="12"/>
        <v>0</v>
      </c>
    </row>
    <row r="784" spans="1:9">
      <c r="A784">
        <v>20180205</v>
      </c>
      <c r="B784" s="2" t="s">
        <v>4</v>
      </c>
      <c r="C784" s="8">
        <v>2385000</v>
      </c>
      <c r="D784" s="8">
        <v>2396000</v>
      </c>
      <c r="E784">
        <v>47920</v>
      </c>
      <c r="F784" s="8">
        <v>129098494</v>
      </c>
      <c r="G784" s="1">
        <v>309319991624000</v>
      </c>
      <c r="H784" s="1">
        <v>228896794856000</v>
      </c>
      <c r="I784">
        <f t="shared" si="12"/>
        <v>0</v>
      </c>
    </row>
    <row r="785" spans="1:10">
      <c r="A785">
        <v>20180206</v>
      </c>
      <c r="B785" s="2" t="s">
        <v>4</v>
      </c>
      <c r="C785" s="8">
        <v>2396000</v>
      </c>
      <c r="D785" s="8">
        <v>2371000</v>
      </c>
      <c r="E785">
        <v>47420</v>
      </c>
      <c r="F785" s="8">
        <v>129098494</v>
      </c>
      <c r="G785" s="1">
        <v>306092529274000</v>
      </c>
      <c r="H785" s="1">
        <v>226508472706000</v>
      </c>
      <c r="I785">
        <f t="shared" si="12"/>
        <v>0</v>
      </c>
    </row>
    <row r="786" spans="1:10">
      <c r="A786">
        <v>20180207</v>
      </c>
      <c r="B786" s="2" t="s">
        <v>4</v>
      </c>
      <c r="C786" s="8">
        <v>2371000</v>
      </c>
      <c r="D786" s="8">
        <v>2290000</v>
      </c>
      <c r="E786">
        <v>45800</v>
      </c>
      <c r="F786" s="8">
        <v>129098494</v>
      </c>
      <c r="G786" s="1">
        <v>295635551260000</v>
      </c>
      <c r="H786" s="1">
        <v>218770308940000</v>
      </c>
      <c r="I786">
        <f t="shared" si="12"/>
        <v>0</v>
      </c>
    </row>
    <row r="787" spans="1:10">
      <c r="A787" s="5">
        <v>20180208</v>
      </c>
      <c r="B787" s="6" t="s">
        <v>4</v>
      </c>
      <c r="C787" s="8">
        <v>2290000</v>
      </c>
      <c r="D787" s="8">
        <v>2300000</v>
      </c>
      <c r="E787" s="5">
        <v>46000</v>
      </c>
      <c r="F787" s="8">
        <v>128386494</v>
      </c>
      <c r="G787" s="7">
        <v>295288936200000</v>
      </c>
      <c r="H787" s="7">
        <v>218513813800000</v>
      </c>
      <c r="I787" s="5">
        <f t="shared" si="12"/>
        <v>1</v>
      </c>
      <c r="J787" t="s">
        <v>30</v>
      </c>
    </row>
    <row r="788" spans="1:10">
      <c r="A788">
        <v>20180209</v>
      </c>
      <c r="B788" s="2" t="s">
        <v>4</v>
      </c>
      <c r="C788" s="8">
        <v>2300000</v>
      </c>
      <c r="D788" s="8">
        <v>2235000</v>
      </c>
      <c r="E788">
        <v>44700</v>
      </c>
      <c r="F788" s="8">
        <v>128386494</v>
      </c>
      <c r="G788" s="1">
        <v>286943814090000</v>
      </c>
      <c r="H788" s="1">
        <v>212338423410000</v>
      </c>
      <c r="I788">
        <f t="shared" si="12"/>
        <v>0</v>
      </c>
    </row>
    <row r="789" spans="1:10">
      <c r="A789">
        <v>20180212</v>
      </c>
      <c r="B789" s="2" t="s">
        <v>4</v>
      </c>
      <c r="C789" s="8">
        <v>2235000</v>
      </c>
      <c r="D789" s="8">
        <v>2286000</v>
      </c>
      <c r="E789">
        <v>45720</v>
      </c>
      <c r="F789" s="8">
        <v>128386494</v>
      </c>
      <c r="G789" s="1">
        <v>293491525284000</v>
      </c>
      <c r="H789" s="1">
        <v>217183729716000</v>
      </c>
      <c r="I789">
        <f t="shared" si="12"/>
        <v>0</v>
      </c>
    </row>
    <row r="790" spans="1:10">
      <c r="A790">
        <v>20180213</v>
      </c>
      <c r="B790" s="2" t="s">
        <v>4</v>
      </c>
      <c r="C790" s="8">
        <v>2286000</v>
      </c>
      <c r="D790" s="8">
        <v>2377000</v>
      </c>
      <c r="E790">
        <v>47540</v>
      </c>
      <c r="F790" s="8">
        <v>128386494</v>
      </c>
      <c r="G790" s="1">
        <v>305174696238000</v>
      </c>
      <c r="H790" s="1">
        <v>225829276262000</v>
      </c>
      <c r="I790">
        <f t="shared" si="12"/>
        <v>0</v>
      </c>
    </row>
    <row r="791" spans="1:10">
      <c r="A791">
        <v>20180214</v>
      </c>
      <c r="B791" s="2" t="s">
        <v>4</v>
      </c>
      <c r="C791" s="8">
        <v>2377000</v>
      </c>
      <c r="D791" s="8">
        <v>2450000</v>
      </c>
      <c r="E791">
        <v>49000</v>
      </c>
      <c r="F791" s="8">
        <v>128386494</v>
      </c>
      <c r="G791" s="1">
        <v>314546910300000</v>
      </c>
      <c r="H791" s="1">
        <v>232764714700000</v>
      </c>
      <c r="I791">
        <f t="shared" si="12"/>
        <v>0</v>
      </c>
    </row>
    <row r="792" spans="1:10">
      <c r="A792">
        <v>20180219</v>
      </c>
      <c r="B792" s="2" t="s">
        <v>4</v>
      </c>
      <c r="C792" s="8">
        <v>2450000</v>
      </c>
      <c r="D792" s="8">
        <v>2419000</v>
      </c>
      <c r="E792">
        <v>48380</v>
      </c>
      <c r="F792" s="8">
        <v>128386494</v>
      </c>
      <c r="G792" s="1">
        <v>310566928986000</v>
      </c>
      <c r="H792" s="1">
        <v>229819528514000</v>
      </c>
      <c r="I792">
        <f t="shared" si="12"/>
        <v>0</v>
      </c>
    </row>
    <row r="793" spans="1:10">
      <c r="A793">
        <v>20180220</v>
      </c>
      <c r="B793" s="2" t="s">
        <v>4</v>
      </c>
      <c r="C793" s="8">
        <v>2419000</v>
      </c>
      <c r="D793" s="8">
        <v>2370000</v>
      </c>
      <c r="E793">
        <v>47400</v>
      </c>
      <c r="F793" s="8">
        <v>128386494</v>
      </c>
      <c r="G793" s="1">
        <v>304275990780000</v>
      </c>
      <c r="H793" s="1">
        <v>225164234220000</v>
      </c>
      <c r="I793">
        <f t="shared" si="12"/>
        <v>0</v>
      </c>
    </row>
    <row r="794" spans="1:10">
      <c r="A794">
        <v>20180221</v>
      </c>
      <c r="B794" s="2" t="s">
        <v>4</v>
      </c>
      <c r="C794" s="8">
        <v>2370000</v>
      </c>
      <c r="D794" s="8">
        <v>2364000</v>
      </c>
      <c r="E794">
        <v>47280</v>
      </c>
      <c r="F794" s="8">
        <v>128386494</v>
      </c>
      <c r="G794" s="1">
        <v>303505671816000</v>
      </c>
      <c r="H794" s="1">
        <v>224594198184000</v>
      </c>
      <c r="I794">
        <f t="shared" si="12"/>
        <v>0</v>
      </c>
    </row>
    <row r="795" spans="1:10">
      <c r="A795">
        <v>20180222</v>
      </c>
      <c r="B795" s="2" t="s">
        <v>4</v>
      </c>
      <c r="C795" s="8">
        <v>2364000</v>
      </c>
      <c r="D795" s="8">
        <v>2338000</v>
      </c>
      <c r="E795">
        <v>46760</v>
      </c>
      <c r="F795" s="8">
        <v>128386494</v>
      </c>
      <c r="G795" s="1">
        <v>300167622972000</v>
      </c>
      <c r="H795" s="1">
        <v>222124042028000</v>
      </c>
      <c r="I795">
        <f t="shared" si="12"/>
        <v>0</v>
      </c>
    </row>
    <row r="796" spans="1:10">
      <c r="A796">
        <v>20180223</v>
      </c>
      <c r="B796" s="2" t="s">
        <v>4</v>
      </c>
      <c r="C796" s="8">
        <v>2338000</v>
      </c>
      <c r="D796" s="8">
        <v>2361000</v>
      </c>
      <c r="E796">
        <v>47220</v>
      </c>
      <c r="F796" s="8">
        <v>128386494</v>
      </c>
      <c r="G796" s="1">
        <v>303120512334000</v>
      </c>
      <c r="H796" s="1">
        <v>224309180166000</v>
      </c>
      <c r="I796">
        <f t="shared" si="12"/>
        <v>0</v>
      </c>
    </row>
    <row r="797" spans="1:10">
      <c r="A797">
        <v>20180226</v>
      </c>
      <c r="B797" s="2" t="s">
        <v>4</v>
      </c>
      <c r="C797" s="8">
        <v>2361000</v>
      </c>
      <c r="D797" s="8">
        <v>2369000</v>
      </c>
      <c r="E797">
        <v>47380</v>
      </c>
      <c r="F797" s="8">
        <v>128386494</v>
      </c>
      <c r="G797" s="1">
        <v>304147604286000</v>
      </c>
      <c r="H797" s="1">
        <v>225069228214000</v>
      </c>
      <c r="I797">
        <f t="shared" si="12"/>
        <v>0</v>
      </c>
    </row>
    <row r="798" spans="1:10">
      <c r="A798">
        <v>20180227</v>
      </c>
      <c r="B798" s="2" t="s">
        <v>4</v>
      </c>
      <c r="C798" s="8">
        <v>2369000</v>
      </c>
      <c r="D798" s="8">
        <v>2369000</v>
      </c>
      <c r="E798">
        <v>47380</v>
      </c>
      <c r="F798" s="8">
        <v>128386494</v>
      </c>
      <c r="G798" s="1">
        <v>304147604286000</v>
      </c>
      <c r="H798" s="1">
        <v>225069228214000</v>
      </c>
      <c r="I798">
        <f t="shared" si="12"/>
        <v>0</v>
      </c>
    </row>
    <row r="799" spans="1:10">
      <c r="A799">
        <v>20180228</v>
      </c>
      <c r="B799" s="2" t="s">
        <v>4</v>
      </c>
      <c r="C799" s="8">
        <v>2369000</v>
      </c>
      <c r="D799" s="8">
        <v>2353000</v>
      </c>
      <c r="E799">
        <v>47060</v>
      </c>
      <c r="F799" s="8">
        <v>128386494</v>
      </c>
      <c r="G799" s="1">
        <v>302093420382000</v>
      </c>
      <c r="H799" s="1">
        <v>223549132118000</v>
      </c>
      <c r="I799">
        <f t="shared" si="12"/>
        <v>0</v>
      </c>
    </row>
    <row r="800" spans="1:10">
      <c r="A800">
        <v>20180302</v>
      </c>
      <c r="B800" s="2" t="s">
        <v>4</v>
      </c>
      <c r="C800" s="8">
        <v>2353000</v>
      </c>
      <c r="D800" s="8">
        <v>2301000</v>
      </c>
      <c r="E800">
        <v>46020</v>
      </c>
      <c r="F800" s="8">
        <v>128386494</v>
      </c>
      <c r="G800" s="1">
        <v>295417322694000</v>
      </c>
      <c r="H800" s="1">
        <v>218608819806000</v>
      </c>
      <c r="I800">
        <f t="shared" si="12"/>
        <v>0</v>
      </c>
    </row>
    <row r="801" spans="1:9">
      <c r="A801">
        <v>20180305</v>
      </c>
      <c r="B801" s="2" t="s">
        <v>4</v>
      </c>
      <c r="C801" s="8">
        <v>2301000</v>
      </c>
      <c r="D801" s="8">
        <v>2260000</v>
      </c>
      <c r="E801">
        <v>45200</v>
      </c>
      <c r="F801" s="8">
        <v>128386494</v>
      </c>
      <c r="G801" s="1">
        <v>290153476440000</v>
      </c>
      <c r="H801" s="1">
        <v>214713573560000</v>
      </c>
      <c r="I801">
        <f t="shared" si="12"/>
        <v>0</v>
      </c>
    </row>
    <row r="802" spans="1:9">
      <c r="A802">
        <v>20180306</v>
      </c>
      <c r="B802" s="2" t="s">
        <v>4</v>
      </c>
      <c r="C802" s="8">
        <v>2260000</v>
      </c>
      <c r="D802" s="8">
        <v>2351000</v>
      </c>
      <c r="E802">
        <v>47020</v>
      </c>
      <c r="F802" s="8">
        <v>128386494</v>
      </c>
      <c r="G802" s="1">
        <v>301836647394000</v>
      </c>
      <c r="H802" s="1">
        <v>223359120106000</v>
      </c>
      <c r="I802">
        <f t="shared" si="12"/>
        <v>0</v>
      </c>
    </row>
    <row r="803" spans="1:9">
      <c r="A803">
        <v>20180307</v>
      </c>
      <c r="B803" s="2" t="s">
        <v>4</v>
      </c>
      <c r="C803" s="8">
        <v>2351000</v>
      </c>
      <c r="D803" s="8">
        <v>2431000</v>
      </c>
      <c r="E803">
        <v>48620</v>
      </c>
      <c r="F803" s="8">
        <v>128386494</v>
      </c>
      <c r="G803" s="1">
        <v>312107566914000</v>
      </c>
      <c r="H803" s="1">
        <v>230959600586000</v>
      </c>
      <c r="I803">
        <f t="shared" si="12"/>
        <v>0</v>
      </c>
    </row>
    <row r="804" spans="1:9">
      <c r="A804">
        <v>20180308</v>
      </c>
      <c r="B804" s="2" t="s">
        <v>4</v>
      </c>
      <c r="C804" s="8">
        <v>2431000</v>
      </c>
      <c r="D804" s="8">
        <v>2460000</v>
      </c>
      <c r="E804">
        <v>49200</v>
      </c>
      <c r="F804" s="8">
        <v>128386494</v>
      </c>
      <c r="G804" s="1">
        <v>315830775240000</v>
      </c>
      <c r="H804" s="1">
        <v>233714774760000</v>
      </c>
      <c r="I804">
        <f t="shared" si="12"/>
        <v>0</v>
      </c>
    </row>
    <row r="805" spans="1:9">
      <c r="A805">
        <v>20180309</v>
      </c>
      <c r="B805" s="2" t="s">
        <v>4</v>
      </c>
      <c r="C805" s="8">
        <v>2460000</v>
      </c>
      <c r="D805" s="8">
        <v>2487000</v>
      </c>
      <c r="E805">
        <v>49740</v>
      </c>
      <c r="F805" s="8">
        <v>128386494</v>
      </c>
      <c r="G805" s="1">
        <v>319297210578000</v>
      </c>
      <c r="H805" s="1">
        <v>236279936922000</v>
      </c>
      <c r="I805">
        <f t="shared" si="12"/>
        <v>0</v>
      </c>
    </row>
    <row r="806" spans="1:9">
      <c r="A806">
        <v>20180312</v>
      </c>
      <c r="B806" s="2" t="s">
        <v>4</v>
      </c>
      <c r="C806" s="8">
        <v>2487000</v>
      </c>
      <c r="D806" s="8">
        <v>2487000</v>
      </c>
      <c r="E806">
        <v>49740</v>
      </c>
      <c r="F806" s="8">
        <v>128386494</v>
      </c>
      <c r="G806" s="1">
        <v>319297210578000</v>
      </c>
      <c r="H806" s="1">
        <v>236279936922000</v>
      </c>
      <c r="I806">
        <f t="shared" si="12"/>
        <v>0</v>
      </c>
    </row>
    <row r="807" spans="1:9">
      <c r="A807">
        <v>20180313</v>
      </c>
      <c r="B807" s="2" t="s">
        <v>4</v>
      </c>
      <c r="C807" s="8">
        <v>2487000</v>
      </c>
      <c r="D807" s="8">
        <v>2583000</v>
      </c>
      <c r="E807">
        <v>51660</v>
      </c>
      <c r="F807" s="8">
        <v>128386494</v>
      </c>
      <c r="G807" s="1">
        <v>331622314002000</v>
      </c>
      <c r="H807" s="1">
        <v>245400513498000</v>
      </c>
      <c r="I807">
        <f t="shared" si="12"/>
        <v>0</v>
      </c>
    </row>
    <row r="808" spans="1:9">
      <c r="A808">
        <v>20180314</v>
      </c>
      <c r="B808" s="2" t="s">
        <v>4</v>
      </c>
      <c r="C808" s="8">
        <v>2583000</v>
      </c>
      <c r="D808" s="8">
        <v>2588000</v>
      </c>
      <c r="E808">
        <v>51760</v>
      </c>
      <c r="F808" s="8">
        <v>128386494</v>
      </c>
      <c r="G808" s="1">
        <v>332264246472000</v>
      </c>
      <c r="H808" s="1">
        <v>245875543528000</v>
      </c>
      <c r="I808">
        <f t="shared" si="12"/>
        <v>0</v>
      </c>
    </row>
    <row r="809" spans="1:9">
      <c r="A809">
        <v>20180315</v>
      </c>
      <c r="B809" s="2" t="s">
        <v>4</v>
      </c>
      <c r="C809" s="8">
        <v>2588000</v>
      </c>
      <c r="D809" s="8">
        <v>2577000</v>
      </c>
      <c r="E809">
        <v>51540</v>
      </c>
      <c r="F809" s="8">
        <v>128386494</v>
      </c>
      <c r="G809" s="1">
        <v>330851995038000</v>
      </c>
      <c r="H809" s="1">
        <v>244830477462000</v>
      </c>
      <c r="I809">
        <f t="shared" si="12"/>
        <v>0</v>
      </c>
    </row>
    <row r="810" spans="1:9">
      <c r="A810">
        <v>20180316</v>
      </c>
      <c r="B810" s="2" t="s">
        <v>4</v>
      </c>
      <c r="C810" s="8">
        <v>2577000</v>
      </c>
      <c r="D810" s="8">
        <v>2557000</v>
      </c>
      <c r="E810">
        <v>51140</v>
      </c>
      <c r="F810" s="8">
        <v>128386494</v>
      </c>
      <c r="G810" s="1">
        <v>328284265158000</v>
      </c>
      <c r="H810" s="1">
        <v>242930357342000</v>
      </c>
      <c r="I810">
        <f t="shared" si="12"/>
        <v>0</v>
      </c>
    </row>
    <row r="811" spans="1:9">
      <c r="A811">
        <v>20180319</v>
      </c>
      <c r="B811" s="2" t="s">
        <v>4</v>
      </c>
      <c r="C811" s="8">
        <v>2557000</v>
      </c>
      <c r="D811" s="8">
        <v>2537000</v>
      </c>
      <c r="E811">
        <v>50740</v>
      </c>
      <c r="F811" s="8">
        <v>128386494</v>
      </c>
      <c r="G811" s="1">
        <v>325716535278000</v>
      </c>
      <c r="H811" s="1">
        <v>241030237222000</v>
      </c>
      <c r="I811">
        <f t="shared" si="12"/>
        <v>0</v>
      </c>
    </row>
    <row r="812" spans="1:9">
      <c r="A812">
        <v>20180320</v>
      </c>
      <c r="B812" s="2" t="s">
        <v>4</v>
      </c>
      <c r="C812" s="8">
        <v>2537000</v>
      </c>
      <c r="D812" s="8">
        <v>2560000</v>
      </c>
      <c r="E812">
        <v>51200</v>
      </c>
      <c r="F812" s="8">
        <v>128386494</v>
      </c>
      <c r="G812" s="1">
        <v>328669424640000</v>
      </c>
      <c r="H812" s="1">
        <v>243215375360000</v>
      </c>
      <c r="I812">
        <f t="shared" si="12"/>
        <v>0</v>
      </c>
    </row>
    <row r="813" spans="1:9">
      <c r="A813">
        <v>20180321</v>
      </c>
      <c r="B813" s="2" t="s">
        <v>4</v>
      </c>
      <c r="C813" s="8">
        <v>2560000</v>
      </c>
      <c r="D813" s="8">
        <v>2553000</v>
      </c>
      <c r="E813">
        <v>51060</v>
      </c>
      <c r="F813" s="8">
        <v>128386494</v>
      </c>
      <c r="G813" s="1">
        <v>327770719182000</v>
      </c>
      <c r="H813" s="1">
        <v>242550333318000</v>
      </c>
      <c r="I813">
        <f t="shared" si="12"/>
        <v>0</v>
      </c>
    </row>
    <row r="814" spans="1:9">
      <c r="A814">
        <v>20180322</v>
      </c>
      <c r="B814" s="2" t="s">
        <v>4</v>
      </c>
      <c r="C814" s="8">
        <v>2553000</v>
      </c>
      <c r="D814" s="8">
        <v>2589000</v>
      </c>
      <c r="E814">
        <v>51780</v>
      </c>
      <c r="F814" s="8">
        <v>128386494</v>
      </c>
      <c r="G814" s="1">
        <v>332392632966000</v>
      </c>
      <c r="H814" s="1">
        <v>245970549534000</v>
      </c>
      <c r="I814">
        <f t="shared" si="12"/>
        <v>0</v>
      </c>
    </row>
    <row r="815" spans="1:9">
      <c r="A815">
        <v>20180323</v>
      </c>
      <c r="B815" s="2" t="s">
        <v>4</v>
      </c>
      <c r="C815" s="8">
        <v>2589000</v>
      </c>
      <c r="D815" s="8">
        <v>2486000</v>
      </c>
      <c r="E815">
        <v>49720</v>
      </c>
      <c r="F815" s="8">
        <v>128386494</v>
      </c>
      <c r="G815" s="1">
        <v>319168824084000</v>
      </c>
      <c r="H815" s="1">
        <v>236184930916000</v>
      </c>
      <c r="I815">
        <f t="shared" si="12"/>
        <v>0</v>
      </c>
    </row>
    <row r="816" spans="1:9">
      <c r="A816">
        <v>20180326</v>
      </c>
      <c r="B816" s="2" t="s">
        <v>4</v>
      </c>
      <c r="C816" s="8">
        <v>2486000</v>
      </c>
      <c r="D816" s="8">
        <v>2514000</v>
      </c>
      <c r="E816">
        <v>50280</v>
      </c>
      <c r="F816" s="8">
        <v>128386494</v>
      </c>
      <c r="G816" s="1">
        <v>322763645916000</v>
      </c>
      <c r="H816" s="1">
        <v>238845099084000</v>
      </c>
      <c r="I816">
        <f t="shared" si="12"/>
        <v>0</v>
      </c>
    </row>
    <row r="817" spans="1:9">
      <c r="A817">
        <v>20180327</v>
      </c>
      <c r="B817" s="2" t="s">
        <v>4</v>
      </c>
      <c r="C817" s="8">
        <v>2514000</v>
      </c>
      <c r="D817" s="8">
        <v>2499000</v>
      </c>
      <c r="E817">
        <v>49980</v>
      </c>
      <c r="F817" s="8">
        <v>128386494</v>
      </c>
      <c r="G817" s="1">
        <v>320837848506000</v>
      </c>
      <c r="H817" s="1">
        <v>237420008994000</v>
      </c>
      <c r="I817">
        <f t="shared" si="12"/>
        <v>0</v>
      </c>
    </row>
    <row r="818" spans="1:9">
      <c r="A818">
        <v>20180328</v>
      </c>
      <c r="B818" s="2" t="s">
        <v>4</v>
      </c>
      <c r="C818" s="8">
        <v>2499000</v>
      </c>
      <c r="D818" s="8">
        <v>2435000</v>
      </c>
      <c r="E818">
        <v>48700</v>
      </c>
      <c r="F818" s="8">
        <v>128386494</v>
      </c>
      <c r="G818" s="1">
        <v>312621112890000</v>
      </c>
      <c r="H818" s="1">
        <v>231339624610000</v>
      </c>
      <c r="I818">
        <f t="shared" si="12"/>
        <v>0</v>
      </c>
    </row>
    <row r="819" spans="1:9">
      <c r="A819">
        <v>20180329</v>
      </c>
      <c r="B819" s="2" t="s">
        <v>4</v>
      </c>
      <c r="C819" s="8">
        <v>2435000</v>
      </c>
      <c r="D819" s="8">
        <v>2452000</v>
      </c>
      <c r="E819">
        <v>49040</v>
      </c>
      <c r="F819" s="8">
        <v>128386494</v>
      </c>
      <c r="G819" s="1">
        <v>314803683288000</v>
      </c>
      <c r="H819" s="1">
        <v>232954726712000</v>
      </c>
      <c r="I819">
        <f t="shared" si="12"/>
        <v>0</v>
      </c>
    </row>
    <row r="820" spans="1:9">
      <c r="A820">
        <v>20180330</v>
      </c>
      <c r="B820" s="2" t="s">
        <v>4</v>
      </c>
      <c r="C820" s="8">
        <v>2452000</v>
      </c>
      <c r="D820" s="8">
        <v>2461000</v>
      </c>
      <c r="E820">
        <v>49220</v>
      </c>
      <c r="F820" s="8">
        <v>128386494</v>
      </c>
      <c r="G820" s="1">
        <v>315959161734000</v>
      </c>
      <c r="H820" s="1">
        <v>233809780766000</v>
      </c>
      <c r="I820">
        <f t="shared" si="12"/>
        <v>0</v>
      </c>
    </row>
    <row r="821" spans="1:9">
      <c r="A821">
        <v>20180402</v>
      </c>
      <c r="B821" s="2" t="s">
        <v>4</v>
      </c>
      <c r="C821" s="8">
        <v>2461000</v>
      </c>
      <c r="D821" s="8">
        <v>2427000</v>
      </c>
      <c r="E821">
        <v>48540</v>
      </c>
      <c r="F821" s="8">
        <v>128386494</v>
      </c>
      <c r="G821" s="1">
        <v>311594020938000</v>
      </c>
      <c r="H821" s="1">
        <v>230579576562000</v>
      </c>
      <c r="I821">
        <f t="shared" si="12"/>
        <v>0</v>
      </c>
    </row>
    <row r="822" spans="1:9">
      <c r="A822">
        <v>20180403</v>
      </c>
      <c r="B822" s="2" t="s">
        <v>4</v>
      </c>
      <c r="C822" s="8">
        <v>2427000</v>
      </c>
      <c r="D822" s="8">
        <v>2406000</v>
      </c>
      <c r="E822">
        <v>48120</v>
      </c>
      <c r="F822" s="8">
        <v>128386494</v>
      </c>
      <c r="G822" s="1">
        <v>308897904564000</v>
      </c>
      <c r="H822" s="1">
        <v>228584450436000</v>
      </c>
      <c r="I822">
        <f t="shared" si="12"/>
        <v>0</v>
      </c>
    </row>
    <row r="823" spans="1:9">
      <c r="A823">
        <v>20180404</v>
      </c>
      <c r="B823" s="2" t="s">
        <v>4</v>
      </c>
      <c r="C823" s="8">
        <v>2406000</v>
      </c>
      <c r="D823" s="8">
        <v>2346000</v>
      </c>
      <c r="E823">
        <v>46920</v>
      </c>
      <c r="F823" s="8">
        <v>128386494</v>
      </c>
      <c r="G823" s="1">
        <v>301194714924000</v>
      </c>
      <c r="H823" s="1">
        <v>222884090076000</v>
      </c>
      <c r="I823">
        <f t="shared" si="12"/>
        <v>0</v>
      </c>
    </row>
    <row r="824" spans="1:9">
      <c r="A824">
        <v>20180405</v>
      </c>
      <c r="B824" s="2" t="s">
        <v>4</v>
      </c>
      <c r="C824" s="8">
        <v>2346000</v>
      </c>
      <c r="D824" s="8">
        <v>2437000</v>
      </c>
      <c r="E824">
        <v>48740</v>
      </c>
      <c r="F824" s="8">
        <v>128386494</v>
      </c>
      <c r="G824" s="1">
        <v>312877885878000</v>
      </c>
      <c r="H824" s="1">
        <v>231529636622000</v>
      </c>
      <c r="I824">
        <f t="shared" si="12"/>
        <v>0</v>
      </c>
    </row>
    <row r="825" spans="1:9">
      <c r="A825">
        <v>20180406</v>
      </c>
      <c r="B825" s="2" t="s">
        <v>4</v>
      </c>
      <c r="C825" s="8">
        <v>2437000</v>
      </c>
      <c r="D825" s="8">
        <v>2420000</v>
      </c>
      <c r="E825">
        <v>48400</v>
      </c>
      <c r="F825" s="8">
        <v>128386494</v>
      </c>
      <c r="G825" s="1">
        <v>310695315480000</v>
      </c>
      <c r="H825" s="1">
        <v>229914534520000</v>
      </c>
      <c r="I825">
        <f t="shared" si="12"/>
        <v>0</v>
      </c>
    </row>
    <row r="826" spans="1:9">
      <c r="A826">
        <v>20180409</v>
      </c>
      <c r="B826" s="2" t="s">
        <v>4</v>
      </c>
      <c r="C826" s="8">
        <v>2420000</v>
      </c>
      <c r="D826" s="8">
        <v>2460000</v>
      </c>
      <c r="E826">
        <v>49200</v>
      </c>
      <c r="F826" s="8">
        <v>128386494</v>
      </c>
      <c r="G826" s="1">
        <v>315830775240000</v>
      </c>
      <c r="H826" s="1">
        <v>233714774760000</v>
      </c>
      <c r="I826">
        <f t="shared" si="12"/>
        <v>0</v>
      </c>
    </row>
    <row r="827" spans="1:9">
      <c r="A827">
        <v>20180410</v>
      </c>
      <c r="B827" s="2" t="s">
        <v>4</v>
      </c>
      <c r="C827" s="8">
        <v>2460000</v>
      </c>
      <c r="D827" s="8">
        <v>2444000</v>
      </c>
      <c r="E827">
        <v>48880</v>
      </c>
      <c r="F827" s="8">
        <v>128386494</v>
      </c>
      <c r="G827" s="1">
        <v>313776591336000</v>
      </c>
      <c r="H827" s="1">
        <v>232194678664000</v>
      </c>
      <c r="I827">
        <f t="shared" si="12"/>
        <v>0</v>
      </c>
    </row>
    <row r="828" spans="1:9">
      <c r="A828">
        <v>20180411</v>
      </c>
      <c r="B828" s="2" t="s">
        <v>4</v>
      </c>
      <c r="C828" s="8">
        <v>2444000</v>
      </c>
      <c r="D828" s="8">
        <v>2443000</v>
      </c>
      <c r="E828">
        <v>48860</v>
      </c>
      <c r="F828" s="8">
        <v>128386494</v>
      </c>
      <c r="G828" s="1">
        <v>313648204842000</v>
      </c>
      <c r="H828" s="1">
        <v>232099672658000</v>
      </c>
      <c r="I828">
        <f t="shared" si="12"/>
        <v>0</v>
      </c>
    </row>
    <row r="829" spans="1:9">
      <c r="A829">
        <v>20180412</v>
      </c>
      <c r="B829" s="2" t="s">
        <v>4</v>
      </c>
      <c r="C829" s="8">
        <v>2443000</v>
      </c>
      <c r="D829" s="8">
        <v>2450000</v>
      </c>
      <c r="E829">
        <v>49000</v>
      </c>
      <c r="F829" s="8">
        <v>128386494</v>
      </c>
      <c r="G829" s="1">
        <v>314546910300000</v>
      </c>
      <c r="H829" s="1">
        <v>232764714700000</v>
      </c>
      <c r="I829">
        <f t="shared" si="12"/>
        <v>0</v>
      </c>
    </row>
    <row r="830" spans="1:9">
      <c r="A830">
        <v>20180413</v>
      </c>
      <c r="B830" s="2" t="s">
        <v>4</v>
      </c>
      <c r="C830" s="8">
        <v>2450000</v>
      </c>
      <c r="D830" s="8">
        <v>2490000</v>
      </c>
      <c r="E830">
        <v>49800</v>
      </c>
      <c r="F830" s="8">
        <v>128386494</v>
      </c>
      <c r="G830" s="1">
        <v>319682370060000</v>
      </c>
      <c r="H830" s="1">
        <v>236564954940000</v>
      </c>
      <c r="I830">
        <f t="shared" si="12"/>
        <v>0</v>
      </c>
    </row>
    <row r="831" spans="1:9">
      <c r="A831">
        <v>20180416</v>
      </c>
      <c r="B831" s="2" t="s">
        <v>4</v>
      </c>
      <c r="C831" s="8">
        <v>2490000</v>
      </c>
      <c r="D831" s="8">
        <v>2517000</v>
      </c>
      <c r="E831">
        <v>50340</v>
      </c>
      <c r="F831" s="8">
        <v>128386494</v>
      </c>
      <c r="G831" s="1">
        <v>323148805398000</v>
      </c>
      <c r="H831" s="1">
        <v>239130117102000</v>
      </c>
      <c r="I831">
        <f t="shared" si="12"/>
        <v>0</v>
      </c>
    </row>
    <row r="832" spans="1:9">
      <c r="A832">
        <v>20180417</v>
      </c>
      <c r="B832" s="2" t="s">
        <v>4</v>
      </c>
      <c r="C832" s="8">
        <v>2517000</v>
      </c>
      <c r="D832" s="8">
        <v>2499000</v>
      </c>
      <c r="E832">
        <v>49980</v>
      </c>
      <c r="F832" s="8">
        <v>128386494</v>
      </c>
      <c r="G832" s="1">
        <v>320837848506000</v>
      </c>
      <c r="H832" s="1">
        <v>237420008994000</v>
      </c>
      <c r="I832">
        <f t="shared" si="12"/>
        <v>0</v>
      </c>
    </row>
    <row r="833" spans="1:9">
      <c r="A833">
        <v>20180418</v>
      </c>
      <c r="B833" s="2" t="s">
        <v>4</v>
      </c>
      <c r="C833" s="8">
        <v>2499000</v>
      </c>
      <c r="D833" s="8">
        <v>2568000</v>
      </c>
      <c r="E833">
        <v>51360</v>
      </c>
      <c r="F833" s="8">
        <v>128386494</v>
      </c>
      <c r="G833" s="1">
        <v>329696516592000</v>
      </c>
      <c r="H833" s="1">
        <v>243975423408000</v>
      </c>
      <c r="I833">
        <f t="shared" si="12"/>
        <v>0</v>
      </c>
    </row>
    <row r="834" spans="1:9">
      <c r="A834">
        <v>20180419</v>
      </c>
      <c r="B834" s="2" t="s">
        <v>4</v>
      </c>
      <c r="C834" s="8">
        <v>2568000</v>
      </c>
      <c r="D834" s="8">
        <v>2639000</v>
      </c>
      <c r="E834">
        <v>52780</v>
      </c>
      <c r="F834" s="8">
        <v>128386494</v>
      </c>
      <c r="G834" s="1">
        <v>338811957666000</v>
      </c>
      <c r="H834" s="1">
        <v>250720849834000</v>
      </c>
      <c r="I834">
        <f t="shared" si="12"/>
        <v>0</v>
      </c>
    </row>
    <row r="835" spans="1:9">
      <c r="A835">
        <v>20180420</v>
      </c>
      <c r="B835" s="2" t="s">
        <v>4</v>
      </c>
      <c r="C835" s="8">
        <v>2639000</v>
      </c>
      <c r="D835" s="8">
        <v>2581000</v>
      </c>
      <c r="E835">
        <v>51620</v>
      </c>
      <c r="F835" s="8">
        <v>128386494</v>
      </c>
      <c r="G835" s="1">
        <v>331365541014000</v>
      </c>
      <c r="H835" s="1">
        <v>245210501486000</v>
      </c>
      <c r="I835">
        <f t="shared" si="12"/>
        <v>0</v>
      </c>
    </row>
    <row r="836" spans="1:9">
      <c r="A836">
        <v>20180423</v>
      </c>
      <c r="B836" s="2" t="s">
        <v>4</v>
      </c>
      <c r="C836" s="8">
        <v>2581000</v>
      </c>
      <c r="D836" s="8">
        <v>2595000</v>
      </c>
      <c r="E836">
        <v>51900</v>
      </c>
      <c r="F836" s="8">
        <v>128386494</v>
      </c>
      <c r="G836" s="1">
        <v>333162951930000</v>
      </c>
      <c r="H836" s="1">
        <v>246540585570000</v>
      </c>
      <c r="I836">
        <f t="shared" ref="I836:I899" si="13">IF(C836*F836=D835*F835,0,1)</f>
        <v>0</v>
      </c>
    </row>
    <row r="837" spans="1:9">
      <c r="A837">
        <v>20180424</v>
      </c>
      <c r="B837" s="2" t="s">
        <v>4</v>
      </c>
      <c r="C837" s="8">
        <v>2595000</v>
      </c>
      <c r="D837" s="8">
        <v>2523000</v>
      </c>
      <c r="E837">
        <v>50460</v>
      </c>
      <c r="F837" s="8">
        <v>128386494</v>
      </c>
      <c r="G837" s="1">
        <v>323919124362000</v>
      </c>
      <c r="H837" s="1">
        <v>239700153138000</v>
      </c>
      <c r="I837">
        <f t="shared" si="13"/>
        <v>0</v>
      </c>
    </row>
    <row r="838" spans="1:9">
      <c r="A838">
        <v>20180425</v>
      </c>
      <c r="B838" s="2" t="s">
        <v>4</v>
      </c>
      <c r="C838" s="8">
        <v>2523000</v>
      </c>
      <c r="D838" s="8">
        <v>2520000</v>
      </c>
      <c r="E838">
        <v>50400</v>
      </c>
      <c r="F838" s="8">
        <v>128386494</v>
      </c>
      <c r="G838" s="1">
        <v>323533964880000</v>
      </c>
      <c r="H838" s="1">
        <v>239415135120000</v>
      </c>
      <c r="I838">
        <f t="shared" si="13"/>
        <v>0</v>
      </c>
    </row>
    <row r="839" spans="1:9">
      <c r="A839">
        <v>20180426</v>
      </c>
      <c r="B839" s="2" t="s">
        <v>4</v>
      </c>
      <c r="C839" s="8">
        <v>2520000</v>
      </c>
      <c r="D839" s="8">
        <v>2607000</v>
      </c>
      <c r="E839">
        <v>52140</v>
      </c>
      <c r="F839" s="8">
        <v>128386494</v>
      </c>
      <c r="G839" s="1">
        <v>334703589858000</v>
      </c>
      <c r="H839" s="1">
        <v>247680657642000</v>
      </c>
      <c r="I839">
        <f t="shared" si="13"/>
        <v>0</v>
      </c>
    </row>
    <row r="840" spans="1:9">
      <c r="A840">
        <v>20180427</v>
      </c>
      <c r="B840" s="2" t="s">
        <v>4</v>
      </c>
      <c r="C840" s="8">
        <v>2607000</v>
      </c>
      <c r="D840" s="8">
        <v>2650000</v>
      </c>
      <c r="E840">
        <v>53000</v>
      </c>
      <c r="F840" s="8">
        <v>128386494</v>
      </c>
      <c r="G840" s="1">
        <v>340224209100000</v>
      </c>
      <c r="H840" s="1">
        <v>251765915900000</v>
      </c>
      <c r="I840">
        <f t="shared" si="13"/>
        <v>0</v>
      </c>
    </row>
    <row r="841" spans="1:9">
      <c r="A841">
        <v>20180430</v>
      </c>
      <c r="B841" s="2" t="s">
        <v>4</v>
      </c>
      <c r="C841" s="8">
        <v>2650000</v>
      </c>
      <c r="D841" s="8">
        <v>2650000</v>
      </c>
      <c r="E841">
        <v>53000</v>
      </c>
      <c r="F841" s="8">
        <v>128386494</v>
      </c>
      <c r="G841" s="1">
        <v>340224209100000</v>
      </c>
      <c r="H841" s="1">
        <v>251765914734000</v>
      </c>
      <c r="I841">
        <f t="shared" si="13"/>
        <v>0</v>
      </c>
    </row>
    <row r="842" spans="1:9">
      <c r="A842">
        <v>20180502</v>
      </c>
      <c r="B842" s="2" t="s">
        <v>4</v>
      </c>
      <c r="C842" s="8">
        <v>2650000</v>
      </c>
      <c r="D842" s="8">
        <v>2650000</v>
      </c>
      <c r="E842">
        <v>53000</v>
      </c>
      <c r="F842" s="8">
        <v>128386494</v>
      </c>
      <c r="G842" s="1">
        <v>340224209100000</v>
      </c>
      <c r="H842" s="1">
        <v>251765914734000</v>
      </c>
      <c r="I842">
        <f t="shared" si="13"/>
        <v>0</v>
      </c>
    </row>
    <row r="843" spans="1:9">
      <c r="A843">
        <v>20180503</v>
      </c>
      <c r="B843" s="2" t="s">
        <v>4</v>
      </c>
      <c r="C843" s="8">
        <v>2650000</v>
      </c>
      <c r="D843" s="8">
        <v>2650000</v>
      </c>
      <c r="E843">
        <v>53000</v>
      </c>
      <c r="F843" s="8">
        <v>128386494</v>
      </c>
      <c r="G843" s="1">
        <v>340224209100000</v>
      </c>
      <c r="H843" s="1">
        <v>251765914734000</v>
      </c>
      <c r="I843">
        <f t="shared" si="13"/>
        <v>0</v>
      </c>
    </row>
    <row r="844" spans="1:9">
      <c r="A844">
        <v>20180504</v>
      </c>
      <c r="B844" s="2" t="s">
        <v>4</v>
      </c>
      <c r="C844" s="8">
        <v>53000</v>
      </c>
      <c r="D844" s="8">
        <v>51900</v>
      </c>
      <c r="E844">
        <v>51900</v>
      </c>
      <c r="F844" s="8">
        <v>6419324700</v>
      </c>
      <c r="G844" s="1">
        <v>333162951930000</v>
      </c>
      <c r="H844" s="1">
        <v>246540584428200</v>
      </c>
      <c r="I844">
        <f t="shared" si="13"/>
        <v>0</v>
      </c>
    </row>
    <row r="845" spans="1:9">
      <c r="A845">
        <v>20180508</v>
      </c>
      <c r="B845" s="2" t="s">
        <v>4</v>
      </c>
      <c r="C845" s="8">
        <v>51900</v>
      </c>
      <c r="D845" s="8">
        <v>52600</v>
      </c>
      <c r="E845">
        <v>52600</v>
      </c>
      <c r="F845" s="8">
        <v>6419324700</v>
      </c>
      <c r="G845" s="1">
        <v>337656479220000</v>
      </c>
      <c r="H845" s="1">
        <v>249865794622800</v>
      </c>
      <c r="I845">
        <f t="shared" si="13"/>
        <v>0</v>
      </c>
    </row>
    <row r="846" spans="1:9">
      <c r="A846">
        <v>20180509</v>
      </c>
      <c r="B846" s="2" t="s">
        <v>4</v>
      </c>
      <c r="C846" s="8">
        <v>52600</v>
      </c>
      <c r="D846" s="8">
        <v>50900</v>
      </c>
      <c r="E846">
        <v>50900</v>
      </c>
      <c r="F846" s="8">
        <v>6419324700</v>
      </c>
      <c r="G846" s="1">
        <v>326743627230000</v>
      </c>
      <c r="H846" s="1">
        <v>241790284150200</v>
      </c>
      <c r="I846">
        <f t="shared" si="13"/>
        <v>0</v>
      </c>
    </row>
    <row r="847" spans="1:9">
      <c r="A847">
        <v>20180510</v>
      </c>
      <c r="B847" s="2" t="s">
        <v>4</v>
      </c>
      <c r="C847" s="8">
        <v>50900</v>
      </c>
      <c r="D847" s="8">
        <v>51600</v>
      </c>
      <c r="E847">
        <v>51600</v>
      </c>
      <c r="F847" s="8">
        <v>6419324700</v>
      </c>
      <c r="G847" s="1">
        <v>331237154520000</v>
      </c>
      <c r="H847" s="1">
        <v>245115494344800</v>
      </c>
      <c r="I847">
        <f t="shared" si="13"/>
        <v>0</v>
      </c>
    </row>
    <row r="848" spans="1:9">
      <c r="A848">
        <v>20180511</v>
      </c>
      <c r="B848" s="2" t="s">
        <v>4</v>
      </c>
      <c r="C848" s="8">
        <v>51600</v>
      </c>
      <c r="D848" s="8">
        <v>51300</v>
      </c>
      <c r="E848">
        <v>51300</v>
      </c>
      <c r="F848" s="8">
        <v>6419324700</v>
      </c>
      <c r="G848" s="1">
        <v>329311357110000</v>
      </c>
      <c r="H848" s="1">
        <v>243690404261400</v>
      </c>
      <c r="I848">
        <f t="shared" si="13"/>
        <v>0</v>
      </c>
    </row>
    <row r="849" spans="1:9">
      <c r="A849">
        <v>20180514</v>
      </c>
      <c r="B849" s="2" t="s">
        <v>4</v>
      </c>
      <c r="C849" s="8">
        <v>51300</v>
      </c>
      <c r="D849" s="8">
        <v>50100</v>
      </c>
      <c r="E849">
        <v>50100</v>
      </c>
      <c r="F849" s="8">
        <v>6419324700</v>
      </c>
      <c r="G849" s="1">
        <v>321608167470000</v>
      </c>
      <c r="H849" s="1">
        <v>237990043927800</v>
      </c>
      <c r="I849">
        <f t="shared" si="13"/>
        <v>0</v>
      </c>
    </row>
    <row r="850" spans="1:9">
      <c r="A850">
        <v>20180515</v>
      </c>
      <c r="B850" s="2" t="s">
        <v>4</v>
      </c>
      <c r="C850" s="8">
        <v>50100</v>
      </c>
      <c r="D850" s="8">
        <v>49200</v>
      </c>
      <c r="E850">
        <v>49200</v>
      </c>
      <c r="F850" s="8">
        <v>6419324700</v>
      </c>
      <c r="G850" s="1">
        <v>315830775240000</v>
      </c>
      <c r="H850" s="1">
        <v>233714773677600</v>
      </c>
      <c r="I850">
        <f t="shared" si="13"/>
        <v>0</v>
      </c>
    </row>
    <row r="851" spans="1:9">
      <c r="A851">
        <v>20180516</v>
      </c>
      <c r="B851" s="2" t="s">
        <v>4</v>
      </c>
      <c r="C851" s="8">
        <v>49200</v>
      </c>
      <c r="D851" s="8">
        <v>49850</v>
      </c>
      <c r="E851">
        <v>49850</v>
      </c>
      <c r="F851" s="8">
        <v>6419324700</v>
      </c>
      <c r="G851" s="1">
        <v>320003336295000</v>
      </c>
      <c r="H851" s="1">
        <v>236802468858300</v>
      </c>
      <c r="I851">
        <f t="shared" si="13"/>
        <v>0</v>
      </c>
    </row>
    <row r="852" spans="1:9">
      <c r="A852">
        <v>20180517</v>
      </c>
      <c r="B852" s="2" t="s">
        <v>4</v>
      </c>
      <c r="C852" s="8">
        <v>49850</v>
      </c>
      <c r="D852" s="8">
        <v>49400</v>
      </c>
      <c r="E852">
        <v>49400</v>
      </c>
      <c r="F852" s="8">
        <v>6419324700</v>
      </c>
      <c r="G852" s="1">
        <v>317114640180000</v>
      </c>
      <c r="H852" s="1">
        <v>234664833733200</v>
      </c>
      <c r="I852">
        <f t="shared" si="13"/>
        <v>0</v>
      </c>
    </row>
    <row r="853" spans="1:9">
      <c r="A853">
        <v>20180518</v>
      </c>
      <c r="B853" s="2" t="s">
        <v>4</v>
      </c>
      <c r="C853" s="8">
        <v>49400</v>
      </c>
      <c r="D853" s="8">
        <v>49500</v>
      </c>
      <c r="E853">
        <v>49500</v>
      </c>
      <c r="F853" s="8">
        <v>6419324700</v>
      </c>
      <c r="G853" s="1">
        <v>317756572650000</v>
      </c>
      <c r="H853" s="1">
        <v>235139863761000</v>
      </c>
      <c r="I853">
        <f t="shared" si="13"/>
        <v>0</v>
      </c>
    </row>
    <row r="854" spans="1:9">
      <c r="A854">
        <v>20180521</v>
      </c>
      <c r="B854" s="2" t="s">
        <v>4</v>
      </c>
      <c r="C854" s="8">
        <v>49500</v>
      </c>
      <c r="D854" s="8">
        <v>50000</v>
      </c>
      <c r="E854">
        <v>50000</v>
      </c>
      <c r="F854" s="8">
        <v>6419324700</v>
      </c>
      <c r="G854" s="1">
        <v>320966235000000</v>
      </c>
      <c r="H854" s="1">
        <v>237515013900000</v>
      </c>
      <c r="I854">
        <f t="shared" si="13"/>
        <v>0</v>
      </c>
    </row>
    <row r="855" spans="1:9">
      <c r="A855">
        <v>20180523</v>
      </c>
      <c r="B855" s="2" t="s">
        <v>4</v>
      </c>
      <c r="C855" s="8">
        <v>50000</v>
      </c>
      <c r="D855" s="8">
        <v>51800</v>
      </c>
      <c r="E855">
        <v>51800</v>
      </c>
      <c r="F855" s="8">
        <v>6419324700</v>
      </c>
      <c r="G855" s="1">
        <v>332521019460000</v>
      </c>
      <c r="H855" s="1">
        <v>246065554400400</v>
      </c>
      <c r="I855">
        <f t="shared" si="13"/>
        <v>0</v>
      </c>
    </row>
    <row r="856" spans="1:9">
      <c r="A856">
        <v>20180524</v>
      </c>
      <c r="B856" s="2" t="s">
        <v>4</v>
      </c>
      <c r="C856" s="8">
        <v>51800</v>
      </c>
      <c r="D856" s="8">
        <v>51400</v>
      </c>
      <c r="E856">
        <v>51400</v>
      </c>
      <c r="F856" s="8">
        <v>6419324700</v>
      </c>
      <c r="G856" s="1">
        <v>329953289580000</v>
      </c>
      <c r="H856" s="1">
        <v>244165434289200</v>
      </c>
      <c r="I856">
        <f t="shared" si="13"/>
        <v>0</v>
      </c>
    </row>
    <row r="857" spans="1:9">
      <c r="A857">
        <v>20180525</v>
      </c>
      <c r="B857" s="2" t="s">
        <v>4</v>
      </c>
      <c r="C857" s="8">
        <v>51400</v>
      </c>
      <c r="D857" s="8">
        <v>52700</v>
      </c>
      <c r="E857">
        <v>52700</v>
      </c>
      <c r="F857" s="8">
        <v>6419324700</v>
      </c>
      <c r="G857" s="1">
        <v>338298411690000</v>
      </c>
      <c r="H857" s="1">
        <v>250340824650600</v>
      </c>
      <c r="I857">
        <f t="shared" si="13"/>
        <v>0</v>
      </c>
    </row>
    <row r="858" spans="1:9">
      <c r="A858">
        <v>20180528</v>
      </c>
      <c r="B858" s="2" t="s">
        <v>4</v>
      </c>
      <c r="C858" s="8">
        <v>52700</v>
      </c>
      <c r="D858" s="8">
        <v>52300</v>
      </c>
      <c r="E858">
        <v>52300</v>
      </c>
      <c r="F858" s="8">
        <v>6419324700</v>
      </c>
      <c r="G858" s="1">
        <v>335730681810000</v>
      </c>
      <c r="H858" s="1">
        <v>248440704539400</v>
      </c>
      <c r="I858">
        <f t="shared" si="13"/>
        <v>0</v>
      </c>
    </row>
    <row r="859" spans="1:9">
      <c r="A859">
        <v>20180529</v>
      </c>
      <c r="B859" s="2" t="s">
        <v>4</v>
      </c>
      <c r="C859" s="8">
        <v>52300</v>
      </c>
      <c r="D859" s="8">
        <v>51300</v>
      </c>
      <c r="E859">
        <v>51300</v>
      </c>
      <c r="F859" s="8">
        <v>6419324700</v>
      </c>
      <c r="G859" s="1">
        <v>329311357110000</v>
      </c>
      <c r="H859" s="1">
        <v>243690404261400</v>
      </c>
      <c r="I859">
        <f t="shared" si="13"/>
        <v>0</v>
      </c>
    </row>
    <row r="860" spans="1:9">
      <c r="A860">
        <v>20180530</v>
      </c>
      <c r="B860" s="2" t="s">
        <v>4</v>
      </c>
      <c r="C860" s="8">
        <v>51300</v>
      </c>
      <c r="D860" s="8">
        <v>49500</v>
      </c>
      <c r="E860">
        <v>49500</v>
      </c>
      <c r="F860" s="8">
        <v>6419324700</v>
      </c>
      <c r="G860" s="1">
        <v>317756572650000</v>
      </c>
      <c r="H860" s="1">
        <v>235139863761000</v>
      </c>
      <c r="I860">
        <f t="shared" si="13"/>
        <v>0</v>
      </c>
    </row>
    <row r="861" spans="1:9">
      <c r="A861">
        <v>20180531</v>
      </c>
      <c r="B861" s="2" t="s">
        <v>4</v>
      </c>
      <c r="C861" s="8">
        <v>49500</v>
      </c>
      <c r="D861" s="8">
        <v>50700</v>
      </c>
      <c r="E861">
        <v>50700</v>
      </c>
      <c r="F861" s="8">
        <v>6419324700</v>
      </c>
      <c r="G861" s="1">
        <v>325459762290000</v>
      </c>
      <c r="H861" s="1">
        <v>240840224094600</v>
      </c>
      <c r="I861">
        <f t="shared" si="13"/>
        <v>0</v>
      </c>
    </row>
    <row r="862" spans="1:9">
      <c r="A862">
        <v>20180601</v>
      </c>
      <c r="B862" s="2" t="s">
        <v>4</v>
      </c>
      <c r="C862" s="8">
        <v>50700</v>
      </c>
      <c r="D862" s="8">
        <v>51300</v>
      </c>
      <c r="E862">
        <v>51300</v>
      </c>
      <c r="F862" s="8">
        <v>6419324700</v>
      </c>
      <c r="G862" s="1">
        <v>329311357110000</v>
      </c>
      <c r="H862" s="1">
        <v>243690404261400</v>
      </c>
      <c r="I862">
        <f t="shared" si="13"/>
        <v>0</v>
      </c>
    </row>
    <row r="863" spans="1:9">
      <c r="A863">
        <v>20180604</v>
      </c>
      <c r="B863" s="2" t="s">
        <v>4</v>
      </c>
      <c r="C863" s="8">
        <v>51300</v>
      </c>
      <c r="D863" s="8">
        <v>51100</v>
      </c>
      <c r="E863">
        <v>51100</v>
      </c>
      <c r="F863" s="8">
        <v>6419324700</v>
      </c>
      <c r="G863" s="1">
        <v>328027492170000</v>
      </c>
      <c r="H863" s="1">
        <v>242740344205800</v>
      </c>
      <c r="I863">
        <f t="shared" si="13"/>
        <v>0</v>
      </c>
    </row>
    <row r="864" spans="1:9">
      <c r="A864">
        <v>20180605</v>
      </c>
      <c r="B864" s="2" t="s">
        <v>4</v>
      </c>
      <c r="C864" s="8">
        <v>51100</v>
      </c>
      <c r="D864" s="8">
        <v>51300</v>
      </c>
      <c r="E864">
        <v>51300</v>
      </c>
      <c r="F864" s="8">
        <v>6419324700</v>
      </c>
      <c r="G864" s="1">
        <v>329311357110000</v>
      </c>
      <c r="H864" s="1">
        <v>243690404261400</v>
      </c>
      <c r="I864">
        <f t="shared" si="13"/>
        <v>0</v>
      </c>
    </row>
    <row r="865" spans="1:9">
      <c r="A865">
        <v>20180607</v>
      </c>
      <c r="B865" s="2" t="s">
        <v>4</v>
      </c>
      <c r="C865" s="8">
        <v>51300</v>
      </c>
      <c r="D865" s="8">
        <v>50600</v>
      </c>
      <c r="E865">
        <v>50600</v>
      </c>
      <c r="F865" s="8">
        <v>6419324700</v>
      </c>
      <c r="G865" s="1">
        <v>324817829820000</v>
      </c>
      <c r="H865" s="1">
        <v>240365194066800</v>
      </c>
      <c r="I865">
        <f t="shared" si="13"/>
        <v>0</v>
      </c>
    </row>
    <row r="866" spans="1:9">
      <c r="A866">
        <v>20180608</v>
      </c>
      <c r="B866" s="2" t="s">
        <v>4</v>
      </c>
      <c r="C866" s="8">
        <v>50600</v>
      </c>
      <c r="D866" s="8">
        <v>49650</v>
      </c>
      <c r="E866">
        <v>49650</v>
      </c>
      <c r="F866" s="8">
        <v>6419324700</v>
      </c>
      <c r="G866" s="1">
        <v>318719471355000</v>
      </c>
      <c r="H866" s="1">
        <v>235852408802700</v>
      </c>
      <c r="I866">
        <f t="shared" si="13"/>
        <v>0</v>
      </c>
    </row>
    <row r="867" spans="1:9">
      <c r="A867">
        <v>20180611</v>
      </c>
      <c r="B867" s="2" t="s">
        <v>4</v>
      </c>
      <c r="C867" s="8">
        <v>49650</v>
      </c>
      <c r="D867" s="8">
        <v>49900</v>
      </c>
      <c r="E867">
        <v>49900</v>
      </c>
      <c r="F867" s="8">
        <v>6419324700</v>
      </c>
      <c r="G867" s="1">
        <v>320324302530000</v>
      </c>
      <c r="H867" s="1">
        <v>237039983872200</v>
      </c>
      <c r="I867">
        <f t="shared" si="13"/>
        <v>0</v>
      </c>
    </row>
    <row r="868" spans="1:9">
      <c r="A868">
        <v>20180612</v>
      </c>
      <c r="B868" s="2" t="s">
        <v>4</v>
      </c>
      <c r="C868" s="8">
        <v>49900</v>
      </c>
      <c r="D868" s="8">
        <v>49400</v>
      </c>
      <c r="E868">
        <v>49400</v>
      </c>
      <c r="F868" s="8">
        <v>6419324700</v>
      </c>
      <c r="G868" s="1">
        <v>317114640180000</v>
      </c>
      <c r="H868" s="1">
        <v>234664833733200</v>
      </c>
      <c r="I868">
        <f t="shared" si="13"/>
        <v>0</v>
      </c>
    </row>
    <row r="869" spans="1:9">
      <c r="A869">
        <v>20180614</v>
      </c>
      <c r="B869" s="2" t="s">
        <v>4</v>
      </c>
      <c r="C869" s="8">
        <v>49400</v>
      </c>
      <c r="D869" s="8">
        <v>48200</v>
      </c>
      <c r="E869">
        <v>48200</v>
      </c>
      <c r="F869" s="8">
        <v>6419324700</v>
      </c>
      <c r="G869" s="1">
        <v>309411450540000</v>
      </c>
      <c r="H869" s="1">
        <v>228964473399600</v>
      </c>
      <c r="I869">
        <f t="shared" si="13"/>
        <v>0</v>
      </c>
    </row>
    <row r="870" spans="1:9">
      <c r="A870">
        <v>20180615</v>
      </c>
      <c r="B870" s="2" t="s">
        <v>4</v>
      </c>
      <c r="C870" s="8">
        <v>48200</v>
      </c>
      <c r="D870" s="8">
        <v>47650</v>
      </c>
      <c r="E870">
        <v>47650</v>
      </c>
      <c r="F870" s="8">
        <v>6419324700</v>
      </c>
      <c r="G870" s="1">
        <v>305880821955000</v>
      </c>
      <c r="H870" s="1">
        <v>226351808246700</v>
      </c>
      <c r="I870">
        <f t="shared" si="13"/>
        <v>0</v>
      </c>
    </row>
    <row r="871" spans="1:9">
      <c r="A871">
        <v>20180618</v>
      </c>
      <c r="B871" s="2" t="s">
        <v>4</v>
      </c>
      <c r="C871" s="8">
        <v>47650</v>
      </c>
      <c r="D871" s="8">
        <v>46600</v>
      </c>
      <c r="E871">
        <v>46600</v>
      </c>
      <c r="F871" s="8">
        <v>6419324700</v>
      </c>
      <c r="G871" s="1">
        <v>299140531020000</v>
      </c>
      <c r="H871" s="1">
        <v>221363992954800</v>
      </c>
      <c r="I871">
        <f t="shared" si="13"/>
        <v>0</v>
      </c>
    </row>
    <row r="872" spans="1:9">
      <c r="A872">
        <v>20180619</v>
      </c>
      <c r="B872" s="2" t="s">
        <v>4</v>
      </c>
      <c r="C872" s="8">
        <v>46600</v>
      </c>
      <c r="D872" s="8">
        <v>47000</v>
      </c>
      <c r="E872">
        <v>47000</v>
      </c>
      <c r="F872" s="8">
        <v>6419324700</v>
      </c>
      <c r="G872" s="1">
        <v>301708260900000</v>
      </c>
      <c r="H872" s="1">
        <v>223264113066000</v>
      </c>
      <c r="I872">
        <f t="shared" si="13"/>
        <v>0</v>
      </c>
    </row>
    <row r="873" spans="1:9">
      <c r="A873">
        <v>20180620</v>
      </c>
      <c r="B873" s="2" t="s">
        <v>4</v>
      </c>
      <c r="C873" s="8">
        <v>47000</v>
      </c>
      <c r="D873" s="8">
        <v>47000</v>
      </c>
      <c r="E873">
        <v>47000</v>
      </c>
      <c r="F873" s="8">
        <v>6419324700</v>
      </c>
      <c r="G873" s="1">
        <v>301708260900000</v>
      </c>
      <c r="H873" s="1">
        <v>223264113066000</v>
      </c>
      <c r="I873">
        <f t="shared" si="13"/>
        <v>0</v>
      </c>
    </row>
    <row r="874" spans="1:9">
      <c r="A874">
        <v>20180621</v>
      </c>
      <c r="B874" s="2" t="s">
        <v>4</v>
      </c>
      <c r="C874" s="8">
        <v>47000</v>
      </c>
      <c r="D874" s="8">
        <v>47050</v>
      </c>
      <c r="E874">
        <v>47050</v>
      </c>
      <c r="F874" s="8">
        <v>6419324700</v>
      </c>
      <c r="G874" s="1">
        <v>302029227135000</v>
      </c>
      <c r="H874" s="1">
        <v>223501628079900</v>
      </c>
      <c r="I874">
        <f t="shared" si="13"/>
        <v>0</v>
      </c>
    </row>
    <row r="875" spans="1:9">
      <c r="A875">
        <v>20180622</v>
      </c>
      <c r="B875" s="2" t="s">
        <v>4</v>
      </c>
      <c r="C875" s="8">
        <v>47050</v>
      </c>
      <c r="D875" s="8">
        <v>47250</v>
      </c>
      <c r="E875">
        <v>47250</v>
      </c>
      <c r="F875" s="8">
        <v>6419324700</v>
      </c>
      <c r="G875" s="1">
        <v>303313092075000</v>
      </c>
      <c r="H875" s="1">
        <v>224451688135500</v>
      </c>
      <c r="I875">
        <f t="shared" si="13"/>
        <v>0</v>
      </c>
    </row>
    <row r="876" spans="1:9">
      <c r="A876">
        <v>20180625</v>
      </c>
      <c r="B876" s="2" t="s">
        <v>4</v>
      </c>
      <c r="C876" s="8">
        <v>47250</v>
      </c>
      <c r="D876" s="8">
        <v>46650</v>
      </c>
      <c r="E876">
        <v>46650</v>
      </c>
      <c r="F876" s="8">
        <v>6419324700</v>
      </c>
      <c r="G876" s="1">
        <v>299461497255000</v>
      </c>
      <c r="H876" s="1">
        <v>221601507968700</v>
      </c>
      <c r="I876">
        <f t="shared" si="13"/>
        <v>0</v>
      </c>
    </row>
    <row r="877" spans="1:9">
      <c r="A877">
        <v>20180626</v>
      </c>
      <c r="B877" s="2" t="s">
        <v>4</v>
      </c>
      <c r="C877" s="8">
        <v>46650</v>
      </c>
      <c r="D877" s="8">
        <v>47000</v>
      </c>
      <c r="E877">
        <v>47000</v>
      </c>
      <c r="F877" s="8">
        <v>6419324700</v>
      </c>
      <c r="G877" s="1">
        <v>301708260900000</v>
      </c>
      <c r="H877" s="1">
        <v>223264113066000</v>
      </c>
      <c r="I877">
        <f t="shared" si="13"/>
        <v>0</v>
      </c>
    </row>
    <row r="878" spans="1:9">
      <c r="A878">
        <v>20180627</v>
      </c>
      <c r="B878" s="2" t="s">
        <v>4</v>
      </c>
      <c r="C878" s="8">
        <v>47000</v>
      </c>
      <c r="D878" s="8">
        <v>47950</v>
      </c>
      <c r="E878">
        <v>47950</v>
      </c>
      <c r="F878" s="8">
        <v>6419324700</v>
      </c>
      <c r="G878" s="1">
        <v>307806619365000</v>
      </c>
      <c r="H878" s="1">
        <v>227776898330100</v>
      </c>
      <c r="I878">
        <f t="shared" si="13"/>
        <v>0</v>
      </c>
    </row>
    <row r="879" spans="1:9">
      <c r="A879">
        <v>20180628</v>
      </c>
      <c r="B879" s="2" t="s">
        <v>4</v>
      </c>
      <c r="C879" s="8">
        <v>47950</v>
      </c>
      <c r="D879" s="8">
        <v>46800</v>
      </c>
      <c r="E879">
        <v>46800</v>
      </c>
      <c r="F879" s="8">
        <v>6419324700</v>
      </c>
      <c r="G879" s="1">
        <v>300424395960000</v>
      </c>
      <c r="H879" s="1">
        <v>222314053010400</v>
      </c>
      <c r="I879">
        <f t="shared" si="13"/>
        <v>0</v>
      </c>
    </row>
    <row r="880" spans="1:9">
      <c r="A880">
        <v>20180629</v>
      </c>
      <c r="B880" s="2" t="s">
        <v>4</v>
      </c>
      <c r="C880" s="8">
        <v>46800</v>
      </c>
      <c r="D880" s="8">
        <v>46650</v>
      </c>
      <c r="E880">
        <v>46650</v>
      </c>
      <c r="F880" s="8">
        <v>6419324700</v>
      </c>
      <c r="G880" s="1">
        <v>299461497255000</v>
      </c>
      <c r="H880" s="1">
        <v>221601507968700</v>
      </c>
      <c r="I880">
        <f t="shared" si="13"/>
        <v>0</v>
      </c>
    </row>
    <row r="881" spans="1:9">
      <c r="A881">
        <v>20180702</v>
      </c>
      <c r="B881" s="2" t="s">
        <v>4</v>
      </c>
      <c r="C881" s="8">
        <v>46650</v>
      </c>
      <c r="D881" s="8">
        <v>45550</v>
      </c>
      <c r="E881">
        <v>45550</v>
      </c>
      <c r="F881" s="8">
        <v>6419324700</v>
      </c>
      <c r="G881" s="1">
        <v>292400240085000</v>
      </c>
      <c r="H881" s="1">
        <v>216376177662900</v>
      </c>
      <c r="I881">
        <f t="shared" si="13"/>
        <v>0</v>
      </c>
    </row>
    <row r="882" spans="1:9">
      <c r="A882">
        <v>20180703</v>
      </c>
      <c r="B882" s="2" t="s">
        <v>4</v>
      </c>
      <c r="C882" s="8">
        <v>45550</v>
      </c>
      <c r="D882" s="8">
        <v>46150</v>
      </c>
      <c r="E882">
        <v>46150</v>
      </c>
      <c r="F882" s="8">
        <v>6419324700</v>
      </c>
      <c r="G882" s="1">
        <v>296251834905000</v>
      </c>
      <c r="H882" s="1">
        <v>219226357829700</v>
      </c>
      <c r="I882">
        <f t="shared" si="13"/>
        <v>0</v>
      </c>
    </row>
    <row r="883" spans="1:9">
      <c r="A883">
        <v>20180704</v>
      </c>
      <c r="B883" s="2" t="s">
        <v>4</v>
      </c>
      <c r="C883" s="8">
        <v>46150</v>
      </c>
      <c r="D883" s="8">
        <v>46250</v>
      </c>
      <c r="E883">
        <v>46250</v>
      </c>
      <c r="F883" s="8">
        <v>6419324700</v>
      </c>
      <c r="G883" s="1">
        <v>296893767375000</v>
      </c>
      <c r="H883" s="1">
        <v>219701387857500</v>
      </c>
      <c r="I883">
        <f t="shared" si="13"/>
        <v>0</v>
      </c>
    </row>
    <row r="884" spans="1:9">
      <c r="A884">
        <v>20180705</v>
      </c>
      <c r="B884" s="2" t="s">
        <v>4</v>
      </c>
      <c r="C884" s="8">
        <v>46250</v>
      </c>
      <c r="D884" s="8">
        <v>45950</v>
      </c>
      <c r="E884">
        <v>45950</v>
      </c>
      <c r="F884" s="8">
        <v>6419324700</v>
      </c>
      <c r="G884" s="1">
        <v>294967969965000</v>
      </c>
      <c r="H884" s="1">
        <v>218276297774100</v>
      </c>
      <c r="I884">
        <f t="shared" si="13"/>
        <v>0</v>
      </c>
    </row>
    <row r="885" spans="1:9">
      <c r="A885">
        <v>20180706</v>
      </c>
      <c r="B885" s="2" t="s">
        <v>4</v>
      </c>
      <c r="C885" s="8">
        <v>45950</v>
      </c>
      <c r="D885" s="8">
        <v>44900</v>
      </c>
      <c r="E885">
        <v>44900</v>
      </c>
      <c r="F885" s="8">
        <v>6419324700</v>
      </c>
      <c r="G885" s="1">
        <v>288227679030000</v>
      </c>
      <c r="H885" s="1">
        <v>213288482482200</v>
      </c>
      <c r="I885">
        <f t="shared" si="13"/>
        <v>0</v>
      </c>
    </row>
    <row r="886" spans="1:9">
      <c r="A886">
        <v>20180709</v>
      </c>
      <c r="B886" s="2" t="s">
        <v>4</v>
      </c>
      <c r="C886" s="8">
        <v>44900</v>
      </c>
      <c r="D886" s="8">
        <v>45600</v>
      </c>
      <c r="E886">
        <v>45600</v>
      </c>
      <c r="F886" s="8">
        <v>6419324700</v>
      </c>
      <c r="G886" s="1">
        <v>292721206320000</v>
      </c>
      <c r="H886" s="1">
        <v>216613692676800</v>
      </c>
      <c r="I886">
        <f t="shared" si="13"/>
        <v>0</v>
      </c>
    </row>
    <row r="887" spans="1:9">
      <c r="A887">
        <v>20180710</v>
      </c>
      <c r="B887" s="2" t="s">
        <v>4</v>
      </c>
      <c r="C887" s="8">
        <v>45600</v>
      </c>
      <c r="D887" s="8">
        <v>46300</v>
      </c>
      <c r="E887">
        <v>46300</v>
      </c>
      <c r="F887" s="8">
        <v>6419324700</v>
      </c>
      <c r="G887" s="1">
        <v>297214733610000</v>
      </c>
      <c r="H887" s="1">
        <v>219938902871400</v>
      </c>
      <c r="I887">
        <f t="shared" si="13"/>
        <v>0</v>
      </c>
    </row>
    <row r="888" spans="1:9">
      <c r="A888">
        <v>20180711</v>
      </c>
      <c r="B888" s="2" t="s">
        <v>4</v>
      </c>
      <c r="C888" s="8">
        <v>46300</v>
      </c>
      <c r="D888" s="8">
        <v>46000</v>
      </c>
      <c r="E888">
        <v>46000</v>
      </c>
      <c r="F888" s="8">
        <v>6419324700</v>
      </c>
      <c r="G888" s="1">
        <v>295288936200000</v>
      </c>
      <c r="H888" s="1">
        <v>218513812788000</v>
      </c>
      <c r="I888">
        <f t="shared" si="13"/>
        <v>0</v>
      </c>
    </row>
    <row r="889" spans="1:9">
      <c r="A889">
        <v>20180712</v>
      </c>
      <c r="B889" s="2" t="s">
        <v>4</v>
      </c>
      <c r="C889" s="8">
        <v>46000</v>
      </c>
      <c r="D889" s="8">
        <v>45500</v>
      </c>
      <c r="E889">
        <v>45500</v>
      </c>
      <c r="F889" s="8">
        <v>6419324700</v>
      </c>
      <c r="G889" s="1">
        <v>292079273850000</v>
      </c>
      <c r="H889" s="1">
        <v>216138662649000</v>
      </c>
      <c r="I889">
        <f t="shared" si="13"/>
        <v>0</v>
      </c>
    </row>
    <row r="890" spans="1:9">
      <c r="A890">
        <v>20180713</v>
      </c>
      <c r="B890" s="2" t="s">
        <v>4</v>
      </c>
      <c r="C890" s="8">
        <v>45500</v>
      </c>
      <c r="D890" s="8">
        <v>46500</v>
      </c>
      <c r="E890">
        <v>46500</v>
      </c>
      <c r="F890" s="8">
        <v>6419324700</v>
      </c>
      <c r="G890" s="1">
        <v>298498598550000</v>
      </c>
      <c r="H890" s="1">
        <v>220888962927000</v>
      </c>
      <c r="I890">
        <f t="shared" si="13"/>
        <v>0</v>
      </c>
    </row>
    <row r="891" spans="1:9">
      <c r="A891">
        <v>20180716</v>
      </c>
      <c r="B891" s="2" t="s">
        <v>4</v>
      </c>
      <c r="C891" s="8">
        <v>46500</v>
      </c>
      <c r="D891" s="8">
        <v>46050</v>
      </c>
      <c r="E891">
        <v>46050</v>
      </c>
      <c r="F891" s="8">
        <v>6419324700</v>
      </c>
      <c r="G891" s="1">
        <v>295609902435000</v>
      </c>
      <c r="H891" s="1">
        <v>218751327801900</v>
      </c>
      <c r="I891">
        <f t="shared" si="13"/>
        <v>0</v>
      </c>
    </row>
    <row r="892" spans="1:9">
      <c r="A892">
        <v>20180717</v>
      </c>
      <c r="B892" s="2" t="s">
        <v>4</v>
      </c>
      <c r="C892" s="8">
        <v>46050</v>
      </c>
      <c r="D892" s="8">
        <v>45850</v>
      </c>
      <c r="E892">
        <v>45850</v>
      </c>
      <c r="F892" s="8">
        <v>6419324700</v>
      </c>
      <c r="G892" s="1">
        <v>294326037495000</v>
      </c>
      <c r="H892" s="1">
        <v>217801267746300</v>
      </c>
      <c r="I892">
        <f t="shared" si="13"/>
        <v>0</v>
      </c>
    </row>
    <row r="893" spans="1:9">
      <c r="A893">
        <v>20180718</v>
      </c>
      <c r="B893" s="2" t="s">
        <v>4</v>
      </c>
      <c r="C893" s="8">
        <v>45850</v>
      </c>
      <c r="D893" s="8">
        <v>46550</v>
      </c>
      <c r="E893">
        <v>46550</v>
      </c>
      <c r="F893" s="8">
        <v>6419324700</v>
      </c>
      <c r="G893" s="1">
        <v>298819564785000</v>
      </c>
      <c r="H893" s="1">
        <v>221126477940900</v>
      </c>
      <c r="I893">
        <f t="shared" si="13"/>
        <v>0</v>
      </c>
    </row>
    <row r="894" spans="1:9">
      <c r="A894">
        <v>20180719</v>
      </c>
      <c r="B894" s="2" t="s">
        <v>4</v>
      </c>
      <c r="C894" s="8">
        <v>46550</v>
      </c>
      <c r="D894" s="8">
        <v>46900</v>
      </c>
      <c r="E894">
        <v>46900</v>
      </c>
      <c r="F894" s="8">
        <v>6419324700</v>
      </c>
      <c r="G894" s="1">
        <v>301066328430000</v>
      </c>
      <c r="H894" s="1">
        <v>222789083038200</v>
      </c>
      <c r="I894">
        <f t="shared" si="13"/>
        <v>0</v>
      </c>
    </row>
    <row r="895" spans="1:9">
      <c r="A895">
        <v>20180720</v>
      </c>
      <c r="B895" s="2" t="s">
        <v>4</v>
      </c>
      <c r="C895" s="8">
        <v>46900</v>
      </c>
      <c r="D895" s="8">
        <v>47450</v>
      </c>
      <c r="E895">
        <v>47450</v>
      </c>
      <c r="F895" s="8">
        <v>6419324700</v>
      </c>
      <c r="G895" s="1">
        <v>304596957015000</v>
      </c>
      <c r="H895" s="1">
        <v>225401748191100</v>
      </c>
      <c r="I895">
        <f t="shared" si="13"/>
        <v>0</v>
      </c>
    </row>
    <row r="896" spans="1:9">
      <c r="A896">
        <v>20180723</v>
      </c>
      <c r="B896" s="2" t="s">
        <v>4</v>
      </c>
      <c r="C896" s="8">
        <v>47450</v>
      </c>
      <c r="D896" s="8">
        <v>46500</v>
      </c>
      <c r="E896">
        <v>46500</v>
      </c>
      <c r="F896" s="8">
        <v>6419324700</v>
      </c>
      <c r="G896" s="1">
        <v>298498598550000</v>
      </c>
      <c r="H896" s="1">
        <v>220888962927000</v>
      </c>
      <c r="I896">
        <f t="shared" si="13"/>
        <v>0</v>
      </c>
    </row>
    <row r="897" spans="1:9">
      <c r="A897">
        <v>20180724</v>
      </c>
      <c r="B897" s="2" t="s">
        <v>4</v>
      </c>
      <c r="C897" s="8">
        <v>46500</v>
      </c>
      <c r="D897" s="8">
        <v>46150</v>
      </c>
      <c r="E897">
        <v>46150</v>
      </c>
      <c r="F897" s="8">
        <v>6419324700</v>
      </c>
      <c r="G897" s="1">
        <v>296251834905000</v>
      </c>
      <c r="H897" s="1">
        <v>219226357829700</v>
      </c>
      <c r="I897">
        <f t="shared" si="13"/>
        <v>0</v>
      </c>
    </row>
    <row r="898" spans="1:9">
      <c r="A898">
        <v>20180725</v>
      </c>
      <c r="B898" s="2" t="s">
        <v>4</v>
      </c>
      <c r="C898" s="8">
        <v>46150</v>
      </c>
      <c r="D898" s="8">
        <v>46150</v>
      </c>
      <c r="E898">
        <v>46150</v>
      </c>
      <c r="F898" s="8">
        <v>6419324700</v>
      </c>
      <c r="G898" s="1">
        <v>296251834905000</v>
      </c>
      <c r="H898" s="1">
        <v>219226357829700</v>
      </c>
      <c r="I898">
        <f t="shared" si="13"/>
        <v>0</v>
      </c>
    </row>
    <row r="899" spans="1:9">
      <c r="A899">
        <v>20180726</v>
      </c>
      <c r="B899" s="2" t="s">
        <v>4</v>
      </c>
      <c r="C899" s="8">
        <v>46150</v>
      </c>
      <c r="D899" s="8">
        <v>46900</v>
      </c>
      <c r="E899">
        <v>46900</v>
      </c>
      <c r="F899" s="8">
        <v>6419324700</v>
      </c>
      <c r="G899" s="1">
        <v>301066328430000</v>
      </c>
      <c r="H899" s="1">
        <v>222789083038200</v>
      </c>
      <c r="I899">
        <f t="shared" si="13"/>
        <v>0</v>
      </c>
    </row>
    <row r="900" spans="1:9">
      <c r="A900">
        <v>20180727</v>
      </c>
      <c r="B900" s="2" t="s">
        <v>4</v>
      </c>
      <c r="C900" s="8">
        <v>46900</v>
      </c>
      <c r="D900" s="8">
        <v>46900</v>
      </c>
      <c r="E900">
        <v>46900</v>
      </c>
      <c r="F900" s="8">
        <v>6419324700</v>
      </c>
      <c r="G900" s="1">
        <v>301066328430000</v>
      </c>
      <c r="H900" s="1">
        <v>222789083038200</v>
      </c>
      <c r="I900">
        <f t="shared" ref="I900:I963" si="14">IF(C900*F900=D899*F899,0,1)</f>
        <v>0</v>
      </c>
    </row>
    <row r="901" spans="1:9">
      <c r="A901">
        <v>20180730</v>
      </c>
      <c r="B901" s="2" t="s">
        <v>4</v>
      </c>
      <c r="C901" s="8">
        <v>46900</v>
      </c>
      <c r="D901" s="8">
        <v>46500</v>
      </c>
      <c r="E901">
        <v>46500</v>
      </c>
      <c r="F901" s="8">
        <v>6419324700</v>
      </c>
      <c r="G901" s="1">
        <v>298498598550000</v>
      </c>
      <c r="H901" s="1">
        <v>220888962927000</v>
      </c>
      <c r="I901">
        <f t="shared" si="14"/>
        <v>0</v>
      </c>
    </row>
    <row r="902" spans="1:9">
      <c r="A902">
        <v>20180731</v>
      </c>
      <c r="B902" s="2" t="s">
        <v>4</v>
      </c>
      <c r="C902" s="8">
        <v>46500</v>
      </c>
      <c r="D902" s="8">
        <v>46250</v>
      </c>
      <c r="E902">
        <v>46250</v>
      </c>
      <c r="F902" s="8">
        <v>6419324700</v>
      </c>
      <c r="G902" s="1">
        <v>296893767375000</v>
      </c>
      <c r="H902" s="1">
        <v>219701387857500</v>
      </c>
      <c r="I902">
        <f t="shared" si="14"/>
        <v>0</v>
      </c>
    </row>
    <row r="903" spans="1:9">
      <c r="A903">
        <v>20180801</v>
      </c>
      <c r="B903" s="2" t="s">
        <v>4</v>
      </c>
      <c r="C903" s="8">
        <v>46250</v>
      </c>
      <c r="D903" s="8">
        <v>46550</v>
      </c>
      <c r="E903">
        <v>46550</v>
      </c>
      <c r="F903" s="8">
        <v>6419324700</v>
      </c>
      <c r="G903" s="1">
        <v>298819564785000</v>
      </c>
      <c r="H903" s="1">
        <v>221126477940900</v>
      </c>
      <c r="I903">
        <f t="shared" si="14"/>
        <v>0</v>
      </c>
    </row>
    <row r="904" spans="1:9">
      <c r="A904">
        <v>20180802</v>
      </c>
      <c r="B904" s="2" t="s">
        <v>4</v>
      </c>
      <c r="C904" s="8">
        <v>46550</v>
      </c>
      <c r="D904" s="8">
        <v>45550</v>
      </c>
      <c r="E904">
        <v>45550</v>
      </c>
      <c r="F904" s="8">
        <v>6419324700</v>
      </c>
      <c r="G904" s="1">
        <v>292400240085000</v>
      </c>
      <c r="H904" s="1">
        <v>216376177662900</v>
      </c>
      <c r="I904">
        <f t="shared" si="14"/>
        <v>0</v>
      </c>
    </row>
    <row r="905" spans="1:9">
      <c r="A905">
        <v>20180803</v>
      </c>
      <c r="B905" s="2" t="s">
        <v>4</v>
      </c>
      <c r="C905" s="8">
        <v>45550</v>
      </c>
      <c r="D905" s="8">
        <v>45750</v>
      </c>
      <c r="E905">
        <v>45750</v>
      </c>
      <c r="F905" s="8">
        <v>6419324700</v>
      </c>
      <c r="G905" s="1">
        <v>293684105025000</v>
      </c>
      <c r="H905" s="1">
        <v>217326237718500</v>
      </c>
      <c r="I905">
        <f t="shared" si="14"/>
        <v>0</v>
      </c>
    </row>
    <row r="906" spans="1:9">
      <c r="A906">
        <v>20180806</v>
      </c>
      <c r="B906" s="2" t="s">
        <v>4</v>
      </c>
      <c r="C906" s="8">
        <v>45750</v>
      </c>
      <c r="D906" s="8">
        <v>45800</v>
      </c>
      <c r="E906">
        <v>45800</v>
      </c>
      <c r="F906" s="8">
        <v>6419324700</v>
      </c>
      <c r="G906" s="1">
        <v>294005071260000</v>
      </c>
      <c r="H906" s="1">
        <v>217563752732400</v>
      </c>
      <c r="I906">
        <f t="shared" si="14"/>
        <v>0</v>
      </c>
    </row>
    <row r="907" spans="1:9">
      <c r="A907">
        <v>20180807</v>
      </c>
      <c r="B907" s="2" t="s">
        <v>4</v>
      </c>
      <c r="C907" s="8">
        <v>45800</v>
      </c>
      <c r="D907" s="8">
        <v>46700</v>
      </c>
      <c r="E907">
        <v>46700</v>
      </c>
      <c r="F907" s="8">
        <v>6419324700</v>
      </c>
      <c r="G907" s="1">
        <v>299782463490000</v>
      </c>
      <c r="H907" s="1">
        <v>221839022982600</v>
      </c>
      <c r="I907">
        <f t="shared" si="14"/>
        <v>0</v>
      </c>
    </row>
    <row r="908" spans="1:9">
      <c r="A908">
        <v>20180808</v>
      </c>
      <c r="B908" s="2" t="s">
        <v>4</v>
      </c>
      <c r="C908" s="8">
        <v>46700</v>
      </c>
      <c r="D908" s="8">
        <v>46800</v>
      </c>
      <c r="E908">
        <v>46800</v>
      </c>
      <c r="F908" s="8">
        <v>6419324700</v>
      </c>
      <c r="G908" s="1">
        <v>300424395960000</v>
      </c>
      <c r="H908" s="1">
        <v>222314053010400</v>
      </c>
      <c r="I908">
        <f t="shared" si="14"/>
        <v>0</v>
      </c>
    </row>
    <row r="909" spans="1:9">
      <c r="A909">
        <v>20180809</v>
      </c>
      <c r="B909" s="2" t="s">
        <v>4</v>
      </c>
      <c r="C909" s="8">
        <v>46800</v>
      </c>
      <c r="D909" s="8">
        <v>46900</v>
      </c>
      <c r="E909">
        <v>46900</v>
      </c>
      <c r="F909" s="8">
        <v>6419324700</v>
      </c>
      <c r="G909" s="1">
        <v>301066328430000</v>
      </c>
      <c r="H909" s="1">
        <v>222789083038200</v>
      </c>
      <c r="I909">
        <f t="shared" si="14"/>
        <v>0</v>
      </c>
    </row>
    <row r="910" spans="1:9">
      <c r="A910">
        <v>20180810</v>
      </c>
      <c r="B910" s="2" t="s">
        <v>4</v>
      </c>
      <c r="C910" s="8">
        <v>46900</v>
      </c>
      <c r="D910" s="8">
        <v>45400</v>
      </c>
      <c r="E910">
        <v>45400</v>
      </c>
      <c r="F910" s="8">
        <v>6419324700</v>
      </c>
      <c r="G910" s="1">
        <v>291437341380000</v>
      </c>
      <c r="H910" s="1">
        <v>215663632621200</v>
      </c>
      <c r="I910">
        <f t="shared" si="14"/>
        <v>0</v>
      </c>
    </row>
    <row r="911" spans="1:9">
      <c r="A911">
        <v>20180813</v>
      </c>
      <c r="B911" s="2" t="s">
        <v>4</v>
      </c>
      <c r="C911" s="8">
        <v>45400</v>
      </c>
      <c r="D911" s="8">
        <v>45050</v>
      </c>
      <c r="E911">
        <v>45050</v>
      </c>
      <c r="F911" s="8">
        <v>6419324700</v>
      </c>
      <c r="G911" s="1">
        <v>289190577735000</v>
      </c>
      <c r="H911" s="1">
        <v>214001027523900</v>
      </c>
      <c r="I911">
        <f t="shared" si="14"/>
        <v>0</v>
      </c>
    </row>
    <row r="912" spans="1:9">
      <c r="A912">
        <v>20180814</v>
      </c>
      <c r="B912" s="2" t="s">
        <v>4</v>
      </c>
      <c r="C912" s="8">
        <v>45050</v>
      </c>
      <c r="D912" s="8">
        <v>45150</v>
      </c>
      <c r="E912">
        <v>45150</v>
      </c>
      <c r="F912" s="8">
        <v>6419324700</v>
      </c>
      <c r="G912" s="1">
        <v>289832510205000</v>
      </c>
      <c r="H912" s="1">
        <v>214476057551700</v>
      </c>
      <c r="I912">
        <f t="shared" si="14"/>
        <v>0</v>
      </c>
    </row>
    <row r="913" spans="1:9">
      <c r="A913">
        <v>20180816</v>
      </c>
      <c r="B913" s="2" t="s">
        <v>4</v>
      </c>
      <c r="C913" s="8">
        <v>45150</v>
      </c>
      <c r="D913" s="8">
        <v>44250</v>
      </c>
      <c r="E913">
        <v>44250</v>
      </c>
      <c r="F913" s="8">
        <v>6419324700</v>
      </c>
      <c r="G913" s="1">
        <v>284055117975000</v>
      </c>
      <c r="H913" s="1">
        <v>210200787301500</v>
      </c>
      <c r="I913">
        <f t="shared" si="14"/>
        <v>0</v>
      </c>
    </row>
    <row r="914" spans="1:9">
      <c r="A914">
        <v>20180817</v>
      </c>
      <c r="B914" s="2" t="s">
        <v>4</v>
      </c>
      <c r="C914" s="8">
        <v>44250</v>
      </c>
      <c r="D914" s="8">
        <v>44100</v>
      </c>
      <c r="E914">
        <v>44100</v>
      </c>
      <c r="F914" s="8">
        <v>6419324700</v>
      </c>
      <c r="G914" s="1">
        <v>283092219270000</v>
      </c>
      <c r="H914" s="1">
        <v>209488242259800</v>
      </c>
      <c r="I914">
        <f t="shared" si="14"/>
        <v>0</v>
      </c>
    </row>
    <row r="915" spans="1:9">
      <c r="A915">
        <v>20180820</v>
      </c>
      <c r="B915" s="2" t="s">
        <v>4</v>
      </c>
      <c r="C915" s="8">
        <v>44100</v>
      </c>
      <c r="D915" s="8">
        <v>43850</v>
      </c>
      <c r="E915">
        <v>43850</v>
      </c>
      <c r="F915" s="8">
        <v>6419324700</v>
      </c>
      <c r="G915" s="1">
        <v>281487388095000</v>
      </c>
      <c r="H915" s="1">
        <v>208300667190300</v>
      </c>
      <c r="I915">
        <f t="shared" si="14"/>
        <v>0</v>
      </c>
    </row>
    <row r="916" spans="1:9">
      <c r="A916">
        <v>20180821</v>
      </c>
      <c r="B916" s="2" t="s">
        <v>4</v>
      </c>
      <c r="C916" s="8">
        <v>43850</v>
      </c>
      <c r="D916" s="8">
        <v>44800</v>
      </c>
      <c r="E916">
        <v>44800</v>
      </c>
      <c r="F916" s="8">
        <v>6419324700</v>
      </c>
      <c r="G916" s="1">
        <v>287585746560000</v>
      </c>
      <c r="H916" s="1">
        <v>212813452454400</v>
      </c>
      <c r="I916">
        <f t="shared" si="14"/>
        <v>0</v>
      </c>
    </row>
    <row r="917" spans="1:9">
      <c r="A917">
        <v>20180822</v>
      </c>
      <c r="B917" s="2" t="s">
        <v>4</v>
      </c>
      <c r="C917" s="8">
        <v>44800</v>
      </c>
      <c r="D917" s="8">
        <v>46100</v>
      </c>
      <c r="E917">
        <v>46100</v>
      </c>
      <c r="F917" s="8">
        <v>6419324700</v>
      </c>
      <c r="G917" s="1">
        <v>295930868670000</v>
      </c>
      <c r="H917" s="1">
        <v>218988842815800</v>
      </c>
      <c r="I917">
        <f t="shared" si="14"/>
        <v>0</v>
      </c>
    </row>
    <row r="918" spans="1:9">
      <c r="A918">
        <v>20180823</v>
      </c>
      <c r="B918" s="2" t="s">
        <v>4</v>
      </c>
      <c r="C918" s="8">
        <v>46100</v>
      </c>
      <c r="D918" s="8">
        <v>46200</v>
      </c>
      <c r="E918">
        <v>46200</v>
      </c>
      <c r="F918" s="8">
        <v>6419324700</v>
      </c>
      <c r="G918" s="1">
        <v>296572801140000</v>
      </c>
      <c r="H918" s="1">
        <v>219463872843600</v>
      </c>
      <c r="I918">
        <f t="shared" si="14"/>
        <v>0</v>
      </c>
    </row>
    <row r="919" spans="1:9">
      <c r="A919">
        <v>20180824</v>
      </c>
      <c r="B919" s="2" t="s">
        <v>4</v>
      </c>
      <c r="C919" s="8">
        <v>46200</v>
      </c>
      <c r="D919" s="8">
        <v>46150</v>
      </c>
      <c r="E919">
        <v>46150</v>
      </c>
      <c r="F919" s="8">
        <v>6419324700</v>
      </c>
      <c r="G919" s="1">
        <v>296251834905000</v>
      </c>
      <c r="H919" s="1">
        <v>219226357829700</v>
      </c>
      <c r="I919">
        <f t="shared" si="14"/>
        <v>0</v>
      </c>
    </row>
    <row r="920" spans="1:9">
      <c r="A920">
        <v>20180827</v>
      </c>
      <c r="B920" s="2" t="s">
        <v>4</v>
      </c>
      <c r="C920" s="8">
        <v>46150</v>
      </c>
      <c r="D920" s="8">
        <v>46300</v>
      </c>
      <c r="E920">
        <v>46300</v>
      </c>
      <c r="F920" s="8">
        <v>6419324700</v>
      </c>
      <c r="G920" s="1">
        <v>297214733610000</v>
      </c>
      <c r="H920" s="1">
        <v>219938902871400</v>
      </c>
      <c r="I920">
        <f t="shared" si="14"/>
        <v>0</v>
      </c>
    </row>
    <row r="921" spans="1:9">
      <c r="A921">
        <v>20180828</v>
      </c>
      <c r="B921" s="2" t="s">
        <v>4</v>
      </c>
      <c r="C921" s="8">
        <v>46300</v>
      </c>
      <c r="D921" s="8">
        <v>46550</v>
      </c>
      <c r="E921">
        <v>46550</v>
      </c>
      <c r="F921" s="8">
        <v>6419324700</v>
      </c>
      <c r="G921" s="1">
        <v>298819564785000</v>
      </c>
      <c r="H921" s="1">
        <v>221126477940900</v>
      </c>
      <c r="I921">
        <f t="shared" si="14"/>
        <v>0</v>
      </c>
    </row>
    <row r="922" spans="1:9">
      <c r="A922">
        <v>20180829</v>
      </c>
      <c r="B922" s="2" t="s">
        <v>4</v>
      </c>
      <c r="C922" s="8">
        <v>46550</v>
      </c>
      <c r="D922" s="8">
        <v>46800</v>
      </c>
      <c r="E922">
        <v>46800</v>
      </c>
      <c r="F922" s="8">
        <v>6419324700</v>
      </c>
      <c r="G922" s="1">
        <v>300424395960000</v>
      </c>
      <c r="H922" s="1">
        <v>222314053010400</v>
      </c>
      <c r="I922">
        <f t="shared" si="14"/>
        <v>0</v>
      </c>
    </row>
    <row r="923" spans="1:9">
      <c r="A923">
        <v>20180830</v>
      </c>
      <c r="B923" s="2" t="s">
        <v>4</v>
      </c>
      <c r="C923" s="8">
        <v>46800</v>
      </c>
      <c r="D923" s="8">
        <v>47650</v>
      </c>
      <c r="E923">
        <v>47650</v>
      </c>
      <c r="F923" s="8">
        <v>6419324700</v>
      </c>
      <c r="G923" s="1">
        <v>305880821955000</v>
      </c>
      <c r="H923" s="1">
        <v>226351808246700</v>
      </c>
      <c r="I923">
        <f t="shared" si="14"/>
        <v>0</v>
      </c>
    </row>
    <row r="924" spans="1:9">
      <c r="A924">
        <v>20180831</v>
      </c>
      <c r="B924" s="2" t="s">
        <v>4</v>
      </c>
      <c r="C924" s="8">
        <v>47650</v>
      </c>
      <c r="D924" s="8">
        <v>48450</v>
      </c>
      <c r="E924">
        <v>48450</v>
      </c>
      <c r="F924" s="8">
        <v>6419324700</v>
      </c>
      <c r="G924" s="1">
        <v>311016281715000</v>
      </c>
      <c r="H924" s="1">
        <v>230152048469100</v>
      </c>
      <c r="I924">
        <f t="shared" si="14"/>
        <v>0</v>
      </c>
    </row>
    <row r="925" spans="1:9">
      <c r="A925">
        <v>20180903</v>
      </c>
      <c r="B925" s="2" t="s">
        <v>4</v>
      </c>
      <c r="C925" s="8">
        <v>48450</v>
      </c>
      <c r="D925" s="8">
        <v>47450</v>
      </c>
      <c r="E925">
        <v>47450</v>
      </c>
      <c r="F925" s="8">
        <v>6419324700</v>
      </c>
      <c r="G925" s="1">
        <v>304596957015000</v>
      </c>
      <c r="H925" s="1">
        <v>225401748191100</v>
      </c>
      <c r="I925">
        <f t="shared" si="14"/>
        <v>0</v>
      </c>
    </row>
    <row r="926" spans="1:9">
      <c r="A926">
        <v>20180904</v>
      </c>
      <c r="B926" s="2" t="s">
        <v>4</v>
      </c>
      <c r="C926" s="8">
        <v>47450</v>
      </c>
      <c r="D926" s="8">
        <v>47650</v>
      </c>
      <c r="E926">
        <v>47650</v>
      </c>
      <c r="F926" s="8">
        <v>6419324700</v>
      </c>
      <c r="G926" s="1">
        <v>305880821955000</v>
      </c>
      <c r="H926" s="1">
        <v>226351808246700</v>
      </c>
      <c r="I926">
        <f t="shared" si="14"/>
        <v>0</v>
      </c>
    </row>
    <row r="927" spans="1:9">
      <c r="A927">
        <v>20180905</v>
      </c>
      <c r="B927" s="2" t="s">
        <v>4</v>
      </c>
      <c r="C927" s="8">
        <v>47650</v>
      </c>
      <c r="D927" s="8">
        <v>46600</v>
      </c>
      <c r="E927">
        <v>46600</v>
      </c>
      <c r="F927" s="8">
        <v>6419324700</v>
      </c>
      <c r="G927" s="1">
        <v>299140531020000</v>
      </c>
      <c r="H927" s="1">
        <v>221363992954800</v>
      </c>
      <c r="I927">
        <f t="shared" si="14"/>
        <v>0</v>
      </c>
    </row>
    <row r="928" spans="1:9">
      <c r="A928">
        <v>20180906</v>
      </c>
      <c r="B928" s="2" t="s">
        <v>4</v>
      </c>
      <c r="C928" s="8">
        <v>46600</v>
      </c>
      <c r="D928" s="8">
        <v>46100</v>
      </c>
      <c r="E928">
        <v>46100</v>
      </c>
      <c r="F928" s="8">
        <v>6419324700</v>
      </c>
      <c r="G928" s="1">
        <v>295930868670000</v>
      </c>
      <c r="H928" s="1">
        <v>218988842815800</v>
      </c>
      <c r="I928">
        <f t="shared" si="14"/>
        <v>0</v>
      </c>
    </row>
    <row r="929" spans="1:9">
      <c r="A929">
        <v>20180907</v>
      </c>
      <c r="B929" s="2" t="s">
        <v>4</v>
      </c>
      <c r="C929" s="8">
        <v>46100</v>
      </c>
      <c r="D929" s="8">
        <v>44900</v>
      </c>
      <c r="E929">
        <v>44900</v>
      </c>
      <c r="F929" s="8">
        <v>6419324700</v>
      </c>
      <c r="G929" s="1">
        <v>288227679030000</v>
      </c>
      <c r="H929" s="1">
        <v>213288482482200</v>
      </c>
      <c r="I929">
        <f t="shared" si="14"/>
        <v>0</v>
      </c>
    </row>
    <row r="930" spans="1:9">
      <c r="A930">
        <v>20180910</v>
      </c>
      <c r="B930" s="2" t="s">
        <v>4</v>
      </c>
      <c r="C930" s="8">
        <v>44900</v>
      </c>
      <c r="D930" s="8">
        <v>45500</v>
      </c>
      <c r="E930">
        <v>45500</v>
      </c>
      <c r="F930" s="8">
        <v>6419324700</v>
      </c>
      <c r="G930" s="1">
        <v>292079273850000</v>
      </c>
      <c r="H930" s="1">
        <v>216138662649000</v>
      </c>
      <c r="I930">
        <f t="shared" si="14"/>
        <v>0</v>
      </c>
    </row>
    <row r="931" spans="1:9">
      <c r="A931">
        <v>20180911</v>
      </c>
      <c r="B931" s="2" t="s">
        <v>4</v>
      </c>
      <c r="C931" s="8">
        <v>45500</v>
      </c>
      <c r="D931" s="8">
        <v>45050</v>
      </c>
      <c r="E931">
        <v>45050</v>
      </c>
      <c r="F931" s="8">
        <v>6419324700</v>
      </c>
      <c r="G931" s="1">
        <v>289190577735000</v>
      </c>
      <c r="H931" s="1">
        <v>214001027523900</v>
      </c>
      <c r="I931">
        <f t="shared" si="14"/>
        <v>0</v>
      </c>
    </row>
    <row r="932" spans="1:9">
      <c r="A932">
        <v>20180912</v>
      </c>
      <c r="B932" s="2" t="s">
        <v>4</v>
      </c>
      <c r="C932" s="8">
        <v>45050</v>
      </c>
      <c r="D932" s="8">
        <v>44550</v>
      </c>
      <c r="E932">
        <v>44550</v>
      </c>
      <c r="F932" s="8">
        <v>6419324700</v>
      </c>
      <c r="G932" s="1">
        <v>285980915385000</v>
      </c>
      <c r="H932" s="1">
        <v>211625877384900</v>
      </c>
      <c r="I932">
        <f t="shared" si="14"/>
        <v>0</v>
      </c>
    </row>
    <row r="933" spans="1:9">
      <c r="A933">
        <v>20180913</v>
      </c>
      <c r="B933" s="2" t="s">
        <v>4</v>
      </c>
      <c r="C933" s="8">
        <v>44550</v>
      </c>
      <c r="D933" s="8">
        <v>44050</v>
      </c>
      <c r="E933">
        <v>44050</v>
      </c>
      <c r="F933" s="8">
        <v>6419324700</v>
      </c>
      <c r="G933" s="1">
        <v>282771253035000</v>
      </c>
      <c r="H933" s="1">
        <v>209250727245900</v>
      </c>
      <c r="I933">
        <f t="shared" si="14"/>
        <v>0</v>
      </c>
    </row>
    <row r="934" spans="1:9">
      <c r="A934">
        <v>20180914</v>
      </c>
      <c r="B934" s="2" t="s">
        <v>4</v>
      </c>
      <c r="C934" s="8">
        <v>44050</v>
      </c>
      <c r="D934" s="8">
        <v>45850</v>
      </c>
      <c r="E934">
        <v>45850</v>
      </c>
      <c r="F934" s="8">
        <v>6419324700</v>
      </c>
      <c r="G934" s="1">
        <v>294326037495000</v>
      </c>
      <c r="H934" s="1">
        <v>217801267746300</v>
      </c>
      <c r="I934">
        <f t="shared" si="14"/>
        <v>0</v>
      </c>
    </row>
    <row r="935" spans="1:9">
      <c r="A935">
        <v>20180917</v>
      </c>
      <c r="B935" s="2" t="s">
        <v>4</v>
      </c>
      <c r="C935" s="8">
        <v>45850</v>
      </c>
      <c r="D935" s="8">
        <v>45150</v>
      </c>
      <c r="E935">
        <v>45150</v>
      </c>
      <c r="F935" s="8">
        <v>6419324700</v>
      </c>
      <c r="G935" s="1">
        <v>289832510205000</v>
      </c>
      <c r="H935" s="1">
        <v>214476057551700</v>
      </c>
      <c r="I935">
        <f t="shared" si="14"/>
        <v>0</v>
      </c>
    </row>
    <row r="936" spans="1:9">
      <c r="A936">
        <v>20180918</v>
      </c>
      <c r="B936" s="2" t="s">
        <v>4</v>
      </c>
      <c r="C936" s="8">
        <v>45150</v>
      </c>
      <c r="D936" s="8">
        <v>45500</v>
      </c>
      <c r="E936">
        <v>45500</v>
      </c>
      <c r="F936" s="8">
        <v>6419324700</v>
      </c>
      <c r="G936" s="1">
        <v>292079273850000</v>
      </c>
      <c r="H936" s="1">
        <v>216138662649000</v>
      </c>
      <c r="I936">
        <f t="shared" si="14"/>
        <v>0</v>
      </c>
    </row>
    <row r="937" spans="1:9">
      <c r="A937">
        <v>20180919</v>
      </c>
      <c r="B937" s="2" t="s">
        <v>4</v>
      </c>
      <c r="C937" s="8">
        <v>45500</v>
      </c>
      <c r="D937" s="8">
        <v>46150</v>
      </c>
      <c r="E937">
        <v>46150</v>
      </c>
      <c r="F937" s="8">
        <v>6419324700</v>
      </c>
      <c r="G937" s="1">
        <v>296251834905000</v>
      </c>
      <c r="H937" s="1">
        <v>219226357829700</v>
      </c>
      <c r="I937">
        <f t="shared" si="14"/>
        <v>0</v>
      </c>
    </row>
    <row r="938" spans="1:9">
      <c r="A938">
        <v>20180920</v>
      </c>
      <c r="B938" s="2" t="s">
        <v>4</v>
      </c>
      <c r="C938" s="8">
        <v>46150</v>
      </c>
      <c r="D938" s="8">
        <v>47250</v>
      </c>
      <c r="E938">
        <v>47250</v>
      </c>
      <c r="F938" s="8">
        <v>6419324700</v>
      </c>
      <c r="G938" s="1">
        <v>303313092075000</v>
      </c>
      <c r="H938" s="1">
        <v>224451688135500</v>
      </c>
      <c r="I938">
        <f t="shared" si="14"/>
        <v>0</v>
      </c>
    </row>
    <row r="939" spans="1:9">
      <c r="A939">
        <v>20180921</v>
      </c>
      <c r="B939" s="2" t="s">
        <v>4</v>
      </c>
      <c r="C939" s="8">
        <v>47250</v>
      </c>
      <c r="D939" s="8">
        <v>47400</v>
      </c>
      <c r="E939">
        <v>47400</v>
      </c>
      <c r="F939" s="8">
        <v>6419324700</v>
      </c>
      <c r="G939" s="1">
        <v>304275990780000</v>
      </c>
      <c r="H939" s="1">
        <v>225164233177200</v>
      </c>
      <c r="I939">
        <f t="shared" si="14"/>
        <v>0</v>
      </c>
    </row>
    <row r="940" spans="1:9">
      <c r="A940">
        <v>20180927</v>
      </c>
      <c r="B940" s="2" t="s">
        <v>4</v>
      </c>
      <c r="C940" s="8">
        <v>47400</v>
      </c>
      <c r="D940" s="8">
        <v>47500</v>
      </c>
      <c r="E940">
        <v>47500</v>
      </c>
      <c r="F940" s="8">
        <v>6419324700</v>
      </c>
      <c r="G940" s="1">
        <v>304917923250000</v>
      </c>
      <c r="H940" s="1">
        <v>225639263205000</v>
      </c>
      <c r="I940">
        <f t="shared" si="14"/>
        <v>0</v>
      </c>
    </row>
    <row r="941" spans="1:9">
      <c r="A941">
        <v>20180928</v>
      </c>
      <c r="B941" s="2" t="s">
        <v>4</v>
      </c>
      <c r="C941" s="8">
        <v>47500</v>
      </c>
      <c r="D941" s="8">
        <v>46450</v>
      </c>
      <c r="E941">
        <v>46450</v>
      </c>
      <c r="F941" s="8">
        <v>6419324700</v>
      </c>
      <c r="G941" s="1">
        <v>298177632315000</v>
      </c>
      <c r="H941" s="1">
        <v>220651447913100</v>
      </c>
      <c r="I941">
        <f t="shared" si="14"/>
        <v>0</v>
      </c>
    </row>
    <row r="942" spans="1:9">
      <c r="A942">
        <v>20181001</v>
      </c>
      <c r="B942" s="2" t="s">
        <v>4</v>
      </c>
      <c r="C942" s="8">
        <v>46450</v>
      </c>
      <c r="D942" s="8">
        <v>46350</v>
      </c>
      <c r="E942">
        <v>46350</v>
      </c>
      <c r="F942" s="8">
        <v>6419324700</v>
      </c>
      <c r="G942" s="1">
        <v>297535699845000</v>
      </c>
      <c r="H942" s="1">
        <v>220176417885300</v>
      </c>
      <c r="I942">
        <f t="shared" si="14"/>
        <v>0</v>
      </c>
    </row>
    <row r="943" spans="1:9">
      <c r="A943">
        <v>20181002</v>
      </c>
      <c r="B943" s="2" t="s">
        <v>4</v>
      </c>
      <c r="C943" s="8">
        <v>46350</v>
      </c>
      <c r="D943" s="8">
        <v>45700</v>
      </c>
      <c r="E943">
        <v>45700</v>
      </c>
      <c r="F943" s="8">
        <v>6419324700</v>
      </c>
      <c r="G943" s="1">
        <v>293363138790000</v>
      </c>
      <c r="H943" s="1">
        <v>217088722704600</v>
      </c>
      <c r="I943">
        <f t="shared" si="14"/>
        <v>0</v>
      </c>
    </row>
    <row r="944" spans="1:9">
      <c r="A944">
        <v>20181004</v>
      </c>
      <c r="B944" s="2" t="s">
        <v>4</v>
      </c>
      <c r="C944" s="8">
        <v>45700</v>
      </c>
      <c r="D944" s="8">
        <v>44700</v>
      </c>
      <c r="E944">
        <v>44700</v>
      </c>
      <c r="F944" s="8">
        <v>6419324700</v>
      </c>
      <c r="G944" s="1">
        <v>286943814090000</v>
      </c>
      <c r="H944" s="1">
        <v>212338422426600</v>
      </c>
      <c r="I944">
        <f t="shared" si="14"/>
        <v>0</v>
      </c>
    </row>
    <row r="945" spans="1:9">
      <c r="A945">
        <v>20181005</v>
      </c>
      <c r="B945" s="2" t="s">
        <v>4</v>
      </c>
      <c r="C945" s="8">
        <v>44700</v>
      </c>
      <c r="D945" s="8">
        <v>44700</v>
      </c>
      <c r="E945">
        <v>44700</v>
      </c>
      <c r="F945" s="8">
        <v>6419324700</v>
      </c>
      <c r="G945" s="1">
        <v>286943814090000</v>
      </c>
      <c r="H945" s="1">
        <v>212338422426600</v>
      </c>
      <c r="I945">
        <f t="shared" si="14"/>
        <v>0</v>
      </c>
    </row>
    <row r="946" spans="1:9">
      <c r="A946">
        <v>20181008</v>
      </c>
      <c r="B946" s="2" t="s">
        <v>4</v>
      </c>
      <c r="C946" s="8">
        <v>44700</v>
      </c>
      <c r="D946" s="8">
        <v>44950</v>
      </c>
      <c r="E946">
        <v>44950</v>
      </c>
      <c r="F946" s="8">
        <v>6419324700</v>
      </c>
      <c r="G946" s="1">
        <v>288548645265000</v>
      </c>
      <c r="H946" s="1">
        <v>213525997496100</v>
      </c>
      <c r="I946">
        <f t="shared" si="14"/>
        <v>0</v>
      </c>
    </row>
    <row r="947" spans="1:9">
      <c r="A947">
        <v>20181010</v>
      </c>
      <c r="B947" s="2" t="s">
        <v>4</v>
      </c>
      <c r="C947" s="8">
        <v>44950</v>
      </c>
      <c r="D947" s="8">
        <v>45300</v>
      </c>
      <c r="E947">
        <v>45300</v>
      </c>
      <c r="F947" s="8">
        <v>6419324700</v>
      </c>
      <c r="G947" s="1">
        <v>290795408910000</v>
      </c>
      <c r="H947" s="1">
        <v>215188602593400</v>
      </c>
      <c r="I947">
        <f t="shared" si="14"/>
        <v>0</v>
      </c>
    </row>
    <row r="948" spans="1:9">
      <c r="A948">
        <v>20181011</v>
      </c>
      <c r="B948" s="2" t="s">
        <v>4</v>
      </c>
      <c r="C948" s="8">
        <v>45300</v>
      </c>
      <c r="D948" s="8">
        <v>43100</v>
      </c>
      <c r="E948">
        <v>43100</v>
      </c>
      <c r="F948" s="8">
        <v>6419324700</v>
      </c>
      <c r="G948" s="1">
        <v>276672894570000</v>
      </c>
      <c r="H948" s="1">
        <v>204737941981800</v>
      </c>
      <c r="I948">
        <f t="shared" si="14"/>
        <v>0</v>
      </c>
    </row>
    <row r="949" spans="1:9">
      <c r="A949">
        <v>20181012</v>
      </c>
      <c r="B949" s="2" t="s">
        <v>4</v>
      </c>
      <c r="C949" s="8">
        <v>43100</v>
      </c>
      <c r="D949" s="8">
        <v>44000</v>
      </c>
      <c r="E949">
        <v>44000</v>
      </c>
      <c r="F949" s="8">
        <v>6419324700</v>
      </c>
      <c r="G949" s="1">
        <v>282450286800000</v>
      </c>
      <c r="H949" s="1">
        <v>209013212232000</v>
      </c>
      <c r="I949">
        <f t="shared" si="14"/>
        <v>0</v>
      </c>
    </row>
    <row r="950" spans="1:9">
      <c r="A950">
        <v>20181015</v>
      </c>
      <c r="B950" s="2" t="s">
        <v>4</v>
      </c>
      <c r="C950" s="8">
        <v>44000</v>
      </c>
      <c r="D950" s="8">
        <v>43800</v>
      </c>
      <c r="E950">
        <v>43800</v>
      </c>
      <c r="F950" s="8">
        <v>6419324700</v>
      </c>
      <c r="G950" s="1">
        <v>281166421860000</v>
      </c>
      <c r="H950" s="1">
        <v>208063152176400</v>
      </c>
      <c r="I950">
        <f t="shared" si="14"/>
        <v>0</v>
      </c>
    </row>
    <row r="951" spans="1:9">
      <c r="A951">
        <v>20181016</v>
      </c>
      <c r="B951" s="2" t="s">
        <v>4</v>
      </c>
      <c r="C951" s="8">
        <v>43800</v>
      </c>
      <c r="D951" s="8">
        <v>43600</v>
      </c>
      <c r="E951">
        <v>43600</v>
      </c>
      <c r="F951" s="8">
        <v>6419324700</v>
      </c>
      <c r="G951" s="1">
        <v>279882556920000</v>
      </c>
      <c r="H951" s="1">
        <v>207113092120800</v>
      </c>
      <c r="I951">
        <f t="shared" si="14"/>
        <v>0</v>
      </c>
    </row>
    <row r="952" spans="1:9">
      <c r="A952">
        <v>20181017</v>
      </c>
      <c r="B952" s="2" t="s">
        <v>4</v>
      </c>
      <c r="C952" s="8">
        <v>43600</v>
      </c>
      <c r="D952" s="8">
        <v>44150</v>
      </c>
      <c r="E952">
        <v>44150</v>
      </c>
      <c r="F952" s="8">
        <v>6419324700</v>
      </c>
      <c r="G952" s="1">
        <v>283413185505000</v>
      </c>
      <c r="H952" s="1">
        <v>209725757273700</v>
      </c>
      <c r="I952">
        <f t="shared" si="14"/>
        <v>0</v>
      </c>
    </row>
    <row r="953" spans="1:9">
      <c r="A953">
        <v>20181018</v>
      </c>
      <c r="B953" s="2" t="s">
        <v>4</v>
      </c>
      <c r="C953" s="8">
        <v>44150</v>
      </c>
      <c r="D953" s="8">
        <v>44050</v>
      </c>
      <c r="E953">
        <v>44050</v>
      </c>
      <c r="F953" s="8">
        <v>6419324700</v>
      </c>
      <c r="G953" s="1">
        <v>282771253035000</v>
      </c>
      <c r="H953" s="1">
        <v>209250727245900</v>
      </c>
      <c r="I953">
        <f t="shared" si="14"/>
        <v>0</v>
      </c>
    </row>
    <row r="954" spans="1:9">
      <c r="A954">
        <v>20181019</v>
      </c>
      <c r="B954" s="2" t="s">
        <v>4</v>
      </c>
      <c r="C954" s="8">
        <v>44050</v>
      </c>
      <c r="D954" s="8">
        <v>43900</v>
      </c>
      <c r="E954">
        <v>43900</v>
      </c>
      <c r="F954" s="8">
        <v>6419324700</v>
      </c>
      <c r="G954" s="1">
        <v>281808354330000</v>
      </c>
      <c r="H954" s="1">
        <v>208538182204200</v>
      </c>
      <c r="I954">
        <f t="shared" si="14"/>
        <v>0</v>
      </c>
    </row>
    <row r="955" spans="1:9">
      <c r="A955">
        <v>20181022</v>
      </c>
      <c r="B955" s="2" t="s">
        <v>4</v>
      </c>
      <c r="C955" s="8">
        <v>43900</v>
      </c>
      <c r="D955" s="8">
        <v>43550</v>
      </c>
      <c r="E955">
        <v>43550</v>
      </c>
      <c r="F955" s="8">
        <v>6419324700</v>
      </c>
      <c r="G955" s="1">
        <v>279561590685000</v>
      </c>
      <c r="H955" s="1">
        <v>206875577106900</v>
      </c>
      <c r="I955">
        <f t="shared" si="14"/>
        <v>0</v>
      </c>
    </row>
    <row r="956" spans="1:9">
      <c r="A956">
        <v>20181023</v>
      </c>
      <c r="B956" s="2" t="s">
        <v>4</v>
      </c>
      <c r="C956" s="8">
        <v>43550</v>
      </c>
      <c r="D956" s="8">
        <v>43050</v>
      </c>
      <c r="E956">
        <v>43050</v>
      </c>
      <c r="F956" s="8">
        <v>6419324700</v>
      </c>
      <c r="G956" s="1">
        <v>276351928335000</v>
      </c>
      <c r="H956" s="1">
        <v>204500426967900</v>
      </c>
      <c r="I956">
        <f t="shared" si="14"/>
        <v>0</v>
      </c>
    </row>
    <row r="957" spans="1:9">
      <c r="A957">
        <v>20181024</v>
      </c>
      <c r="B957" s="2" t="s">
        <v>4</v>
      </c>
      <c r="C957" s="8">
        <v>43050</v>
      </c>
      <c r="D957" s="8">
        <v>42550</v>
      </c>
      <c r="E957">
        <v>42550</v>
      </c>
      <c r="F957" s="8">
        <v>6419324700</v>
      </c>
      <c r="G957" s="1">
        <v>273142265985000</v>
      </c>
      <c r="H957" s="1">
        <v>202125276828900</v>
      </c>
      <c r="I957">
        <f t="shared" si="14"/>
        <v>0</v>
      </c>
    </row>
    <row r="958" spans="1:9">
      <c r="A958">
        <v>20181025</v>
      </c>
      <c r="B958" s="2" t="s">
        <v>4</v>
      </c>
      <c r="C958" s="8">
        <v>42550</v>
      </c>
      <c r="D958" s="8">
        <v>41000</v>
      </c>
      <c r="E958">
        <v>41000</v>
      </c>
      <c r="F958" s="8">
        <v>6419324700</v>
      </c>
      <c r="G958" s="1">
        <v>263192312700000</v>
      </c>
      <c r="H958" s="1">
        <v>194762311398000</v>
      </c>
      <c r="I958">
        <f t="shared" si="14"/>
        <v>0</v>
      </c>
    </row>
    <row r="959" spans="1:9">
      <c r="A959">
        <v>20181026</v>
      </c>
      <c r="B959" s="2" t="s">
        <v>4</v>
      </c>
      <c r="C959" s="8">
        <v>41000</v>
      </c>
      <c r="D959" s="8">
        <v>41000</v>
      </c>
      <c r="E959">
        <v>41000</v>
      </c>
      <c r="F959" s="8">
        <v>6419324700</v>
      </c>
      <c r="G959" s="1">
        <v>263192312700000</v>
      </c>
      <c r="H959" s="1">
        <v>194762311398000</v>
      </c>
      <c r="I959">
        <f t="shared" si="14"/>
        <v>0</v>
      </c>
    </row>
    <row r="960" spans="1:9">
      <c r="A960">
        <v>20181029</v>
      </c>
      <c r="B960" s="2" t="s">
        <v>4</v>
      </c>
      <c r="C960" s="8">
        <v>41000</v>
      </c>
      <c r="D960" s="8">
        <v>41400</v>
      </c>
      <c r="E960">
        <v>41400</v>
      </c>
      <c r="F960" s="8">
        <v>6419324700</v>
      </c>
      <c r="G960" s="1">
        <v>265760042580000</v>
      </c>
      <c r="H960" s="1">
        <v>196662431509200</v>
      </c>
      <c r="I960">
        <f t="shared" si="14"/>
        <v>0</v>
      </c>
    </row>
    <row r="961" spans="1:9">
      <c r="A961">
        <v>20181030</v>
      </c>
      <c r="B961" s="2" t="s">
        <v>4</v>
      </c>
      <c r="C961" s="8">
        <v>41400</v>
      </c>
      <c r="D961" s="8">
        <v>42350</v>
      </c>
      <c r="E961">
        <v>42350</v>
      </c>
      <c r="F961" s="8">
        <v>6419324700</v>
      </c>
      <c r="G961" s="1">
        <v>271858401045000</v>
      </c>
      <c r="H961" s="1">
        <v>201175216773300</v>
      </c>
      <c r="I961">
        <f t="shared" si="14"/>
        <v>0</v>
      </c>
    </row>
    <row r="962" spans="1:9">
      <c r="A962">
        <v>20181031</v>
      </c>
      <c r="B962" s="2" t="s">
        <v>4</v>
      </c>
      <c r="C962" s="8">
        <v>42350</v>
      </c>
      <c r="D962" s="8">
        <v>42400</v>
      </c>
      <c r="E962">
        <v>42400</v>
      </c>
      <c r="F962" s="8">
        <v>6419324700</v>
      </c>
      <c r="G962" s="1">
        <v>272179367280000</v>
      </c>
      <c r="H962" s="1">
        <v>201412731787200</v>
      </c>
      <c r="I962">
        <f t="shared" si="14"/>
        <v>0</v>
      </c>
    </row>
    <row r="963" spans="1:9">
      <c r="A963">
        <v>20181101</v>
      </c>
      <c r="B963" s="2" t="s">
        <v>4</v>
      </c>
      <c r="C963" s="8">
        <v>42400</v>
      </c>
      <c r="D963" s="8">
        <v>42150</v>
      </c>
      <c r="E963">
        <v>42150</v>
      </c>
      <c r="F963" s="8">
        <v>6419324700</v>
      </c>
      <c r="G963" s="1">
        <v>270574536105000</v>
      </c>
      <c r="H963" s="1">
        <v>200225156717700</v>
      </c>
      <c r="I963">
        <f t="shared" si="14"/>
        <v>0</v>
      </c>
    </row>
    <row r="964" spans="1:9">
      <c r="A964">
        <v>20181102</v>
      </c>
      <c r="B964" s="2" t="s">
        <v>4</v>
      </c>
      <c r="C964" s="8">
        <v>42150</v>
      </c>
      <c r="D964" s="8">
        <v>44150</v>
      </c>
      <c r="E964">
        <v>44150</v>
      </c>
      <c r="F964" s="8">
        <v>6419324700</v>
      </c>
      <c r="G964" s="1">
        <v>283413185505000</v>
      </c>
      <c r="H964" s="1">
        <v>209725757273700</v>
      </c>
      <c r="I964">
        <f t="shared" ref="I964:I1027" si="15">IF(C964*F964=D963*F963,0,1)</f>
        <v>0</v>
      </c>
    </row>
    <row r="965" spans="1:9">
      <c r="A965">
        <v>20181105</v>
      </c>
      <c r="B965" s="2" t="s">
        <v>4</v>
      </c>
      <c r="C965" s="8">
        <v>44150</v>
      </c>
      <c r="D965" s="8">
        <v>43800</v>
      </c>
      <c r="E965">
        <v>43800</v>
      </c>
      <c r="F965" s="8">
        <v>6419324700</v>
      </c>
      <c r="G965" s="1">
        <v>281166421860000</v>
      </c>
      <c r="H965" s="1">
        <v>208063152176400</v>
      </c>
      <c r="I965">
        <f t="shared" si="15"/>
        <v>0</v>
      </c>
    </row>
    <row r="966" spans="1:9">
      <c r="A966">
        <v>20181106</v>
      </c>
      <c r="B966" s="2" t="s">
        <v>4</v>
      </c>
      <c r="C966" s="8">
        <v>43800</v>
      </c>
      <c r="D966" s="8">
        <v>43750</v>
      </c>
      <c r="E966">
        <v>43750</v>
      </c>
      <c r="F966" s="8">
        <v>6419324700</v>
      </c>
      <c r="G966" s="1">
        <v>280845455625000</v>
      </c>
      <c r="H966" s="1">
        <v>207825637162500</v>
      </c>
      <c r="I966">
        <f t="shared" si="15"/>
        <v>0</v>
      </c>
    </row>
    <row r="967" spans="1:9">
      <c r="A967">
        <v>20181107</v>
      </c>
      <c r="B967" s="2" t="s">
        <v>4</v>
      </c>
      <c r="C967" s="8">
        <v>43750</v>
      </c>
      <c r="D967" s="8">
        <v>44000</v>
      </c>
      <c r="E967">
        <v>44000</v>
      </c>
      <c r="F967" s="8">
        <v>6419324700</v>
      </c>
      <c r="G967" s="1">
        <v>282450286800000</v>
      </c>
      <c r="H967" s="1">
        <v>209013212232000</v>
      </c>
      <c r="I967">
        <f t="shared" si="15"/>
        <v>0</v>
      </c>
    </row>
    <row r="968" spans="1:9">
      <c r="A968">
        <v>20181108</v>
      </c>
      <c r="B968" s="2" t="s">
        <v>4</v>
      </c>
      <c r="C968" s="8">
        <v>44000</v>
      </c>
      <c r="D968" s="8">
        <v>44050</v>
      </c>
      <c r="E968">
        <v>44050</v>
      </c>
      <c r="F968" s="8">
        <v>6419324700</v>
      </c>
      <c r="G968" s="1">
        <v>282771253035000</v>
      </c>
      <c r="H968" s="1">
        <v>209250727245900</v>
      </c>
      <c r="I968">
        <f t="shared" si="15"/>
        <v>0</v>
      </c>
    </row>
    <row r="969" spans="1:9">
      <c r="A969">
        <v>20181109</v>
      </c>
      <c r="B969" s="2" t="s">
        <v>4</v>
      </c>
      <c r="C969" s="8">
        <v>44050</v>
      </c>
      <c r="D969" s="8">
        <v>44300</v>
      </c>
      <c r="E969">
        <v>44300</v>
      </c>
      <c r="F969" s="8">
        <v>6419324700</v>
      </c>
      <c r="G969" s="1">
        <v>284376084210000</v>
      </c>
      <c r="H969" s="1">
        <v>210438302315400</v>
      </c>
      <c r="I969">
        <f t="shared" si="15"/>
        <v>0</v>
      </c>
    </row>
    <row r="970" spans="1:9">
      <c r="A970">
        <v>20181112</v>
      </c>
      <c r="B970" s="2" t="s">
        <v>4</v>
      </c>
      <c r="C970" s="8">
        <v>44300</v>
      </c>
      <c r="D970" s="8">
        <v>45200</v>
      </c>
      <c r="E970">
        <v>45200</v>
      </c>
      <c r="F970" s="8">
        <v>6419324700</v>
      </c>
      <c r="G970" s="1">
        <v>290153476440000</v>
      </c>
      <c r="H970" s="1">
        <v>214713572565600</v>
      </c>
      <c r="I970">
        <f t="shared" si="15"/>
        <v>0</v>
      </c>
    </row>
    <row r="971" spans="1:9">
      <c r="A971">
        <v>20181113</v>
      </c>
      <c r="B971" s="2" t="s">
        <v>4</v>
      </c>
      <c r="C971" s="8">
        <v>45200</v>
      </c>
      <c r="D971" s="8">
        <v>44500</v>
      </c>
      <c r="E971">
        <v>44500</v>
      </c>
      <c r="F971" s="8">
        <v>6419324700</v>
      </c>
      <c r="G971" s="1">
        <v>285659949150000</v>
      </c>
      <c r="H971" s="1">
        <v>211388362371000</v>
      </c>
      <c r="I971">
        <f t="shared" si="15"/>
        <v>0</v>
      </c>
    </row>
    <row r="972" spans="1:9">
      <c r="A972">
        <v>20181114</v>
      </c>
      <c r="B972" s="2" t="s">
        <v>4</v>
      </c>
      <c r="C972" s="8">
        <v>44500</v>
      </c>
      <c r="D972" s="8">
        <v>44100</v>
      </c>
      <c r="E972">
        <v>44100</v>
      </c>
      <c r="F972" s="8">
        <v>6419324700</v>
      </c>
      <c r="G972" s="1">
        <v>283092219270000</v>
      </c>
      <c r="H972" s="1">
        <v>209488242259800</v>
      </c>
      <c r="I972">
        <f t="shared" si="15"/>
        <v>0</v>
      </c>
    </row>
    <row r="973" spans="1:9">
      <c r="A973">
        <v>20181115</v>
      </c>
      <c r="B973" s="2" t="s">
        <v>4</v>
      </c>
      <c r="C973" s="8">
        <v>44100</v>
      </c>
      <c r="D973" s="8">
        <v>44250</v>
      </c>
      <c r="E973">
        <v>44250</v>
      </c>
      <c r="F973" s="8">
        <v>6419324700</v>
      </c>
      <c r="G973" s="1">
        <v>284055117975000</v>
      </c>
      <c r="H973" s="1">
        <v>210200787301500</v>
      </c>
      <c r="I973">
        <f t="shared" si="15"/>
        <v>0</v>
      </c>
    </row>
    <row r="974" spans="1:9">
      <c r="A974">
        <v>20181116</v>
      </c>
      <c r="B974" s="2" t="s">
        <v>4</v>
      </c>
      <c r="C974" s="8">
        <v>44250</v>
      </c>
      <c r="D974" s="8">
        <v>44000</v>
      </c>
      <c r="E974">
        <v>44000</v>
      </c>
      <c r="F974" s="8">
        <v>6419324700</v>
      </c>
      <c r="G974" s="1">
        <v>282450286800000</v>
      </c>
      <c r="H974" s="1">
        <v>209013212232000</v>
      </c>
      <c r="I974">
        <f t="shared" si="15"/>
        <v>0</v>
      </c>
    </row>
    <row r="975" spans="1:9">
      <c r="A975">
        <v>20181119</v>
      </c>
      <c r="B975" s="2" t="s">
        <v>4</v>
      </c>
      <c r="C975" s="8">
        <v>44000</v>
      </c>
      <c r="D975" s="8">
        <v>43650</v>
      </c>
      <c r="E975">
        <v>43650</v>
      </c>
      <c r="F975" s="8">
        <v>6419324700</v>
      </c>
      <c r="G975" s="1">
        <v>280203523155000</v>
      </c>
      <c r="H975" s="1">
        <v>207350607134700</v>
      </c>
      <c r="I975">
        <f t="shared" si="15"/>
        <v>0</v>
      </c>
    </row>
    <row r="976" spans="1:9">
      <c r="A976">
        <v>20181120</v>
      </c>
      <c r="B976" s="2" t="s">
        <v>4</v>
      </c>
      <c r="C976" s="8">
        <v>43650</v>
      </c>
      <c r="D976" s="8">
        <v>42800</v>
      </c>
      <c r="E976">
        <v>42800</v>
      </c>
      <c r="F976" s="8">
        <v>6419324700</v>
      </c>
      <c r="G976" s="1">
        <v>274747097160000</v>
      </c>
      <c r="H976" s="1">
        <v>203312851898400</v>
      </c>
      <c r="I976">
        <f t="shared" si="15"/>
        <v>0</v>
      </c>
    </row>
    <row r="977" spans="1:10">
      <c r="A977">
        <v>20181121</v>
      </c>
      <c r="B977" s="2" t="s">
        <v>4</v>
      </c>
      <c r="C977" s="8">
        <v>42800</v>
      </c>
      <c r="D977" s="8">
        <v>42100</v>
      </c>
      <c r="E977">
        <v>42100</v>
      </c>
      <c r="F977" s="8">
        <v>6419324700</v>
      </c>
      <c r="G977" s="1">
        <v>270253569870000</v>
      </c>
      <c r="H977" s="1">
        <v>199987641703800</v>
      </c>
      <c r="I977">
        <f t="shared" si="15"/>
        <v>0</v>
      </c>
    </row>
    <row r="978" spans="1:10">
      <c r="A978">
        <v>20181122</v>
      </c>
      <c r="B978" s="2" t="s">
        <v>4</v>
      </c>
      <c r="C978" s="8">
        <v>42100</v>
      </c>
      <c r="D978" s="8">
        <v>42450</v>
      </c>
      <c r="E978">
        <v>42450</v>
      </c>
      <c r="F978" s="8">
        <v>6419324700</v>
      </c>
      <c r="G978" s="1">
        <v>272500333515000</v>
      </c>
      <c r="H978" s="1">
        <v>201650246801100</v>
      </c>
      <c r="I978">
        <f t="shared" si="15"/>
        <v>0</v>
      </c>
    </row>
    <row r="979" spans="1:10">
      <c r="A979">
        <v>20181123</v>
      </c>
      <c r="B979" s="2" t="s">
        <v>4</v>
      </c>
      <c r="C979" s="8">
        <v>42450</v>
      </c>
      <c r="D979" s="8">
        <v>42400</v>
      </c>
      <c r="E979">
        <v>42400</v>
      </c>
      <c r="F979" s="8">
        <v>6419324700</v>
      </c>
      <c r="G979" s="1">
        <v>272179367280000</v>
      </c>
      <c r="H979" s="1">
        <v>201412731787200</v>
      </c>
      <c r="I979">
        <f t="shared" si="15"/>
        <v>0</v>
      </c>
    </row>
    <row r="980" spans="1:10">
      <c r="A980">
        <v>20181126</v>
      </c>
      <c r="B980" s="2" t="s">
        <v>4</v>
      </c>
      <c r="C980" s="8">
        <v>42400</v>
      </c>
      <c r="D980" s="8">
        <v>42600</v>
      </c>
      <c r="E980">
        <v>42600</v>
      </c>
      <c r="F980" s="8">
        <v>6419324700</v>
      </c>
      <c r="G980" s="1">
        <v>273463232220000</v>
      </c>
      <c r="H980" s="1">
        <v>202362791842800</v>
      </c>
      <c r="I980">
        <f t="shared" si="15"/>
        <v>0</v>
      </c>
    </row>
    <row r="981" spans="1:10">
      <c r="A981">
        <v>20181127</v>
      </c>
      <c r="B981" s="2" t="s">
        <v>4</v>
      </c>
      <c r="C981" s="8">
        <v>42600</v>
      </c>
      <c r="D981" s="8">
        <v>43050</v>
      </c>
      <c r="E981">
        <v>43050</v>
      </c>
      <c r="F981" s="8">
        <v>6419324700</v>
      </c>
      <c r="G981" s="1">
        <v>276351928335000</v>
      </c>
      <c r="H981" s="1">
        <v>204500426967900</v>
      </c>
      <c r="I981">
        <f t="shared" si="15"/>
        <v>0</v>
      </c>
    </row>
    <row r="982" spans="1:10">
      <c r="A982">
        <v>20181128</v>
      </c>
      <c r="B982" s="2" t="s">
        <v>4</v>
      </c>
      <c r="C982" s="8">
        <v>43050</v>
      </c>
      <c r="D982" s="8">
        <v>43150</v>
      </c>
      <c r="E982">
        <v>43150</v>
      </c>
      <c r="F982" s="8">
        <v>6419324700</v>
      </c>
      <c r="G982" s="1">
        <v>276993860805000</v>
      </c>
      <c r="H982" s="1">
        <v>204975456995700</v>
      </c>
      <c r="I982">
        <f t="shared" si="15"/>
        <v>0</v>
      </c>
    </row>
    <row r="983" spans="1:10">
      <c r="A983">
        <v>20181129</v>
      </c>
      <c r="B983" s="2" t="s">
        <v>4</v>
      </c>
      <c r="C983" s="8">
        <v>43150</v>
      </c>
      <c r="D983" s="8">
        <v>43150</v>
      </c>
      <c r="E983">
        <v>43150</v>
      </c>
      <c r="F983" s="8">
        <v>6419324700</v>
      </c>
      <c r="G983" s="1">
        <v>276993860805000</v>
      </c>
      <c r="H983" s="1">
        <v>204975456995700</v>
      </c>
      <c r="I983">
        <f t="shared" si="15"/>
        <v>0</v>
      </c>
    </row>
    <row r="984" spans="1:10">
      <c r="A984">
        <v>20181130</v>
      </c>
      <c r="B984" s="2" t="s">
        <v>4</v>
      </c>
      <c r="C984" s="8">
        <v>43150</v>
      </c>
      <c r="D984" s="8">
        <v>41850</v>
      </c>
      <c r="E984">
        <v>41850</v>
      </c>
      <c r="F984" s="8">
        <v>6419324700</v>
      </c>
      <c r="G984" s="1">
        <v>268648738695000</v>
      </c>
      <c r="H984" s="1">
        <v>198800066634300</v>
      </c>
      <c r="I984">
        <f t="shared" si="15"/>
        <v>0</v>
      </c>
    </row>
    <row r="985" spans="1:10">
      <c r="A985">
        <v>20181203</v>
      </c>
      <c r="B985" s="2" t="s">
        <v>4</v>
      </c>
      <c r="C985" s="8">
        <v>41850</v>
      </c>
      <c r="D985" s="8">
        <v>43250</v>
      </c>
      <c r="E985">
        <v>43250</v>
      </c>
      <c r="F985" s="8">
        <v>6419324700</v>
      </c>
      <c r="G985" s="1">
        <v>277635793275000</v>
      </c>
      <c r="H985" s="1">
        <v>205450487023500</v>
      </c>
      <c r="I985">
        <f t="shared" si="15"/>
        <v>0</v>
      </c>
    </row>
    <row r="986" spans="1:10">
      <c r="A986">
        <v>20181204</v>
      </c>
      <c r="B986" s="2" t="s">
        <v>4</v>
      </c>
      <c r="C986" s="8">
        <v>43250</v>
      </c>
      <c r="D986" s="8">
        <v>42150</v>
      </c>
      <c r="E986">
        <v>42150</v>
      </c>
      <c r="F986" s="8">
        <v>6419324700</v>
      </c>
      <c r="G986" s="1">
        <v>270574536105000</v>
      </c>
      <c r="H986" s="1">
        <v>200225156717700</v>
      </c>
      <c r="I986">
        <f t="shared" si="15"/>
        <v>0</v>
      </c>
    </row>
    <row r="987" spans="1:10">
      <c r="A987">
        <v>20181205</v>
      </c>
      <c r="B987" s="2" t="s">
        <v>4</v>
      </c>
      <c r="C987" s="8">
        <v>42150</v>
      </c>
      <c r="D987" s="8">
        <v>41450</v>
      </c>
      <c r="E987">
        <v>41450</v>
      </c>
      <c r="F987" s="8">
        <v>6419324700</v>
      </c>
      <c r="G987" s="1">
        <v>266081008815000</v>
      </c>
      <c r="H987" s="1">
        <v>196899946523100</v>
      </c>
      <c r="I987">
        <f t="shared" si="15"/>
        <v>0</v>
      </c>
    </row>
    <row r="988" spans="1:10">
      <c r="A988">
        <v>20181206</v>
      </c>
      <c r="B988" s="2" t="s">
        <v>4</v>
      </c>
      <c r="C988" s="8">
        <v>41450</v>
      </c>
      <c r="D988" s="8">
        <v>40500</v>
      </c>
      <c r="E988">
        <v>40500</v>
      </c>
      <c r="F988" s="8">
        <v>6419324700</v>
      </c>
      <c r="G988" s="1">
        <v>259982650350000</v>
      </c>
      <c r="H988" s="1">
        <v>192387161259000</v>
      </c>
      <c r="I988">
        <f t="shared" si="15"/>
        <v>0</v>
      </c>
    </row>
    <row r="989" spans="1:10">
      <c r="A989">
        <v>20181207</v>
      </c>
      <c r="B989" s="2" t="s">
        <v>4</v>
      </c>
      <c r="C989" s="8">
        <v>40500</v>
      </c>
      <c r="D989" s="8">
        <v>40950</v>
      </c>
      <c r="E989">
        <v>40950</v>
      </c>
      <c r="F989" s="8">
        <v>6419324700</v>
      </c>
      <c r="G989" s="1">
        <v>262871346465000</v>
      </c>
      <c r="H989" s="1">
        <v>194524796384100</v>
      </c>
      <c r="I989">
        <f t="shared" si="15"/>
        <v>0</v>
      </c>
    </row>
    <row r="990" spans="1:10">
      <c r="A990">
        <v>20181210</v>
      </c>
      <c r="B990" s="2" t="s">
        <v>4</v>
      </c>
      <c r="C990" s="8">
        <v>40950</v>
      </c>
      <c r="D990" s="8">
        <v>40200</v>
      </c>
      <c r="E990">
        <v>40200</v>
      </c>
      <c r="F990" s="8">
        <v>6419324700</v>
      </c>
      <c r="G990" s="1">
        <v>258056852940000</v>
      </c>
      <c r="H990" s="1">
        <v>190962071175600</v>
      </c>
      <c r="I990">
        <f t="shared" si="15"/>
        <v>0</v>
      </c>
    </row>
    <row r="991" spans="1:10">
      <c r="A991">
        <v>20181211</v>
      </c>
      <c r="B991" s="2" t="s">
        <v>4</v>
      </c>
      <c r="C991" s="8">
        <v>40200</v>
      </c>
      <c r="D991" s="8">
        <v>40250</v>
      </c>
      <c r="E991">
        <v>40250</v>
      </c>
      <c r="F991" s="8">
        <v>6419324700</v>
      </c>
      <c r="G991" s="1">
        <v>258377819175000</v>
      </c>
      <c r="H991" s="1">
        <v>191199586189500</v>
      </c>
      <c r="I991">
        <f t="shared" si="15"/>
        <v>0</v>
      </c>
    </row>
    <row r="992" spans="1:10">
      <c r="A992" s="5">
        <v>20181212</v>
      </c>
      <c r="B992" s="6" t="s">
        <v>4</v>
      </c>
      <c r="C992" s="8">
        <v>40250</v>
      </c>
      <c r="D992" s="8">
        <v>40450</v>
      </c>
      <c r="E992" s="5">
        <v>40450</v>
      </c>
      <c r="F992" s="8">
        <v>5969782550</v>
      </c>
      <c r="G992" s="7">
        <v>241477704147500</v>
      </c>
      <c r="H992" s="7">
        <v>190767386296750</v>
      </c>
      <c r="I992" s="5">
        <f t="shared" si="15"/>
        <v>1</v>
      </c>
      <c r="J992" t="s">
        <v>26</v>
      </c>
    </row>
    <row r="993" spans="1:9">
      <c r="A993">
        <v>20181213</v>
      </c>
      <c r="B993" s="2" t="s">
        <v>4</v>
      </c>
      <c r="C993" s="8">
        <v>40450</v>
      </c>
      <c r="D993" s="8">
        <v>40000</v>
      </c>
      <c r="E993">
        <v>40000</v>
      </c>
      <c r="F993" s="8">
        <v>5969782550</v>
      </c>
      <c r="G993" s="1">
        <v>238791302000000</v>
      </c>
      <c r="H993" s="1">
        <v>188645128600000</v>
      </c>
      <c r="I993">
        <f t="shared" si="15"/>
        <v>0</v>
      </c>
    </row>
    <row r="994" spans="1:9">
      <c r="A994">
        <v>20181214</v>
      </c>
      <c r="B994" s="2" t="s">
        <v>4</v>
      </c>
      <c r="C994" s="8">
        <v>40000</v>
      </c>
      <c r="D994" s="8">
        <v>38950</v>
      </c>
      <c r="E994">
        <v>38950</v>
      </c>
      <c r="F994" s="8">
        <v>5969782550</v>
      </c>
      <c r="G994" s="1">
        <v>232523030322500</v>
      </c>
      <c r="H994" s="1">
        <v>183693193974250</v>
      </c>
      <c r="I994">
        <f t="shared" si="15"/>
        <v>0</v>
      </c>
    </row>
    <row r="995" spans="1:9">
      <c r="A995">
        <v>20181217</v>
      </c>
      <c r="B995" s="2" t="s">
        <v>4</v>
      </c>
      <c r="C995" s="8">
        <v>38950</v>
      </c>
      <c r="D995" s="8">
        <v>39150</v>
      </c>
      <c r="E995">
        <v>39150</v>
      </c>
      <c r="F995" s="8">
        <v>5969782550</v>
      </c>
      <c r="G995" s="1">
        <v>233716986832500</v>
      </c>
      <c r="H995" s="1">
        <v>184636419617250</v>
      </c>
      <c r="I995">
        <f t="shared" si="15"/>
        <v>0</v>
      </c>
    </row>
    <row r="996" spans="1:9">
      <c r="A996">
        <v>20181218</v>
      </c>
      <c r="B996" s="2" t="s">
        <v>4</v>
      </c>
      <c r="C996" s="8">
        <v>39150</v>
      </c>
      <c r="D996" s="8">
        <v>38900</v>
      </c>
      <c r="E996">
        <v>38900</v>
      </c>
      <c r="F996" s="8">
        <v>5969782550</v>
      </c>
      <c r="G996" s="1">
        <v>232224541195000</v>
      </c>
      <c r="H996" s="1">
        <v>183457387563500</v>
      </c>
      <c r="I996">
        <f t="shared" si="15"/>
        <v>0</v>
      </c>
    </row>
    <row r="997" spans="1:9">
      <c r="A997">
        <v>20181219</v>
      </c>
      <c r="B997" s="2" t="s">
        <v>4</v>
      </c>
      <c r="C997" s="8">
        <v>38900</v>
      </c>
      <c r="D997" s="8">
        <v>39100</v>
      </c>
      <c r="E997">
        <v>39100</v>
      </c>
      <c r="F997" s="8">
        <v>5969782550</v>
      </c>
      <c r="G997" s="1">
        <v>233418497705000</v>
      </c>
      <c r="H997" s="1">
        <v>184400613206500</v>
      </c>
      <c r="I997">
        <f t="shared" si="15"/>
        <v>0</v>
      </c>
    </row>
    <row r="998" spans="1:9">
      <c r="A998">
        <v>20181220</v>
      </c>
      <c r="B998" s="2" t="s">
        <v>4</v>
      </c>
      <c r="C998" s="8">
        <v>39100</v>
      </c>
      <c r="D998" s="8">
        <v>38650</v>
      </c>
      <c r="E998">
        <v>38650</v>
      </c>
      <c r="F998" s="8">
        <v>5969782550</v>
      </c>
      <c r="G998" s="1">
        <v>230732095557500</v>
      </c>
      <c r="H998" s="1">
        <v>182278355509750</v>
      </c>
      <c r="I998">
        <f t="shared" si="15"/>
        <v>0</v>
      </c>
    </row>
    <row r="999" spans="1:9">
      <c r="A999">
        <v>20181221</v>
      </c>
      <c r="B999" s="2" t="s">
        <v>4</v>
      </c>
      <c r="C999" s="8">
        <v>38650</v>
      </c>
      <c r="D999" s="8">
        <v>38650</v>
      </c>
      <c r="E999">
        <v>38650</v>
      </c>
      <c r="F999" s="8">
        <v>5969782550</v>
      </c>
      <c r="G999" s="1">
        <v>230732095557500</v>
      </c>
      <c r="H999" s="1">
        <v>182278355509750</v>
      </c>
      <c r="I999">
        <f t="shared" si="15"/>
        <v>0</v>
      </c>
    </row>
    <row r="1000" spans="1:9">
      <c r="A1000">
        <v>20181224</v>
      </c>
      <c r="B1000" s="2" t="s">
        <v>4</v>
      </c>
      <c r="C1000" s="8">
        <v>38650</v>
      </c>
      <c r="D1000" s="8">
        <v>38800</v>
      </c>
      <c r="E1000">
        <v>38800</v>
      </c>
      <c r="F1000" s="8">
        <v>5969782550</v>
      </c>
      <c r="G1000" s="1">
        <v>231627562940000</v>
      </c>
      <c r="H1000" s="1">
        <v>182985774742000</v>
      </c>
      <c r="I1000">
        <f t="shared" si="15"/>
        <v>0</v>
      </c>
    </row>
    <row r="1001" spans="1:9">
      <c r="A1001">
        <v>20181226</v>
      </c>
      <c r="B1001" s="2" t="s">
        <v>4</v>
      </c>
      <c r="C1001" s="8">
        <v>38800</v>
      </c>
      <c r="D1001" s="8">
        <v>38350</v>
      </c>
      <c r="E1001">
        <v>38350</v>
      </c>
      <c r="F1001" s="8">
        <v>5969782550</v>
      </c>
      <c r="G1001" s="1">
        <v>228941160792500</v>
      </c>
      <c r="H1001" s="1">
        <v>180863517045250</v>
      </c>
      <c r="I1001">
        <f t="shared" si="15"/>
        <v>0</v>
      </c>
    </row>
    <row r="1002" spans="1:9">
      <c r="A1002">
        <v>20181227</v>
      </c>
      <c r="B1002" s="2" t="s">
        <v>4</v>
      </c>
      <c r="C1002" s="8">
        <v>38350</v>
      </c>
      <c r="D1002" s="8">
        <v>38250</v>
      </c>
      <c r="E1002">
        <v>38250</v>
      </c>
      <c r="F1002" s="8">
        <v>5969782550</v>
      </c>
      <c r="G1002" s="1">
        <v>228344182537500</v>
      </c>
      <c r="H1002" s="1">
        <v>180391904223750</v>
      </c>
      <c r="I1002">
        <f t="shared" si="15"/>
        <v>0</v>
      </c>
    </row>
    <row r="1003" spans="1:9">
      <c r="A1003">
        <v>20181228</v>
      </c>
      <c r="B1003" s="2" t="s">
        <v>4</v>
      </c>
      <c r="C1003" s="8">
        <v>38250</v>
      </c>
      <c r="D1003" s="8">
        <v>38700</v>
      </c>
      <c r="E1003">
        <v>38700</v>
      </c>
      <c r="F1003" s="8">
        <v>5969782550</v>
      </c>
      <c r="G1003" s="1">
        <v>231030584685000</v>
      </c>
      <c r="H1003" s="1">
        <v>182514161920500</v>
      </c>
      <c r="I1003">
        <f t="shared" si="15"/>
        <v>0</v>
      </c>
    </row>
    <row r="1004" spans="1:9">
      <c r="A1004">
        <v>20190102</v>
      </c>
      <c r="B1004" s="2" t="s">
        <v>4</v>
      </c>
      <c r="C1004" s="8">
        <v>38700</v>
      </c>
      <c r="D1004" s="8">
        <v>38750</v>
      </c>
      <c r="E1004">
        <v>38750</v>
      </c>
      <c r="F1004" s="8">
        <v>5969782550</v>
      </c>
      <c r="G1004" s="1">
        <v>231329073812500</v>
      </c>
      <c r="H1004" s="1">
        <v>182749968331250</v>
      </c>
      <c r="I1004">
        <f t="shared" si="15"/>
        <v>0</v>
      </c>
    </row>
    <row r="1005" spans="1:9">
      <c r="A1005">
        <v>20190103</v>
      </c>
      <c r="B1005" s="2" t="s">
        <v>4</v>
      </c>
      <c r="C1005" s="8">
        <v>38750</v>
      </c>
      <c r="D1005" s="8">
        <v>37600</v>
      </c>
      <c r="E1005">
        <v>37600</v>
      </c>
      <c r="F1005" s="8">
        <v>5969782550</v>
      </c>
      <c r="G1005" s="1">
        <v>224463823880000</v>
      </c>
      <c r="H1005" s="1">
        <v>177326420884000</v>
      </c>
      <c r="I1005">
        <f t="shared" si="15"/>
        <v>0</v>
      </c>
    </row>
    <row r="1006" spans="1:9">
      <c r="A1006">
        <v>20190104</v>
      </c>
      <c r="B1006" s="2" t="s">
        <v>4</v>
      </c>
      <c r="C1006" s="8">
        <v>37600</v>
      </c>
      <c r="D1006" s="8">
        <v>37450</v>
      </c>
      <c r="E1006">
        <v>37450</v>
      </c>
      <c r="F1006" s="8">
        <v>5969782550</v>
      </c>
      <c r="G1006" s="1">
        <v>223568356497500</v>
      </c>
      <c r="H1006" s="1">
        <v>176619001651750</v>
      </c>
      <c r="I1006">
        <f t="shared" si="15"/>
        <v>0</v>
      </c>
    </row>
    <row r="1007" spans="1:9">
      <c r="A1007">
        <v>20190107</v>
      </c>
      <c r="B1007" s="2" t="s">
        <v>4</v>
      </c>
      <c r="C1007" s="8">
        <v>37450</v>
      </c>
      <c r="D1007" s="8">
        <v>38750</v>
      </c>
      <c r="E1007">
        <v>38750</v>
      </c>
      <c r="F1007" s="8">
        <v>5969782550</v>
      </c>
      <c r="G1007" s="1">
        <v>231329073812500</v>
      </c>
      <c r="H1007" s="1">
        <v>182749968331250</v>
      </c>
      <c r="I1007">
        <f t="shared" si="15"/>
        <v>0</v>
      </c>
    </row>
    <row r="1008" spans="1:9">
      <c r="A1008">
        <v>20190108</v>
      </c>
      <c r="B1008" s="2" t="s">
        <v>4</v>
      </c>
      <c r="C1008" s="8">
        <v>38750</v>
      </c>
      <c r="D1008" s="8">
        <v>38100</v>
      </c>
      <c r="E1008">
        <v>38100</v>
      </c>
      <c r="F1008" s="8">
        <v>5969782550</v>
      </c>
      <c r="G1008" s="1">
        <v>227448715155000</v>
      </c>
      <c r="H1008" s="1">
        <v>179684484991500</v>
      </c>
      <c r="I1008">
        <f t="shared" si="15"/>
        <v>0</v>
      </c>
    </row>
    <row r="1009" spans="1:9">
      <c r="A1009">
        <v>20190109</v>
      </c>
      <c r="B1009" s="2" t="s">
        <v>4</v>
      </c>
      <c r="C1009" s="8">
        <v>38100</v>
      </c>
      <c r="D1009" s="8">
        <v>39600</v>
      </c>
      <c r="E1009">
        <v>39600</v>
      </c>
      <c r="F1009" s="8">
        <v>5969782550</v>
      </c>
      <c r="G1009" s="1">
        <v>236403388980000</v>
      </c>
      <c r="H1009" s="1">
        <v>186758677314000</v>
      </c>
      <c r="I1009">
        <f t="shared" si="15"/>
        <v>0</v>
      </c>
    </row>
    <row r="1010" spans="1:9">
      <c r="A1010">
        <v>20190110</v>
      </c>
      <c r="B1010" s="2" t="s">
        <v>4</v>
      </c>
      <c r="C1010" s="8">
        <v>39600</v>
      </c>
      <c r="D1010" s="8">
        <v>39800</v>
      </c>
      <c r="E1010">
        <v>39800</v>
      </c>
      <c r="F1010" s="8">
        <v>5969782550</v>
      </c>
      <c r="G1010" s="1">
        <v>237597345490000</v>
      </c>
      <c r="H1010" s="1">
        <v>187701902957000</v>
      </c>
      <c r="I1010">
        <f t="shared" si="15"/>
        <v>0</v>
      </c>
    </row>
    <row r="1011" spans="1:9">
      <c r="A1011">
        <v>20190111</v>
      </c>
      <c r="B1011" s="2" t="s">
        <v>4</v>
      </c>
      <c r="C1011" s="8">
        <v>39800</v>
      </c>
      <c r="D1011" s="8">
        <v>40500</v>
      </c>
      <c r="E1011">
        <v>40500</v>
      </c>
      <c r="F1011" s="8">
        <v>5969782550</v>
      </c>
      <c r="G1011" s="1">
        <v>241776193275000</v>
      </c>
      <c r="H1011" s="1">
        <v>191003192707500</v>
      </c>
      <c r="I1011">
        <f t="shared" si="15"/>
        <v>0</v>
      </c>
    </row>
    <row r="1012" spans="1:9">
      <c r="A1012">
        <v>20190114</v>
      </c>
      <c r="B1012" s="2" t="s">
        <v>4</v>
      </c>
      <c r="C1012" s="8">
        <v>40500</v>
      </c>
      <c r="D1012" s="8">
        <v>40050</v>
      </c>
      <c r="E1012">
        <v>40050</v>
      </c>
      <c r="F1012" s="8">
        <v>5969782550</v>
      </c>
      <c r="G1012" s="1">
        <v>239089791127500</v>
      </c>
      <c r="H1012" s="1">
        <v>188880935010750</v>
      </c>
      <c r="I1012">
        <f t="shared" si="15"/>
        <v>0</v>
      </c>
    </row>
    <row r="1013" spans="1:9">
      <c r="A1013">
        <v>20190115</v>
      </c>
      <c r="B1013" s="2" t="s">
        <v>4</v>
      </c>
      <c r="C1013" s="8">
        <v>40050</v>
      </c>
      <c r="D1013" s="8">
        <v>41100</v>
      </c>
      <c r="E1013">
        <v>41100</v>
      </c>
      <c r="F1013" s="8">
        <v>5969782550</v>
      </c>
      <c r="G1013" s="1">
        <v>245358062805000</v>
      </c>
      <c r="H1013" s="1">
        <v>193832869636500</v>
      </c>
      <c r="I1013">
        <f t="shared" si="15"/>
        <v>0</v>
      </c>
    </row>
    <row r="1014" spans="1:9">
      <c r="A1014">
        <v>20190116</v>
      </c>
      <c r="B1014" s="2" t="s">
        <v>4</v>
      </c>
      <c r="C1014" s="8">
        <v>41100</v>
      </c>
      <c r="D1014" s="8">
        <v>41450</v>
      </c>
      <c r="E1014">
        <v>41450</v>
      </c>
      <c r="F1014" s="8">
        <v>5969782550</v>
      </c>
      <c r="G1014" s="1">
        <v>247447486697500</v>
      </c>
      <c r="H1014" s="1">
        <v>195483514511750</v>
      </c>
      <c r="I1014">
        <f t="shared" si="15"/>
        <v>0</v>
      </c>
    </row>
    <row r="1015" spans="1:9">
      <c r="A1015">
        <v>20190117</v>
      </c>
      <c r="B1015" s="2" t="s">
        <v>4</v>
      </c>
      <c r="C1015" s="8">
        <v>41450</v>
      </c>
      <c r="D1015" s="8">
        <v>41950</v>
      </c>
      <c r="E1015">
        <v>41950</v>
      </c>
      <c r="F1015" s="8">
        <v>5969782550</v>
      </c>
      <c r="G1015" s="1">
        <v>250432377972500</v>
      </c>
      <c r="H1015" s="1">
        <v>197841578619250</v>
      </c>
      <c r="I1015">
        <f t="shared" si="15"/>
        <v>0</v>
      </c>
    </row>
    <row r="1016" spans="1:9">
      <c r="A1016">
        <v>20190118</v>
      </c>
      <c r="B1016" s="2" t="s">
        <v>4</v>
      </c>
      <c r="C1016" s="8">
        <v>41950</v>
      </c>
      <c r="D1016" s="8">
        <v>42300</v>
      </c>
      <c r="E1016">
        <v>42300</v>
      </c>
      <c r="F1016" s="8">
        <v>5969782550</v>
      </c>
      <c r="G1016" s="1">
        <v>252521801865000</v>
      </c>
      <c r="H1016" s="1">
        <v>199492223494500</v>
      </c>
      <c r="I1016">
        <f t="shared" si="15"/>
        <v>0</v>
      </c>
    </row>
    <row r="1017" spans="1:9">
      <c r="A1017">
        <v>20190121</v>
      </c>
      <c r="B1017" s="2" t="s">
        <v>4</v>
      </c>
      <c r="C1017" s="8">
        <v>42300</v>
      </c>
      <c r="D1017" s="8">
        <v>42750</v>
      </c>
      <c r="E1017">
        <v>42750</v>
      </c>
      <c r="F1017" s="8">
        <v>5969782550</v>
      </c>
      <c r="G1017" s="1">
        <v>255208204012500</v>
      </c>
      <c r="H1017" s="1">
        <v>201614481191250</v>
      </c>
      <c r="I1017">
        <f t="shared" si="15"/>
        <v>0</v>
      </c>
    </row>
    <row r="1018" spans="1:9">
      <c r="A1018">
        <v>20190122</v>
      </c>
      <c r="B1018" s="2" t="s">
        <v>4</v>
      </c>
      <c r="C1018" s="8">
        <v>42750</v>
      </c>
      <c r="D1018" s="8">
        <v>42150</v>
      </c>
      <c r="E1018">
        <v>42150</v>
      </c>
      <c r="F1018" s="8">
        <v>5969782550</v>
      </c>
      <c r="G1018" s="1">
        <v>251626334482500</v>
      </c>
      <c r="H1018" s="1">
        <v>198784804262250</v>
      </c>
      <c r="I1018">
        <f t="shared" si="15"/>
        <v>0</v>
      </c>
    </row>
    <row r="1019" spans="1:9">
      <c r="A1019">
        <v>20190123</v>
      </c>
      <c r="B1019" s="2" t="s">
        <v>4</v>
      </c>
      <c r="C1019" s="8">
        <v>42150</v>
      </c>
      <c r="D1019" s="8">
        <v>42000</v>
      </c>
      <c r="E1019">
        <v>42000</v>
      </c>
      <c r="F1019" s="8">
        <v>5969782550</v>
      </c>
      <c r="G1019" s="1">
        <v>250730867100000</v>
      </c>
      <c r="H1019" s="1">
        <v>198077385030000</v>
      </c>
      <c r="I1019">
        <f t="shared" si="15"/>
        <v>0</v>
      </c>
    </row>
    <row r="1020" spans="1:9">
      <c r="A1020">
        <v>20190124</v>
      </c>
      <c r="B1020" s="2" t="s">
        <v>4</v>
      </c>
      <c r="C1020" s="8">
        <v>42000</v>
      </c>
      <c r="D1020" s="8">
        <v>43050</v>
      </c>
      <c r="E1020">
        <v>43050</v>
      </c>
      <c r="F1020" s="8">
        <v>5969782550</v>
      </c>
      <c r="G1020" s="1">
        <v>256999138777500</v>
      </c>
      <c r="H1020" s="1">
        <v>203029319655750</v>
      </c>
      <c r="I1020">
        <f t="shared" si="15"/>
        <v>0</v>
      </c>
    </row>
    <row r="1021" spans="1:9">
      <c r="A1021">
        <v>20190125</v>
      </c>
      <c r="B1021" s="2" t="s">
        <v>4</v>
      </c>
      <c r="C1021" s="8">
        <v>43050</v>
      </c>
      <c r="D1021" s="8">
        <v>44750</v>
      </c>
      <c r="E1021">
        <v>44750</v>
      </c>
      <c r="F1021" s="8">
        <v>5969782550</v>
      </c>
      <c r="G1021" s="1">
        <v>267147769112500</v>
      </c>
      <c r="H1021" s="1">
        <v>211046737621250</v>
      </c>
      <c r="I1021">
        <f t="shared" si="15"/>
        <v>0</v>
      </c>
    </row>
    <row r="1022" spans="1:9">
      <c r="A1022">
        <v>20190128</v>
      </c>
      <c r="B1022" s="2" t="s">
        <v>4</v>
      </c>
      <c r="C1022" s="8">
        <v>44750</v>
      </c>
      <c r="D1022" s="8">
        <v>45050</v>
      </c>
      <c r="E1022">
        <v>45050</v>
      </c>
      <c r="F1022" s="8">
        <v>5969782550</v>
      </c>
      <c r="G1022" s="1">
        <v>268938703877500</v>
      </c>
      <c r="H1022" s="1">
        <v>212461576085750</v>
      </c>
      <c r="I1022">
        <f t="shared" si="15"/>
        <v>0</v>
      </c>
    </row>
    <row r="1023" spans="1:9">
      <c r="A1023">
        <v>20190129</v>
      </c>
      <c r="B1023" s="2" t="s">
        <v>4</v>
      </c>
      <c r="C1023" s="8">
        <v>45050</v>
      </c>
      <c r="D1023" s="8">
        <v>45500</v>
      </c>
      <c r="E1023">
        <v>45500</v>
      </c>
      <c r="F1023" s="8">
        <v>5969782550</v>
      </c>
      <c r="G1023" s="1">
        <v>271625106025000</v>
      </c>
      <c r="H1023" s="1">
        <v>214583833782500</v>
      </c>
      <c r="I1023">
        <f t="shared" si="15"/>
        <v>0</v>
      </c>
    </row>
    <row r="1024" spans="1:9">
      <c r="A1024">
        <v>20190130</v>
      </c>
      <c r="B1024" s="2" t="s">
        <v>4</v>
      </c>
      <c r="C1024" s="8">
        <v>45500</v>
      </c>
      <c r="D1024" s="8">
        <v>46400</v>
      </c>
      <c r="E1024">
        <v>46400</v>
      </c>
      <c r="F1024" s="8">
        <v>5969782550</v>
      </c>
      <c r="G1024" s="1">
        <v>276997910320000</v>
      </c>
      <c r="H1024" s="1">
        <v>218828349176000</v>
      </c>
      <c r="I1024">
        <f t="shared" si="15"/>
        <v>0</v>
      </c>
    </row>
    <row r="1025" spans="1:9">
      <c r="A1025">
        <v>20190131</v>
      </c>
      <c r="B1025" s="2" t="s">
        <v>4</v>
      </c>
      <c r="C1025" s="8">
        <v>46400</v>
      </c>
      <c r="D1025" s="8">
        <v>46150</v>
      </c>
      <c r="E1025">
        <v>46150</v>
      </c>
      <c r="F1025" s="8">
        <v>5969782550</v>
      </c>
      <c r="G1025" s="1">
        <v>275505464682500</v>
      </c>
      <c r="H1025" s="1">
        <v>217649317122250</v>
      </c>
      <c r="I1025">
        <f t="shared" si="15"/>
        <v>0</v>
      </c>
    </row>
    <row r="1026" spans="1:9">
      <c r="A1026">
        <v>20190201</v>
      </c>
      <c r="B1026" s="2" t="s">
        <v>4</v>
      </c>
      <c r="C1026" s="8">
        <v>46150</v>
      </c>
      <c r="D1026" s="8">
        <v>46350</v>
      </c>
      <c r="E1026">
        <v>46350</v>
      </c>
      <c r="F1026" s="8">
        <v>5969782550</v>
      </c>
      <c r="G1026" s="1">
        <v>276699421192500</v>
      </c>
      <c r="H1026" s="1">
        <v>218592542765250</v>
      </c>
      <c r="I1026">
        <f t="shared" si="15"/>
        <v>0</v>
      </c>
    </row>
    <row r="1027" spans="1:9">
      <c r="A1027">
        <v>20190207</v>
      </c>
      <c r="B1027" s="2" t="s">
        <v>4</v>
      </c>
      <c r="C1027" s="8">
        <v>46350</v>
      </c>
      <c r="D1027" s="8">
        <v>46200</v>
      </c>
      <c r="E1027">
        <v>46200</v>
      </c>
      <c r="F1027" s="8">
        <v>5969782550</v>
      </c>
      <c r="G1027" s="1">
        <v>275803953810000</v>
      </c>
      <c r="H1027" s="1">
        <v>217885123533000</v>
      </c>
      <c r="I1027">
        <f t="shared" si="15"/>
        <v>0</v>
      </c>
    </row>
    <row r="1028" spans="1:9">
      <c r="A1028">
        <v>20190208</v>
      </c>
      <c r="B1028" s="2" t="s">
        <v>4</v>
      </c>
      <c r="C1028" s="8">
        <v>46200</v>
      </c>
      <c r="D1028" s="8">
        <v>44800</v>
      </c>
      <c r="E1028">
        <v>44800</v>
      </c>
      <c r="F1028" s="8">
        <v>5969782550</v>
      </c>
      <c r="G1028" s="1">
        <v>267446258240000</v>
      </c>
      <c r="H1028" s="1">
        <v>211282544032000</v>
      </c>
      <c r="I1028">
        <f t="shared" ref="I1028:I1091" si="16">IF(C1028*F1028=D1027*F1027,0,1)</f>
        <v>0</v>
      </c>
    </row>
    <row r="1029" spans="1:9">
      <c r="A1029">
        <v>20190211</v>
      </c>
      <c r="B1029" s="2" t="s">
        <v>4</v>
      </c>
      <c r="C1029" s="8">
        <v>44800</v>
      </c>
      <c r="D1029" s="8">
        <v>45000</v>
      </c>
      <c r="E1029">
        <v>45000</v>
      </c>
      <c r="F1029" s="8">
        <v>5969782550</v>
      </c>
      <c r="G1029" s="1">
        <v>268640214750000</v>
      </c>
      <c r="H1029" s="1">
        <v>212225769675000</v>
      </c>
      <c r="I1029">
        <f t="shared" si="16"/>
        <v>0</v>
      </c>
    </row>
    <row r="1030" spans="1:9">
      <c r="A1030">
        <v>20190212</v>
      </c>
      <c r="B1030" s="2" t="s">
        <v>4</v>
      </c>
      <c r="C1030" s="8">
        <v>45000</v>
      </c>
      <c r="D1030" s="8">
        <v>46050</v>
      </c>
      <c r="E1030">
        <v>46050</v>
      </c>
      <c r="F1030" s="8">
        <v>5969782550</v>
      </c>
      <c r="G1030" s="1">
        <v>274908486427500</v>
      </c>
      <c r="H1030" s="1">
        <v>217177704300750</v>
      </c>
      <c r="I1030">
        <f t="shared" si="16"/>
        <v>0</v>
      </c>
    </row>
    <row r="1031" spans="1:9">
      <c r="A1031">
        <v>20190213</v>
      </c>
      <c r="B1031" s="2" t="s">
        <v>4</v>
      </c>
      <c r="C1031" s="8">
        <v>46050</v>
      </c>
      <c r="D1031" s="8">
        <v>46200</v>
      </c>
      <c r="E1031">
        <v>46200</v>
      </c>
      <c r="F1031" s="8">
        <v>5969782550</v>
      </c>
      <c r="G1031" s="1">
        <v>275803953810000</v>
      </c>
      <c r="H1031" s="1">
        <v>217885123533000</v>
      </c>
      <c r="I1031">
        <f t="shared" si="16"/>
        <v>0</v>
      </c>
    </row>
    <row r="1032" spans="1:9">
      <c r="A1032">
        <v>20190214</v>
      </c>
      <c r="B1032" s="2" t="s">
        <v>4</v>
      </c>
      <c r="C1032" s="8">
        <v>46200</v>
      </c>
      <c r="D1032" s="8">
        <v>47500</v>
      </c>
      <c r="E1032">
        <v>47500</v>
      </c>
      <c r="F1032" s="8">
        <v>5969782550</v>
      </c>
      <c r="G1032" s="1">
        <v>283564671125000</v>
      </c>
      <c r="H1032" s="1">
        <v>224016090212500</v>
      </c>
      <c r="I1032">
        <f t="shared" si="16"/>
        <v>0</v>
      </c>
    </row>
    <row r="1033" spans="1:9">
      <c r="A1033">
        <v>20190215</v>
      </c>
      <c r="B1033" s="2" t="s">
        <v>4</v>
      </c>
      <c r="C1033" s="8">
        <v>47500</v>
      </c>
      <c r="D1033" s="8">
        <v>46050</v>
      </c>
      <c r="E1033">
        <v>46050</v>
      </c>
      <c r="F1033" s="8">
        <v>5969782550</v>
      </c>
      <c r="G1033" s="1">
        <v>274908486427500</v>
      </c>
      <c r="H1033" s="1">
        <v>217177704300750</v>
      </c>
      <c r="I1033">
        <f t="shared" si="16"/>
        <v>0</v>
      </c>
    </row>
    <row r="1034" spans="1:9">
      <c r="A1034">
        <v>20190218</v>
      </c>
      <c r="B1034" s="2" t="s">
        <v>4</v>
      </c>
      <c r="C1034" s="8">
        <v>46050</v>
      </c>
      <c r="D1034" s="8">
        <v>46200</v>
      </c>
      <c r="E1034">
        <v>46200</v>
      </c>
      <c r="F1034" s="8">
        <v>5969782550</v>
      </c>
      <c r="G1034" s="1">
        <v>275803953810000</v>
      </c>
      <c r="H1034" s="1">
        <v>217885123533000</v>
      </c>
      <c r="I1034">
        <f t="shared" si="16"/>
        <v>0</v>
      </c>
    </row>
    <row r="1035" spans="1:9">
      <c r="A1035">
        <v>20190219</v>
      </c>
      <c r="B1035" s="2" t="s">
        <v>4</v>
      </c>
      <c r="C1035" s="8">
        <v>46200</v>
      </c>
      <c r="D1035" s="8">
        <v>45950</v>
      </c>
      <c r="E1035">
        <v>45950</v>
      </c>
      <c r="F1035" s="8">
        <v>5969782550</v>
      </c>
      <c r="G1035" s="1">
        <v>274311508172500</v>
      </c>
      <c r="H1035" s="1">
        <v>216706091479250</v>
      </c>
      <c r="I1035">
        <f t="shared" si="16"/>
        <v>0</v>
      </c>
    </row>
    <row r="1036" spans="1:9">
      <c r="A1036">
        <v>20190220</v>
      </c>
      <c r="B1036" s="2" t="s">
        <v>4</v>
      </c>
      <c r="C1036" s="8">
        <v>45950</v>
      </c>
      <c r="D1036" s="8">
        <v>46900</v>
      </c>
      <c r="E1036">
        <v>46900</v>
      </c>
      <c r="F1036" s="8">
        <v>5969782550</v>
      </c>
      <c r="G1036" s="1">
        <v>279982801595000</v>
      </c>
      <c r="H1036" s="1">
        <v>221186413283500</v>
      </c>
      <c r="I1036">
        <f t="shared" si="16"/>
        <v>0</v>
      </c>
    </row>
    <row r="1037" spans="1:9">
      <c r="A1037">
        <v>20190221</v>
      </c>
      <c r="B1037" s="2" t="s">
        <v>4</v>
      </c>
      <c r="C1037" s="8">
        <v>46900</v>
      </c>
      <c r="D1037" s="8">
        <v>46950</v>
      </c>
      <c r="E1037">
        <v>46950</v>
      </c>
      <c r="F1037" s="8">
        <v>5969782550</v>
      </c>
      <c r="G1037" s="1">
        <v>280281290722500</v>
      </c>
      <c r="H1037" s="1">
        <v>221422219694250</v>
      </c>
      <c r="I1037">
        <f t="shared" si="16"/>
        <v>0</v>
      </c>
    </row>
    <row r="1038" spans="1:9">
      <c r="A1038">
        <v>20190222</v>
      </c>
      <c r="B1038" s="2" t="s">
        <v>4</v>
      </c>
      <c r="C1038" s="8">
        <v>46950</v>
      </c>
      <c r="D1038" s="8">
        <v>47150</v>
      </c>
      <c r="E1038">
        <v>47150</v>
      </c>
      <c r="F1038" s="8">
        <v>5969782550</v>
      </c>
      <c r="G1038" s="1">
        <v>281475247232500</v>
      </c>
      <c r="H1038" s="1">
        <v>222365445337250</v>
      </c>
      <c r="I1038">
        <f t="shared" si="16"/>
        <v>0</v>
      </c>
    </row>
    <row r="1039" spans="1:9">
      <c r="A1039">
        <v>20190225</v>
      </c>
      <c r="B1039" s="2" t="s">
        <v>4</v>
      </c>
      <c r="C1039" s="8">
        <v>47150</v>
      </c>
      <c r="D1039" s="8">
        <v>47350</v>
      </c>
      <c r="E1039">
        <v>47350</v>
      </c>
      <c r="F1039" s="8">
        <v>5969782550</v>
      </c>
      <c r="G1039" s="1">
        <v>282669203742500</v>
      </c>
      <c r="H1039" s="1">
        <v>223308670980250</v>
      </c>
      <c r="I1039">
        <f t="shared" si="16"/>
        <v>0</v>
      </c>
    </row>
    <row r="1040" spans="1:9">
      <c r="A1040">
        <v>20190226</v>
      </c>
      <c r="B1040" s="2" t="s">
        <v>4</v>
      </c>
      <c r="C1040" s="8">
        <v>47350</v>
      </c>
      <c r="D1040" s="8">
        <v>46750</v>
      </c>
      <c r="E1040">
        <v>46750</v>
      </c>
      <c r="F1040" s="8">
        <v>5969782550</v>
      </c>
      <c r="G1040" s="1">
        <v>279087334212500</v>
      </c>
      <c r="H1040" s="1">
        <v>220478994051250</v>
      </c>
      <c r="I1040">
        <f t="shared" si="16"/>
        <v>0</v>
      </c>
    </row>
    <row r="1041" spans="1:9">
      <c r="A1041">
        <v>20190227</v>
      </c>
      <c r="B1041" s="2" t="s">
        <v>4</v>
      </c>
      <c r="C1041" s="8">
        <v>46750</v>
      </c>
      <c r="D1041" s="8">
        <v>46750</v>
      </c>
      <c r="E1041">
        <v>46750</v>
      </c>
      <c r="F1041" s="8">
        <v>5969782550</v>
      </c>
      <c r="G1041" s="1">
        <v>279087334212500</v>
      </c>
      <c r="H1041" s="1">
        <v>220478994051250</v>
      </c>
      <c r="I1041">
        <f t="shared" si="16"/>
        <v>0</v>
      </c>
    </row>
    <row r="1042" spans="1:9">
      <c r="A1042">
        <v>20190228</v>
      </c>
      <c r="B1042" s="2" t="s">
        <v>4</v>
      </c>
      <c r="C1042" s="8">
        <v>46750</v>
      </c>
      <c r="D1042" s="8">
        <v>45100</v>
      </c>
      <c r="E1042">
        <v>45100</v>
      </c>
      <c r="F1042" s="8">
        <v>5969782550</v>
      </c>
      <c r="G1042" s="1">
        <v>269237193005000</v>
      </c>
      <c r="H1042" s="1">
        <v>212697382496500</v>
      </c>
      <c r="I1042">
        <f t="shared" si="16"/>
        <v>0</v>
      </c>
    </row>
    <row r="1043" spans="1:9">
      <c r="A1043">
        <v>20190304</v>
      </c>
      <c r="B1043" s="2" t="s">
        <v>4</v>
      </c>
      <c r="C1043" s="8">
        <v>45100</v>
      </c>
      <c r="D1043" s="8">
        <v>44850</v>
      </c>
      <c r="E1043">
        <v>44850</v>
      </c>
      <c r="F1043" s="8">
        <v>5969782550</v>
      </c>
      <c r="G1043" s="1">
        <v>267744747367500</v>
      </c>
      <c r="H1043" s="1">
        <v>211518350442750</v>
      </c>
      <c r="I1043">
        <f t="shared" si="16"/>
        <v>0</v>
      </c>
    </row>
    <row r="1044" spans="1:9">
      <c r="A1044">
        <v>20190305</v>
      </c>
      <c r="B1044" s="2" t="s">
        <v>4</v>
      </c>
      <c r="C1044" s="8">
        <v>44850</v>
      </c>
      <c r="D1044" s="8">
        <v>44250</v>
      </c>
      <c r="E1044">
        <v>44250</v>
      </c>
      <c r="F1044" s="8">
        <v>5969782550</v>
      </c>
      <c r="G1044" s="1">
        <v>264162877837500</v>
      </c>
      <c r="H1044" s="1">
        <v>208688673513750</v>
      </c>
      <c r="I1044">
        <f t="shared" si="16"/>
        <v>0</v>
      </c>
    </row>
    <row r="1045" spans="1:9">
      <c r="A1045">
        <v>20190306</v>
      </c>
      <c r="B1045" s="2" t="s">
        <v>4</v>
      </c>
      <c r="C1045" s="8">
        <v>44250</v>
      </c>
      <c r="D1045" s="8">
        <v>44000</v>
      </c>
      <c r="E1045">
        <v>44000</v>
      </c>
      <c r="F1045" s="8">
        <v>5969782550</v>
      </c>
      <c r="G1045" s="1">
        <v>262670432200000</v>
      </c>
      <c r="H1045" s="1">
        <v>207509641460000</v>
      </c>
      <c r="I1045">
        <f t="shared" si="16"/>
        <v>0</v>
      </c>
    </row>
    <row r="1046" spans="1:9">
      <c r="A1046">
        <v>20190307</v>
      </c>
      <c r="B1046" s="2" t="s">
        <v>4</v>
      </c>
      <c r="C1046" s="8">
        <v>44000</v>
      </c>
      <c r="D1046" s="8">
        <v>44450</v>
      </c>
      <c r="E1046">
        <v>44450</v>
      </c>
      <c r="F1046" s="8">
        <v>5969782550</v>
      </c>
      <c r="G1046" s="1">
        <v>265356834347500</v>
      </c>
      <c r="H1046" s="1">
        <v>209631899156750</v>
      </c>
      <c r="I1046">
        <f t="shared" si="16"/>
        <v>0</v>
      </c>
    </row>
    <row r="1047" spans="1:9">
      <c r="A1047">
        <v>20190308</v>
      </c>
      <c r="B1047" s="2" t="s">
        <v>4</v>
      </c>
      <c r="C1047" s="8">
        <v>44450</v>
      </c>
      <c r="D1047" s="8">
        <v>43800</v>
      </c>
      <c r="E1047">
        <v>43800</v>
      </c>
      <c r="F1047" s="8">
        <v>5969782550</v>
      </c>
      <c r="G1047" s="1">
        <v>261476475690000</v>
      </c>
      <c r="H1047" s="1">
        <v>206566415817000</v>
      </c>
      <c r="I1047">
        <f t="shared" si="16"/>
        <v>0</v>
      </c>
    </row>
    <row r="1048" spans="1:9">
      <c r="A1048">
        <v>20190311</v>
      </c>
      <c r="B1048" s="2" t="s">
        <v>4</v>
      </c>
      <c r="C1048" s="8">
        <v>43800</v>
      </c>
      <c r="D1048" s="8">
        <v>43650</v>
      </c>
      <c r="E1048">
        <v>43650</v>
      </c>
      <c r="F1048" s="8">
        <v>5969782550</v>
      </c>
      <c r="G1048" s="1">
        <v>260581008307500</v>
      </c>
      <c r="H1048" s="1">
        <v>205858996584750</v>
      </c>
      <c r="I1048">
        <f t="shared" si="16"/>
        <v>0</v>
      </c>
    </row>
    <row r="1049" spans="1:9">
      <c r="A1049">
        <v>20190312</v>
      </c>
      <c r="B1049" s="2" t="s">
        <v>4</v>
      </c>
      <c r="C1049" s="8">
        <v>43650</v>
      </c>
      <c r="D1049" s="8">
        <v>44650</v>
      </c>
      <c r="E1049">
        <v>44650</v>
      </c>
      <c r="F1049" s="8">
        <v>5969782550</v>
      </c>
      <c r="G1049" s="1">
        <v>266550790857500</v>
      </c>
      <c r="H1049" s="1">
        <v>210575124799750</v>
      </c>
      <c r="I1049">
        <f t="shared" si="16"/>
        <v>0</v>
      </c>
    </row>
    <row r="1050" spans="1:9">
      <c r="A1050">
        <v>20190313</v>
      </c>
      <c r="B1050" s="2" t="s">
        <v>4</v>
      </c>
      <c r="C1050" s="8">
        <v>44650</v>
      </c>
      <c r="D1050" s="8">
        <v>43850</v>
      </c>
      <c r="E1050">
        <v>43850</v>
      </c>
      <c r="F1050" s="8">
        <v>5969782550</v>
      </c>
      <c r="G1050" s="1">
        <v>261774964817500</v>
      </c>
      <c r="H1050" s="1">
        <v>206802222227750</v>
      </c>
      <c r="I1050">
        <f t="shared" si="16"/>
        <v>0</v>
      </c>
    </row>
    <row r="1051" spans="1:9">
      <c r="A1051">
        <v>20190314</v>
      </c>
      <c r="B1051" s="2" t="s">
        <v>4</v>
      </c>
      <c r="C1051" s="8">
        <v>43850</v>
      </c>
      <c r="D1051" s="8">
        <v>43850</v>
      </c>
      <c r="E1051">
        <v>43850</v>
      </c>
      <c r="F1051" s="8">
        <v>5969782550</v>
      </c>
      <c r="G1051" s="1">
        <v>261774964817500</v>
      </c>
      <c r="H1051" s="1">
        <v>206802222227750</v>
      </c>
      <c r="I1051">
        <f t="shared" si="16"/>
        <v>0</v>
      </c>
    </row>
    <row r="1052" spans="1:9">
      <c r="A1052">
        <v>20190315</v>
      </c>
      <c r="B1052" s="2" t="s">
        <v>4</v>
      </c>
      <c r="C1052" s="8">
        <v>43850</v>
      </c>
      <c r="D1052" s="8">
        <v>44200</v>
      </c>
      <c r="E1052">
        <v>44200</v>
      </c>
      <c r="F1052" s="8">
        <v>5969782550</v>
      </c>
      <c r="G1052" s="1">
        <v>263864388710000</v>
      </c>
      <c r="H1052" s="1">
        <v>208452867103000</v>
      </c>
      <c r="I1052">
        <f t="shared" si="16"/>
        <v>0</v>
      </c>
    </row>
    <row r="1053" spans="1:9">
      <c r="A1053">
        <v>20190318</v>
      </c>
      <c r="B1053" s="2" t="s">
        <v>4</v>
      </c>
      <c r="C1053" s="8">
        <v>44200</v>
      </c>
      <c r="D1053" s="8">
        <v>43700</v>
      </c>
      <c r="E1053">
        <v>43700</v>
      </c>
      <c r="F1053" s="8">
        <v>5969782550</v>
      </c>
      <c r="G1053" s="1">
        <v>260879497435000</v>
      </c>
      <c r="H1053" s="1">
        <v>206094802995500</v>
      </c>
      <c r="I1053">
        <f t="shared" si="16"/>
        <v>0</v>
      </c>
    </row>
    <row r="1054" spans="1:9">
      <c r="A1054">
        <v>20190319</v>
      </c>
      <c r="B1054" s="2" t="s">
        <v>4</v>
      </c>
      <c r="C1054" s="8">
        <v>43700</v>
      </c>
      <c r="D1054" s="8">
        <v>43900</v>
      </c>
      <c r="E1054">
        <v>43900</v>
      </c>
      <c r="F1054" s="8">
        <v>5969782550</v>
      </c>
      <c r="G1054" s="1">
        <v>262073453945000</v>
      </c>
      <c r="H1054" s="1">
        <v>207038028638500</v>
      </c>
      <c r="I1054">
        <f t="shared" si="16"/>
        <v>0</v>
      </c>
    </row>
    <row r="1055" spans="1:9">
      <c r="A1055">
        <v>20190320</v>
      </c>
      <c r="B1055" s="2" t="s">
        <v>4</v>
      </c>
      <c r="C1055" s="8">
        <v>43900</v>
      </c>
      <c r="D1055" s="8">
        <v>44050</v>
      </c>
      <c r="E1055">
        <v>44050</v>
      </c>
      <c r="F1055" s="8">
        <v>5969782550</v>
      </c>
      <c r="G1055" s="1">
        <v>262968921327500</v>
      </c>
      <c r="H1055" s="1">
        <v>207745447870750</v>
      </c>
      <c r="I1055">
        <f t="shared" si="16"/>
        <v>0</v>
      </c>
    </row>
    <row r="1056" spans="1:9">
      <c r="A1056">
        <v>20190321</v>
      </c>
      <c r="B1056" s="2" t="s">
        <v>4</v>
      </c>
      <c r="C1056" s="8">
        <v>44050</v>
      </c>
      <c r="D1056" s="8">
        <v>45850</v>
      </c>
      <c r="E1056">
        <v>45850</v>
      </c>
      <c r="F1056" s="8">
        <v>5969782550</v>
      </c>
      <c r="G1056" s="1">
        <v>273714529917500</v>
      </c>
      <c r="H1056" s="1">
        <v>216234478657750</v>
      </c>
      <c r="I1056">
        <f t="shared" si="16"/>
        <v>0</v>
      </c>
    </row>
    <row r="1057" spans="1:9">
      <c r="A1057">
        <v>20190322</v>
      </c>
      <c r="B1057" s="2" t="s">
        <v>4</v>
      </c>
      <c r="C1057" s="8">
        <v>45850</v>
      </c>
      <c r="D1057" s="8">
        <v>46550</v>
      </c>
      <c r="E1057">
        <v>46550</v>
      </c>
      <c r="F1057" s="8">
        <v>5969782550</v>
      </c>
      <c r="G1057" s="1">
        <v>277893377702500</v>
      </c>
      <c r="H1057" s="1">
        <v>219535768408250</v>
      </c>
      <c r="I1057">
        <f t="shared" si="16"/>
        <v>0</v>
      </c>
    </row>
    <row r="1058" spans="1:9">
      <c r="A1058">
        <v>20190325</v>
      </c>
      <c r="B1058" s="2" t="s">
        <v>4</v>
      </c>
      <c r="C1058" s="8">
        <v>46550</v>
      </c>
      <c r="D1058" s="8">
        <v>45500</v>
      </c>
      <c r="E1058">
        <v>45500</v>
      </c>
      <c r="F1058" s="8">
        <v>5969782550</v>
      </c>
      <c r="G1058" s="1">
        <v>271625106025000</v>
      </c>
      <c r="H1058" s="1">
        <v>214583833782500</v>
      </c>
      <c r="I1058">
        <f t="shared" si="16"/>
        <v>0</v>
      </c>
    </row>
    <row r="1059" spans="1:9">
      <c r="A1059">
        <v>20190326</v>
      </c>
      <c r="B1059" s="2" t="s">
        <v>4</v>
      </c>
      <c r="C1059" s="8">
        <v>45500</v>
      </c>
      <c r="D1059" s="8">
        <v>45250</v>
      </c>
      <c r="E1059">
        <v>45250</v>
      </c>
      <c r="F1059" s="8">
        <v>5969782550</v>
      </c>
      <c r="G1059" s="1">
        <v>270132660387500</v>
      </c>
      <c r="H1059" s="1">
        <v>213404801728750</v>
      </c>
      <c r="I1059">
        <f t="shared" si="16"/>
        <v>0</v>
      </c>
    </row>
    <row r="1060" spans="1:9">
      <c r="A1060">
        <v>20190327</v>
      </c>
      <c r="B1060" s="2" t="s">
        <v>4</v>
      </c>
      <c r="C1060" s="8">
        <v>45250</v>
      </c>
      <c r="D1060" s="8">
        <v>45350</v>
      </c>
      <c r="E1060">
        <v>45350</v>
      </c>
      <c r="F1060" s="8">
        <v>5969782550</v>
      </c>
      <c r="G1060" s="1">
        <v>270729638642500</v>
      </c>
      <c r="H1060" s="1">
        <v>213876414550250</v>
      </c>
      <c r="I1060">
        <f t="shared" si="16"/>
        <v>0</v>
      </c>
    </row>
    <row r="1061" spans="1:9">
      <c r="A1061">
        <v>20190328</v>
      </c>
      <c r="B1061" s="2" t="s">
        <v>4</v>
      </c>
      <c r="C1061" s="8">
        <v>45350</v>
      </c>
      <c r="D1061" s="8">
        <v>44850</v>
      </c>
      <c r="E1061">
        <v>44850</v>
      </c>
      <c r="F1061" s="8">
        <v>5969782550</v>
      </c>
      <c r="G1061" s="1">
        <v>267744747367500</v>
      </c>
      <c r="H1061" s="1">
        <v>211518350442750</v>
      </c>
      <c r="I1061">
        <f t="shared" si="16"/>
        <v>0</v>
      </c>
    </row>
    <row r="1062" spans="1:9">
      <c r="A1062">
        <v>20190329</v>
      </c>
      <c r="B1062" s="2" t="s">
        <v>4</v>
      </c>
      <c r="C1062" s="8">
        <v>44850</v>
      </c>
      <c r="D1062" s="8">
        <v>44650</v>
      </c>
      <c r="E1062">
        <v>44650</v>
      </c>
      <c r="F1062" s="8">
        <v>5969782550</v>
      </c>
      <c r="G1062" s="1">
        <v>266550790857500</v>
      </c>
      <c r="H1062" s="1">
        <v>210575124799750</v>
      </c>
      <c r="I1062">
        <f t="shared" si="16"/>
        <v>0</v>
      </c>
    </row>
    <row r="1063" spans="1:9">
      <c r="A1063">
        <v>20190401</v>
      </c>
      <c r="B1063" s="2" t="s">
        <v>4</v>
      </c>
      <c r="C1063" s="8">
        <v>44650</v>
      </c>
      <c r="D1063" s="8">
        <v>45050</v>
      </c>
      <c r="E1063">
        <v>45050</v>
      </c>
      <c r="F1063" s="8">
        <v>5969782550</v>
      </c>
      <c r="G1063" s="1">
        <v>268938703877500</v>
      </c>
      <c r="H1063" s="1">
        <v>212461576085750</v>
      </c>
      <c r="I1063">
        <f t="shared" si="16"/>
        <v>0</v>
      </c>
    </row>
    <row r="1064" spans="1:9">
      <c r="A1064">
        <v>20190402</v>
      </c>
      <c r="B1064" s="2" t="s">
        <v>4</v>
      </c>
      <c r="C1064" s="8">
        <v>45050</v>
      </c>
      <c r="D1064" s="8">
        <v>45750</v>
      </c>
      <c r="E1064">
        <v>45750</v>
      </c>
      <c r="F1064" s="8">
        <v>5969782550</v>
      </c>
      <c r="G1064" s="1">
        <v>273117551662500</v>
      </c>
      <c r="H1064" s="1">
        <v>215762865836250</v>
      </c>
      <c r="I1064">
        <f t="shared" si="16"/>
        <v>0</v>
      </c>
    </row>
    <row r="1065" spans="1:9">
      <c r="A1065">
        <v>20190403</v>
      </c>
      <c r="B1065" s="2" t="s">
        <v>4</v>
      </c>
      <c r="C1065" s="8">
        <v>45750</v>
      </c>
      <c r="D1065" s="8">
        <v>46600</v>
      </c>
      <c r="E1065">
        <v>46600</v>
      </c>
      <c r="F1065" s="8">
        <v>5969782550</v>
      </c>
      <c r="G1065" s="1">
        <v>278191866830000</v>
      </c>
      <c r="H1065" s="1">
        <v>219771574819000</v>
      </c>
      <c r="I1065">
        <f t="shared" si="16"/>
        <v>0</v>
      </c>
    </row>
    <row r="1066" spans="1:9">
      <c r="A1066">
        <v>20190404</v>
      </c>
      <c r="B1066" s="2" t="s">
        <v>4</v>
      </c>
      <c r="C1066" s="8">
        <v>46600</v>
      </c>
      <c r="D1066" s="8">
        <v>46950</v>
      </c>
      <c r="E1066">
        <v>46950</v>
      </c>
      <c r="F1066" s="8">
        <v>5969782550</v>
      </c>
      <c r="G1066" s="1">
        <v>280281290722500</v>
      </c>
      <c r="H1066" s="1">
        <v>221422219694250</v>
      </c>
      <c r="I1066">
        <f t="shared" si="16"/>
        <v>0</v>
      </c>
    </row>
    <row r="1067" spans="1:9">
      <c r="A1067">
        <v>20190405</v>
      </c>
      <c r="B1067" s="2" t="s">
        <v>4</v>
      </c>
      <c r="C1067" s="8">
        <v>46950</v>
      </c>
      <c r="D1067" s="8">
        <v>46850</v>
      </c>
      <c r="E1067">
        <v>46850</v>
      </c>
      <c r="F1067" s="8">
        <v>5969782550</v>
      </c>
      <c r="G1067" s="1">
        <v>279684312467500</v>
      </c>
      <c r="H1067" s="1">
        <v>220950606872750</v>
      </c>
      <c r="I1067">
        <f t="shared" si="16"/>
        <v>0</v>
      </c>
    </row>
    <row r="1068" spans="1:9">
      <c r="A1068">
        <v>20190408</v>
      </c>
      <c r="B1068" s="2" t="s">
        <v>4</v>
      </c>
      <c r="C1068" s="8">
        <v>46850</v>
      </c>
      <c r="D1068" s="8">
        <v>46650</v>
      </c>
      <c r="E1068">
        <v>46650</v>
      </c>
      <c r="F1068" s="8">
        <v>5969782550</v>
      </c>
      <c r="G1068" s="1">
        <v>278490355957500</v>
      </c>
      <c r="H1068" s="1">
        <v>220007381229750</v>
      </c>
      <c r="I1068">
        <f t="shared" si="16"/>
        <v>0</v>
      </c>
    </row>
    <row r="1069" spans="1:9">
      <c r="A1069">
        <v>20190409</v>
      </c>
      <c r="B1069" s="2" t="s">
        <v>4</v>
      </c>
      <c r="C1069" s="8">
        <v>46650</v>
      </c>
      <c r="D1069" s="8">
        <v>46650</v>
      </c>
      <c r="E1069">
        <v>46650</v>
      </c>
      <c r="F1069" s="8">
        <v>5969782550</v>
      </c>
      <c r="G1069" s="1">
        <v>278490355957500</v>
      </c>
      <c r="H1069" s="1">
        <v>220007381229750</v>
      </c>
      <c r="I1069">
        <f t="shared" si="16"/>
        <v>0</v>
      </c>
    </row>
    <row r="1070" spans="1:9">
      <c r="A1070">
        <v>20190410</v>
      </c>
      <c r="B1070" s="2" t="s">
        <v>4</v>
      </c>
      <c r="C1070" s="8">
        <v>46650</v>
      </c>
      <c r="D1070" s="8">
        <v>46700</v>
      </c>
      <c r="E1070">
        <v>46700</v>
      </c>
      <c r="F1070" s="8">
        <v>5969782550</v>
      </c>
      <c r="G1070" s="1">
        <v>278788845085000</v>
      </c>
      <c r="H1070" s="1">
        <v>220243187640500</v>
      </c>
      <c r="I1070">
        <f t="shared" si="16"/>
        <v>0</v>
      </c>
    </row>
    <row r="1071" spans="1:9">
      <c r="A1071">
        <v>20190411</v>
      </c>
      <c r="B1071" s="2" t="s">
        <v>4</v>
      </c>
      <c r="C1071" s="8">
        <v>46700</v>
      </c>
      <c r="D1071" s="8">
        <v>46250</v>
      </c>
      <c r="E1071">
        <v>46250</v>
      </c>
      <c r="F1071" s="8">
        <v>5969782550</v>
      </c>
      <c r="G1071" s="1">
        <v>276102442937500</v>
      </c>
      <c r="H1071" s="1">
        <v>218120929943750</v>
      </c>
      <c r="I1071">
        <f t="shared" si="16"/>
        <v>0</v>
      </c>
    </row>
    <row r="1072" spans="1:9">
      <c r="A1072">
        <v>20190412</v>
      </c>
      <c r="B1072" s="2" t="s">
        <v>4</v>
      </c>
      <c r="C1072" s="8">
        <v>46250</v>
      </c>
      <c r="D1072" s="8">
        <v>46850</v>
      </c>
      <c r="E1072">
        <v>46850</v>
      </c>
      <c r="F1072" s="8">
        <v>5969782550</v>
      </c>
      <c r="G1072" s="1">
        <v>279684312467500</v>
      </c>
      <c r="H1072" s="1">
        <v>220950606872750</v>
      </c>
      <c r="I1072">
        <f t="shared" si="16"/>
        <v>0</v>
      </c>
    </row>
    <row r="1073" spans="1:9">
      <c r="A1073">
        <v>20190415</v>
      </c>
      <c r="B1073" s="2" t="s">
        <v>4</v>
      </c>
      <c r="C1073" s="8">
        <v>46850</v>
      </c>
      <c r="D1073" s="8">
        <v>47050</v>
      </c>
      <c r="E1073">
        <v>47050</v>
      </c>
      <c r="F1073" s="8">
        <v>5969782550</v>
      </c>
      <c r="G1073" s="1">
        <v>280878268977500</v>
      </c>
      <c r="H1073" s="1">
        <v>221893832515750</v>
      </c>
      <c r="I1073">
        <f t="shared" si="16"/>
        <v>0</v>
      </c>
    </row>
    <row r="1074" spans="1:9">
      <c r="A1074">
        <v>20190416</v>
      </c>
      <c r="B1074" s="2" t="s">
        <v>4</v>
      </c>
      <c r="C1074" s="8">
        <v>47050</v>
      </c>
      <c r="D1074" s="8">
        <v>47250</v>
      </c>
      <c r="E1074">
        <v>47250</v>
      </c>
      <c r="F1074" s="8">
        <v>5969782550</v>
      </c>
      <c r="G1074" s="1">
        <v>282072225487500</v>
      </c>
      <c r="H1074" s="1">
        <v>222837058158750</v>
      </c>
      <c r="I1074">
        <f t="shared" si="16"/>
        <v>0</v>
      </c>
    </row>
    <row r="1075" spans="1:9">
      <c r="A1075">
        <v>20190417</v>
      </c>
      <c r="B1075" s="2" t="s">
        <v>4</v>
      </c>
      <c r="C1075" s="8">
        <v>47250</v>
      </c>
      <c r="D1075" s="8">
        <v>47050</v>
      </c>
      <c r="E1075">
        <v>47050</v>
      </c>
      <c r="F1075" s="8">
        <v>5969782550</v>
      </c>
      <c r="G1075" s="1">
        <v>280878268977500</v>
      </c>
      <c r="H1075" s="1">
        <v>221893832515750</v>
      </c>
      <c r="I1075">
        <f t="shared" si="16"/>
        <v>0</v>
      </c>
    </row>
    <row r="1076" spans="1:9">
      <c r="A1076">
        <v>20190418</v>
      </c>
      <c r="B1076" s="2" t="s">
        <v>4</v>
      </c>
      <c r="C1076" s="8">
        <v>47050</v>
      </c>
      <c r="D1076" s="8">
        <v>45600</v>
      </c>
      <c r="E1076">
        <v>45600</v>
      </c>
      <c r="F1076" s="8">
        <v>5969782550</v>
      </c>
      <c r="G1076" s="1">
        <v>272222084280000</v>
      </c>
      <c r="H1076" s="1">
        <v>215055446604000</v>
      </c>
      <c r="I1076">
        <f t="shared" si="16"/>
        <v>0</v>
      </c>
    </row>
    <row r="1077" spans="1:9">
      <c r="A1077">
        <v>20190419</v>
      </c>
      <c r="B1077" s="2" t="s">
        <v>4</v>
      </c>
      <c r="C1077" s="8">
        <v>45600</v>
      </c>
      <c r="D1077" s="8">
        <v>45300</v>
      </c>
      <c r="E1077">
        <v>45300</v>
      </c>
      <c r="F1077" s="8">
        <v>5969782550</v>
      </c>
      <c r="G1077" s="1">
        <v>270431149515000</v>
      </c>
      <c r="H1077" s="1">
        <v>213640608139500</v>
      </c>
      <c r="I1077">
        <f t="shared" si="16"/>
        <v>0</v>
      </c>
    </row>
    <row r="1078" spans="1:9">
      <c r="A1078">
        <v>20190422</v>
      </c>
      <c r="B1078" s="2" t="s">
        <v>4</v>
      </c>
      <c r="C1078" s="8">
        <v>45300</v>
      </c>
      <c r="D1078" s="8">
        <v>45350</v>
      </c>
      <c r="E1078">
        <v>45350</v>
      </c>
      <c r="F1078" s="8">
        <v>5969782550</v>
      </c>
      <c r="G1078" s="1">
        <v>270729638642500</v>
      </c>
      <c r="H1078" s="1">
        <v>213876414550250</v>
      </c>
      <c r="I1078">
        <f t="shared" si="16"/>
        <v>0</v>
      </c>
    </row>
    <row r="1079" spans="1:9">
      <c r="A1079">
        <v>20190423</v>
      </c>
      <c r="B1079" s="2" t="s">
        <v>4</v>
      </c>
      <c r="C1079" s="8">
        <v>45350</v>
      </c>
      <c r="D1079" s="8">
        <v>45200</v>
      </c>
      <c r="E1079">
        <v>45200</v>
      </c>
      <c r="F1079" s="8">
        <v>5969782550</v>
      </c>
      <c r="G1079" s="1">
        <v>269834171260000</v>
      </c>
      <c r="H1079" s="1">
        <v>213168995318000</v>
      </c>
      <c r="I1079">
        <f t="shared" si="16"/>
        <v>0</v>
      </c>
    </row>
    <row r="1080" spans="1:9">
      <c r="A1080">
        <v>20190424</v>
      </c>
      <c r="B1080" s="2" t="s">
        <v>4</v>
      </c>
      <c r="C1080" s="8">
        <v>45200</v>
      </c>
      <c r="D1080" s="8">
        <v>44750</v>
      </c>
      <c r="E1080">
        <v>44750</v>
      </c>
      <c r="F1080" s="8">
        <v>5969782550</v>
      </c>
      <c r="G1080" s="1">
        <v>267147769112500</v>
      </c>
      <c r="H1080" s="1">
        <v>211046737621250</v>
      </c>
      <c r="I1080">
        <f t="shared" si="16"/>
        <v>0</v>
      </c>
    </row>
    <row r="1081" spans="1:9">
      <c r="A1081">
        <v>20190425</v>
      </c>
      <c r="B1081" s="2" t="s">
        <v>4</v>
      </c>
      <c r="C1081" s="8">
        <v>44750</v>
      </c>
      <c r="D1081" s="8">
        <v>44650</v>
      </c>
      <c r="E1081">
        <v>44650</v>
      </c>
      <c r="F1081" s="8">
        <v>5969782550</v>
      </c>
      <c r="G1081" s="1">
        <v>266550790857500</v>
      </c>
      <c r="H1081" s="1">
        <v>210575124799750</v>
      </c>
      <c r="I1081">
        <f t="shared" si="16"/>
        <v>0</v>
      </c>
    </row>
    <row r="1082" spans="1:9">
      <c r="A1082">
        <v>20190426</v>
      </c>
      <c r="B1082" s="2" t="s">
        <v>4</v>
      </c>
      <c r="C1082" s="8">
        <v>44650</v>
      </c>
      <c r="D1082" s="8">
        <v>44850</v>
      </c>
      <c r="E1082">
        <v>44850</v>
      </c>
      <c r="F1082" s="8">
        <v>5969782550</v>
      </c>
      <c r="G1082" s="1">
        <v>267744747367500</v>
      </c>
      <c r="H1082" s="1">
        <v>211518350442750</v>
      </c>
      <c r="I1082">
        <f t="shared" si="16"/>
        <v>0</v>
      </c>
    </row>
    <row r="1083" spans="1:9">
      <c r="A1083">
        <v>20190429</v>
      </c>
      <c r="B1083" s="2" t="s">
        <v>4</v>
      </c>
      <c r="C1083" s="8">
        <v>44850</v>
      </c>
      <c r="D1083" s="8">
        <v>46150</v>
      </c>
      <c r="E1083">
        <v>46150</v>
      </c>
      <c r="F1083" s="8">
        <v>5969782550</v>
      </c>
      <c r="G1083" s="1">
        <v>275505464682500</v>
      </c>
      <c r="H1083" s="1">
        <v>217649317122250</v>
      </c>
      <c r="I1083">
        <f t="shared" si="16"/>
        <v>0</v>
      </c>
    </row>
    <row r="1084" spans="1:9">
      <c r="A1084">
        <v>20190430</v>
      </c>
      <c r="B1084" s="2" t="s">
        <v>4</v>
      </c>
      <c r="C1084" s="8">
        <v>46150</v>
      </c>
      <c r="D1084" s="8">
        <v>45850</v>
      </c>
      <c r="E1084">
        <v>45850</v>
      </c>
      <c r="F1084" s="8">
        <v>5969782550</v>
      </c>
      <c r="G1084" s="1">
        <v>273714529917500</v>
      </c>
      <c r="H1084" s="1">
        <v>216234478657750</v>
      </c>
      <c r="I1084">
        <f t="shared" si="16"/>
        <v>0</v>
      </c>
    </row>
    <row r="1085" spans="1:9">
      <c r="A1085">
        <v>20190502</v>
      </c>
      <c r="B1085" s="2" t="s">
        <v>4</v>
      </c>
      <c r="C1085" s="8">
        <v>45850</v>
      </c>
      <c r="D1085" s="8">
        <v>45900</v>
      </c>
      <c r="E1085">
        <v>45900</v>
      </c>
      <c r="F1085" s="8">
        <v>5969782550</v>
      </c>
      <c r="G1085" s="1">
        <v>274013019045000</v>
      </c>
      <c r="H1085" s="1">
        <v>216470285068500</v>
      </c>
      <c r="I1085">
        <f t="shared" si="16"/>
        <v>0</v>
      </c>
    </row>
    <row r="1086" spans="1:9">
      <c r="A1086">
        <v>20190503</v>
      </c>
      <c r="B1086" s="2" t="s">
        <v>4</v>
      </c>
      <c r="C1086" s="8">
        <v>45900</v>
      </c>
      <c r="D1086" s="8">
        <v>45300</v>
      </c>
      <c r="E1086">
        <v>45300</v>
      </c>
      <c r="F1086" s="8">
        <v>5969782550</v>
      </c>
      <c r="G1086" s="1">
        <v>270431149515000</v>
      </c>
      <c r="H1086" s="1">
        <v>213640608139500</v>
      </c>
      <c r="I1086">
        <f t="shared" si="16"/>
        <v>0</v>
      </c>
    </row>
    <row r="1087" spans="1:9">
      <c r="A1087">
        <v>20190507</v>
      </c>
      <c r="B1087" s="2" t="s">
        <v>4</v>
      </c>
      <c r="C1087" s="8">
        <v>45300</v>
      </c>
      <c r="D1087" s="8">
        <v>44850</v>
      </c>
      <c r="E1087">
        <v>44850</v>
      </c>
      <c r="F1087" s="8">
        <v>5969782550</v>
      </c>
      <c r="G1087" s="1">
        <v>267744747367500</v>
      </c>
      <c r="H1087" s="1">
        <v>211518350442750</v>
      </c>
      <c r="I1087">
        <f t="shared" si="16"/>
        <v>0</v>
      </c>
    </row>
    <row r="1088" spans="1:9">
      <c r="A1088">
        <v>20190508</v>
      </c>
      <c r="B1088" s="2" t="s">
        <v>4</v>
      </c>
      <c r="C1088" s="8">
        <v>44850</v>
      </c>
      <c r="D1088" s="8">
        <v>44250</v>
      </c>
      <c r="E1088">
        <v>44250</v>
      </c>
      <c r="F1088" s="8">
        <v>5969782550</v>
      </c>
      <c r="G1088" s="1">
        <v>264162877837500</v>
      </c>
      <c r="H1088" s="1">
        <v>208688673513750</v>
      </c>
      <c r="I1088">
        <f t="shared" si="16"/>
        <v>0</v>
      </c>
    </row>
    <row r="1089" spans="1:9">
      <c r="A1089">
        <v>20190509</v>
      </c>
      <c r="B1089" s="2" t="s">
        <v>4</v>
      </c>
      <c r="C1089" s="8">
        <v>44250</v>
      </c>
      <c r="D1089" s="8">
        <v>42450</v>
      </c>
      <c r="E1089">
        <v>42450</v>
      </c>
      <c r="F1089" s="8">
        <v>5969782550</v>
      </c>
      <c r="G1089" s="1">
        <v>253417269247500</v>
      </c>
      <c r="H1089" s="1">
        <v>200199642726750</v>
      </c>
      <c r="I1089">
        <f t="shared" si="16"/>
        <v>0</v>
      </c>
    </row>
    <row r="1090" spans="1:9">
      <c r="A1090">
        <v>20190510</v>
      </c>
      <c r="B1090" s="2" t="s">
        <v>4</v>
      </c>
      <c r="C1090" s="8">
        <v>42450</v>
      </c>
      <c r="D1090" s="8">
        <v>42900</v>
      </c>
      <c r="E1090">
        <v>42900</v>
      </c>
      <c r="F1090" s="8">
        <v>5969782550</v>
      </c>
      <c r="G1090" s="1">
        <v>256103671395000</v>
      </c>
      <c r="H1090" s="1">
        <v>202321900423500</v>
      </c>
      <c r="I1090">
        <f t="shared" si="16"/>
        <v>0</v>
      </c>
    </row>
    <row r="1091" spans="1:9">
      <c r="A1091">
        <v>20190513</v>
      </c>
      <c r="B1091" s="2" t="s">
        <v>4</v>
      </c>
      <c r="C1091" s="8">
        <v>42900</v>
      </c>
      <c r="D1091" s="8">
        <v>42650</v>
      </c>
      <c r="E1091">
        <v>42650</v>
      </c>
      <c r="F1091" s="8">
        <v>5969782550</v>
      </c>
      <c r="G1091" s="1">
        <v>254611225757500</v>
      </c>
      <c r="H1091" s="1">
        <v>201142868369750</v>
      </c>
      <c r="I1091">
        <f t="shared" si="16"/>
        <v>0</v>
      </c>
    </row>
    <row r="1092" spans="1:9">
      <c r="A1092">
        <v>20190514</v>
      </c>
      <c r="B1092" s="2" t="s">
        <v>4</v>
      </c>
      <c r="C1092" s="8">
        <v>42650</v>
      </c>
      <c r="D1092" s="8">
        <v>42650</v>
      </c>
      <c r="E1092">
        <v>42650</v>
      </c>
      <c r="F1092" s="8">
        <v>5969782550</v>
      </c>
      <c r="G1092" s="1">
        <v>254611225757500</v>
      </c>
      <c r="H1092" s="1">
        <v>201142868369750</v>
      </c>
      <c r="I1092">
        <f t="shared" ref="I1092:I1137" si="17">IF(C1092*F1092=D1091*F1091,0,1)</f>
        <v>0</v>
      </c>
    </row>
    <row r="1093" spans="1:9">
      <c r="A1093">
        <v>20190515</v>
      </c>
      <c r="B1093" s="2" t="s">
        <v>4</v>
      </c>
      <c r="C1093" s="8">
        <v>42650</v>
      </c>
      <c r="D1093" s="8">
        <v>42550</v>
      </c>
      <c r="E1093">
        <v>42550</v>
      </c>
      <c r="F1093" s="8">
        <v>5969782550</v>
      </c>
      <c r="G1093" s="1">
        <v>254014247502500</v>
      </c>
      <c r="H1093" s="1">
        <v>200671255548250</v>
      </c>
      <c r="I1093">
        <f t="shared" si="17"/>
        <v>0</v>
      </c>
    </row>
    <row r="1094" spans="1:9">
      <c r="A1094">
        <v>20190516</v>
      </c>
      <c r="B1094" s="2" t="s">
        <v>4</v>
      </c>
      <c r="C1094" s="8">
        <v>42550</v>
      </c>
      <c r="D1094" s="8">
        <v>41550</v>
      </c>
      <c r="E1094">
        <v>41550</v>
      </c>
      <c r="F1094" s="8">
        <v>5969782550</v>
      </c>
      <c r="G1094" s="1">
        <v>248044464952500</v>
      </c>
      <c r="H1094" s="1">
        <v>195955127333250</v>
      </c>
      <c r="I1094">
        <f t="shared" si="17"/>
        <v>0</v>
      </c>
    </row>
    <row r="1095" spans="1:9">
      <c r="A1095">
        <v>20190517</v>
      </c>
      <c r="B1095" s="2" t="s">
        <v>4</v>
      </c>
      <c r="C1095" s="8">
        <v>41550</v>
      </c>
      <c r="D1095" s="8">
        <v>41200</v>
      </c>
      <c r="E1095">
        <v>41200</v>
      </c>
      <c r="F1095" s="8">
        <v>5969782550</v>
      </c>
      <c r="G1095" s="1">
        <v>245955041060000</v>
      </c>
      <c r="H1095" s="1">
        <v>194304482458000</v>
      </c>
      <c r="I1095">
        <f t="shared" si="17"/>
        <v>0</v>
      </c>
    </row>
    <row r="1096" spans="1:9">
      <c r="A1096">
        <v>20190520</v>
      </c>
      <c r="B1096" s="2" t="s">
        <v>4</v>
      </c>
      <c r="C1096" s="8">
        <v>41200</v>
      </c>
      <c r="D1096" s="8">
        <v>42000</v>
      </c>
      <c r="E1096">
        <v>42000</v>
      </c>
      <c r="F1096" s="8">
        <v>5969782550</v>
      </c>
      <c r="G1096" s="1">
        <v>250730867100000</v>
      </c>
      <c r="H1096" s="1">
        <v>198077385030000</v>
      </c>
      <c r="I1096">
        <f t="shared" si="17"/>
        <v>0</v>
      </c>
    </row>
    <row r="1097" spans="1:9">
      <c r="A1097">
        <v>20190521</v>
      </c>
      <c r="B1097" s="2" t="s">
        <v>4</v>
      </c>
      <c r="C1097" s="8">
        <v>42000</v>
      </c>
      <c r="D1097" s="8">
        <v>43150</v>
      </c>
      <c r="E1097">
        <v>43150</v>
      </c>
      <c r="F1097" s="8">
        <v>5969782550</v>
      </c>
      <c r="G1097" s="1">
        <v>257596117032500</v>
      </c>
      <c r="H1097" s="1">
        <v>203500932477250</v>
      </c>
      <c r="I1097">
        <f t="shared" si="17"/>
        <v>0</v>
      </c>
    </row>
    <row r="1098" spans="1:9">
      <c r="A1098">
        <v>20190522</v>
      </c>
      <c r="B1098" s="2" t="s">
        <v>4</v>
      </c>
      <c r="C1098" s="8">
        <v>43150</v>
      </c>
      <c r="D1098" s="8">
        <v>43500</v>
      </c>
      <c r="E1098">
        <v>43500</v>
      </c>
      <c r="F1098" s="8">
        <v>5969782550</v>
      </c>
      <c r="G1098" s="1">
        <v>259685540925000</v>
      </c>
      <c r="H1098" s="1">
        <v>205151577352500</v>
      </c>
      <c r="I1098">
        <f t="shared" si="17"/>
        <v>0</v>
      </c>
    </row>
    <row r="1099" spans="1:9">
      <c r="A1099">
        <v>20190523</v>
      </c>
      <c r="B1099" s="2" t="s">
        <v>4</v>
      </c>
      <c r="C1099" s="8">
        <v>43500</v>
      </c>
      <c r="D1099" s="8">
        <v>43850</v>
      </c>
      <c r="E1099">
        <v>43850</v>
      </c>
      <c r="F1099" s="8">
        <v>5969782550</v>
      </c>
      <c r="G1099" s="1">
        <v>261774964817500</v>
      </c>
      <c r="H1099" s="1">
        <v>206802222227750</v>
      </c>
      <c r="I1099">
        <f t="shared" si="17"/>
        <v>0</v>
      </c>
    </row>
    <row r="1100" spans="1:9">
      <c r="A1100">
        <v>20190524</v>
      </c>
      <c r="B1100" s="2" t="s">
        <v>4</v>
      </c>
      <c r="C1100" s="8">
        <v>43850</v>
      </c>
      <c r="D1100" s="8">
        <v>42700</v>
      </c>
      <c r="E1100">
        <v>42700</v>
      </c>
      <c r="F1100" s="8">
        <v>5969782550</v>
      </c>
      <c r="G1100" s="1">
        <v>254909714885000</v>
      </c>
      <c r="H1100" s="1">
        <v>201378674780500</v>
      </c>
      <c r="I1100">
        <f t="shared" si="17"/>
        <v>0</v>
      </c>
    </row>
    <row r="1101" spans="1:9">
      <c r="A1101">
        <v>20190527</v>
      </c>
      <c r="B1101" s="2" t="s">
        <v>4</v>
      </c>
      <c r="C1101" s="8">
        <v>42700</v>
      </c>
      <c r="D1101" s="8">
        <v>42650</v>
      </c>
      <c r="E1101">
        <v>42650</v>
      </c>
      <c r="F1101" s="8">
        <v>5969782550</v>
      </c>
      <c r="G1101" s="1">
        <v>254611225757500</v>
      </c>
      <c r="H1101" s="1">
        <v>201142868369750</v>
      </c>
      <c r="I1101">
        <f t="shared" si="17"/>
        <v>0</v>
      </c>
    </row>
    <row r="1102" spans="1:9">
      <c r="A1102">
        <v>20190528</v>
      </c>
      <c r="B1102" s="2" t="s">
        <v>4</v>
      </c>
      <c r="C1102" s="8">
        <v>42650</v>
      </c>
      <c r="D1102" s="8">
        <v>42550</v>
      </c>
      <c r="E1102">
        <v>42550</v>
      </c>
      <c r="F1102" s="8">
        <v>5969782550</v>
      </c>
      <c r="G1102" s="1">
        <v>254014247502500</v>
      </c>
      <c r="H1102" s="1">
        <v>200671255548250</v>
      </c>
      <c r="I1102">
        <f t="shared" si="17"/>
        <v>0</v>
      </c>
    </row>
    <row r="1103" spans="1:9">
      <c r="A1103">
        <v>20190529</v>
      </c>
      <c r="B1103" s="2" t="s">
        <v>4</v>
      </c>
      <c r="C1103" s="8">
        <v>42550</v>
      </c>
      <c r="D1103" s="8">
        <v>41800</v>
      </c>
      <c r="E1103">
        <v>41800</v>
      </c>
      <c r="F1103" s="8">
        <v>5969782550</v>
      </c>
      <c r="G1103" s="1">
        <v>249536910590000</v>
      </c>
      <c r="H1103" s="1">
        <v>197134159387000</v>
      </c>
      <c r="I1103">
        <f t="shared" si="17"/>
        <v>0</v>
      </c>
    </row>
    <row r="1104" spans="1:9">
      <c r="A1104">
        <v>20190530</v>
      </c>
      <c r="B1104" s="2" t="s">
        <v>4</v>
      </c>
      <c r="C1104" s="8">
        <v>41800</v>
      </c>
      <c r="D1104" s="8">
        <v>42550</v>
      </c>
      <c r="E1104">
        <v>42550</v>
      </c>
      <c r="F1104" s="8">
        <v>5969782550</v>
      </c>
      <c r="G1104" s="1">
        <v>254014247502500</v>
      </c>
      <c r="H1104" s="1">
        <v>200671255548250</v>
      </c>
      <c r="I1104">
        <f t="shared" si="17"/>
        <v>0</v>
      </c>
    </row>
    <row r="1105" spans="1:9">
      <c r="A1105">
        <v>20190531</v>
      </c>
      <c r="B1105" s="2" t="s">
        <v>4</v>
      </c>
      <c r="C1105" s="8">
        <v>42550</v>
      </c>
      <c r="D1105" s="8">
        <v>42500</v>
      </c>
      <c r="E1105">
        <v>42500</v>
      </c>
      <c r="F1105" s="8">
        <v>5969782550</v>
      </c>
      <c r="G1105" s="1">
        <v>253715758375000</v>
      </c>
      <c r="H1105" s="1">
        <v>200435449137500</v>
      </c>
      <c r="I1105">
        <f t="shared" si="17"/>
        <v>0</v>
      </c>
    </row>
    <row r="1106" spans="1:9">
      <c r="A1106">
        <v>20190603</v>
      </c>
      <c r="B1106" s="2" t="s">
        <v>4</v>
      </c>
      <c r="C1106" s="8">
        <v>42500</v>
      </c>
      <c r="D1106" s="8">
        <v>43800</v>
      </c>
      <c r="E1106">
        <v>43800</v>
      </c>
      <c r="F1106" s="8">
        <v>5969782550</v>
      </c>
      <c r="G1106" s="1">
        <v>261476475690000</v>
      </c>
      <c r="H1106" s="1">
        <v>206566415817000</v>
      </c>
      <c r="I1106">
        <f t="shared" si="17"/>
        <v>0</v>
      </c>
    </row>
    <row r="1107" spans="1:9">
      <c r="A1107">
        <v>20190604</v>
      </c>
      <c r="B1107" s="2" t="s">
        <v>4</v>
      </c>
      <c r="C1107" s="8">
        <v>43800</v>
      </c>
      <c r="D1107" s="8">
        <v>43450</v>
      </c>
      <c r="E1107">
        <v>43450</v>
      </c>
      <c r="F1107" s="8">
        <v>5969782550</v>
      </c>
      <c r="G1107" s="1">
        <v>259387051797500</v>
      </c>
      <c r="H1107" s="1">
        <v>204915770941750</v>
      </c>
      <c r="I1107">
        <f t="shared" si="17"/>
        <v>0</v>
      </c>
    </row>
    <row r="1108" spans="1:9">
      <c r="A1108">
        <v>20190605</v>
      </c>
      <c r="B1108" s="2" t="s">
        <v>4</v>
      </c>
      <c r="C1108" s="8">
        <v>43450</v>
      </c>
      <c r="D1108" s="8">
        <v>43900</v>
      </c>
      <c r="E1108">
        <v>43900</v>
      </c>
      <c r="F1108" s="8">
        <v>5969782550</v>
      </c>
      <c r="G1108" s="1">
        <v>262073453945000</v>
      </c>
      <c r="H1108" s="1">
        <v>207038028638500</v>
      </c>
      <c r="I1108">
        <f t="shared" si="17"/>
        <v>0</v>
      </c>
    </row>
    <row r="1109" spans="1:9">
      <c r="A1109">
        <v>20190607</v>
      </c>
      <c r="B1109" s="2" t="s">
        <v>4</v>
      </c>
      <c r="C1109" s="8">
        <v>43900</v>
      </c>
      <c r="D1109" s="8">
        <v>44200</v>
      </c>
      <c r="E1109">
        <v>44200</v>
      </c>
      <c r="F1109" s="8">
        <v>5969782550</v>
      </c>
      <c r="G1109" s="1">
        <v>263864388710000</v>
      </c>
      <c r="H1109" s="1">
        <v>208452867103000</v>
      </c>
      <c r="I1109">
        <f t="shared" si="17"/>
        <v>0</v>
      </c>
    </row>
    <row r="1110" spans="1:9">
      <c r="A1110">
        <v>20190610</v>
      </c>
      <c r="B1110" s="2" t="s">
        <v>4</v>
      </c>
      <c r="C1110" s="8">
        <v>44200</v>
      </c>
      <c r="D1110" s="8">
        <v>44800</v>
      </c>
      <c r="E1110">
        <v>44800</v>
      </c>
      <c r="F1110" s="8">
        <v>5969782550</v>
      </c>
      <c r="G1110" s="1">
        <v>267446258240000</v>
      </c>
      <c r="H1110" s="1">
        <v>211282544032000</v>
      </c>
      <c r="I1110">
        <f t="shared" si="17"/>
        <v>0</v>
      </c>
    </row>
    <row r="1111" spans="1:9">
      <c r="A1111">
        <v>20190611</v>
      </c>
      <c r="B1111" s="2" t="s">
        <v>4</v>
      </c>
      <c r="C1111" s="8">
        <v>44800</v>
      </c>
      <c r="D1111" s="8">
        <v>44850</v>
      </c>
      <c r="E1111">
        <v>44850</v>
      </c>
      <c r="F1111" s="8">
        <v>5969782550</v>
      </c>
      <c r="G1111" s="1">
        <v>267744747367500</v>
      </c>
      <c r="H1111" s="1">
        <v>211518350442750</v>
      </c>
      <c r="I1111">
        <f t="shared" si="17"/>
        <v>0</v>
      </c>
    </row>
    <row r="1112" spans="1:9">
      <c r="A1112">
        <v>20190612</v>
      </c>
      <c r="B1112" s="2" t="s">
        <v>4</v>
      </c>
      <c r="C1112" s="8">
        <v>44850</v>
      </c>
      <c r="D1112" s="8">
        <v>44600</v>
      </c>
      <c r="E1112">
        <v>44600</v>
      </c>
      <c r="F1112" s="8">
        <v>5969782550</v>
      </c>
      <c r="G1112" s="1">
        <v>266252301730000</v>
      </c>
      <c r="H1112" s="1">
        <v>210339318389000</v>
      </c>
      <c r="I1112">
        <f t="shared" si="17"/>
        <v>0</v>
      </c>
    </row>
    <row r="1113" spans="1:9">
      <c r="A1113">
        <v>20190613</v>
      </c>
      <c r="B1113" s="2" t="s">
        <v>4</v>
      </c>
      <c r="C1113" s="8">
        <v>44600</v>
      </c>
      <c r="D1113" s="8">
        <v>43750</v>
      </c>
      <c r="E1113">
        <v>43750</v>
      </c>
      <c r="F1113" s="8">
        <v>5969782550</v>
      </c>
      <c r="G1113" s="1">
        <v>261177986562500</v>
      </c>
      <c r="H1113" s="1">
        <v>206330609406250</v>
      </c>
      <c r="I1113">
        <f t="shared" si="17"/>
        <v>0</v>
      </c>
    </row>
    <row r="1114" spans="1:9">
      <c r="A1114">
        <v>20190614</v>
      </c>
      <c r="B1114" s="2" t="s">
        <v>4</v>
      </c>
      <c r="C1114" s="8">
        <v>43750</v>
      </c>
      <c r="D1114" s="8">
        <v>44000</v>
      </c>
      <c r="E1114">
        <v>44000</v>
      </c>
      <c r="F1114" s="8">
        <v>5969782550</v>
      </c>
      <c r="G1114" s="1">
        <v>262670432200000</v>
      </c>
      <c r="H1114" s="1">
        <v>207509641460000</v>
      </c>
      <c r="I1114">
        <f t="shared" si="17"/>
        <v>0</v>
      </c>
    </row>
    <row r="1115" spans="1:9">
      <c r="A1115">
        <v>20190617</v>
      </c>
      <c r="B1115" s="2" t="s">
        <v>4</v>
      </c>
      <c r="C1115" s="8">
        <v>44000</v>
      </c>
      <c r="D1115" s="8">
        <v>43900</v>
      </c>
      <c r="E1115">
        <v>43900</v>
      </c>
      <c r="F1115" s="8">
        <v>5969782550</v>
      </c>
      <c r="G1115" s="1">
        <v>262073453945000</v>
      </c>
      <c r="H1115" s="1">
        <v>207038028638500</v>
      </c>
      <c r="I1115">
        <f t="shared" si="17"/>
        <v>0</v>
      </c>
    </row>
    <row r="1116" spans="1:9">
      <c r="A1116">
        <v>20190618</v>
      </c>
      <c r="B1116" s="2" t="s">
        <v>4</v>
      </c>
      <c r="C1116" s="8">
        <v>43900</v>
      </c>
      <c r="D1116" s="8">
        <v>44350</v>
      </c>
      <c r="E1116">
        <v>44350</v>
      </c>
      <c r="F1116" s="8">
        <v>5969782550</v>
      </c>
      <c r="G1116" s="1">
        <v>264759856092500</v>
      </c>
      <c r="H1116" s="1">
        <v>209160286335250</v>
      </c>
      <c r="I1116">
        <f t="shared" si="17"/>
        <v>0</v>
      </c>
    </row>
    <row r="1117" spans="1:9">
      <c r="A1117">
        <v>20190619</v>
      </c>
      <c r="B1117" s="2" t="s">
        <v>4</v>
      </c>
      <c r="C1117" s="8">
        <v>44350</v>
      </c>
      <c r="D1117" s="8">
        <v>45350</v>
      </c>
      <c r="E1117">
        <v>45350</v>
      </c>
      <c r="F1117" s="8">
        <v>5969782550</v>
      </c>
      <c r="G1117" s="1">
        <v>270729638642500</v>
      </c>
      <c r="H1117" s="1">
        <v>213876414550250</v>
      </c>
      <c r="I1117">
        <f t="shared" si="17"/>
        <v>0</v>
      </c>
    </row>
    <row r="1118" spans="1:9">
      <c r="A1118">
        <v>20190620</v>
      </c>
      <c r="B1118" s="2" t="s">
        <v>4</v>
      </c>
      <c r="C1118" s="8">
        <v>45350</v>
      </c>
      <c r="D1118" s="8">
        <v>45500</v>
      </c>
      <c r="E1118">
        <v>45500</v>
      </c>
      <c r="F1118" s="8">
        <v>5969782550</v>
      </c>
      <c r="G1118" s="1">
        <v>271625106025000</v>
      </c>
      <c r="H1118" s="1">
        <v>214583833782500</v>
      </c>
      <c r="I1118">
        <f t="shared" si="17"/>
        <v>0</v>
      </c>
    </row>
    <row r="1119" spans="1:9">
      <c r="A1119">
        <v>20190621</v>
      </c>
      <c r="B1119" s="2" t="s">
        <v>4</v>
      </c>
      <c r="C1119" s="8">
        <v>45500</v>
      </c>
      <c r="D1119" s="8">
        <v>45700</v>
      </c>
      <c r="E1119">
        <v>45700</v>
      </c>
      <c r="F1119" s="8">
        <v>5969782550</v>
      </c>
      <c r="G1119" s="1">
        <v>272819062535000</v>
      </c>
      <c r="H1119" s="1">
        <v>215527059425500</v>
      </c>
      <c r="I1119">
        <f t="shared" si="17"/>
        <v>0</v>
      </c>
    </row>
    <row r="1120" spans="1:9">
      <c r="A1120">
        <v>20190624</v>
      </c>
      <c r="B1120" s="2" t="s">
        <v>4</v>
      </c>
      <c r="C1120" s="8">
        <v>45700</v>
      </c>
      <c r="D1120" s="8">
        <v>45500</v>
      </c>
      <c r="E1120">
        <v>45500</v>
      </c>
      <c r="F1120" s="8">
        <v>5969782550</v>
      </c>
      <c r="G1120" s="1">
        <v>271625106025000</v>
      </c>
      <c r="H1120" s="1">
        <v>214583833782500</v>
      </c>
      <c r="I1120">
        <f t="shared" si="17"/>
        <v>0</v>
      </c>
    </row>
    <row r="1121" spans="1:9">
      <c r="A1121">
        <v>20190625</v>
      </c>
      <c r="B1121" s="2" t="s">
        <v>4</v>
      </c>
      <c r="C1121" s="8">
        <v>45500</v>
      </c>
      <c r="D1121" s="8">
        <v>45600</v>
      </c>
      <c r="E1121">
        <v>45600</v>
      </c>
      <c r="F1121" s="8">
        <v>5969782550</v>
      </c>
      <c r="G1121" s="1">
        <v>272222084280000</v>
      </c>
      <c r="H1121" s="1">
        <v>215055446604000</v>
      </c>
      <c r="I1121">
        <f t="shared" si="17"/>
        <v>0</v>
      </c>
    </row>
    <row r="1122" spans="1:9">
      <c r="A1122">
        <v>20190626</v>
      </c>
      <c r="B1122" s="2" t="s">
        <v>4</v>
      </c>
      <c r="C1122" s="8">
        <v>45600</v>
      </c>
      <c r="D1122" s="8">
        <v>45700</v>
      </c>
      <c r="E1122">
        <v>45700</v>
      </c>
      <c r="F1122" s="8">
        <v>5969782550</v>
      </c>
      <c r="G1122" s="1">
        <v>272819062535000</v>
      </c>
      <c r="H1122" s="1">
        <v>215527059425500</v>
      </c>
      <c r="I1122">
        <f t="shared" si="17"/>
        <v>0</v>
      </c>
    </row>
    <row r="1123" spans="1:9">
      <c r="A1123">
        <v>20190627</v>
      </c>
      <c r="B1123" s="2" t="s">
        <v>4</v>
      </c>
      <c r="C1123" s="8">
        <v>45700</v>
      </c>
      <c r="D1123" s="8">
        <v>46500</v>
      </c>
      <c r="E1123">
        <v>46500</v>
      </c>
      <c r="F1123" s="8">
        <v>5969782550</v>
      </c>
      <c r="G1123" s="1">
        <v>277594888575000</v>
      </c>
      <c r="H1123" s="1">
        <v>219299961997500</v>
      </c>
      <c r="I1123">
        <f t="shared" si="17"/>
        <v>0</v>
      </c>
    </row>
    <row r="1124" spans="1:9">
      <c r="A1124">
        <v>20190628</v>
      </c>
      <c r="B1124" s="2" t="s">
        <v>4</v>
      </c>
      <c r="C1124" s="8">
        <v>46500</v>
      </c>
      <c r="D1124" s="8">
        <v>47000</v>
      </c>
      <c r="E1124">
        <v>47000</v>
      </c>
      <c r="F1124" s="8">
        <v>5969782550</v>
      </c>
      <c r="G1124" s="1">
        <v>280579779850000</v>
      </c>
      <c r="H1124" s="1">
        <v>221658026105000</v>
      </c>
      <c r="I1124">
        <f t="shared" si="17"/>
        <v>0</v>
      </c>
    </row>
    <row r="1125" spans="1:9">
      <c r="A1125">
        <v>20190701</v>
      </c>
      <c r="B1125" s="2" t="s">
        <v>4</v>
      </c>
      <c r="C1125" s="8">
        <v>47000</v>
      </c>
      <c r="D1125" s="8">
        <v>46600</v>
      </c>
      <c r="E1125">
        <v>46600</v>
      </c>
      <c r="F1125" s="8">
        <v>5969782550</v>
      </c>
      <c r="G1125" s="1">
        <v>278191866830000</v>
      </c>
      <c r="H1125" s="1">
        <v>219771574819000</v>
      </c>
      <c r="I1125">
        <f t="shared" si="17"/>
        <v>0</v>
      </c>
    </row>
    <row r="1126" spans="1:9">
      <c r="A1126">
        <v>20190702</v>
      </c>
      <c r="B1126" s="2" t="s">
        <v>4</v>
      </c>
      <c r="C1126" s="8">
        <v>46600</v>
      </c>
      <c r="D1126" s="8">
        <v>46250</v>
      </c>
      <c r="E1126">
        <v>46250</v>
      </c>
      <c r="F1126" s="8">
        <v>5969782550</v>
      </c>
      <c r="G1126" s="1">
        <v>276102442937500</v>
      </c>
      <c r="H1126" s="1">
        <v>218120929943750</v>
      </c>
      <c r="I1126">
        <f t="shared" si="17"/>
        <v>0</v>
      </c>
    </row>
    <row r="1127" spans="1:9">
      <c r="A1127">
        <v>20190703</v>
      </c>
      <c r="B1127" s="2" t="s">
        <v>4</v>
      </c>
      <c r="C1127" s="8">
        <v>46250</v>
      </c>
      <c r="D1127" s="8">
        <v>45400</v>
      </c>
      <c r="E1127">
        <v>45400</v>
      </c>
      <c r="F1127" s="8">
        <v>5969782550</v>
      </c>
      <c r="G1127" s="1">
        <v>271028127770000</v>
      </c>
      <c r="H1127" s="1">
        <v>214112220961000</v>
      </c>
      <c r="I1127">
        <f t="shared" si="17"/>
        <v>0</v>
      </c>
    </row>
    <row r="1128" spans="1:9">
      <c r="A1128">
        <v>20190704</v>
      </c>
      <c r="B1128" s="2" t="s">
        <v>4</v>
      </c>
      <c r="C1128" s="8">
        <v>45400</v>
      </c>
      <c r="D1128" s="8">
        <v>46000</v>
      </c>
      <c r="E1128">
        <v>46000</v>
      </c>
      <c r="F1128" s="8">
        <v>5969782550</v>
      </c>
      <c r="G1128" s="1">
        <v>274609997300000</v>
      </c>
      <c r="H1128" s="1">
        <v>216941897890000</v>
      </c>
      <c r="I1128">
        <f t="shared" si="17"/>
        <v>0</v>
      </c>
    </row>
    <row r="1129" spans="1:9">
      <c r="A1129">
        <v>20190705</v>
      </c>
      <c r="B1129" s="2" t="s">
        <v>4</v>
      </c>
      <c r="C1129" s="8">
        <v>46000</v>
      </c>
      <c r="D1129" s="8">
        <v>45650</v>
      </c>
      <c r="E1129">
        <v>45650</v>
      </c>
      <c r="F1129" s="8">
        <v>5969782550</v>
      </c>
      <c r="G1129" s="1">
        <v>272520573407500</v>
      </c>
      <c r="H1129" s="1">
        <v>215291253014750</v>
      </c>
      <c r="I1129">
        <f t="shared" si="17"/>
        <v>0</v>
      </c>
    </row>
    <row r="1130" spans="1:9">
      <c r="A1130">
        <v>20190708</v>
      </c>
      <c r="B1130" s="2" t="s">
        <v>4</v>
      </c>
      <c r="C1130" s="8">
        <v>45650</v>
      </c>
      <c r="D1130" s="8">
        <v>44400</v>
      </c>
      <c r="E1130">
        <v>44400</v>
      </c>
      <c r="F1130" s="8">
        <v>5969782550</v>
      </c>
      <c r="G1130" s="1">
        <v>265058345220000</v>
      </c>
      <c r="H1130" s="1">
        <v>209396092746000</v>
      </c>
      <c r="I1130">
        <f t="shared" si="17"/>
        <v>0</v>
      </c>
    </row>
    <row r="1131" spans="1:9">
      <c r="A1131">
        <v>20190709</v>
      </c>
      <c r="B1131" s="2" t="s">
        <v>4</v>
      </c>
      <c r="C1131" s="8">
        <v>44400</v>
      </c>
      <c r="D1131" s="8">
        <v>45100</v>
      </c>
      <c r="E1131">
        <v>45100</v>
      </c>
      <c r="F1131" s="8">
        <v>5969782550</v>
      </c>
      <c r="G1131" s="1">
        <v>269237193005000</v>
      </c>
      <c r="H1131" s="1">
        <v>212697382496500</v>
      </c>
      <c r="I1131">
        <f t="shared" si="17"/>
        <v>0</v>
      </c>
    </row>
    <row r="1132" spans="1:9">
      <c r="A1132">
        <v>20190710</v>
      </c>
      <c r="B1132" s="2" t="s">
        <v>4</v>
      </c>
      <c r="C1132" s="8">
        <v>45100</v>
      </c>
      <c r="D1132" s="8">
        <v>45550</v>
      </c>
      <c r="E1132">
        <v>45550</v>
      </c>
      <c r="F1132" s="8">
        <v>5969782550</v>
      </c>
      <c r="G1132" s="1">
        <v>271923595152500</v>
      </c>
      <c r="H1132" s="1">
        <v>214819640193250</v>
      </c>
      <c r="I1132">
        <f t="shared" si="17"/>
        <v>0</v>
      </c>
    </row>
    <row r="1133" spans="1:9">
      <c r="A1133">
        <v>20190711</v>
      </c>
      <c r="B1133" s="2" t="s">
        <v>4</v>
      </c>
      <c r="C1133" s="8">
        <v>45550</v>
      </c>
      <c r="D1133" s="8">
        <v>46200</v>
      </c>
      <c r="E1133">
        <v>46200</v>
      </c>
      <c r="F1133" s="8">
        <v>5969782550</v>
      </c>
      <c r="G1133" s="1">
        <v>275803953810000</v>
      </c>
      <c r="H1133" s="1">
        <v>217885123533000</v>
      </c>
      <c r="I1133">
        <f t="shared" si="17"/>
        <v>0</v>
      </c>
    </row>
    <row r="1134" spans="1:9">
      <c r="A1134">
        <v>20190712</v>
      </c>
      <c r="B1134" s="2" t="s">
        <v>4</v>
      </c>
      <c r="C1134" s="8">
        <v>46200</v>
      </c>
      <c r="D1134" s="8">
        <v>46300</v>
      </c>
      <c r="E1134">
        <v>46300</v>
      </c>
      <c r="F1134" s="8">
        <v>5969782550</v>
      </c>
      <c r="G1134" s="1">
        <v>276400932065000</v>
      </c>
      <c r="H1134" s="1">
        <v>218356736354500</v>
      </c>
      <c r="I1134">
        <f t="shared" si="17"/>
        <v>0</v>
      </c>
    </row>
    <row r="1135" spans="1:9">
      <c r="A1135">
        <v>20190715</v>
      </c>
      <c r="B1135" s="2" t="s">
        <v>4</v>
      </c>
      <c r="C1135" s="8">
        <v>46300</v>
      </c>
      <c r="D1135" s="8">
        <v>46450</v>
      </c>
      <c r="E1135">
        <v>46450</v>
      </c>
      <c r="F1135" s="8">
        <v>5969782550</v>
      </c>
      <c r="G1135" s="1">
        <v>277296399447500</v>
      </c>
      <c r="H1135" s="1">
        <v>219064155586750</v>
      </c>
      <c r="I1135">
        <f t="shared" si="17"/>
        <v>0</v>
      </c>
    </row>
    <row r="1136" spans="1:9">
      <c r="A1136">
        <v>20190716</v>
      </c>
      <c r="B1136" s="2" t="s">
        <v>4</v>
      </c>
      <c r="C1136" s="8">
        <v>46450</v>
      </c>
      <c r="D1136" s="8">
        <v>46850</v>
      </c>
      <c r="E1136">
        <v>46850</v>
      </c>
      <c r="F1136" s="8">
        <v>5969782550</v>
      </c>
      <c r="G1136" s="1">
        <v>279684312467500</v>
      </c>
      <c r="H1136" s="1">
        <v>220950606872750</v>
      </c>
      <c r="I1136">
        <f t="shared" si="17"/>
        <v>0</v>
      </c>
    </row>
    <row r="1137" spans="1:9">
      <c r="A1137">
        <v>20190717</v>
      </c>
      <c r="B1137" s="2" t="s">
        <v>4</v>
      </c>
      <c r="C1137" s="8">
        <v>46850</v>
      </c>
      <c r="D1137" s="8">
        <v>46050</v>
      </c>
      <c r="E1137">
        <v>46050</v>
      </c>
      <c r="F1137" s="8">
        <v>5969782550</v>
      </c>
      <c r="G1137" s="1">
        <v>274908486427500</v>
      </c>
      <c r="H1137" s="1">
        <v>217177704300750</v>
      </c>
      <c r="I1137">
        <f t="shared" si="17"/>
        <v>0</v>
      </c>
    </row>
  </sheetData>
  <autoFilter ref="A1:J1137"/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59" sqref="E759:E1137"/>
    </sheetView>
  </sheetViews>
  <sheetFormatPr defaultColWidth="8.875" defaultRowHeight="16.5"/>
  <cols>
    <col min="1" max="1" width="9.5" bestFit="1" customWidth="1"/>
    <col min="3" max="4" width="9.125" style="8" bestFit="1" customWidth="1"/>
    <col min="5" max="5" width="11.375" style="1" bestFit="1" customWidth="1"/>
    <col min="6" max="6" width="16.875" style="9" bestFit="1" customWidth="1"/>
    <col min="7" max="7" width="16.875" style="1" bestFit="1" customWidth="1"/>
    <col min="8" max="8" width="16.875" bestFit="1" customWidth="1"/>
    <col min="9" max="9" width="9.125" bestFit="1" customWidth="1"/>
    <col min="10" max="10" width="29" bestFit="1" customWidth="1"/>
  </cols>
  <sheetData>
    <row r="1" spans="1:9">
      <c r="A1" s="3" t="s">
        <v>0</v>
      </c>
      <c r="B1" s="3" t="s">
        <v>1</v>
      </c>
      <c r="C1" s="65" t="s">
        <v>11</v>
      </c>
      <c r="D1" s="65" t="s">
        <v>2</v>
      </c>
      <c r="E1" s="3" t="s">
        <v>3</v>
      </c>
      <c r="F1" s="65" t="s">
        <v>6</v>
      </c>
      <c r="G1" s="4" t="s">
        <v>7</v>
      </c>
      <c r="H1" s="3" t="s">
        <v>8</v>
      </c>
      <c r="I1" s="3" t="s">
        <v>31</v>
      </c>
    </row>
    <row r="2" spans="1:9">
      <c r="A2">
        <v>20141201</v>
      </c>
      <c r="B2" s="2" t="s">
        <v>10</v>
      </c>
      <c r="C2" s="8">
        <v>39850</v>
      </c>
      <c r="D2" s="8">
        <v>40400</v>
      </c>
      <c r="E2">
        <v>36022</v>
      </c>
      <c r="F2" s="9">
        <v>103569771</v>
      </c>
      <c r="G2" s="1">
        <v>3987954032355</v>
      </c>
      <c r="H2" s="1">
        <v>3138164051200</v>
      </c>
      <c r="I2" t="e">
        <f>IF(C2*F2=D1*F1,0,1)</f>
        <v>#VALUE!</v>
      </c>
    </row>
    <row r="3" spans="1:9">
      <c r="A3">
        <v>20141202</v>
      </c>
      <c r="B3" s="2" t="s">
        <v>10</v>
      </c>
      <c r="C3" s="8">
        <v>40400</v>
      </c>
      <c r="D3" s="8">
        <v>40200</v>
      </c>
      <c r="E3">
        <v>35842</v>
      </c>
      <c r="F3" s="9">
        <v>103569771</v>
      </c>
      <c r="G3" s="1">
        <v>3968275775865</v>
      </c>
      <c r="H3" s="1">
        <v>3122628585600</v>
      </c>
      <c r="I3">
        <f t="shared" ref="I3:I66" si="0">IF(C3*F3=D2*F2,0,1)</f>
        <v>0</v>
      </c>
    </row>
    <row r="4" spans="1:9">
      <c r="A4">
        <v>20141203</v>
      </c>
      <c r="B4" s="2" t="s">
        <v>9</v>
      </c>
      <c r="C4" s="8">
        <v>40200</v>
      </c>
      <c r="D4" s="8">
        <v>40100</v>
      </c>
      <c r="E4">
        <v>35753</v>
      </c>
      <c r="F4" s="9">
        <v>103569771</v>
      </c>
      <c r="G4" s="1">
        <v>3958436647620</v>
      </c>
      <c r="H4" s="1">
        <v>3114860852800</v>
      </c>
      <c r="I4">
        <f t="shared" si="0"/>
        <v>0</v>
      </c>
    </row>
    <row r="5" spans="1:9">
      <c r="A5">
        <v>20141204</v>
      </c>
      <c r="B5" s="2" t="s">
        <v>9</v>
      </c>
      <c r="C5" s="8">
        <v>40100</v>
      </c>
      <c r="D5" s="8">
        <v>40900</v>
      </c>
      <c r="E5">
        <v>36467</v>
      </c>
      <c r="F5" s="9">
        <v>103569771</v>
      </c>
      <c r="G5" s="1">
        <v>4037356813122</v>
      </c>
      <c r="H5" s="1">
        <v>3177002715200</v>
      </c>
      <c r="I5">
        <f t="shared" si="0"/>
        <v>0</v>
      </c>
    </row>
    <row r="6" spans="1:9">
      <c r="A6">
        <v>20141205</v>
      </c>
      <c r="B6" s="2" t="s">
        <v>9</v>
      </c>
      <c r="C6" s="8">
        <v>40900</v>
      </c>
      <c r="D6" s="8">
        <v>40650</v>
      </c>
      <c r="E6">
        <v>36244</v>
      </c>
      <c r="F6" s="9">
        <v>103569771</v>
      </c>
      <c r="G6" s="1">
        <v>4012707207624</v>
      </c>
      <c r="H6" s="1">
        <v>3157583383200</v>
      </c>
      <c r="I6">
        <f t="shared" si="0"/>
        <v>0</v>
      </c>
    </row>
    <row r="7" spans="1:9">
      <c r="A7">
        <v>20141208</v>
      </c>
      <c r="B7" s="2" t="s">
        <v>9</v>
      </c>
      <c r="C7" s="8">
        <v>40650</v>
      </c>
      <c r="D7" s="8">
        <v>40000</v>
      </c>
      <c r="E7">
        <v>35665</v>
      </c>
      <c r="F7" s="9">
        <v>103569771</v>
      </c>
      <c r="G7" s="1">
        <v>3948493949604</v>
      </c>
      <c r="H7" s="1">
        <v>3107093120000</v>
      </c>
      <c r="I7">
        <f t="shared" si="0"/>
        <v>0</v>
      </c>
    </row>
    <row r="8" spans="1:9">
      <c r="A8">
        <v>20141209</v>
      </c>
      <c r="B8" s="2" t="s">
        <v>9</v>
      </c>
      <c r="C8" s="8">
        <v>40000</v>
      </c>
      <c r="D8" s="8">
        <v>39150</v>
      </c>
      <c r="E8">
        <v>34907</v>
      </c>
      <c r="F8" s="9">
        <v>103569771</v>
      </c>
      <c r="G8" s="1">
        <v>3864602435094</v>
      </c>
      <c r="H8" s="1">
        <v>3041067391200</v>
      </c>
      <c r="I8">
        <f t="shared" si="0"/>
        <v>0</v>
      </c>
    </row>
    <row r="9" spans="1:9">
      <c r="A9">
        <v>20141210</v>
      </c>
      <c r="B9" s="2" t="s">
        <v>9</v>
      </c>
      <c r="C9" s="8">
        <v>39150</v>
      </c>
      <c r="D9" s="8">
        <v>38050</v>
      </c>
      <c r="E9">
        <v>33926</v>
      </c>
      <c r="F9" s="9">
        <v>103569771</v>
      </c>
      <c r="G9" s="1">
        <v>3756061315086</v>
      </c>
      <c r="H9" s="1">
        <v>2955622330400</v>
      </c>
      <c r="I9">
        <f t="shared" si="0"/>
        <v>0</v>
      </c>
    </row>
    <row r="10" spans="1:9">
      <c r="A10">
        <v>20141211</v>
      </c>
      <c r="B10" s="2" t="s">
        <v>9</v>
      </c>
      <c r="C10" s="8">
        <v>38050</v>
      </c>
      <c r="D10" s="8">
        <v>37700</v>
      </c>
      <c r="E10">
        <v>33613</v>
      </c>
      <c r="F10" s="9">
        <v>103569771</v>
      </c>
      <c r="G10" s="1">
        <v>3721469011572</v>
      </c>
      <c r="H10" s="1">
        <v>2928435265600</v>
      </c>
      <c r="I10">
        <f t="shared" si="0"/>
        <v>0</v>
      </c>
    </row>
    <row r="11" spans="1:9">
      <c r="A11">
        <v>20141212</v>
      </c>
      <c r="B11" s="2" t="s">
        <v>9</v>
      </c>
      <c r="C11" s="8">
        <v>37700</v>
      </c>
      <c r="D11" s="8">
        <v>37700</v>
      </c>
      <c r="E11">
        <v>33613</v>
      </c>
      <c r="F11" s="9">
        <v>103569771</v>
      </c>
      <c r="G11" s="1">
        <v>3721469011572</v>
      </c>
      <c r="H11" s="1">
        <v>2928435265600</v>
      </c>
      <c r="I11">
        <f t="shared" si="0"/>
        <v>0</v>
      </c>
    </row>
    <row r="12" spans="1:9">
      <c r="A12">
        <v>20141215</v>
      </c>
      <c r="B12" s="2" t="s">
        <v>9</v>
      </c>
      <c r="C12" s="8">
        <v>37700</v>
      </c>
      <c r="D12" s="8">
        <v>38500</v>
      </c>
      <c r="E12">
        <v>34328</v>
      </c>
      <c r="F12" s="9">
        <v>103569771</v>
      </c>
      <c r="G12" s="1">
        <v>3800492746845</v>
      </c>
      <c r="H12" s="1">
        <v>2990577128000</v>
      </c>
      <c r="I12">
        <f t="shared" si="0"/>
        <v>0</v>
      </c>
    </row>
    <row r="13" spans="1:9">
      <c r="A13">
        <v>20141216</v>
      </c>
      <c r="B13" s="2" t="s">
        <v>9</v>
      </c>
      <c r="C13" s="8">
        <v>38500</v>
      </c>
      <c r="D13" s="8">
        <v>39750</v>
      </c>
      <c r="E13">
        <v>35442</v>
      </c>
      <c r="F13" s="9">
        <v>103569771</v>
      </c>
      <c r="G13" s="1">
        <v>3923844344106</v>
      </c>
      <c r="H13" s="1">
        <v>3087673788000</v>
      </c>
      <c r="I13">
        <f t="shared" si="0"/>
        <v>0</v>
      </c>
    </row>
    <row r="14" spans="1:9">
      <c r="A14">
        <v>20141217</v>
      </c>
      <c r="B14" s="2" t="s">
        <v>9</v>
      </c>
      <c r="C14" s="8">
        <v>39750</v>
      </c>
      <c r="D14" s="8">
        <v>38700</v>
      </c>
      <c r="E14">
        <v>34504</v>
      </c>
      <c r="F14" s="9">
        <v>103569771</v>
      </c>
      <c r="G14" s="1">
        <v>3820171003335</v>
      </c>
      <c r="H14" s="1">
        <v>3006112593600</v>
      </c>
      <c r="I14">
        <f t="shared" si="0"/>
        <v>0</v>
      </c>
    </row>
    <row r="15" spans="1:9">
      <c r="A15">
        <v>20141218</v>
      </c>
      <c r="B15" s="2" t="s">
        <v>9</v>
      </c>
      <c r="C15" s="8">
        <v>38700</v>
      </c>
      <c r="D15" s="8">
        <v>38100</v>
      </c>
      <c r="E15">
        <v>33971</v>
      </c>
      <c r="F15" s="9">
        <v>103569771</v>
      </c>
      <c r="G15" s="1">
        <v>3760929094323</v>
      </c>
      <c r="H15" s="1">
        <v>2959506196800</v>
      </c>
      <c r="I15">
        <f t="shared" si="0"/>
        <v>0</v>
      </c>
    </row>
    <row r="16" spans="1:9">
      <c r="A16">
        <v>20141219</v>
      </c>
      <c r="B16" s="2" t="s">
        <v>9</v>
      </c>
      <c r="C16" s="8">
        <v>38100</v>
      </c>
      <c r="D16" s="8">
        <v>38550</v>
      </c>
      <c r="E16">
        <v>34372</v>
      </c>
      <c r="F16" s="9">
        <v>103569771</v>
      </c>
      <c r="G16" s="1">
        <v>3805360526082</v>
      </c>
      <c r="H16" s="1">
        <v>2994460994400</v>
      </c>
      <c r="I16">
        <f t="shared" si="0"/>
        <v>0</v>
      </c>
    </row>
    <row r="17" spans="1:10">
      <c r="A17">
        <v>20141222</v>
      </c>
      <c r="B17" s="2" t="s">
        <v>9</v>
      </c>
      <c r="C17" s="8">
        <v>38550</v>
      </c>
      <c r="D17" s="8">
        <v>39650</v>
      </c>
      <c r="E17">
        <v>35352</v>
      </c>
      <c r="F17" s="9">
        <v>103569771</v>
      </c>
      <c r="G17" s="1">
        <v>3914005215861</v>
      </c>
      <c r="H17" s="1">
        <v>3079906055200</v>
      </c>
      <c r="I17">
        <f t="shared" si="0"/>
        <v>0</v>
      </c>
    </row>
    <row r="18" spans="1:10">
      <c r="A18">
        <v>20141223</v>
      </c>
      <c r="B18" s="2" t="s">
        <v>9</v>
      </c>
      <c r="C18" s="8">
        <v>39650</v>
      </c>
      <c r="D18" s="8">
        <v>39500</v>
      </c>
      <c r="E18">
        <v>35220</v>
      </c>
      <c r="F18" s="9">
        <v>103569771</v>
      </c>
      <c r="G18" s="1">
        <v>3899194738608</v>
      </c>
      <c r="H18" s="1">
        <v>3068254456000</v>
      </c>
      <c r="I18">
        <f t="shared" si="0"/>
        <v>0</v>
      </c>
    </row>
    <row r="19" spans="1:10">
      <c r="A19">
        <v>20141224</v>
      </c>
      <c r="B19" s="2" t="s">
        <v>9</v>
      </c>
      <c r="C19" s="8">
        <v>39500</v>
      </c>
      <c r="D19" s="8">
        <v>39700</v>
      </c>
      <c r="E19">
        <v>35397</v>
      </c>
      <c r="F19" s="9">
        <v>103569771</v>
      </c>
      <c r="G19" s="1">
        <v>3918872995098</v>
      </c>
      <c r="H19" s="1">
        <v>3083789921600</v>
      </c>
      <c r="I19">
        <f t="shared" si="0"/>
        <v>0</v>
      </c>
    </row>
    <row r="20" spans="1:10">
      <c r="A20">
        <v>20141226</v>
      </c>
      <c r="B20" s="2" t="s">
        <v>9</v>
      </c>
      <c r="C20" s="8">
        <v>39700</v>
      </c>
      <c r="D20" s="8">
        <v>39450</v>
      </c>
      <c r="E20">
        <v>35174</v>
      </c>
      <c r="F20" s="9">
        <v>103569771</v>
      </c>
      <c r="G20" s="1">
        <v>3894223389600</v>
      </c>
      <c r="H20" s="1">
        <v>3064370589600</v>
      </c>
      <c r="I20">
        <f t="shared" si="0"/>
        <v>0</v>
      </c>
    </row>
    <row r="21" spans="1:10">
      <c r="A21" s="8">
        <v>20141229</v>
      </c>
      <c r="B21" s="10" t="s">
        <v>9</v>
      </c>
      <c r="C21" s="8">
        <v>37600</v>
      </c>
      <c r="D21" s="8">
        <v>38750</v>
      </c>
      <c r="E21" s="8">
        <v>34551</v>
      </c>
      <c r="F21" s="9">
        <v>103569771</v>
      </c>
      <c r="G21" s="9">
        <v>4013328626250</v>
      </c>
      <c r="H21" s="9">
        <v>3009996460000</v>
      </c>
      <c r="I21" s="8">
        <f t="shared" si="0"/>
        <v>1</v>
      </c>
      <c r="J21" t="s">
        <v>36</v>
      </c>
    </row>
    <row r="22" spans="1:10">
      <c r="A22">
        <v>20141230</v>
      </c>
      <c r="B22" s="2" t="s">
        <v>9</v>
      </c>
      <c r="C22" s="8">
        <v>38750</v>
      </c>
      <c r="D22" s="8">
        <v>38850</v>
      </c>
      <c r="E22">
        <v>34640</v>
      </c>
      <c r="F22" s="9">
        <v>103569771</v>
      </c>
      <c r="G22" s="1">
        <v>4023685603350</v>
      </c>
      <c r="H22" s="1">
        <v>3017764192800</v>
      </c>
      <c r="I22">
        <f t="shared" si="0"/>
        <v>0</v>
      </c>
    </row>
    <row r="23" spans="1:10">
      <c r="A23">
        <v>20150102</v>
      </c>
      <c r="B23" s="2" t="s">
        <v>9</v>
      </c>
      <c r="C23" s="8">
        <v>38850</v>
      </c>
      <c r="D23" s="8">
        <v>39150</v>
      </c>
      <c r="E23">
        <v>34907</v>
      </c>
      <c r="F23" s="9">
        <v>103569771</v>
      </c>
      <c r="G23" s="1">
        <v>4054756534650</v>
      </c>
      <c r="H23" s="1">
        <v>3041067391200</v>
      </c>
      <c r="I23">
        <f t="shared" si="0"/>
        <v>0</v>
      </c>
    </row>
    <row r="24" spans="1:10">
      <c r="A24">
        <v>20150105</v>
      </c>
      <c r="B24" s="2" t="s">
        <v>9</v>
      </c>
      <c r="C24" s="8">
        <v>39150</v>
      </c>
      <c r="D24" s="8">
        <v>38950</v>
      </c>
      <c r="E24">
        <v>34728</v>
      </c>
      <c r="F24" s="9">
        <v>103569771</v>
      </c>
      <c r="G24" s="1">
        <v>4034042580450</v>
      </c>
      <c r="H24" s="1">
        <v>3025531925600</v>
      </c>
      <c r="I24">
        <f t="shared" si="0"/>
        <v>0</v>
      </c>
    </row>
    <row r="25" spans="1:10">
      <c r="A25">
        <v>20150106</v>
      </c>
      <c r="B25" s="2" t="s">
        <v>9</v>
      </c>
      <c r="C25" s="8">
        <v>38950</v>
      </c>
      <c r="D25" s="8">
        <v>38250</v>
      </c>
      <c r="E25">
        <v>34104</v>
      </c>
      <c r="F25" s="9">
        <v>103569771</v>
      </c>
      <c r="G25" s="1">
        <v>3961543740750</v>
      </c>
      <c r="H25" s="1">
        <v>2971157796000</v>
      </c>
      <c r="I25">
        <f t="shared" si="0"/>
        <v>0</v>
      </c>
    </row>
    <row r="26" spans="1:10">
      <c r="A26">
        <v>20150107</v>
      </c>
      <c r="B26" s="2" t="s">
        <v>9</v>
      </c>
      <c r="C26" s="8">
        <v>38250</v>
      </c>
      <c r="D26" s="8">
        <v>37900</v>
      </c>
      <c r="E26">
        <v>33792</v>
      </c>
      <c r="F26" s="9">
        <v>103569771</v>
      </c>
      <c r="G26" s="1">
        <v>3925294320900</v>
      </c>
      <c r="H26" s="1">
        <v>2943970731200</v>
      </c>
      <c r="I26">
        <f t="shared" si="0"/>
        <v>0</v>
      </c>
    </row>
    <row r="27" spans="1:10">
      <c r="A27">
        <v>20150108</v>
      </c>
      <c r="B27" s="2" t="s">
        <v>9</v>
      </c>
      <c r="C27" s="8">
        <v>37900</v>
      </c>
      <c r="D27" s="8">
        <v>38100</v>
      </c>
      <c r="E27">
        <v>33971</v>
      </c>
      <c r="F27" s="9">
        <v>103569771</v>
      </c>
      <c r="G27" s="1">
        <v>3946008275100</v>
      </c>
      <c r="H27" s="1">
        <v>2959506196800</v>
      </c>
      <c r="I27">
        <f t="shared" si="0"/>
        <v>0</v>
      </c>
    </row>
    <row r="28" spans="1:10">
      <c r="A28">
        <v>20150109</v>
      </c>
      <c r="B28" s="2" t="s">
        <v>9</v>
      </c>
      <c r="C28" s="8">
        <v>38100</v>
      </c>
      <c r="D28" s="8">
        <v>38400</v>
      </c>
      <c r="E28">
        <v>34238</v>
      </c>
      <c r="F28" s="9">
        <v>103569771</v>
      </c>
      <c r="G28" s="1">
        <v>3977079206400</v>
      </c>
      <c r="H28" s="1">
        <v>2982809395200</v>
      </c>
      <c r="I28">
        <f t="shared" si="0"/>
        <v>0</v>
      </c>
    </row>
    <row r="29" spans="1:10">
      <c r="A29">
        <v>20150112</v>
      </c>
      <c r="B29" s="2" t="s">
        <v>9</v>
      </c>
      <c r="C29" s="8">
        <v>38400</v>
      </c>
      <c r="D29" s="8">
        <v>38500</v>
      </c>
      <c r="E29">
        <v>34328</v>
      </c>
      <c r="F29" s="9">
        <v>103569771</v>
      </c>
      <c r="G29" s="1">
        <v>3987436183500</v>
      </c>
      <c r="H29" s="1">
        <v>2990577128000</v>
      </c>
      <c r="I29">
        <f t="shared" si="0"/>
        <v>0</v>
      </c>
    </row>
    <row r="30" spans="1:10">
      <c r="A30">
        <v>20150113</v>
      </c>
      <c r="B30" s="2" t="s">
        <v>9</v>
      </c>
      <c r="C30" s="8">
        <v>38500</v>
      </c>
      <c r="D30" s="8">
        <v>39700</v>
      </c>
      <c r="E30">
        <v>35397</v>
      </c>
      <c r="F30" s="9">
        <v>103569771</v>
      </c>
      <c r="G30" s="1">
        <v>4111719908700</v>
      </c>
      <c r="H30" s="1">
        <v>3083789921600</v>
      </c>
      <c r="I30">
        <f t="shared" si="0"/>
        <v>0</v>
      </c>
    </row>
    <row r="31" spans="1:10">
      <c r="A31">
        <v>20150114</v>
      </c>
      <c r="B31" s="2" t="s">
        <v>9</v>
      </c>
      <c r="C31" s="8">
        <v>39700</v>
      </c>
      <c r="D31" s="8">
        <v>40250</v>
      </c>
      <c r="E31">
        <v>35888</v>
      </c>
      <c r="F31" s="9">
        <v>103569771</v>
      </c>
      <c r="G31" s="1">
        <v>4168683282750</v>
      </c>
      <c r="H31" s="1">
        <v>3126512452000</v>
      </c>
      <c r="I31">
        <f t="shared" si="0"/>
        <v>0</v>
      </c>
    </row>
    <row r="32" spans="1:10">
      <c r="A32">
        <v>20150115</v>
      </c>
      <c r="B32" s="2" t="s">
        <v>9</v>
      </c>
      <c r="C32" s="8">
        <v>40250</v>
      </c>
      <c r="D32" s="8">
        <v>41150</v>
      </c>
      <c r="E32">
        <v>36689</v>
      </c>
      <c r="F32" s="9">
        <v>103569771</v>
      </c>
      <c r="G32" s="1">
        <v>4261896076650</v>
      </c>
      <c r="H32" s="1">
        <v>3196422047200</v>
      </c>
      <c r="I32">
        <f t="shared" si="0"/>
        <v>0</v>
      </c>
    </row>
    <row r="33" spans="1:9">
      <c r="A33">
        <v>20150116</v>
      </c>
      <c r="B33" s="2" t="s">
        <v>9</v>
      </c>
      <c r="C33" s="8">
        <v>41150</v>
      </c>
      <c r="D33" s="8">
        <v>40450</v>
      </c>
      <c r="E33">
        <v>36065</v>
      </c>
      <c r="F33" s="9">
        <v>103569771</v>
      </c>
      <c r="G33" s="1">
        <v>4189397236950</v>
      </c>
      <c r="H33" s="1">
        <v>3142047917600</v>
      </c>
      <c r="I33">
        <f t="shared" si="0"/>
        <v>0</v>
      </c>
    </row>
    <row r="34" spans="1:9">
      <c r="A34">
        <v>20150119</v>
      </c>
      <c r="B34" s="2" t="s">
        <v>9</v>
      </c>
      <c r="C34" s="8">
        <v>40450</v>
      </c>
      <c r="D34" s="8">
        <v>40700</v>
      </c>
      <c r="E34">
        <v>36288</v>
      </c>
      <c r="F34" s="9">
        <v>103569771</v>
      </c>
      <c r="G34" s="1">
        <v>4215289679700</v>
      </c>
      <c r="H34" s="1">
        <v>3161467249600</v>
      </c>
      <c r="I34">
        <f t="shared" si="0"/>
        <v>0</v>
      </c>
    </row>
    <row r="35" spans="1:9">
      <c r="A35">
        <v>20150120</v>
      </c>
      <c r="B35" s="2" t="s">
        <v>9</v>
      </c>
      <c r="C35" s="8">
        <v>40700</v>
      </c>
      <c r="D35" s="8">
        <v>40450</v>
      </c>
      <c r="E35">
        <v>36065</v>
      </c>
      <c r="F35" s="9">
        <v>103569771</v>
      </c>
      <c r="G35" s="1">
        <v>4189397236950</v>
      </c>
      <c r="H35" s="1">
        <v>3142047917600</v>
      </c>
      <c r="I35">
        <f t="shared" si="0"/>
        <v>0</v>
      </c>
    </row>
    <row r="36" spans="1:9">
      <c r="A36">
        <v>20150121</v>
      </c>
      <c r="B36" s="2" t="s">
        <v>9</v>
      </c>
      <c r="C36" s="8">
        <v>40450</v>
      </c>
      <c r="D36" s="8">
        <v>39950</v>
      </c>
      <c r="E36">
        <v>35620</v>
      </c>
      <c r="F36" s="9">
        <v>103569771</v>
      </c>
      <c r="G36" s="1">
        <v>4137612351450</v>
      </c>
      <c r="H36" s="1">
        <v>3103209253600</v>
      </c>
      <c r="I36">
        <f t="shared" si="0"/>
        <v>0</v>
      </c>
    </row>
    <row r="37" spans="1:9">
      <c r="A37">
        <v>20150122</v>
      </c>
      <c r="B37" s="2" t="s">
        <v>9</v>
      </c>
      <c r="C37" s="8">
        <v>39950</v>
      </c>
      <c r="D37" s="8">
        <v>39250</v>
      </c>
      <c r="E37">
        <v>34997</v>
      </c>
      <c r="F37" s="9">
        <v>103569771</v>
      </c>
      <c r="G37" s="1">
        <v>4065113511750</v>
      </c>
      <c r="H37" s="1">
        <v>3048835124000</v>
      </c>
      <c r="I37">
        <f t="shared" si="0"/>
        <v>0</v>
      </c>
    </row>
    <row r="38" spans="1:9">
      <c r="A38">
        <v>20150123</v>
      </c>
      <c r="B38" s="2" t="s">
        <v>9</v>
      </c>
      <c r="C38" s="8">
        <v>39250</v>
      </c>
      <c r="D38" s="8">
        <v>40400</v>
      </c>
      <c r="E38">
        <v>36022</v>
      </c>
      <c r="F38" s="9">
        <v>103569771</v>
      </c>
      <c r="G38" s="1">
        <v>4184218748400</v>
      </c>
      <c r="H38" s="1">
        <v>3138164051200</v>
      </c>
      <c r="I38">
        <f t="shared" si="0"/>
        <v>0</v>
      </c>
    </row>
    <row r="39" spans="1:9">
      <c r="A39">
        <v>20150126</v>
      </c>
      <c r="B39" s="2" t="s">
        <v>9</v>
      </c>
      <c r="C39" s="8">
        <v>40400</v>
      </c>
      <c r="D39" s="8">
        <v>40000</v>
      </c>
      <c r="E39">
        <v>35665</v>
      </c>
      <c r="F39" s="9">
        <v>103569771</v>
      </c>
      <c r="G39" s="1">
        <v>4142790840000</v>
      </c>
      <c r="H39" s="1">
        <v>3107093120000</v>
      </c>
      <c r="I39">
        <f t="shared" si="0"/>
        <v>0</v>
      </c>
    </row>
    <row r="40" spans="1:9">
      <c r="A40">
        <v>20150127</v>
      </c>
      <c r="B40" s="2" t="s">
        <v>9</v>
      </c>
      <c r="C40" s="8">
        <v>40000</v>
      </c>
      <c r="D40" s="8">
        <v>39500</v>
      </c>
      <c r="E40">
        <v>35220</v>
      </c>
      <c r="F40" s="9">
        <v>103569771</v>
      </c>
      <c r="G40" s="1">
        <v>4091005954500</v>
      </c>
      <c r="H40" s="1">
        <v>3068254456000</v>
      </c>
      <c r="I40">
        <f t="shared" si="0"/>
        <v>0</v>
      </c>
    </row>
    <row r="41" spans="1:9">
      <c r="A41">
        <v>20150128</v>
      </c>
      <c r="B41" s="2" t="s">
        <v>9</v>
      </c>
      <c r="C41" s="8">
        <v>39500</v>
      </c>
      <c r="D41" s="8">
        <v>39600</v>
      </c>
      <c r="E41">
        <v>35308</v>
      </c>
      <c r="F41" s="9">
        <v>103569771</v>
      </c>
      <c r="G41" s="1">
        <v>4101362931600</v>
      </c>
      <c r="H41" s="1">
        <v>3076022188800</v>
      </c>
      <c r="I41">
        <f t="shared" si="0"/>
        <v>0</v>
      </c>
    </row>
    <row r="42" spans="1:9">
      <c r="A42">
        <v>20150129</v>
      </c>
      <c r="B42" s="2" t="s">
        <v>9</v>
      </c>
      <c r="C42" s="8">
        <v>39600</v>
      </c>
      <c r="D42" s="8">
        <v>40100</v>
      </c>
      <c r="E42">
        <v>35753</v>
      </c>
      <c r="F42" s="9">
        <v>103569771</v>
      </c>
      <c r="G42" s="1">
        <v>4153147817100</v>
      </c>
      <c r="H42" s="1">
        <v>3114860852800</v>
      </c>
      <c r="I42">
        <f t="shared" si="0"/>
        <v>0</v>
      </c>
    </row>
    <row r="43" spans="1:9">
      <c r="A43">
        <v>20150130</v>
      </c>
      <c r="B43" s="2" t="s">
        <v>9</v>
      </c>
      <c r="C43" s="8">
        <v>40100</v>
      </c>
      <c r="D43" s="8">
        <v>40700</v>
      </c>
      <c r="E43">
        <v>36288</v>
      </c>
      <c r="F43" s="9">
        <v>103569771</v>
      </c>
      <c r="G43" s="1">
        <v>4215289679700</v>
      </c>
      <c r="H43" s="1">
        <v>3161467249600</v>
      </c>
      <c r="I43">
        <f t="shared" si="0"/>
        <v>0</v>
      </c>
    </row>
    <row r="44" spans="1:9">
      <c r="A44">
        <v>20150202</v>
      </c>
      <c r="B44" s="2" t="s">
        <v>9</v>
      </c>
      <c r="C44" s="8">
        <v>40700</v>
      </c>
      <c r="D44" s="8">
        <v>41500</v>
      </c>
      <c r="E44">
        <v>37002</v>
      </c>
      <c r="F44" s="9">
        <v>103569771</v>
      </c>
      <c r="G44" s="1">
        <v>4298145496500</v>
      </c>
      <c r="H44" s="1">
        <v>3223609112000</v>
      </c>
      <c r="I44">
        <f t="shared" si="0"/>
        <v>0</v>
      </c>
    </row>
    <row r="45" spans="1:9">
      <c r="A45">
        <v>20150203</v>
      </c>
      <c r="B45" s="2" t="s">
        <v>9</v>
      </c>
      <c r="C45" s="8">
        <v>41500</v>
      </c>
      <c r="D45" s="8">
        <v>42900</v>
      </c>
      <c r="E45">
        <v>38251</v>
      </c>
      <c r="F45" s="9">
        <v>103569771</v>
      </c>
      <c r="G45" s="1">
        <v>4443143175900</v>
      </c>
      <c r="H45" s="1">
        <v>3332357371200</v>
      </c>
      <c r="I45">
        <f t="shared" si="0"/>
        <v>0</v>
      </c>
    </row>
    <row r="46" spans="1:9">
      <c r="A46">
        <v>20150204</v>
      </c>
      <c r="B46" s="2" t="s">
        <v>9</v>
      </c>
      <c r="C46" s="8">
        <v>42900</v>
      </c>
      <c r="D46" s="8">
        <v>42400</v>
      </c>
      <c r="E46">
        <v>37804</v>
      </c>
      <c r="F46" s="9">
        <v>103569771</v>
      </c>
      <c r="G46" s="1">
        <v>4391358290400</v>
      </c>
      <c r="H46" s="1">
        <v>3293518707200</v>
      </c>
      <c r="I46">
        <f t="shared" si="0"/>
        <v>0</v>
      </c>
    </row>
    <row r="47" spans="1:9">
      <c r="A47">
        <v>20150205</v>
      </c>
      <c r="B47" s="2" t="s">
        <v>9</v>
      </c>
      <c r="C47" s="8">
        <v>42400</v>
      </c>
      <c r="D47" s="8">
        <v>42400</v>
      </c>
      <c r="E47">
        <v>37804</v>
      </c>
      <c r="F47" s="9">
        <v>103569771</v>
      </c>
      <c r="G47" s="1">
        <v>4391358290400</v>
      </c>
      <c r="H47" s="1">
        <v>3293518707200</v>
      </c>
      <c r="I47">
        <f t="shared" si="0"/>
        <v>0</v>
      </c>
    </row>
    <row r="48" spans="1:9">
      <c r="A48">
        <v>20150206</v>
      </c>
      <c r="B48" s="2" t="s">
        <v>9</v>
      </c>
      <c r="C48" s="8">
        <v>42400</v>
      </c>
      <c r="D48" s="8">
        <v>47100</v>
      </c>
      <c r="E48">
        <v>41997</v>
      </c>
      <c r="F48" s="9">
        <v>103569771</v>
      </c>
      <c r="G48" s="1">
        <v>4878136214100</v>
      </c>
      <c r="H48" s="1">
        <v>3658602148800</v>
      </c>
      <c r="I48">
        <f t="shared" si="0"/>
        <v>0</v>
      </c>
    </row>
    <row r="49" spans="1:10">
      <c r="A49">
        <v>20150209</v>
      </c>
      <c r="B49" s="2" t="s">
        <v>9</v>
      </c>
      <c r="C49" s="8">
        <v>47100</v>
      </c>
      <c r="D49" s="8">
        <v>49300</v>
      </c>
      <c r="E49">
        <v>43957</v>
      </c>
      <c r="F49" s="9">
        <v>103569771</v>
      </c>
      <c r="G49" s="1">
        <v>5105989710300</v>
      </c>
      <c r="H49" s="1">
        <v>3829492270400</v>
      </c>
      <c r="I49">
        <f t="shared" si="0"/>
        <v>0</v>
      </c>
    </row>
    <row r="50" spans="1:10">
      <c r="A50">
        <v>20150210</v>
      </c>
      <c r="B50" s="2" t="s">
        <v>9</v>
      </c>
      <c r="C50" s="8">
        <v>49300</v>
      </c>
      <c r="D50" s="8">
        <v>48800</v>
      </c>
      <c r="E50">
        <v>43512</v>
      </c>
      <c r="F50" s="9">
        <v>103569771</v>
      </c>
      <c r="G50" s="1">
        <v>5054204824800</v>
      </c>
      <c r="H50" s="1">
        <v>3790653606400</v>
      </c>
      <c r="I50">
        <f t="shared" si="0"/>
        <v>0</v>
      </c>
    </row>
    <row r="51" spans="1:10">
      <c r="A51">
        <v>20150211</v>
      </c>
      <c r="B51" s="2" t="s">
        <v>9</v>
      </c>
      <c r="C51" s="8">
        <v>48800</v>
      </c>
      <c r="D51" s="8">
        <v>49600</v>
      </c>
      <c r="E51">
        <v>44225</v>
      </c>
      <c r="F51" s="9">
        <v>103569771</v>
      </c>
      <c r="G51" s="1">
        <v>5137060641600</v>
      </c>
      <c r="H51" s="1">
        <v>3852795468800</v>
      </c>
      <c r="I51">
        <f t="shared" si="0"/>
        <v>0</v>
      </c>
    </row>
    <row r="52" spans="1:10">
      <c r="A52">
        <v>20150212</v>
      </c>
      <c r="B52" s="2" t="s">
        <v>9</v>
      </c>
      <c r="C52" s="8">
        <v>49600</v>
      </c>
      <c r="D52" s="8">
        <v>50500</v>
      </c>
      <c r="E52">
        <v>45027</v>
      </c>
      <c r="F52" s="9">
        <v>103569771</v>
      </c>
      <c r="G52" s="1">
        <v>5230273435500</v>
      </c>
      <c r="H52" s="1">
        <v>3922705064000</v>
      </c>
      <c r="I52">
        <f t="shared" si="0"/>
        <v>0</v>
      </c>
    </row>
    <row r="53" spans="1:10">
      <c r="A53">
        <v>20150213</v>
      </c>
      <c r="B53" s="2" t="s">
        <v>9</v>
      </c>
      <c r="C53" s="8">
        <v>50500</v>
      </c>
      <c r="D53" s="8">
        <v>58000</v>
      </c>
      <c r="E53">
        <v>51715</v>
      </c>
      <c r="F53" s="9">
        <v>103569771</v>
      </c>
      <c r="G53" s="1">
        <v>6007046718000</v>
      </c>
      <c r="H53" s="1">
        <v>4505285024000</v>
      </c>
      <c r="I53">
        <f t="shared" si="0"/>
        <v>0</v>
      </c>
    </row>
    <row r="54" spans="1:10">
      <c r="A54">
        <v>20150216</v>
      </c>
      <c r="B54" s="2" t="s">
        <v>9</v>
      </c>
      <c r="C54" s="8">
        <v>58000</v>
      </c>
      <c r="D54" s="8">
        <v>66700</v>
      </c>
      <c r="E54">
        <v>59472</v>
      </c>
      <c r="F54" s="9">
        <v>103569771</v>
      </c>
      <c r="G54" s="1">
        <v>6908103725700</v>
      </c>
      <c r="H54" s="1">
        <v>5181077777600</v>
      </c>
      <c r="I54">
        <f t="shared" si="0"/>
        <v>0</v>
      </c>
    </row>
    <row r="55" spans="1:10">
      <c r="A55">
        <v>20150217</v>
      </c>
      <c r="B55" s="2" t="s">
        <v>9</v>
      </c>
      <c r="C55" s="8">
        <v>66700</v>
      </c>
      <c r="D55" s="8">
        <v>64800</v>
      </c>
      <c r="E55">
        <v>57779</v>
      </c>
      <c r="F55" s="9">
        <v>103569771</v>
      </c>
      <c r="G55" s="1">
        <v>6711321160800</v>
      </c>
      <c r="H55" s="1">
        <v>5033490854400</v>
      </c>
      <c r="I55">
        <f t="shared" si="0"/>
        <v>0</v>
      </c>
    </row>
    <row r="56" spans="1:10">
      <c r="A56">
        <v>20150223</v>
      </c>
      <c r="B56" s="2" t="s">
        <v>9</v>
      </c>
      <c r="C56" s="8">
        <v>64800</v>
      </c>
      <c r="D56" s="8">
        <v>73600</v>
      </c>
      <c r="E56">
        <v>65625</v>
      </c>
      <c r="F56" s="9">
        <v>103569771</v>
      </c>
      <c r="G56" s="1">
        <v>7622735145600</v>
      </c>
      <c r="H56" s="1">
        <v>5717051340800</v>
      </c>
      <c r="I56">
        <f t="shared" si="0"/>
        <v>0</v>
      </c>
    </row>
    <row r="57" spans="1:10">
      <c r="A57" s="8">
        <v>20150224</v>
      </c>
      <c r="B57" s="10" t="s">
        <v>9</v>
      </c>
      <c r="C57" s="8">
        <v>73600</v>
      </c>
      <c r="D57" s="8">
        <v>72000</v>
      </c>
      <c r="E57" s="8">
        <v>64198</v>
      </c>
      <c r="F57" s="9">
        <v>103571331</v>
      </c>
      <c r="G57" s="9">
        <v>7457135832000</v>
      </c>
      <c r="H57" s="9">
        <v>5592851856000</v>
      </c>
      <c r="I57" s="8">
        <f t="shared" si="0"/>
        <v>1</v>
      </c>
      <c r="J57" t="s">
        <v>37</v>
      </c>
    </row>
    <row r="58" spans="1:10">
      <c r="A58">
        <v>20150225</v>
      </c>
      <c r="B58" s="2" t="s">
        <v>9</v>
      </c>
      <c r="C58" s="8">
        <v>72000</v>
      </c>
      <c r="D58" s="8">
        <v>67800</v>
      </c>
      <c r="E58">
        <v>60454</v>
      </c>
      <c r="F58" s="9">
        <v>103571331</v>
      </c>
      <c r="G58" s="1">
        <v>7022136241800</v>
      </c>
      <c r="H58" s="1">
        <v>5266602164400</v>
      </c>
      <c r="I58">
        <f t="shared" si="0"/>
        <v>0</v>
      </c>
    </row>
    <row r="59" spans="1:10">
      <c r="A59">
        <v>20150226</v>
      </c>
      <c r="B59" s="2" t="s">
        <v>9</v>
      </c>
      <c r="C59" s="8">
        <v>67800</v>
      </c>
      <c r="D59" s="8">
        <v>66800</v>
      </c>
      <c r="E59">
        <v>59562</v>
      </c>
      <c r="F59" s="9">
        <v>103571331</v>
      </c>
      <c r="G59" s="1">
        <v>6918564910800</v>
      </c>
      <c r="H59" s="1">
        <v>5188923666400</v>
      </c>
      <c r="I59">
        <f t="shared" si="0"/>
        <v>0</v>
      </c>
    </row>
    <row r="60" spans="1:10">
      <c r="A60">
        <v>20150227</v>
      </c>
      <c r="B60" s="2" t="s">
        <v>9</v>
      </c>
      <c r="C60" s="8">
        <v>66800</v>
      </c>
      <c r="D60" s="8">
        <v>65500</v>
      </c>
      <c r="E60">
        <v>58403</v>
      </c>
      <c r="F60" s="9">
        <v>103571331</v>
      </c>
      <c r="G60" s="1">
        <v>6783922180500</v>
      </c>
      <c r="H60" s="1">
        <v>5087941619000</v>
      </c>
      <c r="I60">
        <f t="shared" si="0"/>
        <v>0</v>
      </c>
    </row>
    <row r="61" spans="1:10">
      <c r="A61">
        <v>20150302</v>
      </c>
      <c r="B61" s="2" t="s">
        <v>9</v>
      </c>
      <c r="C61" s="8">
        <v>65500</v>
      </c>
      <c r="D61" s="8">
        <v>62300</v>
      </c>
      <c r="E61">
        <v>55550</v>
      </c>
      <c r="F61" s="9">
        <v>103571331</v>
      </c>
      <c r="G61" s="1">
        <v>6452493921300</v>
      </c>
      <c r="H61" s="1">
        <v>4839370425400</v>
      </c>
      <c r="I61">
        <f t="shared" si="0"/>
        <v>0</v>
      </c>
    </row>
    <row r="62" spans="1:10">
      <c r="A62">
        <v>20150303</v>
      </c>
      <c r="B62" s="2" t="s">
        <v>9</v>
      </c>
      <c r="C62" s="8">
        <v>62300</v>
      </c>
      <c r="D62" s="8">
        <v>64600</v>
      </c>
      <c r="E62">
        <v>57600</v>
      </c>
      <c r="F62" s="9">
        <v>103571331</v>
      </c>
      <c r="G62" s="1">
        <v>6690707982600</v>
      </c>
      <c r="H62" s="1">
        <v>5018030970800</v>
      </c>
      <c r="I62">
        <f t="shared" si="0"/>
        <v>0</v>
      </c>
    </row>
    <row r="63" spans="1:10">
      <c r="A63">
        <v>20150304</v>
      </c>
      <c r="B63" s="2" t="s">
        <v>9</v>
      </c>
      <c r="C63" s="8">
        <v>64600</v>
      </c>
      <c r="D63" s="8">
        <v>65800</v>
      </c>
      <c r="E63">
        <v>58670</v>
      </c>
      <c r="F63" s="9">
        <v>103571331</v>
      </c>
      <c r="G63" s="1">
        <v>6814993579800</v>
      </c>
      <c r="H63" s="1">
        <v>5111245168400</v>
      </c>
      <c r="I63">
        <f t="shared" si="0"/>
        <v>0</v>
      </c>
    </row>
    <row r="64" spans="1:10">
      <c r="A64">
        <v>20150305</v>
      </c>
      <c r="B64" s="2" t="s">
        <v>9</v>
      </c>
      <c r="C64" s="8">
        <v>65800</v>
      </c>
      <c r="D64" s="8">
        <v>64400</v>
      </c>
      <c r="E64">
        <v>57421</v>
      </c>
      <c r="F64" s="9">
        <v>103571331</v>
      </c>
      <c r="G64" s="1">
        <v>6669993716400</v>
      </c>
      <c r="H64" s="1">
        <v>5002495271200</v>
      </c>
      <c r="I64">
        <f t="shared" si="0"/>
        <v>0</v>
      </c>
    </row>
    <row r="65" spans="1:9">
      <c r="A65">
        <v>20150306</v>
      </c>
      <c r="B65" s="2" t="s">
        <v>9</v>
      </c>
      <c r="C65" s="8">
        <v>64400</v>
      </c>
      <c r="D65" s="8">
        <v>69500</v>
      </c>
      <c r="E65">
        <v>61969</v>
      </c>
      <c r="F65" s="9">
        <v>103571331</v>
      </c>
      <c r="G65" s="1">
        <v>7198207504500</v>
      </c>
      <c r="H65" s="1">
        <v>5398655611000</v>
      </c>
      <c r="I65">
        <f t="shared" si="0"/>
        <v>0</v>
      </c>
    </row>
    <row r="66" spans="1:9">
      <c r="A66">
        <v>20150309</v>
      </c>
      <c r="B66" s="2" t="s">
        <v>9</v>
      </c>
      <c r="C66" s="8">
        <v>69500</v>
      </c>
      <c r="D66" s="8">
        <v>67600</v>
      </c>
      <c r="E66">
        <v>60275</v>
      </c>
      <c r="F66" s="9">
        <v>103571331</v>
      </c>
      <c r="G66" s="1">
        <v>7001421975600</v>
      </c>
      <c r="H66" s="1">
        <v>5251066464800</v>
      </c>
      <c r="I66">
        <f t="shared" si="0"/>
        <v>0</v>
      </c>
    </row>
    <row r="67" spans="1:9">
      <c r="A67">
        <v>20150310</v>
      </c>
      <c r="B67" s="2" t="s">
        <v>9</v>
      </c>
      <c r="C67" s="8">
        <v>67600</v>
      </c>
      <c r="D67" s="8">
        <v>65200</v>
      </c>
      <c r="E67">
        <v>58134</v>
      </c>
      <c r="F67" s="9">
        <v>103571331</v>
      </c>
      <c r="G67" s="1">
        <v>6752850781200</v>
      </c>
      <c r="H67" s="1">
        <v>5064638069600</v>
      </c>
      <c r="I67">
        <f t="shared" ref="I67:I130" si="1">IF(C67*F67=D66*F66,0,1)</f>
        <v>0</v>
      </c>
    </row>
    <row r="68" spans="1:9">
      <c r="A68">
        <v>20150311</v>
      </c>
      <c r="B68" s="2" t="s">
        <v>9</v>
      </c>
      <c r="C68" s="8">
        <v>65200</v>
      </c>
      <c r="D68" s="8">
        <v>64900</v>
      </c>
      <c r="E68">
        <v>57867</v>
      </c>
      <c r="F68" s="9">
        <v>103571331</v>
      </c>
      <c r="G68" s="1">
        <v>6721779381900</v>
      </c>
      <c r="H68" s="1">
        <v>5041334520200</v>
      </c>
      <c r="I68">
        <f t="shared" si="1"/>
        <v>0</v>
      </c>
    </row>
    <row r="69" spans="1:9">
      <c r="A69">
        <v>20150312</v>
      </c>
      <c r="B69" s="2" t="s">
        <v>9</v>
      </c>
      <c r="C69" s="8">
        <v>64900</v>
      </c>
      <c r="D69" s="8">
        <v>65800</v>
      </c>
      <c r="E69">
        <v>58670</v>
      </c>
      <c r="F69" s="9">
        <v>103571331</v>
      </c>
      <c r="G69" s="1">
        <v>6814993579800</v>
      </c>
      <c r="H69" s="1">
        <v>5111245168400</v>
      </c>
      <c r="I69">
        <f t="shared" si="1"/>
        <v>0</v>
      </c>
    </row>
    <row r="70" spans="1:9">
      <c r="A70">
        <v>20150313</v>
      </c>
      <c r="B70" s="2" t="s">
        <v>9</v>
      </c>
      <c r="C70" s="8">
        <v>65800</v>
      </c>
      <c r="D70" s="8">
        <v>66700</v>
      </c>
      <c r="E70">
        <v>59472</v>
      </c>
      <c r="F70" s="9">
        <v>103571331</v>
      </c>
      <c r="G70" s="1">
        <v>6908207777700</v>
      </c>
      <c r="H70" s="1">
        <v>5181155816600</v>
      </c>
      <c r="I70">
        <f t="shared" si="1"/>
        <v>0</v>
      </c>
    </row>
    <row r="71" spans="1:9">
      <c r="A71">
        <v>20150316</v>
      </c>
      <c r="B71" s="2" t="s">
        <v>9</v>
      </c>
      <c r="C71" s="8">
        <v>66700</v>
      </c>
      <c r="D71" s="8">
        <v>68200</v>
      </c>
      <c r="E71">
        <v>60810</v>
      </c>
      <c r="F71" s="9">
        <v>103571331</v>
      </c>
      <c r="G71" s="1">
        <v>7063564774200</v>
      </c>
      <c r="H71" s="1">
        <v>5297673563600</v>
      </c>
      <c r="I71">
        <f t="shared" si="1"/>
        <v>0</v>
      </c>
    </row>
    <row r="72" spans="1:9">
      <c r="A72">
        <v>20150317</v>
      </c>
      <c r="B72" s="2" t="s">
        <v>9</v>
      </c>
      <c r="C72" s="8">
        <v>68200</v>
      </c>
      <c r="D72" s="8">
        <v>67800</v>
      </c>
      <c r="E72">
        <v>60454</v>
      </c>
      <c r="F72" s="9">
        <v>103571331</v>
      </c>
      <c r="G72" s="1">
        <v>7022136241800</v>
      </c>
      <c r="H72" s="1">
        <v>5266602164400</v>
      </c>
      <c r="I72">
        <f t="shared" si="1"/>
        <v>0</v>
      </c>
    </row>
    <row r="73" spans="1:9">
      <c r="A73">
        <v>20150318</v>
      </c>
      <c r="B73" s="2" t="s">
        <v>9</v>
      </c>
      <c r="C73" s="8">
        <v>67800</v>
      </c>
      <c r="D73" s="8">
        <v>64800</v>
      </c>
      <c r="E73">
        <v>57779</v>
      </c>
      <c r="F73" s="9">
        <v>103571331</v>
      </c>
      <c r="G73" s="1">
        <v>6711422248800</v>
      </c>
      <c r="H73" s="1">
        <v>5033566670400</v>
      </c>
      <c r="I73">
        <f t="shared" si="1"/>
        <v>0</v>
      </c>
    </row>
    <row r="74" spans="1:9">
      <c r="A74">
        <v>20150319</v>
      </c>
      <c r="B74" s="2" t="s">
        <v>9</v>
      </c>
      <c r="C74" s="8">
        <v>64800</v>
      </c>
      <c r="D74" s="8">
        <v>68000</v>
      </c>
      <c r="E74">
        <v>60632</v>
      </c>
      <c r="F74" s="9">
        <v>103571331</v>
      </c>
      <c r="G74" s="1">
        <v>7042850508000</v>
      </c>
      <c r="H74" s="1">
        <v>5282137864000</v>
      </c>
      <c r="I74">
        <f t="shared" si="1"/>
        <v>0</v>
      </c>
    </row>
    <row r="75" spans="1:9">
      <c r="A75">
        <v>20150320</v>
      </c>
      <c r="B75" s="2" t="s">
        <v>9</v>
      </c>
      <c r="C75" s="8">
        <v>68000</v>
      </c>
      <c r="D75" s="8">
        <v>67000</v>
      </c>
      <c r="E75">
        <v>59740</v>
      </c>
      <c r="F75" s="9">
        <v>103571331</v>
      </c>
      <c r="G75" s="1">
        <v>6939279177000</v>
      </c>
      <c r="H75" s="1">
        <v>5204459366000</v>
      </c>
      <c r="I75">
        <f t="shared" si="1"/>
        <v>0</v>
      </c>
    </row>
    <row r="76" spans="1:9">
      <c r="A76">
        <v>20150323</v>
      </c>
      <c r="B76" s="2" t="s">
        <v>9</v>
      </c>
      <c r="C76" s="8">
        <v>67000</v>
      </c>
      <c r="D76" s="8">
        <v>66400</v>
      </c>
      <c r="E76">
        <v>59205</v>
      </c>
      <c r="F76" s="9">
        <v>103571331</v>
      </c>
      <c r="G76" s="1">
        <v>6877136378400</v>
      </c>
      <c r="H76" s="1">
        <v>5157852267200</v>
      </c>
      <c r="I76">
        <f t="shared" si="1"/>
        <v>0</v>
      </c>
    </row>
    <row r="77" spans="1:9">
      <c r="A77">
        <v>20150324</v>
      </c>
      <c r="B77" s="2" t="s">
        <v>9</v>
      </c>
      <c r="C77" s="8">
        <v>66400</v>
      </c>
      <c r="D77" s="8">
        <v>66200</v>
      </c>
      <c r="E77">
        <v>59026</v>
      </c>
      <c r="F77" s="9">
        <v>103571331</v>
      </c>
      <c r="G77" s="1">
        <v>6856422112200</v>
      </c>
      <c r="H77" s="1">
        <v>5142316567600</v>
      </c>
      <c r="I77">
        <f t="shared" si="1"/>
        <v>0</v>
      </c>
    </row>
    <row r="78" spans="1:9">
      <c r="A78">
        <v>20150325</v>
      </c>
      <c r="B78" s="2" t="s">
        <v>9</v>
      </c>
      <c r="C78" s="8">
        <v>66200</v>
      </c>
      <c r="D78" s="8">
        <v>76100</v>
      </c>
      <c r="E78">
        <v>67855</v>
      </c>
      <c r="F78" s="9">
        <v>103571331</v>
      </c>
      <c r="G78" s="1">
        <v>7881778289100</v>
      </c>
      <c r="H78" s="1">
        <v>5911333697800</v>
      </c>
      <c r="I78">
        <f t="shared" si="1"/>
        <v>0</v>
      </c>
    </row>
    <row r="79" spans="1:9">
      <c r="A79">
        <v>20150326</v>
      </c>
      <c r="B79" s="2" t="s">
        <v>9</v>
      </c>
      <c r="C79" s="8">
        <v>76100</v>
      </c>
      <c r="D79" s="8">
        <v>70200</v>
      </c>
      <c r="E79">
        <v>62593</v>
      </c>
      <c r="F79" s="9">
        <v>103571331</v>
      </c>
      <c r="G79" s="1">
        <v>7270707436200</v>
      </c>
      <c r="H79" s="1">
        <v>5453030559600</v>
      </c>
      <c r="I79">
        <f t="shared" si="1"/>
        <v>0</v>
      </c>
    </row>
    <row r="80" spans="1:9">
      <c r="A80">
        <v>20150327</v>
      </c>
      <c r="B80" s="2" t="s">
        <v>9</v>
      </c>
      <c r="C80" s="8">
        <v>70200</v>
      </c>
      <c r="D80" s="8">
        <v>70200</v>
      </c>
      <c r="E80">
        <v>62593</v>
      </c>
      <c r="F80" s="9">
        <v>103571331</v>
      </c>
      <c r="G80" s="1">
        <v>7270707436200</v>
      </c>
      <c r="H80" s="1">
        <v>5453030559600</v>
      </c>
      <c r="I80">
        <f t="shared" si="1"/>
        <v>0</v>
      </c>
    </row>
    <row r="81" spans="1:10">
      <c r="A81">
        <v>20150330</v>
      </c>
      <c r="B81" s="2" t="s">
        <v>9</v>
      </c>
      <c r="C81" s="8">
        <v>70200</v>
      </c>
      <c r="D81" s="8">
        <v>68500</v>
      </c>
      <c r="E81">
        <v>61078</v>
      </c>
      <c r="F81" s="9">
        <v>103571331</v>
      </c>
      <c r="G81" s="1">
        <v>7094636173500</v>
      </c>
      <c r="H81" s="1">
        <v>5320977113000</v>
      </c>
      <c r="I81">
        <f t="shared" si="1"/>
        <v>0</v>
      </c>
    </row>
    <row r="82" spans="1:10">
      <c r="A82">
        <v>20150331</v>
      </c>
      <c r="B82" s="2" t="s">
        <v>9</v>
      </c>
      <c r="C82" s="8">
        <v>68500</v>
      </c>
      <c r="D82" s="8">
        <v>69900</v>
      </c>
      <c r="E82">
        <v>62327</v>
      </c>
      <c r="F82" s="9">
        <v>103571331</v>
      </c>
      <c r="G82" s="1">
        <v>7239636036900</v>
      </c>
      <c r="H82" s="1">
        <v>5429727010200</v>
      </c>
      <c r="I82">
        <f t="shared" si="1"/>
        <v>0</v>
      </c>
    </row>
    <row r="83" spans="1:10">
      <c r="A83">
        <v>20150401</v>
      </c>
      <c r="B83" s="2" t="s">
        <v>9</v>
      </c>
      <c r="C83" s="8">
        <v>69900</v>
      </c>
      <c r="D83" s="8">
        <v>69400</v>
      </c>
      <c r="E83">
        <v>61880</v>
      </c>
      <c r="F83" s="9">
        <v>103571331</v>
      </c>
      <c r="G83" s="1">
        <v>7187850371400</v>
      </c>
      <c r="H83" s="1">
        <v>5390887761200</v>
      </c>
      <c r="I83">
        <f t="shared" si="1"/>
        <v>0</v>
      </c>
    </row>
    <row r="84" spans="1:10">
      <c r="A84">
        <v>20150402</v>
      </c>
      <c r="B84" s="2" t="s">
        <v>9</v>
      </c>
      <c r="C84" s="8">
        <v>69400</v>
      </c>
      <c r="D84" s="8">
        <v>71000</v>
      </c>
      <c r="E84">
        <v>63307</v>
      </c>
      <c r="F84" s="9">
        <v>103571331</v>
      </c>
      <c r="G84" s="1">
        <v>7353564501000</v>
      </c>
      <c r="H84" s="1">
        <v>5515173358000</v>
      </c>
      <c r="I84">
        <f t="shared" si="1"/>
        <v>0</v>
      </c>
    </row>
    <row r="85" spans="1:10">
      <c r="A85">
        <v>20150403</v>
      </c>
      <c r="B85" s="2" t="s">
        <v>9</v>
      </c>
      <c r="C85" s="8">
        <v>71000</v>
      </c>
      <c r="D85" s="8">
        <v>71800</v>
      </c>
      <c r="E85">
        <v>64019</v>
      </c>
      <c r="F85" s="9">
        <v>103571331</v>
      </c>
      <c r="G85" s="1">
        <v>7436421565800</v>
      </c>
      <c r="H85" s="1">
        <v>5577316156400</v>
      </c>
      <c r="I85">
        <f t="shared" si="1"/>
        <v>0</v>
      </c>
    </row>
    <row r="86" spans="1:10">
      <c r="A86">
        <v>20150406</v>
      </c>
      <c r="B86" s="2" t="s">
        <v>9</v>
      </c>
      <c r="C86" s="8">
        <v>71800</v>
      </c>
      <c r="D86" s="8">
        <v>71800</v>
      </c>
      <c r="E86">
        <v>64019</v>
      </c>
      <c r="F86" s="9">
        <v>103571331</v>
      </c>
      <c r="G86" s="1">
        <v>7436421565800</v>
      </c>
      <c r="H86" s="1">
        <v>5577316156400</v>
      </c>
      <c r="I86">
        <f t="shared" si="1"/>
        <v>0</v>
      </c>
    </row>
    <row r="87" spans="1:10">
      <c r="A87">
        <v>20150407</v>
      </c>
      <c r="B87" s="2" t="s">
        <v>9</v>
      </c>
      <c r="C87" s="8">
        <v>71800</v>
      </c>
      <c r="D87" s="8">
        <v>75500</v>
      </c>
      <c r="E87">
        <v>67319</v>
      </c>
      <c r="F87" s="9">
        <v>103571331</v>
      </c>
      <c r="G87" s="1">
        <v>7819635490500</v>
      </c>
      <c r="H87" s="1">
        <v>5864726599000</v>
      </c>
      <c r="I87">
        <f t="shared" si="1"/>
        <v>0</v>
      </c>
    </row>
    <row r="88" spans="1:10">
      <c r="A88">
        <v>20150408</v>
      </c>
      <c r="B88" s="2" t="s">
        <v>9</v>
      </c>
      <c r="C88" s="8">
        <v>75500</v>
      </c>
      <c r="D88" s="8">
        <v>74700</v>
      </c>
      <c r="E88">
        <v>66606</v>
      </c>
      <c r="F88" s="9">
        <v>103571331</v>
      </c>
      <c r="G88" s="1">
        <v>7736778425700</v>
      </c>
      <c r="H88" s="1">
        <v>5802583800600</v>
      </c>
      <c r="I88">
        <f t="shared" si="1"/>
        <v>0</v>
      </c>
    </row>
    <row r="89" spans="1:10">
      <c r="A89">
        <v>20150409</v>
      </c>
      <c r="B89" s="2" t="s">
        <v>9</v>
      </c>
      <c r="C89" s="8">
        <v>74700</v>
      </c>
      <c r="D89" s="8">
        <v>73500</v>
      </c>
      <c r="E89">
        <v>65536</v>
      </c>
      <c r="F89" s="9">
        <v>103571331</v>
      </c>
      <c r="G89" s="1">
        <v>7612492828500</v>
      </c>
      <c r="H89" s="1">
        <v>5709369603000</v>
      </c>
      <c r="I89">
        <f t="shared" si="1"/>
        <v>0</v>
      </c>
    </row>
    <row r="90" spans="1:10">
      <c r="A90" s="8">
        <v>20150410</v>
      </c>
      <c r="B90" s="10" t="s">
        <v>9</v>
      </c>
      <c r="C90" s="8">
        <v>73500</v>
      </c>
      <c r="D90" s="8">
        <v>75600</v>
      </c>
      <c r="E90" s="8">
        <v>67409</v>
      </c>
      <c r="F90" s="9">
        <v>108679464</v>
      </c>
      <c r="G90" s="9">
        <v>8216167478400</v>
      </c>
      <c r="H90" s="9">
        <v>6162125608800</v>
      </c>
      <c r="I90" s="8">
        <f t="shared" si="1"/>
        <v>1</v>
      </c>
      <c r="J90" t="s">
        <v>38</v>
      </c>
    </row>
    <row r="91" spans="1:10">
      <c r="A91">
        <v>20150413</v>
      </c>
      <c r="B91" s="2" t="s">
        <v>9</v>
      </c>
      <c r="C91" s="8">
        <v>75600</v>
      </c>
      <c r="D91" s="8">
        <v>86900</v>
      </c>
      <c r="E91">
        <v>77484</v>
      </c>
      <c r="F91" s="9">
        <v>108679464</v>
      </c>
      <c r="G91" s="1">
        <v>9444245421600</v>
      </c>
      <c r="H91" s="1">
        <v>7083184066200</v>
      </c>
      <c r="I91">
        <f t="shared" si="1"/>
        <v>0</v>
      </c>
    </row>
    <row r="92" spans="1:10">
      <c r="A92">
        <v>20150414</v>
      </c>
      <c r="B92" s="2" t="s">
        <v>9</v>
      </c>
      <c r="C92" s="8">
        <v>86900</v>
      </c>
      <c r="D92" s="8">
        <v>91800</v>
      </c>
      <c r="E92">
        <v>81853</v>
      </c>
      <c r="F92" s="9">
        <v>108679464</v>
      </c>
      <c r="G92" s="1">
        <v>9976774795200</v>
      </c>
      <c r="H92" s="1">
        <v>7482581096400</v>
      </c>
      <c r="I92">
        <f t="shared" si="1"/>
        <v>0</v>
      </c>
    </row>
    <row r="93" spans="1:10">
      <c r="A93">
        <v>20150415</v>
      </c>
      <c r="B93" s="2" t="s">
        <v>9</v>
      </c>
      <c r="C93" s="8">
        <v>91800</v>
      </c>
      <c r="D93" s="8">
        <v>92300</v>
      </c>
      <c r="E93">
        <v>82300</v>
      </c>
      <c r="F93" s="9">
        <v>108679464</v>
      </c>
      <c r="G93" s="1">
        <v>10031114527200</v>
      </c>
      <c r="H93" s="1">
        <v>7523335895400</v>
      </c>
      <c r="I93">
        <f t="shared" si="1"/>
        <v>0</v>
      </c>
    </row>
    <row r="94" spans="1:10">
      <c r="A94">
        <v>20150416</v>
      </c>
      <c r="B94" s="2" t="s">
        <v>9</v>
      </c>
      <c r="C94" s="8">
        <v>92300</v>
      </c>
      <c r="D94" s="8">
        <v>87400</v>
      </c>
      <c r="E94">
        <v>77930</v>
      </c>
      <c r="F94" s="9">
        <v>108679464</v>
      </c>
      <c r="G94" s="1">
        <v>9498585153600</v>
      </c>
      <c r="H94" s="1">
        <v>7123938865200</v>
      </c>
      <c r="I94">
        <f t="shared" si="1"/>
        <v>0</v>
      </c>
    </row>
    <row r="95" spans="1:10">
      <c r="A95">
        <v>20150417</v>
      </c>
      <c r="B95" s="2" t="s">
        <v>9</v>
      </c>
      <c r="C95" s="8">
        <v>87400</v>
      </c>
      <c r="D95" s="8">
        <v>87500</v>
      </c>
      <c r="E95">
        <v>78019</v>
      </c>
      <c r="F95" s="9">
        <v>108679464</v>
      </c>
      <c r="G95" s="1">
        <v>9509453100000</v>
      </c>
      <c r="H95" s="1">
        <v>7132089825000</v>
      </c>
      <c r="I95">
        <f t="shared" si="1"/>
        <v>0</v>
      </c>
    </row>
    <row r="96" spans="1:10">
      <c r="A96">
        <v>20150420</v>
      </c>
      <c r="B96" s="2" t="s">
        <v>9</v>
      </c>
      <c r="C96" s="8">
        <v>87500</v>
      </c>
      <c r="D96" s="8">
        <v>84900</v>
      </c>
      <c r="E96">
        <v>75701</v>
      </c>
      <c r="F96" s="9">
        <v>108679464</v>
      </c>
      <c r="G96" s="1">
        <v>9226886493600</v>
      </c>
      <c r="H96" s="1">
        <v>6920164870200</v>
      </c>
      <c r="I96">
        <f t="shared" si="1"/>
        <v>0</v>
      </c>
    </row>
    <row r="97" spans="1:10">
      <c r="A97">
        <v>20150421</v>
      </c>
      <c r="B97" s="2" t="s">
        <v>9</v>
      </c>
      <c r="C97" s="8">
        <v>84900</v>
      </c>
      <c r="D97" s="8">
        <v>85700</v>
      </c>
      <c r="E97">
        <v>76414</v>
      </c>
      <c r="F97" s="9">
        <v>108679464</v>
      </c>
      <c r="G97" s="1">
        <v>9313830064800</v>
      </c>
      <c r="H97" s="1">
        <v>6985372548600</v>
      </c>
      <c r="I97">
        <f t="shared" si="1"/>
        <v>0</v>
      </c>
    </row>
    <row r="98" spans="1:10">
      <c r="A98">
        <v>20150422</v>
      </c>
      <c r="B98" s="2" t="s">
        <v>9</v>
      </c>
      <c r="C98" s="8">
        <v>85700</v>
      </c>
      <c r="D98" s="8">
        <v>84900</v>
      </c>
      <c r="E98">
        <v>75701</v>
      </c>
      <c r="F98" s="9">
        <v>108679464</v>
      </c>
      <c r="G98" s="1">
        <v>9226886493600</v>
      </c>
      <c r="H98" s="1">
        <v>6920164870200</v>
      </c>
      <c r="I98">
        <f t="shared" si="1"/>
        <v>0</v>
      </c>
    </row>
    <row r="99" spans="1:10">
      <c r="A99" s="8">
        <v>20150423</v>
      </c>
      <c r="B99" s="10" t="s">
        <v>9</v>
      </c>
      <c r="C99" s="8">
        <v>84900</v>
      </c>
      <c r="D99" s="8">
        <v>80800</v>
      </c>
      <c r="E99" s="8">
        <v>72045</v>
      </c>
      <c r="F99" s="9">
        <v>108795685</v>
      </c>
      <c r="G99" s="9">
        <v>8790691348000</v>
      </c>
      <c r="H99" s="9">
        <v>6593018450400</v>
      </c>
      <c r="I99" s="8">
        <f t="shared" si="1"/>
        <v>1</v>
      </c>
      <c r="J99" t="s">
        <v>39</v>
      </c>
    </row>
    <row r="100" spans="1:10">
      <c r="A100">
        <v>20150424</v>
      </c>
      <c r="B100" s="2" t="s">
        <v>9</v>
      </c>
      <c r="C100" s="8">
        <v>80800</v>
      </c>
      <c r="D100" s="8">
        <v>81600</v>
      </c>
      <c r="E100">
        <v>72758</v>
      </c>
      <c r="F100" s="9">
        <v>108795685</v>
      </c>
      <c r="G100" s="1">
        <v>8877727896000</v>
      </c>
      <c r="H100" s="1">
        <v>6658295860800</v>
      </c>
      <c r="I100">
        <f t="shared" si="1"/>
        <v>0</v>
      </c>
    </row>
    <row r="101" spans="1:10">
      <c r="A101">
        <v>20150427</v>
      </c>
      <c r="B101" s="2" t="s">
        <v>9</v>
      </c>
      <c r="C101" s="8">
        <v>81600</v>
      </c>
      <c r="D101" s="8">
        <v>81900</v>
      </c>
      <c r="E101">
        <v>73025</v>
      </c>
      <c r="F101" s="9">
        <v>108795685</v>
      </c>
      <c r="G101" s="1">
        <v>8910366601500</v>
      </c>
      <c r="H101" s="1">
        <v>6682774889700</v>
      </c>
      <c r="I101">
        <f t="shared" si="1"/>
        <v>0</v>
      </c>
    </row>
    <row r="102" spans="1:10">
      <c r="A102">
        <v>20150428</v>
      </c>
      <c r="B102" s="2" t="s">
        <v>9</v>
      </c>
      <c r="C102" s="8">
        <v>81900</v>
      </c>
      <c r="D102" s="8">
        <v>86500</v>
      </c>
      <c r="E102">
        <v>77127</v>
      </c>
      <c r="F102" s="9">
        <v>108795685</v>
      </c>
      <c r="G102" s="1">
        <v>9410826752500</v>
      </c>
      <c r="H102" s="1">
        <v>7058119999500</v>
      </c>
      <c r="I102">
        <f t="shared" si="1"/>
        <v>0</v>
      </c>
    </row>
    <row r="103" spans="1:10">
      <c r="A103" s="8">
        <v>20150429</v>
      </c>
      <c r="B103" s="10" t="s">
        <v>9</v>
      </c>
      <c r="C103" s="8">
        <v>86500</v>
      </c>
      <c r="D103" s="8">
        <v>85300</v>
      </c>
      <c r="E103" s="8">
        <v>76057</v>
      </c>
      <c r="F103" s="9">
        <v>108940961</v>
      </c>
      <c r="G103" s="9">
        <v>9292663973300</v>
      </c>
      <c r="H103" s="9">
        <v>6969497916000</v>
      </c>
      <c r="I103" s="8">
        <f t="shared" si="1"/>
        <v>1</v>
      </c>
      <c r="J103" t="s">
        <v>39</v>
      </c>
    </row>
    <row r="104" spans="1:10">
      <c r="A104">
        <v>20150430</v>
      </c>
      <c r="B104" s="2" t="s">
        <v>9</v>
      </c>
      <c r="C104" s="8">
        <v>85300</v>
      </c>
      <c r="D104" s="8">
        <v>85700</v>
      </c>
      <c r="E104">
        <v>76414</v>
      </c>
      <c r="F104" s="9">
        <v>108940961</v>
      </c>
      <c r="G104" s="1">
        <v>9336240357700</v>
      </c>
      <c r="H104" s="1">
        <v>7002180204000</v>
      </c>
      <c r="I104">
        <f t="shared" si="1"/>
        <v>0</v>
      </c>
    </row>
    <row r="105" spans="1:10">
      <c r="A105">
        <v>20150504</v>
      </c>
      <c r="B105" s="2" t="s">
        <v>9</v>
      </c>
      <c r="C105" s="8">
        <v>85700</v>
      </c>
      <c r="D105" s="8">
        <v>85100</v>
      </c>
      <c r="E105">
        <v>75879</v>
      </c>
      <c r="F105" s="9">
        <v>108940961</v>
      </c>
      <c r="G105" s="1">
        <v>9270875781100</v>
      </c>
      <c r="H105" s="1">
        <v>6953156772000</v>
      </c>
      <c r="I105">
        <f t="shared" si="1"/>
        <v>0</v>
      </c>
    </row>
    <row r="106" spans="1:10">
      <c r="A106">
        <v>20150506</v>
      </c>
      <c r="B106" s="2" t="s">
        <v>9</v>
      </c>
      <c r="C106" s="8">
        <v>85100</v>
      </c>
      <c r="D106" s="8">
        <v>84600</v>
      </c>
      <c r="E106">
        <v>75433</v>
      </c>
      <c r="F106" s="9">
        <v>108940961</v>
      </c>
      <c r="G106" s="1">
        <v>9216405300600</v>
      </c>
      <c r="H106" s="1">
        <v>6912303912000</v>
      </c>
      <c r="I106">
        <f t="shared" si="1"/>
        <v>0</v>
      </c>
    </row>
    <row r="107" spans="1:10">
      <c r="A107" s="8">
        <v>20150507</v>
      </c>
      <c r="B107" s="10" t="s">
        <v>9</v>
      </c>
      <c r="C107" s="8">
        <v>84600</v>
      </c>
      <c r="D107" s="8">
        <v>82700</v>
      </c>
      <c r="E107" s="8">
        <v>73739</v>
      </c>
      <c r="F107" s="9">
        <v>109472257</v>
      </c>
      <c r="G107" s="9">
        <v>9053355653900</v>
      </c>
      <c r="H107" s="9">
        <v>6790016678400</v>
      </c>
      <c r="I107" s="8">
        <f t="shared" si="1"/>
        <v>1</v>
      </c>
      <c r="J107" t="s">
        <v>39</v>
      </c>
    </row>
    <row r="108" spans="1:10">
      <c r="A108" s="8">
        <v>20150508</v>
      </c>
      <c r="B108" s="10" t="s">
        <v>9</v>
      </c>
      <c r="C108" s="8">
        <v>82700</v>
      </c>
      <c r="D108" s="8">
        <v>83500</v>
      </c>
      <c r="E108" s="8">
        <v>74452</v>
      </c>
      <c r="F108" s="9">
        <v>109660372</v>
      </c>
      <c r="G108" s="9">
        <v>9156641062000</v>
      </c>
      <c r="H108" s="9">
        <v>6867480796500</v>
      </c>
      <c r="I108" s="8">
        <f t="shared" si="1"/>
        <v>1</v>
      </c>
      <c r="J108" t="s">
        <v>37</v>
      </c>
    </row>
    <row r="109" spans="1:10">
      <c r="A109" s="8">
        <v>20150511</v>
      </c>
      <c r="B109" s="10" t="s">
        <v>9</v>
      </c>
      <c r="C109" s="8">
        <v>83500</v>
      </c>
      <c r="D109" s="8">
        <v>82000</v>
      </c>
      <c r="E109" s="8">
        <v>73114</v>
      </c>
      <c r="F109" s="9">
        <v>109930171</v>
      </c>
      <c r="G109" s="9">
        <v>9014274022000</v>
      </c>
      <c r="H109" s="9">
        <v>6760705496000</v>
      </c>
      <c r="I109" s="8">
        <f t="shared" si="1"/>
        <v>1</v>
      </c>
      <c r="J109" t="s">
        <v>39</v>
      </c>
    </row>
    <row r="110" spans="1:10">
      <c r="A110">
        <v>20150512</v>
      </c>
      <c r="B110" s="2" t="s">
        <v>9</v>
      </c>
      <c r="C110" s="8">
        <v>82000</v>
      </c>
      <c r="D110" s="8">
        <v>80500</v>
      </c>
      <c r="E110">
        <v>71778</v>
      </c>
      <c r="F110" s="9">
        <v>109930171</v>
      </c>
      <c r="G110" s="1">
        <v>8849378765500</v>
      </c>
      <c r="H110" s="1">
        <v>6637034054000</v>
      </c>
      <c r="I110">
        <f t="shared" si="1"/>
        <v>0</v>
      </c>
    </row>
    <row r="111" spans="1:10">
      <c r="A111" s="8">
        <v>20150513</v>
      </c>
      <c r="B111" s="10" t="s">
        <v>9</v>
      </c>
      <c r="C111" s="8">
        <v>80500</v>
      </c>
      <c r="D111" s="8">
        <v>81800</v>
      </c>
      <c r="E111" s="8">
        <v>72936</v>
      </c>
      <c r="F111" s="9">
        <v>110179216</v>
      </c>
      <c r="G111" s="9">
        <v>9012659868800</v>
      </c>
      <c r="H111" s="9">
        <v>6759494901600</v>
      </c>
      <c r="I111" s="8">
        <f t="shared" si="1"/>
        <v>1</v>
      </c>
      <c r="J111" t="s">
        <v>39</v>
      </c>
    </row>
    <row r="112" spans="1:10">
      <c r="A112">
        <v>20150514</v>
      </c>
      <c r="B112" s="2" t="s">
        <v>9</v>
      </c>
      <c r="C112" s="8">
        <v>81800</v>
      </c>
      <c r="D112" s="8">
        <v>81800</v>
      </c>
      <c r="E112">
        <v>72936</v>
      </c>
      <c r="F112" s="9">
        <v>110179216</v>
      </c>
      <c r="G112" s="1">
        <v>9012659868800</v>
      </c>
      <c r="H112" s="1">
        <v>6759494901600</v>
      </c>
      <c r="I112">
        <f t="shared" si="1"/>
        <v>0</v>
      </c>
    </row>
    <row r="113" spans="1:10">
      <c r="A113" s="8">
        <v>20150515</v>
      </c>
      <c r="B113" s="10" t="s">
        <v>9</v>
      </c>
      <c r="C113" s="8">
        <v>81800</v>
      </c>
      <c r="D113" s="8">
        <v>83200</v>
      </c>
      <c r="E113" s="8">
        <v>74185</v>
      </c>
      <c r="F113" s="9">
        <v>110756174</v>
      </c>
      <c r="G113" s="9">
        <v>9214913676800</v>
      </c>
      <c r="H113" s="9">
        <v>6911185216000</v>
      </c>
      <c r="I113" s="8">
        <f t="shared" si="1"/>
        <v>1</v>
      </c>
      <c r="J113" t="s">
        <v>39</v>
      </c>
    </row>
    <row r="114" spans="1:10">
      <c r="A114">
        <v>20150518</v>
      </c>
      <c r="B114" s="2" t="s">
        <v>9</v>
      </c>
      <c r="C114" s="8">
        <v>83200</v>
      </c>
      <c r="D114" s="8">
        <v>81600</v>
      </c>
      <c r="E114">
        <v>72758</v>
      </c>
      <c r="F114" s="9">
        <v>110756174</v>
      </c>
      <c r="G114" s="1">
        <v>9037703798400</v>
      </c>
      <c r="H114" s="1">
        <v>6778277808000</v>
      </c>
      <c r="I114">
        <f t="shared" si="1"/>
        <v>0</v>
      </c>
    </row>
    <row r="115" spans="1:10">
      <c r="A115">
        <v>20150519</v>
      </c>
      <c r="B115" s="2" t="s">
        <v>9</v>
      </c>
      <c r="C115" s="8">
        <v>81600</v>
      </c>
      <c r="D115" s="8">
        <v>80900</v>
      </c>
      <c r="E115">
        <v>72133</v>
      </c>
      <c r="F115" s="9">
        <v>110756174</v>
      </c>
      <c r="G115" s="1">
        <v>8960174476600</v>
      </c>
      <c r="H115" s="1">
        <v>6720130817000</v>
      </c>
      <c r="I115">
        <f t="shared" si="1"/>
        <v>0</v>
      </c>
    </row>
    <row r="116" spans="1:10">
      <c r="A116" s="8">
        <v>20150520</v>
      </c>
      <c r="B116" s="10" t="s">
        <v>9</v>
      </c>
      <c r="C116" s="8">
        <v>80900</v>
      </c>
      <c r="D116" s="8">
        <v>79900</v>
      </c>
      <c r="E116" s="8">
        <v>71242</v>
      </c>
      <c r="F116" s="9">
        <v>110818433</v>
      </c>
      <c r="G116" s="9">
        <v>8854392796700</v>
      </c>
      <c r="H116" s="9">
        <v>6640794537600</v>
      </c>
      <c r="I116" s="8">
        <f t="shared" si="1"/>
        <v>1</v>
      </c>
      <c r="J116" t="s">
        <v>39</v>
      </c>
    </row>
    <row r="117" spans="1:10">
      <c r="A117" s="8">
        <v>20150521</v>
      </c>
      <c r="B117" s="10" t="s">
        <v>9</v>
      </c>
      <c r="C117" s="8">
        <v>79900</v>
      </c>
      <c r="D117" s="8">
        <v>78900</v>
      </c>
      <c r="E117" s="8">
        <v>70350</v>
      </c>
      <c r="F117" s="9">
        <v>110959559</v>
      </c>
      <c r="G117" s="9">
        <v>8754709205100</v>
      </c>
      <c r="H117" s="9">
        <v>6566031884100</v>
      </c>
      <c r="I117" s="8">
        <f t="shared" si="1"/>
        <v>1</v>
      </c>
      <c r="J117" t="s">
        <v>39</v>
      </c>
    </row>
    <row r="118" spans="1:10">
      <c r="A118">
        <v>20150522</v>
      </c>
      <c r="B118" s="2" t="s">
        <v>9</v>
      </c>
      <c r="C118" s="8">
        <v>78900</v>
      </c>
      <c r="D118" s="8">
        <v>77500</v>
      </c>
      <c r="E118">
        <v>69104</v>
      </c>
      <c r="F118" s="9">
        <v>110959559</v>
      </c>
      <c r="G118" s="1">
        <v>8599365822500</v>
      </c>
      <c r="H118" s="1">
        <v>6449524347500</v>
      </c>
      <c r="I118">
        <f t="shared" si="1"/>
        <v>0</v>
      </c>
    </row>
    <row r="119" spans="1:10">
      <c r="A119">
        <v>20150526</v>
      </c>
      <c r="B119" s="2" t="s">
        <v>9</v>
      </c>
      <c r="C119" s="8">
        <v>77500</v>
      </c>
      <c r="D119" s="8">
        <v>71600</v>
      </c>
      <c r="E119">
        <v>63841</v>
      </c>
      <c r="F119" s="9">
        <v>110959559</v>
      </c>
      <c r="G119" s="1">
        <v>7944704424400</v>
      </c>
      <c r="H119" s="1">
        <v>5958528300400</v>
      </c>
      <c r="I119">
        <f t="shared" si="1"/>
        <v>0</v>
      </c>
    </row>
    <row r="120" spans="1:10">
      <c r="A120">
        <v>20150527</v>
      </c>
      <c r="B120" s="2" t="s">
        <v>9</v>
      </c>
      <c r="C120" s="8">
        <v>71600</v>
      </c>
      <c r="D120" s="8">
        <v>70600</v>
      </c>
      <c r="E120">
        <v>62949</v>
      </c>
      <c r="F120" s="9">
        <v>110959559</v>
      </c>
      <c r="G120" s="1">
        <v>7833744865400</v>
      </c>
      <c r="H120" s="1">
        <v>5875308631400</v>
      </c>
      <c r="I120">
        <f t="shared" si="1"/>
        <v>0</v>
      </c>
    </row>
    <row r="121" spans="1:10">
      <c r="A121" s="8">
        <v>20150528</v>
      </c>
      <c r="B121" s="10" t="s">
        <v>9</v>
      </c>
      <c r="C121" s="8">
        <v>70600</v>
      </c>
      <c r="D121" s="8">
        <v>71500</v>
      </c>
      <c r="E121" s="8">
        <v>63753</v>
      </c>
      <c r="F121" s="9">
        <v>111017670</v>
      </c>
      <c r="G121" s="9">
        <v>7937763405000</v>
      </c>
      <c r="H121" s="9">
        <v>5953322518000</v>
      </c>
      <c r="I121" s="8">
        <f t="shared" si="1"/>
        <v>1</v>
      </c>
      <c r="J121" t="s">
        <v>39</v>
      </c>
    </row>
    <row r="122" spans="1:10">
      <c r="A122">
        <v>20150529</v>
      </c>
      <c r="B122" s="2" t="s">
        <v>9</v>
      </c>
      <c r="C122" s="8">
        <v>71500</v>
      </c>
      <c r="D122" s="8">
        <v>69000</v>
      </c>
      <c r="E122">
        <v>61523</v>
      </c>
      <c r="F122" s="9">
        <v>111017670</v>
      </c>
      <c r="G122" s="1">
        <v>7660219230000</v>
      </c>
      <c r="H122" s="1">
        <v>5745164388000</v>
      </c>
      <c r="I122">
        <f t="shared" si="1"/>
        <v>0</v>
      </c>
    </row>
    <row r="123" spans="1:10">
      <c r="A123" s="8">
        <v>20150601</v>
      </c>
      <c r="B123" s="10" t="s">
        <v>9</v>
      </c>
      <c r="C123" s="8">
        <v>69000</v>
      </c>
      <c r="D123" s="8">
        <v>70700</v>
      </c>
      <c r="E123" s="8">
        <v>63039</v>
      </c>
      <c r="F123" s="9">
        <v>111121438</v>
      </c>
      <c r="G123" s="9">
        <v>7856285666600</v>
      </c>
      <c r="H123" s="9">
        <v>5892214214600</v>
      </c>
      <c r="I123" s="8">
        <f t="shared" si="1"/>
        <v>1</v>
      </c>
      <c r="J123" t="s">
        <v>39</v>
      </c>
    </row>
    <row r="124" spans="1:10">
      <c r="A124">
        <v>20150602</v>
      </c>
      <c r="B124" s="2" t="s">
        <v>9</v>
      </c>
      <c r="C124" s="8">
        <v>70700</v>
      </c>
      <c r="D124" s="8">
        <v>69600</v>
      </c>
      <c r="E124">
        <v>62058</v>
      </c>
      <c r="F124" s="9">
        <v>111121438</v>
      </c>
      <c r="G124" s="1">
        <v>7734052084800</v>
      </c>
      <c r="H124" s="1">
        <v>5800539028800</v>
      </c>
      <c r="I124">
        <f t="shared" si="1"/>
        <v>0</v>
      </c>
    </row>
    <row r="125" spans="1:10">
      <c r="A125" s="8">
        <v>20150603</v>
      </c>
      <c r="B125" s="10" t="s">
        <v>9</v>
      </c>
      <c r="C125" s="8">
        <v>69600</v>
      </c>
      <c r="D125" s="8">
        <v>65300</v>
      </c>
      <c r="E125" s="8">
        <v>58224</v>
      </c>
      <c r="F125" s="9">
        <v>111138041</v>
      </c>
      <c r="G125" s="9">
        <v>7257314077300</v>
      </c>
      <c r="H125" s="9">
        <v>5442985509000</v>
      </c>
      <c r="I125" s="8">
        <f t="shared" si="1"/>
        <v>1</v>
      </c>
      <c r="J125" t="s">
        <v>39</v>
      </c>
    </row>
    <row r="126" spans="1:10">
      <c r="A126">
        <v>20150604</v>
      </c>
      <c r="B126" s="2" t="s">
        <v>9</v>
      </c>
      <c r="C126" s="8">
        <v>65300</v>
      </c>
      <c r="D126" s="8">
        <v>68000</v>
      </c>
      <c r="E126">
        <v>60632</v>
      </c>
      <c r="F126" s="9">
        <v>111138041</v>
      </c>
      <c r="G126" s="1">
        <v>7557386788000</v>
      </c>
      <c r="H126" s="1">
        <v>5668040040000</v>
      </c>
      <c r="I126">
        <f t="shared" si="1"/>
        <v>0</v>
      </c>
    </row>
    <row r="127" spans="1:10">
      <c r="A127" s="8">
        <v>20150605</v>
      </c>
      <c r="B127" s="10" t="s">
        <v>9</v>
      </c>
      <c r="C127" s="8">
        <v>68000</v>
      </c>
      <c r="D127" s="8">
        <v>72300</v>
      </c>
      <c r="E127" s="8">
        <v>64465</v>
      </c>
      <c r="F127" s="9">
        <v>111221056</v>
      </c>
      <c r="G127" s="9">
        <v>8041282348800</v>
      </c>
      <c r="H127" s="9">
        <v>6030961761600</v>
      </c>
      <c r="I127" s="8">
        <f t="shared" si="1"/>
        <v>1</v>
      </c>
      <c r="J127" t="s">
        <v>39</v>
      </c>
    </row>
    <row r="128" spans="1:10">
      <c r="A128">
        <v>20150608</v>
      </c>
      <c r="B128" s="2" t="s">
        <v>9</v>
      </c>
      <c r="C128" s="8">
        <v>72300</v>
      </c>
      <c r="D128" s="8">
        <v>79500</v>
      </c>
      <c r="E128">
        <v>70886</v>
      </c>
      <c r="F128" s="9">
        <v>111221056</v>
      </c>
      <c r="G128" s="1">
        <v>8842073952000</v>
      </c>
      <c r="H128" s="1">
        <v>6631555464000</v>
      </c>
      <c r="I128">
        <f t="shared" si="1"/>
        <v>0</v>
      </c>
    </row>
    <row r="129" spans="1:10">
      <c r="A129">
        <v>20150609</v>
      </c>
      <c r="B129" s="2" t="s">
        <v>9</v>
      </c>
      <c r="C129" s="8">
        <v>79500</v>
      </c>
      <c r="D129" s="8">
        <v>77900</v>
      </c>
      <c r="E129">
        <v>69458</v>
      </c>
      <c r="F129" s="9">
        <v>111221056</v>
      </c>
      <c r="G129" s="1">
        <v>8664120262400</v>
      </c>
      <c r="H129" s="1">
        <v>6498090196800</v>
      </c>
      <c r="I129">
        <f t="shared" si="1"/>
        <v>0</v>
      </c>
    </row>
    <row r="130" spans="1:10">
      <c r="A130">
        <v>20150610</v>
      </c>
      <c r="B130" s="2" t="s">
        <v>9</v>
      </c>
      <c r="C130" s="8">
        <v>77900</v>
      </c>
      <c r="D130" s="8">
        <v>75100</v>
      </c>
      <c r="E130">
        <v>66962</v>
      </c>
      <c r="F130" s="9">
        <v>111221056</v>
      </c>
      <c r="G130" s="1">
        <v>8352701305600</v>
      </c>
      <c r="H130" s="1">
        <v>6264525979200</v>
      </c>
      <c r="I130">
        <f t="shared" si="1"/>
        <v>0</v>
      </c>
    </row>
    <row r="131" spans="1:10">
      <c r="A131" s="8">
        <v>20150611</v>
      </c>
      <c r="B131" s="10" t="s">
        <v>9</v>
      </c>
      <c r="C131" s="8">
        <v>75100</v>
      </c>
      <c r="D131" s="8">
        <v>74300</v>
      </c>
      <c r="E131" s="8">
        <v>66248</v>
      </c>
      <c r="F131" s="9">
        <v>111457649</v>
      </c>
      <c r="G131" s="9">
        <v>8281303320700</v>
      </c>
      <c r="H131" s="9">
        <v>6210977434800</v>
      </c>
      <c r="I131" s="8">
        <f t="shared" ref="I131:I194" si="2">IF(C131*F131=D130*F130,0,1)</f>
        <v>1</v>
      </c>
      <c r="J131" t="s">
        <v>39</v>
      </c>
    </row>
    <row r="132" spans="1:10">
      <c r="A132">
        <v>20150612</v>
      </c>
      <c r="B132" s="2" t="s">
        <v>9</v>
      </c>
      <c r="C132" s="8">
        <v>74300</v>
      </c>
      <c r="D132" s="8">
        <v>74300</v>
      </c>
      <c r="E132">
        <v>66248</v>
      </c>
      <c r="F132" s="9">
        <v>111457649</v>
      </c>
      <c r="G132" s="1">
        <v>8281303320700</v>
      </c>
      <c r="H132" s="1">
        <v>6210977434800</v>
      </c>
      <c r="I132">
        <f t="shared" si="2"/>
        <v>0</v>
      </c>
    </row>
    <row r="133" spans="1:10">
      <c r="A133">
        <v>20150615</v>
      </c>
      <c r="B133" s="2" t="s">
        <v>9</v>
      </c>
      <c r="C133" s="8">
        <v>74300</v>
      </c>
      <c r="D133" s="8">
        <v>75100</v>
      </c>
      <c r="E133">
        <v>66962</v>
      </c>
      <c r="F133" s="9">
        <v>111457649</v>
      </c>
      <c r="G133" s="1">
        <v>8370469439900</v>
      </c>
      <c r="H133" s="1">
        <v>6277852023600</v>
      </c>
      <c r="I133">
        <f t="shared" si="2"/>
        <v>0</v>
      </c>
    </row>
    <row r="134" spans="1:10">
      <c r="A134" s="8">
        <v>20150616</v>
      </c>
      <c r="B134" s="10" t="s">
        <v>9</v>
      </c>
      <c r="C134" s="8">
        <v>75100</v>
      </c>
      <c r="D134" s="8">
        <v>72800</v>
      </c>
      <c r="E134" s="8">
        <v>64910</v>
      </c>
      <c r="F134" s="9">
        <v>111607077</v>
      </c>
      <c r="G134" s="9">
        <v>8124995205600</v>
      </c>
      <c r="H134" s="9">
        <v>6093746349600</v>
      </c>
      <c r="I134" s="8">
        <f t="shared" si="2"/>
        <v>1</v>
      </c>
      <c r="J134" t="s">
        <v>39</v>
      </c>
    </row>
    <row r="135" spans="1:10">
      <c r="A135">
        <v>20150617</v>
      </c>
      <c r="B135" s="2" t="s">
        <v>9</v>
      </c>
      <c r="C135" s="8">
        <v>72800</v>
      </c>
      <c r="D135" s="8">
        <v>79100</v>
      </c>
      <c r="E135">
        <v>70530</v>
      </c>
      <c r="F135" s="9">
        <v>111607077</v>
      </c>
      <c r="G135" s="1">
        <v>8828119790700</v>
      </c>
      <c r="H135" s="1">
        <v>6621089783700</v>
      </c>
      <c r="I135">
        <f t="shared" si="2"/>
        <v>0</v>
      </c>
    </row>
    <row r="136" spans="1:10">
      <c r="A136" s="8">
        <v>20150618</v>
      </c>
      <c r="B136" s="10" t="s">
        <v>9</v>
      </c>
      <c r="C136" s="8">
        <v>79100</v>
      </c>
      <c r="D136" s="8">
        <v>80100</v>
      </c>
      <c r="E136" s="8">
        <v>71421</v>
      </c>
      <c r="F136" s="9">
        <v>111631981</v>
      </c>
      <c r="G136" s="9">
        <v>8941721678100</v>
      </c>
      <c r="H136" s="9">
        <v>6706291198500</v>
      </c>
      <c r="I136" s="8">
        <f t="shared" si="2"/>
        <v>1</v>
      </c>
      <c r="J136" t="s">
        <v>39</v>
      </c>
    </row>
    <row r="137" spans="1:10">
      <c r="A137">
        <v>20150619</v>
      </c>
      <c r="B137" s="2" t="s">
        <v>9</v>
      </c>
      <c r="C137" s="8">
        <v>80100</v>
      </c>
      <c r="D137" s="8">
        <v>80100</v>
      </c>
      <c r="E137">
        <v>71421</v>
      </c>
      <c r="F137" s="9">
        <v>111631981</v>
      </c>
      <c r="G137" s="1">
        <v>8941721678100</v>
      </c>
      <c r="H137" s="1">
        <v>6706291198500</v>
      </c>
      <c r="I137">
        <f t="shared" si="2"/>
        <v>0</v>
      </c>
    </row>
    <row r="138" spans="1:10">
      <c r="A138">
        <v>20150622</v>
      </c>
      <c r="B138" s="2" t="s">
        <v>9</v>
      </c>
      <c r="C138" s="8">
        <v>80100</v>
      </c>
      <c r="D138" s="8">
        <v>84800</v>
      </c>
      <c r="E138">
        <v>75611</v>
      </c>
      <c r="F138" s="9">
        <v>111631981</v>
      </c>
      <c r="G138" s="1">
        <v>9466391988800</v>
      </c>
      <c r="H138" s="1">
        <v>7099793928000</v>
      </c>
      <c r="I138">
        <f t="shared" si="2"/>
        <v>0</v>
      </c>
    </row>
    <row r="139" spans="1:10">
      <c r="A139" s="8">
        <v>20150623</v>
      </c>
      <c r="B139" s="10" t="s">
        <v>9</v>
      </c>
      <c r="C139" s="8">
        <v>84800</v>
      </c>
      <c r="D139" s="8">
        <v>82800</v>
      </c>
      <c r="E139" s="8">
        <v>73829</v>
      </c>
      <c r="F139" s="9">
        <v>111777258</v>
      </c>
      <c r="G139" s="9">
        <v>9255156962400</v>
      </c>
      <c r="H139" s="9">
        <v>6941367680400</v>
      </c>
      <c r="I139" s="8">
        <f t="shared" si="2"/>
        <v>1</v>
      </c>
      <c r="J139" t="s">
        <v>39</v>
      </c>
    </row>
    <row r="140" spans="1:10">
      <c r="A140">
        <v>20150624</v>
      </c>
      <c r="B140" s="2" t="s">
        <v>9</v>
      </c>
      <c r="C140" s="8">
        <v>82800</v>
      </c>
      <c r="D140" s="8">
        <v>83000</v>
      </c>
      <c r="E140">
        <v>74006</v>
      </c>
      <c r="F140" s="9">
        <v>111777258</v>
      </c>
      <c r="G140" s="1">
        <v>9277512414000</v>
      </c>
      <c r="H140" s="1">
        <v>6958134269000</v>
      </c>
      <c r="I140">
        <f t="shared" si="2"/>
        <v>0</v>
      </c>
    </row>
    <row r="141" spans="1:10">
      <c r="A141">
        <v>20150625</v>
      </c>
      <c r="B141" s="2" t="s">
        <v>9</v>
      </c>
      <c r="C141" s="8">
        <v>83000</v>
      </c>
      <c r="D141" s="8">
        <v>81700</v>
      </c>
      <c r="E141">
        <v>72848</v>
      </c>
      <c r="F141" s="9">
        <v>111777258</v>
      </c>
      <c r="G141" s="1">
        <v>9132201978600</v>
      </c>
      <c r="H141" s="1">
        <v>6849151443100</v>
      </c>
      <c r="I141">
        <f t="shared" si="2"/>
        <v>0</v>
      </c>
    </row>
    <row r="142" spans="1:10">
      <c r="A142">
        <v>20150626</v>
      </c>
      <c r="B142" s="2" t="s">
        <v>9</v>
      </c>
      <c r="C142" s="8">
        <v>81700</v>
      </c>
      <c r="D142" s="8">
        <v>79500</v>
      </c>
      <c r="E142">
        <v>70886</v>
      </c>
      <c r="F142" s="9">
        <v>111777258</v>
      </c>
      <c r="G142" s="1">
        <v>8886292011000</v>
      </c>
      <c r="H142" s="1">
        <v>6664718968500</v>
      </c>
      <c r="I142">
        <f t="shared" si="2"/>
        <v>0</v>
      </c>
    </row>
    <row r="143" spans="1:10">
      <c r="A143">
        <v>20150629</v>
      </c>
      <c r="B143" s="2" t="s">
        <v>9</v>
      </c>
      <c r="C143" s="8">
        <v>79500</v>
      </c>
      <c r="D143" s="8">
        <v>78600</v>
      </c>
      <c r="E143">
        <v>70083</v>
      </c>
      <c r="F143" s="9">
        <v>111777258</v>
      </c>
      <c r="G143" s="1">
        <v>8785692478800</v>
      </c>
      <c r="H143" s="1">
        <v>6589269319800</v>
      </c>
      <c r="I143">
        <f t="shared" si="2"/>
        <v>0</v>
      </c>
    </row>
    <row r="144" spans="1:10">
      <c r="A144">
        <v>20150630</v>
      </c>
      <c r="B144" s="2" t="s">
        <v>9</v>
      </c>
      <c r="C144" s="8">
        <v>78600</v>
      </c>
      <c r="D144" s="8">
        <v>78000</v>
      </c>
      <c r="E144">
        <v>69549</v>
      </c>
      <c r="F144" s="9">
        <v>111777258</v>
      </c>
      <c r="G144" s="1">
        <v>8718626124000</v>
      </c>
      <c r="H144" s="1">
        <v>6538969554000</v>
      </c>
      <c r="I144">
        <f t="shared" si="2"/>
        <v>0</v>
      </c>
    </row>
    <row r="145" spans="1:10">
      <c r="A145">
        <v>20150701</v>
      </c>
      <c r="B145" s="2" t="s">
        <v>9</v>
      </c>
      <c r="C145" s="8">
        <v>78000</v>
      </c>
      <c r="D145" s="8">
        <v>82000</v>
      </c>
      <c r="E145">
        <v>73114</v>
      </c>
      <c r="F145" s="9">
        <v>111777258</v>
      </c>
      <c r="G145" s="1">
        <v>9165735156000</v>
      </c>
      <c r="H145" s="1">
        <v>6874301326000</v>
      </c>
      <c r="I145">
        <f t="shared" si="2"/>
        <v>0</v>
      </c>
    </row>
    <row r="146" spans="1:10">
      <c r="A146">
        <v>20150702</v>
      </c>
      <c r="B146" s="2" t="s">
        <v>9</v>
      </c>
      <c r="C146" s="8">
        <v>82000</v>
      </c>
      <c r="D146" s="8">
        <v>82700</v>
      </c>
      <c r="E146">
        <v>73739</v>
      </c>
      <c r="F146" s="9">
        <v>111777258</v>
      </c>
      <c r="G146" s="1">
        <v>9243979236600</v>
      </c>
      <c r="H146" s="1">
        <v>6932984386100</v>
      </c>
      <c r="I146">
        <f t="shared" si="2"/>
        <v>0</v>
      </c>
    </row>
    <row r="147" spans="1:10">
      <c r="A147">
        <v>20150703</v>
      </c>
      <c r="B147" s="2" t="s">
        <v>9</v>
      </c>
      <c r="C147" s="8">
        <v>82700</v>
      </c>
      <c r="D147" s="8">
        <v>80300</v>
      </c>
      <c r="E147">
        <v>71599</v>
      </c>
      <c r="F147" s="9">
        <v>111777258</v>
      </c>
      <c r="G147" s="1">
        <v>8975713817400</v>
      </c>
      <c r="H147" s="1">
        <v>6731785322900</v>
      </c>
      <c r="I147">
        <f t="shared" si="2"/>
        <v>0</v>
      </c>
    </row>
    <row r="148" spans="1:10">
      <c r="A148">
        <v>20150706</v>
      </c>
      <c r="B148" s="2" t="s">
        <v>9</v>
      </c>
      <c r="C148" s="8">
        <v>80300</v>
      </c>
      <c r="D148" s="8">
        <v>78600</v>
      </c>
      <c r="E148">
        <v>70083</v>
      </c>
      <c r="F148" s="9">
        <v>111777258</v>
      </c>
      <c r="G148" s="1">
        <v>8785692478800</v>
      </c>
      <c r="H148" s="1">
        <v>6589269319800</v>
      </c>
      <c r="I148">
        <f t="shared" si="2"/>
        <v>0</v>
      </c>
    </row>
    <row r="149" spans="1:10">
      <c r="A149">
        <v>20150707</v>
      </c>
      <c r="B149" s="2" t="s">
        <v>9</v>
      </c>
      <c r="C149" s="8">
        <v>78600</v>
      </c>
      <c r="D149" s="8">
        <v>81000</v>
      </c>
      <c r="E149">
        <v>72223</v>
      </c>
      <c r="F149" s="9">
        <v>111777258</v>
      </c>
      <c r="G149" s="1">
        <v>9053957898000</v>
      </c>
      <c r="H149" s="1">
        <v>6790468383000</v>
      </c>
      <c r="I149">
        <f t="shared" si="2"/>
        <v>0</v>
      </c>
    </row>
    <row r="150" spans="1:10">
      <c r="A150">
        <v>20150708</v>
      </c>
      <c r="B150" s="2" t="s">
        <v>9</v>
      </c>
      <c r="C150" s="8">
        <v>81000</v>
      </c>
      <c r="D150" s="8">
        <v>77300</v>
      </c>
      <c r="E150">
        <v>68924</v>
      </c>
      <c r="F150" s="9">
        <v>111777258</v>
      </c>
      <c r="G150" s="1">
        <v>8640382043400</v>
      </c>
      <c r="H150" s="1">
        <v>6480286493900</v>
      </c>
      <c r="I150">
        <f t="shared" si="2"/>
        <v>0</v>
      </c>
    </row>
    <row r="151" spans="1:10">
      <c r="A151" s="8">
        <v>20150709</v>
      </c>
      <c r="B151" s="10" t="s">
        <v>9</v>
      </c>
      <c r="C151" s="8">
        <v>77300</v>
      </c>
      <c r="D151" s="8">
        <v>77000</v>
      </c>
      <c r="E151" s="8">
        <v>68657</v>
      </c>
      <c r="F151" s="9">
        <v>111810464</v>
      </c>
      <c r="G151" s="9">
        <v>8609405728000</v>
      </c>
      <c r="H151" s="9">
        <v>6457054296000</v>
      </c>
      <c r="I151" s="8">
        <f t="shared" si="2"/>
        <v>1</v>
      </c>
      <c r="J151" t="s">
        <v>39</v>
      </c>
    </row>
    <row r="152" spans="1:10">
      <c r="A152">
        <v>20150710</v>
      </c>
      <c r="B152" s="2" t="s">
        <v>9</v>
      </c>
      <c r="C152" s="8">
        <v>77000</v>
      </c>
      <c r="D152" s="8">
        <v>76100</v>
      </c>
      <c r="E152">
        <v>67855</v>
      </c>
      <c r="F152" s="9">
        <v>111810464</v>
      </c>
      <c r="G152" s="1">
        <v>8508776310400</v>
      </c>
      <c r="H152" s="1">
        <v>6381582232800</v>
      </c>
      <c r="I152">
        <f t="shared" si="2"/>
        <v>0</v>
      </c>
    </row>
    <row r="153" spans="1:10">
      <c r="A153">
        <v>20150713</v>
      </c>
      <c r="B153" s="2" t="s">
        <v>9</v>
      </c>
      <c r="C153" s="8">
        <v>76100</v>
      </c>
      <c r="D153" s="8">
        <v>78500</v>
      </c>
      <c r="E153">
        <v>69995</v>
      </c>
      <c r="F153" s="9">
        <v>111810464</v>
      </c>
      <c r="G153" s="1">
        <v>8777121424000</v>
      </c>
      <c r="H153" s="1">
        <v>6582841068000</v>
      </c>
      <c r="I153">
        <f t="shared" si="2"/>
        <v>0</v>
      </c>
    </row>
    <row r="154" spans="1:10">
      <c r="A154">
        <v>20150714</v>
      </c>
      <c r="B154" s="2" t="s">
        <v>9</v>
      </c>
      <c r="C154" s="8">
        <v>78500</v>
      </c>
      <c r="D154" s="8">
        <v>78100</v>
      </c>
      <c r="E154">
        <v>69637</v>
      </c>
      <c r="F154" s="9">
        <v>111810464</v>
      </c>
      <c r="G154" s="1">
        <v>8732397238400</v>
      </c>
      <c r="H154" s="1">
        <v>6549297928800</v>
      </c>
      <c r="I154">
        <f t="shared" si="2"/>
        <v>0</v>
      </c>
    </row>
    <row r="155" spans="1:10">
      <c r="A155">
        <v>20150715</v>
      </c>
      <c r="B155" s="2" t="s">
        <v>9</v>
      </c>
      <c r="C155" s="8">
        <v>78100</v>
      </c>
      <c r="D155" s="8">
        <v>83000</v>
      </c>
      <c r="E155">
        <v>74006</v>
      </c>
      <c r="F155" s="9">
        <v>111810464</v>
      </c>
      <c r="G155" s="1">
        <v>9280268512000</v>
      </c>
      <c r="H155" s="1">
        <v>6960201384000</v>
      </c>
      <c r="I155">
        <f t="shared" si="2"/>
        <v>0</v>
      </c>
    </row>
    <row r="156" spans="1:10">
      <c r="A156" s="8">
        <v>20150716</v>
      </c>
      <c r="B156" s="10" t="s">
        <v>9</v>
      </c>
      <c r="C156" s="8">
        <v>83000</v>
      </c>
      <c r="D156" s="8">
        <v>83100</v>
      </c>
      <c r="E156" s="8">
        <v>74096</v>
      </c>
      <c r="F156" s="9">
        <v>111980646</v>
      </c>
      <c r="G156" s="9">
        <v>9305591682600</v>
      </c>
      <c r="H156" s="9">
        <v>6979193720400</v>
      </c>
      <c r="I156" s="8">
        <f t="shared" si="2"/>
        <v>1</v>
      </c>
      <c r="J156" t="s">
        <v>39</v>
      </c>
    </row>
    <row r="157" spans="1:10">
      <c r="A157">
        <v>20150717</v>
      </c>
      <c r="B157" s="2" t="s">
        <v>9</v>
      </c>
      <c r="C157" s="8">
        <v>83100</v>
      </c>
      <c r="D157" s="8">
        <v>83000</v>
      </c>
      <c r="E157">
        <v>74006</v>
      </c>
      <c r="F157" s="9">
        <v>111980646</v>
      </c>
      <c r="G157" s="1">
        <v>9294393618000</v>
      </c>
      <c r="H157" s="1">
        <v>6970795172000</v>
      </c>
      <c r="I157">
        <f t="shared" si="2"/>
        <v>0</v>
      </c>
    </row>
    <row r="158" spans="1:10">
      <c r="A158">
        <v>20150720</v>
      </c>
      <c r="B158" s="2" t="s">
        <v>9</v>
      </c>
      <c r="C158" s="8">
        <v>83000</v>
      </c>
      <c r="D158" s="8">
        <v>81800</v>
      </c>
      <c r="E158">
        <v>72936</v>
      </c>
      <c r="F158" s="9">
        <v>111980646</v>
      </c>
      <c r="G158" s="1">
        <v>9160016842800</v>
      </c>
      <c r="H158" s="1">
        <v>6870012591200</v>
      </c>
      <c r="I158">
        <f t="shared" si="2"/>
        <v>0</v>
      </c>
    </row>
    <row r="159" spans="1:10">
      <c r="A159">
        <v>20150721</v>
      </c>
      <c r="B159" s="2" t="s">
        <v>9</v>
      </c>
      <c r="C159" s="8">
        <v>81800</v>
      </c>
      <c r="D159" s="8">
        <v>80900</v>
      </c>
      <c r="E159">
        <v>72133</v>
      </c>
      <c r="F159" s="9">
        <v>111980646</v>
      </c>
      <c r="G159" s="1">
        <v>9059234261400</v>
      </c>
      <c r="H159" s="1">
        <v>6794425655600</v>
      </c>
      <c r="I159">
        <f t="shared" si="2"/>
        <v>0</v>
      </c>
    </row>
    <row r="160" spans="1:10">
      <c r="A160">
        <v>20150722</v>
      </c>
      <c r="B160" s="2" t="s">
        <v>9</v>
      </c>
      <c r="C160" s="8">
        <v>80900</v>
      </c>
      <c r="D160" s="8">
        <v>81700</v>
      </c>
      <c r="E160">
        <v>72848</v>
      </c>
      <c r="F160" s="9">
        <v>111980646</v>
      </c>
      <c r="G160" s="1">
        <v>9148818778200</v>
      </c>
      <c r="H160" s="1">
        <v>6861614042800</v>
      </c>
      <c r="I160">
        <f t="shared" si="2"/>
        <v>0</v>
      </c>
    </row>
    <row r="161" spans="1:10">
      <c r="A161" s="8">
        <v>20150723</v>
      </c>
      <c r="B161" s="10" t="s">
        <v>9</v>
      </c>
      <c r="C161" s="8">
        <v>81700</v>
      </c>
      <c r="D161" s="8">
        <v>80500</v>
      </c>
      <c r="E161" s="8">
        <v>71778</v>
      </c>
      <c r="F161" s="9">
        <v>111997249</v>
      </c>
      <c r="G161" s="9">
        <v>9015778544500</v>
      </c>
      <c r="H161" s="9">
        <v>6761833848000</v>
      </c>
      <c r="I161" s="8">
        <f t="shared" si="2"/>
        <v>1</v>
      </c>
      <c r="J161" t="s">
        <v>39</v>
      </c>
    </row>
    <row r="162" spans="1:10">
      <c r="A162">
        <v>20150724</v>
      </c>
      <c r="B162" s="2" t="s">
        <v>9</v>
      </c>
      <c r="C162" s="8">
        <v>80500</v>
      </c>
      <c r="D162" s="8">
        <v>81800</v>
      </c>
      <c r="E162">
        <v>72936</v>
      </c>
      <c r="F162" s="9">
        <v>111997249</v>
      </c>
      <c r="G162" s="1">
        <v>9161374968200</v>
      </c>
      <c r="H162" s="1">
        <v>6871031164800</v>
      </c>
      <c r="I162">
        <f t="shared" si="2"/>
        <v>0</v>
      </c>
    </row>
    <row r="163" spans="1:10">
      <c r="A163">
        <v>20150727</v>
      </c>
      <c r="B163" s="2" t="s">
        <v>9</v>
      </c>
      <c r="C163" s="8">
        <v>81800</v>
      </c>
      <c r="D163" s="8">
        <v>79100</v>
      </c>
      <c r="E163">
        <v>70530</v>
      </c>
      <c r="F163" s="9">
        <v>111997249</v>
      </c>
      <c r="G163" s="1">
        <v>8858982395900</v>
      </c>
      <c r="H163" s="1">
        <v>6644236737600</v>
      </c>
      <c r="I163">
        <f t="shared" si="2"/>
        <v>0</v>
      </c>
    </row>
    <row r="164" spans="1:10">
      <c r="A164">
        <v>20150728</v>
      </c>
      <c r="B164" s="2" t="s">
        <v>9</v>
      </c>
      <c r="C164" s="8">
        <v>79100</v>
      </c>
      <c r="D164" s="8">
        <v>78300</v>
      </c>
      <c r="E164">
        <v>69816</v>
      </c>
      <c r="F164" s="9">
        <v>111997249</v>
      </c>
      <c r="G164" s="1">
        <v>8769384596700</v>
      </c>
      <c r="H164" s="1">
        <v>6577038388800</v>
      </c>
      <c r="I164">
        <f t="shared" si="2"/>
        <v>0</v>
      </c>
    </row>
    <row r="165" spans="1:10">
      <c r="A165">
        <v>20150729</v>
      </c>
      <c r="B165" s="2" t="s">
        <v>9</v>
      </c>
      <c r="C165" s="8">
        <v>78300</v>
      </c>
      <c r="D165" s="8">
        <v>76200</v>
      </c>
      <c r="E165">
        <v>67943</v>
      </c>
      <c r="F165" s="9">
        <v>111997249</v>
      </c>
      <c r="G165" s="1">
        <v>8534190373800</v>
      </c>
      <c r="H165" s="1">
        <v>6400642723200</v>
      </c>
      <c r="I165">
        <f t="shared" si="2"/>
        <v>0</v>
      </c>
    </row>
    <row r="166" spans="1:10">
      <c r="A166" s="8">
        <v>20150730</v>
      </c>
      <c r="B166" s="10" t="s">
        <v>9</v>
      </c>
      <c r="C166" s="8">
        <v>76200</v>
      </c>
      <c r="D166" s="8">
        <v>76400</v>
      </c>
      <c r="E166" s="8">
        <v>68121</v>
      </c>
      <c r="F166" s="9">
        <v>112013851</v>
      </c>
      <c r="G166" s="9">
        <v>8557858216400</v>
      </c>
      <c r="H166" s="9">
        <v>6418393643200</v>
      </c>
      <c r="I166" s="8">
        <f t="shared" si="2"/>
        <v>1</v>
      </c>
      <c r="J166" t="s">
        <v>39</v>
      </c>
    </row>
    <row r="167" spans="1:10">
      <c r="A167">
        <v>20150731</v>
      </c>
      <c r="B167" s="2" t="s">
        <v>9</v>
      </c>
      <c r="C167" s="8">
        <v>76400</v>
      </c>
      <c r="D167" s="8">
        <v>77900</v>
      </c>
      <c r="E167">
        <v>69458</v>
      </c>
      <c r="F167" s="9">
        <v>112013851</v>
      </c>
      <c r="G167" s="1">
        <v>8725878992900</v>
      </c>
      <c r="H167" s="1">
        <v>6544409225200</v>
      </c>
      <c r="I167">
        <f t="shared" si="2"/>
        <v>0</v>
      </c>
    </row>
    <row r="168" spans="1:10">
      <c r="A168">
        <v>20150803</v>
      </c>
      <c r="B168" s="2" t="s">
        <v>9</v>
      </c>
      <c r="C168" s="8">
        <v>77900</v>
      </c>
      <c r="D168" s="8">
        <v>76900</v>
      </c>
      <c r="E168">
        <v>68567</v>
      </c>
      <c r="F168" s="9">
        <v>112013851</v>
      </c>
      <c r="G168" s="1">
        <v>8613865141900</v>
      </c>
      <c r="H168" s="1">
        <v>6460398837200</v>
      </c>
      <c r="I168">
        <f t="shared" si="2"/>
        <v>0</v>
      </c>
    </row>
    <row r="169" spans="1:10">
      <c r="A169">
        <v>20150804</v>
      </c>
      <c r="B169" s="2" t="s">
        <v>9</v>
      </c>
      <c r="C169" s="8">
        <v>76900</v>
      </c>
      <c r="D169" s="8">
        <v>80500</v>
      </c>
      <c r="E169">
        <v>71778</v>
      </c>
      <c r="F169" s="9">
        <v>112013851</v>
      </c>
      <c r="G169" s="1">
        <v>9017115005500</v>
      </c>
      <c r="H169" s="1">
        <v>6762836234000</v>
      </c>
      <c r="I169">
        <f t="shared" si="2"/>
        <v>0</v>
      </c>
    </row>
    <row r="170" spans="1:10">
      <c r="A170">
        <v>20150805</v>
      </c>
      <c r="B170" s="2" t="s">
        <v>9</v>
      </c>
      <c r="C170" s="8">
        <v>80500</v>
      </c>
      <c r="D170" s="8">
        <v>83000</v>
      </c>
      <c r="E170">
        <v>74006</v>
      </c>
      <c r="F170" s="9">
        <v>112013851</v>
      </c>
      <c r="G170" s="1">
        <v>9297149633000</v>
      </c>
      <c r="H170" s="1">
        <v>6972862204000</v>
      </c>
      <c r="I170">
        <f t="shared" si="2"/>
        <v>0</v>
      </c>
    </row>
    <row r="171" spans="1:10">
      <c r="A171">
        <v>20150806</v>
      </c>
      <c r="B171" s="2" t="s">
        <v>9</v>
      </c>
      <c r="C171" s="8">
        <v>83000</v>
      </c>
      <c r="D171" s="8">
        <v>84300</v>
      </c>
      <c r="E171">
        <v>75166</v>
      </c>
      <c r="F171" s="9">
        <v>112013851</v>
      </c>
      <c r="G171" s="1">
        <v>9442767639300</v>
      </c>
      <c r="H171" s="1">
        <v>7082075708400</v>
      </c>
      <c r="I171">
        <f t="shared" si="2"/>
        <v>0</v>
      </c>
    </row>
    <row r="172" spans="1:10">
      <c r="A172">
        <v>20150807</v>
      </c>
      <c r="B172" s="2" t="s">
        <v>9</v>
      </c>
      <c r="C172" s="8">
        <v>84300</v>
      </c>
      <c r="D172" s="8">
        <v>82100</v>
      </c>
      <c r="E172">
        <v>73205</v>
      </c>
      <c r="F172" s="9">
        <v>112013851</v>
      </c>
      <c r="G172" s="1">
        <v>9196337167100</v>
      </c>
      <c r="H172" s="1">
        <v>6897252854800</v>
      </c>
      <c r="I172">
        <f t="shared" si="2"/>
        <v>0</v>
      </c>
    </row>
    <row r="173" spans="1:10">
      <c r="A173">
        <v>20150810</v>
      </c>
      <c r="B173" s="2" t="s">
        <v>9</v>
      </c>
      <c r="C173" s="8">
        <v>82100</v>
      </c>
      <c r="D173" s="8">
        <v>84000</v>
      </c>
      <c r="E173">
        <v>74898</v>
      </c>
      <c r="F173" s="9">
        <v>112013851</v>
      </c>
      <c r="G173" s="1">
        <v>9409163484000</v>
      </c>
      <c r="H173" s="1">
        <v>7056872592000</v>
      </c>
      <c r="I173">
        <f t="shared" si="2"/>
        <v>0</v>
      </c>
    </row>
    <row r="174" spans="1:10">
      <c r="A174">
        <v>20150811</v>
      </c>
      <c r="B174" s="2" t="s">
        <v>9</v>
      </c>
      <c r="C174" s="8">
        <v>84000</v>
      </c>
      <c r="D174" s="8">
        <v>80500</v>
      </c>
      <c r="E174">
        <v>71778</v>
      </c>
      <c r="F174" s="9">
        <v>112013851</v>
      </c>
      <c r="G174" s="1">
        <v>9017115005500</v>
      </c>
      <c r="H174" s="1">
        <v>6762836234000</v>
      </c>
      <c r="I174">
        <f t="shared" si="2"/>
        <v>0</v>
      </c>
    </row>
    <row r="175" spans="1:10">
      <c r="A175" s="8">
        <v>20150812</v>
      </c>
      <c r="B175" s="10" t="s">
        <v>9</v>
      </c>
      <c r="C175" s="8">
        <v>80500</v>
      </c>
      <c r="D175" s="8">
        <v>81100</v>
      </c>
      <c r="E175" s="8">
        <v>72312</v>
      </c>
      <c r="F175" s="9">
        <v>112026287</v>
      </c>
      <c r="G175" s="9">
        <v>9085331875700</v>
      </c>
      <c r="H175" s="9">
        <v>6813998886500</v>
      </c>
      <c r="I175" s="8">
        <f t="shared" si="2"/>
        <v>1</v>
      </c>
      <c r="J175" t="s">
        <v>37</v>
      </c>
    </row>
    <row r="176" spans="1:10">
      <c r="A176">
        <v>20150813</v>
      </c>
      <c r="B176" s="2" t="s">
        <v>9</v>
      </c>
      <c r="C176" s="8">
        <v>81100</v>
      </c>
      <c r="D176" s="8">
        <v>81300</v>
      </c>
      <c r="E176">
        <v>72491</v>
      </c>
      <c r="F176" s="9">
        <v>112026287</v>
      </c>
      <c r="G176" s="1">
        <v>9107737133100</v>
      </c>
      <c r="H176" s="1">
        <v>6830802829500</v>
      </c>
      <c r="I176">
        <f t="shared" si="2"/>
        <v>0</v>
      </c>
    </row>
    <row r="177" spans="1:9">
      <c r="A177">
        <v>20150817</v>
      </c>
      <c r="B177" s="2" t="s">
        <v>9</v>
      </c>
      <c r="C177" s="8">
        <v>81300</v>
      </c>
      <c r="D177" s="8">
        <v>79500</v>
      </c>
      <c r="E177">
        <v>70886</v>
      </c>
      <c r="F177" s="9">
        <v>112026287</v>
      </c>
      <c r="G177" s="1">
        <v>8906089816500</v>
      </c>
      <c r="H177" s="1">
        <v>6679567342500</v>
      </c>
      <c r="I177">
        <f t="shared" si="2"/>
        <v>0</v>
      </c>
    </row>
    <row r="178" spans="1:9">
      <c r="A178">
        <v>20150818</v>
      </c>
      <c r="B178" s="2" t="s">
        <v>9</v>
      </c>
      <c r="C178" s="8">
        <v>79500</v>
      </c>
      <c r="D178" s="8">
        <v>77700</v>
      </c>
      <c r="E178">
        <v>69281</v>
      </c>
      <c r="F178" s="9">
        <v>112026287</v>
      </c>
      <c r="G178" s="1">
        <v>8704442499900</v>
      </c>
      <c r="H178" s="1">
        <v>6528331855500</v>
      </c>
      <c r="I178">
        <f t="shared" si="2"/>
        <v>0</v>
      </c>
    </row>
    <row r="179" spans="1:9">
      <c r="A179">
        <v>20150819</v>
      </c>
      <c r="B179" s="2" t="s">
        <v>9</v>
      </c>
      <c r="C179" s="8">
        <v>77700</v>
      </c>
      <c r="D179" s="8">
        <v>73600</v>
      </c>
      <c r="E179">
        <v>65625</v>
      </c>
      <c r="F179" s="9">
        <v>112026287</v>
      </c>
      <c r="G179" s="1">
        <v>8245134723200</v>
      </c>
      <c r="H179" s="1">
        <v>6183851024000</v>
      </c>
      <c r="I179">
        <f t="shared" si="2"/>
        <v>0</v>
      </c>
    </row>
    <row r="180" spans="1:9">
      <c r="A180">
        <v>20150820</v>
      </c>
      <c r="B180" s="2" t="s">
        <v>9</v>
      </c>
      <c r="C180" s="8">
        <v>73600</v>
      </c>
      <c r="D180" s="8">
        <v>70100</v>
      </c>
      <c r="E180">
        <v>62504</v>
      </c>
      <c r="F180" s="9">
        <v>112026287</v>
      </c>
      <c r="G180" s="1">
        <v>7853042718700</v>
      </c>
      <c r="H180" s="1">
        <v>5889782021500</v>
      </c>
      <c r="I180">
        <f t="shared" si="2"/>
        <v>0</v>
      </c>
    </row>
    <row r="181" spans="1:9">
      <c r="A181">
        <v>20150821</v>
      </c>
      <c r="B181" s="2" t="s">
        <v>9</v>
      </c>
      <c r="C181" s="8">
        <v>70100</v>
      </c>
      <c r="D181" s="8">
        <v>65000</v>
      </c>
      <c r="E181">
        <v>57957</v>
      </c>
      <c r="F181" s="9">
        <v>112026287</v>
      </c>
      <c r="G181" s="1">
        <v>7281708655000</v>
      </c>
      <c r="H181" s="1">
        <v>5461281475000</v>
      </c>
      <c r="I181">
        <f t="shared" si="2"/>
        <v>0</v>
      </c>
    </row>
    <row r="182" spans="1:9">
      <c r="A182">
        <v>20150824</v>
      </c>
      <c r="B182" s="2" t="s">
        <v>9</v>
      </c>
      <c r="C182" s="8">
        <v>65000</v>
      </c>
      <c r="D182" s="8">
        <v>61700</v>
      </c>
      <c r="E182">
        <v>55015</v>
      </c>
      <c r="F182" s="9">
        <v>112026287</v>
      </c>
      <c r="G182" s="1">
        <v>6912021907900</v>
      </c>
      <c r="H182" s="1">
        <v>5184016415500</v>
      </c>
      <c r="I182">
        <f t="shared" si="2"/>
        <v>0</v>
      </c>
    </row>
    <row r="183" spans="1:9">
      <c r="A183">
        <v>20150825</v>
      </c>
      <c r="B183" s="2" t="s">
        <v>9</v>
      </c>
      <c r="C183" s="8">
        <v>61700</v>
      </c>
      <c r="D183" s="8">
        <v>70500</v>
      </c>
      <c r="E183">
        <v>62861</v>
      </c>
      <c r="F183" s="9">
        <v>112026287</v>
      </c>
      <c r="G183" s="1">
        <v>7897853233500</v>
      </c>
      <c r="H183" s="1">
        <v>5923389907500</v>
      </c>
      <c r="I183">
        <f t="shared" si="2"/>
        <v>0</v>
      </c>
    </row>
    <row r="184" spans="1:9">
      <c r="A184">
        <v>20150826</v>
      </c>
      <c r="B184" s="2" t="s">
        <v>9</v>
      </c>
      <c r="C184" s="8">
        <v>70500</v>
      </c>
      <c r="D184" s="8">
        <v>71600</v>
      </c>
      <c r="E184">
        <v>63841</v>
      </c>
      <c r="F184" s="9">
        <v>112026287</v>
      </c>
      <c r="G184" s="1">
        <v>8021082149200</v>
      </c>
      <c r="H184" s="1">
        <v>6015811594000</v>
      </c>
      <c r="I184">
        <f t="shared" si="2"/>
        <v>0</v>
      </c>
    </row>
    <row r="185" spans="1:9">
      <c r="A185">
        <v>20150827</v>
      </c>
      <c r="B185" s="2" t="s">
        <v>9</v>
      </c>
      <c r="C185" s="8">
        <v>71600</v>
      </c>
      <c r="D185" s="8">
        <v>71600</v>
      </c>
      <c r="E185">
        <v>63841</v>
      </c>
      <c r="F185" s="9">
        <v>112026287</v>
      </c>
      <c r="G185" s="1">
        <v>8021082149200</v>
      </c>
      <c r="H185" s="1">
        <v>6015811594000</v>
      </c>
      <c r="I185">
        <f t="shared" si="2"/>
        <v>0</v>
      </c>
    </row>
    <row r="186" spans="1:9">
      <c r="A186">
        <v>20150828</v>
      </c>
      <c r="B186" s="2" t="s">
        <v>9</v>
      </c>
      <c r="C186" s="8">
        <v>71600</v>
      </c>
      <c r="D186" s="8">
        <v>72500</v>
      </c>
      <c r="E186">
        <v>64644</v>
      </c>
      <c r="F186" s="9">
        <v>112026287</v>
      </c>
      <c r="G186" s="1">
        <v>8121905807500</v>
      </c>
      <c r="H186" s="1">
        <v>6091429337500</v>
      </c>
      <c r="I186">
        <f t="shared" si="2"/>
        <v>0</v>
      </c>
    </row>
    <row r="187" spans="1:9">
      <c r="A187">
        <v>20150831</v>
      </c>
      <c r="B187" s="2" t="s">
        <v>9</v>
      </c>
      <c r="C187" s="8">
        <v>72500</v>
      </c>
      <c r="D187" s="8">
        <v>71000</v>
      </c>
      <c r="E187">
        <v>63307</v>
      </c>
      <c r="F187" s="9">
        <v>112026287</v>
      </c>
      <c r="G187" s="1">
        <v>7953866377000</v>
      </c>
      <c r="H187" s="1">
        <v>5965399765000</v>
      </c>
      <c r="I187">
        <f t="shared" si="2"/>
        <v>0</v>
      </c>
    </row>
    <row r="188" spans="1:9">
      <c r="A188">
        <v>20150901</v>
      </c>
      <c r="B188" s="2" t="s">
        <v>9</v>
      </c>
      <c r="C188" s="8">
        <v>71000</v>
      </c>
      <c r="D188" s="8">
        <v>70300</v>
      </c>
      <c r="E188">
        <v>62682</v>
      </c>
      <c r="F188" s="9">
        <v>112026287</v>
      </c>
      <c r="G188" s="1">
        <v>7875447976100</v>
      </c>
      <c r="H188" s="1">
        <v>5906585964500</v>
      </c>
      <c r="I188">
        <f t="shared" si="2"/>
        <v>0</v>
      </c>
    </row>
    <row r="189" spans="1:9">
      <c r="A189">
        <v>20150902</v>
      </c>
      <c r="B189" s="2" t="s">
        <v>9</v>
      </c>
      <c r="C189" s="8">
        <v>70300</v>
      </c>
      <c r="D189" s="8">
        <v>71000</v>
      </c>
      <c r="E189">
        <v>63307</v>
      </c>
      <c r="F189" s="9">
        <v>112026287</v>
      </c>
      <c r="G189" s="1">
        <v>7953866377000</v>
      </c>
      <c r="H189" s="1">
        <v>5965399765000</v>
      </c>
      <c r="I189">
        <f t="shared" si="2"/>
        <v>0</v>
      </c>
    </row>
    <row r="190" spans="1:9">
      <c r="A190">
        <v>20150903</v>
      </c>
      <c r="B190" s="2" t="s">
        <v>9</v>
      </c>
      <c r="C190" s="8">
        <v>71000</v>
      </c>
      <c r="D190" s="8">
        <v>69300</v>
      </c>
      <c r="E190">
        <v>61790</v>
      </c>
      <c r="F190" s="9">
        <v>112026287</v>
      </c>
      <c r="G190" s="1">
        <v>7763421689100</v>
      </c>
      <c r="H190" s="1">
        <v>5822566249500</v>
      </c>
      <c r="I190">
        <f t="shared" si="2"/>
        <v>0</v>
      </c>
    </row>
    <row r="191" spans="1:9">
      <c r="A191">
        <v>20150904</v>
      </c>
      <c r="B191" s="2" t="s">
        <v>9</v>
      </c>
      <c r="C191" s="8">
        <v>69300</v>
      </c>
      <c r="D191" s="8">
        <v>67000</v>
      </c>
      <c r="E191">
        <v>59740</v>
      </c>
      <c r="F191" s="9">
        <v>112026287</v>
      </c>
      <c r="G191" s="1">
        <v>7505761229000</v>
      </c>
      <c r="H191" s="1">
        <v>5629320905000</v>
      </c>
      <c r="I191">
        <f t="shared" si="2"/>
        <v>0</v>
      </c>
    </row>
    <row r="192" spans="1:9">
      <c r="A192">
        <v>20150907</v>
      </c>
      <c r="B192" s="2" t="s">
        <v>9</v>
      </c>
      <c r="C192" s="8">
        <v>67000</v>
      </c>
      <c r="D192" s="8">
        <v>67600</v>
      </c>
      <c r="E192">
        <v>60275</v>
      </c>
      <c r="F192" s="9">
        <v>112026287</v>
      </c>
      <c r="G192" s="1">
        <v>7572977001200</v>
      </c>
      <c r="H192" s="1">
        <v>5679732734000</v>
      </c>
      <c r="I192">
        <f t="shared" si="2"/>
        <v>0</v>
      </c>
    </row>
    <row r="193" spans="1:9">
      <c r="A193">
        <v>20150908</v>
      </c>
      <c r="B193" s="2" t="s">
        <v>9</v>
      </c>
      <c r="C193" s="8">
        <v>67600</v>
      </c>
      <c r="D193" s="8">
        <v>65600</v>
      </c>
      <c r="E193">
        <v>58491</v>
      </c>
      <c r="F193" s="9">
        <v>112026287</v>
      </c>
      <c r="G193" s="1">
        <v>7348924427200</v>
      </c>
      <c r="H193" s="1">
        <v>5511693304000</v>
      </c>
      <c r="I193">
        <f t="shared" si="2"/>
        <v>0</v>
      </c>
    </row>
    <row r="194" spans="1:9">
      <c r="A194">
        <v>20150909</v>
      </c>
      <c r="B194" s="2" t="s">
        <v>9</v>
      </c>
      <c r="C194" s="8">
        <v>65600</v>
      </c>
      <c r="D194" s="8">
        <v>69800</v>
      </c>
      <c r="E194">
        <v>62236</v>
      </c>
      <c r="F194" s="9">
        <v>112026287</v>
      </c>
      <c r="G194" s="1">
        <v>7819434832600</v>
      </c>
      <c r="H194" s="1">
        <v>5864576107000</v>
      </c>
      <c r="I194">
        <f t="shared" si="2"/>
        <v>0</v>
      </c>
    </row>
    <row r="195" spans="1:9">
      <c r="A195">
        <v>20150910</v>
      </c>
      <c r="B195" s="2" t="s">
        <v>9</v>
      </c>
      <c r="C195" s="8">
        <v>69800</v>
      </c>
      <c r="D195" s="8">
        <v>69400</v>
      </c>
      <c r="E195">
        <v>61880</v>
      </c>
      <c r="F195" s="9">
        <v>112026287</v>
      </c>
      <c r="G195" s="1">
        <v>7774624317800</v>
      </c>
      <c r="H195" s="1">
        <v>5830968221000</v>
      </c>
      <c r="I195">
        <f t="shared" ref="I195:I258" si="3">IF(C195*F195=D194*F194,0,1)</f>
        <v>0</v>
      </c>
    </row>
    <row r="196" spans="1:9">
      <c r="A196">
        <v>20150911</v>
      </c>
      <c r="B196" s="2" t="s">
        <v>9</v>
      </c>
      <c r="C196" s="8">
        <v>69400</v>
      </c>
      <c r="D196" s="8">
        <v>71500</v>
      </c>
      <c r="E196">
        <v>63753</v>
      </c>
      <c r="F196" s="9">
        <v>112026287</v>
      </c>
      <c r="G196" s="1">
        <v>8009879520500</v>
      </c>
      <c r="H196" s="1">
        <v>6007409622500</v>
      </c>
      <c r="I196">
        <f t="shared" si="3"/>
        <v>0</v>
      </c>
    </row>
    <row r="197" spans="1:9">
      <c r="A197">
        <v>20150914</v>
      </c>
      <c r="B197" s="2" t="s">
        <v>9</v>
      </c>
      <c r="C197" s="8">
        <v>71500</v>
      </c>
      <c r="D197" s="8">
        <v>70100</v>
      </c>
      <c r="E197">
        <v>62504</v>
      </c>
      <c r="F197" s="9">
        <v>112026287</v>
      </c>
      <c r="G197" s="1">
        <v>7853042718700</v>
      </c>
      <c r="H197" s="1">
        <v>5889782021500</v>
      </c>
      <c r="I197">
        <f t="shared" si="3"/>
        <v>0</v>
      </c>
    </row>
    <row r="198" spans="1:9">
      <c r="A198">
        <v>20150915</v>
      </c>
      <c r="B198" s="2" t="s">
        <v>9</v>
      </c>
      <c r="C198" s="8">
        <v>70100</v>
      </c>
      <c r="D198" s="8">
        <v>70900</v>
      </c>
      <c r="E198">
        <v>63218</v>
      </c>
      <c r="F198" s="9">
        <v>112026287</v>
      </c>
      <c r="G198" s="1">
        <v>7942663748300</v>
      </c>
      <c r="H198" s="1">
        <v>5956997793500</v>
      </c>
      <c r="I198">
        <f t="shared" si="3"/>
        <v>0</v>
      </c>
    </row>
    <row r="199" spans="1:9">
      <c r="A199">
        <v>20150916</v>
      </c>
      <c r="B199" s="2" t="s">
        <v>9</v>
      </c>
      <c r="C199" s="8">
        <v>70900</v>
      </c>
      <c r="D199" s="8">
        <v>71100</v>
      </c>
      <c r="E199">
        <v>63395</v>
      </c>
      <c r="F199" s="9">
        <v>112026287</v>
      </c>
      <c r="G199" s="1">
        <v>7965069005700</v>
      </c>
      <c r="H199" s="1">
        <v>5973801736500</v>
      </c>
      <c r="I199">
        <f t="shared" si="3"/>
        <v>0</v>
      </c>
    </row>
    <row r="200" spans="1:9">
      <c r="A200">
        <v>20150917</v>
      </c>
      <c r="B200" s="2" t="s">
        <v>9</v>
      </c>
      <c r="C200" s="8">
        <v>71100</v>
      </c>
      <c r="D200" s="8">
        <v>68500</v>
      </c>
      <c r="E200">
        <v>61078</v>
      </c>
      <c r="F200" s="9">
        <v>112026287</v>
      </c>
      <c r="G200" s="1">
        <v>7673800659500</v>
      </c>
      <c r="H200" s="1">
        <v>5755350477500</v>
      </c>
      <c r="I200">
        <f t="shared" si="3"/>
        <v>0</v>
      </c>
    </row>
    <row r="201" spans="1:9">
      <c r="A201">
        <v>20150918</v>
      </c>
      <c r="B201" s="2" t="s">
        <v>9</v>
      </c>
      <c r="C201" s="8">
        <v>68500</v>
      </c>
      <c r="D201" s="8">
        <v>71800</v>
      </c>
      <c r="E201">
        <v>64019</v>
      </c>
      <c r="F201" s="9">
        <v>112026287</v>
      </c>
      <c r="G201" s="1">
        <v>8043487406600</v>
      </c>
      <c r="H201" s="1">
        <v>6032615537000</v>
      </c>
      <c r="I201">
        <f t="shared" si="3"/>
        <v>0</v>
      </c>
    </row>
    <row r="202" spans="1:9">
      <c r="A202">
        <v>20150921</v>
      </c>
      <c r="B202" s="2" t="s">
        <v>9</v>
      </c>
      <c r="C202" s="8">
        <v>71800</v>
      </c>
      <c r="D202" s="8">
        <v>71800</v>
      </c>
      <c r="E202">
        <v>64019</v>
      </c>
      <c r="F202" s="9">
        <v>112026287</v>
      </c>
      <c r="G202" s="1">
        <v>8043487406600</v>
      </c>
      <c r="H202" s="1">
        <v>6032615537000</v>
      </c>
      <c r="I202">
        <f t="shared" si="3"/>
        <v>0</v>
      </c>
    </row>
    <row r="203" spans="1:9">
      <c r="A203">
        <v>20150922</v>
      </c>
      <c r="B203" s="2" t="s">
        <v>9</v>
      </c>
      <c r="C203" s="8">
        <v>71800</v>
      </c>
      <c r="D203" s="8">
        <v>71200</v>
      </c>
      <c r="E203">
        <v>63485</v>
      </c>
      <c r="F203" s="9">
        <v>112026287</v>
      </c>
      <c r="G203" s="1">
        <v>7976271634400</v>
      </c>
      <c r="H203" s="1">
        <v>5982203708000</v>
      </c>
      <c r="I203">
        <f t="shared" si="3"/>
        <v>0</v>
      </c>
    </row>
    <row r="204" spans="1:9">
      <c r="A204">
        <v>20150923</v>
      </c>
      <c r="B204" s="2" t="s">
        <v>9</v>
      </c>
      <c r="C204" s="8">
        <v>71200</v>
      </c>
      <c r="D204" s="8">
        <v>69800</v>
      </c>
      <c r="E204">
        <v>62236</v>
      </c>
      <c r="F204" s="9">
        <v>112026287</v>
      </c>
      <c r="G204" s="1">
        <v>7819434832600</v>
      </c>
      <c r="H204" s="1">
        <v>5864576107000</v>
      </c>
      <c r="I204">
        <f t="shared" si="3"/>
        <v>0</v>
      </c>
    </row>
    <row r="205" spans="1:9">
      <c r="A205">
        <v>20150924</v>
      </c>
      <c r="B205" s="2" t="s">
        <v>9</v>
      </c>
      <c r="C205" s="8">
        <v>69800</v>
      </c>
      <c r="D205" s="8">
        <v>70400</v>
      </c>
      <c r="E205">
        <v>62772</v>
      </c>
      <c r="F205" s="9">
        <v>112026287</v>
      </c>
      <c r="G205" s="1">
        <v>7886650604800</v>
      </c>
      <c r="H205" s="1">
        <v>5914987936000</v>
      </c>
      <c r="I205">
        <f t="shared" si="3"/>
        <v>0</v>
      </c>
    </row>
    <row r="206" spans="1:9">
      <c r="A206">
        <v>20150925</v>
      </c>
      <c r="B206" s="2" t="s">
        <v>9</v>
      </c>
      <c r="C206" s="8">
        <v>70400</v>
      </c>
      <c r="D206" s="8">
        <v>69900</v>
      </c>
      <c r="E206">
        <v>62327</v>
      </c>
      <c r="F206" s="9">
        <v>112026287</v>
      </c>
      <c r="G206" s="1">
        <v>7830637461300</v>
      </c>
      <c r="H206" s="1">
        <v>5872978078500</v>
      </c>
      <c r="I206">
        <f t="shared" si="3"/>
        <v>0</v>
      </c>
    </row>
    <row r="207" spans="1:9">
      <c r="A207">
        <v>20150930</v>
      </c>
      <c r="B207" s="2" t="s">
        <v>9</v>
      </c>
      <c r="C207" s="8">
        <v>69900</v>
      </c>
      <c r="D207" s="8">
        <v>67900</v>
      </c>
      <c r="E207">
        <v>60542</v>
      </c>
      <c r="F207" s="9">
        <v>112026287</v>
      </c>
      <c r="G207" s="1">
        <v>7606584887300</v>
      </c>
      <c r="H207" s="1">
        <v>5704938648500</v>
      </c>
      <c r="I207">
        <f t="shared" si="3"/>
        <v>0</v>
      </c>
    </row>
    <row r="208" spans="1:9">
      <c r="A208">
        <v>20151001</v>
      </c>
      <c r="B208" s="2" t="s">
        <v>9</v>
      </c>
      <c r="C208" s="8">
        <v>67900</v>
      </c>
      <c r="D208" s="8">
        <v>68100</v>
      </c>
      <c r="E208">
        <v>60720</v>
      </c>
      <c r="F208" s="9">
        <v>112026287</v>
      </c>
      <c r="G208" s="1">
        <v>7628990144700</v>
      </c>
      <c r="H208" s="1">
        <v>5721742591500</v>
      </c>
      <c r="I208">
        <f t="shared" si="3"/>
        <v>0</v>
      </c>
    </row>
    <row r="209" spans="1:9">
      <c r="A209">
        <v>20151002</v>
      </c>
      <c r="B209" s="2" t="s">
        <v>9</v>
      </c>
      <c r="C209" s="8">
        <v>68100</v>
      </c>
      <c r="D209" s="8">
        <v>70000</v>
      </c>
      <c r="E209">
        <v>62415</v>
      </c>
      <c r="F209" s="9">
        <v>112026287</v>
      </c>
      <c r="G209" s="1">
        <v>7841840090000</v>
      </c>
      <c r="H209" s="1">
        <v>5881380050000</v>
      </c>
      <c r="I209">
        <f t="shared" si="3"/>
        <v>0</v>
      </c>
    </row>
    <row r="210" spans="1:9">
      <c r="A210">
        <v>20151005</v>
      </c>
      <c r="B210" s="2" t="s">
        <v>9</v>
      </c>
      <c r="C210" s="8">
        <v>70000</v>
      </c>
      <c r="D210" s="8">
        <v>69700</v>
      </c>
      <c r="E210">
        <v>62147</v>
      </c>
      <c r="F210" s="9">
        <v>112026287</v>
      </c>
      <c r="G210" s="1">
        <v>7808232203900</v>
      </c>
      <c r="H210" s="1">
        <v>5856174135500</v>
      </c>
      <c r="I210">
        <f t="shared" si="3"/>
        <v>0</v>
      </c>
    </row>
    <row r="211" spans="1:9">
      <c r="A211">
        <v>20151006</v>
      </c>
      <c r="B211" s="2" t="s">
        <v>9</v>
      </c>
      <c r="C211" s="8">
        <v>69700</v>
      </c>
      <c r="D211" s="8">
        <v>70200</v>
      </c>
      <c r="E211">
        <v>62593</v>
      </c>
      <c r="F211" s="9">
        <v>112026287</v>
      </c>
      <c r="G211" s="1">
        <v>7864245347400</v>
      </c>
      <c r="H211" s="1">
        <v>5898183993000</v>
      </c>
      <c r="I211">
        <f t="shared" si="3"/>
        <v>0</v>
      </c>
    </row>
    <row r="212" spans="1:9">
      <c r="A212">
        <v>20151007</v>
      </c>
      <c r="B212" s="2" t="s">
        <v>9</v>
      </c>
      <c r="C212" s="8">
        <v>70200</v>
      </c>
      <c r="D212" s="8">
        <v>69500</v>
      </c>
      <c r="E212">
        <v>61969</v>
      </c>
      <c r="F212" s="9">
        <v>112026287</v>
      </c>
      <c r="G212" s="1">
        <v>7785826946500</v>
      </c>
      <c r="H212" s="1">
        <v>5839370192500</v>
      </c>
      <c r="I212">
        <f t="shared" si="3"/>
        <v>0</v>
      </c>
    </row>
    <row r="213" spans="1:9">
      <c r="A213">
        <v>20151008</v>
      </c>
      <c r="B213" s="2" t="s">
        <v>9</v>
      </c>
      <c r="C213" s="8">
        <v>69500</v>
      </c>
      <c r="D213" s="8">
        <v>70000</v>
      </c>
      <c r="E213">
        <v>62415</v>
      </c>
      <c r="F213" s="9">
        <v>112026287</v>
      </c>
      <c r="G213" s="1">
        <v>7841840090000</v>
      </c>
      <c r="H213" s="1">
        <v>5881380050000</v>
      </c>
      <c r="I213">
        <f t="shared" si="3"/>
        <v>0</v>
      </c>
    </row>
    <row r="214" spans="1:9">
      <c r="A214">
        <v>20151012</v>
      </c>
      <c r="B214" s="2" t="s">
        <v>9</v>
      </c>
      <c r="C214" s="8">
        <v>70000</v>
      </c>
      <c r="D214" s="8">
        <v>69200</v>
      </c>
      <c r="E214">
        <v>61702</v>
      </c>
      <c r="F214" s="9">
        <v>112026287</v>
      </c>
      <c r="G214" s="1">
        <v>7752219060400</v>
      </c>
      <c r="H214" s="1">
        <v>5814164278000</v>
      </c>
      <c r="I214">
        <f t="shared" si="3"/>
        <v>0</v>
      </c>
    </row>
    <row r="215" spans="1:9">
      <c r="A215">
        <v>20151013</v>
      </c>
      <c r="B215" s="2" t="s">
        <v>9</v>
      </c>
      <c r="C215" s="8">
        <v>69200</v>
      </c>
      <c r="D215" s="8">
        <v>72000</v>
      </c>
      <c r="E215">
        <v>64198</v>
      </c>
      <c r="F215" s="9">
        <v>112026287</v>
      </c>
      <c r="G215" s="1">
        <v>8065892664000</v>
      </c>
      <c r="H215" s="1">
        <v>6049419480000</v>
      </c>
      <c r="I215">
        <f t="shared" si="3"/>
        <v>0</v>
      </c>
    </row>
    <row r="216" spans="1:9">
      <c r="A216">
        <v>20151014</v>
      </c>
      <c r="B216" s="2" t="s">
        <v>9</v>
      </c>
      <c r="C216" s="8">
        <v>72000</v>
      </c>
      <c r="D216" s="8">
        <v>71400</v>
      </c>
      <c r="E216">
        <v>63664</v>
      </c>
      <c r="F216" s="9">
        <v>112026287</v>
      </c>
      <c r="G216" s="1">
        <v>7998676891800</v>
      </c>
      <c r="H216" s="1">
        <v>5999007651000</v>
      </c>
      <c r="I216">
        <f t="shared" si="3"/>
        <v>0</v>
      </c>
    </row>
    <row r="217" spans="1:9">
      <c r="A217">
        <v>20151015</v>
      </c>
      <c r="B217" s="2" t="s">
        <v>9</v>
      </c>
      <c r="C217" s="8">
        <v>71400</v>
      </c>
      <c r="D217" s="8">
        <v>71400</v>
      </c>
      <c r="E217">
        <v>63664</v>
      </c>
      <c r="F217" s="9">
        <v>112026287</v>
      </c>
      <c r="G217" s="1">
        <v>7998676891800</v>
      </c>
      <c r="H217" s="1">
        <v>5999007651000</v>
      </c>
      <c r="I217">
        <f t="shared" si="3"/>
        <v>0</v>
      </c>
    </row>
    <row r="218" spans="1:9">
      <c r="A218">
        <v>20151016</v>
      </c>
      <c r="B218" s="2" t="s">
        <v>9</v>
      </c>
      <c r="C218" s="8">
        <v>71400</v>
      </c>
      <c r="D218" s="8">
        <v>73900</v>
      </c>
      <c r="E218">
        <v>65893</v>
      </c>
      <c r="F218" s="9">
        <v>112026287</v>
      </c>
      <c r="G218" s="1">
        <v>8278742609300</v>
      </c>
      <c r="H218" s="1">
        <v>6209056938500</v>
      </c>
      <c r="I218">
        <f t="shared" si="3"/>
        <v>0</v>
      </c>
    </row>
    <row r="219" spans="1:9">
      <c r="A219">
        <v>20151019</v>
      </c>
      <c r="B219" s="2" t="s">
        <v>9</v>
      </c>
      <c r="C219" s="8">
        <v>73900</v>
      </c>
      <c r="D219" s="8">
        <v>77600</v>
      </c>
      <c r="E219">
        <v>69192</v>
      </c>
      <c r="F219" s="9">
        <v>112026287</v>
      </c>
      <c r="G219" s="1">
        <v>8693239871200</v>
      </c>
      <c r="H219" s="1">
        <v>6519929884000</v>
      </c>
      <c r="I219">
        <f t="shared" si="3"/>
        <v>0</v>
      </c>
    </row>
    <row r="220" spans="1:9">
      <c r="A220">
        <v>20151020</v>
      </c>
      <c r="B220" s="2" t="s">
        <v>9</v>
      </c>
      <c r="C220" s="8">
        <v>77600</v>
      </c>
      <c r="D220" s="8">
        <v>77500</v>
      </c>
      <c r="E220">
        <v>69104</v>
      </c>
      <c r="F220" s="9">
        <v>112026287</v>
      </c>
      <c r="G220" s="1">
        <v>8682037242500</v>
      </c>
      <c r="H220" s="1">
        <v>6511527912500</v>
      </c>
      <c r="I220">
        <f t="shared" si="3"/>
        <v>0</v>
      </c>
    </row>
    <row r="221" spans="1:9">
      <c r="A221">
        <v>20151021</v>
      </c>
      <c r="B221" s="2" t="s">
        <v>9</v>
      </c>
      <c r="C221" s="8">
        <v>77500</v>
      </c>
      <c r="D221" s="8">
        <v>77500</v>
      </c>
      <c r="E221">
        <v>69104</v>
      </c>
      <c r="F221" s="9">
        <v>112026287</v>
      </c>
      <c r="G221" s="1">
        <v>8682037242500</v>
      </c>
      <c r="H221" s="1">
        <v>6511527912500</v>
      </c>
      <c r="I221">
        <f t="shared" si="3"/>
        <v>0</v>
      </c>
    </row>
    <row r="222" spans="1:9">
      <c r="A222">
        <v>20151022</v>
      </c>
      <c r="B222" s="2" t="s">
        <v>9</v>
      </c>
      <c r="C222" s="8">
        <v>77500</v>
      </c>
      <c r="D222" s="8">
        <v>75300</v>
      </c>
      <c r="E222">
        <v>67141</v>
      </c>
      <c r="F222" s="9">
        <v>112026287</v>
      </c>
      <c r="G222" s="1">
        <v>8435579411100</v>
      </c>
      <c r="H222" s="1">
        <v>6326684539500</v>
      </c>
      <c r="I222">
        <f t="shared" si="3"/>
        <v>0</v>
      </c>
    </row>
    <row r="223" spans="1:9">
      <c r="A223">
        <v>20151023</v>
      </c>
      <c r="B223" s="2" t="s">
        <v>9</v>
      </c>
      <c r="C223" s="8">
        <v>75300</v>
      </c>
      <c r="D223" s="8">
        <v>78000</v>
      </c>
      <c r="E223">
        <v>69549</v>
      </c>
      <c r="F223" s="9">
        <v>112026287</v>
      </c>
      <c r="G223" s="1">
        <v>8738050386000</v>
      </c>
      <c r="H223" s="1">
        <v>6553537770000</v>
      </c>
      <c r="I223">
        <f t="shared" si="3"/>
        <v>0</v>
      </c>
    </row>
    <row r="224" spans="1:9">
      <c r="A224">
        <v>20151026</v>
      </c>
      <c r="B224" s="2" t="s">
        <v>9</v>
      </c>
      <c r="C224" s="8">
        <v>78000</v>
      </c>
      <c r="D224" s="8">
        <v>78200</v>
      </c>
      <c r="E224">
        <v>69726</v>
      </c>
      <c r="F224" s="9">
        <v>112026287</v>
      </c>
      <c r="G224" s="1">
        <v>8760455643400</v>
      </c>
      <c r="H224" s="1">
        <v>6570341713000</v>
      </c>
      <c r="I224">
        <f t="shared" si="3"/>
        <v>0</v>
      </c>
    </row>
    <row r="225" spans="1:10">
      <c r="A225">
        <v>20151027</v>
      </c>
      <c r="B225" s="2" t="s">
        <v>9</v>
      </c>
      <c r="C225" s="8">
        <v>78200</v>
      </c>
      <c r="D225" s="8">
        <v>76000</v>
      </c>
      <c r="E225">
        <v>67765</v>
      </c>
      <c r="F225" s="9">
        <v>112026287</v>
      </c>
      <c r="G225" s="1">
        <v>8513997812000</v>
      </c>
      <c r="H225" s="1">
        <v>6385498340000</v>
      </c>
      <c r="I225">
        <f t="shared" si="3"/>
        <v>0</v>
      </c>
    </row>
    <row r="226" spans="1:10">
      <c r="A226">
        <v>20151028</v>
      </c>
      <c r="B226" s="2" t="s">
        <v>9</v>
      </c>
      <c r="C226" s="8">
        <v>76000</v>
      </c>
      <c r="D226" s="8">
        <v>79600</v>
      </c>
      <c r="E226">
        <v>70975</v>
      </c>
      <c r="F226" s="9">
        <v>112026287</v>
      </c>
      <c r="G226" s="1">
        <v>8917292445200</v>
      </c>
      <c r="H226" s="1">
        <v>6687969314000</v>
      </c>
      <c r="I226">
        <f t="shared" si="3"/>
        <v>0</v>
      </c>
    </row>
    <row r="227" spans="1:10">
      <c r="A227">
        <v>20151029</v>
      </c>
      <c r="B227" s="2" t="s">
        <v>9</v>
      </c>
      <c r="C227" s="8">
        <v>79600</v>
      </c>
      <c r="D227" s="8">
        <v>77100</v>
      </c>
      <c r="E227">
        <v>68746</v>
      </c>
      <c r="F227" s="9">
        <v>112026287</v>
      </c>
      <c r="G227" s="1">
        <v>8637226727700</v>
      </c>
      <c r="H227" s="1">
        <v>6477920026500</v>
      </c>
      <c r="I227">
        <f t="shared" si="3"/>
        <v>0</v>
      </c>
    </row>
    <row r="228" spans="1:10">
      <c r="A228">
        <v>20151030</v>
      </c>
      <c r="B228" s="2" t="s">
        <v>9</v>
      </c>
      <c r="C228" s="8">
        <v>77100</v>
      </c>
      <c r="D228" s="8">
        <v>77000</v>
      </c>
      <c r="E228">
        <v>68657</v>
      </c>
      <c r="F228" s="9">
        <v>112026287</v>
      </c>
      <c r="G228" s="1">
        <v>8626024099000</v>
      </c>
      <c r="H228" s="1">
        <v>6469518055000</v>
      </c>
      <c r="I228">
        <f t="shared" si="3"/>
        <v>0</v>
      </c>
    </row>
    <row r="229" spans="1:10">
      <c r="A229">
        <v>20151102</v>
      </c>
      <c r="B229" s="2" t="s">
        <v>9</v>
      </c>
      <c r="C229" s="8">
        <v>77000</v>
      </c>
      <c r="D229" s="8">
        <v>75600</v>
      </c>
      <c r="E229">
        <v>67409</v>
      </c>
      <c r="F229" s="9">
        <v>112026287</v>
      </c>
      <c r="G229" s="1">
        <v>8469187297200</v>
      </c>
      <c r="H229" s="1">
        <v>6351890454000</v>
      </c>
      <c r="I229">
        <f t="shared" si="3"/>
        <v>0</v>
      </c>
    </row>
    <row r="230" spans="1:10">
      <c r="A230">
        <v>20151103</v>
      </c>
      <c r="B230" s="2" t="s">
        <v>9</v>
      </c>
      <c r="C230" s="8">
        <v>75600</v>
      </c>
      <c r="D230" s="8">
        <v>75800</v>
      </c>
      <c r="E230">
        <v>67586</v>
      </c>
      <c r="F230" s="9">
        <v>112026287</v>
      </c>
      <c r="G230" s="1">
        <v>8491592554600</v>
      </c>
      <c r="H230" s="1">
        <v>6368694397000</v>
      </c>
      <c r="I230">
        <f t="shared" si="3"/>
        <v>0</v>
      </c>
    </row>
    <row r="231" spans="1:10">
      <c r="A231">
        <v>20151104</v>
      </c>
      <c r="B231" s="2" t="s">
        <v>9</v>
      </c>
      <c r="C231" s="8">
        <v>75800</v>
      </c>
      <c r="D231" s="8">
        <v>76000</v>
      </c>
      <c r="E231">
        <v>67765</v>
      </c>
      <c r="F231" s="9">
        <v>112026287</v>
      </c>
      <c r="G231" s="1">
        <v>8513997812000</v>
      </c>
      <c r="H231" s="1">
        <v>6385498340000</v>
      </c>
      <c r="I231">
        <f t="shared" si="3"/>
        <v>0</v>
      </c>
    </row>
    <row r="232" spans="1:10">
      <c r="A232">
        <v>20151105</v>
      </c>
      <c r="B232" s="2" t="s">
        <v>9</v>
      </c>
      <c r="C232" s="8">
        <v>76000</v>
      </c>
      <c r="D232" s="8">
        <v>76000</v>
      </c>
      <c r="E232">
        <v>67765</v>
      </c>
      <c r="F232" s="9">
        <v>112026287</v>
      </c>
      <c r="G232" s="1">
        <v>8513997812000</v>
      </c>
      <c r="H232" s="1">
        <v>6385498340000</v>
      </c>
      <c r="I232">
        <f t="shared" si="3"/>
        <v>0</v>
      </c>
    </row>
    <row r="233" spans="1:10">
      <c r="A233">
        <v>20151106</v>
      </c>
      <c r="B233" s="2" t="s">
        <v>9</v>
      </c>
      <c r="C233" s="8">
        <v>76000</v>
      </c>
      <c r="D233" s="8">
        <v>76300</v>
      </c>
      <c r="E233">
        <v>68033</v>
      </c>
      <c r="F233" s="9">
        <v>112026287</v>
      </c>
      <c r="G233" s="1">
        <v>8547605698100</v>
      </c>
      <c r="H233" s="1">
        <v>6410704254500</v>
      </c>
      <c r="I233">
        <f t="shared" si="3"/>
        <v>0</v>
      </c>
    </row>
    <row r="234" spans="1:10">
      <c r="A234">
        <v>20151109</v>
      </c>
      <c r="B234" s="2" t="s">
        <v>9</v>
      </c>
      <c r="C234" s="8">
        <v>76300</v>
      </c>
      <c r="D234" s="8">
        <v>77000</v>
      </c>
      <c r="E234">
        <v>68657</v>
      </c>
      <c r="F234" s="9">
        <v>112026287</v>
      </c>
      <c r="G234" s="1">
        <v>8626024099000</v>
      </c>
      <c r="H234" s="1">
        <v>6469518055000</v>
      </c>
      <c r="I234">
        <f t="shared" si="3"/>
        <v>0</v>
      </c>
    </row>
    <row r="235" spans="1:10">
      <c r="A235">
        <v>20151110</v>
      </c>
      <c r="B235" s="2" t="s">
        <v>9</v>
      </c>
      <c r="C235" s="8">
        <v>77000</v>
      </c>
      <c r="D235" s="8">
        <v>75800</v>
      </c>
      <c r="E235">
        <v>67586</v>
      </c>
      <c r="F235" s="9">
        <v>112026287</v>
      </c>
      <c r="G235" s="1">
        <v>8491592554600</v>
      </c>
      <c r="H235" s="1">
        <v>6368694397000</v>
      </c>
      <c r="I235">
        <f t="shared" si="3"/>
        <v>0</v>
      </c>
    </row>
    <row r="236" spans="1:10">
      <c r="A236">
        <v>20151111</v>
      </c>
      <c r="B236" s="2" t="s">
        <v>9</v>
      </c>
      <c r="C236" s="8">
        <v>75800</v>
      </c>
      <c r="D236" s="8">
        <v>79900</v>
      </c>
      <c r="E236">
        <v>71242</v>
      </c>
      <c r="F236" s="9">
        <v>112026287</v>
      </c>
      <c r="G236" s="1">
        <v>8950900331300</v>
      </c>
      <c r="H236" s="1">
        <v>6713175228500</v>
      </c>
      <c r="I236">
        <f t="shared" si="3"/>
        <v>0</v>
      </c>
    </row>
    <row r="237" spans="1:10">
      <c r="A237">
        <v>20151112</v>
      </c>
      <c r="B237" s="2" t="s">
        <v>9</v>
      </c>
      <c r="C237" s="8">
        <v>79900</v>
      </c>
      <c r="D237" s="8">
        <v>81500</v>
      </c>
      <c r="E237">
        <v>72669</v>
      </c>
      <c r="F237" s="9">
        <v>112026287</v>
      </c>
      <c r="G237" s="1">
        <v>9130142390500</v>
      </c>
      <c r="H237" s="1">
        <v>6847606772500</v>
      </c>
      <c r="I237">
        <f t="shared" si="3"/>
        <v>0</v>
      </c>
    </row>
    <row r="238" spans="1:10">
      <c r="A238">
        <v>20151113</v>
      </c>
      <c r="B238" s="2" t="s">
        <v>9</v>
      </c>
      <c r="C238" s="8">
        <v>81500</v>
      </c>
      <c r="D238" s="8">
        <v>82800</v>
      </c>
      <c r="E238">
        <v>73829</v>
      </c>
      <c r="F238" s="9">
        <v>112026287</v>
      </c>
      <c r="G238" s="1">
        <v>9275776563600</v>
      </c>
      <c r="H238" s="1">
        <v>6956832402000</v>
      </c>
      <c r="I238">
        <f t="shared" si="3"/>
        <v>0</v>
      </c>
    </row>
    <row r="239" spans="1:10">
      <c r="A239">
        <v>20151116</v>
      </c>
      <c r="B239" s="2" t="s">
        <v>9</v>
      </c>
      <c r="C239" s="8">
        <v>82800</v>
      </c>
      <c r="D239" s="8">
        <v>82100</v>
      </c>
      <c r="E239">
        <v>73205</v>
      </c>
      <c r="F239" s="9">
        <v>112026287</v>
      </c>
      <c r="G239" s="1">
        <v>9197358162700</v>
      </c>
      <c r="H239" s="1">
        <v>6898018601500</v>
      </c>
      <c r="I239">
        <f t="shared" si="3"/>
        <v>0</v>
      </c>
    </row>
    <row r="240" spans="1:10">
      <c r="A240" s="8">
        <v>20151117</v>
      </c>
      <c r="B240" s="10" t="s">
        <v>9</v>
      </c>
      <c r="C240" s="8">
        <v>82100</v>
      </c>
      <c r="D240" s="8">
        <v>86100</v>
      </c>
      <c r="E240" s="8">
        <v>76771</v>
      </c>
      <c r="F240" s="9">
        <v>112029039</v>
      </c>
      <c r="G240" s="9">
        <v>9645700257900</v>
      </c>
      <c r="H240" s="9">
        <v>7234275171900</v>
      </c>
      <c r="I240" s="8">
        <f t="shared" si="3"/>
        <v>1</v>
      </c>
      <c r="J240" t="s">
        <v>37</v>
      </c>
    </row>
    <row r="241" spans="1:10">
      <c r="A241">
        <v>20151118</v>
      </c>
      <c r="B241" s="2" t="s">
        <v>9</v>
      </c>
      <c r="C241" s="8">
        <v>86100</v>
      </c>
      <c r="D241" s="8">
        <v>89200</v>
      </c>
      <c r="E241">
        <v>79535</v>
      </c>
      <c r="F241" s="9">
        <v>112029039</v>
      </c>
      <c r="G241" s="1">
        <v>9992990278800</v>
      </c>
      <c r="H241" s="1">
        <v>7494742686800</v>
      </c>
      <c r="I241">
        <f t="shared" si="3"/>
        <v>0</v>
      </c>
    </row>
    <row r="242" spans="1:10">
      <c r="A242">
        <v>20151119</v>
      </c>
      <c r="B242" s="2" t="s">
        <v>9</v>
      </c>
      <c r="C242" s="8">
        <v>89200</v>
      </c>
      <c r="D242" s="8">
        <v>90700</v>
      </c>
      <c r="E242">
        <v>80872</v>
      </c>
      <c r="F242" s="9">
        <v>112029039</v>
      </c>
      <c r="G242" s="1">
        <v>10161033837300</v>
      </c>
      <c r="H242" s="1">
        <v>7620775355300</v>
      </c>
      <c r="I242">
        <f t="shared" si="3"/>
        <v>0</v>
      </c>
    </row>
    <row r="243" spans="1:10">
      <c r="A243">
        <v>20151120</v>
      </c>
      <c r="B243" s="2" t="s">
        <v>9</v>
      </c>
      <c r="C243" s="8">
        <v>90700</v>
      </c>
      <c r="D243" s="8">
        <v>91400</v>
      </c>
      <c r="E243">
        <v>81497</v>
      </c>
      <c r="F243" s="9">
        <v>112029039</v>
      </c>
      <c r="G243" s="1">
        <v>10239454164600</v>
      </c>
      <c r="H243" s="1">
        <v>7679590600600</v>
      </c>
      <c r="I243">
        <f t="shared" si="3"/>
        <v>0</v>
      </c>
    </row>
    <row r="244" spans="1:10">
      <c r="A244">
        <v>20151123</v>
      </c>
      <c r="B244" s="2" t="s">
        <v>9</v>
      </c>
      <c r="C244" s="8">
        <v>91400</v>
      </c>
      <c r="D244" s="8">
        <v>90700</v>
      </c>
      <c r="E244">
        <v>80872</v>
      </c>
      <c r="F244" s="9">
        <v>112029039</v>
      </c>
      <c r="G244" s="1">
        <v>10161033837300</v>
      </c>
      <c r="H244" s="1">
        <v>7620775355300</v>
      </c>
      <c r="I244">
        <f t="shared" si="3"/>
        <v>0</v>
      </c>
    </row>
    <row r="245" spans="1:10">
      <c r="A245">
        <v>20151124</v>
      </c>
      <c r="B245" s="2" t="s">
        <v>9</v>
      </c>
      <c r="C245" s="8">
        <v>90700</v>
      </c>
      <c r="D245" s="8">
        <v>90400</v>
      </c>
      <c r="E245">
        <v>80605</v>
      </c>
      <c r="F245" s="9">
        <v>112029039</v>
      </c>
      <c r="G245" s="1">
        <v>10127425125600</v>
      </c>
      <c r="H245" s="1">
        <v>7595568821600</v>
      </c>
      <c r="I245">
        <f t="shared" si="3"/>
        <v>0</v>
      </c>
    </row>
    <row r="246" spans="1:10">
      <c r="A246">
        <v>20151125</v>
      </c>
      <c r="B246" s="2" t="s">
        <v>9</v>
      </c>
      <c r="C246" s="8">
        <v>90400</v>
      </c>
      <c r="D246" s="8">
        <v>88100</v>
      </c>
      <c r="E246">
        <v>78554</v>
      </c>
      <c r="F246" s="9">
        <v>112029039</v>
      </c>
      <c r="G246" s="1">
        <v>9869758335900</v>
      </c>
      <c r="H246" s="1">
        <v>7402318729900</v>
      </c>
      <c r="I246">
        <f t="shared" si="3"/>
        <v>0</v>
      </c>
    </row>
    <row r="247" spans="1:10">
      <c r="A247">
        <v>20151126</v>
      </c>
      <c r="B247" s="2" t="s">
        <v>9</v>
      </c>
      <c r="C247" s="8">
        <v>88100</v>
      </c>
      <c r="D247" s="8">
        <v>88000</v>
      </c>
      <c r="E247">
        <v>78464</v>
      </c>
      <c r="F247" s="9">
        <v>112029039</v>
      </c>
      <c r="G247" s="1">
        <v>9858555432000</v>
      </c>
      <c r="H247" s="1">
        <v>7393916552000</v>
      </c>
      <c r="I247">
        <f t="shared" si="3"/>
        <v>0</v>
      </c>
    </row>
    <row r="248" spans="1:10">
      <c r="A248">
        <v>20151127</v>
      </c>
      <c r="B248" s="2" t="s">
        <v>9</v>
      </c>
      <c r="C248" s="8">
        <v>88000</v>
      </c>
      <c r="D248" s="8">
        <v>87500</v>
      </c>
      <c r="E248">
        <v>78019</v>
      </c>
      <c r="F248" s="9">
        <v>112029039</v>
      </c>
      <c r="G248" s="1">
        <v>9802540912500</v>
      </c>
      <c r="H248" s="1">
        <v>7351905662500</v>
      </c>
      <c r="I248">
        <f t="shared" si="3"/>
        <v>0</v>
      </c>
    </row>
    <row r="249" spans="1:10">
      <c r="A249">
        <v>20151130</v>
      </c>
      <c r="B249" s="2" t="s">
        <v>9</v>
      </c>
      <c r="C249" s="8">
        <v>87500</v>
      </c>
      <c r="D249" s="8">
        <v>86300</v>
      </c>
      <c r="E249">
        <v>76949</v>
      </c>
      <c r="F249" s="9">
        <v>112029039</v>
      </c>
      <c r="G249" s="1">
        <v>9668106065700</v>
      </c>
      <c r="H249" s="1">
        <v>7251079527700</v>
      </c>
      <c r="I249">
        <f t="shared" si="3"/>
        <v>0</v>
      </c>
    </row>
    <row r="250" spans="1:10">
      <c r="A250" s="8">
        <v>20151201</v>
      </c>
      <c r="B250" s="10" t="s">
        <v>9</v>
      </c>
      <c r="C250" s="8">
        <v>86300</v>
      </c>
      <c r="D250" s="8">
        <v>87500</v>
      </c>
      <c r="E250" s="8">
        <v>78019</v>
      </c>
      <c r="F250" s="9">
        <v>112037340</v>
      </c>
      <c r="G250" s="9">
        <v>9803267250000</v>
      </c>
      <c r="H250" s="9">
        <v>7352450437500</v>
      </c>
      <c r="I250" s="8">
        <f t="shared" si="3"/>
        <v>1</v>
      </c>
      <c r="J250" t="s">
        <v>39</v>
      </c>
    </row>
    <row r="251" spans="1:10">
      <c r="A251">
        <v>20151202</v>
      </c>
      <c r="B251" s="2" t="s">
        <v>9</v>
      </c>
      <c r="C251" s="8">
        <v>87500</v>
      </c>
      <c r="D251" s="8">
        <v>86300</v>
      </c>
      <c r="E251">
        <v>76949</v>
      </c>
      <c r="F251" s="9">
        <v>112037340</v>
      </c>
      <c r="G251" s="1">
        <v>9668822442000</v>
      </c>
      <c r="H251" s="1">
        <v>7251616831500</v>
      </c>
      <c r="I251">
        <f t="shared" si="3"/>
        <v>0</v>
      </c>
    </row>
    <row r="252" spans="1:10">
      <c r="A252">
        <v>20151203</v>
      </c>
      <c r="B252" s="2" t="s">
        <v>9</v>
      </c>
      <c r="C252" s="8">
        <v>86300</v>
      </c>
      <c r="D252" s="8">
        <v>87800</v>
      </c>
      <c r="E252">
        <v>78287</v>
      </c>
      <c r="F252" s="9">
        <v>112037340</v>
      </c>
      <c r="G252" s="1">
        <v>9836878452000</v>
      </c>
      <c r="H252" s="1">
        <v>7377658839000</v>
      </c>
      <c r="I252">
        <f t="shared" si="3"/>
        <v>0</v>
      </c>
    </row>
    <row r="253" spans="1:10">
      <c r="A253">
        <v>20151204</v>
      </c>
      <c r="B253" s="2" t="s">
        <v>9</v>
      </c>
      <c r="C253" s="8">
        <v>87800</v>
      </c>
      <c r="D253" s="8">
        <v>86700</v>
      </c>
      <c r="E253">
        <v>77306</v>
      </c>
      <c r="F253" s="9">
        <v>112037340</v>
      </c>
      <c r="G253" s="1">
        <v>9713637378000</v>
      </c>
      <c r="H253" s="1">
        <v>7285228033500</v>
      </c>
      <c r="I253">
        <f t="shared" si="3"/>
        <v>0</v>
      </c>
    </row>
    <row r="254" spans="1:10">
      <c r="A254" s="8">
        <v>20151207</v>
      </c>
      <c r="B254" s="10" t="s">
        <v>9</v>
      </c>
      <c r="C254" s="8">
        <v>86700</v>
      </c>
      <c r="D254" s="8">
        <v>83900</v>
      </c>
      <c r="E254" s="8">
        <v>74809</v>
      </c>
      <c r="F254" s="9">
        <v>112078848</v>
      </c>
      <c r="G254" s="9">
        <v>9403415347200</v>
      </c>
      <c r="H254" s="9">
        <v>7052561510400</v>
      </c>
      <c r="I254" s="8">
        <f t="shared" si="3"/>
        <v>1</v>
      </c>
      <c r="J254" t="s">
        <v>39</v>
      </c>
    </row>
    <row r="255" spans="1:10">
      <c r="A255">
        <v>20151208</v>
      </c>
      <c r="B255" s="2" t="s">
        <v>9</v>
      </c>
      <c r="C255" s="8">
        <v>83900</v>
      </c>
      <c r="D255" s="8">
        <v>81100</v>
      </c>
      <c r="E255">
        <v>72312</v>
      </c>
      <c r="F255" s="9">
        <v>112078848</v>
      </c>
      <c r="G255" s="1">
        <v>9089594572800</v>
      </c>
      <c r="H255" s="1">
        <v>6817195929600</v>
      </c>
      <c r="I255">
        <f t="shared" si="3"/>
        <v>0</v>
      </c>
    </row>
    <row r="256" spans="1:10">
      <c r="A256">
        <v>20151209</v>
      </c>
      <c r="B256" s="2" t="s">
        <v>9</v>
      </c>
      <c r="C256" s="8">
        <v>81100</v>
      </c>
      <c r="D256" s="8">
        <v>80500</v>
      </c>
      <c r="E256">
        <v>71778</v>
      </c>
      <c r="F256" s="9">
        <v>112078848</v>
      </c>
      <c r="G256" s="1">
        <v>9022347264000</v>
      </c>
      <c r="H256" s="1">
        <v>6766760448000</v>
      </c>
      <c r="I256">
        <f t="shared" si="3"/>
        <v>0</v>
      </c>
    </row>
    <row r="257" spans="1:10">
      <c r="A257" s="8">
        <v>20151210</v>
      </c>
      <c r="B257" s="10" t="s">
        <v>9</v>
      </c>
      <c r="C257" s="8">
        <v>80500</v>
      </c>
      <c r="D257" s="8">
        <v>80600</v>
      </c>
      <c r="E257" s="8">
        <v>71867</v>
      </c>
      <c r="F257" s="9">
        <v>112278086</v>
      </c>
      <c r="G257" s="9">
        <v>9049613731600</v>
      </c>
      <c r="H257" s="9">
        <v>6787210258400</v>
      </c>
      <c r="I257" s="8">
        <f t="shared" si="3"/>
        <v>1</v>
      </c>
      <c r="J257" t="s">
        <v>39</v>
      </c>
    </row>
    <row r="258" spans="1:10">
      <c r="A258">
        <v>20151211</v>
      </c>
      <c r="B258" s="2" t="s">
        <v>9</v>
      </c>
      <c r="C258" s="8">
        <v>80600</v>
      </c>
      <c r="D258" s="8">
        <v>78600</v>
      </c>
      <c r="E258">
        <v>70083</v>
      </c>
      <c r="F258" s="9">
        <v>112278086</v>
      </c>
      <c r="G258" s="1">
        <v>8825057559600</v>
      </c>
      <c r="H258" s="1">
        <v>6618793130400</v>
      </c>
      <c r="I258">
        <f t="shared" si="3"/>
        <v>0</v>
      </c>
    </row>
    <row r="259" spans="1:10">
      <c r="A259">
        <v>20151214</v>
      </c>
      <c r="B259" s="2" t="s">
        <v>9</v>
      </c>
      <c r="C259" s="8">
        <v>78600</v>
      </c>
      <c r="D259" s="8">
        <v>78200</v>
      </c>
      <c r="E259">
        <v>69726</v>
      </c>
      <c r="F259" s="9">
        <v>112278086</v>
      </c>
      <c r="G259" s="1">
        <v>8780146325200</v>
      </c>
      <c r="H259" s="1">
        <v>6585109704800</v>
      </c>
      <c r="I259">
        <f t="shared" ref="I259:I322" si="4">IF(C259*F259=D258*F258,0,1)</f>
        <v>0</v>
      </c>
    </row>
    <row r="260" spans="1:10">
      <c r="A260">
        <v>20151215</v>
      </c>
      <c r="B260" s="2" t="s">
        <v>9</v>
      </c>
      <c r="C260" s="8">
        <v>78200</v>
      </c>
      <c r="D260" s="8">
        <v>79300</v>
      </c>
      <c r="E260">
        <v>70707</v>
      </c>
      <c r="F260" s="9">
        <v>112278086</v>
      </c>
      <c r="G260" s="1">
        <v>8903652219800</v>
      </c>
      <c r="H260" s="1">
        <v>6677739125200</v>
      </c>
      <c r="I260">
        <f t="shared" si="4"/>
        <v>0</v>
      </c>
    </row>
    <row r="261" spans="1:10">
      <c r="A261" s="8">
        <v>20151216</v>
      </c>
      <c r="B261" s="10" t="s">
        <v>9</v>
      </c>
      <c r="C261" s="8">
        <v>79300</v>
      </c>
      <c r="D261" s="8">
        <v>80100</v>
      </c>
      <c r="E261" s="8">
        <v>71421</v>
      </c>
      <c r="F261" s="9">
        <v>112410910</v>
      </c>
      <c r="G261" s="9">
        <v>9004113891000</v>
      </c>
      <c r="H261" s="9">
        <v>6753085378200</v>
      </c>
      <c r="I261" s="8">
        <f t="shared" si="4"/>
        <v>1</v>
      </c>
      <c r="J261" t="s">
        <v>39</v>
      </c>
    </row>
    <row r="262" spans="1:10">
      <c r="A262">
        <v>20151217</v>
      </c>
      <c r="B262" s="2" t="s">
        <v>9</v>
      </c>
      <c r="C262" s="8">
        <v>80100</v>
      </c>
      <c r="D262" s="8">
        <v>80300</v>
      </c>
      <c r="E262">
        <v>71599</v>
      </c>
      <c r="F262" s="9">
        <v>112410910</v>
      </c>
      <c r="G262" s="1">
        <v>9026596073000</v>
      </c>
      <c r="H262" s="1">
        <v>6769947014600</v>
      </c>
      <c r="I262">
        <f t="shared" si="4"/>
        <v>0</v>
      </c>
    </row>
    <row r="263" spans="1:10">
      <c r="A263">
        <v>20151218</v>
      </c>
      <c r="B263" s="2" t="s">
        <v>9</v>
      </c>
      <c r="C263" s="8">
        <v>80300</v>
      </c>
      <c r="D263" s="8">
        <v>83300</v>
      </c>
      <c r="E263">
        <v>74274</v>
      </c>
      <c r="F263" s="9">
        <v>112410910</v>
      </c>
      <c r="G263" s="1">
        <v>9363828803000</v>
      </c>
      <c r="H263" s="1">
        <v>7022871560600</v>
      </c>
      <c r="I263">
        <f t="shared" si="4"/>
        <v>0</v>
      </c>
    </row>
    <row r="264" spans="1:10">
      <c r="A264" s="8">
        <v>20151221</v>
      </c>
      <c r="B264" s="10" t="s">
        <v>9</v>
      </c>
      <c r="C264" s="8">
        <v>83300</v>
      </c>
      <c r="D264" s="8">
        <v>83300</v>
      </c>
      <c r="E264" s="8">
        <v>74274</v>
      </c>
      <c r="F264" s="9">
        <v>112431663</v>
      </c>
      <c r="G264" s="9">
        <v>9365557527900</v>
      </c>
      <c r="H264" s="9">
        <v>7024168125100</v>
      </c>
      <c r="I264" s="8">
        <f t="shared" si="4"/>
        <v>1</v>
      </c>
      <c r="J264" t="s">
        <v>39</v>
      </c>
    </row>
    <row r="265" spans="1:10">
      <c r="A265">
        <v>20151222</v>
      </c>
      <c r="B265" s="2" t="s">
        <v>9</v>
      </c>
      <c r="C265" s="8">
        <v>83300</v>
      </c>
      <c r="D265" s="8">
        <v>82300</v>
      </c>
      <c r="E265">
        <v>73382</v>
      </c>
      <c r="F265" s="9">
        <v>112431663</v>
      </c>
      <c r="G265" s="1">
        <v>9253125864900</v>
      </c>
      <c r="H265" s="1">
        <v>6939844378100</v>
      </c>
      <c r="I265">
        <f t="shared" si="4"/>
        <v>0</v>
      </c>
    </row>
    <row r="266" spans="1:10">
      <c r="A266">
        <v>20151223</v>
      </c>
      <c r="B266" s="2" t="s">
        <v>9</v>
      </c>
      <c r="C266" s="8">
        <v>82300</v>
      </c>
      <c r="D266" s="8">
        <v>80500</v>
      </c>
      <c r="E266">
        <v>71778</v>
      </c>
      <c r="F266" s="9">
        <v>112431663</v>
      </c>
      <c r="G266" s="1">
        <v>9050748871500</v>
      </c>
      <c r="H266" s="1">
        <v>6788061633500</v>
      </c>
      <c r="I266">
        <f t="shared" si="4"/>
        <v>0</v>
      </c>
    </row>
    <row r="267" spans="1:10">
      <c r="A267">
        <v>20151224</v>
      </c>
      <c r="B267" s="2" t="s">
        <v>9</v>
      </c>
      <c r="C267" s="8">
        <v>80500</v>
      </c>
      <c r="D267" s="8">
        <v>78700</v>
      </c>
      <c r="E267">
        <v>70172</v>
      </c>
      <c r="F267" s="9">
        <v>112431663</v>
      </c>
      <c r="G267" s="1">
        <v>8848371878100</v>
      </c>
      <c r="H267" s="1">
        <v>6636278888900</v>
      </c>
      <c r="I267">
        <f t="shared" si="4"/>
        <v>0</v>
      </c>
    </row>
    <row r="268" spans="1:10">
      <c r="A268">
        <v>20151228</v>
      </c>
      <c r="B268" s="2" t="s">
        <v>9</v>
      </c>
      <c r="C268" s="8">
        <v>78700</v>
      </c>
      <c r="D268" s="8">
        <v>76700</v>
      </c>
      <c r="E268">
        <v>68389</v>
      </c>
      <c r="F268" s="9">
        <v>112431663</v>
      </c>
      <c r="G268" s="1">
        <v>8623508552100</v>
      </c>
      <c r="H268" s="1">
        <v>6467631394900</v>
      </c>
      <c r="I268">
        <f t="shared" si="4"/>
        <v>0</v>
      </c>
    </row>
    <row r="269" spans="1:10">
      <c r="A269" s="8">
        <v>20151229</v>
      </c>
      <c r="B269" s="10" t="s">
        <v>9</v>
      </c>
      <c r="C269" s="8">
        <v>74500</v>
      </c>
      <c r="D269" s="8">
        <v>84000</v>
      </c>
      <c r="E269" s="8">
        <v>77111</v>
      </c>
      <c r="F269" s="9">
        <v>112431663</v>
      </c>
      <c r="G269" s="9">
        <v>9444259692000</v>
      </c>
      <c r="H269" s="9">
        <v>7083194748000</v>
      </c>
      <c r="I269" s="8">
        <f t="shared" si="4"/>
        <v>1</v>
      </c>
      <c r="J269" t="s">
        <v>40</v>
      </c>
    </row>
    <row r="270" spans="1:10">
      <c r="A270">
        <v>20151230</v>
      </c>
      <c r="B270" s="2" t="s">
        <v>9</v>
      </c>
      <c r="C270" s="8">
        <v>84000</v>
      </c>
      <c r="D270" s="8">
        <v>84500</v>
      </c>
      <c r="E270">
        <v>77569</v>
      </c>
      <c r="F270" s="9">
        <v>112431663</v>
      </c>
      <c r="G270" s="1">
        <v>9500475523500</v>
      </c>
      <c r="H270" s="1">
        <v>7125356621500</v>
      </c>
      <c r="I270">
        <f t="shared" si="4"/>
        <v>0</v>
      </c>
    </row>
    <row r="271" spans="1:10">
      <c r="A271">
        <v>20160104</v>
      </c>
      <c r="B271" s="2" t="s">
        <v>9</v>
      </c>
      <c r="C271" s="8">
        <v>84500</v>
      </c>
      <c r="D271" s="8">
        <v>89200</v>
      </c>
      <c r="E271">
        <v>81884</v>
      </c>
      <c r="F271" s="9">
        <v>112431663</v>
      </c>
      <c r="G271" s="1">
        <v>10028904339600</v>
      </c>
      <c r="H271" s="1">
        <v>7521678232400</v>
      </c>
      <c r="I271">
        <f t="shared" si="4"/>
        <v>0</v>
      </c>
    </row>
    <row r="272" spans="1:10">
      <c r="A272">
        <v>20160105</v>
      </c>
      <c r="B272" s="2" t="s">
        <v>9</v>
      </c>
      <c r="C272" s="8">
        <v>89200</v>
      </c>
      <c r="D272" s="8">
        <v>90300</v>
      </c>
      <c r="E272">
        <v>82894</v>
      </c>
      <c r="F272" s="9">
        <v>112431663</v>
      </c>
      <c r="G272" s="1">
        <v>10152579168900</v>
      </c>
      <c r="H272" s="1">
        <v>7614434354100</v>
      </c>
      <c r="I272">
        <f t="shared" si="4"/>
        <v>0</v>
      </c>
    </row>
    <row r="273" spans="1:9">
      <c r="A273">
        <v>20160106</v>
      </c>
      <c r="B273" s="2" t="s">
        <v>9</v>
      </c>
      <c r="C273" s="8">
        <v>90300</v>
      </c>
      <c r="D273" s="8">
        <v>91700</v>
      </c>
      <c r="E273">
        <v>84179</v>
      </c>
      <c r="F273" s="9">
        <v>112431663</v>
      </c>
      <c r="G273" s="1">
        <v>10309983497100</v>
      </c>
      <c r="H273" s="1">
        <v>7732487599900</v>
      </c>
      <c r="I273">
        <f t="shared" si="4"/>
        <v>0</v>
      </c>
    </row>
    <row r="274" spans="1:9">
      <c r="A274">
        <v>20160107</v>
      </c>
      <c r="B274" s="2" t="s">
        <v>9</v>
      </c>
      <c r="C274" s="8">
        <v>91700</v>
      </c>
      <c r="D274" s="8">
        <v>91700</v>
      </c>
      <c r="E274">
        <v>84179</v>
      </c>
      <c r="F274" s="9">
        <v>112431663</v>
      </c>
      <c r="G274" s="1">
        <v>10309983497100</v>
      </c>
      <c r="H274" s="1">
        <v>7732487599900</v>
      </c>
      <c r="I274">
        <f t="shared" si="4"/>
        <v>0</v>
      </c>
    </row>
    <row r="275" spans="1:9">
      <c r="A275">
        <v>20160108</v>
      </c>
      <c r="B275" s="2" t="s">
        <v>9</v>
      </c>
      <c r="C275" s="8">
        <v>91700</v>
      </c>
      <c r="D275" s="8">
        <v>96500</v>
      </c>
      <c r="E275">
        <v>88585</v>
      </c>
      <c r="F275" s="9">
        <v>112431663</v>
      </c>
      <c r="G275" s="1">
        <v>10849655479500</v>
      </c>
      <c r="H275" s="1">
        <v>8137241585500</v>
      </c>
      <c r="I275">
        <f t="shared" si="4"/>
        <v>0</v>
      </c>
    </row>
    <row r="276" spans="1:9">
      <c r="A276">
        <v>20160111</v>
      </c>
      <c r="B276" s="2" t="s">
        <v>9</v>
      </c>
      <c r="C276" s="8">
        <v>96500</v>
      </c>
      <c r="D276" s="8">
        <v>99200</v>
      </c>
      <c r="E276">
        <v>91063</v>
      </c>
      <c r="F276" s="9">
        <v>112431663</v>
      </c>
      <c r="G276" s="1">
        <v>11153220969600</v>
      </c>
      <c r="H276" s="1">
        <v>8364915702400</v>
      </c>
      <c r="I276">
        <f t="shared" si="4"/>
        <v>0</v>
      </c>
    </row>
    <row r="277" spans="1:9">
      <c r="A277">
        <v>20160112</v>
      </c>
      <c r="B277" s="2" t="s">
        <v>9</v>
      </c>
      <c r="C277" s="8">
        <v>99200</v>
      </c>
      <c r="D277" s="8">
        <v>97800</v>
      </c>
      <c r="E277">
        <v>89778</v>
      </c>
      <c r="F277" s="9">
        <v>112431663</v>
      </c>
      <c r="G277" s="1">
        <v>10995816641400</v>
      </c>
      <c r="H277" s="1">
        <v>8246862456600</v>
      </c>
      <c r="I277">
        <f t="shared" si="4"/>
        <v>0</v>
      </c>
    </row>
    <row r="278" spans="1:9">
      <c r="A278">
        <v>20160113</v>
      </c>
      <c r="B278" s="2" t="s">
        <v>9</v>
      </c>
      <c r="C278" s="8">
        <v>97800</v>
      </c>
      <c r="D278" s="8">
        <v>105100</v>
      </c>
      <c r="E278">
        <v>96481</v>
      </c>
      <c r="F278" s="9">
        <v>112431663</v>
      </c>
      <c r="G278" s="1">
        <v>11816567781300</v>
      </c>
      <c r="H278" s="1">
        <v>8862425809700</v>
      </c>
      <c r="I278">
        <f t="shared" si="4"/>
        <v>0</v>
      </c>
    </row>
    <row r="279" spans="1:9">
      <c r="A279">
        <v>20160114</v>
      </c>
      <c r="B279" s="2" t="s">
        <v>9</v>
      </c>
      <c r="C279" s="8">
        <v>105100</v>
      </c>
      <c r="D279" s="8">
        <v>104000</v>
      </c>
      <c r="E279">
        <v>95471</v>
      </c>
      <c r="F279" s="9">
        <v>112431663</v>
      </c>
      <c r="G279" s="1">
        <v>11692892952000</v>
      </c>
      <c r="H279" s="1">
        <v>8769669688000</v>
      </c>
      <c r="I279">
        <f t="shared" si="4"/>
        <v>0</v>
      </c>
    </row>
    <row r="280" spans="1:9">
      <c r="A280">
        <v>20160115</v>
      </c>
      <c r="B280" s="2" t="s">
        <v>9</v>
      </c>
      <c r="C280" s="8">
        <v>104000</v>
      </c>
      <c r="D280" s="8">
        <v>99200</v>
      </c>
      <c r="E280">
        <v>91063</v>
      </c>
      <c r="F280" s="9">
        <v>112431663</v>
      </c>
      <c r="G280" s="1">
        <v>11153220969600</v>
      </c>
      <c r="H280" s="1">
        <v>8364915702400</v>
      </c>
      <c r="I280">
        <f t="shared" si="4"/>
        <v>0</v>
      </c>
    </row>
    <row r="281" spans="1:9">
      <c r="A281">
        <v>20160118</v>
      </c>
      <c r="B281" s="2" t="s">
        <v>9</v>
      </c>
      <c r="C281" s="8">
        <v>99200</v>
      </c>
      <c r="D281" s="8">
        <v>116700</v>
      </c>
      <c r="E281">
        <v>107128</v>
      </c>
      <c r="F281" s="9">
        <v>112431663</v>
      </c>
      <c r="G281" s="1">
        <v>13120775072100</v>
      </c>
      <c r="H281" s="1">
        <v>9840581274900</v>
      </c>
      <c r="I281">
        <f t="shared" si="4"/>
        <v>0</v>
      </c>
    </row>
    <row r="282" spans="1:9">
      <c r="A282">
        <v>20160119</v>
      </c>
      <c r="B282" s="2" t="s">
        <v>9</v>
      </c>
      <c r="C282" s="8">
        <v>116700</v>
      </c>
      <c r="D282" s="8">
        <v>114300</v>
      </c>
      <c r="E282">
        <v>104926</v>
      </c>
      <c r="F282" s="9">
        <v>112431663</v>
      </c>
      <c r="G282" s="1">
        <v>12850939080900</v>
      </c>
      <c r="H282" s="1">
        <v>9638204282100</v>
      </c>
      <c r="I282">
        <f t="shared" si="4"/>
        <v>0</v>
      </c>
    </row>
    <row r="283" spans="1:9">
      <c r="A283">
        <v>20160120</v>
      </c>
      <c r="B283" s="2" t="s">
        <v>9</v>
      </c>
      <c r="C283" s="8">
        <v>114300</v>
      </c>
      <c r="D283" s="8">
        <v>116400</v>
      </c>
      <c r="E283">
        <v>106853</v>
      </c>
      <c r="F283" s="9">
        <v>112431663</v>
      </c>
      <c r="G283" s="1">
        <v>13087045573200</v>
      </c>
      <c r="H283" s="1">
        <v>9815284150800</v>
      </c>
      <c r="I283">
        <f t="shared" si="4"/>
        <v>0</v>
      </c>
    </row>
    <row r="284" spans="1:9">
      <c r="A284">
        <v>20160121</v>
      </c>
      <c r="B284" s="2" t="s">
        <v>9</v>
      </c>
      <c r="C284" s="8">
        <v>116400</v>
      </c>
      <c r="D284" s="8">
        <v>116500</v>
      </c>
      <c r="E284">
        <v>106946</v>
      </c>
      <c r="F284" s="9">
        <v>112431663</v>
      </c>
      <c r="G284" s="1">
        <v>13098288739500</v>
      </c>
      <c r="H284" s="1">
        <v>9823716525500</v>
      </c>
      <c r="I284">
        <f t="shared" si="4"/>
        <v>0</v>
      </c>
    </row>
    <row r="285" spans="1:9">
      <c r="A285">
        <v>20160122</v>
      </c>
      <c r="B285" s="2" t="s">
        <v>9</v>
      </c>
      <c r="C285" s="8">
        <v>116500</v>
      </c>
      <c r="D285" s="8">
        <v>113000</v>
      </c>
      <c r="E285">
        <v>103732</v>
      </c>
      <c r="F285" s="9">
        <v>112431663</v>
      </c>
      <c r="G285" s="1">
        <v>12704777919000</v>
      </c>
      <c r="H285" s="1">
        <v>9528583411000</v>
      </c>
      <c r="I285">
        <f t="shared" si="4"/>
        <v>0</v>
      </c>
    </row>
    <row r="286" spans="1:9">
      <c r="A286">
        <v>20160125</v>
      </c>
      <c r="B286" s="2" t="s">
        <v>9</v>
      </c>
      <c r="C286" s="8">
        <v>113000</v>
      </c>
      <c r="D286" s="8">
        <v>113200</v>
      </c>
      <c r="E286">
        <v>103916</v>
      </c>
      <c r="F286" s="9">
        <v>112431663</v>
      </c>
      <c r="G286" s="1">
        <v>12727264251600</v>
      </c>
      <c r="H286" s="1">
        <v>9545448160400</v>
      </c>
      <c r="I286">
        <f t="shared" si="4"/>
        <v>0</v>
      </c>
    </row>
    <row r="287" spans="1:9">
      <c r="A287">
        <v>20160126</v>
      </c>
      <c r="B287" s="2" t="s">
        <v>9</v>
      </c>
      <c r="C287" s="8">
        <v>113200</v>
      </c>
      <c r="D287" s="8">
        <v>112100</v>
      </c>
      <c r="E287">
        <v>102907</v>
      </c>
      <c r="F287" s="9">
        <v>112431663</v>
      </c>
      <c r="G287" s="1">
        <v>12603589422300</v>
      </c>
      <c r="H287" s="1">
        <v>9452692038700</v>
      </c>
      <c r="I287">
        <f t="shared" si="4"/>
        <v>0</v>
      </c>
    </row>
    <row r="288" spans="1:9">
      <c r="A288">
        <v>20160127</v>
      </c>
      <c r="B288" s="2" t="s">
        <v>9</v>
      </c>
      <c r="C288" s="8">
        <v>112100</v>
      </c>
      <c r="D288" s="8">
        <v>108100</v>
      </c>
      <c r="E288">
        <v>99234</v>
      </c>
      <c r="F288" s="9">
        <v>112431663</v>
      </c>
      <c r="G288" s="1">
        <v>12153862770300</v>
      </c>
      <c r="H288" s="1">
        <v>9115397050700</v>
      </c>
      <c r="I288">
        <f t="shared" si="4"/>
        <v>0</v>
      </c>
    </row>
    <row r="289" spans="1:10">
      <c r="A289">
        <v>20160128</v>
      </c>
      <c r="B289" s="2" t="s">
        <v>9</v>
      </c>
      <c r="C289" s="8">
        <v>108100</v>
      </c>
      <c r="D289" s="8">
        <v>111400</v>
      </c>
      <c r="E289">
        <v>102264</v>
      </c>
      <c r="F289" s="9">
        <v>112431663</v>
      </c>
      <c r="G289" s="1">
        <v>12524887258200</v>
      </c>
      <c r="H289" s="1">
        <v>9393665415800</v>
      </c>
      <c r="I289">
        <f t="shared" si="4"/>
        <v>0</v>
      </c>
    </row>
    <row r="290" spans="1:10">
      <c r="A290">
        <v>20160129</v>
      </c>
      <c r="B290" s="2" t="s">
        <v>9</v>
      </c>
      <c r="C290" s="8">
        <v>111400</v>
      </c>
      <c r="D290" s="8">
        <v>112100</v>
      </c>
      <c r="E290">
        <v>102907</v>
      </c>
      <c r="F290" s="9">
        <v>112431663</v>
      </c>
      <c r="G290" s="1">
        <v>12603589422300</v>
      </c>
      <c r="H290" s="1">
        <v>9452692038700</v>
      </c>
      <c r="I290">
        <f t="shared" si="4"/>
        <v>0</v>
      </c>
    </row>
    <row r="291" spans="1:10">
      <c r="A291">
        <v>20160201</v>
      </c>
      <c r="B291" s="2" t="s">
        <v>9</v>
      </c>
      <c r="C291" s="8">
        <v>112100</v>
      </c>
      <c r="D291" s="8">
        <v>120000</v>
      </c>
      <c r="E291">
        <v>110158</v>
      </c>
      <c r="F291" s="9">
        <v>112431663</v>
      </c>
      <c r="G291" s="1">
        <v>13491799560000</v>
      </c>
      <c r="H291" s="1">
        <v>10118849640000</v>
      </c>
      <c r="I291">
        <f t="shared" si="4"/>
        <v>0</v>
      </c>
    </row>
    <row r="292" spans="1:10">
      <c r="A292" s="8">
        <v>20160202</v>
      </c>
      <c r="B292" s="10" t="s">
        <v>9</v>
      </c>
      <c r="C292" s="8">
        <v>120000</v>
      </c>
      <c r="D292" s="8">
        <v>118800</v>
      </c>
      <c r="E292" s="8">
        <v>109057</v>
      </c>
      <c r="F292" s="9">
        <v>112444115</v>
      </c>
      <c r="G292" s="9">
        <v>13358360862000</v>
      </c>
      <c r="H292" s="9">
        <v>10018770616800</v>
      </c>
      <c r="I292" s="8">
        <f t="shared" si="4"/>
        <v>1</v>
      </c>
      <c r="J292" t="s">
        <v>39</v>
      </c>
    </row>
    <row r="293" spans="1:10">
      <c r="A293">
        <v>20160203</v>
      </c>
      <c r="B293" s="2" t="s">
        <v>9</v>
      </c>
      <c r="C293" s="8">
        <v>118800</v>
      </c>
      <c r="D293" s="8">
        <v>119900</v>
      </c>
      <c r="E293">
        <v>110067</v>
      </c>
      <c r="F293" s="9">
        <v>112444115</v>
      </c>
      <c r="G293" s="1">
        <v>13482049388500</v>
      </c>
      <c r="H293" s="1">
        <v>10111537011400</v>
      </c>
      <c r="I293">
        <f t="shared" si="4"/>
        <v>0</v>
      </c>
    </row>
    <row r="294" spans="1:10">
      <c r="A294" s="8">
        <v>20160204</v>
      </c>
      <c r="B294" s="10" t="s">
        <v>9</v>
      </c>
      <c r="C294" s="8">
        <v>119900</v>
      </c>
      <c r="D294" s="8">
        <v>120600</v>
      </c>
      <c r="E294" s="8">
        <v>110710</v>
      </c>
      <c r="F294" s="9">
        <v>112459082</v>
      </c>
      <c r="G294" s="9">
        <v>13562565289200</v>
      </c>
      <c r="H294" s="9">
        <v>10171923906600</v>
      </c>
      <c r="I294" s="8">
        <f t="shared" si="4"/>
        <v>1</v>
      </c>
      <c r="J294" t="s">
        <v>42</v>
      </c>
    </row>
    <row r="295" spans="1:10">
      <c r="A295">
        <v>20160205</v>
      </c>
      <c r="B295" s="2" t="s">
        <v>9</v>
      </c>
      <c r="C295" s="8">
        <v>120600</v>
      </c>
      <c r="D295" s="8">
        <v>119400</v>
      </c>
      <c r="E295">
        <v>109607</v>
      </c>
      <c r="F295" s="9">
        <v>112459082</v>
      </c>
      <c r="G295" s="1">
        <v>13427614390800</v>
      </c>
      <c r="H295" s="1">
        <v>10070710733400</v>
      </c>
      <c r="I295">
        <f t="shared" si="4"/>
        <v>0</v>
      </c>
    </row>
    <row r="296" spans="1:10">
      <c r="A296">
        <v>20160211</v>
      </c>
      <c r="B296" s="2" t="s">
        <v>9</v>
      </c>
      <c r="C296" s="8">
        <v>119400</v>
      </c>
      <c r="D296" s="8">
        <v>113200</v>
      </c>
      <c r="E296">
        <v>103916</v>
      </c>
      <c r="F296" s="9">
        <v>112459082</v>
      </c>
      <c r="G296" s="1">
        <v>12730368082400</v>
      </c>
      <c r="H296" s="1">
        <v>9547776005200</v>
      </c>
      <c r="I296">
        <f t="shared" si="4"/>
        <v>0</v>
      </c>
    </row>
    <row r="297" spans="1:10">
      <c r="A297" s="8">
        <v>20160212</v>
      </c>
      <c r="B297" s="10" t="s">
        <v>9</v>
      </c>
      <c r="C297" s="8">
        <v>113200</v>
      </c>
      <c r="D297" s="8">
        <v>100000</v>
      </c>
      <c r="E297" s="8">
        <v>91798</v>
      </c>
      <c r="F297" s="9">
        <v>112554550</v>
      </c>
      <c r="G297" s="9">
        <v>11255455000000</v>
      </c>
      <c r="H297" s="9">
        <v>8441591200000</v>
      </c>
      <c r="I297" s="8">
        <f t="shared" si="4"/>
        <v>1</v>
      </c>
      <c r="J297" t="s">
        <v>39</v>
      </c>
    </row>
    <row r="298" spans="1:10">
      <c r="A298">
        <v>20160215</v>
      </c>
      <c r="B298" s="2" t="s">
        <v>9</v>
      </c>
      <c r="C298" s="8">
        <v>100000</v>
      </c>
      <c r="D298" s="8">
        <v>100600</v>
      </c>
      <c r="E298">
        <v>92349</v>
      </c>
      <c r="F298" s="9">
        <v>112554550</v>
      </c>
      <c r="G298" s="1">
        <v>11322987730000</v>
      </c>
      <c r="H298" s="1">
        <v>8492240747200</v>
      </c>
      <c r="I298">
        <f t="shared" si="4"/>
        <v>0</v>
      </c>
    </row>
    <row r="299" spans="1:10">
      <c r="A299" s="8">
        <v>20160216</v>
      </c>
      <c r="B299" s="10" t="s">
        <v>9</v>
      </c>
      <c r="C299" s="8">
        <v>100600</v>
      </c>
      <c r="D299" s="8">
        <v>103500</v>
      </c>
      <c r="E299" s="8">
        <v>95011</v>
      </c>
      <c r="F299" s="9">
        <v>112753787</v>
      </c>
      <c r="G299" s="9">
        <v>11670016954500</v>
      </c>
      <c r="H299" s="9">
        <v>8752512690000</v>
      </c>
      <c r="I299" s="8">
        <f t="shared" si="4"/>
        <v>1</v>
      </c>
      <c r="J299" t="s">
        <v>39</v>
      </c>
    </row>
    <row r="300" spans="1:10">
      <c r="A300">
        <v>20160217</v>
      </c>
      <c r="B300" s="2" t="s">
        <v>9</v>
      </c>
      <c r="C300" s="8">
        <v>103500</v>
      </c>
      <c r="D300" s="8">
        <v>98800</v>
      </c>
      <c r="E300">
        <v>90697</v>
      </c>
      <c r="F300" s="9">
        <v>112753787</v>
      </c>
      <c r="G300" s="1">
        <v>11140074155600</v>
      </c>
      <c r="H300" s="1">
        <v>8355055592000</v>
      </c>
      <c r="I300">
        <f t="shared" si="4"/>
        <v>0</v>
      </c>
    </row>
    <row r="301" spans="1:10">
      <c r="A301" s="8">
        <v>20160218</v>
      </c>
      <c r="B301" s="10" t="s">
        <v>9</v>
      </c>
      <c r="C301" s="8">
        <v>98800</v>
      </c>
      <c r="D301" s="8">
        <v>105000</v>
      </c>
      <c r="E301" s="8">
        <v>96389</v>
      </c>
      <c r="F301" s="9">
        <v>112766239</v>
      </c>
      <c r="G301" s="9">
        <v>11840455095000</v>
      </c>
      <c r="H301" s="9">
        <v>8880341295000</v>
      </c>
      <c r="I301" s="8">
        <f t="shared" si="4"/>
        <v>1</v>
      </c>
      <c r="J301" t="s">
        <v>39</v>
      </c>
    </row>
    <row r="302" spans="1:10">
      <c r="A302">
        <v>20160219</v>
      </c>
      <c r="B302" s="2" t="s">
        <v>9</v>
      </c>
      <c r="C302" s="8">
        <v>105000</v>
      </c>
      <c r="D302" s="8">
        <v>102000</v>
      </c>
      <c r="E302">
        <v>93634</v>
      </c>
      <c r="F302" s="9">
        <v>112766239</v>
      </c>
      <c r="G302" s="1">
        <v>11502156378000</v>
      </c>
      <c r="H302" s="1">
        <v>8626617258000</v>
      </c>
      <c r="I302">
        <f t="shared" si="4"/>
        <v>0</v>
      </c>
    </row>
    <row r="303" spans="1:10">
      <c r="A303">
        <v>20160222</v>
      </c>
      <c r="B303" s="2" t="s">
        <v>9</v>
      </c>
      <c r="C303" s="8">
        <v>102000</v>
      </c>
      <c r="D303" s="8">
        <v>102900</v>
      </c>
      <c r="E303">
        <v>94461</v>
      </c>
      <c r="F303" s="9">
        <v>112766239</v>
      </c>
      <c r="G303" s="1">
        <v>11603645993100</v>
      </c>
      <c r="H303" s="1">
        <v>8702734469100</v>
      </c>
      <c r="I303">
        <f t="shared" si="4"/>
        <v>0</v>
      </c>
    </row>
    <row r="304" spans="1:10">
      <c r="A304" s="8">
        <v>20160223</v>
      </c>
      <c r="B304" s="10" t="s">
        <v>9</v>
      </c>
      <c r="C304" s="8">
        <v>102900</v>
      </c>
      <c r="D304" s="8">
        <v>101000</v>
      </c>
      <c r="E304" s="8">
        <v>92717</v>
      </c>
      <c r="F304" s="9">
        <v>112816048</v>
      </c>
      <c r="G304" s="9">
        <v>11394420848000</v>
      </c>
      <c r="H304" s="9">
        <v>8545815636000</v>
      </c>
      <c r="I304" s="8">
        <f t="shared" si="4"/>
        <v>1</v>
      </c>
      <c r="J304" t="s">
        <v>39</v>
      </c>
    </row>
    <row r="305" spans="1:10">
      <c r="A305">
        <v>20160224</v>
      </c>
      <c r="B305" s="2" t="s">
        <v>9</v>
      </c>
      <c r="C305" s="8">
        <v>101000</v>
      </c>
      <c r="D305" s="8">
        <v>100100</v>
      </c>
      <c r="E305">
        <v>91891</v>
      </c>
      <c r="F305" s="9">
        <v>112816048</v>
      </c>
      <c r="G305" s="1">
        <v>11292886404800</v>
      </c>
      <c r="H305" s="1">
        <v>8469664803600</v>
      </c>
      <c r="I305">
        <f t="shared" si="4"/>
        <v>0</v>
      </c>
    </row>
    <row r="306" spans="1:10">
      <c r="A306" s="8">
        <v>20160225</v>
      </c>
      <c r="B306" s="10" t="s">
        <v>9</v>
      </c>
      <c r="C306" s="8">
        <v>100100</v>
      </c>
      <c r="D306" s="8">
        <v>99000</v>
      </c>
      <c r="E306" s="8">
        <v>90881</v>
      </c>
      <c r="F306" s="9">
        <v>113019435</v>
      </c>
      <c r="G306" s="9">
        <v>11188924065000</v>
      </c>
      <c r="H306" s="9">
        <v>8391693024000</v>
      </c>
      <c r="I306" s="8">
        <f t="shared" si="4"/>
        <v>1</v>
      </c>
      <c r="J306" t="s">
        <v>39</v>
      </c>
    </row>
    <row r="307" spans="1:10">
      <c r="A307">
        <v>20160226</v>
      </c>
      <c r="B307" s="2" t="s">
        <v>9</v>
      </c>
      <c r="C307" s="8">
        <v>99000</v>
      </c>
      <c r="D307" s="8">
        <v>100000</v>
      </c>
      <c r="E307">
        <v>91798</v>
      </c>
      <c r="F307" s="9">
        <v>113019435</v>
      </c>
      <c r="G307" s="1">
        <v>11301943500000</v>
      </c>
      <c r="H307" s="1">
        <v>8476457600000</v>
      </c>
      <c r="I307">
        <f t="shared" si="4"/>
        <v>0</v>
      </c>
    </row>
    <row r="308" spans="1:10">
      <c r="A308">
        <v>20160229</v>
      </c>
      <c r="B308" s="2" t="s">
        <v>9</v>
      </c>
      <c r="C308" s="8">
        <v>100000</v>
      </c>
      <c r="D308" s="8">
        <v>100000</v>
      </c>
      <c r="E308">
        <v>91798</v>
      </c>
      <c r="F308" s="9">
        <v>113019435</v>
      </c>
      <c r="G308" s="1">
        <v>11301943500000</v>
      </c>
      <c r="H308" s="1">
        <v>8476457600000</v>
      </c>
      <c r="I308">
        <f t="shared" si="4"/>
        <v>0</v>
      </c>
    </row>
    <row r="309" spans="1:10">
      <c r="A309">
        <v>20160302</v>
      </c>
      <c r="B309" s="2" t="s">
        <v>9</v>
      </c>
      <c r="C309" s="8">
        <v>100000</v>
      </c>
      <c r="D309" s="8">
        <v>107200</v>
      </c>
      <c r="E309">
        <v>98408</v>
      </c>
      <c r="F309" s="9">
        <v>113019435</v>
      </c>
      <c r="G309" s="1">
        <v>12115683432000</v>
      </c>
      <c r="H309" s="1">
        <v>9086762547200</v>
      </c>
      <c r="I309">
        <f t="shared" si="4"/>
        <v>0</v>
      </c>
    </row>
    <row r="310" spans="1:10">
      <c r="A310">
        <v>20160303</v>
      </c>
      <c r="B310" s="2" t="s">
        <v>9</v>
      </c>
      <c r="C310" s="8">
        <v>107200</v>
      </c>
      <c r="D310" s="8">
        <v>110000</v>
      </c>
      <c r="E310">
        <v>100978</v>
      </c>
      <c r="F310" s="9">
        <v>113019435</v>
      </c>
      <c r="G310" s="1">
        <v>12432137850000</v>
      </c>
      <c r="H310" s="1">
        <v>9324103360000</v>
      </c>
      <c r="I310">
        <f t="shared" si="4"/>
        <v>0</v>
      </c>
    </row>
    <row r="311" spans="1:10">
      <c r="A311">
        <v>20160304</v>
      </c>
      <c r="B311" s="2" t="s">
        <v>9</v>
      </c>
      <c r="C311" s="8">
        <v>110000</v>
      </c>
      <c r="D311" s="8">
        <v>108300</v>
      </c>
      <c r="E311">
        <v>99417</v>
      </c>
      <c r="F311" s="9">
        <v>113019435</v>
      </c>
      <c r="G311" s="1">
        <v>12240004810500</v>
      </c>
      <c r="H311" s="1">
        <v>9180003580800</v>
      </c>
      <c r="I311">
        <f t="shared" si="4"/>
        <v>0</v>
      </c>
    </row>
    <row r="312" spans="1:10">
      <c r="A312">
        <v>20160307</v>
      </c>
      <c r="B312" s="2" t="s">
        <v>9</v>
      </c>
      <c r="C312" s="8">
        <v>108300</v>
      </c>
      <c r="D312" s="8">
        <v>103100</v>
      </c>
      <c r="E312">
        <v>94644</v>
      </c>
      <c r="F312" s="9">
        <v>113019435</v>
      </c>
      <c r="G312" s="1">
        <v>11652303748500</v>
      </c>
      <c r="H312" s="1">
        <v>8739227785600</v>
      </c>
      <c r="I312">
        <f t="shared" si="4"/>
        <v>0</v>
      </c>
    </row>
    <row r="313" spans="1:10">
      <c r="A313">
        <v>20160308</v>
      </c>
      <c r="B313" s="2" t="s">
        <v>9</v>
      </c>
      <c r="C313" s="8">
        <v>103100</v>
      </c>
      <c r="D313" s="8">
        <v>103200</v>
      </c>
      <c r="E313">
        <v>94736</v>
      </c>
      <c r="F313" s="9">
        <v>113019435</v>
      </c>
      <c r="G313" s="1">
        <v>11663605692000</v>
      </c>
      <c r="H313" s="1">
        <v>8747704243200</v>
      </c>
      <c r="I313">
        <f t="shared" si="4"/>
        <v>0</v>
      </c>
    </row>
    <row r="314" spans="1:10">
      <c r="A314">
        <v>20160309</v>
      </c>
      <c r="B314" s="2" t="s">
        <v>9</v>
      </c>
      <c r="C314" s="8">
        <v>103200</v>
      </c>
      <c r="D314" s="8">
        <v>101600</v>
      </c>
      <c r="E314">
        <v>93268</v>
      </c>
      <c r="F314" s="9">
        <v>113019435</v>
      </c>
      <c r="G314" s="1">
        <v>11482774596000</v>
      </c>
      <c r="H314" s="1">
        <v>8612080921600</v>
      </c>
      <c r="I314">
        <f t="shared" si="4"/>
        <v>0</v>
      </c>
    </row>
    <row r="315" spans="1:10">
      <c r="A315">
        <v>20160310</v>
      </c>
      <c r="B315" s="2" t="s">
        <v>9</v>
      </c>
      <c r="C315" s="8">
        <v>101600</v>
      </c>
      <c r="D315" s="8">
        <v>106000</v>
      </c>
      <c r="E315">
        <v>97307</v>
      </c>
      <c r="F315" s="9">
        <v>113019435</v>
      </c>
      <c r="G315" s="1">
        <v>11980060110000</v>
      </c>
      <c r="H315" s="1">
        <v>8985045056000</v>
      </c>
      <c r="I315">
        <f t="shared" si="4"/>
        <v>0</v>
      </c>
    </row>
    <row r="316" spans="1:10">
      <c r="A316">
        <v>20160311</v>
      </c>
      <c r="B316" s="2" t="s">
        <v>9</v>
      </c>
      <c r="C316" s="8">
        <v>106000</v>
      </c>
      <c r="D316" s="8">
        <v>105000</v>
      </c>
      <c r="E316">
        <v>96389</v>
      </c>
      <c r="F316" s="9">
        <v>113019435</v>
      </c>
      <c r="G316" s="1">
        <v>11867040675000</v>
      </c>
      <c r="H316" s="1">
        <v>8900280480000</v>
      </c>
      <c r="I316">
        <f t="shared" si="4"/>
        <v>0</v>
      </c>
    </row>
    <row r="317" spans="1:10">
      <c r="A317">
        <v>20160314</v>
      </c>
      <c r="B317" s="2" t="s">
        <v>9</v>
      </c>
      <c r="C317" s="8">
        <v>105000</v>
      </c>
      <c r="D317" s="8">
        <v>106000</v>
      </c>
      <c r="E317">
        <v>97307</v>
      </c>
      <c r="F317" s="9">
        <v>113019435</v>
      </c>
      <c r="G317" s="1">
        <v>11980060110000</v>
      </c>
      <c r="H317" s="1">
        <v>8985045056000</v>
      </c>
      <c r="I317">
        <f t="shared" si="4"/>
        <v>0</v>
      </c>
    </row>
    <row r="318" spans="1:10">
      <c r="A318">
        <v>20160315</v>
      </c>
      <c r="B318" s="2" t="s">
        <v>9</v>
      </c>
      <c r="C318" s="8">
        <v>106000</v>
      </c>
      <c r="D318" s="8">
        <v>105600</v>
      </c>
      <c r="E318">
        <v>96938</v>
      </c>
      <c r="F318" s="9">
        <v>113019435</v>
      </c>
      <c r="G318" s="1">
        <v>11934852336000</v>
      </c>
      <c r="H318" s="1">
        <v>8951139225600</v>
      </c>
      <c r="I318">
        <f t="shared" si="4"/>
        <v>0</v>
      </c>
    </row>
    <row r="319" spans="1:10">
      <c r="A319">
        <v>20160316</v>
      </c>
      <c r="B319" s="2" t="s">
        <v>9</v>
      </c>
      <c r="C319" s="8">
        <v>105600</v>
      </c>
      <c r="D319" s="8">
        <v>107500</v>
      </c>
      <c r="E319">
        <v>98683</v>
      </c>
      <c r="F319" s="9">
        <v>113019435</v>
      </c>
      <c r="G319" s="1">
        <v>12149589262500</v>
      </c>
      <c r="H319" s="1">
        <v>9112191920000</v>
      </c>
      <c r="I319">
        <f t="shared" si="4"/>
        <v>0</v>
      </c>
    </row>
    <row r="320" spans="1:10">
      <c r="A320" s="8">
        <v>20160317</v>
      </c>
      <c r="B320" s="10" t="s">
        <v>9</v>
      </c>
      <c r="C320" s="8">
        <v>107500</v>
      </c>
      <c r="D320" s="8">
        <v>107000</v>
      </c>
      <c r="E320" s="8">
        <v>98224</v>
      </c>
      <c r="F320" s="9">
        <v>113031886</v>
      </c>
      <c r="G320" s="9">
        <v>12094411802000</v>
      </c>
      <c r="H320" s="9">
        <v>9070808798000</v>
      </c>
      <c r="I320" s="8">
        <f t="shared" si="4"/>
        <v>1</v>
      </c>
      <c r="J320" t="s">
        <v>39</v>
      </c>
    </row>
    <row r="321" spans="1:10">
      <c r="A321">
        <v>20160318</v>
      </c>
      <c r="B321" s="2" t="s">
        <v>9</v>
      </c>
      <c r="C321" s="8">
        <v>107000</v>
      </c>
      <c r="D321" s="8">
        <v>108400</v>
      </c>
      <c r="E321">
        <v>99510</v>
      </c>
      <c r="F321" s="9">
        <v>113031886</v>
      </c>
      <c r="G321" s="1">
        <v>12252656442400</v>
      </c>
      <c r="H321" s="1">
        <v>9189492277600</v>
      </c>
      <c r="I321">
        <f t="shared" si="4"/>
        <v>0</v>
      </c>
    </row>
    <row r="322" spans="1:10">
      <c r="A322" s="8">
        <v>20160321</v>
      </c>
      <c r="B322" s="10" t="s">
        <v>9</v>
      </c>
      <c r="C322" s="8">
        <v>108400</v>
      </c>
      <c r="D322" s="8">
        <v>107900</v>
      </c>
      <c r="E322" s="8">
        <v>99051</v>
      </c>
      <c r="F322" s="9">
        <v>113077544</v>
      </c>
      <c r="G322" s="9">
        <v>12201066997600</v>
      </c>
      <c r="H322" s="9">
        <v>9150800248200</v>
      </c>
      <c r="I322" s="8">
        <f t="shared" si="4"/>
        <v>1</v>
      </c>
      <c r="J322" t="s">
        <v>39</v>
      </c>
    </row>
    <row r="323" spans="1:10">
      <c r="A323">
        <v>20160322</v>
      </c>
      <c r="B323" s="2" t="s">
        <v>9</v>
      </c>
      <c r="C323" s="8">
        <v>107900</v>
      </c>
      <c r="D323" s="8">
        <v>107900</v>
      </c>
      <c r="E323">
        <v>99051</v>
      </c>
      <c r="F323" s="9">
        <v>113077544</v>
      </c>
      <c r="G323" s="1">
        <v>12201066997600</v>
      </c>
      <c r="H323" s="1">
        <v>9150800248200</v>
      </c>
      <c r="I323">
        <f t="shared" ref="I323:I386" si="5">IF(C323*F323=D322*F322,0,1)</f>
        <v>0</v>
      </c>
    </row>
    <row r="324" spans="1:10">
      <c r="A324">
        <v>20160323</v>
      </c>
      <c r="B324" s="2" t="s">
        <v>9</v>
      </c>
      <c r="C324" s="8">
        <v>107900</v>
      </c>
      <c r="D324" s="8">
        <v>107200</v>
      </c>
      <c r="E324">
        <v>98408</v>
      </c>
      <c r="F324" s="9">
        <v>113077544</v>
      </c>
      <c r="G324" s="1">
        <v>12121912716800</v>
      </c>
      <c r="H324" s="1">
        <v>9091434537600</v>
      </c>
      <c r="I324">
        <f t="shared" si="5"/>
        <v>0</v>
      </c>
    </row>
    <row r="325" spans="1:10">
      <c r="A325" s="8">
        <v>20160324</v>
      </c>
      <c r="B325" s="10" t="s">
        <v>9</v>
      </c>
      <c r="C325" s="8">
        <v>107200</v>
      </c>
      <c r="D325" s="8">
        <v>106200</v>
      </c>
      <c r="E325" s="8">
        <v>97490</v>
      </c>
      <c r="F325" s="9">
        <v>113081694</v>
      </c>
      <c r="G325" s="9">
        <v>12009275902800</v>
      </c>
      <c r="H325" s="9">
        <v>9006956874000</v>
      </c>
      <c r="I325" s="8">
        <f t="shared" si="5"/>
        <v>1</v>
      </c>
      <c r="J325" t="s">
        <v>43</v>
      </c>
    </row>
    <row r="326" spans="1:10">
      <c r="A326">
        <v>20160325</v>
      </c>
      <c r="B326" s="2" t="s">
        <v>9</v>
      </c>
      <c r="C326" s="8">
        <v>106200</v>
      </c>
      <c r="D326" s="8">
        <v>106500</v>
      </c>
      <c r="E326">
        <v>97766</v>
      </c>
      <c r="F326" s="9">
        <v>113081694</v>
      </c>
      <c r="G326" s="1">
        <v>12043200411000</v>
      </c>
      <c r="H326" s="1">
        <v>9032400255000</v>
      </c>
      <c r="I326">
        <f t="shared" si="5"/>
        <v>0</v>
      </c>
    </row>
    <row r="327" spans="1:10">
      <c r="A327">
        <v>20160328</v>
      </c>
      <c r="B327" s="2" t="s">
        <v>9</v>
      </c>
      <c r="C327" s="8">
        <v>106500</v>
      </c>
      <c r="D327" s="8">
        <v>105500</v>
      </c>
      <c r="E327">
        <v>96847</v>
      </c>
      <c r="F327" s="9">
        <v>113081694</v>
      </c>
      <c r="G327" s="1">
        <v>11930118717000</v>
      </c>
      <c r="H327" s="1">
        <v>8947588985000</v>
      </c>
      <c r="I327">
        <f t="shared" si="5"/>
        <v>0</v>
      </c>
    </row>
    <row r="328" spans="1:10">
      <c r="A328">
        <v>20160329</v>
      </c>
      <c r="B328" s="2" t="s">
        <v>9</v>
      </c>
      <c r="C328" s="8">
        <v>105500</v>
      </c>
      <c r="D328" s="8">
        <v>109500</v>
      </c>
      <c r="E328">
        <v>100520</v>
      </c>
      <c r="F328" s="9">
        <v>113081694</v>
      </c>
      <c r="G328" s="1">
        <v>12382445493000</v>
      </c>
      <c r="H328" s="1">
        <v>9286834065000</v>
      </c>
      <c r="I328">
        <f t="shared" si="5"/>
        <v>0</v>
      </c>
    </row>
    <row r="329" spans="1:10">
      <c r="A329">
        <v>20160330</v>
      </c>
      <c r="B329" s="2" t="s">
        <v>9</v>
      </c>
      <c r="C329" s="8">
        <v>109500</v>
      </c>
      <c r="D329" s="8">
        <v>109700</v>
      </c>
      <c r="E329">
        <v>100703</v>
      </c>
      <c r="F329" s="9">
        <v>113081694</v>
      </c>
      <c r="G329" s="1">
        <v>12405061831800</v>
      </c>
      <c r="H329" s="1">
        <v>9303796319000</v>
      </c>
      <c r="I329">
        <f t="shared" si="5"/>
        <v>0</v>
      </c>
    </row>
    <row r="330" spans="1:10">
      <c r="A330">
        <v>20160331</v>
      </c>
      <c r="B330" s="2" t="s">
        <v>9</v>
      </c>
      <c r="C330" s="8">
        <v>109700</v>
      </c>
      <c r="D330" s="8">
        <v>109800</v>
      </c>
      <c r="E330">
        <v>100795</v>
      </c>
      <c r="F330" s="9">
        <v>113081694</v>
      </c>
      <c r="G330" s="1">
        <v>12416370001200</v>
      </c>
      <c r="H330" s="1">
        <v>9312277446000</v>
      </c>
      <c r="I330">
        <f t="shared" si="5"/>
        <v>0</v>
      </c>
    </row>
    <row r="331" spans="1:10">
      <c r="A331">
        <v>20160401</v>
      </c>
      <c r="B331" s="2" t="s">
        <v>9</v>
      </c>
      <c r="C331" s="8">
        <v>109800</v>
      </c>
      <c r="D331" s="8">
        <v>114400</v>
      </c>
      <c r="E331">
        <v>105018</v>
      </c>
      <c r="F331" s="9">
        <v>113081694</v>
      </c>
      <c r="G331" s="1">
        <v>12936545793600</v>
      </c>
      <c r="H331" s="1">
        <v>9702409288000</v>
      </c>
      <c r="I331">
        <f t="shared" si="5"/>
        <v>0</v>
      </c>
    </row>
    <row r="332" spans="1:10">
      <c r="A332">
        <v>20160404</v>
      </c>
      <c r="B332" s="2" t="s">
        <v>9</v>
      </c>
      <c r="C332" s="8">
        <v>114400</v>
      </c>
      <c r="D332" s="8">
        <v>118000</v>
      </c>
      <c r="E332">
        <v>108322</v>
      </c>
      <c r="F332" s="9">
        <v>113081694</v>
      </c>
      <c r="G332" s="1">
        <v>13343639892000</v>
      </c>
      <c r="H332" s="1">
        <v>10007729860000</v>
      </c>
      <c r="I332">
        <f t="shared" si="5"/>
        <v>0</v>
      </c>
    </row>
    <row r="333" spans="1:10">
      <c r="A333">
        <v>20160405</v>
      </c>
      <c r="B333" s="2" t="s">
        <v>9</v>
      </c>
      <c r="C333" s="8">
        <v>118000</v>
      </c>
      <c r="D333" s="8">
        <v>119000</v>
      </c>
      <c r="E333">
        <v>109241</v>
      </c>
      <c r="F333" s="9">
        <v>113081694</v>
      </c>
      <c r="G333" s="1">
        <v>13456721586000</v>
      </c>
      <c r="H333" s="1">
        <v>10092541130000</v>
      </c>
      <c r="I333">
        <f t="shared" si="5"/>
        <v>0</v>
      </c>
    </row>
    <row r="334" spans="1:10">
      <c r="A334">
        <v>20160406</v>
      </c>
      <c r="B334" s="2" t="s">
        <v>9</v>
      </c>
      <c r="C334" s="8">
        <v>119000</v>
      </c>
      <c r="D334" s="8">
        <v>110300</v>
      </c>
      <c r="E334">
        <v>101253</v>
      </c>
      <c r="F334" s="9">
        <v>113081694</v>
      </c>
      <c r="G334" s="1">
        <v>12472910848200</v>
      </c>
      <c r="H334" s="1">
        <v>9354683081000</v>
      </c>
      <c r="I334">
        <f t="shared" si="5"/>
        <v>0</v>
      </c>
    </row>
    <row r="335" spans="1:10">
      <c r="A335">
        <v>20160407</v>
      </c>
      <c r="B335" s="2" t="s">
        <v>9</v>
      </c>
      <c r="C335" s="8">
        <v>110300</v>
      </c>
      <c r="D335" s="8">
        <v>113900</v>
      </c>
      <c r="E335">
        <v>104558</v>
      </c>
      <c r="F335" s="9">
        <v>113081694</v>
      </c>
      <c r="G335" s="1">
        <v>12880004946600</v>
      </c>
      <c r="H335" s="1">
        <v>9660003653000</v>
      </c>
      <c r="I335">
        <f t="shared" si="5"/>
        <v>0</v>
      </c>
    </row>
    <row r="336" spans="1:10">
      <c r="A336" s="8">
        <v>20160408</v>
      </c>
      <c r="B336" s="10" t="s">
        <v>9</v>
      </c>
      <c r="C336" s="8">
        <v>113900</v>
      </c>
      <c r="D336" s="8">
        <v>110900</v>
      </c>
      <c r="E336" s="8">
        <v>101805</v>
      </c>
      <c r="F336" s="9">
        <v>113100878</v>
      </c>
      <c r="G336" s="9">
        <v>12542887370200</v>
      </c>
      <c r="H336" s="9">
        <v>9407165472200</v>
      </c>
      <c r="I336" s="8">
        <f t="shared" si="5"/>
        <v>1</v>
      </c>
      <c r="J336" t="s">
        <v>39</v>
      </c>
    </row>
    <row r="337" spans="1:10">
      <c r="A337">
        <v>20160411</v>
      </c>
      <c r="B337" s="2" t="s">
        <v>9</v>
      </c>
      <c r="C337" s="8">
        <v>110900</v>
      </c>
      <c r="D337" s="8">
        <v>107900</v>
      </c>
      <c r="E337">
        <v>99051</v>
      </c>
      <c r="F337" s="9">
        <v>113100878</v>
      </c>
      <c r="G337" s="1">
        <v>12203584736200</v>
      </c>
      <c r="H337" s="1">
        <v>9152688498200</v>
      </c>
      <c r="I337">
        <f t="shared" si="5"/>
        <v>0</v>
      </c>
    </row>
    <row r="338" spans="1:10">
      <c r="A338">
        <v>20160412</v>
      </c>
      <c r="B338" s="2" t="s">
        <v>9</v>
      </c>
      <c r="C338" s="8">
        <v>107900</v>
      </c>
      <c r="D338" s="8">
        <v>107400</v>
      </c>
      <c r="E338">
        <v>98592</v>
      </c>
      <c r="F338" s="9">
        <v>113100878</v>
      </c>
      <c r="G338" s="1">
        <v>12147034297200</v>
      </c>
      <c r="H338" s="1">
        <v>9110275669200</v>
      </c>
      <c r="I338">
        <f t="shared" si="5"/>
        <v>0</v>
      </c>
    </row>
    <row r="339" spans="1:10">
      <c r="A339">
        <v>20160414</v>
      </c>
      <c r="B339" s="2" t="s">
        <v>9</v>
      </c>
      <c r="C339" s="8">
        <v>107400</v>
      </c>
      <c r="D339" s="8">
        <v>110000</v>
      </c>
      <c r="E339">
        <v>100978</v>
      </c>
      <c r="F339" s="9">
        <v>113100878</v>
      </c>
      <c r="G339" s="1">
        <v>12441096580000</v>
      </c>
      <c r="H339" s="1">
        <v>9330822380000</v>
      </c>
      <c r="I339">
        <f t="shared" si="5"/>
        <v>0</v>
      </c>
    </row>
    <row r="340" spans="1:10">
      <c r="A340" s="8">
        <v>20160415</v>
      </c>
      <c r="B340" s="10" t="s">
        <v>9</v>
      </c>
      <c r="C340" s="8">
        <v>110000</v>
      </c>
      <c r="D340" s="8">
        <v>108200</v>
      </c>
      <c r="E340" s="8">
        <v>99326</v>
      </c>
      <c r="F340" s="9">
        <v>116429228</v>
      </c>
      <c r="G340" s="9">
        <v>12597642469600</v>
      </c>
      <c r="H340" s="9">
        <v>9448231852200</v>
      </c>
      <c r="I340" s="8">
        <f t="shared" si="5"/>
        <v>1</v>
      </c>
      <c r="J340" t="s">
        <v>44</v>
      </c>
    </row>
    <row r="341" spans="1:10">
      <c r="A341">
        <v>20160418</v>
      </c>
      <c r="B341" s="2" t="s">
        <v>9</v>
      </c>
      <c r="C341" s="8">
        <v>108200</v>
      </c>
      <c r="D341" s="8">
        <v>104900</v>
      </c>
      <c r="E341">
        <v>96296</v>
      </c>
      <c r="F341" s="9">
        <v>116429228</v>
      </c>
      <c r="G341" s="1">
        <v>12213426017200</v>
      </c>
      <c r="H341" s="1">
        <v>9160069512900</v>
      </c>
      <c r="I341">
        <f t="shared" si="5"/>
        <v>0</v>
      </c>
    </row>
    <row r="342" spans="1:10">
      <c r="A342">
        <v>20160419</v>
      </c>
      <c r="B342" s="2" t="s">
        <v>9</v>
      </c>
      <c r="C342" s="8">
        <v>104900</v>
      </c>
      <c r="D342" s="8">
        <v>106000</v>
      </c>
      <c r="E342">
        <v>97307</v>
      </c>
      <c r="F342" s="9">
        <v>116429228</v>
      </c>
      <c r="G342" s="1">
        <v>12341498168000</v>
      </c>
      <c r="H342" s="1">
        <v>9256123626000</v>
      </c>
      <c r="I342">
        <f t="shared" si="5"/>
        <v>0</v>
      </c>
    </row>
    <row r="343" spans="1:10">
      <c r="A343">
        <v>20160420</v>
      </c>
      <c r="B343" s="2" t="s">
        <v>9</v>
      </c>
      <c r="C343" s="8">
        <v>106000</v>
      </c>
      <c r="D343" s="8">
        <v>103500</v>
      </c>
      <c r="E343">
        <v>95011</v>
      </c>
      <c r="F343" s="9">
        <v>116429228</v>
      </c>
      <c r="G343" s="1">
        <v>12050425098000</v>
      </c>
      <c r="H343" s="1">
        <v>9037818823500</v>
      </c>
      <c r="I343">
        <f t="shared" si="5"/>
        <v>0</v>
      </c>
    </row>
    <row r="344" spans="1:10">
      <c r="A344">
        <v>20160421</v>
      </c>
      <c r="B344" s="2" t="s">
        <v>9</v>
      </c>
      <c r="C344" s="8">
        <v>103500</v>
      </c>
      <c r="D344" s="8">
        <v>102300</v>
      </c>
      <c r="E344">
        <v>93911</v>
      </c>
      <c r="F344" s="9">
        <v>116429228</v>
      </c>
      <c r="G344" s="1">
        <v>11910710024400</v>
      </c>
      <c r="H344" s="1">
        <v>8933032518300</v>
      </c>
      <c r="I344">
        <f t="shared" si="5"/>
        <v>0</v>
      </c>
    </row>
    <row r="345" spans="1:10">
      <c r="A345">
        <v>20160422</v>
      </c>
      <c r="B345" s="2" t="s">
        <v>9</v>
      </c>
      <c r="C345" s="8">
        <v>102300</v>
      </c>
      <c r="D345" s="8">
        <v>101200</v>
      </c>
      <c r="E345">
        <v>92900</v>
      </c>
      <c r="F345" s="9">
        <v>116429228</v>
      </c>
      <c r="G345" s="1">
        <v>11782637873600</v>
      </c>
      <c r="H345" s="1">
        <v>8836978405200</v>
      </c>
      <c r="I345">
        <f t="shared" si="5"/>
        <v>0</v>
      </c>
    </row>
    <row r="346" spans="1:10">
      <c r="A346">
        <v>20160425</v>
      </c>
      <c r="B346" s="2" t="s">
        <v>9</v>
      </c>
      <c r="C346" s="8">
        <v>101200</v>
      </c>
      <c r="D346" s="8">
        <v>101400</v>
      </c>
      <c r="E346">
        <v>93083</v>
      </c>
      <c r="F346" s="9">
        <v>116429228</v>
      </c>
      <c r="G346" s="1">
        <v>11805923719200</v>
      </c>
      <c r="H346" s="1">
        <v>8854442789400</v>
      </c>
      <c r="I346">
        <f t="shared" si="5"/>
        <v>0</v>
      </c>
    </row>
    <row r="347" spans="1:10">
      <c r="A347">
        <v>20160426</v>
      </c>
      <c r="B347" s="2" t="s">
        <v>9</v>
      </c>
      <c r="C347" s="8">
        <v>101400</v>
      </c>
      <c r="D347" s="8">
        <v>103700</v>
      </c>
      <c r="E347">
        <v>95196</v>
      </c>
      <c r="F347" s="9">
        <v>116429228</v>
      </c>
      <c r="G347" s="1">
        <v>12073710943600</v>
      </c>
      <c r="H347" s="1">
        <v>7364963667300</v>
      </c>
      <c r="I347">
        <f t="shared" si="5"/>
        <v>0</v>
      </c>
    </row>
    <row r="348" spans="1:10">
      <c r="A348">
        <v>20160427</v>
      </c>
      <c r="B348" s="2" t="s">
        <v>9</v>
      </c>
      <c r="C348" s="8">
        <v>103700</v>
      </c>
      <c r="D348" s="8">
        <v>101600</v>
      </c>
      <c r="E348">
        <v>93268</v>
      </c>
      <c r="F348" s="9">
        <v>116429228</v>
      </c>
      <c r="G348" s="1">
        <v>11829209564800</v>
      </c>
      <c r="H348" s="1">
        <v>7215817826400</v>
      </c>
      <c r="I348">
        <f t="shared" si="5"/>
        <v>0</v>
      </c>
    </row>
    <row r="349" spans="1:10">
      <c r="A349">
        <v>20160428</v>
      </c>
      <c r="B349" s="2" t="s">
        <v>9</v>
      </c>
      <c r="C349" s="8">
        <v>101600</v>
      </c>
      <c r="D349" s="8">
        <v>100700</v>
      </c>
      <c r="E349">
        <v>92441</v>
      </c>
      <c r="F349" s="9">
        <v>116429228</v>
      </c>
      <c r="G349" s="1">
        <v>11724423259600</v>
      </c>
      <c r="H349" s="1">
        <v>7151898180300</v>
      </c>
      <c r="I349">
        <f t="shared" si="5"/>
        <v>0</v>
      </c>
    </row>
    <row r="350" spans="1:10">
      <c r="A350">
        <v>20160429</v>
      </c>
      <c r="B350" s="2" t="s">
        <v>9</v>
      </c>
      <c r="C350" s="8">
        <v>100700</v>
      </c>
      <c r="D350" s="8">
        <v>100600</v>
      </c>
      <c r="E350">
        <v>92349</v>
      </c>
      <c r="F350" s="9">
        <v>116429228</v>
      </c>
      <c r="G350" s="1">
        <v>11712780336800</v>
      </c>
      <c r="H350" s="1">
        <v>7144795997400</v>
      </c>
      <c r="I350">
        <f t="shared" si="5"/>
        <v>0</v>
      </c>
    </row>
    <row r="351" spans="1:10">
      <c r="A351">
        <v>20160502</v>
      </c>
      <c r="B351" s="2" t="s">
        <v>9</v>
      </c>
      <c r="C351" s="8">
        <v>100600</v>
      </c>
      <c r="D351" s="8">
        <v>99100</v>
      </c>
      <c r="E351">
        <v>90972</v>
      </c>
      <c r="F351" s="9">
        <v>116429228</v>
      </c>
      <c r="G351" s="1">
        <v>11538136494800</v>
      </c>
      <c r="H351" s="1">
        <v>7038263253900</v>
      </c>
      <c r="I351">
        <f t="shared" si="5"/>
        <v>0</v>
      </c>
    </row>
    <row r="352" spans="1:10">
      <c r="A352">
        <v>20160503</v>
      </c>
      <c r="B352" s="2" t="s">
        <v>9</v>
      </c>
      <c r="C352" s="8">
        <v>99100</v>
      </c>
      <c r="D352" s="8">
        <v>99600</v>
      </c>
      <c r="E352">
        <v>91432</v>
      </c>
      <c r="F352" s="9">
        <v>116429228</v>
      </c>
      <c r="G352" s="1">
        <v>11596351108800</v>
      </c>
      <c r="H352" s="1">
        <v>7073774168400</v>
      </c>
      <c r="I352">
        <f t="shared" si="5"/>
        <v>0</v>
      </c>
    </row>
    <row r="353" spans="1:10">
      <c r="A353">
        <v>20160504</v>
      </c>
      <c r="B353" s="2" t="s">
        <v>9</v>
      </c>
      <c r="C353" s="8">
        <v>99600</v>
      </c>
      <c r="D353" s="8">
        <v>98900</v>
      </c>
      <c r="E353">
        <v>90789</v>
      </c>
      <c r="F353" s="9">
        <v>116429228</v>
      </c>
      <c r="G353" s="1">
        <v>11514850649200</v>
      </c>
      <c r="H353" s="1">
        <v>7024058888100</v>
      </c>
      <c r="I353">
        <f t="shared" si="5"/>
        <v>0</v>
      </c>
    </row>
    <row r="354" spans="1:10">
      <c r="A354">
        <v>20160509</v>
      </c>
      <c r="B354" s="2" t="s">
        <v>9</v>
      </c>
      <c r="C354" s="8">
        <v>98900</v>
      </c>
      <c r="D354" s="8">
        <v>98200</v>
      </c>
      <c r="E354">
        <v>90146</v>
      </c>
      <c r="F354" s="9">
        <v>116429228</v>
      </c>
      <c r="G354" s="1">
        <v>11433350189600</v>
      </c>
      <c r="H354" s="1">
        <v>6974343607800</v>
      </c>
      <c r="I354">
        <f t="shared" si="5"/>
        <v>0</v>
      </c>
    </row>
    <row r="355" spans="1:10">
      <c r="A355">
        <v>20160510</v>
      </c>
      <c r="B355" s="2" t="s">
        <v>9</v>
      </c>
      <c r="C355" s="8">
        <v>98200</v>
      </c>
      <c r="D355" s="8">
        <v>100000</v>
      </c>
      <c r="E355">
        <v>91798</v>
      </c>
      <c r="F355" s="9">
        <v>116429228</v>
      </c>
      <c r="G355" s="1">
        <v>11642922800000</v>
      </c>
      <c r="H355" s="1">
        <v>7102182900000</v>
      </c>
      <c r="I355">
        <f t="shared" si="5"/>
        <v>0</v>
      </c>
    </row>
    <row r="356" spans="1:10">
      <c r="A356">
        <v>20160511</v>
      </c>
      <c r="B356" s="2" t="s">
        <v>9</v>
      </c>
      <c r="C356" s="8">
        <v>100000</v>
      </c>
      <c r="D356" s="8">
        <v>100000</v>
      </c>
      <c r="E356">
        <v>91798</v>
      </c>
      <c r="F356" s="9">
        <v>116429228</v>
      </c>
      <c r="G356" s="1">
        <v>11642922800000</v>
      </c>
      <c r="H356" s="1">
        <v>7102182900000</v>
      </c>
      <c r="I356">
        <f t="shared" si="5"/>
        <v>0</v>
      </c>
    </row>
    <row r="357" spans="1:10">
      <c r="A357">
        <v>20160512</v>
      </c>
      <c r="B357" s="2" t="s">
        <v>9</v>
      </c>
      <c r="C357" s="8">
        <v>100000</v>
      </c>
      <c r="D357" s="8">
        <v>100400</v>
      </c>
      <c r="E357">
        <v>92166</v>
      </c>
      <c r="F357" s="9">
        <v>116429228</v>
      </c>
      <c r="G357" s="1">
        <v>11689494491200</v>
      </c>
      <c r="H357" s="1">
        <v>7130591631600</v>
      </c>
      <c r="I357">
        <f t="shared" si="5"/>
        <v>0</v>
      </c>
    </row>
    <row r="358" spans="1:10">
      <c r="A358">
        <v>20160513</v>
      </c>
      <c r="B358" s="2" t="s">
        <v>9</v>
      </c>
      <c r="C358" s="8">
        <v>100400</v>
      </c>
      <c r="D358" s="8">
        <v>100000</v>
      </c>
      <c r="E358">
        <v>91798</v>
      </c>
      <c r="F358" s="9">
        <v>116429228</v>
      </c>
      <c r="G358" s="1">
        <v>11642922800000</v>
      </c>
      <c r="H358" s="1">
        <v>7102182900000</v>
      </c>
      <c r="I358">
        <f t="shared" si="5"/>
        <v>0</v>
      </c>
    </row>
    <row r="359" spans="1:10">
      <c r="A359" s="8">
        <v>20160516</v>
      </c>
      <c r="B359" s="10" t="s">
        <v>9</v>
      </c>
      <c r="C359" s="8">
        <v>100000</v>
      </c>
      <c r="D359" s="8">
        <v>98900</v>
      </c>
      <c r="E359" s="8">
        <v>90789</v>
      </c>
      <c r="F359" s="9">
        <v>116589842</v>
      </c>
      <c r="G359" s="9">
        <v>11530735373800</v>
      </c>
      <c r="H359" s="9">
        <v>7033748516700</v>
      </c>
      <c r="I359" s="8">
        <f t="shared" si="5"/>
        <v>1</v>
      </c>
      <c r="J359" t="s">
        <v>37</v>
      </c>
    </row>
    <row r="360" spans="1:10">
      <c r="A360">
        <v>20160517</v>
      </c>
      <c r="B360" s="2" t="s">
        <v>9</v>
      </c>
      <c r="C360" s="8">
        <v>98900</v>
      </c>
      <c r="D360" s="8">
        <v>95100</v>
      </c>
      <c r="E360">
        <v>87300</v>
      </c>
      <c r="F360" s="9">
        <v>116589842</v>
      </c>
      <c r="G360" s="1">
        <v>11087693974200</v>
      </c>
      <c r="H360" s="1">
        <v>6763493265300</v>
      </c>
      <c r="I360">
        <f t="shared" si="5"/>
        <v>0</v>
      </c>
    </row>
    <row r="361" spans="1:10">
      <c r="A361">
        <v>20160518</v>
      </c>
      <c r="B361" s="2" t="s">
        <v>9</v>
      </c>
      <c r="C361" s="8">
        <v>95100</v>
      </c>
      <c r="D361" s="8">
        <v>90200</v>
      </c>
      <c r="E361">
        <v>82802</v>
      </c>
      <c r="F361" s="9">
        <v>116589842</v>
      </c>
      <c r="G361" s="1">
        <v>10516403748400</v>
      </c>
      <c r="H361" s="1">
        <v>6415006230600</v>
      </c>
      <c r="I361">
        <f t="shared" si="5"/>
        <v>0</v>
      </c>
    </row>
    <row r="362" spans="1:10">
      <c r="A362">
        <v>20160519</v>
      </c>
      <c r="B362" s="2" t="s">
        <v>9</v>
      </c>
      <c r="C362" s="8">
        <v>90200</v>
      </c>
      <c r="D362" s="8">
        <v>92800</v>
      </c>
      <c r="E362">
        <v>85188</v>
      </c>
      <c r="F362" s="9">
        <v>116589842</v>
      </c>
      <c r="G362" s="1">
        <v>10819537337600</v>
      </c>
      <c r="H362" s="1">
        <v>6599917718400</v>
      </c>
      <c r="I362">
        <f t="shared" si="5"/>
        <v>0</v>
      </c>
    </row>
    <row r="363" spans="1:10">
      <c r="A363">
        <v>20160520</v>
      </c>
      <c r="B363" s="2" t="s">
        <v>9</v>
      </c>
      <c r="C363" s="8">
        <v>92800</v>
      </c>
      <c r="D363" s="8">
        <v>93900</v>
      </c>
      <c r="E363">
        <v>86199</v>
      </c>
      <c r="F363" s="9">
        <v>116589842</v>
      </c>
      <c r="G363" s="1">
        <v>10947786163800</v>
      </c>
      <c r="H363" s="1">
        <v>6678149501700</v>
      </c>
      <c r="I363">
        <f t="shared" si="5"/>
        <v>0</v>
      </c>
    </row>
    <row r="364" spans="1:10">
      <c r="A364">
        <v>20160523</v>
      </c>
      <c r="B364" s="2" t="s">
        <v>9</v>
      </c>
      <c r="C364" s="8">
        <v>93900</v>
      </c>
      <c r="D364" s="8">
        <v>94100</v>
      </c>
      <c r="E364">
        <v>86382</v>
      </c>
      <c r="F364" s="9">
        <v>116589842</v>
      </c>
      <c r="G364" s="1">
        <v>10971104132200</v>
      </c>
      <c r="H364" s="1">
        <v>6692373462300</v>
      </c>
      <c r="I364">
        <f t="shared" si="5"/>
        <v>0</v>
      </c>
    </row>
    <row r="365" spans="1:10">
      <c r="A365">
        <v>20160524</v>
      </c>
      <c r="B365" s="2" t="s">
        <v>9</v>
      </c>
      <c r="C365" s="8">
        <v>94100</v>
      </c>
      <c r="D365" s="8">
        <v>93100</v>
      </c>
      <c r="E365">
        <v>85464</v>
      </c>
      <c r="F365" s="9">
        <v>116589842</v>
      </c>
      <c r="G365" s="1">
        <v>10854514290200</v>
      </c>
      <c r="H365" s="1">
        <v>6621253659300</v>
      </c>
      <c r="I365">
        <f t="shared" si="5"/>
        <v>0</v>
      </c>
    </row>
    <row r="366" spans="1:10">
      <c r="A366">
        <v>20160525</v>
      </c>
      <c r="B366" s="2" t="s">
        <v>9</v>
      </c>
      <c r="C366" s="8">
        <v>93100</v>
      </c>
      <c r="D366" s="8">
        <v>98800</v>
      </c>
      <c r="E366">
        <v>90697</v>
      </c>
      <c r="F366" s="9">
        <v>116589842</v>
      </c>
      <c r="G366" s="1">
        <v>11519076389600</v>
      </c>
      <c r="H366" s="1">
        <v>7026636536400</v>
      </c>
      <c r="I366">
        <f t="shared" si="5"/>
        <v>0</v>
      </c>
    </row>
    <row r="367" spans="1:10">
      <c r="A367">
        <v>20160526</v>
      </c>
      <c r="B367" s="2" t="s">
        <v>9</v>
      </c>
      <c r="C367" s="8">
        <v>98800</v>
      </c>
      <c r="D367" s="8">
        <v>95300</v>
      </c>
      <c r="E367">
        <v>87484</v>
      </c>
      <c r="F367" s="9">
        <v>116589842</v>
      </c>
      <c r="G367" s="1">
        <v>11111011942600</v>
      </c>
      <c r="H367" s="1">
        <v>6777717225900</v>
      </c>
      <c r="I367">
        <f t="shared" si="5"/>
        <v>0</v>
      </c>
    </row>
    <row r="368" spans="1:10">
      <c r="A368">
        <v>20160527</v>
      </c>
      <c r="B368" s="2" t="s">
        <v>9</v>
      </c>
      <c r="C368" s="8">
        <v>95300</v>
      </c>
      <c r="D368" s="8">
        <v>96700</v>
      </c>
      <c r="E368">
        <v>88769</v>
      </c>
      <c r="F368" s="9">
        <v>116589842</v>
      </c>
      <c r="G368" s="1">
        <v>11274237721400</v>
      </c>
      <c r="H368" s="1">
        <v>6877284950100</v>
      </c>
      <c r="I368">
        <f t="shared" si="5"/>
        <v>0</v>
      </c>
    </row>
    <row r="369" spans="1:9">
      <c r="A369">
        <v>20160530</v>
      </c>
      <c r="B369" s="2" t="s">
        <v>9</v>
      </c>
      <c r="C369" s="8">
        <v>96700</v>
      </c>
      <c r="D369" s="8">
        <v>97100</v>
      </c>
      <c r="E369">
        <v>89136</v>
      </c>
      <c r="F369" s="9">
        <v>116589842</v>
      </c>
      <c r="G369" s="1">
        <v>11320873658200</v>
      </c>
      <c r="H369" s="1">
        <v>6905732871300</v>
      </c>
      <c r="I369">
        <f t="shared" si="5"/>
        <v>0</v>
      </c>
    </row>
    <row r="370" spans="1:9">
      <c r="A370">
        <v>20160531</v>
      </c>
      <c r="B370" s="2" t="s">
        <v>9</v>
      </c>
      <c r="C370" s="8">
        <v>97100</v>
      </c>
      <c r="D370" s="8">
        <v>99100</v>
      </c>
      <c r="E370">
        <v>90972</v>
      </c>
      <c r="F370" s="9">
        <v>116589842</v>
      </c>
      <c r="G370" s="1">
        <v>11554053342200</v>
      </c>
      <c r="H370" s="1">
        <v>7047972477300</v>
      </c>
      <c r="I370">
        <f t="shared" si="5"/>
        <v>0</v>
      </c>
    </row>
    <row r="371" spans="1:9">
      <c r="A371">
        <v>20160601</v>
      </c>
      <c r="B371" s="2" t="s">
        <v>9</v>
      </c>
      <c r="C371" s="8">
        <v>99100</v>
      </c>
      <c r="D371" s="8">
        <v>98700</v>
      </c>
      <c r="E371">
        <v>90606</v>
      </c>
      <c r="F371" s="9">
        <v>116589842</v>
      </c>
      <c r="G371" s="1">
        <v>11507417405400</v>
      </c>
      <c r="H371" s="1">
        <v>7019524556100</v>
      </c>
      <c r="I371">
        <f t="shared" si="5"/>
        <v>0</v>
      </c>
    </row>
    <row r="372" spans="1:9">
      <c r="A372">
        <v>20160602</v>
      </c>
      <c r="B372" s="2" t="s">
        <v>9</v>
      </c>
      <c r="C372" s="8">
        <v>98700</v>
      </c>
      <c r="D372" s="8">
        <v>98200</v>
      </c>
      <c r="E372">
        <v>90146</v>
      </c>
      <c r="F372" s="9">
        <v>116589842</v>
      </c>
      <c r="G372" s="1">
        <v>11449122484400</v>
      </c>
      <c r="H372" s="1">
        <v>6983964654600</v>
      </c>
      <c r="I372">
        <f t="shared" si="5"/>
        <v>0</v>
      </c>
    </row>
    <row r="373" spans="1:9">
      <c r="A373">
        <v>20160603</v>
      </c>
      <c r="B373" s="2" t="s">
        <v>9</v>
      </c>
      <c r="C373" s="8">
        <v>98200</v>
      </c>
      <c r="D373" s="8">
        <v>97200</v>
      </c>
      <c r="E373">
        <v>89228</v>
      </c>
      <c r="F373" s="9">
        <v>116589842</v>
      </c>
      <c r="G373" s="1">
        <v>11332532642400</v>
      </c>
      <c r="H373" s="1">
        <v>6912844851600</v>
      </c>
      <c r="I373">
        <f t="shared" si="5"/>
        <v>0</v>
      </c>
    </row>
    <row r="374" spans="1:9">
      <c r="A374">
        <v>20160607</v>
      </c>
      <c r="B374" s="2" t="s">
        <v>9</v>
      </c>
      <c r="C374" s="8">
        <v>97200</v>
      </c>
      <c r="D374" s="8">
        <v>97200</v>
      </c>
      <c r="E374">
        <v>89228</v>
      </c>
      <c r="F374" s="9">
        <v>116589842</v>
      </c>
      <c r="G374" s="1">
        <v>11332532642400</v>
      </c>
      <c r="H374" s="1">
        <v>6912844851600</v>
      </c>
      <c r="I374">
        <f t="shared" si="5"/>
        <v>0</v>
      </c>
    </row>
    <row r="375" spans="1:9">
      <c r="A375">
        <v>20160608</v>
      </c>
      <c r="B375" s="2" t="s">
        <v>9</v>
      </c>
      <c r="C375" s="8">
        <v>97200</v>
      </c>
      <c r="D375" s="8">
        <v>96200</v>
      </c>
      <c r="E375">
        <v>88311</v>
      </c>
      <c r="F375" s="9">
        <v>116589842</v>
      </c>
      <c r="G375" s="1">
        <v>11215942800400</v>
      </c>
      <c r="H375" s="1">
        <v>6841725048600</v>
      </c>
      <c r="I375">
        <f t="shared" si="5"/>
        <v>0</v>
      </c>
    </row>
    <row r="376" spans="1:9">
      <c r="A376">
        <v>20160609</v>
      </c>
      <c r="B376" s="2" t="s">
        <v>9</v>
      </c>
      <c r="C376" s="8">
        <v>96200</v>
      </c>
      <c r="D376" s="8">
        <v>98200</v>
      </c>
      <c r="E376">
        <v>90146</v>
      </c>
      <c r="F376" s="9">
        <v>116589842</v>
      </c>
      <c r="G376" s="1">
        <v>11449122484400</v>
      </c>
      <c r="H376" s="1">
        <v>6983964654600</v>
      </c>
      <c r="I376">
        <f t="shared" si="5"/>
        <v>0</v>
      </c>
    </row>
    <row r="377" spans="1:9">
      <c r="A377">
        <v>20160610</v>
      </c>
      <c r="B377" s="2" t="s">
        <v>9</v>
      </c>
      <c r="C377" s="8">
        <v>98200</v>
      </c>
      <c r="D377" s="8">
        <v>98300</v>
      </c>
      <c r="E377">
        <v>90238</v>
      </c>
      <c r="F377" s="9">
        <v>116589842</v>
      </c>
      <c r="G377" s="1">
        <v>11460781468600</v>
      </c>
      <c r="H377" s="1">
        <v>6991076634900</v>
      </c>
      <c r="I377">
        <f t="shared" si="5"/>
        <v>0</v>
      </c>
    </row>
    <row r="378" spans="1:9">
      <c r="A378">
        <v>20160613</v>
      </c>
      <c r="B378" s="2" t="s">
        <v>9</v>
      </c>
      <c r="C378" s="8">
        <v>98300</v>
      </c>
      <c r="D378" s="8">
        <v>96100</v>
      </c>
      <c r="E378">
        <v>88218</v>
      </c>
      <c r="F378" s="9">
        <v>116589842</v>
      </c>
      <c r="G378" s="1">
        <v>11204283816200</v>
      </c>
      <c r="H378" s="1">
        <v>6834613068300</v>
      </c>
      <c r="I378">
        <f t="shared" si="5"/>
        <v>0</v>
      </c>
    </row>
    <row r="379" spans="1:9">
      <c r="A379">
        <v>20160614</v>
      </c>
      <c r="B379" s="2" t="s">
        <v>9</v>
      </c>
      <c r="C379" s="8">
        <v>96100</v>
      </c>
      <c r="D379" s="8">
        <v>95100</v>
      </c>
      <c r="E379">
        <v>87300</v>
      </c>
      <c r="F379" s="9">
        <v>116589842</v>
      </c>
      <c r="G379" s="1">
        <v>11087693974200</v>
      </c>
      <c r="H379" s="1">
        <v>6763493265300</v>
      </c>
      <c r="I379">
        <f t="shared" si="5"/>
        <v>0</v>
      </c>
    </row>
    <row r="380" spans="1:9">
      <c r="A380">
        <v>20160615</v>
      </c>
      <c r="B380" s="2" t="s">
        <v>9</v>
      </c>
      <c r="C380" s="8">
        <v>95100</v>
      </c>
      <c r="D380" s="8">
        <v>94500</v>
      </c>
      <c r="E380">
        <v>86750</v>
      </c>
      <c r="F380" s="9">
        <v>116589842</v>
      </c>
      <c r="G380" s="1">
        <v>11017740069000</v>
      </c>
      <c r="H380" s="1">
        <v>6720821383500</v>
      </c>
      <c r="I380">
        <f t="shared" si="5"/>
        <v>0</v>
      </c>
    </row>
    <row r="381" spans="1:9">
      <c r="A381">
        <v>20160616</v>
      </c>
      <c r="B381" s="2" t="s">
        <v>9</v>
      </c>
      <c r="C381" s="8">
        <v>94500</v>
      </c>
      <c r="D381" s="8">
        <v>94200</v>
      </c>
      <c r="E381">
        <v>86474</v>
      </c>
      <c r="F381" s="9">
        <v>116589842</v>
      </c>
      <c r="G381" s="1">
        <v>10982763116400</v>
      </c>
      <c r="H381" s="1">
        <v>6699485442600</v>
      </c>
      <c r="I381">
        <f t="shared" si="5"/>
        <v>0</v>
      </c>
    </row>
    <row r="382" spans="1:9">
      <c r="A382">
        <v>20160617</v>
      </c>
      <c r="B382" s="2" t="s">
        <v>9</v>
      </c>
      <c r="C382" s="8">
        <v>94200</v>
      </c>
      <c r="D382" s="8">
        <v>93200</v>
      </c>
      <c r="E382">
        <v>85557</v>
      </c>
      <c r="F382" s="9">
        <v>116589842</v>
      </c>
      <c r="G382" s="1">
        <v>10866173274400</v>
      </c>
      <c r="H382" s="1">
        <v>6628365639600</v>
      </c>
      <c r="I382">
        <f t="shared" si="5"/>
        <v>0</v>
      </c>
    </row>
    <row r="383" spans="1:9">
      <c r="A383">
        <v>20160620</v>
      </c>
      <c r="B383" s="2" t="s">
        <v>9</v>
      </c>
      <c r="C383" s="8">
        <v>93200</v>
      </c>
      <c r="D383" s="8">
        <v>94500</v>
      </c>
      <c r="E383">
        <v>86750</v>
      </c>
      <c r="F383" s="9">
        <v>116589842</v>
      </c>
      <c r="G383" s="1">
        <v>11017740069000</v>
      </c>
      <c r="H383" s="1">
        <v>6720821383500</v>
      </c>
      <c r="I383">
        <f t="shared" si="5"/>
        <v>0</v>
      </c>
    </row>
    <row r="384" spans="1:9">
      <c r="A384">
        <v>20160621</v>
      </c>
      <c r="B384" s="2" t="s">
        <v>9</v>
      </c>
      <c r="C384" s="8">
        <v>94500</v>
      </c>
      <c r="D384" s="8">
        <v>95000</v>
      </c>
      <c r="E384">
        <v>87208</v>
      </c>
      <c r="F384" s="9">
        <v>116589842</v>
      </c>
      <c r="G384" s="1">
        <v>11076034990000</v>
      </c>
      <c r="H384" s="1">
        <v>6756381285000</v>
      </c>
      <c r="I384">
        <f t="shared" si="5"/>
        <v>0</v>
      </c>
    </row>
    <row r="385" spans="1:9">
      <c r="A385">
        <v>20160622</v>
      </c>
      <c r="B385" s="2" t="s">
        <v>9</v>
      </c>
      <c r="C385" s="8">
        <v>95000</v>
      </c>
      <c r="D385" s="8">
        <v>96100</v>
      </c>
      <c r="E385">
        <v>88218</v>
      </c>
      <c r="F385" s="9">
        <v>116589842</v>
      </c>
      <c r="G385" s="1">
        <v>11204283816200</v>
      </c>
      <c r="H385" s="1">
        <v>6834613068300</v>
      </c>
      <c r="I385">
        <f t="shared" si="5"/>
        <v>0</v>
      </c>
    </row>
    <row r="386" spans="1:9">
      <c r="A386">
        <v>20160623</v>
      </c>
      <c r="B386" s="2" t="s">
        <v>9</v>
      </c>
      <c r="C386" s="8">
        <v>96100</v>
      </c>
      <c r="D386" s="8">
        <v>95100</v>
      </c>
      <c r="E386">
        <v>87300</v>
      </c>
      <c r="F386" s="9">
        <v>116589842</v>
      </c>
      <c r="G386" s="1">
        <v>11087693974200</v>
      </c>
      <c r="H386" s="1">
        <v>6763493265300</v>
      </c>
      <c r="I386">
        <f t="shared" si="5"/>
        <v>0</v>
      </c>
    </row>
    <row r="387" spans="1:9">
      <c r="A387">
        <v>20160624</v>
      </c>
      <c r="B387" s="2" t="s">
        <v>9</v>
      </c>
      <c r="C387" s="8">
        <v>95100</v>
      </c>
      <c r="D387" s="8">
        <v>91100</v>
      </c>
      <c r="E387">
        <v>83628</v>
      </c>
      <c r="F387" s="9">
        <v>116589842</v>
      </c>
      <c r="G387" s="1">
        <v>10621334606200</v>
      </c>
      <c r="H387" s="1">
        <v>6479014053300</v>
      </c>
      <c r="I387">
        <f t="shared" ref="I387:I450" si="6">IF(C387*F387=D386*F386,0,1)</f>
        <v>0</v>
      </c>
    </row>
    <row r="388" spans="1:9">
      <c r="A388">
        <v>20160627</v>
      </c>
      <c r="B388" s="2" t="s">
        <v>9</v>
      </c>
      <c r="C388" s="8">
        <v>91100</v>
      </c>
      <c r="D388" s="8">
        <v>92100</v>
      </c>
      <c r="E388">
        <v>84546</v>
      </c>
      <c r="F388" s="9">
        <v>116589842</v>
      </c>
      <c r="G388" s="1">
        <v>10737924448200</v>
      </c>
      <c r="H388" s="1">
        <v>6550133856300</v>
      </c>
      <c r="I388">
        <f t="shared" si="6"/>
        <v>0</v>
      </c>
    </row>
    <row r="389" spans="1:9">
      <c r="A389">
        <v>20160628</v>
      </c>
      <c r="B389" s="2" t="s">
        <v>9</v>
      </c>
      <c r="C389" s="8">
        <v>92100</v>
      </c>
      <c r="D389" s="8">
        <v>94100</v>
      </c>
      <c r="E389">
        <v>86382</v>
      </c>
      <c r="F389" s="9">
        <v>116589842</v>
      </c>
      <c r="G389" s="1">
        <v>10971104132200</v>
      </c>
      <c r="H389" s="1">
        <v>6692373462300</v>
      </c>
      <c r="I389">
        <f t="shared" si="6"/>
        <v>0</v>
      </c>
    </row>
    <row r="390" spans="1:9">
      <c r="A390">
        <v>20160629</v>
      </c>
      <c r="B390" s="2" t="s">
        <v>9</v>
      </c>
      <c r="C390" s="8">
        <v>94100</v>
      </c>
      <c r="D390" s="8">
        <v>94400</v>
      </c>
      <c r="E390">
        <v>86657</v>
      </c>
      <c r="F390" s="9">
        <v>116589842</v>
      </c>
      <c r="G390" s="1">
        <v>11006081084800</v>
      </c>
      <c r="H390" s="1">
        <v>6713709403200</v>
      </c>
      <c r="I390">
        <f t="shared" si="6"/>
        <v>0</v>
      </c>
    </row>
    <row r="391" spans="1:9">
      <c r="A391">
        <v>20160630</v>
      </c>
      <c r="B391" s="2" t="s">
        <v>9</v>
      </c>
      <c r="C391" s="8">
        <v>94400</v>
      </c>
      <c r="D391" s="8">
        <v>96100</v>
      </c>
      <c r="E391">
        <v>88218</v>
      </c>
      <c r="F391" s="9">
        <v>116589842</v>
      </c>
      <c r="G391" s="1">
        <v>11204283816200</v>
      </c>
      <c r="H391" s="1">
        <v>6834613068300</v>
      </c>
      <c r="I391">
        <f t="shared" si="6"/>
        <v>0</v>
      </c>
    </row>
    <row r="392" spans="1:9">
      <c r="A392">
        <v>20160701</v>
      </c>
      <c r="B392" s="2" t="s">
        <v>9</v>
      </c>
      <c r="C392" s="8">
        <v>96100</v>
      </c>
      <c r="D392" s="8">
        <v>98800</v>
      </c>
      <c r="E392">
        <v>90697</v>
      </c>
      <c r="F392" s="9">
        <v>116589842</v>
      </c>
      <c r="G392" s="1">
        <v>11519076389600</v>
      </c>
      <c r="H392" s="1">
        <v>7026636536400</v>
      </c>
      <c r="I392">
        <f t="shared" si="6"/>
        <v>0</v>
      </c>
    </row>
    <row r="393" spans="1:9">
      <c r="A393">
        <v>20160704</v>
      </c>
      <c r="B393" s="2" t="s">
        <v>9</v>
      </c>
      <c r="C393" s="8">
        <v>98800</v>
      </c>
      <c r="D393" s="8">
        <v>99400</v>
      </c>
      <c r="E393">
        <v>91248</v>
      </c>
      <c r="F393" s="9">
        <v>116589842</v>
      </c>
      <c r="G393" s="1">
        <v>11589030294800</v>
      </c>
      <c r="H393" s="1">
        <v>7069308418200</v>
      </c>
      <c r="I393">
        <f t="shared" si="6"/>
        <v>0</v>
      </c>
    </row>
    <row r="394" spans="1:9">
      <c r="A394">
        <v>20160705</v>
      </c>
      <c r="B394" s="2" t="s">
        <v>9</v>
      </c>
      <c r="C394" s="8">
        <v>99400</v>
      </c>
      <c r="D394" s="8">
        <v>102900</v>
      </c>
      <c r="E394">
        <v>94461</v>
      </c>
      <c r="F394" s="9">
        <v>116589842</v>
      </c>
      <c r="G394" s="1">
        <v>11997094741800</v>
      </c>
      <c r="H394" s="1">
        <v>7318227728700</v>
      </c>
      <c r="I394">
        <f t="shared" si="6"/>
        <v>0</v>
      </c>
    </row>
    <row r="395" spans="1:9">
      <c r="A395">
        <v>20160706</v>
      </c>
      <c r="B395" s="2" t="s">
        <v>9</v>
      </c>
      <c r="C395" s="8">
        <v>102900</v>
      </c>
      <c r="D395" s="8">
        <v>99100</v>
      </c>
      <c r="E395">
        <v>90972</v>
      </c>
      <c r="F395" s="9">
        <v>116589842</v>
      </c>
      <c r="G395" s="1">
        <v>11554053342200</v>
      </c>
      <c r="H395" s="1">
        <v>7047972477300</v>
      </c>
      <c r="I395">
        <f t="shared" si="6"/>
        <v>0</v>
      </c>
    </row>
    <row r="396" spans="1:9">
      <c r="A396">
        <v>20160707</v>
      </c>
      <c r="B396" s="2" t="s">
        <v>9</v>
      </c>
      <c r="C396" s="8">
        <v>99100</v>
      </c>
      <c r="D396" s="8">
        <v>100200</v>
      </c>
      <c r="E396">
        <v>91982</v>
      </c>
      <c r="F396" s="9">
        <v>116589842</v>
      </c>
      <c r="G396" s="1">
        <v>11682302168400</v>
      </c>
      <c r="H396" s="1">
        <v>7126204260600</v>
      </c>
      <c r="I396">
        <f t="shared" si="6"/>
        <v>0</v>
      </c>
    </row>
    <row r="397" spans="1:9">
      <c r="A397">
        <v>20160708</v>
      </c>
      <c r="B397" s="2" t="s">
        <v>9</v>
      </c>
      <c r="C397" s="8">
        <v>100200</v>
      </c>
      <c r="D397" s="8">
        <v>99900</v>
      </c>
      <c r="E397">
        <v>91707</v>
      </c>
      <c r="F397" s="9">
        <v>116589842</v>
      </c>
      <c r="G397" s="1">
        <v>11647325215800</v>
      </c>
      <c r="H397" s="1">
        <v>7104868319700</v>
      </c>
      <c r="I397">
        <f t="shared" si="6"/>
        <v>0</v>
      </c>
    </row>
    <row r="398" spans="1:9">
      <c r="A398">
        <v>20160711</v>
      </c>
      <c r="B398" s="2" t="s">
        <v>9</v>
      </c>
      <c r="C398" s="8">
        <v>99900</v>
      </c>
      <c r="D398" s="8">
        <v>100200</v>
      </c>
      <c r="E398">
        <v>91982</v>
      </c>
      <c r="F398" s="9">
        <v>116589842</v>
      </c>
      <c r="G398" s="1">
        <v>11682302168400</v>
      </c>
      <c r="H398" s="1">
        <v>7126204260600</v>
      </c>
      <c r="I398">
        <f t="shared" si="6"/>
        <v>0</v>
      </c>
    </row>
    <row r="399" spans="1:9">
      <c r="A399">
        <v>20160712</v>
      </c>
      <c r="B399" s="2" t="s">
        <v>9</v>
      </c>
      <c r="C399" s="8">
        <v>100200</v>
      </c>
      <c r="D399" s="8">
        <v>99300</v>
      </c>
      <c r="E399">
        <v>91156</v>
      </c>
      <c r="F399" s="9">
        <v>116589842</v>
      </c>
      <c r="G399" s="1">
        <v>11577371310600</v>
      </c>
      <c r="H399" s="1">
        <v>7062196437900</v>
      </c>
      <c r="I399">
        <f t="shared" si="6"/>
        <v>0</v>
      </c>
    </row>
    <row r="400" spans="1:9">
      <c r="A400">
        <v>20160713</v>
      </c>
      <c r="B400" s="2" t="s">
        <v>9</v>
      </c>
      <c r="C400" s="8">
        <v>99300</v>
      </c>
      <c r="D400" s="8">
        <v>99900</v>
      </c>
      <c r="E400">
        <v>91707</v>
      </c>
      <c r="F400" s="9">
        <v>116589842</v>
      </c>
      <c r="G400" s="1">
        <v>11647325215800</v>
      </c>
      <c r="H400" s="1">
        <v>7259777755200</v>
      </c>
      <c r="I400">
        <f t="shared" si="6"/>
        <v>0</v>
      </c>
    </row>
    <row r="401" spans="1:9">
      <c r="A401">
        <v>20160714</v>
      </c>
      <c r="B401" s="2" t="s">
        <v>9</v>
      </c>
      <c r="C401" s="8">
        <v>99900</v>
      </c>
      <c r="D401" s="8">
        <v>100100</v>
      </c>
      <c r="E401">
        <v>91891</v>
      </c>
      <c r="F401" s="9">
        <v>116589842</v>
      </c>
      <c r="G401" s="1">
        <v>11670643184200</v>
      </c>
      <c r="H401" s="1">
        <v>7274311844800</v>
      </c>
      <c r="I401">
        <f t="shared" si="6"/>
        <v>0</v>
      </c>
    </row>
    <row r="402" spans="1:9">
      <c r="A402">
        <v>20160715</v>
      </c>
      <c r="B402" s="2" t="s">
        <v>9</v>
      </c>
      <c r="C402" s="8">
        <v>100100</v>
      </c>
      <c r="D402" s="8">
        <v>100100</v>
      </c>
      <c r="E402">
        <v>91891</v>
      </c>
      <c r="F402" s="9">
        <v>116589842</v>
      </c>
      <c r="G402" s="1">
        <v>11670643184200</v>
      </c>
      <c r="H402" s="1">
        <v>7274311844800</v>
      </c>
      <c r="I402">
        <f t="shared" si="6"/>
        <v>0</v>
      </c>
    </row>
    <row r="403" spans="1:9">
      <c r="A403">
        <v>20160718</v>
      </c>
      <c r="B403" s="2" t="s">
        <v>9</v>
      </c>
      <c r="C403" s="8">
        <v>100100</v>
      </c>
      <c r="D403" s="8">
        <v>99300</v>
      </c>
      <c r="E403">
        <v>91156</v>
      </c>
      <c r="F403" s="9">
        <v>116589842</v>
      </c>
      <c r="G403" s="1">
        <v>11577371310600</v>
      </c>
      <c r="H403" s="1">
        <v>7216175486400</v>
      </c>
      <c r="I403">
        <f t="shared" si="6"/>
        <v>0</v>
      </c>
    </row>
    <row r="404" spans="1:9">
      <c r="A404">
        <v>20160719</v>
      </c>
      <c r="B404" s="2" t="s">
        <v>9</v>
      </c>
      <c r="C404" s="8">
        <v>99300</v>
      </c>
      <c r="D404" s="8">
        <v>100000</v>
      </c>
      <c r="E404">
        <v>91798</v>
      </c>
      <c r="F404" s="9">
        <v>116589842</v>
      </c>
      <c r="G404" s="1">
        <v>11658984200000</v>
      </c>
      <c r="H404" s="1">
        <v>7267044800000</v>
      </c>
      <c r="I404">
        <f t="shared" si="6"/>
        <v>0</v>
      </c>
    </row>
    <row r="405" spans="1:9">
      <c r="A405">
        <v>20160720</v>
      </c>
      <c r="B405" s="2" t="s">
        <v>9</v>
      </c>
      <c r="C405" s="8">
        <v>100000</v>
      </c>
      <c r="D405" s="8">
        <v>101400</v>
      </c>
      <c r="E405">
        <v>93083</v>
      </c>
      <c r="F405" s="9">
        <v>116589842</v>
      </c>
      <c r="G405" s="1">
        <v>11822209978800</v>
      </c>
      <c r="H405" s="1">
        <v>7368783427200</v>
      </c>
      <c r="I405">
        <f t="shared" si="6"/>
        <v>0</v>
      </c>
    </row>
    <row r="406" spans="1:9">
      <c r="A406">
        <v>20160721</v>
      </c>
      <c r="B406" s="2" t="s">
        <v>9</v>
      </c>
      <c r="C406" s="8">
        <v>101400</v>
      </c>
      <c r="D406" s="8">
        <v>106000</v>
      </c>
      <c r="E406">
        <v>97307</v>
      </c>
      <c r="F406" s="9">
        <v>116589842</v>
      </c>
      <c r="G406" s="1">
        <v>12358523252000</v>
      </c>
      <c r="H406" s="1">
        <v>7703067488000</v>
      </c>
      <c r="I406">
        <f t="shared" si="6"/>
        <v>0</v>
      </c>
    </row>
    <row r="407" spans="1:9">
      <c r="A407">
        <v>20160722</v>
      </c>
      <c r="B407" s="2" t="s">
        <v>9</v>
      </c>
      <c r="C407" s="8">
        <v>106000</v>
      </c>
      <c r="D407" s="8">
        <v>104300</v>
      </c>
      <c r="E407">
        <v>95747</v>
      </c>
      <c r="F407" s="9">
        <v>116589842</v>
      </c>
      <c r="G407" s="1">
        <v>12160320520600</v>
      </c>
      <c r="H407" s="1">
        <v>7579527726400</v>
      </c>
      <c r="I407">
        <f t="shared" si="6"/>
        <v>0</v>
      </c>
    </row>
    <row r="408" spans="1:9">
      <c r="A408">
        <v>20160725</v>
      </c>
      <c r="B408" s="2" t="s">
        <v>9</v>
      </c>
      <c r="C408" s="8">
        <v>104300</v>
      </c>
      <c r="D408" s="8">
        <v>104100</v>
      </c>
      <c r="E408">
        <v>95562</v>
      </c>
      <c r="F408" s="9">
        <v>116589842</v>
      </c>
      <c r="G408" s="1">
        <v>12137002552200</v>
      </c>
      <c r="H408" s="1">
        <v>7564993636800</v>
      </c>
      <c r="I408">
        <f t="shared" si="6"/>
        <v>0</v>
      </c>
    </row>
    <row r="409" spans="1:9">
      <c r="A409">
        <v>20160726</v>
      </c>
      <c r="B409" s="2" t="s">
        <v>9</v>
      </c>
      <c r="C409" s="8">
        <v>104100</v>
      </c>
      <c r="D409" s="8">
        <v>103900</v>
      </c>
      <c r="E409">
        <v>95378</v>
      </c>
      <c r="F409" s="9">
        <v>116589842</v>
      </c>
      <c r="G409" s="1">
        <v>12113684583800</v>
      </c>
      <c r="H409" s="1">
        <v>7550459547200</v>
      </c>
      <c r="I409">
        <f t="shared" si="6"/>
        <v>0</v>
      </c>
    </row>
    <row r="410" spans="1:9">
      <c r="A410">
        <v>20160727</v>
      </c>
      <c r="B410" s="2" t="s">
        <v>9</v>
      </c>
      <c r="C410" s="8">
        <v>103900</v>
      </c>
      <c r="D410" s="8">
        <v>102100</v>
      </c>
      <c r="E410">
        <v>93726</v>
      </c>
      <c r="F410" s="9">
        <v>116589842</v>
      </c>
      <c r="G410" s="1">
        <v>11903822868200</v>
      </c>
      <c r="H410" s="1">
        <v>7419652740800</v>
      </c>
      <c r="I410">
        <f t="shared" si="6"/>
        <v>0</v>
      </c>
    </row>
    <row r="411" spans="1:9">
      <c r="A411">
        <v>20160728</v>
      </c>
      <c r="B411" s="2" t="s">
        <v>9</v>
      </c>
      <c r="C411" s="8">
        <v>102100</v>
      </c>
      <c r="D411" s="8">
        <v>103000</v>
      </c>
      <c r="E411">
        <v>94553</v>
      </c>
      <c r="F411" s="9">
        <v>116589842</v>
      </c>
      <c r="G411" s="1">
        <v>12008753726000</v>
      </c>
      <c r="H411" s="1">
        <v>7485056144000</v>
      </c>
      <c r="I411">
        <f t="shared" si="6"/>
        <v>0</v>
      </c>
    </row>
    <row r="412" spans="1:9">
      <c r="A412">
        <v>20160729</v>
      </c>
      <c r="B412" s="2" t="s">
        <v>9</v>
      </c>
      <c r="C412" s="8">
        <v>103000</v>
      </c>
      <c r="D412" s="8">
        <v>104100</v>
      </c>
      <c r="E412">
        <v>95562</v>
      </c>
      <c r="F412" s="9">
        <v>116589842</v>
      </c>
      <c r="G412" s="1">
        <v>12137002552200</v>
      </c>
      <c r="H412" s="1">
        <v>7564993636800</v>
      </c>
      <c r="I412">
        <f t="shared" si="6"/>
        <v>0</v>
      </c>
    </row>
    <row r="413" spans="1:9">
      <c r="A413">
        <v>20160801</v>
      </c>
      <c r="B413" s="2" t="s">
        <v>9</v>
      </c>
      <c r="C413" s="8">
        <v>104100</v>
      </c>
      <c r="D413" s="8">
        <v>101800</v>
      </c>
      <c r="E413">
        <v>93451</v>
      </c>
      <c r="F413" s="9">
        <v>116589842</v>
      </c>
      <c r="G413" s="1">
        <v>11868845915600</v>
      </c>
      <c r="H413" s="1">
        <v>7397851606400</v>
      </c>
      <c r="I413">
        <f t="shared" si="6"/>
        <v>0</v>
      </c>
    </row>
    <row r="414" spans="1:9">
      <c r="A414">
        <v>20160802</v>
      </c>
      <c r="B414" s="2" t="s">
        <v>9</v>
      </c>
      <c r="C414" s="8">
        <v>101800</v>
      </c>
      <c r="D414" s="8">
        <v>102400</v>
      </c>
      <c r="E414">
        <v>94002</v>
      </c>
      <c r="F414" s="9">
        <v>116589842</v>
      </c>
      <c r="G414" s="1">
        <v>11938799820800</v>
      </c>
      <c r="H414" s="1">
        <v>7441453875200</v>
      </c>
      <c r="I414">
        <f t="shared" si="6"/>
        <v>0</v>
      </c>
    </row>
    <row r="415" spans="1:9">
      <c r="A415">
        <v>20160803</v>
      </c>
      <c r="B415" s="2" t="s">
        <v>9</v>
      </c>
      <c r="C415" s="8">
        <v>102400</v>
      </c>
      <c r="D415" s="8">
        <v>102100</v>
      </c>
      <c r="E415">
        <v>93726</v>
      </c>
      <c r="F415" s="9">
        <v>116589842</v>
      </c>
      <c r="G415" s="1">
        <v>11903822868200</v>
      </c>
      <c r="H415" s="1">
        <v>7419652740800</v>
      </c>
      <c r="I415">
        <f t="shared" si="6"/>
        <v>0</v>
      </c>
    </row>
    <row r="416" spans="1:9">
      <c r="A416">
        <v>20160804</v>
      </c>
      <c r="B416" s="2" t="s">
        <v>9</v>
      </c>
      <c r="C416" s="8">
        <v>102100</v>
      </c>
      <c r="D416" s="8">
        <v>104000</v>
      </c>
      <c r="E416">
        <v>95471</v>
      </c>
      <c r="F416" s="9">
        <v>116589842</v>
      </c>
      <c r="G416" s="1">
        <v>12125343568000</v>
      </c>
      <c r="H416" s="1">
        <v>7557726592000</v>
      </c>
      <c r="I416">
        <f t="shared" si="6"/>
        <v>0</v>
      </c>
    </row>
    <row r="417" spans="1:9">
      <c r="A417">
        <v>20160805</v>
      </c>
      <c r="B417" s="2" t="s">
        <v>9</v>
      </c>
      <c r="C417" s="8">
        <v>104000</v>
      </c>
      <c r="D417" s="8">
        <v>103800</v>
      </c>
      <c r="E417">
        <v>95287</v>
      </c>
      <c r="F417" s="9">
        <v>116589842</v>
      </c>
      <c r="G417" s="1">
        <v>12102025599600</v>
      </c>
      <c r="H417" s="1">
        <v>7543192502400</v>
      </c>
      <c r="I417">
        <f t="shared" si="6"/>
        <v>0</v>
      </c>
    </row>
    <row r="418" spans="1:9">
      <c r="A418">
        <v>20160808</v>
      </c>
      <c r="B418" s="2" t="s">
        <v>9</v>
      </c>
      <c r="C418" s="8">
        <v>103800</v>
      </c>
      <c r="D418" s="8">
        <v>106500</v>
      </c>
      <c r="E418">
        <v>97766</v>
      </c>
      <c r="F418" s="9">
        <v>116589842</v>
      </c>
      <c r="G418" s="1">
        <v>12416818173000</v>
      </c>
      <c r="H418" s="1">
        <v>7739402712000</v>
      </c>
      <c r="I418">
        <f t="shared" si="6"/>
        <v>0</v>
      </c>
    </row>
    <row r="419" spans="1:9">
      <c r="A419">
        <v>20160809</v>
      </c>
      <c r="B419" s="2" t="s">
        <v>9</v>
      </c>
      <c r="C419" s="8">
        <v>106500</v>
      </c>
      <c r="D419" s="8">
        <v>107100</v>
      </c>
      <c r="E419">
        <v>98317</v>
      </c>
      <c r="F419" s="9">
        <v>116589842</v>
      </c>
      <c r="G419" s="1">
        <v>12486772078200</v>
      </c>
      <c r="H419" s="1">
        <v>7783004980800</v>
      </c>
      <c r="I419">
        <f t="shared" si="6"/>
        <v>0</v>
      </c>
    </row>
    <row r="420" spans="1:9">
      <c r="A420">
        <v>20160810</v>
      </c>
      <c r="B420" s="2" t="s">
        <v>9</v>
      </c>
      <c r="C420" s="8">
        <v>107100</v>
      </c>
      <c r="D420" s="8">
        <v>112500</v>
      </c>
      <c r="E420">
        <v>103273</v>
      </c>
      <c r="F420" s="9">
        <v>116589842</v>
      </c>
      <c r="G420" s="1">
        <v>13116357225000</v>
      </c>
      <c r="H420" s="1">
        <v>8175425400000</v>
      </c>
      <c r="I420">
        <f t="shared" si="6"/>
        <v>0</v>
      </c>
    </row>
    <row r="421" spans="1:9">
      <c r="A421">
        <v>20160811</v>
      </c>
      <c r="B421" s="2" t="s">
        <v>9</v>
      </c>
      <c r="C421" s="8">
        <v>112500</v>
      </c>
      <c r="D421" s="8">
        <v>113000</v>
      </c>
      <c r="E421">
        <v>103732</v>
      </c>
      <c r="F421" s="9">
        <v>116589842</v>
      </c>
      <c r="G421" s="1">
        <v>13174652146000</v>
      </c>
      <c r="H421" s="1">
        <v>8211760624000</v>
      </c>
      <c r="I421">
        <f t="shared" si="6"/>
        <v>0</v>
      </c>
    </row>
    <row r="422" spans="1:9">
      <c r="A422">
        <v>20160812</v>
      </c>
      <c r="B422" s="2" t="s">
        <v>9</v>
      </c>
      <c r="C422" s="8">
        <v>113000</v>
      </c>
      <c r="D422" s="8">
        <v>113000</v>
      </c>
      <c r="E422">
        <v>103732</v>
      </c>
      <c r="F422" s="9">
        <v>116589842</v>
      </c>
      <c r="G422" s="1">
        <v>13174652146000</v>
      </c>
      <c r="H422" s="1">
        <v>8211760624000</v>
      </c>
      <c r="I422">
        <f t="shared" si="6"/>
        <v>0</v>
      </c>
    </row>
    <row r="423" spans="1:9">
      <c r="A423">
        <v>20160816</v>
      </c>
      <c r="B423" s="2" t="s">
        <v>9</v>
      </c>
      <c r="C423" s="8">
        <v>113000</v>
      </c>
      <c r="D423" s="8">
        <v>112500</v>
      </c>
      <c r="E423">
        <v>103273</v>
      </c>
      <c r="F423" s="9">
        <v>116589842</v>
      </c>
      <c r="G423" s="1">
        <v>13116357225000</v>
      </c>
      <c r="H423" s="1">
        <v>8175425400000</v>
      </c>
      <c r="I423">
        <f t="shared" si="6"/>
        <v>0</v>
      </c>
    </row>
    <row r="424" spans="1:9">
      <c r="A424">
        <v>20160817</v>
      </c>
      <c r="B424" s="2" t="s">
        <v>9</v>
      </c>
      <c r="C424" s="8">
        <v>112500</v>
      </c>
      <c r="D424" s="8">
        <v>113900</v>
      </c>
      <c r="E424">
        <v>104558</v>
      </c>
      <c r="F424" s="9">
        <v>116589842</v>
      </c>
      <c r="G424" s="1">
        <v>13279583003800</v>
      </c>
      <c r="H424" s="1">
        <v>8277164027200</v>
      </c>
      <c r="I424">
        <f t="shared" si="6"/>
        <v>0</v>
      </c>
    </row>
    <row r="425" spans="1:9">
      <c r="A425">
        <v>20160818</v>
      </c>
      <c r="B425" s="2" t="s">
        <v>9</v>
      </c>
      <c r="C425" s="8">
        <v>113900</v>
      </c>
      <c r="D425" s="8">
        <v>113300</v>
      </c>
      <c r="E425">
        <v>104007</v>
      </c>
      <c r="F425" s="9">
        <v>116589842</v>
      </c>
      <c r="G425" s="1">
        <v>13209629098600</v>
      </c>
      <c r="H425" s="1">
        <v>8233561758400</v>
      </c>
      <c r="I425">
        <f t="shared" si="6"/>
        <v>0</v>
      </c>
    </row>
    <row r="426" spans="1:9">
      <c r="A426">
        <v>20160819</v>
      </c>
      <c r="B426" s="2" t="s">
        <v>9</v>
      </c>
      <c r="C426" s="8">
        <v>113300</v>
      </c>
      <c r="D426" s="8">
        <v>113900</v>
      </c>
      <c r="E426">
        <v>104558</v>
      </c>
      <c r="F426" s="9">
        <v>116589842</v>
      </c>
      <c r="G426" s="1">
        <v>13279583003800</v>
      </c>
      <c r="H426" s="1">
        <v>8277164027200</v>
      </c>
      <c r="I426">
        <f t="shared" si="6"/>
        <v>0</v>
      </c>
    </row>
    <row r="427" spans="1:9">
      <c r="A427">
        <v>20160822</v>
      </c>
      <c r="B427" s="2" t="s">
        <v>9</v>
      </c>
      <c r="C427" s="8">
        <v>113900</v>
      </c>
      <c r="D427" s="8">
        <v>110800</v>
      </c>
      <c r="E427">
        <v>101713</v>
      </c>
      <c r="F427" s="9">
        <v>116589842</v>
      </c>
      <c r="G427" s="1">
        <v>12918154493600</v>
      </c>
      <c r="H427" s="1">
        <v>8051885638400</v>
      </c>
      <c r="I427">
        <f t="shared" si="6"/>
        <v>0</v>
      </c>
    </row>
    <row r="428" spans="1:9">
      <c r="A428">
        <v>20160823</v>
      </c>
      <c r="B428" s="2" t="s">
        <v>9</v>
      </c>
      <c r="C428" s="8">
        <v>110800</v>
      </c>
      <c r="D428" s="8">
        <v>109500</v>
      </c>
      <c r="E428">
        <v>100520</v>
      </c>
      <c r="F428" s="9">
        <v>116589842</v>
      </c>
      <c r="G428" s="1">
        <v>12766587699000</v>
      </c>
      <c r="H428" s="1">
        <v>7957414056000</v>
      </c>
      <c r="I428">
        <f t="shared" si="6"/>
        <v>0</v>
      </c>
    </row>
    <row r="429" spans="1:9">
      <c r="A429">
        <v>20160824</v>
      </c>
      <c r="B429" s="2" t="s">
        <v>9</v>
      </c>
      <c r="C429" s="8">
        <v>109500</v>
      </c>
      <c r="D429" s="8">
        <v>111000</v>
      </c>
      <c r="E429">
        <v>101896</v>
      </c>
      <c r="F429" s="9">
        <v>116589842</v>
      </c>
      <c r="G429" s="1">
        <v>12941472462000</v>
      </c>
      <c r="H429" s="1">
        <v>8066419728000</v>
      </c>
      <c r="I429">
        <f t="shared" si="6"/>
        <v>0</v>
      </c>
    </row>
    <row r="430" spans="1:9">
      <c r="A430">
        <v>20160825</v>
      </c>
      <c r="B430" s="2" t="s">
        <v>9</v>
      </c>
      <c r="C430" s="8">
        <v>111000</v>
      </c>
      <c r="D430" s="8">
        <v>110100</v>
      </c>
      <c r="E430">
        <v>101071</v>
      </c>
      <c r="F430" s="9">
        <v>116589842</v>
      </c>
      <c r="G430" s="1">
        <v>12836541604200</v>
      </c>
      <c r="H430" s="1">
        <v>8001016324800</v>
      </c>
      <c r="I430">
        <f t="shared" si="6"/>
        <v>0</v>
      </c>
    </row>
    <row r="431" spans="1:9">
      <c r="A431">
        <v>20160826</v>
      </c>
      <c r="B431" s="2" t="s">
        <v>9</v>
      </c>
      <c r="C431" s="8">
        <v>110100</v>
      </c>
      <c r="D431" s="8">
        <v>109300</v>
      </c>
      <c r="E431">
        <v>100336</v>
      </c>
      <c r="F431" s="9">
        <v>116589842</v>
      </c>
      <c r="G431" s="1">
        <v>12743269730600</v>
      </c>
      <c r="H431" s="1">
        <v>7942879966400</v>
      </c>
      <c r="I431">
        <f t="shared" si="6"/>
        <v>0</v>
      </c>
    </row>
    <row r="432" spans="1:9">
      <c r="A432">
        <v>20160829</v>
      </c>
      <c r="B432" s="2" t="s">
        <v>9</v>
      </c>
      <c r="C432" s="8">
        <v>109300</v>
      </c>
      <c r="D432" s="8">
        <v>105900</v>
      </c>
      <c r="E432">
        <v>97215</v>
      </c>
      <c r="F432" s="9">
        <v>116589842</v>
      </c>
      <c r="G432" s="1">
        <v>12346864267800</v>
      </c>
      <c r="H432" s="1">
        <v>7695800443200</v>
      </c>
      <c r="I432">
        <f t="shared" si="6"/>
        <v>0</v>
      </c>
    </row>
    <row r="433" spans="1:9">
      <c r="A433">
        <v>20160830</v>
      </c>
      <c r="B433" s="2" t="s">
        <v>9</v>
      </c>
      <c r="C433" s="8">
        <v>105900</v>
      </c>
      <c r="D433" s="8">
        <v>106000</v>
      </c>
      <c r="E433">
        <v>97307</v>
      </c>
      <c r="F433" s="9">
        <v>116589842</v>
      </c>
      <c r="G433" s="1">
        <v>12358523252000</v>
      </c>
      <c r="H433" s="1">
        <v>7703067488000</v>
      </c>
      <c r="I433">
        <f t="shared" si="6"/>
        <v>0</v>
      </c>
    </row>
    <row r="434" spans="1:9">
      <c r="A434">
        <v>20160831</v>
      </c>
      <c r="B434" s="2" t="s">
        <v>9</v>
      </c>
      <c r="C434" s="8">
        <v>106000</v>
      </c>
      <c r="D434" s="8">
        <v>106800</v>
      </c>
      <c r="E434">
        <v>98041</v>
      </c>
      <c r="F434" s="9">
        <v>116589842</v>
      </c>
      <c r="G434" s="1">
        <v>12451795125600</v>
      </c>
      <c r="H434" s="1">
        <v>7761203846400</v>
      </c>
      <c r="I434">
        <f t="shared" si="6"/>
        <v>0</v>
      </c>
    </row>
    <row r="435" spans="1:9">
      <c r="A435">
        <v>20160901</v>
      </c>
      <c r="B435" s="2" t="s">
        <v>9</v>
      </c>
      <c r="C435" s="8">
        <v>106800</v>
      </c>
      <c r="D435" s="8">
        <v>109500</v>
      </c>
      <c r="E435">
        <v>100520</v>
      </c>
      <c r="F435" s="9">
        <v>116589842</v>
      </c>
      <c r="G435" s="1">
        <v>12766587699000</v>
      </c>
      <c r="H435" s="1">
        <v>7957414056000</v>
      </c>
      <c r="I435">
        <f t="shared" si="6"/>
        <v>0</v>
      </c>
    </row>
    <row r="436" spans="1:9">
      <c r="A436">
        <v>20160902</v>
      </c>
      <c r="B436" s="2" t="s">
        <v>9</v>
      </c>
      <c r="C436" s="8">
        <v>109500</v>
      </c>
      <c r="D436" s="8">
        <v>109100</v>
      </c>
      <c r="E436">
        <v>100152</v>
      </c>
      <c r="F436" s="9">
        <v>116589842</v>
      </c>
      <c r="G436" s="1">
        <v>12719951762200</v>
      </c>
      <c r="H436" s="1">
        <v>7928345876800</v>
      </c>
      <c r="I436">
        <f t="shared" si="6"/>
        <v>0</v>
      </c>
    </row>
    <row r="437" spans="1:9">
      <c r="A437">
        <v>20160905</v>
      </c>
      <c r="B437" s="2" t="s">
        <v>9</v>
      </c>
      <c r="C437" s="8">
        <v>109100</v>
      </c>
      <c r="D437" s="8">
        <v>109600</v>
      </c>
      <c r="E437">
        <v>100611</v>
      </c>
      <c r="F437" s="9">
        <v>116589842</v>
      </c>
      <c r="G437" s="1">
        <v>12778246683200</v>
      </c>
      <c r="H437" s="1">
        <v>7964681100800</v>
      </c>
      <c r="I437">
        <f t="shared" si="6"/>
        <v>0</v>
      </c>
    </row>
    <row r="438" spans="1:9">
      <c r="A438">
        <v>20160906</v>
      </c>
      <c r="B438" s="2" t="s">
        <v>9</v>
      </c>
      <c r="C438" s="8">
        <v>109600</v>
      </c>
      <c r="D438" s="8">
        <v>111700</v>
      </c>
      <c r="E438">
        <v>102539</v>
      </c>
      <c r="F438" s="9">
        <v>116589842</v>
      </c>
      <c r="G438" s="1">
        <v>13023085351400</v>
      </c>
      <c r="H438" s="1">
        <v>8117289041600</v>
      </c>
      <c r="I438">
        <f t="shared" si="6"/>
        <v>0</v>
      </c>
    </row>
    <row r="439" spans="1:9">
      <c r="A439">
        <v>20160907</v>
      </c>
      <c r="B439" s="2" t="s">
        <v>9</v>
      </c>
      <c r="C439" s="8">
        <v>111700</v>
      </c>
      <c r="D439" s="8">
        <v>110700</v>
      </c>
      <c r="E439">
        <v>101622</v>
      </c>
      <c r="F439" s="9">
        <v>116589842</v>
      </c>
      <c r="G439" s="1">
        <v>12906495509400</v>
      </c>
      <c r="H439" s="1">
        <v>8044618593600</v>
      </c>
      <c r="I439">
        <f t="shared" si="6"/>
        <v>0</v>
      </c>
    </row>
    <row r="440" spans="1:9">
      <c r="A440">
        <v>20160908</v>
      </c>
      <c r="B440" s="2" t="s">
        <v>9</v>
      </c>
      <c r="C440" s="8">
        <v>110700</v>
      </c>
      <c r="D440" s="8">
        <v>109000</v>
      </c>
      <c r="E440">
        <v>100061</v>
      </c>
      <c r="F440" s="9">
        <v>116589842</v>
      </c>
      <c r="G440" s="1">
        <v>12708292778000</v>
      </c>
      <c r="H440" s="1">
        <v>7921078832000</v>
      </c>
      <c r="I440">
        <f t="shared" si="6"/>
        <v>0</v>
      </c>
    </row>
    <row r="441" spans="1:9">
      <c r="A441">
        <v>20160909</v>
      </c>
      <c r="B441" s="2" t="s">
        <v>9</v>
      </c>
      <c r="C441" s="8">
        <v>109000</v>
      </c>
      <c r="D441" s="8">
        <v>109000</v>
      </c>
      <c r="E441">
        <v>100061</v>
      </c>
      <c r="F441" s="9">
        <v>116589842</v>
      </c>
      <c r="G441" s="1">
        <v>12708292778000</v>
      </c>
      <c r="H441" s="1">
        <v>7921078832000</v>
      </c>
      <c r="I441">
        <f t="shared" si="6"/>
        <v>0</v>
      </c>
    </row>
    <row r="442" spans="1:9">
      <c r="A442">
        <v>20160912</v>
      </c>
      <c r="B442" s="2" t="s">
        <v>9</v>
      </c>
      <c r="C442" s="8">
        <v>109000</v>
      </c>
      <c r="D442" s="8">
        <v>107000</v>
      </c>
      <c r="E442">
        <v>98224</v>
      </c>
      <c r="F442" s="9">
        <v>116589842</v>
      </c>
      <c r="G442" s="1">
        <v>12475113094000</v>
      </c>
      <c r="H442" s="1">
        <v>7789460579000</v>
      </c>
      <c r="I442">
        <f t="shared" si="6"/>
        <v>0</v>
      </c>
    </row>
    <row r="443" spans="1:9">
      <c r="A443">
        <v>20160913</v>
      </c>
      <c r="B443" s="2" t="s">
        <v>9</v>
      </c>
      <c r="C443" s="8">
        <v>107000</v>
      </c>
      <c r="D443" s="8">
        <v>108200</v>
      </c>
      <c r="E443">
        <v>99326</v>
      </c>
      <c r="F443" s="9">
        <v>116589842</v>
      </c>
      <c r="G443" s="1">
        <v>12615020904400</v>
      </c>
      <c r="H443" s="1">
        <v>7876819015400</v>
      </c>
      <c r="I443">
        <f t="shared" si="6"/>
        <v>0</v>
      </c>
    </row>
    <row r="444" spans="1:9">
      <c r="A444">
        <v>20160919</v>
      </c>
      <c r="B444" s="2" t="s">
        <v>9</v>
      </c>
      <c r="C444" s="8">
        <v>108200</v>
      </c>
      <c r="D444" s="8">
        <v>107100</v>
      </c>
      <c r="E444">
        <v>98317</v>
      </c>
      <c r="F444" s="9">
        <v>116589842</v>
      </c>
      <c r="G444" s="1">
        <v>12486772078200</v>
      </c>
      <c r="H444" s="1">
        <v>7796740448700</v>
      </c>
      <c r="I444">
        <f t="shared" si="6"/>
        <v>0</v>
      </c>
    </row>
    <row r="445" spans="1:9">
      <c r="A445">
        <v>20160920</v>
      </c>
      <c r="B445" s="2" t="s">
        <v>9</v>
      </c>
      <c r="C445" s="8">
        <v>107100</v>
      </c>
      <c r="D445" s="8">
        <v>109800</v>
      </c>
      <c r="E445">
        <v>100795</v>
      </c>
      <c r="F445" s="9">
        <v>116589842</v>
      </c>
      <c r="G445" s="1">
        <v>12801564651600</v>
      </c>
      <c r="H445" s="1">
        <v>7993296930600</v>
      </c>
      <c r="I445">
        <f t="shared" si="6"/>
        <v>0</v>
      </c>
    </row>
    <row r="446" spans="1:9">
      <c r="A446">
        <v>20160921</v>
      </c>
      <c r="B446" s="2" t="s">
        <v>9</v>
      </c>
      <c r="C446" s="8">
        <v>109800</v>
      </c>
      <c r="D446" s="8">
        <v>109900</v>
      </c>
      <c r="E446">
        <v>100887</v>
      </c>
      <c r="F446" s="9">
        <v>116589842</v>
      </c>
      <c r="G446" s="1">
        <v>12813223635800</v>
      </c>
      <c r="H446" s="1">
        <v>8000576800300</v>
      </c>
      <c r="I446">
        <f t="shared" si="6"/>
        <v>0</v>
      </c>
    </row>
    <row r="447" spans="1:9">
      <c r="A447">
        <v>20160922</v>
      </c>
      <c r="B447" s="2" t="s">
        <v>9</v>
      </c>
      <c r="C447" s="8">
        <v>109900</v>
      </c>
      <c r="D447" s="8">
        <v>110300</v>
      </c>
      <c r="E447">
        <v>101253</v>
      </c>
      <c r="F447" s="9">
        <v>116589842</v>
      </c>
      <c r="G447" s="1">
        <v>12859859572600</v>
      </c>
      <c r="H447" s="1">
        <v>8029696279100</v>
      </c>
      <c r="I447">
        <f t="shared" si="6"/>
        <v>0</v>
      </c>
    </row>
    <row r="448" spans="1:9">
      <c r="A448">
        <v>20160923</v>
      </c>
      <c r="B448" s="2" t="s">
        <v>9</v>
      </c>
      <c r="C448" s="8">
        <v>110300</v>
      </c>
      <c r="D448" s="8">
        <v>110300</v>
      </c>
      <c r="E448">
        <v>101253</v>
      </c>
      <c r="F448" s="9">
        <v>116589842</v>
      </c>
      <c r="G448" s="1">
        <v>12859859572600</v>
      </c>
      <c r="H448" s="1">
        <v>8029696279100</v>
      </c>
      <c r="I448">
        <f t="shared" si="6"/>
        <v>0</v>
      </c>
    </row>
    <row r="449" spans="1:9">
      <c r="A449">
        <v>20160926</v>
      </c>
      <c r="B449" s="2" t="s">
        <v>9</v>
      </c>
      <c r="C449" s="8">
        <v>110300</v>
      </c>
      <c r="D449" s="8">
        <v>109700</v>
      </c>
      <c r="E449">
        <v>100703</v>
      </c>
      <c r="F449" s="9">
        <v>116589842</v>
      </c>
      <c r="G449" s="1">
        <v>12789905667400</v>
      </c>
      <c r="H449" s="1">
        <v>7986017060900</v>
      </c>
      <c r="I449">
        <f t="shared" si="6"/>
        <v>0</v>
      </c>
    </row>
    <row r="450" spans="1:9">
      <c r="A450">
        <v>20160927</v>
      </c>
      <c r="B450" s="2" t="s">
        <v>9</v>
      </c>
      <c r="C450" s="8">
        <v>109700</v>
      </c>
      <c r="D450" s="8">
        <v>109200</v>
      </c>
      <c r="E450">
        <v>100244</v>
      </c>
      <c r="F450" s="9">
        <v>116589842</v>
      </c>
      <c r="G450" s="1">
        <v>12731610746400</v>
      </c>
      <c r="H450" s="1">
        <v>7949617712400</v>
      </c>
      <c r="I450">
        <f t="shared" si="6"/>
        <v>0</v>
      </c>
    </row>
    <row r="451" spans="1:9">
      <c r="A451">
        <v>20160928</v>
      </c>
      <c r="B451" s="2" t="s">
        <v>9</v>
      </c>
      <c r="C451" s="8">
        <v>109200</v>
      </c>
      <c r="D451" s="8">
        <v>108700</v>
      </c>
      <c r="E451">
        <v>99786</v>
      </c>
      <c r="F451" s="9">
        <v>116589842</v>
      </c>
      <c r="G451" s="1">
        <v>12673315825400</v>
      </c>
      <c r="H451" s="1">
        <v>7913218363900</v>
      </c>
      <c r="I451">
        <f t="shared" ref="I451:I514" si="7">IF(C451*F451=D450*F450,0,1)</f>
        <v>0</v>
      </c>
    </row>
    <row r="452" spans="1:9">
      <c r="A452">
        <v>20160929</v>
      </c>
      <c r="B452" s="2" t="s">
        <v>9</v>
      </c>
      <c r="C452" s="8">
        <v>108700</v>
      </c>
      <c r="D452" s="8">
        <v>108000</v>
      </c>
      <c r="E452">
        <v>99143</v>
      </c>
      <c r="F452" s="9">
        <v>116589842</v>
      </c>
      <c r="G452" s="1">
        <v>12591702936000</v>
      </c>
      <c r="H452" s="1">
        <v>7862259276000</v>
      </c>
      <c r="I452">
        <f t="shared" si="7"/>
        <v>0</v>
      </c>
    </row>
    <row r="453" spans="1:9">
      <c r="A453">
        <v>20160930</v>
      </c>
      <c r="B453" s="2" t="s">
        <v>9</v>
      </c>
      <c r="C453" s="8">
        <v>108000</v>
      </c>
      <c r="D453" s="8">
        <v>106400</v>
      </c>
      <c r="E453">
        <v>97674</v>
      </c>
      <c r="F453" s="9">
        <v>116589842</v>
      </c>
      <c r="G453" s="1">
        <v>12405159188800</v>
      </c>
      <c r="H453" s="1">
        <v>7745781360800</v>
      </c>
      <c r="I453">
        <f t="shared" si="7"/>
        <v>0</v>
      </c>
    </row>
    <row r="454" spans="1:9">
      <c r="A454">
        <v>20161004</v>
      </c>
      <c r="B454" s="2" t="s">
        <v>9</v>
      </c>
      <c r="C454" s="8">
        <v>106400</v>
      </c>
      <c r="D454" s="8">
        <v>108100</v>
      </c>
      <c r="E454">
        <v>99234</v>
      </c>
      <c r="F454" s="9">
        <v>116589842</v>
      </c>
      <c r="G454" s="1">
        <v>12603361920200</v>
      </c>
      <c r="H454" s="1">
        <v>7869539145700</v>
      </c>
      <c r="I454">
        <f t="shared" si="7"/>
        <v>0</v>
      </c>
    </row>
    <row r="455" spans="1:9">
      <c r="A455">
        <v>20161005</v>
      </c>
      <c r="B455" s="2" t="s">
        <v>9</v>
      </c>
      <c r="C455" s="8">
        <v>108100</v>
      </c>
      <c r="D455" s="8">
        <v>106100</v>
      </c>
      <c r="E455">
        <v>97398</v>
      </c>
      <c r="F455" s="9">
        <v>116589842</v>
      </c>
      <c r="G455" s="1">
        <v>12370182236200</v>
      </c>
      <c r="H455" s="1">
        <v>7723941751700</v>
      </c>
      <c r="I455">
        <f t="shared" si="7"/>
        <v>0</v>
      </c>
    </row>
    <row r="456" spans="1:9">
      <c r="A456">
        <v>20161006</v>
      </c>
      <c r="B456" s="2" t="s">
        <v>9</v>
      </c>
      <c r="C456" s="8">
        <v>106100</v>
      </c>
      <c r="D456" s="8">
        <v>106000</v>
      </c>
      <c r="E456">
        <v>97307</v>
      </c>
      <c r="F456" s="9">
        <v>116589842</v>
      </c>
      <c r="G456" s="1">
        <v>12358523252000</v>
      </c>
      <c r="H456" s="1">
        <v>7716661882000</v>
      </c>
      <c r="I456">
        <f t="shared" si="7"/>
        <v>0</v>
      </c>
    </row>
    <row r="457" spans="1:9">
      <c r="A457">
        <v>20161007</v>
      </c>
      <c r="B457" s="2" t="s">
        <v>9</v>
      </c>
      <c r="C457" s="8">
        <v>106000</v>
      </c>
      <c r="D457" s="8">
        <v>106600</v>
      </c>
      <c r="E457">
        <v>97857</v>
      </c>
      <c r="F457" s="9">
        <v>116589842</v>
      </c>
      <c r="G457" s="1">
        <v>12428477157200</v>
      </c>
      <c r="H457" s="1">
        <v>7760341100200</v>
      </c>
      <c r="I457">
        <f t="shared" si="7"/>
        <v>0</v>
      </c>
    </row>
    <row r="458" spans="1:9">
      <c r="A458">
        <v>20161010</v>
      </c>
      <c r="B458" s="2" t="s">
        <v>9</v>
      </c>
      <c r="C458" s="8">
        <v>106600</v>
      </c>
      <c r="D458" s="8">
        <v>106100</v>
      </c>
      <c r="E458">
        <v>97398</v>
      </c>
      <c r="F458" s="9">
        <v>116589842</v>
      </c>
      <c r="G458" s="1">
        <v>12370182236200</v>
      </c>
      <c r="H458" s="1">
        <v>7723941751700</v>
      </c>
      <c r="I458">
        <f t="shared" si="7"/>
        <v>0</v>
      </c>
    </row>
    <row r="459" spans="1:9">
      <c r="A459">
        <v>20161011</v>
      </c>
      <c r="B459" s="2" t="s">
        <v>9</v>
      </c>
      <c r="C459" s="8">
        <v>106100</v>
      </c>
      <c r="D459" s="8">
        <v>102600</v>
      </c>
      <c r="E459">
        <v>94186</v>
      </c>
      <c r="F459" s="9">
        <v>116589842</v>
      </c>
      <c r="G459" s="1">
        <v>11962117789200</v>
      </c>
      <c r="H459" s="1">
        <v>7469146312200</v>
      </c>
      <c r="I459">
        <f t="shared" si="7"/>
        <v>0</v>
      </c>
    </row>
    <row r="460" spans="1:9">
      <c r="A460">
        <v>20161012</v>
      </c>
      <c r="B460" s="2" t="s">
        <v>9</v>
      </c>
      <c r="C460" s="8">
        <v>102600</v>
      </c>
      <c r="D460" s="8">
        <v>102100</v>
      </c>
      <c r="E460">
        <v>93726</v>
      </c>
      <c r="F460" s="9">
        <v>116589842</v>
      </c>
      <c r="G460" s="1">
        <v>11903822868200</v>
      </c>
      <c r="H460" s="1">
        <v>7432746963700</v>
      </c>
      <c r="I460">
        <f t="shared" si="7"/>
        <v>0</v>
      </c>
    </row>
    <row r="461" spans="1:9">
      <c r="A461">
        <v>20161013</v>
      </c>
      <c r="B461" s="2" t="s">
        <v>9</v>
      </c>
      <c r="C461" s="8">
        <v>102100</v>
      </c>
      <c r="D461" s="8">
        <v>102100</v>
      </c>
      <c r="E461">
        <v>93726</v>
      </c>
      <c r="F461" s="9">
        <v>116589842</v>
      </c>
      <c r="G461" s="1">
        <v>11903822868200</v>
      </c>
      <c r="H461" s="1">
        <v>7432746963700</v>
      </c>
      <c r="I461">
        <f t="shared" si="7"/>
        <v>0</v>
      </c>
    </row>
    <row r="462" spans="1:9">
      <c r="A462">
        <v>20161014</v>
      </c>
      <c r="B462" s="2" t="s">
        <v>9</v>
      </c>
      <c r="C462" s="8">
        <v>102100</v>
      </c>
      <c r="D462" s="8">
        <v>102500</v>
      </c>
      <c r="E462">
        <v>94093</v>
      </c>
      <c r="F462" s="9">
        <v>116589842</v>
      </c>
      <c r="G462" s="1">
        <v>11950458805000</v>
      </c>
      <c r="H462" s="1">
        <v>7461866442500</v>
      </c>
      <c r="I462">
        <f t="shared" si="7"/>
        <v>0</v>
      </c>
    </row>
    <row r="463" spans="1:9">
      <c r="A463">
        <v>20161017</v>
      </c>
      <c r="B463" s="2" t="s">
        <v>9</v>
      </c>
      <c r="C463" s="8">
        <v>102500</v>
      </c>
      <c r="D463" s="8">
        <v>100000</v>
      </c>
      <c r="E463">
        <v>91798</v>
      </c>
      <c r="F463" s="9">
        <v>116589842</v>
      </c>
      <c r="G463" s="1">
        <v>11658984200000</v>
      </c>
      <c r="H463" s="1">
        <v>7279869700000</v>
      </c>
      <c r="I463">
        <f t="shared" si="7"/>
        <v>0</v>
      </c>
    </row>
    <row r="464" spans="1:9">
      <c r="A464">
        <v>20161018</v>
      </c>
      <c r="B464" s="2" t="s">
        <v>9</v>
      </c>
      <c r="C464" s="8">
        <v>100000</v>
      </c>
      <c r="D464" s="8">
        <v>107000</v>
      </c>
      <c r="E464">
        <v>98224</v>
      </c>
      <c r="F464" s="9">
        <v>116589842</v>
      </c>
      <c r="G464" s="1">
        <v>12475113094000</v>
      </c>
      <c r="H464" s="1">
        <v>7789460579000</v>
      </c>
      <c r="I464">
        <f t="shared" si="7"/>
        <v>0</v>
      </c>
    </row>
    <row r="465" spans="1:9">
      <c r="A465">
        <v>20161019</v>
      </c>
      <c r="B465" s="2" t="s">
        <v>9</v>
      </c>
      <c r="C465" s="8">
        <v>107000</v>
      </c>
      <c r="D465" s="8">
        <v>107100</v>
      </c>
      <c r="E465">
        <v>98317</v>
      </c>
      <c r="F465" s="9">
        <v>116589842</v>
      </c>
      <c r="G465" s="1">
        <v>12486772078200</v>
      </c>
      <c r="H465" s="1">
        <v>7796740448700</v>
      </c>
      <c r="I465">
        <f t="shared" si="7"/>
        <v>0</v>
      </c>
    </row>
    <row r="466" spans="1:9">
      <c r="A466">
        <v>20161020</v>
      </c>
      <c r="B466" s="2" t="s">
        <v>9</v>
      </c>
      <c r="C466" s="8">
        <v>107100</v>
      </c>
      <c r="D466" s="8">
        <v>105000</v>
      </c>
      <c r="E466">
        <v>96389</v>
      </c>
      <c r="F466" s="9">
        <v>116589842</v>
      </c>
      <c r="G466" s="1">
        <v>12241933410000</v>
      </c>
      <c r="H466" s="1">
        <v>7643863185000</v>
      </c>
      <c r="I466">
        <f t="shared" si="7"/>
        <v>0</v>
      </c>
    </row>
    <row r="467" spans="1:9">
      <c r="A467">
        <v>20161021</v>
      </c>
      <c r="B467" s="2" t="s">
        <v>9</v>
      </c>
      <c r="C467" s="8">
        <v>105000</v>
      </c>
      <c r="D467" s="8">
        <v>106000</v>
      </c>
      <c r="E467">
        <v>97307</v>
      </c>
      <c r="F467" s="9">
        <v>116589842</v>
      </c>
      <c r="G467" s="1">
        <v>12358523252000</v>
      </c>
      <c r="H467" s="1">
        <v>7716661882000</v>
      </c>
      <c r="I467">
        <f t="shared" si="7"/>
        <v>0</v>
      </c>
    </row>
    <row r="468" spans="1:9">
      <c r="A468">
        <v>20161024</v>
      </c>
      <c r="B468" s="2" t="s">
        <v>9</v>
      </c>
      <c r="C468" s="8">
        <v>106000</v>
      </c>
      <c r="D468" s="8">
        <v>104200</v>
      </c>
      <c r="E468">
        <v>95653</v>
      </c>
      <c r="F468" s="9">
        <v>116589842</v>
      </c>
      <c r="G468" s="1">
        <v>12148661536400</v>
      </c>
      <c r="H468" s="1">
        <v>7585624227400</v>
      </c>
      <c r="I468">
        <f t="shared" si="7"/>
        <v>0</v>
      </c>
    </row>
    <row r="469" spans="1:9">
      <c r="A469">
        <v>20161025</v>
      </c>
      <c r="B469" s="2" t="s">
        <v>9</v>
      </c>
      <c r="C469" s="8">
        <v>104200</v>
      </c>
      <c r="D469" s="8">
        <v>103700</v>
      </c>
      <c r="E469">
        <v>95196</v>
      </c>
      <c r="F469" s="9">
        <v>116589842</v>
      </c>
      <c r="G469" s="1">
        <v>12090366615400</v>
      </c>
      <c r="H469" s="1">
        <v>7549224878900</v>
      </c>
      <c r="I469">
        <f t="shared" si="7"/>
        <v>0</v>
      </c>
    </row>
    <row r="470" spans="1:9">
      <c r="A470">
        <v>20161026</v>
      </c>
      <c r="B470" s="2" t="s">
        <v>9</v>
      </c>
      <c r="C470" s="8">
        <v>103700</v>
      </c>
      <c r="D470" s="8">
        <v>105500</v>
      </c>
      <c r="E470">
        <v>96847</v>
      </c>
      <c r="F470" s="9">
        <v>116589842</v>
      </c>
      <c r="G470" s="1">
        <v>12300228331000</v>
      </c>
      <c r="H470" s="1">
        <v>7680262533500</v>
      </c>
      <c r="I470">
        <f t="shared" si="7"/>
        <v>0</v>
      </c>
    </row>
    <row r="471" spans="1:9">
      <c r="A471">
        <v>20161027</v>
      </c>
      <c r="B471" s="2" t="s">
        <v>9</v>
      </c>
      <c r="C471" s="8">
        <v>105500</v>
      </c>
      <c r="D471" s="8">
        <v>106900</v>
      </c>
      <c r="E471">
        <v>98132</v>
      </c>
      <c r="F471" s="9">
        <v>116589842</v>
      </c>
      <c r="G471" s="1">
        <v>12463454109800</v>
      </c>
      <c r="H471" s="1">
        <v>7782180709300</v>
      </c>
      <c r="I471">
        <f t="shared" si="7"/>
        <v>0</v>
      </c>
    </row>
    <row r="472" spans="1:9">
      <c r="A472">
        <v>20161028</v>
      </c>
      <c r="B472" s="2" t="s">
        <v>9</v>
      </c>
      <c r="C472" s="8">
        <v>106900</v>
      </c>
      <c r="D472" s="8">
        <v>104500</v>
      </c>
      <c r="E472">
        <v>95929</v>
      </c>
      <c r="F472" s="9">
        <v>116589842</v>
      </c>
      <c r="G472" s="1">
        <v>12183638489000</v>
      </c>
      <c r="H472" s="1">
        <v>7607463836500</v>
      </c>
      <c r="I472">
        <f t="shared" si="7"/>
        <v>0</v>
      </c>
    </row>
    <row r="473" spans="1:9">
      <c r="A473">
        <v>20161031</v>
      </c>
      <c r="B473" s="2" t="s">
        <v>9</v>
      </c>
      <c r="C473" s="8">
        <v>104500</v>
      </c>
      <c r="D473" s="8">
        <v>106200</v>
      </c>
      <c r="E473">
        <v>97490</v>
      </c>
      <c r="F473" s="9">
        <v>116589842</v>
      </c>
      <c r="G473" s="1">
        <v>12381841220400</v>
      </c>
      <c r="H473" s="1">
        <v>7731221621400</v>
      </c>
      <c r="I473">
        <f t="shared" si="7"/>
        <v>0</v>
      </c>
    </row>
    <row r="474" spans="1:9">
      <c r="A474">
        <v>20161101</v>
      </c>
      <c r="B474" s="2" t="s">
        <v>9</v>
      </c>
      <c r="C474" s="8">
        <v>106200</v>
      </c>
      <c r="D474" s="8">
        <v>106100</v>
      </c>
      <c r="E474">
        <v>97398</v>
      </c>
      <c r="F474" s="9">
        <v>116589842</v>
      </c>
      <c r="G474" s="1">
        <v>12370182236200</v>
      </c>
      <c r="H474" s="1">
        <v>7723941751700</v>
      </c>
      <c r="I474">
        <f t="shared" si="7"/>
        <v>0</v>
      </c>
    </row>
    <row r="475" spans="1:9">
      <c r="A475">
        <v>20161102</v>
      </c>
      <c r="B475" s="2" t="s">
        <v>9</v>
      </c>
      <c r="C475" s="8">
        <v>106100</v>
      </c>
      <c r="D475" s="8">
        <v>105800</v>
      </c>
      <c r="E475">
        <v>97123</v>
      </c>
      <c r="F475" s="9">
        <v>116589842</v>
      </c>
      <c r="G475" s="1">
        <v>12335205283600</v>
      </c>
      <c r="H475" s="1">
        <v>7702102142600</v>
      </c>
      <c r="I475">
        <f t="shared" si="7"/>
        <v>0</v>
      </c>
    </row>
    <row r="476" spans="1:9">
      <c r="A476">
        <v>20161103</v>
      </c>
      <c r="B476" s="2" t="s">
        <v>9</v>
      </c>
      <c r="C476" s="8">
        <v>105800</v>
      </c>
      <c r="D476" s="8">
        <v>107700</v>
      </c>
      <c r="E476">
        <v>98867</v>
      </c>
      <c r="F476" s="9">
        <v>116589842</v>
      </c>
      <c r="G476" s="1">
        <v>12556725983400</v>
      </c>
      <c r="H476" s="1">
        <v>7840419666900</v>
      </c>
      <c r="I476">
        <f t="shared" si="7"/>
        <v>0</v>
      </c>
    </row>
    <row r="477" spans="1:9">
      <c r="A477">
        <v>20161104</v>
      </c>
      <c r="B477" s="2" t="s">
        <v>9</v>
      </c>
      <c r="C477" s="8">
        <v>107700</v>
      </c>
      <c r="D477" s="8">
        <v>107100</v>
      </c>
      <c r="E477">
        <v>98317</v>
      </c>
      <c r="F477" s="9">
        <v>116589842</v>
      </c>
      <c r="G477" s="1">
        <v>12486772078200</v>
      </c>
      <c r="H477" s="1">
        <v>7796740448700</v>
      </c>
      <c r="I477">
        <f t="shared" si="7"/>
        <v>0</v>
      </c>
    </row>
    <row r="478" spans="1:9">
      <c r="A478">
        <v>20161107</v>
      </c>
      <c r="B478" s="2" t="s">
        <v>9</v>
      </c>
      <c r="C478" s="8">
        <v>107100</v>
      </c>
      <c r="D478" s="8">
        <v>108200</v>
      </c>
      <c r="E478">
        <v>99326</v>
      </c>
      <c r="F478" s="9">
        <v>116589842</v>
      </c>
      <c r="G478" s="1">
        <v>12615020904400</v>
      </c>
      <c r="H478" s="1">
        <v>7876819015400</v>
      </c>
      <c r="I478">
        <f t="shared" si="7"/>
        <v>0</v>
      </c>
    </row>
    <row r="479" spans="1:9">
      <c r="A479">
        <v>20161108</v>
      </c>
      <c r="B479" s="2" t="s">
        <v>9</v>
      </c>
      <c r="C479" s="8">
        <v>108200</v>
      </c>
      <c r="D479" s="8">
        <v>107900</v>
      </c>
      <c r="E479">
        <v>99051</v>
      </c>
      <c r="F479" s="9">
        <v>116589842</v>
      </c>
      <c r="G479" s="1">
        <v>12580043951800</v>
      </c>
      <c r="H479" s="1">
        <v>7854979406300</v>
      </c>
      <c r="I479">
        <f t="shared" si="7"/>
        <v>0</v>
      </c>
    </row>
    <row r="480" spans="1:9">
      <c r="A480">
        <v>20161109</v>
      </c>
      <c r="B480" s="2" t="s">
        <v>9</v>
      </c>
      <c r="C480" s="8">
        <v>107900</v>
      </c>
      <c r="D480" s="8">
        <v>102000</v>
      </c>
      <c r="E480">
        <v>93634</v>
      </c>
      <c r="F480" s="9">
        <v>116589842</v>
      </c>
      <c r="G480" s="1">
        <v>11892163884000</v>
      </c>
      <c r="H480" s="1">
        <v>7425467094000</v>
      </c>
      <c r="I480">
        <f t="shared" si="7"/>
        <v>0</v>
      </c>
    </row>
    <row r="481" spans="1:10">
      <c r="A481">
        <v>20161110</v>
      </c>
      <c r="B481" s="2" t="s">
        <v>9</v>
      </c>
      <c r="C481" s="8">
        <v>102000</v>
      </c>
      <c r="D481" s="8">
        <v>106700</v>
      </c>
      <c r="E481">
        <v>97949</v>
      </c>
      <c r="F481" s="9">
        <v>116589842</v>
      </c>
      <c r="G481" s="1">
        <v>12440136141400</v>
      </c>
      <c r="H481" s="1">
        <v>7767620969900</v>
      </c>
      <c r="I481">
        <f t="shared" si="7"/>
        <v>0</v>
      </c>
    </row>
    <row r="482" spans="1:10">
      <c r="A482" s="8">
        <v>20161111</v>
      </c>
      <c r="B482" s="10" t="s">
        <v>9</v>
      </c>
      <c r="C482" s="8">
        <v>106700</v>
      </c>
      <c r="D482" s="8">
        <v>104600</v>
      </c>
      <c r="E482" s="8">
        <v>96021</v>
      </c>
      <c r="F482" s="9">
        <v>116598327</v>
      </c>
      <c r="G482" s="9">
        <v>12196185004200</v>
      </c>
      <c r="H482" s="9">
        <v>7615297877000</v>
      </c>
      <c r="I482" s="8">
        <f t="shared" si="7"/>
        <v>1</v>
      </c>
      <c r="J482" t="s">
        <v>37</v>
      </c>
    </row>
    <row r="483" spans="1:10">
      <c r="A483">
        <v>20161114</v>
      </c>
      <c r="B483" s="2" t="s">
        <v>9</v>
      </c>
      <c r="C483" s="8">
        <v>104600</v>
      </c>
      <c r="D483" s="8">
        <v>103900</v>
      </c>
      <c r="E483">
        <v>95378</v>
      </c>
      <c r="F483" s="9">
        <v>116598327</v>
      </c>
      <c r="G483" s="1">
        <v>12114566175300</v>
      </c>
      <c r="H483" s="1">
        <v>7564335080500</v>
      </c>
      <c r="I483">
        <f t="shared" si="7"/>
        <v>0</v>
      </c>
    </row>
    <row r="484" spans="1:10">
      <c r="A484">
        <v>20161115</v>
      </c>
      <c r="B484" s="2" t="s">
        <v>9</v>
      </c>
      <c r="C484" s="8">
        <v>103900</v>
      </c>
      <c r="D484" s="8">
        <v>102900</v>
      </c>
      <c r="E484">
        <v>94461</v>
      </c>
      <c r="F484" s="9">
        <v>116598327</v>
      </c>
      <c r="G484" s="1">
        <v>11997967848300</v>
      </c>
      <c r="H484" s="1">
        <v>7491531085500</v>
      </c>
      <c r="I484">
        <f t="shared" si="7"/>
        <v>0</v>
      </c>
    </row>
    <row r="485" spans="1:10">
      <c r="A485">
        <v>20161116</v>
      </c>
      <c r="B485" s="2" t="s">
        <v>9</v>
      </c>
      <c r="C485" s="8">
        <v>102900</v>
      </c>
      <c r="D485" s="8">
        <v>105100</v>
      </c>
      <c r="E485">
        <v>96481</v>
      </c>
      <c r="F485" s="9">
        <v>116598327</v>
      </c>
      <c r="G485" s="1">
        <v>12254484167700</v>
      </c>
      <c r="H485" s="1">
        <v>7651699874500</v>
      </c>
      <c r="I485">
        <f t="shared" si="7"/>
        <v>0</v>
      </c>
    </row>
    <row r="486" spans="1:10">
      <c r="A486">
        <v>20161117</v>
      </c>
      <c r="B486" s="2" t="s">
        <v>9</v>
      </c>
      <c r="C486" s="8">
        <v>105100</v>
      </c>
      <c r="D486" s="8">
        <v>103900</v>
      </c>
      <c r="E486">
        <v>95378</v>
      </c>
      <c r="F486" s="9">
        <v>116598327</v>
      </c>
      <c r="G486" s="1">
        <v>12114566175300</v>
      </c>
      <c r="H486" s="1">
        <v>7571603820600</v>
      </c>
      <c r="I486">
        <f t="shared" si="7"/>
        <v>0</v>
      </c>
    </row>
    <row r="487" spans="1:10">
      <c r="A487">
        <v>20161118</v>
      </c>
      <c r="B487" s="2" t="s">
        <v>9</v>
      </c>
      <c r="C487" s="8">
        <v>103900</v>
      </c>
      <c r="D487" s="8">
        <v>103500</v>
      </c>
      <c r="E487">
        <v>95011</v>
      </c>
      <c r="F487" s="9">
        <v>116598327</v>
      </c>
      <c r="G487" s="1">
        <v>12067926844500</v>
      </c>
      <c r="H487" s="1">
        <v>7542454239000</v>
      </c>
      <c r="I487">
        <f t="shared" si="7"/>
        <v>0</v>
      </c>
    </row>
    <row r="488" spans="1:10">
      <c r="A488">
        <v>20161121</v>
      </c>
      <c r="B488" s="2" t="s">
        <v>9</v>
      </c>
      <c r="C488" s="8">
        <v>103500</v>
      </c>
      <c r="D488" s="8">
        <v>102900</v>
      </c>
      <c r="E488">
        <v>94461</v>
      </c>
      <c r="F488" s="9">
        <v>116598327</v>
      </c>
      <c r="G488" s="1">
        <v>11997967848300</v>
      </c>
      <c r="H488" s="1">
        <v>7498729866600</v>
      </c>
      <c r="I488">
        <f t="shared" si="7"/>
        <v>0</v>
      </c>
    </row>
    <row r="489" spans="1:10">
      <c r="A489">
        <v>20161122</v>
      </c>
      <c r="B489" s="2" t="s">
        <v>9</v>
      </c>
      <c r="C489" s="8">
        <v>102900</v>
      </c>
      <c r="D489" s="8">
        <v>102900</v>
      </c>
      <c r="E489">
        <v>94461</v>
      </c>
      <c r="F489" s="9">
        <v>116598327</v>
      </c>
      <c r="G489" s="1">
        <v>11997967848300</v>
      </c>
      <c r="H489" s="1">
        <v>7498729866600</v>
      </c>
      <c r="I489">
        <f t="shared" si="7"/>
        <v>0</v>
      </c>
    </row>
    <row r="490" spans="1:10">
      <c r="A490">
        <v>20161123</v>
      </c>
      <c r="B490" s="2" t="s">
        <v>9</v>
      </c>
      <c r="C490" s="8">
        <v>102900</v>
      </c>
      <c r="D490" s="8">
        <v>103000</v>
      </c>
      <c r="E490">
        <v>94553</v>
      </c>
      <c r="F490" s="9">
        <v>116598327</v>
      </c>
      <c r="G490" s="1">
        <v>12009627681000</v>
      </c>
      <c r="H490" s="1">
        <v>7506017262000</v>
      </c>
      <c r="I490">
        <f t="shared" si="7"/>
        <v>0</v>
      </c>
    </row>
    <row r="491" spans="1:10">
      <c r="A491">
        <v>20161124</v>
      </c>
      <c r="B491" s="2" t="s">
        <v>9</v>
      </c>
      <c r="C491" s="8">
        <v>103000</v>
      </c>
      <c r="D491" s="8">
        <v>103200</v>
      </c>
      <c r="E491">
        <v>94736</v>
      </c>
      <c r="F491" s="9">
        <v>116598327</v>
      </c>
      <c r="G491" s="1">
        <v>12032947346400</v>
      </c>
      <c r="H491" s="1">
        <v>7520592052800</v>
      </c>
      <c r="I491">
        <f t="shared" si="7"/>
        <v>0</v>
      </c>
    </row>
    <row r="492" spans="1:10">
      <c r="A492">
        <v>20161125</v>
      </c>
      <c r="B492" s="2" t="s">
        <v>9</v>
      </c>
      <c r="C492" s="8">
        <v>103200</v>
      </c>
      <c r="D492" s="8">
        <v>104000</v>
      </c>
      <c r="E492">
        <v>95471</v>
      </c>
      <c r="F492" s="9">
        <v>116598327</v>
      </c>
      <c r="G492" s="1">
        <v>12126226008000</v>
      </c>
      <c r="H492" s="1">
        <v>7578891216000</v>
      </c>
      <c r="I492">
        <f t="shared" si="7"/>
        <v>0</v>
      </c>
    </row>
    <row r="493" spans="1:10">
      <c r="A493">
        <v>20161128</v>
      </c>
      <c r="B493" s="2" t="s">
        <v>9</v>
      </c>
      <c r="C493" s="8">
        <v>104000</v>
      </c>
      <c r="D493" s="8">
        <v>102900</v>
      </c>
      <c r="E493">
        <v>94461</v>
      </c>
      <c r="F493" s="9">
        <v>116598327</v>
      </c>
      <c r="G493" s="1">
        <v>11997967848300</v>
      </c>
      <c r="H493" s="1">
        <v>7498729866600</v>
      </c>
      <c r="I493">
        <f t="shared" si="7"/>
        <v>0</v>
      </c>
    </row>
    <row r="494" spans="1:10">
      <c r="A494">
        <v>20161129</v>
      </c>
      <c r="B494" s="2" t="s">
        <v>9</v>
      </c>
      <c r="C494" s="8">
        <v>102900</v>
      </c>
      <c r="D494" s="8">
        <v>103000</v>
      </c>
      <c r="E494">
        <v>94553</v>
      </c>
      <c r="F494" s="9">
        <v>116598327</v>
      </c>
      <c r="G494" s="1">
        <v>12009627681000</v>
      </c>
      <c r="H494" s="1">
        <v>7506017262000</v>
      </c>
      <c r="I494">
        <f t="shared" si="7"/>
        <v>0</v>
      </c>
    </row>
    <row r="495" spans="1:10">
      <c r="A495">
        <v>20161130</v>
      </c>
      <c r="B495" s="2" t="s">
        <v>9</v>
      </c>
      <c r="C495" s="8">
        <v>103000</v>
      </c>
      <c r="D495" s="8">
        <v>102400</v>
      </c>
      <c r="E495">
        <v>94002</v>
      </c>
      <c r="F495" s="9">
        <v>116598327</v>
      </c>
      <c r="G495" s="1">
        <v>11939668684800</v>
      </c>
      <c r="H495" s="1">
        <v>7462292889600</v>
      </c>
      <c r="I495">
        <f t="shared" si="7"/>
        <v>0</v>
      </c>
    </row>
    <row r="496" spans="1:10">
      <c r="A496">
        <v>20161201</v>
      </c>
      <c r="B496" s="2" t="s">
        <v>9</v>
      </c>
      <c r="C496" s="8">
        <v>102400</v>
      </c>
      <c r="D496" s="8">
        <v>101400</v>
      </c>
      <c r="E496">
        <v>93083</v>
      </c>
      <c r="F496" s="9">
        <v>116598327</v>
      </c>
      <c r="G496" s="1">
        <v>11823070357800</v>
      </c>
      <c r="H496" s="1">
        <v>7389418935600</v>
      </c>
      <c r="I496">
        <f t="shared" si="7"/>
        <v>0</v>
      </c>
    </row>
    <row r="497" spans="1:9">
      <c r="A497">
        <v>20161202</v>
      </c>
      <c r="B497" s="2" t="s">
        <v>9</v>
      </c>
      <c r="C497" s="8">
        <v>101400</v>
      </c>
      <c r="D497" s="8">
        <v>99600</v>
      </c>
      <c r="E497">
        <v>91432</v>
      </c>
      <c r="F497" s="9">
        <v>116598327</v>
      </c>
      <c r="G497" s="1">
        <v>11613193369200</v>
      </c>
      <c r="H497" s="1">
        <v>7258245818400</v>
      </c>
      <c r="I497">
        <f t="shared" si="7"/>
        <v>0</v>
      </c>
    </row>
    <row r="498" spans="1:9">
      <c r="A498">
        <v>20161205</v>
      </c>
      <c r="B498" s="2" t="s">
        <v>9</v>
      </c>
      <c r="C498" s="8">
        <v>99600</v>
      </c>
      <c r="D498" s="8">
        <v>100100</v>
      </c>
      <c r="E498">
        <v>91891</v>
      </c>
      <c r="F498" s="9">
        <v>116598327</v>
      </c>
      <c r="G498" s="1">
        <v>11671492532700</v>
      </c>
      <c r="H498" s="1">
        <v>7294682795400</v>
      </c>
      <c r="I498">
        <f t="shared" si="7"/>
        <v>0</v>
      </c>
    </row>
    <row r="499" spans="1:9">
      <c r="A499">
        <v>20161206</v>
      </c>
      <c r="B499" s="2" t="s">
        <v>9</v>
      </c>
      <c r="C499" s="8">
        <v>100100</v>
      </c>
      <c r="D499" s="8">
        <v>100000</v>
      </c>
      <c r="E499">
        <v>91798</v>
      </c>
      <c r="F499" s="9">
        <v>116598327</v>
      </c>
      <c r="G499" s="1">
        <v>11659832700000</v>
      </c>
      <c r="H499" s="1">
        <v>7287395400000</v>
      </c>
      <c r="I499">
        <f t="shared" si="7"/>
        <v>0</v>
      </c>
    </row>
    <row r="500" spans="1:9">
      <c r="A500">
        <v>20161207</v>
      </c>
      <c r="B500" s="2" t="s">
        <v>9</v>
      </c>
      <c r="C500" s="8">
        <v>100000</v>
      </c>
      <c r="D500" s="8">
        <v>98700</v>
      </c>
      <c r="E500">
        <v>90606</v>
      </c>
      <c r="F500" s="9">
        <v>116598327</v>
      </c>
      <c r="G500" s="1">
        <v>11508254874900</v>
      </c>
      <c r="H500" s="1">
        <v>7192659259800</v>
      </c>
      <c r="I500">
        <f t="shared" si="7"/>
        <v>0</v>
      </c>
    </row>
    <row r="501" spans="1:9">
      <c r="A501">
        <v>20161208</v>
      </c>
      <c r="B501" s="2" t="s">
        <v>9</v>
      </c>
      <c r="C501" s="8">
        <v>98700</v>
      </c>
      <c r="D501" s="8">
        <v>98300</v>
      </c>
      <c r="E501">
        <v>90238</v>
      </c>
      <c r="F501" s="9">
        <v>116598327</v>
      </c>
      <c r="G501" s="1">
        <v>11461615544100</v>
      </c>
      <c r="H501" s="1">
        <v>7163509678200</v>
      </c>
      <c r="I501">
        <f t="shared" si="7"/>
        <v>0</v>
      </c>
    </row>
    <row r="502" spans="1:9">
      <c r="A502">
        <v>20161209</v>
      </c>
      <c r="B502" s="2" t="s">
        <v>9</v>
      </c>
      <c r="C502" s="8">
        <v>98300</v>
      </c>
      <c r="D502" s="8">
        <v>100400</v>
      </c>
      <c r="E502">
        <v>92166</v>
      </c>
      <c r="F502" s="9">
        <v>116598327</v>
      </c>
      <c r="G502" s="1">
        <v>11706472030800</v>
      </c>
      <c r="H502" s="1">
        <v>7316544981600</v>
      </c>
      <c r="I502">
        <f t="shared" si="7"/>
        <v>0</v>
      </c>
    </row>
    <row r="503" spans="1:9">
      <c r="A503">
        <v>20161212</v>
      </c>
      <c r="B503" s="2" t="s">
        <v>9</v>
      </c>
      <c r="C503" s="8">
        <v>100400</v>
      </c>
      <c r="D503" s="8">
        <v>100800</v>
      </c>
      <c r="E503">
        <v>92533</v>
      </c>
      <c r="F503" s="9">
        <v>116598327</v>
      </c>
      <c r="G503" s="1">
        <v>11753111361600</v>
      </c>
      <c r="H503" s="1">
        <v>7345694563200</v>
      </c>
      <c r="I503">
        <f t="shared" si="7"/>
        <v>0</v>
      </c>
    </row>
    <row r="504" spans="1:9">
      <c r="A504">
        <v>20161213</v>
      </c>
      <c r="B504" s="2" t="s">
        <v>9</v>
      </c>
      <c r="C504" s="8">
        <v>100800</v>
      </c>
      <c r="D504" s="8">
        <v>103500</v>
      </c>
      <c r="E504">
        <v>95011</v>
      </c>
      <c r="F504" s="9">
        <v>116598327</v>
      </c>
      <c r="G504" s="1">
        <v>12067926844500</v>
      </c>
      <c r="H504" s="1">
        <v>7542454239000</v>
      </c>
      <c r="I504">
        <f t="shared" si="7"/>
        <v>0</v>
      </c>
    </row>
    <row r="505" spans="1:9">
      <c r="A505">
        <v>20161214</v>
      </c>
      <c r="B505" s="2" t="s">
        <v>9</v>
      </c>
      <c r="C505" s="8">
        <v>103500</v>
      </c>
      <c r="D505" s="8">
        <v>104600</v>
      </c>
      <c r="E505">
        <v>96021</v>
      </c>
      <c r="F505" s="9">
        <v>116598327</v>
      </c>
      <c r="G505" s="1">
        <v>12196185004200</v>
      </c>
      <c r="H505" s="1">
        <v>7622615588400</v>
      </c>
      <c r="I505">
        <f t="shared" si="7"/>
        <v>0</v>
      </c>
    </row>
    <row r="506" spans="1:9">
      <c r="A506">
        <v>20161215</v>
      </c>
      <c r="B506" s="2" t="s">
        <v>9</v>
      </c>
      <c r="C506" s="8">
        <v>104600</v>
      </c>
      <c r="D506" s="8">
        <v>106000</v>
      </c>
      <c r="E506">
        <v>97307</v>
      </c>
      <c r="F506" s="9">
        <v>116598327</v>
      </c>
      <c r="G506" s="1">
        <v>12359422662000</v>
      </c>
      <c r="H506" s="1">
        <v>7724639124000</v>
      </c>
      <c r="I506">
        <f t="shared" si="7"/>
        <v>0</v>
      </c>
    </row>
    <row r="507" spans="1:9">
      <c r="A507">
        <v>20161216</v>
      </c>
      <c r="B507" s="2" t="s">
        <v>9</v>
      </c>
      <c r="C507" s="8">
        <v>106000</v>
      </c>
      <c r="D507" s="8">
        <v>107600</v>
      </c>
      <c r="E507">
        <v>98775</v>
      </c>
      <c r="F507" s="9">
        <v>116598327</v>
      </c>
      <c r="G507" s="1">
        <v>12545979985200</v>
      </c>
      <c r="H507" s="1">
        <v>7832455246000</v>
      </c>
      <c r="I507">
        <f t="shared" si="7"/>
        <v>0</v>
      </c>
    </row>
    <row r="508" spans="1:9">
      <c r="A508">
        <v>20161219</v>
      </c>
      <c r="B508" s="2" t="s">
        <v>9</v>
      </c>
      <c r="C508" s="8">
        <v>107600</v>
      </c>
      <c r="D508" s="8">
        <v>107600</v>
      </c>
      <c r="E508">
        <v>98775</v>
      </c>
      <c r="F508" s="9">
        <v>116598327</v>
      </c>
      <c r="G508" s="1">
        <v>12545979985200</v>
      </c>
      <c r="H508" s="1">
        <v>7832455246000</v>
      </c>
      <c r="I508">
        <f t="shared" si="7"/>
        <v>0</v>
      </c>
    </row>
    <row r="509" spans="1:9">
      <c r="A509">
        <v>20161220</v>
      </c>
      <c r="B509" s="2" t="s">
        <v>9</v>
      </c>
      <c r="C509" s="8">
        <v>107600</v>
      </c>
      <c r="D509" s="8">
        <v>105000</v>
      </c>
      <c r="E509">
        <v>96389</v>
      </c>
      <c r="F509" s="9">
        <v>116598327</v>
      </c>
      <c r="G509" s="1">
        <v>12242824335000</v>
      </c>
      <c r="H509" s="1">
        <v>7643195175000</v>
      </c>
      <c r="I509">
        <f t="shared" si="7"/>
        <v>0</v>
      </c>
    </row>
    <row r="510" spans="1:9">
      <c r="A510">
        <v>20161221</v>
      </c>
      <c r="B510" s="2" t="s">
        <v>9</v>
      </c>
      <c r="C510" s="8">
        <v>105000</v>
      </c>
      <c r="D510" s="8">
        <v>103000</v>
      </c>
      <c r="E510">
        <v>94553</v>
      </c>
      <c r="F510" s="9">
        <v>116598327</v>
      </c>
      <c r="G510" s="1">
        <v>12009627681000</v>
      </c>
      <c r="H510" s="1">
        <v>7497610505000</v>
      </c>
      <c r="I510">
        <f t="shared" si="7"/>
        <v>0</v>
      </c>
    </row>
    <row r="511" spans="1:9">
      <c r="A511">
        <v>20161222</v>
      </c>
      <c r="B511" s="2" t="s">
        <v>9</v>
      </c>
      <c r="C511" s="8">
        <v>103000</v>
      </c>
      <c r="D511" s="8">
        <v>102300</v>
      </c>
      <c r="E511">
        <v>93911</v>
      </c>
      <c r="F511" s="9">
        <v>116598327</v>
      </c>
      <c r="G511" s="1">
        <v>11928008852100</v>
      </c>
      <c r="H511" s="1">
        <v>7446655870500</v>
      </c>
      <c r="I511">
        <f t="shared" si="7"/>
        <v>0</v>
      </c>
    </row>
    <row r="512" spans="1:9">
      <c r="A512">
        <v>20161223</v>
      </c>
      <c r="B512" s="2" t="s">
        <v>9</v>
      </c>
      <c r="C512" s="8">
        <v>102300</v>
      </c>
      <c r="D512" s="8">
        <v>104000</v>
      </c>
      <c r="E512">
        <v>95471</v>
      </c>
      <c r="F512" s="9">
        <v>116598327</v>
      </c>
      <c r="G512" s="1">
        <v>12126226008000</v>
      </c>
      <c r="H512" s="1">
        <v>7570402840000</v>
      </c>
      <c r="I512">
        <f t="shared" si="7"/>
        <v>0</v>
      </c>
    </row>
    <row r="513" spans="1:10">
      <c r="A513">
        <v>20161226</v>
      </c>
      <c r="B513" s="2" t="s">
        <v>9</v>
      </c>
      <c r="C513" s="8">
        <v>104000</v>
      </c>
      <c r="D513" s="8">
        <v>106100</v>
      </c>
      <c r="E513">
        <v>97398</v>
      </c>
      <c r="F513" s="9">
        <v>116598327</v>
      </c>
      <c r="G513" s="1">
        <v>12371082494700</v>
      </c>
      <c r="H513" s="1">
        <v>7723266743500</v>
      </c>
      <c r="I513">
        <f t="shared" si="7"/>
        <v>0</v>
      </c>
    </row>
    <row r="514" spans="1:10">
      <c r="A514">
        <v>20161227</v>
      </c>
      <c r="B514" s="2" t="s">
        <v>9</v>
      </c>
      <c r="C514" s="8">
        <v>106100</v>
      </c>
      <c r="D514" s="8">
        <v>106300</v>
      </c>
      <c r="E514">
        <v>97582</v>
      </c>
      <c r="F514" s="9">
        <v>116598327</v>
      </c>
      <c r="G514" s="1">
        <v>12394402160100</v>
      </c>
      <c r="H514" s="1">
        <v>7776247877000</v>
      </c>
      <c r="I514">
        <f t="shared" si="7"/>
        <v>0</v>
      </c>
    </row>
    <row r="515" spans="1:10">
      <c r="A515" s="8">
        <v>20161228</v>
      </c>
      <c r="B515" s="10" t="s">
        <v>9</v>
      </c>
      <c r="C515" s="8">
        <v>101300</v>
      </c>
      <c r="D515" s="8">
        <v>106500</v>
      </c>
      <c r="E515" s="8">
        <v>102592</v>
      </c>
      <c r="F515" s="9">
        <v>116598327</v>
      </c>
      <c r="G515" s="9">
        <v>12417721825500</v>
      </c>
      <c r="H515" s="9">
        <v>7790878635000</v>
      </c>
      <c r="I515" s="8">
        <f t="shared" ref="I515:I578" si="8">IF(C515*F515=D514*F514,0,1)</f>
        <v>1</v>
      </c>
      <c r="J515" t="s">
        <v>40</v>
      </c>
    </row>
    <row r="516" spans="1:10">
      <c r="A516">
        <v>20161229</v>
      </c>
      <c r="B516" s="2" t="s">
        <v>9</v>
      </c>
      <c r="C516" s="8">
        <v>106500</v>
      </c>
      <c r="D516" s="8">
        <v>107400</v>
      </c>
      <c r="E516">
        <v>103459</v>
      </c>
      <c r="F516" s="9">
        <v>116598327</v>
      </c>
      <c r="G516" s="1">
        <v>12522660319800</v>
      </c>
      <c r="H516" s="1">
        <v>7856717046000</v>
      </c>
      <c r="I516">
        <f t="shared" si="8"/>
        <v>0</v>
      </c>
    </row>
    <row r="517" spans="1:10">
      <c r="A517">
        <v>20170102</v>
      </c>
      <c r="B517" s="2" t="s">
        <v>9</v>
      </c>
      <c r="C517" s="8">
        <v>107400</v>
      </c>
      <c r="D517" s="8">
        <v>108200</v>
      </c>
      <c r="E517">
        <v>104229</v>
      </c>
      <c r="F517" s="9">
        <v>116598327</v>
      </c>
      <c r="G517" s="1">
        <v>12615938981400</v>
      </c>
      <c r="H517" s="1">
        <v>7915240078000</v>
      </c>
      <c r="I517">
        <f t="shared" si="8"/>
        <v>0</v>
      </c>
    </row>
    <row r="518" spans="1:10">
      <c r="A518">
        <v>20170103</v>
      </c>
      <c r="B518" s="2" t="s">
        <v>9</v>
      </c>
      <c r="C518" s="8">
        <v>108200</v>
      </c>
      <c r="D518" s="8">
        <v>106600</v>
      </c>
      <c r="E518">
        <v>102688</v>
      </c>
      <c r="F518" s="9">
        <v>116598327</v>
      </c>
      <c r="G518" s="1">
        <v>12429381658200</v>
      </c>
      <c r="H518" s="1">
        <v>7799436970000</v>
      </c>
      <c r="I518">
        <f t="shared" si="8"/>
        <v>0</v>
      </c>
    </row>
    <row r="519" spans="1:10">
      <c r="A519">
        <v>20170104</v>
      </c>
      <c r="B519" s="2" t="s">
        <v>9</v>
      </c>
      <c r="C519" s="8">
        <v>106600</v>
      </c>
      <c r="D519" s="8">
        <v>106100</v>
      </c>
      <c r="E519">
        <v>102206</v>
      </c>
      <c r="F519" s="9">
        <v>116598327</v>
      </c>
      <c r="G519" s="1">
        <v>12371082494700</v>
      </c>
      <c r="H519" s="1">
        <v>7762854245000</v>
      </c>
      <c r="I519">
        <f t="shared" si="8"/>
        <v>0</v>
      </c>
    </row>
    <row r="520" spans="1:10">
      <c r="A520">
        <v>20170105</v>
      </c>
      <c r="B520" s="2" t="s">
        <v>9</v>
      </c>
      <c r="C520" s="8">
        <v>106100</v>
      </c>
      <c r="D520" s="8">
        <v>106400</v>
      </c>
      <c r="E520">
        <v>102495</v>
      </c>
      <c r="F520" s="9">
        <v>116598327</v>
      </c>
      <c r="G520" s="1">
        <v>12406061992800</v>
      </c>
      <c r="H520" s="1">
        <v>7784803880000</v>
      </c>
      <c r="I520">
        <f t="shared" si="8"/>
        <v>0</v>
      </c>
    </row>
    <row r="521" spans="1:10">
      <c r="A521">
        <v>20170106</v>
      </c>
      <c r="B521" s="2" t="s">
        <v>9</v>
      </c>
      <c r="C521" s="8">
        <v>106400</v>
      </c>
      <c r="D521" s="8">
        <v>105300</v>
      </c>
      <c r="E521">
        <v>101436</v>
      </c>
      <c r="F521" s="9">
        <v>116598327</v>
      </c>
      <c r="G521" s="1">
        <v>12277803833100</v>
      </c>
      <c r="H521" s="1">
        <v>7704321885000</v>
      </c>
      <c r="I521">
        <f t="shared" si="8"/>
        <v>0</v>
      </c>
    </row>
    <row r="522" spans="1:10">
      <c r="A522">
        <v>20170109</v>
      </c>
      <c r="B522" s="2" t="s">
        <v>9</v>
      </c>
      <c r="C522" s="8">
        <v>105300</v>
      </c>
      <c r="D522" s="8">
        <v>103900</v>
      </c>
      <c r="E522">
        <v>100087</v>
      </c>
      <c r="F522" s="9">
        <v>116598327</v>
      </c>
      <c r="G522" s="1">
        <v>12114566175300</v>
      </c>
      <c r="H522" s="1">
        <v>7601890255000</v>
      </c>
      <c r="I522">
        <f t="shared" si="8"/>
        <v>0</v>
      </c>
    </row>
    <row r="523" spans="1:10">
      <c r="A523">
        <v>20170110</v>
      </c>
      <c r="B523" s="2" t="s">
        <v>9</v>
      </c>
      <c r="C523" s="8">
        <v>103900</v>
      </c>
      <c r="D523" s="8">
        <v>103900</v>
      </c>
      <c r="E523">
        <v>100087</v>
      </c>
      <c r="F523" s="9">
        <v>116598327</v>
      </c>
      <c r="G523" s="1">
        <v>12114566175300</v>
      </c>
      <c r="H523" s="1">
        <v>7601890255000</v>
      </c>
      <c r="I523">
        <f t="shared" si="8"/>
        <v>0</v>
      </c>
    </row>
    <row r="524" spans="1:10">
      <c r="A524">
        <v>20170111</v>
      </c>
      <c r="B524" s="2" t="s">
        <v>9</v>
      </c>
      <c r="C524" s="8">
        <v>103900</v>
      </c>
      <c r="D524" s="8">
        <v>103900</v>
      </c>
      <c r="E524">
        <v>100087</v>
      </c>
      <c r="F524" s="9">
        <v>116598327</v>
      </c>
      <c r="G524" s="1">
        <v>12114566175300</v>
      </c>
      <c r="H524" s="1">
        <v>7601890255000</v>
      </c>
      <c r="I524">
        <f t="shared" si="8"/>
        <v>0</v>
      </c>
    </row>
    <row r="525" spans="1:10">
      <c r="A525">
        <v>20170112</v>
      </c>
      <c r="B525" s="2" t="s">
        <v>9</v>
      </c>
      <c r="C525" s="8">
        <v>103900</v>
      </c>
      <c r="D525" s="8">
        <v>102600</v>
      </c>
      <c r="E525">
        <v>98835</v>
      </c>
      <c r="F525" s="9">
        <v>116598327</v>
      </c>
      <c r="G525" s="1">
        <v>11962988350200</v>
      </c>
      <c r="H525" s="1">
        <v>7506775170000</v>
      </c>
      <c r="I525">
        <f t="shared" si="8"/>
        <v>0</v>
      </c>
    </row>
    <row r="526" spans="1:10">
      <c r="A526">
        <v>20170113</v>
      </c>
      <c r="B526" s="2" t="s">
        <v>9</v>
      </c>
      <c r="C526" s="8">
        <v>102600</v>
      </c>
      <c r="D526" s="8">
        <v>102700</v>
      </c>
      <c r="E526">
        <v>98931</v>
      </c>
      <c r="F526" s="9">
        <v>116598327</v>
      </c>
      <c r="G526" s="1">
        <v>11974648182900</v>
      </c>
      <c r="H526" s="1">
        <v>7514091715000</v>
      </c>
      <c r="I526">
        <f t="shared" si="8"/>
        <v>0</v>
      </c>
    </row>
    <row r="527" spans="1:10">
      <c r="A527">
        <v>20170116</v>
      </c>
      <c r="B527" s="2" t="s">
        <v>9</v>
      </c>
      <c r="C527" s="8">
        <v>102700</v>
      </c>
      <c r="D527" s="8">
        <v>102100</v>
      </c>
      <c r="E527">
        <v>98353</v>
      </c>
      <c r="F527" s="9">
        <v>116598327</v>
      </c>
      <c r="G527" s="1">
        <v>11904689186700</v>
      </c>
      <c r="H527" s="1">
        <v>8928516864500</v>
      </c>
      <c r="I527">
        <f t="shared" si="8"/>
        <v>0</v>
      </c>
    </row>
    <row r="528" spans="1:10">
      <c r="A528">
        <v>20170117</v>
      </c>
      <c r="B528" s="2" t="s">
        <v>9</v>
      </c>
      <c r="C528" s="8">
        <v>102100</v>
      </c>
      <c r="D528" s="8">
        <v>101000</v>
      </c>
      <c r="E528">
        <v>97293</v>
      </c>
      <c r="F528" s="9">
        <v>116598327</v>
      </c>
      <c r="G528" s="1">
        <v>11776431027000</v>
      </c>
      <c r="H528" s="1">
        <v>8832323245000</v>
      </c>
      <c r="I528">
        <f t="shared" si="8"/>
        <v>0</v>
      </c>
    </row>
    <row r="529" spans="1:9">
      <c r="A529">
        <v>20170118</v>
      </c>
      <c r="B529" s="2" t="s">
        <v>9</v>
      </c>
      <c r="C529" s="8">
        <v>101000</v>
      </c>
      <c r="D529" s="8">
        <v>101300</v>
      </c>
      <c r="E529">
        <v>97582</v>
      </c>
      <c r="F529" s="9">
        <v>116598327</v>
      </c>
      <c r="G529" s="1">
        <v>11811410525100</v>
      </c>
      <c r="H529" s="1">
        <v>8858557868500</v>
      </c>
      <c r="I529">
        <f t="shared" si="8"/>
        <v>0</v>
      </c>
    </row>
    <row r="530" spans="1:9">
      <c r="A530">
        <v>20170119</v>
      </c>
      <c r="B530" s="2" t="s">
        <v>9</v>
      </c>
      <c r="C530" s="8">
        <v>101300</v>
      </c>
      <c r="D530" s="8">
        <v>100500</v>
      </c>
      <c r="E530">
        <v>96812</v>
      </c>
      <c r="F530" s="9">
        <v>116598327</v>
      </c>
      <c r="G530" s="1">
        <v>11718131863500</v>
      </c>
      <c r="H530" s="1">
        <v>8788598872500</v>
      </c>
      <c r="I530">
        <f t="shared" si="8"/>
        <v>0</v>
      </c>
    </row>
    <row r="531" spans="1:9">
      <c r="A531">
        <v>20170120</v>
      </c>
      <c r="B531" s="2" t="s">
        <v>9</v>
      </c>
      <c r="C531" s="8">
        <v>100500</v>
      </c>
      <c r="D531" s="8">
        <v>100500</v>
      </c>
      <c r="E531">
        <v>96812</v>
      </c>
      <c r="F531" s="9">
        <v>116598327</v>
      </c>
      <c r="G531" s="1">
        <v>11718131863500</v>
      </c>
      <c r="H531" s="1">
        <v>8788598872500</v>
      </c>
      <c r="I531">
        <f t="shared" si="8"/>
        <v>0</v>
      </c>
    </row>
    <row r="532" spans="1:9">
      <c r="A532">
        <v>20170123</v>
      </c>
      <c r="B532" s="2" t="s">
        <v>9</v>
      </c>
      <c r="C532" s="8">
        <v>100500</v>
      </c>
      <c r="D532" s="8">
        <v>100500</v>
      </c>
      <c r="E532">
        <v>96812</v>
      </c>
      <c r="F532" s="9">
        <v>116598327</v>
      </c>
      <c r="G532" s="1">
        <v>11718131863500</v>
      </c>
      <c r="H532" s="1">
        <v>8788598872500</v>
      </c>
      <c r="I532">
        <f t="shared" si="8"/>
        <v>0</v>
      </c>
    </row>
    <row r="533" spans="1:9">
      <c r="A533">
        <v>20170124</v>
      </c>
      <c r="B533" s="2" t="s">
        <v>9</v>
      </c>
      <c r="C533" s="8">
        <v>100500</v>
      </c>
      <c r="D533" s="8">
        <v>99600</v>
      </c>
      <c r="E533">
        <v>95945</v>
      </c>
      <c r="F533" s="9">
        <v>116598327</v>
      </c>
      <c r="G533" s="1">
        <v>11613193369200</v>
      </c>
      <c r="H533" s="1">
        <v>8709895002000</v>
      </c>
      <c r="I533">
        <f t="shared" si="8"/>
        <v>0</v>
      </c>
    </row>
    <row r="534" spans="1:9">
      <c r="A534">
        <v>20170125</v>
      </c>
      <c r="B534" s="2" t="s">
        <v>9</v>
      </c>
      <c r="C534" s="8">
        <v>99600</v>
      </c>
      <c r="D534" s="8">
        <v>100000</v>
      </c>
      <c r="E534">
        <v>96330</v>
      </c>
      <c r="F534" s="9">
        <v>116598327</v>
      </c>
      <c r="G534" s="1">
        <v>11659832700000</v>
      </c>
      <c r="H534" s="1">
        <v>8744874500000</v>
      </c>
      <c r="I534">
        <f t="shared" si="8"/>
        <v>0</v>
      </c>
    </row>
    <row r="535" spans="1:9">
      <c r="A535">
        <v>20170126</v>
      </c>
      <c r="B535" s="2" t="s">
        <v>9</v>
      </c>
      <c r="C535" s="8">
        <v>100000</v>
      </c>
      <c r="D535" s="8">
        <v>100200</v>
      </c>
      <c r="E535">
        <v>96523</v>
      </c>
      <c r="F535" s="9">
        <v>116598327</v>
      </c>
      <c r="G535" s="1">
        <v>11683152365400</v>
      </c>
      <c r="H535" s="1">
        <v>8762364249000</v>
      </c>
      <c r="I535">
        <f t="shared" si="8"/>
        <v>0</v>
      </c>
    </row>
    <row r="536" spans="1:9">
      <c r="A536">
        <v>20170131</v>
      </c>
      <c r="B536" s="2" t="s">
        <v>9</v>
      </c>
      <c r="C536" s="8">
        <v>100200</v>
      </c>
      <c r="D536" s="8">
        <v>100200</v>
      </c>
      <c r="E536">
        <v>96523</v>
      </c>
      <c r="F536" s="9">
        <v>116598327</v>
      </c>
      <c r="G536" s="1">
        <v>11683152365400</v>
      </c>
      <c r="H536" s="1">
        <v>8762364249000</v>
      </c>
      <c r="I536">
        <f t="shared" si="8"/>
        <v>0</v>
      </c>
    </row>
    <row r="537" spans="1:9">
      <c r="A537">
        <v>20170201</v>
      </c>
      <c r="B537" s="2" t="s">
        <v>9</v>
      </c>
      <c r="C537" s="8">
        <v>100200</v>
      </c>
      <c r="D537" s="8">
        <v>100000</v>
      </c>
      <c r="E537">
        <v>96330</v>
      </c>
      <c r="F537" s="9">
        <v>116598327</v>
      </c>
      <c r="G537" s="1">
        <v>11659832700000</v>
      </c>
      <c r="H537" s="1">
        <v>8744874500000</v>
      </c>
      <c r="I537">
        <f t="shared" si="8"/>
        <v>0</v>
      </c>
    </row>
    <row r="538" spans="1:9">
      <c r="A538">
        <v>20170202</v>
      </c>
      <c r="B538" s="2" t="s">
        <v>9</v>
      </c>
      <c r="C538" s="8">
        <v>100000</v>
      </c>
      <c r="D538" s="8">
        <v>100600</v>
      </c>
      <c r="E538">
        <v>96908</v>
      </c>
      <c r="F538" s="9">
        <v>116598327</v>
      </c>
      <c r="G538" s="1">
        <v>11729791696200</v>
      </c>
      <c r="H538" s="1">
        <v>8797343747000</v>
      </c>
      <c r="I538">
        <f t="shared" si="8"/>
        <v>0</v>
      </c>
    </row>
    <row r="539" spans="1:9">
      <c r="A539">
        <v>20170203</v>
      </c>
      <c r="B539" s="2" t="s">
        <v>9</v>
      </c>
      <c r="C539" s="8">
        <v>100600</v>
      </c>
      <c r="D539" s="8">
        <v>101500</v>
      </c>
      <c r="E539">
        <v>97776</v>
      </c>
      <c r="F539" s="9">
        <v>116598327</v>
      </c>
      <c r="G539" s="1">
        <v>11834730190500</v>
      </c>
      <c r="H539" s="1">
        <v>8876047617500</v>
      </c>
      <c r="I539">
        <f t="shared" si="8"/>
        <v>0</v>
      </c>
    </row>
    <row r="540" spans="1:9">
      <c r="A540">
        <v>20170206</v>
      </c>
      <c r="B540" s="2" t="s">
        <v>9</v>
      </c>
      <c r="C540" s="8">
        <v>101500</v>
      </c>
      <c r="D540" s="8">
        <v>101400</v>
      </c>
      <c r="E540">
        <v>97679</v>
      </c>
      <c r="F540" s="9">
        <v>116598327</v>
      </c>
      <c r="G540" s="1">
        <v>11823070357800</v>
      </c>
      <c r="H540" s="1">
        <v>8867302743000</v>
      </c>
      <c r="I540">
        <f t="shared" si="8"/>
        <v>0</v>
      </c>
    </row>
    <row r="541" spans="1:9">
      <c r="A541">
        <v>20170207</v>
      </c>
      <c r="B541" s="2" t="s">
        <v>9</v>
      </c>
      <c r="C541" s="8">
        <v>101400</v>
      </c>
      <c r="D541" s="8">
        <v>100500</v>
      </c>
      <c r="E541">
        <v>96812</v>
      </c>
      <c r="F541" s="9">
        <v>116598327</v>
      </c>
      <c r="G541" s="1">
        <v>11718131863500</v>
      </c>
      <c r="H541" s="1">
        <v>8788598872500</v>
      </c>
      <c r="I541">
        <f t="shared" si="8"/>
        <v>0</v>
      </c>
    </row>
    <row r="542" spans="1:9">
      <c r="A542">
        <v>20170208</v>
      </c>
      <c r="B542" s="2" t="s">
        <v>9</v>
      </c>
      <c r="C542" s="8">
        <v>100500</v>
      </c>
      <c r="D542" s="8">
        <v>100800</v>
      </c>
      <c r="E542">
        <v>97101</v>
      </c>
      <c r="F542" s="9">
        <v>116598327</v>
      </c>
      <c r="G542" s="1">
        <v>11753111361600</v>
      </c>
      <c r="H542" s="1">
        <v>8814833496000</v>
      </c>
      <c r="I542">
        <f t="shared" si="8"/>
        <v>0</v>
      </c>
    </row>
    <row r="543" spans="1:9">
      <c r="A543">
        <v>20170209</v>
      </c>
      <c r="B543" s="2" t="s">
        <v>9</v>
      </c>
      <c r="C543" s="8">
        <v>100800</v>
      </c>
      <c r="D543" s="8">
        <v>100400</v>
      </c>
      <c r="E543">
        <v>96715</v>
      </c>
      <c r="F543" s="9">
        <v>116598327</v>
      </c>
      <c r="G543" s="1">
        <v>11706472030800</v>
      </c>
      <c r="H543" s="1">
        <v>8779853998000</v>
      </c>
      <c r="I543">
        <f t="shared" si="8"/>
        <v>0</v>
      </c>
    </row>
    <row r="544" spans="1:9">
      <c r="A544">
        <v>20170210</v>
      </c>
      <c r="B544" s="2" t="s">
        <v>9</v>
      </c>
      <c r="C544" s="8">
        <v>100400</v>
      </c>
      <c r="D544" s="8">
        <v>101800</v>
      </c>
      <c r="E544">
        <v>98064</v>
      </c>
      <c r="F544" s="9">
        <v>116598327</v>
      </c>
      <c r="G544" s="1">
        <v>11869709688600</v>
      </c>
      <c r="H544" s="1">
        <v>8902282241000</v>
      </c>
      <c r="I544">
        <f t="shared" si="8"/>
        <v>0</v>
      </c>
    </row>
    <row r="545" spans="1:9">
      <c r="A545">
        <v>20170213</v>
      </c>
      <c r="B545" s="2" t="s">
        <v>9</v>
      </c>
      <c r="C545" s="8">
        <v>101800</v>
      </c>
      <c r="D545" s="8">
        <v>101600</v>
      </c>
      <c r="E545">
        <v>97872</v>
      </c>
      <c r="F545" s="9">
        <v>116598327</v>
      </c>
      <c r="G545" s="1">
        <v>11846390023200</v>
      </c>
      <c r="H545" s="1">
        <v>8884792492000</v>
      </c>
      <c r="I545">
        <f t="shared" si="8"/>
        <v>0</v>
      </c>
    </row>
    <row r="546" spans="1:9">
      <c r="A546">
        <v>20170214</v>
      </c>
      <c r="B546" s="2" t="s">
        <v>9</v>
      </c>
      <c r="C546" s="8">
        <v>101600</v>
      </c>
      <c r="D546" s="8">
        <v>100500</v>
      </c>
      <c r="E546">
        <v>96812</v>
      </c>
      <c r="F546" s="9">
        <v>116598327</v>
      </c>
      <c r="G546" s="1">
        <v>11718131863500</v>
      </c>
      <c r="H546" s="1">
        <v>8788598872500</v>
      </c>
      <c r="I546">
        <f t="shared" si="8"/>
        <v>0</v>
      </c>
    </row>
    <row r="547" spans="1:9">
      <c r="A547">
        <v>20170215</v>
      </c>
      <c r="B547" s="2" t="s">
        <v>9</v>
      </c>
      <c r="C547" s="8">
        <v>100500</v>
      </c>
      <c r="D547" s="8">
        <v>101500</v>
      </c>
      <c r="E547">
        <v>97776</v>
      </c>
      <c r="F547" s="9">
        <v>116598327</v>
      </c>
      <c r="G547" s="1">
        <v>11834730190500</v>
      </c>
      <c r="H547" s="1">
        <v>8876047617500</v>
      </c>
      <c r="I547">
        <f t="shared" si="8"/>
        <v>0</v>
      </c>
    </row>
    <row r="548" spans="1:9">
      <c r="A548">
        <v>20170216</v>
      </c>
      <c r="B548" s="2" t="s">
        <v>9</v>
      </c>
      <c r="C548" s="8">
        <v>101500</v>
      </c>
      <c r="D548" s="8">
        <v>101700</v>
      </c>
      <c r="E548">
        <v>97968</v>
      </c>
      <c r="F548" s="9">
        <v>116598327</v>
      </c>
      <c r="G548" s="1">
        <v>11858049855900</v>
      </c>
      <c r="H548" s="1">
        <v>8893537366500</v>
      </c>
      <c r="I548">
        <f t="shared" si="8"/>
        <v>0</v>
      </c>
    </row>
    <row r="549" spans="1:9">
      <c r="A549">
        <v>20170217</v>
      </c>
      <c r="B549" s="2" t="s">
        <v>9</v>
      </c>
      <c r="C549" s="8">
        <v>101700</v>
      </c>
      <c r="D549" s="8">
        <v>100900</v>
      </c>
      <c r="E549">
        <v>97197</v>
      </c>
      <c r="F549" s="9">
        <v>116598327</v>
      </c>
      <c r="G549" s="1">
        <v>11764771194300</v>
      </c>
      <c r="H549" s="1">
        <v>8823578370500</v>
      </c>
      <c r="I549">
        <f t="shared" si="8"/>
        <v>0</v>
      </c>
    </row>
    <row r="550" spans="1:9">
      <c r="A550">
        <v>20170220</v>
      </c>
      <c r="B550" s="2" t="s">
        <v>9</v>
      </c>
      <c r="C550" s="8">
        <v>100900</v>
      </c>
      <c r="D550" s="8">
        <v>100800</v>
      </c>
      <c r="E550">
        <v>97101</v>
      </c>
      <c r="F550" s="9">
        <v>116598327</v>
      </c>
      <c r="G550" s="1">
        <v>11753111361600</v>
      </c>
      <c r="H550" s="1">
        <v>8814833496000</v>
      </c>
      <c r="I550">
        <f t="shared" si="8"/>
        <v>0</v>
      </c>
    </row>
    <row r="551" spans="1:9">
      <c r="A551">
        <v>20170221</v>
      </c>
      <c r="B551" s="2" t="s">
        <v>9</v>
      </c>
      <c r="C551" s="8">
        <v>100800</v>
      </c>
      <c r="D551" s="8">
        <v>101000</v>
      </c>
      <c r="E551">
        <v>97293</v>
      </c>
      <c r="F551" s="9">
        <v>116598327</v>
      </c>
      <c r="G551" s="1">
        <v>11776431027000</v>
      </c>
      <c r="H551" s="1">
        <v>8832323245000</v>
      </c>
      <c r="I551">
        <f t="shared" si="8"/>
        <v>0</v>
      </c>
    </row>
    <row r="552" spans="1:9">
      <c r="A552">
        <v>20170222</v>
      </c>
      <c r="B552" s="2" t="s">
        <v>9</v>
      </c>
      <c r="C552" s="8">
        <v>101000</v>
      </c>
      <c r="D552" s="8">
        <v>101100</v>
      </c>
      <c r="E552">
        <v>97389</v>
      </c>
      <c r="F552" s="9">
        <v>116598327</v>
      </c>
      <c r="G552" s="1">
        <v>11788090859700</v>
      </c>
      <c r="H552" s="1">
        <v>8841068119500</v>
      </c>
      <c r="I552">
        <f t="shared" si="8"/>
        <v>0</v>
      </c>
    </row>
    <row r="553" spans="1:9">
      <c r="A553">
        <v>20170223</v>
      </c>
      <c r="B553" s="2" t="s">
        <v>9</v>
      </c>
      <c r="C553" s="8">
        <v>101100</v>
      </c>
      <c r="D553" s="8">
        <v>101500</v>
      </c>
      <c r="E553">
        <v>97776</v>
      </c>
      <c r="F553" s="9">
        <v>116598327</v>
      </c>
      <c r="G553" s="1">
        <v>11834730190500</v>
      </c>
      <c r="H553" s="1">
        <v>8876047617500</v>
      </c>
      <c r="I553">
        <f t="shared" si="8"/>
        <v>0</v>
      </c>
    </row>
    <row r="554" spans="1:9">
      <c r="A554">
        <v>20170224</v>
      </c>
      <c r="B554" s="2" t="s">
        <v>9</v>
      </c>
      <c r="C554" s="8">
        <v>101500</v>
      </c>
      <c r="D554" s="8">
        <v>100700</v>
      </c>
      <c r="E554">
        <v>97004</v>
      </c>
      <c r="F554" s="9">
        <v>116598327</v>
      </c>
      <c r="G554" s="1">
        <v>11741451528900</v>
      </c>
      <c r="H554" s="1">
        <v>8806088621500</v>
      </c>
      <c r="I554">
        <f t="shared" si="8"/>
        <v>0</v>
      </c>
    </row>
    <row r="555" spans="1:9">
      <c r="A555">
        <v>20170227</v>
      </c>
      <c r="B555" s="2" t="s">
        <v>9</v>
      </c>
      <c r="C555" s="8">
        <v>100700</v>
      </c>
      <c r="D555" s="8">
        <v>101500</v>
      </c>
      <c r="E555">
        <v>97776</v>
      </c>
      <c r="F555" s="9">
        <v>116598327</v>
      </c>
      <c r="G555" s="1">
        <v>11834730190500</v>
      </c>
      <c r="H555" s="1">
        <v>8876047617500</v>
      </c>
      <c r="I555">
        <f t="shared" si="8"/>
        <v>0</v>
      </c>
    </row>
    <row r="556" spans="1:9">
      <c r="A556">
        <v>20170228</v>
      </c>
      <c r="B556" s="2" t="s">
        <v>9</v>
      </c>
      <c r="C556" s="8">
        <v>101500</v>
      </c>
      <c r="D556" s="8">
        <v>101500</v>
      </c>
      <c r="E556">
        <v>97776</v>
      </c>
      <c r="F556" s="9">
        <v>116598327</v>
      </c>
      <c r="G556" s="1">
        <v>11834730190500</v>
      </c>
      <c r="H556" s="1">
        <v>8876047617500</v>
      </c>
      <c r="I556">
        <f t="shared" si="8"/>
        <v>0</v>
      </c>
    </row>
    <row r="557" spans="1:9">
      <c r="A557">
        <v>20170302</v>
      </c>
      <c r="B557" s="2" t="s">
        <v>9</v>
      </c>
      <c r="C557" s="8">
        <v>101500</v>
      </c>
      <c r="D557" s="8">
        <v>101000</v>
      </c>
      <c r="E557">
        <v>97293</v>
      </c>
      <c r="F557" s="9">
        <v>116598327</v>
      </c>
      <c r="G557" s="1">
        <v>11776431027000</v>
      </c>
      <c r="H557" s="1">
        <v>8832323245000</v>
      </c>
      <c r="I557">
        <f t="shared" si="8"/>
        <v>0</v>
      </c>
    </row>
    <row r="558" spans="1:9">
      <c r="A558">
        <v>20170303</v>
      </c>
      <c r="B558" s="2" t="s">
        <v>9</v>
      </c>
      <c r="C558" s="8">
        <v>101000</v>
      </c>
      <c r="D558" s="8">
        <v>101000</v>
      </c>
      <c r="E558">
        <v>97293</v>
      </c>
      <c r="F558" s="9">
        <v>116598327</v>
      </c>
      <c r="G558" s="1">
        <v>11776431027000</v>
      </c>
      <c r="H558" s="1">
        <v>8832323245000</v>
      </c>
      <c r="I558">
        <f t="shared" si="8"/>
        <v>0</v>
      </c>
    </row>
    <row r="559" spans="1:9">
      <c r="A559">
        <v>20170306</v>
      </c>
      <c r="B559" s="2" t="s">
        <v>9</v>
      </c>
      <c r="C559" s="8">
        <v>101000</v>
      </c>
      <c r="D559" s="8">
        <v>100700</v>
      </c>
      <c r="E559">
        <v>97004</v>
      </c>
      <c r="F559" s="9">
        <v>116598327</v>
      </c>
      <c r="G559" s="1">
        <v>11741451528900</v>
      </c>
      <c r="H559" s="1">
        <v>8806088621500</v>
      </c>
      <c r="I559">
        <f t="shared" si="8"/>
        <v>0</v>
      </c>
    </row>
    <row r="560" spans="1:9">
      <c r="A560">
        <v>20170307</v>
      </c>
      <c r="B560" s="2" t="s">
        <v>9</v>
      </c>
      <c r="C560" s="8">
        <v>100700</v>
      </c>
      <c r="D560" s="8">
        <v>100300</v>
      </c>
      <c r="E560">
        <v>96619</v>
      </c>
      <c r="F560" s="9">
        <v>116598327</v>
      </c>
      <c r="G560" s="1">
        <v>11694812198100</v>
      </c>
      <c r="H560" s="1">
        <v>8771109123500</v>
      </c>
      <c r="I560">
        <f t="shared" si="8"/>
        <v>0</v>
      </c>
    </row>
    <row r="561" spans="1:9">
      <c r="A561">
        <v>20170308</v>
      </c>
      <c r="B561" s="2" t="s">
        <v>9</v>
      </c>
      <c r="C561" s="8">
        <v>100300</v>
      </c>
      <c r="D561" s="8">
        <v>99800</v>
      </c>
      <c r="E561">
        <v>96138</v>
      </c>
      <c r="F561" s="9">
        <v>116598327</v>
      </c>
      <c r="G561" s="1">
        <v>11636513034600</v>
      </c>
      <c r="H561" s="1">
        <v>8727384751000</v>
      </c>
      <c r="I561">
        <f t="shared" si="8"/>
        <v>0</v>
      </c>
    </row>
    <row r="562" spans="1:9">
      <c r="A562">
        <v>20170309</v>
      </c>
      <c r="B562" s="2" t="s">
        <v>9</v>
      </c>
      <c r="C562" s="8">
        <v>99800</v>
      </c>
      <c r="D562" s="8">
        <v>99200</v>
      </c>
      <c r="E562">
        <v>95559</v>
      </c>
      <c r="F562" s="9">
        <v>116598327</v>
      </c>
      <c r="G562" s="1">
        <v>11566554038400</v>
      </c>
      <c r="H562" s="1">
        <v>8674915504000</v>
      </c>
      <c r="I562">
        <f t="shared" si="8"/>
        <v>0</v>
      </c>
    </row>
    <row r="563" spans="1:9">
      <c r="A563">
        <v>20170310</v>
      </c>
      <c r="B563" s="2" t="s">
        <v>9</v>
      </c>
      <c r="C563" s="8">
        <v>99200</v>
      </c>
      <c r="D563" s="8">
        <v>98700</v>
      </c>
      <c r="E563">
        <v>95078</v>
      </c>
      <c r="F563" s="9">
        <v>116598327</v>
      </c>
      <c r="G563" s="1">
        <v>11508254874900</v>
      </c>
      <c r="H563" s="1">
        <v>8631191131500</v>
      </c>
      <c r="I563">
        <f t="shared" si="8"/>
        <v>0</v>
      </c>
    </row>
    <row r="564" spans="1:9">
      <c r="A564">
        <v>20170313</v>
      </c>
      <c r="B564" s="2" t="s">
        <v>9</v>
      </c>
      <c r="C564" s="8">
        <v>98700</v>
      </c>
      <c r="D564" s="8">
        <v>98500</v>
      </c>
      <c r="E564">
        <v>94885</v>
      </c>
      <c r="F564" s="9">
        <v>116598327</v>
      </c>
      <c r="G564" s="1">
        <v>11484935209500</v>
      </c>
      <c r="H564" s="1">
        <v>8613701382500</v>
      </c>
      <c r="I564">
        <f t="shared" si="8"/>
        <v>0</v>
      </c>
    </row>
    <row r="565" spans="1:9">
      <c r="A565">
        <v>20170314</v>
      </c>
      <c r="B565" s="2" t="s">
        <v>9</v>
      </c>
      <c r="C565" s="8">
        <v>98500</v>
      </c>
      <c r="D565" s="8">
        <v>98000</v>
      </c>
      <c r="E565">
        <v>94404</v>
      </c>
      <c r="F565" s="9">
        <v>116598327</v>
      </c>
      <c r="G565" s="1">
        <v>11426636046000</v>
      </c>
      <c r="H565" s="1">
        <v>8569977010000</v>
      </c>
      <c r="I565">
        <f t="shared" si="8"/>
        <v>0</v>
      </c>
    </row>
    <row r="566" spans="1:9">
      <c r="A566">
        <v>20170315</v>
      </c>
      <c r="B566" s="2" t="s">
        <v>9</v>
      </c>
      <c r="C566" s="8">
        <v>98000</v>
      </c>
      <c r="D566" s="8">
        <v>94600</v>
      </c>
      <c r="E566">
        <v>91128</v>
      </c>
      <c r="F566" s="9">
        <v>116598327</v>
      </c>
      <c r="G566" s="1">
        <v>11030201734200</v>
      </c>
      <c r="H566" s="1">
        <v>8272651277000</v>
      </c>
      <c r="I566">
        <f t="shared" si="8"/>
        <v>0</v>
      </c>
    </row>
    <row r="567" spans="1:9">
      <c r="A567">
        <v>20170316</v>
      </c>
      <c r="B567" s="2" t="s">
        <v>9</v>
      </c>
      <c r="C567" s="8">
        <v>94600</v>
      </c>
      <c r="D567" s="8">
        <v>96300</v>
      </c>
      <c r="E567">
        <v>92766</v>
      </c>
      <c r="F567" s="9">
        <v>116598327</v>
      </c>
      <c r="G567" s="1">
        <v>11228418890100</v>
      </c>
      <c r="H567" s="1">
        <v>8421314143500</v>
      </c>
      <c r="I567">
        <f t="shared" si="8"/>
        <v>0</v>
      </c>
    </row>
    <row r="568" spans="1:9">
      <c r="A568">
        <v>20170317</v>
      </c>
      <c r="B568" s="2" t="s">
        <v>9</v>
      </c>
      <c r="C568" s="8">
        <v>96300</v>
      </c>
      <c r="D568" s="8">
        <v>92100</v>
      </c>
      <c r="E568">
        <v>88720</v>
      </c>
      <c r="F568" s="9">
        <v>116598327</v>
      </c>
      <c r="G568" s="1">
        <v>10738705916700</v>
      </c>
      <c r="H568" s="1">
        <v>8054029414500</v>
      </c>
      <c r="I568">
        <f t="shared" si="8"/>
        <v>0</v>
      </c>
    </row>
    <row r="569" spans="1:9">
      <c r="A569">
        <v>20170320</v>
      </c>
      <c r="B569" s="2" t="s">
        <v>9</v>
      </c>
      <c r="C569" s="8">
        <v>92100</v>
      </c>
      <c r="D569" s="8">
        <v>91500</v>
      </c>
      <c r="E569">
        <v>88142</v>
      </c>
      <c r="F569" s="9">
        <v>116598327</v>
      </c>
      <c r="G569" s="1">
        <v>10668746920500</v>
      </c>
      <c r="H569" s="1">
        <v>8001560167500</v>
      </c>
      <c r="I569">
        <f t="shared" si="8"/>
        <v>0</v>
      </c>
    </row>
    <row r="570" spans="1:9">
      <c r="A570">
        <v>20170321</v>
      </c>
      <c r="B570" s="2" t="s">
        <v>9</v>
      </c>
      <c r="C570" s="8">
        <v>91500</v>
      </c>
      <c r="D570" s="8">
        <v>89800</v>
      </c>
      <c r="E570">
        <v>86505</v>
      </c>
      <c r="F570" s="9">
        <v>116598327</v>
      </c>
      <c r="G570" s="1">
        <v>10470529764600</v>
      </c>
      <c r="H570" s="1">
        <v>7852897301000</v>
      </c>
      <c r="I570">
        <f t="shared" si="8"/>
        <v>0</v>
      </c>
    </row>
    <row r="571" spans="1:9">
      <c r="A571">
        <v>20170322</v>
      </c>
      <c r="B571" s="2" t="s">
        <v>9</v>
      </c>
      <c r="C571" s="8">
        <v>89800</v>
      </c>
      <c r="D571" s="8">
        <v>89500</v>
      </c>
      <c r="E571">
        <v>86215</v>
      </c>
      <c r="F571" s="9">
        <v>116598327</v>
      </c>
      <c r="G571" s="1">
        <v>10435550266500</v>
      </c>
      <c r="H571" s="1">
        <v>7826662677500</v>
      </c>
      <c r="I571">
        <f t="shared" si="8"/>
        <v>0</v>
      </c>
    </row>
    <row r="572" spans="1:9">
      <c r="A572">
        <v>20170323</v>
      </c>
      <c r="B572" s="2" t="s">
        <v>9</v>
      </c>
      <c r="C572" s="8">
        <v>89500</v>
      </c>
      <c r="D572" s="8">
        <v>88100</v>
      </c>
      <c r="E572">
        <v>84867</v>
      </c>
      <c r="F572" s="9">
        <v>116598327</v>
      </c>
      <c r="G572" s="1">
        <v>10272312608700</v>
      </c>
      <c r="H572" s="1">
        <v>7704234434500</v>
      </c>
      <c r="I572">
        <f t="shared" si="8"/>
        <v>0</v>
      </c>
    </row>
    <row r="573" spans="1:9">
      <c r="A573">
        <v>20170324</v>
      </c>
      <c r="B573" s="2" t="s">
        <v>9</v>
      </c>
      <c r="C573" s="8">
        <v>88100</v>
      </c>
      <c r="D573" s="8">
        <v>89800</v>
      </c>
      <c r="E573">
        <v>86505</v>
      </c>
      <c r="F573" s="9">
        <v>116598327</v>
      </c>
      <c r="G573" s="1">
        <v>10470529764600</v>
      </c>
      <c r="H573" s="1">
        <v>7852897301000</v>
      </c>
      <c r="I573">
        <f t="shared" si="8"/>
        <v>0</v>
      </c>
    </row>
    <row r="574" spans="1:9">
      <c r="A574">
        <v>20170327</v>
      </c>
      <c r="B574" s="2" t="s">
        <v>9</v>
      </c>
      <c r="C574" s="8">
        <v>89800</v>
      </c>
      <c r="D574" s="8">
        <v>91000</v>
      </c>
      <c r="E574">
        <v>87660</v>
      </c>
      <c r="F574" s="9">
        <v>116598327</v>
      </c>
      <c r="G574" s="1">
        <v>10610447757000</v>
      </c>
      <c r="H574" s="1">
        <v>7957835795000</v>
      </c>
      <c r="I574">
        <f t="shared" si="8"/>
        <v>0</v>
      </c>
    </row>
    <row r="575" spans="1:9">
      <c r="A575">
        <v>20170328</v>
      </c>
      <c r="B575" s="2" t="s">
        <v>9</v>
      </c>
      <c r="C575" s="8">
        <v>91000</v>
      </c>
      <c r="D575" s="8">
        <v>90800</v>
      </c>
      <c r="E575">
        <v>87468</v>
      </c>
      <c r="F575" s="9">
        <v>116598327</v>
      </c>
      <c r="G575" s="1">
        <v>10587128091600</v>
      </c>
      <c r="H575" s="1">
        <v>7940346046000</v>
      </c>
      <c r="I575">
        <f t="shared" si="8"/>
        <v>0</v>
      </c>
    </row>
    <row r="576" spans="1:9">
      <c r="A576">
        <v>20170329</v>
      </c>
      <c r="B576" s="2" t="s">
        <v>9</v>
      </c>
      <c r="C576" s="8">
        <v>90800</v>
      </c>
      <c r="D576" s="8">
        <v>90200</v>
      </c>
      <c r="E576">
        <v>86890</v>
      </c>
      <c r="F576" s="9">
        <v>116598327</v>
      </c>
      <c r="G576" s="1">
        <v>10517169095400</v>
      </c>
      <c r="H576" s="1">
        <v>7887876799000</v>
      </c>
      <c r="I576">
        <f t="shared" si="8"/>
        <v>0</v>
      </c>
    </row>
    <row r="577" spans="1:10">
      <c r="A577">
        <v>20170330</v>
      </c>
      <c r="B577" s="2" t="s">
        <v>9</v>
      </c>
      <c r="C577" s="8">
        <v>90200</v>
      </c>
      <c r="D577" s="8">
        <v>90300</v>
      </c>
      <c r="E577">
        <v>86986</v>
      </c>
      <c r="F577" s="9">
        <v>116598327</v>
      </c>
      <c r="G577" s="1">
        <v>10528828928100</v>
      </c>
      <c r="H577" s="1">
        <v>7896621673500</v>
      </c>
      <c r="I577">
        <f t="shared" si="8"/>
        <v>0</v>
      </c>
    </row>
    <row r="578" spans="1:10">
      <c r="A578">
        <v>20170331</v>
      </c>
      <c r="B578" s="2" t="s">
        <v>9</v>
      </c>
      <c r="C578" s="8">
        <v>90300</v>
      </c>
      <c r="D578" s="8">
        <v>90100</v>
      </c>
      <c r="E578">
        <v>86794</v>
      </c>
      <c r="F578" s="9">
        <v>116598327</v>
      </c>
      <c r="G578" s="1">
        <v>10505509262700</v>
      </c>
      <c r="H578" s="1">
        <v>7879131924500</v>
      </c>
      <c r="I578">
        <f t="shared" si="8"/>
        <v>0</v>
      </c>
    </row>
    <row r="579" spans="1:10">
      <c r="A579">
        <v>20170403</v>
      </c>
      <c r="B579" s="2" t="s">
        <v>9</v>
      </c>
      <c r="C579" s="8">
        <v>90100</v>
      </c>
      <c r="D579" s="8">
        <v>89500</v>
      </c>
      <c r="E579">
        <v>86215</v>
      </c>
      <c r="F579" s="9">
        <v>116598327</v>
      </c>
      <c r="G579" s="1">
        <v>10435550266500</v>
      </c>
      <c r="H579" s="1">
        <v>7826662677500</v>
      </c>
      <c r="I579">
        <f t="shared" ref="I579:I642" si="9">IF(C579*F579=D578*F578,0,1)</f>
        <v>0</v>
      </c>
    </row>
    <row r="580" spans="1:10">
      <c r="A580">
        <v>20170404</v>
      </c>
      <c r="B580" s="2" t="s">
        <v>9</v>
      </c>
      <c r="C580" s="8">
        <v>89500</v>
      </c>
      <c r="D580" s="8">
        <v>90300</v>
      </c>
      <c r="E580">
        <v>86986</v>
      </c>
      <c r="F580" s="9">
        <v>116598327</v>
      </c>
      <c r="G580" s="1">
        <v>10528828928100</v>
      </c>
      <c r="H580" s="1">
        <v>7896621673500</v>
      </c>
      <c r="I580">
        <f t="shared" si="9"/>
        <v>0</v>
      </c>
    </row>
    <row r="581" spans="1:10">
      <c r="A581">
        <v>20170405</v>
      </c>
      <c r="B581" s="2" t="s">
        <v>9</v>
      </c>
      <c r="C581" s="8">
        <v>90300</v>
      </c>
      <c r="D581" s="8">
        <v>90600</v>
      </c>
      <c r="E581">
        <v>87275</v>
      </c>
      <c r="F581" s="9">
        <v>116598327</v>
      </c>
      <c r="G581" s="1">
        <v>10563808426200</v>
      </c>
      <c r="H581" s="1">
        <v>7922856297000</v>
      </c>
      <c r="I581">
        <f t="shared" si="9"/>
        <v>0</v>
      </c>
    </row>
    <row r="582" spans="1:10">
      <c r="A582">
        <v>20170406</v>
      </c>
      <c r="B582" s="2" t="s">
        <v>9</v>
      </c>
      <c r="C582" s="8">
        <v>90600</v>
      </c>
      <c r="D582" s="8">
        <v>90300</v>
      </c>
      <c r="E582">
        <v>86986</v>
      </c>
      <c r="F582" s="9">
        <v>116598327</v>
      </c>
      <c r="G582" s="1">
        <v>10528828928100</v>
      </c>
      <c r="H582" s="1">
        <v>7896621673500</v>
      </c>
      <c r="I582">
        <f t="shared" si="9"/>
        <v>0</v>
      </c>
    </row>
    <row r="583" spans="1:10">
      <c r="A583">
        <v>20170407</v>
      </c>
      <c r="B583" s="2" t="s">
        <v>9</v>
      </c>
      <c r="C583" s="8">
        <v>90300</v>
      </c>
      <c r="D583" s="8">
        <v>90100</v>
      </c>
      <c r="E583">
        <v>86794</v>
      </c>
      <c r="F583" s="9">
        <v>116598327</v>
      </c>
      <c r="G583" s="1">
        <v>10505509262700</v>
      </c>
      <c r="H583" s="1">
        <v>7879131924500</v>
      </c>
      <c r="I583">
        <f t="shared" si="9"/>
        <v>0</v>
      </c>
    </row>
    <row r="584" spans="1:10">
      <c r="A584">
        <v>20170410</v>
      </c>
      <c r="B584" s="2" t="s">
        <v>9</v>
      </c>
      <c r="C584" s="8">
        <v>90100</v>
      </c>
      <c r="D584" s="8">
        <v>88600</v>
      </c>
      <c r="E584">
        <v>85348</v>
      </c>
      <c r="F584" s="9">
        <v>116598327</v>
      </c>
      <c r="G584" s="1">
        <v>10330611772200</v>
      </c>
      <c r="H584" s="1">
        <v>7747958807000</v>
      </c>
      <c r="I584">
        <f t="shared" si="9"/>
        <v>0</v>
      </c>
    </row>
    <row r="585" spans="1:10">
      <c r="A585">
        <v>20170411</v>
      </c>
      <c r="B585" s="2" t="s">
        <v>9</v>
      </c>
      <c r="C585" s="8">
        <v>88600</v>
      </c>
      <c r="D585" s="8">
        <v>89700</v>
      </c>
      <c r="E585">
        <v>86408</v>
      </c>
      <c r="F585" s="9">
        <v>116598327</v>
      </c>
      <c r="G585" s="1">
        <v>10458869931900</v>
      </c>
      <c r="H585" s="1">
        <v>7844152426500</v>
      </c>
      <c r="I585">
        <f t="shared" si="9"/>
        <v>0</v>
      </c>
    </row>
    <row r="586" spans="1:10">
      <c r="A586">
        <v>20170412</v>
      </c>
      <c r="B586" s="2" t="s">
        <v>9</v>
      </c>
      <c r="C586" s="8">
        <v>89700</v>
      </c>
      <c r="D586" s="8">
        <v>90100</v>
      </c>
      <c r="E586">
        <v>86794</v>
      </c>
      <c r="F586" s="9">
        <v>116598327</v>
      </c>
      <c r="G586" s="1">
        <v>10505509262700</v>
      </c>
      <c r="H586" s="1">
        <v>7879131924500</v>
      </c>
      <c r="I586">
        <f t="shared" si="9"/>
        <v>0</v>
      </c>
    </row>
    <row r="587" spans="1:10">
      <c r="A587">
        <v>20170413</v>
      </c>
      <c r="B587" s="2" t="s">
        <v>9</v>
      </c>
      <c r="C587" s="8">
        <v>90100</v>
      </c>
      <c r="D587" s="8">
        <v>89600</v>
      </c>
      <c r="E587">
        <v>86311</v>
      </c>
      <c r="F587" s="9">
        <v>116598327</v>
      </c>
      <c r="G587" s="1">
        <v>10447210099200</v>
      </c>
      <c r="H587" s="1">
        <v>7835407552000</v>
      </c>
      <c r="I587">
        <f t="shared" si="9"/>
        <v>0</v>
      </c>
    </row>
    <row r="588" spans="1:10">
      <c r="A588" s="8">
        <v>20170414</v>
      </c>
      <c r="B588" s="10" t="s">
        <v>9</v>
      </c>
      <c r="C588" s="8">
        <v>89600</v>
      </c>
      <c r="D588" s="8">
        <v>89000</v>
      </c>
      <c r="E588" s="8">
        <v>85734</v>
      </c>
      <c r="F588" s="9">
        <v>122426543</v>
      </c>
      <c r="G588" s="9">
        <v>10895962327000</v>
      </c>
      <c r="H588" s="9">
        <v>8171971723000</v>
      </c>
      <c r="I588" s="8">
        <f t="shared" si="9"/>
        <v>1</v>
      </c>
      <c r="J588" t="s">
        <v>44</v>
      </c>
    </row>
    <row r="589" spans="1:10">
      <c r="A589">
        <v>20170417</v>
      </c>
      <c r="B589" s="2" t="s">
        <v>9</v>
      </c>
      <c r="C589" s="8">
        <v>89000</v>
      </c>
      <c r="D589" s="8">
        <v>91000</v>
      </c>
      <c r="E589">
        <v>87660</v>
      </c>
      <c r="F589" s="9">
        <v>122426543</v>
      </c>
      <c r="G589" s="1">
        <v>11140815413000</v>
      </c>
      <c r="H589" s="1">
        <v>8355611537000</v>
      </c>
      <c r="I589">
        <f t="shared" si="9"/>
        <v>0</v>
      </c>
    </row>
    <row r="590" spans="1:10">
      <c r="A590">
        <v>20170418</v>
      </c>
      <c r="B590" s="2" t="s">
        <v>9</v>
      </c>
      <c r="C590" s="8">
        <v>91000</v>
      </c>
      <c r="D590" s="8">
        <v>91200</v>
      </c>
      <c r="E590">
        <v>87853</v>
      </c>
      <c r="F590" s="9">
        <v>122426543</v>
      </c>
      <c r="G590" s="1">
        <v>11165300721600</v>
      </c>
      <c r="H590" s="1">
        <v>8373975518400</v>
      </c>
      <c r="I590">
        <f t="shared" si="9"/>
        <v>0</v>
      </c>
    </row>
    <row r="591" spans="1:10">
      <c r="A591">
        <v>20170419</v>
      </c>
      <c r="B591" s="2" t="s">
        <v>9</v>
      </c>
      <c r="C591" s="8">
        <v>91200</v>
      </c>
      <c r="D591" s="8">
        <v>91700</v>
      </c>
      <c r="E591">
        <v>88335</v>
      </c>
      <c r="F591" s="9">
        <v>122426543</v>
      </c>
      <c r="G591" s="1">
        <v>11226513993100</v>
      </c>
      <c r="H591" s="1">
        <v>8419885471900</v>
      </c>
      <c r="I591">
        <f t="shared" si="9"/>
        <v>0</v>
      </c>
    </row>
    <row r="592" spans="1:10">
      <c r="A592">
        <v>20170420</v>
      </c>
      <c r="B592" s="2" t="s">
        <v>9</v>
      </c>
      <c r="C592" s="8">
        <v>91700</v>
      </c>
      <c r="D592" s="8">
        <v>91200</v>
      </c>
      <c r="E592">
        <v>87853</v>
      </c>
      <c r="F592" s="9">
        <v>122426543</v>
      </c>
      <c r="G592" s="1">
        <v>11165300721600</v>
      </c>
      <c r="H592" s="1">
        <v>8373975518400</v>
      </c>
      <c r="I592">
        <f t="shared" si="9"/>
        <v>0</v>
      </c>
    </row>
    <row r="593" spans="1:9">
      <c r="A593">
        <v>20170421</v>
      </c>
      <c r="B593" s="2" t="s">
        <v>9</v>
      </c>
      <c r="C593" s="8">
        <v>91200</v>
      </c>
      <c r="D593" s="8">
        <v>90300</v>
      </c>
      <c r="E593">
        <v>86986</v>
      </c>
      <c r="F593" s="9">
        <v>122426543</v>
      </c>
      <c r="G593" s="1">
        <v>11055116832900</v>
      </c>
      <c r="H593" s="1">
        <v>8291337602100</v>
      </c>
      <c r="I593">
        <f t="shared" si="9"/>
        <v>0</v>
      </c>
    </row>
    <row r="594" spans="1:9">
      <c r="A594">
        <v>20170424</v>
      </c>
      <c r="B594" s="2" t="s">
        <v>9</v>
      </c>
      <c r="C594" s="8">
        <v>90300</v>
      </c>
      <c r="D594" s="8">
        <v>88900</v>
      </c>
      <c r="E594">
        <v>85637</v>
      </c>
      <c r="F594" s="9">
        <v>122426543</v>
      </c>
      <c r="G594" s="1">
        <v>10883719672700</v>
      </c>
      <c r="H594" s="1">
        <v>8162789732300</v>
      </c>
      <c r="I594">
        <f t="shared" si="9"/>
        <v>0</v>
      </c>
    </row>
    <row r="595" spans="1:9">
      <c r="A595">
        <v>20170425</v>
      </c>
      <c r="B595" s="2" t="s">
        <v>9</v>
      </c>
      <c r="C595" s="8">
        <v>88900</v>
      </c>
      <c r="D595" s="8">
        <v>88900</v>
      </c>
      <c r="E595">
        <v>85637</v>
      </c>
      <c r="F595" s="9">
        <v>122426543</v>
      </c>
      <c r="G595" s="1">
        <v>10883719672700</v>
      </c>
      <c r="H595" s="1">
        <v>8162789732300</v>
      </c>
      <c r="I595">
        <f t="shared" si="9"/>
        <v>0</v>
      </c>
    </row>
    <row r="596" spans="1:9">
      <c r="A596">
        <v>20170426</v>
      </c>
      <c r="B596" s="2" t="s">
        <v>9</v>
      </c>
      <c r="C596" s="8">
        <v>88900</v>
      </c>
      <c r="D596" s="8">
        <v>89700</v>
      </c>
      <c r="E596">
        <v>86408</v>
      </c>
      <c r="F596" s="9">
        <v>122426543</v>
      </c>
      <c r="G596" s="1">
        <v>10981660907100</v>
      </c>
      <c r="H596" s="1">
        <v>8236245657900</v>
      </c>
      <c r="I596">
        <f t="shared" si="9"/>
        <v>0</v>
      </c>
    </row>
    <row r="597" spans="1:9">
      <c r="A597">
        <v>20170427</v>
      </c>
      <c r="B597" s="2" t="s">
        <v>9</v>
      </c>
      <c r="C597" s="8">
        <v>89700</v>
      </c>
      <c r="D597" s="8">
        <v>89100</v>
      </c>
      <c r="E597">
        <v>85830</v>
      </c>
      <c r="F597" s="9">
        <v>122426543</v>
      </c>
      <c r="G597" s="1">
        <v>10908204981300</v>
      </c>
      <c r="H597" s="1">
        <v>8181153713700</v>
      </c>
      <c r="I597">
        <f t="shared" si="9"/>
        <v>0</v>
      </c>
    </row>
    <row r="598" spans="1:9">
      <c r="A598">
        <v>20170428</v>
      </c>
      <c r="B598" s="2" t="s">
        <v>9</v>
      </c>
      <c r="C598" s="8">
        <v>89100</v>
      </c>
      <c r="D598" s="8">
        <v>89600</v>
      </c>
      <c r="E598">
        <v>86311</v>
      </c>
      <c r="F598" s="9">
        <v>122426543</v>
      </c>
      <c r="G598" s="1">
        <v>10969418252800</v>
      </c>
      <c r="H598" s="1">
        <v>8227063667200</v>
      </c>
      <c r="I598">
        <f t="shared" si="9"/>
        <v>0</v>
      </c>
    </row>
    <row r="599" spans="1:9">
      <c r="A599">
        <v>20170502</v>
      </c>
      <c r="B599" s="2" t="s">
        <v>9</v>
      </c>
      <c r="C599" s="8">
        <v>89600</v>
      </c>
      <c r="D599" s="8">
        <v>89000</v>
      </c>
      <c r="E599">
        <v>85734</v>
      </c>
      <c r="F599" s="9">
        <v>122426543</v>
      </c>
      <c r="G599" s="1">
        <v>10895962327000</v>
      </c>
      <c r="H599" s="1">
        <v>8171971723000</v>
      </c>
      <c r="I599">
        <f t="shared" si="9"/>
        <v>0</v>
      </c>
    </row>
    <row r="600" spans="1:9">
      <c r="A600">
        <v>20170504</v>
      </c>
      <c r="B600" s="2" t="s">
        <v>9</v>
      </c>
      <c r="C600" s="8">
        <v>89000</v>
      </c>
      <c r="D600" s="8">
        <v>90100</v>
      </c>
      <c r="E600">
        <v>86794</v>
      </c>
      <c r="F600" s="9">
        <v>122426543</v>
      </c>
      <c r="G600" s="1">
        <v>11030631524300</v>
      </c>
      <c r="H600" s="1">
        <v>8272973620700</v>
      </c>
      <c r="I600">
        <f t="shared" si="9"/>
        <v>0</v>
      </c>
    </row>
    <row r="601" spans="1:9">
      <c r="A601">
        <v>20170508</v>
      </c>
      <c r="B601" s="2" t="s">
        <v>9</v>
      </c>
      <c r="C601" s="8">
        <v>90100</v>
      </c>
      <c r="D601" s="8">
        <v>94800</v>
      </c>
      <c r="E601">
        <v>91321</v>
      </c>
      <c r="F601" s="9">
        <v>122426543</v>
      </c>
      <c r="G601" s="1">
        <v>11606036276400</v>
      </c>
      <c r="H601" s="1">
        <v>8704527183600</v>
      </c>
      <c r="I601">
        <f t="shared" si="9"/>
        <v>0</v>
      </c>
    </row>
    <row r="602" spans="1:9">
      <c r="A602">
        <v>20170510</v>
      </c>
      <c r="B602" s="2" t="s">
        <v>9</v>
      </c>
      <c r="C602" s="8">
        <v>94800</v>
      </c>
      <c r="D602" s="8">
        <v>96500</v>
      </c>
      <c r="E602">
        <v>92959</v>
      </c>
      <c r="F602" s="9">
        <v>122426543</v>
      </c>
      <c r="G602" s="1">
        <v>11814161399500</v>
      </c>
      <c r="H602" s="1">
        <v>8860621025500</v>
      </c>
      <c r="I602">
        <f t="shared" si="9"/>
        <v>0</v>
      </c>
    </row>
    <row r="603" spans="1:9">
      <c r="A603">
        <v>20170511</v>
      </c>
      <c r="B603" s="2" t="s">
        <v>9</v>
      </c>
      <c r="C603" s="8">
        <v>96500</v>
      </c>
      <c r="D603" s="8">
        <v>95300</v>
      </c>
      <c r="E603">
        <v>91802</v>
      </c>
      <c r="F603" s="9">
        <v>122426543</v>
      </c>
      <c r="G603" s="1">
        <v>11667249547900</v>
      </c>
      <c r="H603" s="1">
        <v>8750437137100</v>
      </c>
      <c r="I603">
        <f t="shared" si="9"/>
        <v>0</v>
      </c>
    </row>
    <row r="604" spans="1:9">
      <c r="A604">
        <v>20170512</v>
      </c>
      <c r="B604" s="2" t="s">
        <v>9</v>
      </c>
      <c r="C604" s="8">
        <v>95300</v>
      </c>
      <c r="D604" s="8">
        <v>95500</v>
      </c>
      <c r="E604">
        <v>91995</v>
      </c>
      <c r="F604" s="9">
        <v>122426543</v>
      </c>
      <c r="G604" s="1">
        <v>11691734856500</v>
      </c>
      <c r="H604" s="1">
        <v>8768801118500</v>
      </c>
      <c r="I604">
        <f t="shared" si="9"/>
        <v>0</v>
      </c>
    </row>
    <row r="605" spans="1:9">
      <c r="A605">
        <v>20170515</v>
      </c>
      <c r="B605" s="2" t="s">
        <v>9</v>
      </c>
      <c r="C605" s="8">
        <v>95500</v>
      </c>
      <c r="D605" s="8">
        <v>95900</v>
      </c>
      <c r="E605">
        <v>92381</v>
      </c>
      <c r="F605" s="9">
        <v>122426543</v>
      </c>
      <c r="G605" s="1">
        <v>11740705473700</v>
      </c>
      <c r="H605" s="1">
        <v>8805529081300</v>
      </c>
      <c r="I605">
        <f t="shared" si="9"/>
        <v>0</v>
      </c>
    </row>
    <row r="606" spans="1:9">
      <c r="A606">
        <v>20170516</v>
      </c>
      <c r="B606" s="2" t="s">
        <v>9</v>
      </c>
      <c r="C606" s="8">
        <v>95900</v>
      </c>
      <c r="D606" s="8">
        <v>94900</v>
      </c>
      <c r="E606">
        <v>91417</v>
      </c>
      <c r="F606" s="9">
        <v>122426543</v>
      </c>
      <c r="G606" s="1">
        <v>11618278930700</v>
      </c>
      <c r="H606" s="1">
        <v>8713709174300</v>
      </c>
      <c r="I606">
        <f t="shared" si="9"/>
        <v>0</v>
      </c>
    </row>
    <row r="607" spans="1:9">
      <c r="A607">
        <v>20170517</v>
      </c>
      <c r="B607" s="2" t="s">
        <v>9</v>
      </c>
      <c r="C607" s="8">
        <v>94900</v>
      </c>
      <c r="D607" s="8">
        <v>94700</v>
      </c>
      <c r="E607">
        <v>91224</v>
      </c>
      <c r="F607" s="9">
        <v>122426543</v>
      </c>
      <c r="G607" s="1">
        <v>11593793622100</v>
      </c>
      <c r="H607" s="1">
        <v>8695345192900</v>
      </c>
      <c r="I607">
        <f t="shared" si="9"/>
        <v>0</v>
      </c>
    </row>
    <row r="608" spans="1:9">
      <c r="A608">
        <v>20170518</v>
      </c>
      <c r="B608" s="2" t="s">
        <v>9</v>
      </c>
      <c r="C608" s="8">
        <v>94700</v>
      </c>
      <c r="D608" s="8">
        <v>94000</v>
      </c>
      <c r="E608">
        <v>90551</v>
      </c>
      <c r="F608" s="9">
        <v>122426543</v>
      </c>
      <c r="G608" s="1">
        <v>11508095042000</v>
      </c>
      <c r="H608" s="1">
        <v>8631071258000</v>
      </c>
      <c r="I608">
        <f t="shared" si="9"/>
        <v>0</v>
      </c>
    </row>
    <row r="609" spans="1:10">
      <c r="A609">
        <v>20170519</v>
      </c>
      <c r="B609" s="2" t="s">
        <v>9</v>
      </c>
      <c r="C609" s="8">
        <v>94000</v>
      </c>
      <c r="D609" s="8">
        <v>94800</v>
      </c>
      <c r="E609">
        <v>91321</v>
      </c>
      <c r="F609" s="9">
        <v>122426543</v>
      </c>
      <c r="G609" s="1">
        <v>11606036276400</v>
      </c>
      <c r="H609" s="1">
        <v>8704527183600</v>
      </c>
      <c r="I609">
        <f t="shared" si="9"/>
        <v>0</v>
      </c>
    </row>
    <row r="610" spans="1:10">
      <c r="A610">
        <v>20170522</v>
      </c>
      <c r="B610" s="2" t="s">
        <v>9</v>
      </c>
      <c r="C610" s="8">
        <v>94800</v>
      </c>
      <c r="D610" s="8">
        <v>93900</v>
      </c>
      <c r="E610">
        <v>90454</v>
      </c>
      <c r="F610" s="9">
        <v>122426543</v>
      </c>
      <c r="G610" s="1">
        <v>11495852387700</v>
      </c>
      <c r="H610" s="1">
        <v>8621889267300</v>
      </c>
      <c r="I610">
        <f t="shared" si="9"/>
        <v>0</v>
      </c>
    </row>
    <row r="611" spans="1:10">
      <c r="A611" s="8">
        <v>20170523</v>
      </c>
      <c r="B611" s="10" t="s">
        <v>9</v>
      </c>
      <c r="C611" s="8">
        <v>93900</v>
      </c>
      <c r="D611" s="8">
        <v>93500</v>
      </c>
      <c r="E611" s="8">
        <v>90068</v>
      </c>
      <c r="F611" s="9">
        <v>122604401</v>
      </c>
      <c r="G611" s="9">
        <v>11463511493500</v>
      </c>
      <c r="H611" s="9">
        <v>8597633643500</v>
      </c>
      <c r="I611" s="8">
        <f t="shared" si="9"/>
        <v>1</v>
      </c>
      <c r="J611" t="s">
        <v>41</v>
      </c>
    </row>
    <row r="612" spans="1:10">
      <c r="A612">
        <v>20170524</v>
      </c>
      <c r="B612" s="2" t="s">
        <v>9</v>
      </c>
      <c r="C612" s="8">
        <v>93500</v>
      </c>
      <c r="D612" s="8">
        <v>95000</v>
      </c>
      <c r="E612">
        <v>91513</v>
      </c>
      <c r="F612" s="9">
        <v>122604401</v>
      </c>
      <c r="G612" s="1">
        <v>11647418095000</v>
      </c>
      <c r="H612" s="1">
        <v>8735563595000</v>
      </c>
      <c r="I612">
        <f t="shared" si="9"/>
        <v>0</v>
      </c>
    </row>
    <row r="613" spans="1:10">
      <c r="A613">
        <v>20170525</v>
      </c>
      <c r="B613" s="2" t="s">
        <v>9</v>
      </c>
      <c r="C613" s="8">
        <v>95000</v>
      </c>
      <c r="D613" s="8">
        <v>93800</v>
      </c>
      <c r="E613">
        <v>90358</v>
      </c>
      <c r="F613" s="9">
        <v>122604401</v>
      </c>
      <c r="G613" s="1">
        <v>11500292813800</v>
      </c>
      <c r="H613" s="1">
        <v>8625219633800</v>
      </c>
      <c r="I613">
        <f t="shared" si="9"/>
        <v>0</v>
      </c>
    </row>
    <row r="614" spans="1:10">
      <c r="A614">
        <v>20170526</v>
      </c>
      <c r="B614" s="2" t="s">
        <v>9</v>
      </c>
      <c r="C614" s="8">
        <v>93800</v>
      </c>
      <c r="D614" s="8">
        <v>93800</v>
      </c>
      <c r="E614">
        <v>90358</v>
      </c>
      <c r="F614" s="9">
        <v>122604401</v>
      </c>
      <c r="G614" s="1">
        <v>11500292813800</v>
      </c>
      <c r="H614" s="1">
        <v>8625219633800</v>
      </c>
      <c r="I614">
        <f t="shared" si="9"/>
        <v>0</v>
      </c>
    </row>
    <row r="615" spans="1:10">
      <c r="A615">
        <v>20170529</v>
      </c>
      <c r="B615" s="2" t="s">
        <v>9</v>
      </c>
      <c r="C615" s="8">
        <v>93800</v>
      </c>
      <c r="D615" s="8">
        <v>93600</v>
      </c>
      <c r="E615">
        <v>90165</v>
      </c>
      <c r="F615" s="9">
        <v>122604401</v>
      </c>
      <c r="G615" s="1">
        <v>11475771933600</v>
      </c>
      <c r="H615" s="1">
        <v>8606828973600</v>
      </c>
      <c r="I615">
        <f t="shared" si="9"/>
        <v>0</v>
      </c>
    </row>
    <row r="616" spans="1:10">
      <c r="A616">
        <v>20170530</v>
      </c>
      <c r="B616" s="2" t="s">
        <v>9</v>
      </c>
      <c r="C616" s="8">
        <v>93600</v>
      </c>
      <c r="D616" s="8">
        <v>95800</v>
      </c>
      <c r="E616">
        <v>92285</v>
      </c>
      <c r="F616" s="9">
        <v>122604401</v>
      </c>
      <c r="G616" s="1">
        <v>11745501615800</v>
      </c>
      <c r="H616" s="1">
        <v>8809126235800</v>
      </c>
      <c r="I616">
        <f t="shared" si="9"/>
        <v>0</v>
      </c>
    </row>
    <row r="617" spans="1:10">
      <c r="A617">
        <v>20170531</v>
      </c>
      <c r="B617" s="2" t="s">
        <v>9</v>
      </c>
      <c r="C617" s="8">
        <v>95800</v>
      </c>
      <c r="D617" s="8">
        <v>95600</v>
      </c>
      <c r="E617">
        <v>92092</v>
      </c>
      <c r="F617" s="9">
        <v>122604401</v>
      </c>
      <c r="G617" s="1">
        <v>11720980735600</v>
      </c>
      <c r="H617" s="1">
        <v>8790735575600</v>
      </c>
      <c r="I617">
        <f t="shared" si="9"/>
        <v>0</v>
      </c>
    </row>
    <row r="618" spans="1:10">
      <c r="A618">
        <v>20170601</v>
      </c>
      <c r="B618" s="2" t="s">
        <v>9</v>
      </c>
      <c r="C618" s="8">
        <v>95600</v>
      </c>
      <c r="D618" s="8">
        <v>95000</v>
      </c>
      <c r="E618">
        <v>91513</v>
      </c>
      <c r="F618" s="9">
        <v>122604401</v>
      </c>
      <c r="G618" s="1">
        <v>11647418095000</v>
      </c>
      <c r="H618" s="1">
        <v>8735563595000</v>
      </c>
      <c r="I618">
        <f t="shared" si="9"/>
        <v>0</v>
      </c>
    </row>
    <row r="619" spans="1:10">
      <c r="A619">
        <v>20170602</v>
      </c>
      <c r="B619" s="2" t="s">
        <v>9</v>
      </c>
      <c r="C619" s="8">
        <v>95000</v>
      </c>
      <c r="D619" s="8">
        <v>96100</v>
      </c>
      <c r="E619">
        <v>92573</v>
      </c>
      <c r="F619" s="9">
        <v>122604401</v>
      </c>
      <c r="G619" s="1">
        <v>11782282936100</v>
      </c>
      <c r="H619" s="1">
        <v>8836712226100</v>
      </c>
      <c r="I619">
        <f t="shared" si="9"/>
        <v>0</v>
      </c>
    </row>
    <row r="620" spans="1:10">
      <c r="A620">
        <v>20170605</v>
      </c>
      <c r="B620" s="2" t="s">
        <v>9</v>
      </c>
      <c r="C620" s="8">
        <v>96100</v>
      </c>
      <c r="D620" s="8">
        <v>97800</v>
      </c>
      <c r="E620">
        <v>94211</v>
      </c>
      <c r="F620" s="9">
        <v>122604401</v>
      </c>
      <c r="G620" s="1">
        <v>11990710417800</v>
      </c>
      <c r="H620" s="1">
        <v>8993032837800</v>
      </c>
      <c r="I620">
        <f t="shared" si="9"/>
        <v>0</v>
      </c>
    </row>
    <row r="621" spans="1:10">
      <c r="A621">
        <v>20170607</v>
      </c>
      <c r="B621" s="2" t="s">
        <v>9</v>
      </c>
      <c r="C621" s="8">
        <v>97800</v>
      </c>
      <c r="D621" s="8">
        <v>98800</v>
      </c>
      <c r="E621">
        <v>95174</v>
      </c>
      <c r="F621" s="9">
        <v>122604401</v>
      </c>
      <c r="G621" s="1">
        <v>12113314818800</v>
      </c>
      <c r="H621" s="1">
        <v>9084986138800</v>
      </c>
      <c r="I621">
        <f t="shared" si="9"/>
        <v>0</v>
      </c>
    </row>
    <row r="622" spans="1:10">
      <c r="A622">
        <v>20170608</v>
      </c>
      <c r="B622" s="2" t="s">
        <v>9</v>
      </c>
      <c r="C622" s="8">
        <v>98800</v>
      </c>
      <c r="D622" s="8">
        <v>99700</v>
      </c>
      <c r="E622">
        <v>96041</v>
      </c>
      <c r="F622" s="9">
        <v>122604401</v>
      </c>
      <c r="G622" s="1">
        <v>12223658779700</v>
      </c>
      <c r="H622" s="1">
        <v>9167744109700</v>
      </c>
      <c r="I622">
        <f t="shared" si="9"/>
        <v>0</v>
      </c>
    </row>
    <row r="623" spans="1:10">
      <c r="A623">
        <v>20170609</v>
      </c>
      <c r="B623" s="2" t="s">
        <v>9</v>
      </c>
      <c r="C623" s="8">
        <v>99700</v>
      </c>
      <c r="D623" s="8">
        <v>101400</v>
      </c>
      <c r="E623">
        <v>97679</v>
      </c>
      <c r="F623" s="9">
        <v>122604401</v>
      </c>
      <c r="G623" s="1">
        <v>12432086261400</v>
      </c>
      <c r="H623" s="1">
        <v>9572706444600</v>
      </c>
      <c r="I623">
        <f t="shared" si="9"/>
        <v>0</v>
      </c>
    </row>
    <row r="624" spans="1:10">
      <c r="A624">
        <v>20170612</v>
      </c>
      <c r="B624" s="2" t="s">
        <v>9</v>
      </c>
      <c r="C624" s="8">
        <v>101400</v>
      </c>
      <c r="D624" s="8">
        <v>100000</v>
      </c>
      <c r="E624">
        <v>96330</v>
      </c>
      <c r="F624" s="9">
        <v>122604401</v>
      </c>
      <c r="G624" s="1">
        <v>12260440100000</v>
      </c>
      <c r="H624" s="1">
        <v>9440538900000</v>
      </c>
      <c r="I624">
        <f t="shared" si="9"/>
        <v>0</v>
      </c>
    </row>
    <row r="625" spans="1:9">
      <c r="A625">
        <v>20170613</v>
      </c>
      <c r="B625" s="2" t="s">
        <v>9</v>
      </c>
      <c r="C625" s="8">
        <v>100000</v>
      </c>
      <c r="D625" s="8">
        <v>99900</v>
      </c>
      <c r="E625">
        <v>96234</v>
      </c>
      <c r="F625" s="9">
        <v>122604401</v>
      </c>
      <c r="G625" s="1">
        <v>12248179659900</v>
      </c>
      <c r="H625" s="1">
        <v>9431098361100</v>
      </c>
      <c r="I625">
        <f t="shared" si="9"/>
        <v>0</v>
      </c>
    </row>
    <row r="626" spans="1:9">
      <c r="A626">
        <v>20170614</v>
      </c>
      <c r="B626" s="2" t="s">
        <v>9</v>
      </c>
      <c r="C626" s="8">
        <v>99900</v>
      </c>
      <c r="D626" s="8">
        <v>102800</v>
      </c>
      <c r="E626">
        <v>99027</v>
      </c>
      <c r="F626" s="9">
        <v>122604401</v>
      </c>
      <c r="G626" s="1">
        <v>12603732422800</v>
      </c>
      <c r="H626" s="1">
        <v>9704873989200</v>
      </c>
      <c r="I626">
        <f t="shared" si="9"/>
        <v>0</v>
      </c>
    </row>
    <row r="627" spans="1:9">
      <c r="A627">
        <v>20170615</v>
      </c>
      <c r="B627" s="2" t="s">
        <v>9</v>
      </c>
      <c r="C627" s="8">
        <v>102800</v>
      </c>
      <c r="D627" s="8">
        <v>102600</v>
      </c>
      <c r="E627">
        <v>98835</v>
      </c>
      <c r="F627" s="9">
        <v>122604401</v>
      </c>
      <c r="G627" s="1">
        <v>12579211542600</v>
      </c>
      <c r="H627" s="1">
        <v>9685992911400</v>
      </c>
      <c r="I627">
        <f t="shared" si="9"/>
        <v>0</v>
      </c>
    </row>
    <row r="628" spans="1:9">
      <c r="A628">
        <v>20170616</v>
      </c>
      <c r="B628" s="2" t="s">
        <v>9</v>
      </c>
      <c r="C628" s="8">
        <v>102600</v>
      </c>
      <c r="D628" s="8">
        <v>104300</v>
      </c>
      <c r="E628">
        <v>100472</v>
      </c>
      <c r="F628" s="9">
        <v>122604401</v>
      </c>
      <c r="G628" s="1">
        <v>12787639024300</v>
      </c>
      <c r="H628" s="1">
        <v>9846482072700</v>
      </c>
      <c r="I628">
        <f t="shared" si="9"/>
        <v>0</v>
      </c>
    </row>
    <row r="629" spans="1:9">
      <c r="A629">
        <v>20170619</v>
      </c>
      <c r="B629" s="2" t="s">
        <v>9</v>
      </c>
      <c r="C629" s="8">
        <v>104300</v>
      </c>
      <c r="D629" s="8">
        <v>108500</v>
      </c>
      <c r="E629">
        <v>104518</v>
      </c>
      <c r="F629" s="9">
        <v>122604401</v>
      </c>
      <c r="G629" s="1">
        <v>13302577508500</v>
      </c>
      <c r="H629" s="1">
        <v>10242984706500</v>
      </c>
      <c r="I629">
        <f t="shared" si="9"/>
        <v>0</v>
      </c>
    </row>
    <row r="630" spans="1:9">
      <c r="A630">
        <v>20170620</v>
      </c>
      <c r="B630" s="2" t="s">
        <v>9</v>
      </c>
      <c r="C630" s="8">
        <v>108500</v>
      </c>
      <c r="D630" s="8">
        <v>114300</v>
      </c>
      <c r="E630">
        <v>110105</v>
      </c>
      <c r="F630" s="9">
        <v>122604401</v>
      </c>
      <c r="G630" s="1">
        <v>14013683034300</v>
      </c>
      <c r="H630" s="1">
        <v>10790535962700</v>
      </c>
      <c r="I630">
        <f t="shared" si="9"/>
        <v>0</v>
      </c>
    </row>
    <row r="631" spans="1:9">
      <c r="A631">
        <v>20170621</v>
      </c>
      <c r="B631" s="2" t="s">
        <v>9</v>
      </c>
      <c r="C631" s="8">
        <v>114300</v>
      </c>
      <c r="D631" s="8">
        <v>115100</v>
      </c>
      <c r="E631">
        <v>110877</v>
      </c>
      <c r="F631" s="9">
        <v>122604401</v>
      </c>
      <c r="G631" s="1">
        <v>14111766555100</v>
      </c>
      <c r="H631" s="1">
        <v>10866060273900</v>
      </c>
      <c r="I631">
        <f t="shared" si="9"/>
        <v>0</v>
      </c>
    </row>
    <row r="632" spans="1:9">
      <c r="A632">
        <v>20170622</v>
      </c>
      <c r="B632" s="2" t="s">
        <v>9</v>
      </c>
      <c r="C632" s="8">
        <v>115100</v>
      </c>
      <c r="D632" s="8">
        <v>113100</v>
      </c>
      <c r="E632">
        <v>108950</v>
      </c>
      <c r="F632" s="9">
        <v>122604401</v>
      </c>
      <c r="G632" s="1">
        <v>13866557753100</v>
      </c>
      <c r="H632" s="1">
        <v>10677249495900</v>
      </c>
      <c r="I632">
        <f t="shared" si="9"/>
        <v>0</v>
      </c>
    </row>
    <row r="633" spans="1:9">
      <c r="A633">
        <v>20170623</v>
      </c>
      <c r="B633" s="2" t="s">
        <v>9</v>
      </c>
      <c r="C633" s="8">
        <v>113100</v>
      </c>
      <c r="D633" s="8">
        <v>113300</v>
      </c>
      <c r="E633">
        <v>109143</v>
      </c>
      <c r="F633" s="9">
        <v>122604401</v>
      </c>
      <c r="G633" s="1">
        <v>13891078633300</v>
      </c>
      <c r="H633" s="1">
        <v>10696130573700</v>
      </c>
      <c r="I633">
        <f t="shared" si="9"/>
        <v>0</v>
      </c>
    </row>
    <row r="634" spans="1:9">
      <c r="A634">
        <v>20170626</v>
      </c>
      <c r="B634" s="2" t="s">
        <v>9</v>
      </c>
      <c r="C634" s="8">
        <v>113300</v>
      </c>
      <c r="D634" s="8">
        <v>114000</v>
      </c>
      <c r="E634">
        <v>109816</v>
      </c>
      <c r="F634" s="9">
        <v>122604401</v>
      </c>
      <c r="G634" s="1">
        <v>13976901714000</v>
      </c>
      <c r="H634" s="1">
        <v>10762214346000</v>
      </c>
      <c r="I634">
        <f t="shared" si="9"/>
        <v>0</v>
      </c>
    </row>
    <row r="635" spans="1:9">
      <c r="A635">
        <v>20170627</v>
      </c>
      <c r="B635" s="2" t="s">
        <v>9</v>
      </c>
      <c r="C635" s="8">
        <v>114000</v>
      </c>
      <c r="D635" s="8">
        <v>115100</v>
      </c>
      <c r="E635">
        <v>110877</v>
      </c>
      <c r="F635" s="9">
        <v>122604401</v>
      </c>
      <c r="G635" s="1">
        <v>14111766555100</v>
      </c>
      <c r="H635" s="1">
        <v>10866060273900</v>
      </c>
      <c r="I635">
        <f t="shared" si="9"/>
        <v>0</v>
      </c>
    </row>
    <row r="636" spans="1:9">
      <c r="A636">
        <v>20170628</v>
      </c>
      <c r="B636" s="2" t="s">
        <v>9</v>
      </c>
      <c r="C636" s="8">
        <v>115100</v>
      </c>
      <c r="D636" s="8">
        <v>114000</v>
      </c>
      <c r="E636">
        <v>109816</v>
      </c>
      <c r="F636" s="9">
        <v>122604401</v>
      </c>
      <c r="G636" s="1">
        <v>13976901714000</v>
      </c>
      <c r="H636" s="1">
        <v>10762214346000</v>
      </c>
      <c r="I636">
        <f t="shared" si="9"/>
        <v>0</v>
      </c>
    </row>
    <row r="637" spans="1:9">
      <c r="A637">
        <v>20170629</v>
      </c>
      <c r="B637" s="2" t="s">
        <v>9</v>
      </c>
      <c r="C637" s="8">
        <v>114000</v>
      </c>
      <c r="D637" s="8">
        <v>113100</v>
      </c>
      <c r="E637">
        <v>108950</v>
      </c>
      <c r="F637" s="9">
        <v>122604401</v>
      </c>
      <c r="G637" s="1">
        <v>13866557753100</v>
      </c>
      <c r="H637" s="1">
        <v>10677249495900</v>
      </c>
      <c r="I637">
        <f t="shared" si="9"/>
        <v>0</v>
      </c>
    </row>
    <row r="638" spans="1:9">
      <c r="A638">
        <v>20170630</v>
      </c>
      <c r="B638" s="2" t="s">
        <v>9</v>
      </c>
      <c r="C638" s="8">
        <v>113100</v>
      </c>
      <c r="D638" s="8">
        <v>115100</v>
      </c>
      <c r="E638">
        <v>110877</v>
      </c>
      <c r="F638" s="9">
        <v>122604401</v>
      </c>
      <c r="G638" s="1">
        <v>14111766555100</v>
      </c>
      <c r="H638" s="1">
        <v>10866060273900</v>
      </c>
      <c r="I638">
        <f t="shared" si="9"/>
        <v>0</v>
      </c>
    </row>
    <row r="639" spans="1:9">
      <c r="A639">
        <v>20170703</v>
      </c>
      <c r="B639" s="2" t="s">
        <v>9</v>
      </c>
      <c r="C639" s="8">
        <v>115100</v>
      </c>
      <c r="D639" s="8">
        <v>115500</v>
      </c>
      <c r="E639">
        <v>111262</v>
      </c>
      <c r="F639" s="9">
        <v>122604401</v>
      </c>
      <c r="G639" s="1">
        <v>14160808315500</v>
      </c>
      <c r="H639" s="1">
        <v>10903822429500</v>
      </c>
      <c r="I639">
        <f t="shared" si="9"/>
        <v>0</v>
      </c>
    </row>
    <row r="640" spans="1:9">
      <c r="A640">
        <v>20170704</v>
      </c>
      <c r="B640" s="2" t="s">
        <v>9</v>
      </c>
      <c r="C640" s="8">
        <v>115500</v>
      </c>
      <c r="D640" s="8">
        <v>112900</v>
      </c>
      <c r="E640">
        <v>108756</v>
      </c>
      <c r="F640" s="9">
        <v>122604401</v>
      </c>
      <c r="G640" s="1">
        <v>13842036872900</v>
      </c>
      <c r="H640" s="1">
        <v>10658368418100</v>
      </c>
      <c r="I640">
        <f t="shared" si="9"/>
        <v>0</v>
      </c>
    </row>
    <row r="641" spans="1:9">
      <c r="A641">
        <v>20170705</v>
      </c>
      <c r="B641" s="2" t="s">
        <v>9</v>
      </c>
      <c r="C641" s="8">
        <v>112900</v>
      </c>
      <c r="D641" s="8">
        <v>110700</v>
      </c>
      <c r="E641">
        <v>106637</v>
      </c>
      <c r="F641" s="9">
        <v>122604401</v>
      </c>
      <c r="G641" s="1">
        <v>13572307190700</v>
      </c>
      <c r="H641" s="1">
        <v>10450676562300</v>
      </c>
      <c r="I641">
        <f t="shared" si="9"/>
        <v>0</v>
      </c>
    </row>
    <row r="642" spans="1:9">
      <c r="A642">
        <v>20170706</v>
      </c>
      <c r="B642" s="2" t="s">
        <v>9</v>
      </c>
      <c r="C642" s="8">
        <v>110700</v>
      </c>
      <c r="D642" s="8">
        <v>113600</v>
      </c>
      <c r="E642">
        <v>109431</v>
      </c>
      <c r="F642" s="9">
        <v>122604401</v>
      </c>
      <c r="G642" s="1">
        <v>13927859953600</v>
      </c>
      <c r="H642" s="1">
        <v>10724452190400</v>
      </c>
      <c r="I642">
        <f t="shared" si="9"/>
        <v>0</v>
      </c>
    </row>
    <row r="643" spans="1:9">
      <c r="A643">
        <v>20170707</v>
      </c>
      <c r="B643" s="2" t="s">
        <v>9</v>
      </c>
      <c r="C643" s="8">
        <v>113600</v>
      </c>
      <c r="D643" s="8">
        <v>114000</v>
      </c>
      <c r="E643">
        <v>109816</v>
      </c>
      <c r="F643" s="9">
        <v>122604401</v>
      </c>
      <c r="G643" s="1">
        <v>13976901714000</v>
      </c>
      <c r="H643" s="1">
        <v>10762214346000</v>
      </c>
      <c r="I643">
        <f t="shared" ref="I643:I706" si="10">IF(C643*F643=D642*F642,0,1)</f>
        <v>0</v>
      </c>
    </row>
    <row r="644" spans="1:9">
      <c r="A644">
        <v>20170710</v>
      </c>
      <c r="B644" s="2" t="s">
        <v>9</v>
      </c>
      <c r="C644" s="8">
        <v>114000</v>
      </c>
      <c r="D644" s="8">
        <v>113000</v>
      </c>
      <c r="E644">
        <v>108853</v>
      </c>
      <c r="F644" s="9">
        <v>122604401</v>
      </c>
      <c r="G644" s="1">
        <v>13854297313000</v>
      </c>
      <c r="H644" s="1">
        <v>10667808957000</v>
      </c>
      <c r="I644">
        <f t="shared" si="10"/>
        <v>0</v>
      </c>
    </row>
    <row r="645" spans="1:9">
      <c r="A645">
        <v>20170711</v>
      </c>
      <c r="B645" s="2" t="s">
        <v>9</v>
      </c>
      <c r="C645" s="8">
        <v>113000</v>
      </c>
      <c r="D645" s="8">
        <v>112500</v>
      </c>
      <c r="E645">
        <v>108371</v>
      </c>
      <c r="F645" s="9">
        <v>122604401</v>
      </c>
      <c r="G645" s="1">
        <v>13792995112500</v>
      </c>
      <c r="H645" s="1">
        <v>10620606262500</v>
      </c>
      <c r="I645">
        <f t="shared" si="10"/>
        <v>0</v>
      </c>
    </row>
    <row r="646" spans="1:9">
      <c r="A646">
        <v>20170712</v>
      </c>
      <c r="B646" s="2" t="s">
        <v>9</v>
      </c>
      <c r="C646" s="8">
        <v>112500</v>
      </c>
      <c r="D646" s="8">
        <v>108200</v>
      </c>
      <c r="E646">
        <v>104229</v>
      </c>
      <c r="F646" s="9">
        <v>122604401</v>
      </c>
      <c r="G646" s="1">
        <v>13265796188200</v>
      </c>
      <c r="H646" s="1">
        <v>10214663089800</v>
      </c>
      <c r="I646">
        <f t="shared" si="10"/>
        <v>0</v>
      </c>
    </row>
    <row r="647" spans="1:9">
      <c r="A647">
        <v>20170713</v>
      </c>
      <c r="B647" s="2" t="s">
        <v>9</v>
      </c>
      <c r="C647" s="8">
        <v>108200</v>
      </c>
      <c r="D647" s="8">
        <v>107400</v>
      </c>
      <c r="E647">
        <v>103459</v>
      </c>
      <c r="F647" s="9">
        <v>122604401</v>
      </c>
      <c r="G647" s="1">
        <v>13167712667400</v>
      </c>
      <c r="H647" s="1">
        <v>10139138778600</v>
      </c>
      <c r="I647">
        <f t="shared" si="10"/>
        <v>0</v>
      </c>
    </row>
    <row r="648" spans="1:9">
      <c r="A648">
        <v>20170714</v>
      </c>
      <c r="B648" s="2" t="s">
        <v>9</v>
      </c>
      <c r="C648" s="8">
        <v>107400</v>
      </c>
      <c r="D648" s="8">
        <v>109300</v>
      </c>
      <c r="E648">
        <v>105289</v>
      </c>
      <c r="F648" s="9">
        <v>122604401</v>
      </c>
      <c r="G648" s="1">
        <v>13400661029300</v>
      </c>
      <c r="H648" s="1">
        <v>10318509017700</v>
      </c>
      <c r="I648">
        <f t="shared" si="10"/>
        <v>0</v>
      </c>
    </row>
    <row r="649" spans="1:9">
      <c r="A649">
        <v>20170717</v>
      </c>
      <c r="B649" s="2" t="s">
        <v>9</v>
      </c>
      <c r="C649" s="8">
        <v>109300</v>
      </c>
      <c r="D649" s="8">
        <v>110700</v>
      </c>
      <c r="E649">
        <v>106637</v>
      </c>
      <c r="F649" s="9">
        <v>122604401</v>
      </c>
      <c r="G649" s="1">
        <v>13572307190700</v>
      </c>
      <c r="H649" s="1">
        <v>10450676562300</v>
      </c>
      <c r="I649">
        <f t="shared" si="10"/>
        <v>0</v>
      </c>
    </row>
    <row r="650" spans="1:9">
      <c r="A650">
        <v>20170718</v>
      </c>
      <c r="B650" s="2" t="s">
        <v>9</v>
      </c>
      <c r="C650" s="8">
        <v>110700</v>
      </c>
      <c r="D650" s="8">
        <v>110500</v>
      </c>
      <c r="E650">
        <v>106445</v>
      </c>
      <c r="F650" s="9">
        <v>122604401</v>
      </c>
      <c r="G650" s="1">
        <v>13547786310500</v>
      </c>
      <c r="H650" s="1">
        <v>10431795484500</v>
      </c>
      <c r="I650">
        <f t="shared" si="10"/>
        <v>0</v>
      </c>
    </row>
    <row r="651" spans="1:9">
      <c r="A651">
        <v>20170719</v>
      </c>
      <c r="B651" s="2" t="s">
        <v>9</v>
      </c>
      <c r="C651" s="8">
        <v>110500</v>
      </c>
      <c r="D651" s="8">
        <v>114700</v>
      </c>
      <c r="E651">
        <v>110490</v>
      </c>
      <c r="F651" s="9">
        <v>122604401</v>
      </c>
      <c r="G651" s="1">
        <v>14062724794700</v>
      </c>
      <c r="H651" s="1">
        <v>10828298118300</v>
      </c>
      <c r="I651">
        <f t="shared" si="10"/>
        <v>0</v>
      </c>
    </row>
    <row r="652" spans="1:9">
      <c r="A652">
        <v>20170720</v>
      </c>
      <c r="B652" s="2" t="s">
        <v>9</v>
      </c>
      <c r="C652" s="8">
        <v>114700</v>
      </c>
      <c r="D652" s="8">
        <v>114600</v>
      </c>
      <c r="E652">
        <v>110394</v>
      </c>
      <c r="F652" s="9">
        <v>122604401</v>
      </c>
      <c r="G652" s="1">
        <v>14050464354600</v>
      </c>
      <c r="H652" s="1">
        <v>10818857579400</v>
      </c>
      <c r="I652">
        <f t="shared" si="10"/>
        <v>0</v>
      </c>
    </row>
    <row r="653" spans="1:9">
      <c r="A653">
        <v>20170721</v>
      </c>
      <c r="B653" s="2" t="s">
        <v>9</v>
      </c>
      <c r="C653" s="8">
        <v>114600</v>
      </c>
      <c r="D653" s="8">
        <v>114500</v>
      </c>
      <c r="E653">
        <v>110298</v>
      </c>
      <c r="F653" s="9">
        <v>122604401</v>
      </c>
      <c r="G653" s="1">
        <v>14038203914500</v>
      </c>
      <c r="H653" s="1">
        <v>10809417040500</v>
      </c>
      <c r="I653">
        <f t="shared" si="10"/>
        <v>0</v>
      </c>
    </row>
    <row r="654" spans="1:9">
      <c r="A654">
        <v>20170724</v>
      </c>
      <c r="B654" s="2" t="s">
        <v>9</v>
      </c>
      <c r="C654" s="8">
        <v>114500</v>
      </c>
      <c r="D654" s="8">
        <v>114900</v>
      </c>
      <c r="E654">
        <v>110683</v>
      </c>
      <c r="F654" s="9">
        <v>122604401</v>
      </c>
      <c r="G654" s="1">
        <v>14087245674900</v>
      </c>
      <c r="H654" s="1">
        <v>10847179196100</v>
      </c>
      <c r="I654">
        <f t="shared" si="10"/>
        <v>0</v>
      </c>
    </row>
    <row r="655" spans="1:9">
      <c r="A655">
        <v>20170725</v>
      </c>
      <c r="B655" s="2" t="s">
        <v>9</v>
      </c>
      <c r="C655" s="8">
        <v>114900</v>
      </c>
      <c r="D655" s="8">
        <v>111000</v>
      </c>
      <c r="E655">
        <v>106926</v>
      </c>
      <c r="F655" s="9">
        <v>122604401</v>
      </c>
      <c r="G655" s="1">
        <v>13609088511000</v>
      </c>
      <c r="H655" s="1">
        <v>10478998179000</v>
      </c>
      <c r="I655">
        <f t="shared" si="10"/>
        <v>0</v>
      </c>
    </row>
    <row r="656" spans="1:9">
      <c r="A656">
        <v>20170726</v>
      </c>
      <c r="B656" s="2" t="s">
        <v>9</v>
      </c>
      <c r="C656" s="8">
        <v>111000</v>
      </c>
      <c r="D656" s="8">
        <v>113500</v>
      </c>
      <c r="E656">
        <v>109335</v>
      </c>
      <c r="F656" s="9">
        <v>122604401</v>
      </c>
      <c r="G656" s="1">
        <v>13915599513500</v>
      </c>
      <c r="H656" s="1">
        <v>10715011651500</v>
      </c>
      <c r="I656">
        <f t="shared" si="10"/>
        <v>0</v>
      </c>
    </row>
    <row r="657" spans="1:10">
      <c r="A657">
        <v>20170727</v>
      </c>
      <c r="B657" s="2" t="s">
        <v>9</v>
      </c>
      <c r="C657" s="8">
        <v>113500</v>
      </c>
      <c r="D657" s="8">
        <v>111400</v>
      </c>
      <c r="E657">
        <v>107312</v>
      </c>
      <c r="F657" s="9">
        <v>122604401</v>
      </c>
      <c r="G657" s="1">
        <v>13658130271400</v>
      </c>
      <c r="H657" s="1">
        <v>10516760334600</v>
      </c>
      <c r="I657">
        <f t="shared" si="10"/>
        <v>0</v>
      </c>
    </row>
    <row r="658" spans="1:10">
      <c r="A658">
        <v>20170728</v>
      </c>
      <c r="B658" s="2" t="s">
        <v>9</v>
      </c>
      <c r="C658" s="8">
        <v>111400</v>
      </c>
      <c r="D658" s="8">
        <v>108600</v>
      </c>
      <c r="E658">
        <v>104614</v>
      </c>
      <c r="F658" s="9">
        <v>122604401</v>
      </c>
      <c r="G658" s="1">
        <v>13314837948600</v>
      </c>
      <c r="H658" s="1">
        <v>10252425245400</v>
      </c>
      <c r="I658">
        <f t="shared" si="10"/>
        <v>0</v>
      </c>
    </row>
    <row r="659" spans="1:10">
      <c r="A659">
        <v>20170731</v>
      </c>
      <c r="B659" s="2" t="s">
        <v>9</v>
      </c>
      <c r="C659" s="8">
        <v>108600</v>
      </c>
      <c r="D659" s="8">
        <v>108500</v>
      </c>
      <c r="E659">
        <v>104518</v>
      </c>
      <c r="F659" s="9">
        <v>122604401</v>
      </c>
      <c r="G659" s="1">
        <v>13302577508500</v>
      </c>
      <c r="H659" s="1">
        <v>10242984706500</v>
      </c>
      <c r="I659">
        <f t="shared" si="10"/>
        <v>0</v>
      </c>
    </row>
    <row r="660" spans="1:10">
      <c r="A660">
        <v>20170801</v>
      </c>
      <c r="B660" s="2" t="s">
        <v>9</v>
      </c>
      <c r="C660" s="8">
        <v>108500</v>
      </c>
      <c r="D660" s="8">
        <v>106800</v>
      </c>
      <c r="E660">
        <v>102880</v>
      </c>
      <c r="F660" s="9">
        <v>122604401</v>
      </c>
      <c r="G660" s="1">
        <v>13094150026800</v>
      </c>
      <c r="H660" s="1">
        <v>10082495545200</v>
      </c>
      <c r="I660">
        <f t="shared" si="10"/>
        <v>0</v>
      </c>
    </row>
    <row r="661" spans="1:10">
      <c r="A661">
        <v>20170802</v>
      </c>
      <c r="B661" s="2" t="s">
        <v>9</v>
      </c>
      <c r="C661" s="8">
        <v>106800</v>
      </c>
      <c r="D661" s="8">
        <v>106300</v>
      </c>
      <c r="E661">
        <v>102399</v>
      </c>
      <c r="F661" s="9">
        <v>122604401</v>
      </c>
      <c r="G661" s="1">
        <v>13032847826300</v>
      </c>
      <c r="H661" s="1">
        <v>10035292850700</v>
      </c>
      <c r="I661">
        <f t="shared" si="10"/>
        <v>0</v>
      </c>
    </row>
    <row r="662" spans="1:10">
      <c r="A662">
        <v>20170803</v>
      </c>
      <c r="B662" s="2" t="s">
        <v>9</v>
      </c>
      <c r="C662" s="8">
        <v>106300</v>
      </c>
      <c r="D662" s="8">
        <v>102700</v>
      </c>
      <c r="E662">
        <v>98931</v>
      </c>
      <c r="F662" s="9">
        <v>122604401</v>
      </c>
      <c r="G662" s="1">
        <v>12591471982700</v>
      </c>
      <c r="H662" s="1">
        <v>9695433450300</v>
      </c>
      <c r="I662">
        <f t="shared" si="10"/>
        <v>0</v>
      </c>
    </row>
    <row r="663" spans="1:10">
      <c r="A663">
        <v>20170804</v>
      </c>
      <c r="B663" s="2" t="s">
        <v>9</v>
      </c>
      <c r="C663" s="8">
        <v>102700</v>
      </c>
      <c r="D663" s="8">
        <v>102600</v>
      </c>
      <c r="E663">
        <v>98835</v>
      </c>
      <c r="F663" s="9">
        <v>122604401</v>
      </c>
      <c r="G663" s="1">
        <v>12579211542600</v>
      </c>
      <c r="H663" s="1">
        <v>9685992911400</v>
      </c>
      <c r="I663">
        <f t="shared" si="10"/>
        <v>0</v>
      </c>
    </row>
    <row r="664" spans="1:10">
      <c r="A664">
        <v>20170807</v>
      </c>
      <c r="B664" s="2" t="s">
        <v>9</v>
      </c>
      <c r="C664" s="8">
        <v>102600</v>
      </c>
      <c r="D664" s="8">
        <v>108200</v>
      </c>
      <c r="E664">
        <v>104229</v>
      </c>
      <c r="F664" s="9">
        <v>122604401</v>
      </c>
      <c r="G664" s="1">
        <v>13265796188200</v>
      </c>
      <c r="H664" s="1">
        <v>10214663089800</v>
      </c>
      <c r="I664">
        <f t="shared" si="10"/>
        <v>0</v>
      </c>
    </row>
    <row r="665" spans="1:10">
      <c r="A665">
        <v>20170808</v>
      </c>
      <c r="B665" s="2" t="s">
        <v>9</v>
      </c>
      <c r="C665" s="8">
        <v>108200</v>
      </c>
      <c r="D665" s="8">
        <v>109400</v>
      </c>
      <c r="E665">
        <v>105386</v>
      </c>
      <c r="F665" s="9">
        <v>122604401</v>
      </c>
      <c r="G665" s="1">
        <v>13412921469400</v>
      </c>
      <c r="H665" s="1">
        <v>10327949556600</v>
      </c>
      <c r="I665">
        <f t="shared" si="10"/>
        <v>0</v>
      </c>
    </row>
    <row r="666" spans="1:10">
      <c r="A666">
        <v>20170809</v>
      </c>
      <c r="B666" s="2" t="s">
        <v>9</v>
      </c>
      <c r="C666" s="8">
        <v>109400</v>
      </c>
      <c r="D666" s="8">
        <v>108400</v>
      </c>
      <c r="E666">
        <v>104422</v>
      </c>
      <c r="F666" s="9">
        <v>122604401</v>
      </c>
      <c r="G666" s="1">
        <v>13290317068400</v>
      </c>
      <c r="H666" s="1">
        <v>10233544167600</v>
      </c>
      <c r="I666">
        <f t="shared" si="10"/>
        <v>0</v>
      </c>
    </row>
    <row r="667" spans="1:10">
      <c r="A667">
        <v>20170810</v>
      </c>
      <c r="B667" s="2" t="s">
        <v>9</v>
      </c>
      <c r="C667" s="8">
        <v>108400</v>
      </c>
      <c r="D667" s="8">
        <v>107700</v>
      </c>
      <c r="E667">
        <v>103748</v>
      </c>
      <c r="F667" s="9">
        <v>122604401</v>
      </c>
      <c r="G667" s="1">
        <v>13204493987700</v>
      </c>
      <c r="H667" s="1">
        <v>10167460395300</v>
      </c>
      <c r="I667">
        <f t="shared" si="10"/>
        <v>0</v>
      </c>
    </row>
    <row r="668" spans="1:10">
      <c r="A668">
        <v>20170811</v>
      </c>
      <c r="B668" s="2" t="s">
        <v>9</v>
      </c>
      <c r="C668" s="8">
        <v>107700</v>
      </c>
      <c r="D668" s="8">
        <v>104000</v>
      </c>
      <c r="E668">
        <v>100184</v>
      </c>
      <c r="F668" s="9">
        <v>122604401</v>
      </c>
      <c r="G668" s="1">
        <v>12750857704000</v>
      </c>
      <c r="H668" s="1">
        <v>9818160456000</v>
      </c>
      <c r="I668">
        <f t="shared" si="10"/>
        <v>0</v>
      </c>
    </row>
    <row r="669" spans="1:10">
      <c r="A669">
        <v>20170814</v>
      </c>
      <c r="B669" s="2" t="s">
        <v>9</v>
      </c>
      <c r="C669" s="8">
        <v>104000</v>
      </c>
      <c r="D669" s="8">
        <v>104700</v>
      </c>
      <c r="E669">
        <v>100857</v>
      </c>
      <c r="F669" s="9">
        <v>122604401</v>
      </c>
      <c r="G669" s="1">
        <v>12836680784700</v>
      </c>
      <c r="H669" s="1">
        <v>9884244228300</v>
      </c>
      <c r="I669">
        <f t="shared" si="10"/>
        <v>0</v>
      </c>
    </row>
    <row r="670" spans="1:10">
      <c r="A670">
        <v>20170816</v>
      </c>
      <c r="B670" s="2" t="s">
        <v>9</v>
      </c>
      <c r="C670" s="8">
        <v>104700</v>
      </c>
      <c r="D670" s="8">
        <v>108500</v>
      </c>
      <c r="E670">
        <v>104518</v>
      </c>
      <c r="F670" s="9">
        <v>122604401</v>
      </c>
      <c r="G670" s="1">
        <v>13302577508500</v>
      </c>
      <c r="H670" s="1">
        <v>10242984706500</v>
      </c>
      <c r="I670">
        <f t="shared" si="10"/>
        <v>0</v>
      </c>
    </row>
    <row r="671" spans="1:10">
      <c r="A671">
        <v>20170817</v>
      </c>
      <c r="B671" s="2" t="s">
        <v>9</v>
      </c>
      <c r="C671" s="8">
        <v>108500</v>
      </c>
      <c r="D671" s="8">
        <v>110200</v>
      </c>
      <c r="E671">
        <v>106156</v>
      </c>
      <c r="F671" s="9">
        <v>122604401</v>
      </c>
      <c r="G671" s="1">
        <v>13511004990200</v>
      </c>
      <c r="H671" s="1">
        <v>10403473867800</v>
      </c>
      <c r="I671">
        <f t="shared" si="10"/>
        <v>0</v>
      </c>
    </row>
    <row r="672" spans="1:10">
      <c r="A672" s="8">
        <v>20170818</v>
      </c>
      <c r="B672" s="10" t="s">
        <v>9</v>
      </c>
      <c r="C672" s="8">
        <v>110200</v>
      </c>
      <c r="D672" s="8">
        <v>109500</v>
      </c>
      <c r="E672" s="8">
        <v>105482</v>
      </c>
      <c r="F672" s="9">
        <v>122635222</v>
      </c>
      <c r="G672" s="9">
        <v>13428556809000</v>
      </c>
      <c r="H672" s="9">
        <v>10339988749500</v>
      </c>
      <c r="I672" s="8">
        <f t="shared" si="10"/>
        <v>1</v>
      </c>
      <c r="J672" t="s">
        <v>41</v>
      </c>
    </row>
    <row r="673" spans="1:9">
      <c r="A673">
        <v>20170821</v>
      </c>
      <c r="B673" s="2" t="s">
        <v>9</v>
      </c>
      <c r="C673" s="8">
        <v>109500</v>
      </c>
      <c r="D673" s="8">
        <v>110500</v>
      </c>
      <c r="E673">
        <v>106445</v>
      </c>
      <c r="F673" s="9">
        <v>122635222</v>
      </c>
      <c r="G673" s="1">
        <v>13551192031000</v>
      </c>
      <c r="H673" s="1">
        <v>10434417870500</v>
      </c>
      <c r="I673">
        <f t="shared" si="10"/>
        <v>0</v>
      </c>
    </row>
    <row r="674" spans="1:9">
      <c r="A674">
        <v>20170822</v>
      </c>
      <c r="B674" s="2" t="s">
        <v>9</v>
      </c>
      <c r="C674" s="8">
        <v>110500</v>
      </c>
      <c r="D674" s="8">
        <v>117000</v>
      </c>
      <c r="E674">
        <v>112707</v>
      </c>
      <c r="F674" s="9">
        <v>122635222</v>
      </c>
      <c r="G674" s="1">
        <v>14348320974000</v>
      </c>
      <c r="H674" s="1">
        <v>11048207157000</v>
      </c>
      <c r="I674">
        <f t="shared" si="10"/>
        <v>0</v>
      </c>
    </row>
    <row r="675" spans="1:9">
      <c r="A675">
        <v>20170823</v>
      </c>
      <c r="B675" s="2" t="s">
        <v>9</v>
      </c>
      <c r="C675" s="8">
        <v>117000</v>
      </c>
      <c r="D675" s="8">
        <v>114700</v>
      </c>
      <c r="E675">
        <v>110490</v>
      </c>
      <c r="F675" s="9">
        <v>122635222</v>
      </c>
      <c r="G675" s="1">
        <v>14066259963400</v>
      </c>
      <c r="H675" s="1">
        <v>10831020178700</v>
      </c>
      <c r="I675">
        <f t="shared" si="10"/>
        <v>0</v>
      </c>
    </row>
    <row r="676" spans="1:9">
      <c r="A676">
        <v>20170824</v>
      </c>
      <c r="B676" s="2" t="s">
        <v>9</v>
      </c>
      <c r="C676" s="8">
        <v>114700</v>
      </c>
      <c r="D676" s="8">
        <v>114500</v>
      </c>
      <c r="E676">
        <v>110298</v>
      </c>
      <c r="F676" s="9">
        <v>122635222</v>
      </c>
      <c r="G676" s="1">
        <v>14041732919000</v>
      </c>
      <c r="H676" s="1">
        <v>10812134354500</v>
      </c>
      <c r="I676">
        <f t="shared" si="10"/>
        <v>0</v>
      </c>
    </row>
    <row r="677" spans="1:9">
      <c r="A677">
        <v>20170825</v>
      </c>
      <c r="B677" s="2" t="s">
        <v>9</v>
      </c>
      <c r="C677" s="8">
        <v>114500</v>
      </c>
      <c r="D677" s="8">
        <v>114000</v>
      </c>
      <c r="E677">
        <v>109816</v>
      </c>
      <c r="F677" s="9">
        <v>122635222</v>
      </c>
      <c r="G677" s="1">
        <v>13980415308000</v>
      </c>
      <c r="H677" s="1">
        <v>10764919794000</v>
      </c>
      <c r="I677">
        <f t="shared" si="10"/>
        <v>0</v>
      </c>
    </row>
    <row r="678" spans="1:9">
      <c r="A678">
        <v>20170828</v>
      </c>
      <c r="B678" s="2" t="s">
        <v>9</v>
      </c>
      <c r="C678" s="8">
        <v>114000</v>
      </c>
      <c r="D678" s="8">
        <v>114100</v>
      </c>
      <c r="E678">
        <v>109913</v>
      </c>
      <c r="F678" s="9">
        <v>122635222</v>
      </c>
      <c r="G678" s="1">
        <v>13992678830200</v>
      </c>
      <c r="H678" s="1">
        <v>10774362706100</v>
      </c>
      <c r="I678">
        <f t="shared" si="10"/>
        <v>0</v>
      </c>
    </row>
    <row r="679" spans="1:9">
      <c r="A679">
        <v>20170829</v>
      </c>
      <c r="B679" s="2" t="s">
        <v>9</v>
      </c>
      <c r="C679" s="8">
        <v>114100</v>
      </c>
      <c r="D679" s="8">
        <v>115600</v>
      </c>
      <c r="E679">
        <v>111358</v>
      </c>
      <c r="F679" s="9">
        <v>122635222</v>
      </c>
      <c r="G679" s="1">
        <v>14176631663200</v>
      </c>
      <c r="H679" s="1">
        <v>10916006387600</v>
      </c>
      <c r="I679">
        <f t="shared" si="10"/>
        <v>0</v>
      </c>
    </row>
    <row r="680" spans="1:9">
      <c r="A680">
        <v>20170830</v>
      </c>
      <c r="B680" s="2" t="s">
        <v>9</v>
      </c>
      <c r="C680" s="8">
        <v>115600</v>
      </c>
      <c r="D680" s="8">
        <v>115200</v>
      </c>
      <c r="E680">
        <v>110973</v>
      </c>
      <c r="F680" s="9">
        <v>122635222</v>
      </c>
      <c r="G680" s="1">
        <v>14127577574400</v>
      </c>
      <c r="H680" s="1">
        <v>10878234739200</v>
      </c>
      <c r="I680">
        <f t="shared" si="10"/>
        <v>0</v>
      </c>
    </row>
    <row r="681" spans="1:9">
      <c r="A681">
        <v>20170831</v>
      </c>
      <c r="B681" s="2" t="s">
        <v>9</v>
      </c>
      <c r="C681" s="8">
        <v>115200</v>
      </c>
      <c r="D681" s="8">
        <v>115100</v>
      </c>
      <c r="E681">
        <v>110877</v>
      </c>
      <c r="F681" s="9">
        <v>122635222</v>
      </c>
      <c r="G681" s="1">
        <v>14115314052200</v>
      </c>
      <c r="H681" s="1">
        <v>10868791827100</v>
      </c>
      <c r="I681">
        <f t="shared" si="10"/>
        <v>0</v>
      </c>
    </row>
    <row r="682" spans="1:9">
      <c r="A682">
        <v>20170901</v>
      </c>
      <c r="B682" s="2" t="s">
        <v>9</v>
      </c>
      <c r="C682" s="8">
        <v>115100</v>
      </c>
      <c r="D682" s="8">
        <v>114200</v>
      </c>
      <c r="E682">
        <v>110009</v>
      </c>
      <c r="F682" s="9">
        <v>122635222</v>
      </c>
      <c r="G682" s="1">
        <v>14004942352400</v>
      </c>
      <c r="H682" s="1">
        <v>10783805618200</v>
      </c>
      <c r="I682">
        <f t="shared" si="10"/>
        <v>0</v>
      </c>
    </row>
    <row r="683" spans="1:9">
      <c r="A683">
        <v>20170904</v>
      </c>
      <c r="B683" s="2" t="s">
        <v>9</v>
      </c>
      <c r="C683" s="8">
        <v>114200</v>
      </c>
      <c r="D683" s="8">
        <v>112100</v>
      </c>
      <c r="E683">
        <v>107986</v>
      </c>
      <c r="F683" s="9">
        <v>122635222</v>
      </c>
      <c r="G683" s="1">
        <v>13747408386200</v>
      </c>
      <c r="H683" s="1">
        <v>10585504464100</v>
      </c>
      <c r="I683">
        <f t="shared" si="10"/>
        <v>0</v>
      </c>
    </row>
    <row r="684" spans="1:9">
      <c r="A684">
        <v>20170905</v>
      </c>
      <c r="B684" s="2" t="s">
        <v>9</v>
      </c>
      <c r="C684" s="8">
        <v>112100</v>
      </c>
      <c r="D684" s="8">
        <v>112200</v>
      </c>
      <c r="E684">
        <v>108082</v>
      </c>
      <c r="F684" s="9">
        <v>122635222</v>
      </c>
      <c r="G684" s="1">
        <v>13759671908400</v>
      </c>
      <c r="H684" s="1">
        <v>10594947376200</v>
      </c>
      <c r="I684">
        <f t="shared" si="10"/>
        <v>0</v>
      </c>
    </row>
    <row r="685" spans="1:9">
      <c r="A685">
        <v>20170906</v>
      </c>
      <c r="B685" s="2" t="s">
        <v>9</v>
      </c>
      <c r="C685" s="8">
        <v>112200</v>
      </c>
      <c r="D685" s="8">
        <v>115800</v>
      </c>
      <c r="E685">
        <v>111551</v>
      </c>
      <c r="F685" s="9">
        <v>122635222</v>
      </c>
      <c r="G685" s="1">
        <v>14201158707600</v>
      </c>
      <c r="H685" s="1">
        <v>10934892211800</v>
      </c>
      <c r="I685">
        <f t="shared" si="10"/>
        <v>0</v>
      </c>
    </row>
    <row r="686" spans="1:9">
      <c r="A686">
        <v>20170907</v>
      </c>
      <c r="B686" s="2" t="s">
        <v>9</v>
      </c>
      <c r="C686" s="8">
        <v>115800</v>
      </c>
      <c r="D686" s="8">
        <v>116300</v>
      </c>
      <c r="E686">
        <v>112032</v>
      </c>
      <c r="F686" s="9">
        <v>122635222</v>
      </c>
      <c r="G686" s="1">
        <v>14262476318600</v>
      </c>
      <c r="H686" s="1">
        <v>10982106772300</v>
      </c>
      <c r="I686">
        <f t="shared" si="10"/>
        <v>0</v>
      </c>
    </row>
    <row r="687" spans="1:9">
      <c r="A687">
        <v>20170908</v>
      </c>
      <c r="B687" s="2" t="s">
        <v>9</v>
      </c>
      <c r="C687" s="8">
        <v>116300</v>
      </c>
      <c r="D687" s="8">
        <v>115000</v>
      </c>
      <c r="E687">
        <v>110779</v>
      </c>
      <c r="F687" s="9">
        <v>122635222</v>
      </c>
      <c r="G687" s="1">
        <v>14103050530000</v>
      </c>
      <c r="H687" s="1">
        <v>10859348915000</v>
      </c>
      <c r="I687">
        <f t="shared" si="10"/>
        <v>0</v>
      </c>
    </row>
    <row r="688" spans="1:9">
      <c r="A688">
        <v>20170911</v>
      </c>
      <c r="B688" s="2" t="s">
        <v>9</v>
      </c>
      <c r="C688" s="8">
        <v>115000</v>
      </c>
      <c r="D688" s="8">
        <v>114800</v>
      </c>
      <c r="E688">
        <v>110587</v>
      </c>
      <c r="F688" s="9">
        <v>122635222</v>
      </c>
      <c r="G688" s="1">
        <v>14078523485600</v>
      </c>
      <c r="H688" s="1">
        <v>10840463090800</v>
      </c>
      <c r="I688">
        <f t="shared" si="10"/>
        <v>0</v>
      </c>
    </row>
    <row r="689" spans="1:9">
      <c r="A689">
        <v>20170912</v>
      </c>
      <c r="B689" s="2" t="s">
        <v>9</v>
      </c>
      <c r="C689" s="8">
        <v>114800</v>
      </c>
      <c r="D689" s="8">
        <v>115500</v>
      </c>
      <c r="E689">
        <v>111262</v>
      </c>
      <c r="F689" s="9">
        <v>122635222</v>
      </c>
      <c r="G689" s="1">
        <v>14164368141000</v>
      </c>
      <c r="H689" s="1">
        <v>10906563475500</v>
      </c>
      <c r="I689">
        <f t="shared" si="10"/>
        <v>0</v>
      </c>
    </row>
    <row r="690" spans="1:9">
      <c r="A690">
        <v>20170913</v>
      </c>
      <c r="B690" s="2" t="s">
        <v>9</v>
      </c>
      <c r="C690" s="8">
        <v>115500</v>
      </c>
      <c r="D690" s="8">
        <v>116300</v>
      </c>
      <c r="E690">
        <v>112032</v>
      </c>
      <c r="F690" s="9">
        <v>122635222</v>
      </c>
      <c r="G690" s="1">
        <v>14262476318600</v>
      </c>
      <c r="H690" s="1">
        <v>10982106772300</v>
      </c>
      <c r="I690">
        <f t="shared" si="10"/>
        <v>0</v>
      </c>
    </row>
    <row r="691" spans="1:9">
      <c r="A691">
        <v>20170914</v>
      </c>
      <c r="B691" s="2" t="s">
        <v>9</v>
      </c>
      <c r="C691" s="8">
        <v>116300</v>
      </c>
      <c r="D691" s="8">
        <v>119500</v>
      </c>
      <c r="E691">
        <v>115115</v>
      </c>
      <c r="F691" s="9">
        <v>122635222</v>
      </c>
      <c r="G691" s="1">
        <v>14654909029000</v>
      </c>
      <c r="H691" s="1">
        <v>11284279959500</v>
      </c>
      <c r="I691">
        <f t="shared" si="10"/>
        <v>0</v>
      </c>
    </row>
    <row r="692" spans="1:9">
      <c r="A692">
        <v>20170915</v>
      </c>
      <c r="B692" s="2" t="s">
        <v>9</v>
      </c>
      <c r="C692" s="8">
        <v>119500</v>
      </c>
      <c r="D692" s="8">
        <v>127700</v>
      </c>
      <c r="E692">
        <v>123014</v>
      </c>
      <c r="F692" s="9">
        <v>122635222</v>
      </c>
      <c r="G692" s="1">
        <v>15660517849400</v>
      </c>
      <c r="H692" s="1">
        <v>12058598751700</v>
      </c>
      <c r="I692">
        <f t="shared" si="10"/>
        <v>0</v>
      </c>
    </row>
    <row r="693" spans="1:9">
      <c r="A693">
        <v>20170918</v>
      </c>
      <c r="B693" s="2" t="s">
        <v>9</v>
      </c>
      <c r="C693" s="8">
        <v>127700</v>
      </c>
      <c r="D693" s="8">
        <v>138400</v>
      </c>
      <c r="E693">
        <v>133321</v>
      </c>
      <c r="F693" s="9">
        <v>122635222</v>
      </c>
      <c r="G693" s="1">
        <v>16972714724800</v>
      </c>
      <c r="H693" s="1">
        <v>13068990346400</v>
      </c>
      <c r="I693">
        <f t="shared" si="10"/>
        <v>0</v>
      </c>
    </row>
    <row r="694" spans="1:9">
      <c r="A694">
        <v>20170919</v>
      </c>
      <c r="B694" s="2" t="s">
        <v>9</v>
      </c>
      <c r="C694" s="8">
        <v>138400</v>
      </c>
      <c r="D694" s="8">
        <v>139500</v>
      </c>
      <c r="E694">
        <v>134381</v>
      </c>
      <c r="F694" s="9">
        <v>122635222</v>
      </c>
      <c r="G694" s="1">
        <v>17107613469000</v>
      </c>
      <c r="H694" s="1">
        <v>13172862379500</v>
      </c>
      <c r="I694">
        <f t="shared" si="10"/>
        <v>0</v>
      </c>
    </row>
    <row r="695" spans="1:9">
      <c r="A695">
        <v>20170920</v>
      </c>
      <c r="B695" s="2" t="s">
        <v>9</v>
      </c>
      <c r="C695" s="8">
        <v>139500</v>
      </c>
      <c r="D695" s="8">
        <v>146700</v>
      </c>
      <c r="E695">
        <v>141317</v>
      </c>
      <c r="F695" s="9">
        <v>122635222</v>
      </c>
      <c r="G695" s="1">
        <v>17990587067400</v>
      </c>
      <c r="H695" s="1">
        <v>13852752050700</v>
      </c>
      <c r="I695">
        <f t="shared" si="10"/>
        <v>0</v>
      </c>
    </row>
    <row r="696" spans="1:9">
      <c r="A696">
        <v>20170921</v>
      </c>
      <c r="B696" s="2" t="s">
        <v>9</v>
      </c>
      <c r="C696" s="8">
        <v>146700</v>
      </c>
      <c r="D696" s="8">
        <v>146000</v>
      </c>
      <c r="E696">
        <v>140642</v>
      </c>
      <c r="F696" s="9">
        <v>122635222</v>
      </c>
      <c r="G696" s="1">
        <v>17904742412000</v>
      </c>
      <c r="H696" s="1">
        <v>13786651666000</v>
      </c>
      <c r="I696">
        <f t="shared" si="10"/>
        <v>0</v>
      </c>
    </row>
    <row r="697" spans="1:9">
      <c r="A697">
        <v>20170922</v>
      </c>
      <c r="B697" s="2" t="s">
        <v>9</v>
      </c>
      <c r="C697" s="8">
        <v>146000</v>
      </c>
      <c r="D697" s="8">
        <v>143600</v>
      </c>
      <c r="E697">
        <v>138330</v>
      </c>
      <c r="F697" s="9">
        <v>122635222</v>
      </c>
      <c r="G697" s="1">
        <v>17610417879200</v>
      </c>
      <c r="H697" s="1">
        <v>13560021775600</v>
      </c>
      <c r="I697">
        <f t="shared" si="10"/>
        <v>0</v>
      </c>
    </row>
    <row r="698" spans="1:9">
      <c r="A698">
        <v>20170925</v>
      </c>
      <c r="B698" s="2" t="s">
        <v>9</v>
      </c>
      <c r="C698" s="8">
        <v>143600</v>
      </c>
      <c r="D698" s="8">
        <v>146900</v>
      </c>
      <c r="E698">
        <v>141510</v>
      </c>
      <c r="F698" s="9">
        <v>122635222</v>
      </c>
      <c r="G698" s="1">
        <v>18015114111800</v>
      </c>
      <c r="H698" s="1">
        <v>13871637874900</v>
      </c>
      <c r="I698">
        <f t="shared" si="10"/>
        <v>0</v>
      </c>
    </row>
    <row r="699" spans="1:9">
      <c r="A699">
        <v>20170926</v>
      </c>
      <c r="B699" s="2" t="s">
        <v>9</v>
      </c>
      <c r="C699" s="8">
        <v>146900</v>
      </c>
      <c r="D699" s="8">
        <v>142500</v>
      </c>
      <c r="E699">
        <v>137271</v>
      </c>
      <c r="F699" s="9">
        <v>122635222</v>
      </c>
      <c r="G699" s="1">
        <v>17475519135000</v>
      </c>
      <c r="H699" s="1">
        <v>13456149742500</v>
      </c>
      <c r="I699">
        <f t="shared" si="10"/>
        <v>0</v>
      </c>
    </row>
    <row r="700" spans="1:9">
      <c r="A700">
        <v>20170927</v>
      </c>
      <c r="B700" s="2" t="s">
        <v>9</v>
      </c>
      <c r="C700" s="8">
        <v>142500</v>
      </c>
      <c r="D700" s="8">
        <v>149200</v>
      </c>
      <c r="E700">
        <v>143725</v>
      </c>
      <c r="F700" s="9">
        <v>122635222</v>
      </c>
      <c r="G700" s="1">
        <v>18297175122400</v>
      </c>
      <c r="H700" s="1">
        <v>14088824853200</v>
      </c>
      <c r="I700">
        <f t="shared" si="10"/>
        <v>0</v>
      </c>
    </row>
    <row r="701" spans="1:9">
      <c r="A701">
        <v>20170928</v>
      </c>
      <c r="B701" s="2" t="s">
        <v>9</v>
      </c>
      <c r="C701" s="8">
        <v>149200</v>
      </c>
      <c r="D701" s="8">
        <v>144000</v>
      </c>
      <c r="E701">
        <v>138715</v>
      </c>
      <c r="F701" s="9">
        <v>122635222</v>
      </c>
      <c r="G701" s="1">
        <v>17659471968000</v>
      </c>
      <c r="H701" s="1">
        <v>13597793424000</v>
      </c>
      <c r="I701">
        <f t="shared" si="10"/>
        <v>0</v>
      </c>
    </row>
    <row r="702" spans="1:9">
      <c r="A702">
        <v>20170929</v>
      </c>
      <c r="B702" s="2" t="s">
        <v>9</v>
      </c>
      <c r="C702" s="8">
        <v>144000</v>
      </c>
      <c r="D702" s="8">
        <v>142000</v>
      </c>
      <c r="E702">
        <v>136789</v>
      </c>
      <c r="F702" s="9">
        <v>122635222</v>
      </c>
      <c r="G702" s="1">
        <v>17414201524000</v>
      </c>
      <c r="H702" s="1">
        <v>13408935182000</v>
      </c>
      <c r="I702">
        <f t="shared" si="10"/>
        <v>0</v>
      </c>
    </row>
    <row r="703" spans="1:9">
      <c r="A703">
        <v>20171010</v>
      </c>
      <c r="B703" s="2" t="s">
        <v>9</v>
      </c>
      <c r="C703" s="8">
        <v>142000</v>
      </c>
      <c r="D703" s="8">
        <v>144400</v>
      </c>
      <c r="E703">
        <v>139102</v>
      </c>
      <c r="F703" s="9">
        <v>122635222</v>
      </c>
      <c r="G703" s="1">
        <v>17708526056800</v>
      </c>
      <c r="H703" s="1">
        <v>13635565072400</v>
      </c>
      <c r="I703">
        <f t="shared" si="10"/>
        <v>0</v>
      </c>
    </row>
    <row r="704" spans="1:9">
      <c r="A704">
        <v>20171011</v>
      </c>
      <c r="B704" s="2" t="s">
        <v>9</v>
      </c>
      <c r="C704" s="8">
        <v>144400</v>
      </c>
      <c r="D704" s="8">
        <v>146000</v>
      </c>
      <c r="E704">
        <v>140642</v>
      </c>
      <c r="F704" s="9">
        <v>122635222</v>
      </c>
      <c r="G704" s="1">
        <v>17904742412000</v>
      </c>
      <c r="H704" s="1">
        <v>13786651666000</v>
      </c>
      <c r="I704">
        <f t="shared" si="10"/>
        <v>0</v>
      </c>
    </row>
    <row r="705" spans="1:9">
      <c r="A705">
        <v>20171012</v>
      </c>
      <c r="B705" s="2" t="s">
        <v>9</v>
      </c>
      <c r="C705" s="8">
        <v>146000</v>
      </c>
      <c r="D705" s="8">
        <v>155200</v>
      </c>
      <c r="E705">
        <v>149505</v>
      </c>
      <c r="F705" s="9">
        <v>122635222</v>
      </c>
      <c r="G705" s="1">
        <v>19032986454400</v>
      </c>
      <c r="H705" s="1">
        <v>14655399579200</v>
      </c>
      <c r="I705">
        <f t="shared" si="10"/>
        <v>0</v>
      </c>
    </row>
    <row r="706" spans="1:9">
      <c r="A706">
        <v>20171013</v>
      </c>
      <c r="B706" s="2" t="s">
        <v>9</v>
      </c>
      <c r="C706" s="8">
        <v>155200</v>
      </c>
      <c r="D706" s="8">
        <v>169300</v>
      </c>
      <c r="E706">
        <v>163087</v>
      </c>
      <c r="F706" s="9">
        <v>122635222</v>
      </c>
      <c r="G706" s="1">
        <v>20762143084600</v>
      </c>
      <c r="H706" s="1">
        <v>15986850185300</v>
      </c>
      <c r="I706">
        <f t="shared" si="10"/>
        <v>0</v>
      </c>
    </row>
    <row r="707" spans="1:9">
      <c r="A707">
        <v>20171016</v>
      </c>
      <c r="B707" s="2" t="s">
        <v>9</v>
      </c>
      <c r="C707" s="8">
        <v>169300</v>
      </c>
      <c r="D707" s="8">
        <v>175900</v>
      </c>
      <c r="E707">
        <v>169446</v>
      </c>
      <c r="F707" s="9">
        <v>122635222</v>
      </c>
      <c r="G707" s="1">
        <v>21571535549800</v>
      </c>
      <c r="H707" s="1">
        <v>16610082383900</v>
      </c>
      <c r="I707">
        <f t="shared" ref="I707:I770" si="11">IF(C707*F707=D706*F706,0,1)</f>
        <v>0</v>
      </c>
    </row>
    <row r="708" spans="1:9">
      <c r="A708">
        <v>20171017</v>
      </c>
      <c r="B708" s="2" t="s">
        <v>9</v>
      </c>
      <c r="C708" s="8">
        <v>175900</v>
      </c>
      <c r="D708" s="8">
        <v>191700</v>
      </c>
      <c r="E708">
        <v>184666</v>
      </c>
      <c r="F708" s="9">
        <v>122635222</v>
      </c>
      <c r="G708" s="1">
        <v>23509172057400</v>
      </c>
      <c r="H708" s="1">
        <v>18102062495700</v>
      </c>
      <c r="I708">
        <f t="shared" si="11"/>
        <v>0</v>
      </c>
    </row>
    <row r="709" spans="1:9">
      <c r="A709">
        <v>20171018</v>
      </c>
      <c r="B709" s="2" t="s">
        <v>9</v>
      </c>
      <c r="C709" s="8">
        <v>191700</v>
      </c>
      <c r="D709" s="8">
        <v>192100</v>
      </c>
      <c r="E709">
        <v>185051</v>
      </c>
      <c r="F709" s="9">
        <v>122635222</v>
      </c>
      <c r="G709" s="1">
        <v>23558226146200</v>
      </c>
      <c r="H709" s="1">
        <v>18139834144100</v>
      </c>
      <c r="I709">
        <f t="shared" si="11"/>
        <v>0</v>
      </c>
    </row>
    <row r="710" spans="1:9">
      <c r="A710">
        <v>20171019</v>
      </c>
      <c r="B710" s="2" t="s">
        <v>9</v>
      </c>
      <c r="C710" s="8">
        <v>192100</v>
      </c>
      <c r="D710" s="8">
        <v>175200</v>
      </c>
      <c r="E710">
        <v>168771</v>
      </c>
      <c r="F710" s="9">
        <v>122635222</v>
      </c>
      <c r="G710" s="1">
        <v>21485690894400</v>
      </c>
      <c r="H710" s="1">
        <v>16543981999200</v>
      </c>
      <c r="I710">
        <f t="shared" si="11"/>
        <v>0</v>
      </c>
    </row>
    <row r="711" spans="1:9">
      <c r="A711">
        <v>20171020</v>
      </c>
      <c r="B711" s="2" t="s">
        <v>9</v>
      </c>
      <c r="C711" s="8">
        <v>175200</v>
      </c>
      <c r="D711" s="8">
        <v>178000</v>
      </c>
      <c r="E711">
        <v>171469</v>
      </c>
      <c r="F711" s="9">
        <v>122635222</v>
      </c>
      <c r="G711" s="1">
        <v>21829069516000</v>
      </c>
      <c r="H711" s="1">
        <v>16808383538000</v>
      </c>
      <c r="I711">
        <f t="shared" si="11"/>
        <v>0</v>
      </c>
    </row>
    <row r="712" spans="1:9">
      <c r="A712">
        <v>20171023</v>
      </c>
      <c r="B712" s="2" t="s">
        <v>9</v>
      </c>
      <c r="C712" s="8">
        <v>178000</v>
      </c>
      <c r="D712" s="8">
        <v>178300</v>
      </c>
      <c r="E712">
        <v>171757</v>
      </c>
      <c r="F712" s="9">
        <v>122635222</v>
      </c>
      <c r="G712" s="1">
        <v>21865860082600</v>
      </c>
      <c r="H712" s="1">
        <v>16836712274300</v>
      </c>
      <c r="I712">
        <f t="shared" si="11"/>
        <v>0</v>
      </c>
    </row>
    <row r="713" spans="1:9">
      <c r="A713">
        <v>20171024</v>
      </c>
      <c r="B713" s="2" t="s">
        <v>9</v>
      </c>
      <c r="C713" s="8">
        <v>178300</v>
      </c>
      <c r="D713" s="8">
        <v>190900</v>
      </c>
      <c r="E713">
        <v>183895</v>
      </c>
      <c r="F713" s="9">
        <v>122635222</v>
      </c>
      <c r="G713" s="1">
        <v>23411063879800</v>
      </c>
      <c r="H713" s="1">
        <v>18026519198900</v>
      </c>
      <c r="I713">
        <f t="shared" si="11"/>
        <v>0</v>
      </c>
    </row>
    <row r="714" spans="1:9">
      <c r="A714">
        <v>20171025</v>
      </c>
      <c r="B714" s="2" t="s">
        <v>9</v>
      </c>
      <c r="C714" s="8">
        <v>190900</v>
      </c>
      <c r="D714" s="8">
        <v>181000</v>
      </c>
      <c r="E714">
        <v>174358</v>
      </c>
      <c r="F714" s="9">
        <v>122635222</v>
      </c>
      <c r="G714" s="1">
        <v>22196975182000</v>
      </c>
      <c r="H714" s="1">
        <v>17091670901000</v>
      </c>
      <c r="I714">
        <f t="shared" si="11"/>
        <v>0</v>
      </c>
    </row>
    <row r="715" spans="1:9">
      <c r="A715">
        <v>20171026</v>
      </c>
      <c r="B715" s="2" t="s">
        <v>9</v>
      </c>
      <c r="C715" s="8">
        <v>181000</v>
      </c>
      <c r="D715" s="8">
        <v>172100</v>
      </c>
      <c r="E715">
        <v>165785</v>
      </c>
      <c r="F715" s="9">
        <v>122635222</v>
      </c>
      <c r="G715" s="1">
        <v>21105521706200</v>
      </c>
      <c r="H715" s="1">
        <v>16251251724100</v>
      </c>
      <c r="I715">
        <f t="shared" si="11"/>
        <v>0</v>
      </c>
    </row>
    <row r="716" spans="1:9">
      <c r="A716">
        <v>20171027</v>
      </c>
      <c r="B716" s="2" t="s">
        <v>9</v>
      </c>
      <c r="C716" s="8">
        <v>172100</v>
      </c>
      <c r="D716" s="8">
        <v>175000</v>
      </c>
      <c r="E716">
        <v>168578</v>
      </c>
      <c r="F716" s="9">
        <v>122635222</v>
      </c>
      <c r="G716" s="1">
        <v>21461163850000</v>
      </c>
      <c r="H716" s="1">
        <v>16525096175000</v>
      </c>
      <c r="I716">
        <f t="shared" si="11"/>
        <v>0</v>
      </c>
    </row>
    <row r="717" spans="1:9">
      <c r="A717">
        <v>20171030</v>
      </c>
      <c r="B717" s="2" t="s">
        <v>9</v>
      </c>
      <c r="C717" s="8">
        <v>175000</v>
      </c>
      <c r="D717" s="8">
        <v>168100</v>
      </c>
      <c r="E717">
        <v>161932</v>
      </c>
      <c r="F717" s="9">
        <v>122635222</v>
      </c>
      <c r="G717" s="1">
        <v>20614980818200</v>
      </c>
      <c r="H717" s="1">
        <v>15873535240100</v>
      </c>
      <c r="I717">
        <f t="shared" si="11"/>
        <v>0</v>
      </c>
    </row>
    <row r="718" spans="1:9">
      <c r="A718">
        <v>20171031</v>
      </c>
      <c r="B718" s="2" t="s">
        <v>9</v>
      </c>
      <c r="C718" s="8">
        <v>168100</v>
      </c>
      <c r="D718" s="8">
        <v>173100</v>
      </c>
      <c r="E718">
        <v>166748</v>
      </c>
      <c r="F718" s="9">
        <v>122635222</v>
      </c>
      <c r="G718" s="1">
        <v>21228156928200</v>
      </c>
      <c r="H718" s="1">
        <v>16345680845100</v>
      </c>
      <c r="I718">
        <f t="shared" si="11"/>
        <v>0</v>
      </c>
    </row>
    <row r="719" spans="1:9">
      <c r="A719">
        <v>20171101</v>
      </c>
      <c r="B719" s="2" t="s">
        <v>9</v>
      </c>
      <c r="C719" s="8">
        <v>173100</v>
      </c>
      <c r="D719" s="8">
        <v>171900</v>
      </c>
      <c r="E719">
        <v>165592</v>
      </c>
      <c r="F719" s="9">
        <v>122635222</v>
      </c>
      <c r="G719" s="1">
        <v>21080994661800</v>
      </c>
      <c r="H719" s="1">
        <v>16232365899900</v>
      </c>
      <c r="I719">
        <f t="shared" si="11"/>
        <v>0</v>
      </c>
    </row>
    <row r="720" spans="1:9">
      <c r="A720">
        <v>20171102</v>
      </c>
      <c r="B720" s="2" t="s">
        <v>9</v>
      </c>
      <c r="C720" s="8">
        <v>171900</v>
      </c>
      <c r="D720" s="8">
        <v>172500</v>
      </c>
      <c r="E720">
        <v>166170</v>
      </c>
      <c r="F720" s="9">
        <v>122635222</v>
      </c>
      <c r="G720" s="1">
        <v>21154575795000</v>
      </c>
      <c r="H720" s="1">
        <v>16289023372500</v>
      </c>
      <c r="I720">
        <f t="shared" si="11"/>
        <v>0</v>
      </c>
    </row>
    <row r="721" spans="1:10">
      <c r="A721">
        <v>20171103</v>
      </c>
      <c r="B721" s="2" t="s">
        <v>9</v>
      </c>
      <c r="C721" s="8">
        <v>172500</v>
      </c>
      <c r="D721" s="8">
        <v>176100</v>
      </c>
      <c r="E721">
        <v>169638</v>
      </c>
      <c r="F721" s="9">
        <v>122635222</v>
      </c>
      <c r="G721" s="1">
        <v>21596062594200</v>
      </c>
      <c r="H721" s="1">
        <v>16628968208100</v>
      </c>
      <c r="I721">
        <f t="shared" si="11"/>
        <v>0</v>
      </c>
    </row>
    <row r="722" spans="1:10">
      <c r="A722">
        <v>20171106</v>
      </c>
      <c r="B722" s="2" t="s">
        <v>9</v>
      </c>
      <c r="C722" s="8">
        <v>176100</v>
      </c>
      <c r="D722" s="8">
        <v>175000</v>
      </c>
      <c r="E722">
        <v>168578</v>
      </c>
      <c r="F722" s="9">
        <v>122635222</v>
      </c>
      <c r="G722" s="1">
        <v>21461163850000</v>
      </c>
      <c r="H722" s="1">
        <v>16525096175000</v>
      </c>
      <c r="I722">
        <f t="shared" si="11"/>
        <v>0</v>
      </c>
    </row>
    <row r="723" spans="1:10">
      <c r="A723">
        <v>20171107</v>
      </c>
      <c r="B723" s="2" t="s">
        <v>9</v>
      </c>
      <c r="C723" s="8">
        <v>175000</v>
      </c>
      <c r="D723" s="8">
        <v>166800</v>
      </c>
      <c r="E723">
        <v>160679</v>
      </c>
      <c r="F723" s="9">
        <v>122635222</v>
      </c>
      <c r="G723" s="1">
        <v>20455555029600</v>
      </c>
      <c r="H723" s="1">
        <v>15750777382800</v>
      </c>
      <c r="I723">
        <f t="shared" si="11"/>
        <v>0</v>
      </c>
    </row>
    <row r="724" spans="1:10">
      <c r="A724">
        <v>20171108</v>
      </c>
      <c r="B724" s="2" t="s">
        <v>9</v>
      </c>
      <c r="C724" s="8">
        <v>166800</v>
      </c>
      <c r="D724" s="8">
        <v>173100</v>
      </c>
      <c r="E724">
        <v>166748</v>
      </c>
      <c r="F724" s="9">
        <v>122635222</v>
      </c>
      <c r="G724" s="1">
        <v>21228156928200</v>
      </c>
      <c r="H724" s="1">
        <v>16345680845100</v>
      </c>
      <c r="I724">
        <f t="shared" si="11"/>
        <v>0</v>
      </c>
    </row>
    <row r="725" spans="1:10">
      <c r="A725">
        <v>20171109</v>
      </c>
      <c r="B725" s="2" t="s">
        <v>9</v>
      </c>
      <c r="C725" s="8">
        <v>173100</v>
      </c>
      <c r="D725" s="8">
        <v>171000</v>
      </c>
      <c r="E725">
        <v>164725</v>
      </c>
      <c r="F725" s="9">
        <v>122635222</v>
      </c>
      <c r="G725" s="1">
        <v>20970622962000</v>
      </c>
      <c r="H725" s="1">
        <v>16147379691000</v>
      </c>
      <c r="I725">
        <f t="shared" si="11"/>
        <v>0</v>
      </c>
    </row>
    <row r="726" spans="1:10">
      <c r="A726">
        <v>20171110</v>
      </c>
      <c r="B726" s="2" t="s">
        <v>9</v>
      </c>
      <c r="C726" s="8">
        <v>171000</v>
      </c>
      <c r="D726" s="8">
        <v>176300</v>
      </c>
      <c r="E726">
        <v>169831</v>
      </c>
      <c r="F726" s="9">
        <v>122635222</v>
      </c>
      <c r="G726" s="1">
        <v>21620589638600</v>
      </c>
      <c r="H726" s="1">
        <v>16647854032300</v>
      </c>
      <c r="I726">
        <f t="shared" si="11"/>
        <v>0</v>
      </c>
    </row>
    <row r="727" spans="1:10">
      <c r="A727">
        <v>20171113</v>
      </c>
      <c r="B727" s="2" t="s">
        <v>9</v>
      </c>
      <c r="C727" s="8">
        <v>176300</v>
      </c>
      <c r="D727" s="8">
        <v>190000</v>
      </c>
      <c r="E727">
        <v>183028</v>
      </c>
      <c r="F727" s="9">
        <v>122635222</v>
      </c>
      <c r="G727" s="1">
        <v>23300692180000</v>
      </c>
      <c r="H727" s="1">
        <v>17941532990000</v>
      </c>
      <c r="I727">
        <f t="shared" si="11"/>
        <v>0</v>
      </c>
    </row>
    <row r="728" spans="1:10">
      <c r="A728">
        <v>20171114</v>
      </c>
      <c r="B728" s="2" t="s">
        <v>9</v>
      </c>
      <c r="C728" s="8">
        <v>190000</v>
      </c>
      <c r="D728" s="8">
        <v>192900</v>
      </c>
      <c r="E728">
        <v>185821</v>
      </c>
      <c r="F728" s="9">
        <v>122635222</v>
      </c>
      <c r="G728" s="1">
        <v>23656334323800</v>
      </c>
      <c r="H728" s="1">
        <v>18215377440900</v>
      </c>
      <c r="I728">
        <f t="shared" si="11"/>
        <v>0</v>
      </c>
    </row>
    <row r="729" spans="1:10">
      <c r="A729">
        <v>20171115</v>
      </c>
      <c r="B729" s="2" t="s">
        <v>9</v>
      </c>
      <c r="C729" s="8">
        <v>192900</v>
      </c>
      <c r="D729" s="8">
        <v>208500</v>
      </c>
      <c r="E729">
        <v>200849</v>
      </c>
      <c r="F729" s="9">
        <v>122635222</v>
      </c>
      <c r="G729" s="1">
        <v>25569443787000</v>
      </c>
      <c r="H729" s="1">
        <v>19688471728500</v>
      </c>
      <c r="I729">
        <f t="shared" si="11"/>
        <v>0</v>
      </c>
    </row>
    <row r="730" spans="1:10">
      <c r="A730">
        <v>20171116</v>
      </c>
      <c r="B730" s="2" t="s">
        <v>9</v>
      </c>
      <c r="C730" s="8">
        <v>208500</v>
      </c>
      <c r="D730" s="8">
        <v>219000</v>
      </c>
      <c r="E730">
        <v>210964</v>
      </c>
      <c r="F730" s="9">
        <v>122635222</v>
      </c>
      <c r="G730" s="1">
        <v>26857113618000</v>
      </c>
      <c r="H730" s="1">
        <v>20679977499000</v>
      </c>
      <c r="I730">
        <f t="shared" si="11"/>
        <v>0</v>
      </c>
    </row>
    <row r="731" spans="1:10">
      <c r="A731" s="8">
        <v>20171117</v>
      </c>
      <c r="B731" s="10" t="s">
        <v>9</v>
      </c>
      <c r="C731" s="8">
        <v>219000</v>
      </c>
      <c r="D731" s="8">
        <v>218800</v>
      </c>
      <c r="E731" s="8">
        <v>210772</v>
      </c>
      <c r="F731" s="9">
        <v>122666424</v>
      </c>
      <c r="G731" s="9">
        <v>26839413571200</v>
      </c>
      <c r="H731" s="9">
        <v>20666348344800</v>
      </c>
      <c r="I731" s="8">
        <f t="shared" si="11"/>
        <v>1</v>
      </c>
      <c r="J731" t="s">
        <v>41</v>
      </c>
    </row>
    <row r="732" spans="1:10">
      <c r="A732">
        <v>20171120</v>
      </c>
      <c r="B732" s="2" t="s">
        <v>9</v>
      </c>
      <c r="C732" s="8">
        <v>218800</v>
      </c>
      <c r="D732" s="8">
        <v>216700</v>
      </c>
      <c r="E732">
        <v>208749</v>
      </c>
      <c r="F732" s="9">
        <v>122666424</v>
      </c>
      <c r="G732" s="1">
        <v>26581814080800</v>
      </c>
      <c r="H732" s="1">
        <v>20467996738200</v>
      </c>
      <c r="I732">
        <f t="shared" si="11"/>
        <v>0</v>
      </c>
    </row>
    <row r="733" spans="1:10">
      <c r="A733">
        <v>20171121</v>
      </c>
      <c r="B733" s="2" t="s">
        <v>9</v>
      </c>
      <c r="C733" s="8">
        <v>216700</v>
      </c>
      <c r="D733" s="8">
        <v>222700</v>
      </c>
      <c r="E733">
        <v>214529</v>
      </c>
      <c r="F733" s="9">
        <v>122666424</v>
      </c>
      <c r="G733" s="1">
        <v>27317812624800</v>
      </c>
      <c r="H733" s="1">
        <v>21034715614200</v>
      </c>
      <c r="I733">
        <f t="shared" si="11"/>
        <v>0</v>
      </c>
    </row>
    <row r="734" spans="1:10">
      <c r="A734">
        <v>20171122</v>
      </c>
      <c r="B734" s="2" t="s">
        <v>9</v>
      </c>
      <c r="C734" s="8">
        <v>222700</v>
      </c>
      <c r="D734" s="8">
        <v>215600</v>
      </c>
      <c r="E734">
        <v>207689</v>
      </c>
      <c r="F734" s="9">
        <v>122666424</v>
      </c>
      <c r="G734" s="1">
        <v>26446881014400</v>
      </c>
      <c r="H734" s="1">
        <v>20364098277600</v>
      </c>
      <c r="I734">
        <f t="shared" si="11"/>
        <v>0</v>
      </c>
    </row>
    <row r="735" spans="1:10">
      <c r="A735">
        <v>20171123</v>
      </c>
      <c r="B735" s="2" t="s">
        <v>9</v>
      </c>
      <c r="C735" s="8">
        <v>215600</v>
      </c>
      <c r="D735" s="8">
        <v>220400</v>
      </c>
      <c r="E735">
        <v>212313</v>
      </c>
      <c r="F735" s="9">
        <v>122666424</v>
      </c>
      <c r="G735" s="1">
        <v>27035679849600</v>
      </c>
      <c r="H735" s="1">
        <v>20817473378400</v>
      </c>
      <c r="I735">
        <f t="shared" si="11"/>
        <v>0</v>
      </c>
    </row>
    <row r="736" spans="1:10">
      <c r="A736">
        <v>20171124</v>
      </c>
      <c r="B736" s="2" t="s">
        <v>9</v>
      </c>
      <c r="C736" s="8">
        <v>220400</v>
      </c>
      <c r="D736" s="8">
        <v>214900</v>
      </c>
      <c r="E736">
        <v>207015</v>
      </c>
      <c r="F736" s="9">
        <v>122666424</v>
      </c>
      <c r="G736" s="1">
        <v>26361014517600</v>
      </c>
      <c r="H736" s="1">
        <v>20297981075400</v>
      </c>
      <c r="I736">
        <f t="shared" si="11"/>
        <v>0</v>
      </c>
    </row>
    <row r="737" spans="1:9">
      <c r="A737">
        <v>20171127</v>
      </c>
      <c r="B737" s="2" t="s">
        <v>9</v>
      </c>
      <c r="C737" s="8">
        <v>214900</v>
      </c>
      <c r="D737" s="8">
        <v>213100</v>
      </c>
      <c r="E737">
        <v>205281</v>
      </c>
      <c r="F737" s="9">
        <v>122666424</v>
      </c>
      <c r="G737" s="1">
        <v>26140214954400</v>
      </c>
      <c r="H737" s="1">
        <v>20127965412600</v>
      </c>
      <c r="I737">
        <f t="shared" si="11"/>
        <v>0</v>
      </c>
    </row>
    <row r="738" spans="1:9">
      <c r="A738">
        <v>20171128</v>
      </c>
      <c r="B738" s="2" t="s">
        <v>9</v>
      </c>
      <c r="C738" s="8">
        <v>213100</v>
      </c>
      <c r="D738" s="8">
        <v>205100</v>
      </c>
      <c r="E738">
        <v>197574</v>
      </c>
      <c r="F738" s="9">
        <v>122666424</v>
      </c>
      <c r="G738" s="1">
        <v>25158883562400</v>
      </c>
      <c r="H738" s="1">
        <v>19372340244600</v>
      </c>
      <c r="I738">
        <f t="shared" si="11"/>
        <v>0</v>
      </c>
    </row>
    <row r="739" spans="1:9">
      <c r="A739">
        <v>20171129</v>
      </c>
      <c r="B739" s="2" t="s">
        <v>9</v>
      </c>
      <c r="C739" s="8">
        <v>205100</v>
      </c>
      <c r="D739" s="8">
        <v>205100</v>
      </c>
      <c r="E739">
        <v>197574</v>
      </c>
      <c r="F739" s="9">
        <v>122666424</v>
      </c>
      <c r="G739" s="1">
        <v>25158883562400</v>
      </c>
      <c r="H739" s="1">
        <v>19372340244600</v>
      </c>
      <c r="I739">
        <f t="shared" si="11"/>
        <v>0</v>
      </c>
    </row>
    <row r="740" spans="1:9">
      <c r="A740">
        <v>20171130</v>
      </c>
      <c r="B740" s="2" t="s">
        <v>9</v>
      </c>
      <c r="C740" s="8">
        <v>205100</v>
      </c>
      <c r="D740" s="8">
        <v>200100</v>
      </c>
      <c r="E740">
        <v>192757</v>
      </c>
      <c r="F740" s="9">
        <v>122666424</v>
      </c>
      <c r="G740" s="1">
        <v>24545551442400</v>
      </c>
      <c r="H740" s="1">
        <v>18900074514600</v>
      </c>
      <c r="I740">
        <f t="shared" si="11"/>
        <v>0</v>
      </c>
    </row>
    <row r="741" spans="1:9">
      <c r="A741">
        <v>20171201</v>
      </c>
      <c r="B741" s="2" t="s">
        <v>9</v>
      </c>
      <c r="C741" s="8">
        <v>200100</v>
      </c>
      <c r="D741" s="8">
        <v>211400</v>
      </c>
      <c r="E741">
        <v>203643</v>
      </c>
      <c r="F741" s="9">
        <v>122666424</v>
      </c>
      <c r="G741" s="1">
        <v>25931682033600</v>
      </c>
      <c r="H741" s="1">
        <v>19967395064400</v>
      </c>
      <c r="I741">
        <f t="shared" si="11"/>
        <v>0</v>
      </c>
    </row>
    <row r="742" spans="1:9">
      <c r="A742">
        <v>20171204</v>
      </c>
      <c r="B742" s="2" t="s">
        <v>9</v>
      </c>
      <c r="C742" s="8">
        <v>211400</v>
      </c>
      <c r="D742" s="8">
        <v>209200</v>
      </c>
      <c r="E742">
        <v>201524</v>
      </c>
      <c r="F742" s="9">
        <v>122666424</v>
      </c>
      <c r="G742" s="1">
        <v>25661815900800</v>
      </c>
      <c r="H742" s="1">
        <v>19759598143200</v>
      </c>
      <c r="I742">
        <f t="shared" si="11"/>
        <v>0</v>
      </c>
    </row>
    <row r="743" spans="1:9">
      <c r="A743">
        <v>20171205</v>
      </c>
      <c r="B743" s="2" t="s">
        <v>9</v>
      </c>
      <c r="C743" s="8">
        <v>209200</v>
      </c>
      <c r="D743" s="8">
        <v>205200</v>
      </c>
      <c r="E743">
        <v>197671</v>
      </c>
      <c r="F743" s="9">
        <v>122666424</v>
      </c>
      <c r="G743" s="1">
        <v>25171150204800</v>
      </c>
      <c r="H743" s="1">
        <v>19381785559200</v>
      </c>
      <c r="I743">
        <f t="shared" si="11"/>
        <v>0</v>
      </c>
    </row>
    <row r="744" spans="1:9">
      <c r="A744">
        <v>20171206</v>
      </c>
      <c r="B744" s="2" t="s">
        <v>9</v>
      </c>
      <c r="C744" s="8">
        <v>205200</v>
      </c>
      <c r="D744" s="8">
        <v>201300</v>
      </c>
      <c r="E744">
        <v>193914</v>
      </c>
      <c r="F744" s="9">
        <v>122666424</v>
      </c>
      <c r="G744" s="1">
        <v>24692751151200</v>
      </c>
      <c r="H744" s="1">
        <v>19013418289800</v>
      </c>
      <c r="I744">
        <f t="shared" si="11"/>
        <v>0</v>
      </c>
    </row>
    <row r="745" spans="1:9">
      <c r="A745">
        <v>20171207</v>
      </c>
      <c r="B745" s="2" t="s">
        <v>9</v>
      </c>
      <c r="C745" s="8">
        <v>201300</v>
      </c>
      <c r="D745" s="8">
        <v>194000</v>
      </c>
      <c r="E745">
        <v>186881</v>
      </c>
      <c r="F745" s="9">
        <v>122666424</v>
      </c>
      <c r="G745" s="1">
        <v>23797286256000</v>
      </c>
      <c r="H745" s="1">
        <v>18323910324000</v>
      </c>
      <c r="I745">
        <f t="shared" si="11"/>
        <v>0</v>
      </c>
    </row>
    <row r="746" spans="1:9">
      <c r="A746">
        <v>20171208</v>
      </c>
      <c r="B746" s="2" t="s">
        <v>9</v>
      </c>
      <c r="C746" s="8">
        <v>194000</v>
      </c>
      <c r="D746" s="8">
        <v>196100</v>
      </c>
      <c r="E746">
        <v>188904</v>
      </c>
      <c r="F746" s="9">
        <v>122666424</v>
      </c>
      <c r="G746" s="1">
        <v>24054885746400</v>
      </c>
      <c r="H746" s="1">
        <v>18522261930600</v>
      </c>
      <c r="I746">
        <f t="shared" si="11"/>
        <v>0</v>
      </c>
    </row>
    <row r="747" spans="1:9">
      <c r="A747">
        <v>20171211</v>
      </c>
      <c r="B747" s="2" t="s">
        <v>9</v>
      </c>
      <c r="C747" s="8">
        <v>196100</v>
      </c>
      <c r="D747" s="8">
        <v>205000</v>
      </c>
      <c r="E747">
        <v>197478</v>
      </c>
      <c r="F747" s="9">
        <v>122666424</v>
      </c>
      <c r="G747" s="1">
        <v>25146616920000</v>
      </c>
      <c r="H747" s="1">
        <v>19362894930000</v>
      </c>
      <c r="I747">
        <f t="shared" si="11"/>
        <v>0</v>
      </c>
    </row>
    <row r="748" spans="1:9">
      <c r="A748">
        <v>20171212</v>
      </c>
      <c r="B748" s="2" t="s">
        <v>9</v>
      </c>
      <c r="C748" s="8">
        <v>205000</v>
      </c>
      <c r="D748" s="8">
        <v>205600</v>
      </c>
      <c r="E748">
        <v>198056</v>
      </c>
      <c r="F748" s="9">
        <v>122666424</v>
      </c>
      <c r="G748" s="1">
        <v>25220216774400</v>
      </c>
      <c r="H748" s="1">
        <v>19419566817600</v>
      </c>
      <c r="I748">
        <f t="shared" si="11"/>
        <v>0</v>
      </c>
    </row>
    <row r="749" spans="1:9">
      <c r="A749">
        <v>20171213</v>
      </c>
      <c r="B749" s="2" t="s">
        <v>9</v>
      </c>
      <c r="C749" s="8">
        <v>205600</v>
      </c>
      <c r="D749" s="8">
        <v>210000</v>
      </c>
      <c r="E749">
        <v>202294</v>
      </c>
      <c r="F749" s="9">
        <v>122666424</v>
      </c>
      <c r="G749" s="1">
        <v>25759949040000</v>
      </c>
      <c r="H749" s="1">
        <v>19835160660000</v>
      </c>
      <c r="I749">
        <f t="shared" si="11"/>
        <v>0</v>
      </c>
    </row>
    <row r="750" spans="1:9">
      <c r="A750">
        <v>20171214</v>
      </c>
      <c r="B750" s="2" t="s">
        <v>9</v>
      </c>
      <c r="C750" s="8">
        <v>210000</v>
      </c>
      <c r="D750" s="8">
        <v>209500</v>
      </c>
      <c r="E750">
        <v>201813</v>
      </c>
      <c r="F750" s="9">
        <v>122666424</v>
      </c>
      <c r="G750" s="1">
        <v>25698615828000</v>
      </c>
      <c r="H750" s="1">
        <v>19787934087000</v>
      </c>
      <c r="I750">
        <f t="shared" si="11"/>
        <v>0</v>
      </c>
    </row>
    <row r="751" spans="1:9">
      <c r="A751">
        <v>20171215</v>
      </c>
      <c r="B751" s="2" t="s">
        <v>9</v>
      </c>
      <c r="C751" s="8">
        <v>209500</v>
      </c>
      <c r="D751" s="8">
        <v>210500</v>
      </c>
      <c r="E751">
        <v>202776</v>
      </c>
      <c r="F751" s="9">
        <v>122666424</v>
      </c>
      <c r="G751" s="1">
        <v>25821282252000</v>
      </c>
      <c r="H751" s="1">
        <v>19882387233000</v>
      </c>
      <c r="I751">
        <f t="shared" si="11"/>
        <v>0</v>
      </c>
    </row>
    <row r="752" spans="1:9">
      <c r="A752">
        <v>20171218</v>
      </c>
      <c r="B752" s="2" t="s">
        <v>9</v>
      </c>
      <c r="C752" s="8">
        <v>210500</v>
      </c>
      <c r="D752" s="8">
        <v>208800</v>
      </c>
      <c r="E752">
        <v>201139</v>
      </c>
      <c r="F752" s="9">
        <v>122666424</v>
      </c>
      <c r="G752" s="1">
        <v>25612749331200</v>
      </c>
      <c r="H752" s="1">
        <v>19721816884800</v>
      </c>
      <c r="I752">
        <f t="shared" si="11"/>
        <v>0</v>
      </c>
    </row>
    <row r="753" spans="1:10">
      <c r="A753">
        <v>20171219</v>
      </c>
      <c r="B753" s="2" t="s">
        <v>9</v>
      </c>
      <c r="C753" s="8">
        <v>208800</v>
      </c>
      <c r="D753" s="8">
        <v>205000</v>
      </c>
      <c r="E753">
        <v>197478</v>
      </c>
      <c r="F753" s="9">
        <v>122666424</v>
      </c>
      <c r="G753" s="1">
        <v>25146616920000</v>
      </c>
      <c r="H753" s="1">
        <v>19362894930000</v>
      </c>
      <c r="I753">
        <f t="shared" si="11"/>
        <v>0</v>
      </c>
    </row>
    <row r="754" spans="1:10">
      <c r="A754">
        <v>20171220</v>
      </c>
      <c r="B754" s="2" t="s">
        <v>9</v>
      </c>
      <c r="C754" s="8">
        <v>205000</v>
      </c>
      <c r="D754" s="8">
        <v>201000</v>
      </c>
      <c r="E754">
        <v>193625</v>
      </c>
      <c r="F754" s="9">
        <v>122666424</v>
      </c>
      <c r="G754" s="1">
        <v>24655951224000</v>
      </c>
      <c r="H754" s="1">
        <v>18985082346000</v>
      </c>
      <c r="I754">
        <f t="shared" si="11"/>
        <v>0</v>
      </c>
    </row>
    <row r="755" spans="1:10">
      <c r="A755">
        <v>20171221</v>
      </c>
      <c r="B755" s="2" t="s">
        <v>9</v>
      </c>
      <c r="C755" s="8">
        <v>201000</v>
      </c>
      <c r="D755" s="8">
        <v>197300</v>
      </c>
      <c r="E755">
        <v>190061</v>
      </c>
      <c r="F755" s="9">
        <v>122666424</v>
      </c>
      <c r="G755" s="1">
        <v>24202085455200</v>
      </c>
      <c r="H755" s="1">
        <v>18635605705800</v>
      </c>
      <c r="I755">
        <f t="shared" si="11"/>
        <v>0</v>
      </c>
    </row>
    <row r="756" spans="1:10">
      <c r="A756">
        <v>20171222</v>
      </c>
      <c r="B756" s="2" t="s">
        <v>9</v>
      </c>
      <c r="C756" s="8">
        <v>197300</v>
      </c>
      <c r="D756" s="8">
        <v>201900</v>
      </c>
      <c r="E756">
        <v>194491</v>
      </c>
      <c r="F756" s="9">
        <v>122666424</v>
      </c>
      <c r="G756" s="1">
        <v>24766351005600</v>
      </c>
      <c r="H756" s="1">
        <v>19070090177400</v>
      </c>
      <c r="I756">
        <f t="shared" si="11"/>
        <v>0</v>
      </c>
    </row>
    <row r="757" spans="1:10">
      <c r="A757">
        <v>20171226</v>
      </c>
      <c r="B757" s="2" t="s">
        <v>9</v>
      </c>
      <c r="C757" s="8">
        <v>201900</v>
      </c>
      <c r="D757" s="8">
        <v>195000</v>
      </c>
      <c r="E757">
        <v>187845</v>
      </c>
      <c r="F757" s="9">
        <v>122666424</v>
      </c>
      <c r="G757" s="1">
        <v>23919952680000</v>
      </c>
      <c r="H757" s="1">
        <v>18418363470000</v>
      </c>
      <c r="I757">
        <f t="shared" si="11"/>
        <v>0</v>
      </c>
    </row>
    <row r="758" spans="1:10">
      <c r="A758" s="8">
        <v>20171227</v>
      </c>
      <c r="B758" s="10" t="s">
        <v>9</v>
      </c>
      <c r="C758" s="8">
        <v>191200</v>
      </c>
      <c r="D758" s="8">
        <v>220000</v>
      </c>
      <c r="E758" s="8">
        <v>216140</v>
      </c>
      <c r="F758" s="9">
        <v>122666424</v>
      </c>
      <c r="G758" s="9">
        <v>26986613280000</v>
      </c>
      <c r="H758" s="9">
        <v>21193359000000</v>
      </c>
      <c r="I758" s="8">
        <f t="shared" si="11"/>
        <v>1</v>
      </c>
      <c r="J758" t="s">
        <v>45</v>
      </c>
    </row>
    <row r="759" spans="1:10">
      <c r="A759">
        <v>20171228</v>
      </c>
      <c r="B759" s="2" t="s">
        <v>9</v>
      </c>
      <c r="C759" s="8">
        <v>220000</v>
      </c>
      <c r="D759" s="8">
        <v>221100</v>
      </c>
      <c r="E759">
        <v>217221</v>
      </c>
      <c r="F759" s="9">
        <v>122666424</v>
      </c>
      <c r="G759" s="1">
        <v>27121546346400</v>
      </c>
      <c r="H759" s="1">
        <v>21299325795000</v>
      </c>
      <c r="I759">
        <f t="shared" si="11"/>
        <v>0</v>
      </c>
    </row>
    <row r="760" spans="1:10">
      <c r="A760">
        <v>20180102</v>
      </c>
      <c r="B760" s="2" t="s">
        <v>9</v>
      </c>
      <c r="C760" s="8">
        <v>221100</v>
      </c>
      <c r="D760" s="8">
        <v>225900</v>
      </c>
      <c r="E760">
        <v>221936</v>
      </c>
      <c r="F760" s="9">
        <v>122666424</v>
      </c>
      <c r="G760" s="1">
        <v>27710345181600</v>
      </c>
      <c r="H760" s="1">
        <v>21761726355000</v>
      </c>
      <c r="I760">
        <f t="shared" si="11"/>
        <v>0</v>
      </c>
    </row>
    <row r="761" spans="1:10">
      <c r="A761">
        <v>20180103</v>
      </c>
      <c r="B761" s="2" t="s">
        <v>9</v>
      </c>
      <c r="C761" s="8">
        <v>225900</v>
      </c>
      <c r="D761" s="8">
        <v>246700</v>
      </c>
      <c r="E761">
        <v>242371</v>
      </c>
      <c r="F761" s="9">
        <v>122666424</v>
      </c>
      <c r="G761" s="1">
        <v>30261806800800</v>
      </c>
      <c r="H761" s="1">
        <v>23765462115000</v>
      </c>
      <c r="I761">
        <f t="shared" si="11"/>
        <v>0</v>
      </c>
    </row>
    <row r="762" spans="1:10">
      <c r="A762">
        <v>20180104</v>
      </c>
      <c r="B762" s="2" t="s">
        <v>9</v>
      </c>
      <c r="C762" s="8">
        <v>246700</v>
      </c>
      <c r="D762" s="8">
        <v>250000</v>
      </c>
      <c r="E762">
        <v>245614</v>
      </c>
      <c r="F762" s="9">
        <v>122666424</v>
      </c>
      <c r="G762" s="1">
        <v>30666606000000</v>
      </c>
      <c r="H762" s="1">
        <v>24083362500000</v>
      </c>
      <c r="I762">
        <f t="shared" si="11"/>
        <v>0</v>
      </c>
    </row>
    <row r="763" spans="1:10">
      <c r="A763">
        <v>20180105</v>
      </c>
      <c r="B763" s="2" t="s">
        <v>9</v>
      </c>
      <c r="C763" s="8">
        <v>250000</v>
      </c>
      <c r="D763" s="8">
        <v>266900</v>
      </c>
      <c r="E763">
        <v>262217</v>
      </c>
      <c r="F763" s="9">
        <v>122666424</v>
      </c>
      <c r="G763" s="1">
        <v>32739668565600</v>
      </c>
      <c r="H763" s="1">
        <v>25711397805000</v>
      </c>
      <c r="I763">
        <f t="shared" si="11"/>
        <v>0</v>
      </c>
    </row>
    <row r="764" spans="1:10">
      <c r="A764">
        <v>20180108</v>
      </c>
      <c r="B764" s="2" t="s">
        <v>9</v>
      </c>
      <c r="C764" s="8">
        <v>266900</v>
      </c>
      <c r="D764" s="8">
        <v>302500</v>
      </c>
      <c r="E764">
        <v>297192</v>
      </c>
      <c r="F764" s="9">
        <v>122666424</v>
      </c>
      <c r="G764" s="1">
        <v>37106593260000</v>
      </c>
      <c r="H764" s="1">
        <v>29140868625000</v>
      </c>
      <c r="I764">
        <f t="shared" si="11"/>
        <v>0</v>
      </c>
    </row>
    <row r="765" spans="1:10">
      <c r="A765">
        <v>20180109</v>
      </c>
      <c r="B765" s="2" t="s">
        <v>9</v>
      </c>
      <c r="C765" s="8">
        <v>302500</v>
      </c>
      <c r="D765" s="8">
        <v>292500</v>
      </c>
      <c r="E765">
        <v>287368</v>
      </c>
      <c r="F765" s="9">
        <v>122666424</v>
      </c>
      <c r="G765" s="1">
        <v>35879929020000</v>
      </c>
      <c r="H765" s="1">
        <v>28177534125000</v>
      </c>
      <c r="I765">
        <f t="shared" si="11"/>
        <v>0</v>
      </c>
    </row>
    <row r="766" spans="1:10">
      <c r="A766">
        <v>20180110</v>
      </c>
      <c r="B766" s="2" t="s">
        <v>9</v>
      </c>
      <c r="C766" s="8">
        <v>292500</v>
      </c>
      <c r="D766" s="8">
        <v>296000</v>
      </c>
      <c r="E766">
        <v>290807</v>
      </c>
      <c r="F766" s="9">
        <v>122666424</v>
      </c>
      <c r="G766" s="1">
        <v>36309261504000</v>
      </c>
      <c r="H766" s="1">
        <v>28514701200000</v>
      </c>
      <c r="I766">
        <f t="shared" si="11"/>
        <v>0</v>
      </c>
    </row>
    <row r="767" spans="1:10">
      <c r="A767">
        <v>20180111</v>
      </c>
      <c r="B767" s="2" t="s">
        <v>9</v>
      </c>
      <c r="C767" s="8">
        <v>296000</v>
      </c>
      <c r="D767" s="8">
        <v>307000</v>
      </c>
      <c r="E767">
        <v>301614</v>
      </c>
      <c r="F767" s="9">
        <v>122666424</v>
      </c>
      <c r="G767" s="1">
        <v>37658592168000</v>
      </c>
      <c r="H767" s="1">
        <v>29574369150000</v>
      </c>
      <c r="I767">
        <f t="shared" si="11"/>
        <v>0</v>
      </c>
    </row>
    <row r="768" spans="1:10">
      <c r="A768">
        <v>20180112</v>
      </c>
      <c r="B768" s="2" t="s">
        <v>9</v>
      </c>
      <c r="C768" s="8">
        <v>307000</v>
      </c>
      <c r="D768" s="8">
        <v>341500</v>
      </c>
      <c r="E768">
        <v>335508</v>
      </c>
      <c r="F768" s="9">
        <v>122666424</v>
      </c>
      <c r="G768" s="1">
        <v>41890583796000</v>
      </c>
      <c r="H768" s="1">
        <v>32897873175000</v>
      </c>
      <c r="I768">
        <f t="shared" si="11"/>
        <v>0</v>
      </c>
    </row>
    <row r="769" spans="1:9">
      <c r="A769">
        <v>20180115</v>
      </c>
      <c r="B769" s="2" t="s">
        <v>9</v>
      </c>
      <c r="C769" s="8">
        <v>341500</v>
      </c>
      <c r="D769" s="8">
        <v>350000</v>
      </c>
      <c r="E769">
        <v>343859</v>
      </c>
      <c r="F769" s="9">
        <v>122666424</v>
      </c>
      <c r="G769" s="1">
        <v>42933248400000</v>
      </c>
      <c r="H769" s="1">
        <v>33716707500000</v>
      </c>
      <c r="I769">
        <f t="shared" si="11"/>
        <v>0</v>
      </c>
    </row>
    <row r="770" spans="1:9">
      <c r="A770">
        <v>20180116</v>
      </c>
      <c r="B770" s="2" t="s">
        <v>9</v>
      </c>
      <c r="C770" s="8">
        <v>350000</v>
      </c>
      <c r="D770" s="8">
        <v>347400</v>
      </c>
      <c r="E770">
        <v>341305</v>
      </c>
      <c r="F770" s="9">
        <v>122666424</v>
      </c>
      <c r="G770" s="1">
        <v>42614315697600</v>
      </c>
      <c r="H770" s="1">
        <v>33466240530000</v>
      </c>
      <c r="I770">
        <f t="shared" si="11"/>
        <v>0</v>
      </c>
    </row>
    <row r="771" spans="1:9">
      <c r="A771">
        <v>20180117</v>
      </c>
      <c r="B771" s="2" t="s">
        <v>9</v>
      </c>
      <c r="C771" s="8">
        <v>347400</v>
      </c>
      <c r="D771" s="8">
        <v>313500</v>
      </c>
      <c r="E771">
        <v>308000</v>
      </c>
      <c r="F771" s="9">
        <v>122666424</v>
      </c>
      <c r="G771" s="1">
        <v>38455923924000</v>
      </c>
      <c r="H771" s="1">
        <v>30200536575000</v>
      </c>
      <c r="I771">
        <f t="shared" ref="I771:I834" si="12">IF(C771*F771=D770*F770,0,1)</f>
        <v>0</v>
      </c>
    </row>
    <row r="772" spans="1:9">
      <c r="A772">
        <v>20180118</v>
      </c>
      <c r="B772" s="2" t="s">
        <v>9</v>
      </c>
      <c r="C772" s="8">
        <v>313500</v>
      </c>
      <c r="D772" s="8">
        <v>319300</v>
      </c>
      <c r="E772">
        <v>313698</v>
      </c>
      <c r="F772" s="9">
        <v>122666424</v>
      </c>
      <c r="G772" s="1">
        <v>39167389183200</v>
      </c>
      <c r="H772" s="1">
        <v>30759270585000</v>
      </c>
      <c r="I772">
        <f t="shared" si="12"/>
        <v>0</v>
      </c>
    </row>
    <row r="773" spans="1:9">
      <c r="A773">
        <v>20180119</v>
      </c>
      <c r="B773" s="2" t="s">
        <v>9</v>
      </c>
      <c r="C773" s="8">
        <v>319300</v>
      </c>
      <c r="D773" s="8">
        <v>287800</v>
      </c>
      <c r="E773">
        <v>282750</v>
      </c>
      <c r="F773" s="9">
        <v>122666424</v>
      </c>
      <c r="G773" s="1">
        <v>35303396827200</v>
      </c>
      <c r="H773" s="1">
        <v>27724766910000</v>
      </c>
      <c r="I773">
        <f t="shared" si="12"/>
        <v>0</v>
      </c>
    </row>
    <row r="774" spans="1:9">
      <c r="A774">
        <v>20180122</v>
      </c>
      <c r="B774" s="2" t="s">
        <v>9</v>
      </c>
      <c r="C774" s="8">
        <v>287800</v>
      </c>
      <c r="D774" s="8">
        <v>280600</v>
      </c>
      <c r="E774">
        <v>275677</v>
      </c>
      <c r="F774" s="9">
        <v>122666424</v>
      </c>
      <c r="G774" s="1">
        <v>34420198574400</v>
      </c>
      <c r="H774" s="1">
        <v>27031166070000</v>
      </c>
      <c r="I774">
        <f t="shared" si="12"/>
        <v>0</v>
      </c>
    </row>
    <row r="775" spans="1:9">
      <c r="A775">
        <v>20180123</v>
      </c>
      <c r="B775" s="2" t="s">
        <v>9</v>
      </c>
      <c r="C775" s="8">
        <v>280600</v>
      </c>
      <c r="D775" s="8">
        <v>299000</v>
      </c>
      <c r="E775">
        <v>293754</v>
      </c>
      <c r="F775" s="9">
        <v>122666424</v>
      </c>
      <c r="G775" s="1">
        <v>36677260776000</v>
      </c>
      <c r="H775" s="1">
        <v>28803701550000</v>
      </c>
      <c r="I775">
        <f t="shared" si="12"/>
        <v>0</v>
      </c>
    </row>
    <row r="776" spans="1:9">
      <c r="A776">
        <v>20180124</v>
      </c>
      <c r="B776" s="2" t="s">
        <v>9</v>
      </c>
      <c r="C776" s="8">
        <v>299000</v>
      </c>
      <c r="D776" s="8">
        <v>293500</v>
      </c>
      <c r="E776">
        <v>288350</v>
      </c>
      <c r="F776" s="9">
        <v>122666424</v>
      </c>
      <c r="G776" s="1">
        <v>36002595444000</v>
      </c>
      <c r="H776" s="1">
        <v>28273867575000</v>
      </c>
      <c r="I776">
        <f t="shared" si="12"/>
        <v>0</v>
      </c>
    </row>
    <row r="777" spans="1:9">
      <c r="A777">
        <v>20180125</v>
      </c>
      <c r="B777" s="2" t="s">
        <v>9</v>
      </c>
      <c r="C777" s="8">
        <v>293500</v>
      </c>
      <c r="D777" s="8">
        <v>289700</v>
      </c>
      <c r="E777">
        <v>284617</v>
      </c>
      <c r="F777" s="9">
        <v>122666424</v>
      </c>
      <c r="G777" s="1">
        <v>35536463032800</v>
      </c>
      <c r="H777" s="1">
        <v>27907800465000</v>
      </c>
      <c r="I777">
        <f t="shared" si="12"/>
        <v>0</v>
      </c>
    </row>
    <row r="778" spans="1:9">
      <c r="A778">
        <v>20180126</v>
      </c>
      <c r="B778" s="2" t="s">
        <v>9</v>
      </c>
      <c r="C778" s="8">
        <v>289700</v>
      </c>
      <c r="D778" s="8">
        <v>300000</v>
      </c>
      <c r="E778">
        <v>294736</v>
      </c>
      <c r="F778" s="9">
        <v>122666424</v>
      </c>
      <c r="G778" s="1">
        <v>36799927200000</v>
      </c>
      <c r="H778" s="1">
        <v>28900035000000</v>
      </c>
      <c r="I778">
        <f t="shared" si="12"/>
        <v>0</v>
      </c>
    </row>
    <row r="779" spans="1:9">
      <c r="A779">
        <v>20180129</v>
      </c>
      <c r="B779" s="2" t="s">
        <v>9</v>
      </c>
      <c r="C779" s="8">
        <v>300000</v>
      </c>
      <c r="D779" s="8">
        <v>328300</v>
      </c>
      <c r="E779">
        <v>322540</v>
      </c>
      <c r="F779" s="9">
        <v>122666424</v>
      </c>
      <c r="G779" s="1">
        <v>40271386999200</v>
      </c>
      <c r="H779" s="1">
        <v>31626271635000</v>
      </c>
      <c r="I779">
        <f t="shared" si="12"/>
        <v>0</v>
      </c>
    </row>
    <row r="780" spans="1:9">
      <c r="A780">
        <v>20180130</v>
      </c>
      <c r="B780" s="2" t="s">
        <v>9</v>
      </c>
      <c r="C780" s="8">
        <v>328300</v>
      </c>
      <c r="D780" s="8">
        <v>326600</v>
      </c>
      <c r="E780">
        <v>320870</v>
      </c>
      <c r="F780" s="9">
        <v>122666424</v>
      </c>
      <c r="G780" s="1">
        <v>40062854078400</v>
      </c>
      <c r="H780" s="1">
        <v>31462504770000</v>
      </c>
      <c r="I780">
        <f t="shared" si="12"/>
        <v>0</v>
      </c>
    </row>
    <row r="781" spans="1:9">
      <c r="A781">
        <v>20180131</v>
      </c>
      <c r="B781" s="2" t="s">
        <v>9</v>
      </c>
      <c r="C781" s="8">
        <v>326600</v>
      </c>
      <c r="D781" s="8">
        <v>315700</v>
      </c>
      <c r="E781">
        <v>310161</v>
      </c>
      <c r="F781" s="9">
        <v>122666424</v>
      </c>
      <c r="G781" s="1">
        <v>38725790056800</v>
      </c>
      <c r="H781" s="1">
        <v>30412470165000</v>
      </c>
      <c r="I781">
        <f t="shared" si="12"/>
        <v>0</v>
      </c>
    </row>
    <row r="782" spans="1:9">
      <c r="A782">
        <v>20180201</v>
      </c>
      <c r="B782" s="2" t="s">
        <v>9</v>
      </c>
      <c r="C782" s="8">
        <v>315700</v>
      </c>
      <c r="D782" s="8">
        <v>299800</v>
      </c>
      <c r="E782">
        <v>294540</v>
      </c>
      <c r="F782" s="9">
        <v>122666424</v>
      </c>
      <c r="G782" s="1">
        <v>36775393915200</v>
      </c>
      <c r="H782" s="1">
        <v>28880768310000</v>
      </c>
      <c r="I782">
        <f t="shared" si="12"/>
        <v>0</v>
      </c>
    </row>
    <row r="783" spans="1:9">
      <c r="A783">
        <v>20180202</v>
      </c>
      <c r="B783" s="2" t="s">
        <v>9</v>
      </c>
      <c r="C783" s="8">
        <v>299800</v>
      </c>
      <c r="D783" s="8">
        <v>301400</v>
      </c>
      <c r="E783">
        <v>296112</v>
      </c>
      <c r="F783" s="9">
        <v>122666424</v>
      </c>
      <c r="G783" s="1">
        <v>36971660193600</v>
      </c>
      <c r="H783" s="1">
        <v>29034901830000</v>
      </c>
      <c r="I783">
        <f t="shared" si="12"/>
        <v>0</v>
      </c>
    </row>
    <row r="784" spans="1:9">
      <c r="A784">
        <v>20180205</v>
      </c>
      <c r="B784" s="2" t="s">
        <v>9</v>
      </c>
      <c r="C784" s="8">
        <v>301400</v>
      </c>
      <c r="D784" s="8">
        <v>286000</v>
      </c>
      <c r="E784">
        <v>280982</v>
      </c>
      <c r="F784" s="9">
        <v>122666424</v>
      </c>
      <c r="G784" s="1">
        <v>35082597264000</v>
      </c>
      <c r="H784" s="1">
        <v>27551366700000</v>
      </c>
      <c r="I784">
        <f t="shared" si="12"/>
        <v>0</v>
      </c>
    </row>
    <row r="785" spans="1:10">
      <c r="A785">
        <v>20180206</v>
      </c>
      <c r="B785" s="2" t="s">
        <v>9</v>
      </c>
      <c r="C785" s="8">
        <v>286000</v>
      </c>
      <c r="D785" s="8">
        <v>284200</v>
      </c>
      <c r="E785">
        <v>279214</v>
      </c>
      <c r="F785" s="9">
        <v>122666424</v>
      </c>
      <c r="G785" s="1">
        <v>34861797700800</v>
      </c>
      <c r="H785" s="1">
        <v>27377966490000</v>
      </c>
      <c r="I785">
        <f t="shared" si="12"/>
        <v>0</v>
      </c>
    </row>
    <row r="786" spans="1:10">
      <c r="A786">
        <v>20180207</v>
      </c>
      <c r="B786" s="2" t="s">
        <v>9</v>
      </c>
      <c r="C786" s="8">
        <v>284200</v>
      </c>
      <c r="D786" s="8">
        <v>256000</v>
      </c>
      <c r="E786">
        <v>251508</v>
      </c>
      <c r="F786" s="9">
        <v>122666424</v>
      </c>
      <c r="G786" s="1">
        <v>31402604544000</v>
      </c>
      <c r="H786" s="1">
        <v>24661363200000</v>
      </c>
      <c r="I786">
        <f t="shared" si="12"/>
        <v>0</v>
      </c>
    </row>
    <row r="787" spans="1:10">
      <c r="A787">
        <v>20180208</v>
      </c>
      <c r="B787" s="2" t="s">
        <v>9</v>
      </c>
      <c r="C787" s="8">
        <v>256000</v>
      </c>
      <c r="D787" s="8">
        <v>271400</v>
      </c>
      <c r="E787">
        <v>266638</v>
      </c>
      <c r="F787" s="9">
        <v>122666424</v>
      </c>
      <c r="G787" s="1">
        <v>33291667473600</v>
      </c>
      <c r="H787" s="1">
        <v>26144898330000</v>
      </c>
      <c r="I787">
        <f t="shared" si="12"/>
        <v>0</v>
      </c>
    </row>
    <row r="788" spans="1:10">
      <c r="A788" s="11">
        <v>20180209</v>
      </c>
      <c r="B788" s="12" t="s">
        <v>9</v>
      </c>
      <c r="C788" s="66">
        <v>271500</v>
      </c>
      <c r="D788" s="66">
        <v>288000</v>
      </c>
      <c r="E788" s="13">
        <v>282947</v>
      </c>
      <c r="F788" s="67">
        <v>122666424</v>
      </c>
      <c r="G788" s="14">
        <v>35327930112000</v>
      </c>
      <c r="H788" s="14">
        <v>27744033600000</v>
      </c>
      <c r="I788" s="13">
        <f t="shared" si="12"/>
        <v>1</v>
      </c>
      <c r="J788" s="11" t="s">
        <v>46</v>
      </c>
    </row>
    <row r="789" spans="1:10">
      <c r="A789">
        <v>20180212</v>
      </c>
      <c r="B789" s="2" t="s">
        <v>9</v>
      </c>
      <c r="C789" s="8">
        <v>288000</v>
      </c>
      <c r="D789" s="8">
        <v>302500</v>
      </c>
      <c r="E789">
        <v>297192</v>
      </c>
      <c r="F789" s="9">
        <v>122666424</v>
      </c>
      <c r="G789" s="1">
        <v>37106593260000</v>
      </c>
      <c r="H789" s="1">
        <v>29140868625000</v>
      </c>
      <c r="I789">
        <f t="shared" si="12"/>
        <v>0</v>
      </c>
    </row>
    <row r="790" spans="1:10">
      <c r="A790">
        <v>20180213</v>
      </c>
      <c r="B790" s="2" t="s">
        <v>9</v>
      </c>
      <c r="C790" s="8">
        <v>302500</v>
      </c>
      <c r="D790" s="8">
        <v>294000</v>
      </c>
      <c r="E790">
        <v>288842</v>
      </c>
      <c r="F790" s="9">
        <v>122666424</v>
      </c>
      <c r="G790" s="1">
        <v>36063928656000</v>
      </c>
      <c r="H790" s="1">
        <v>28322034300000</v>
      </c>
      <c r="I790">
        <f t="shared" si="12"/>
        <v>0</v>
      </c>
    </row>
    <row r="791" spans="1:10">
      <c r="A791">
        <v>20180214</v>
      </c>
      <c r="B791" s="2" t="s">
        <v>9</v>
      </c>
      <c r="C791" s="8">
        <v>294000</v>
      </c>
      <c r="D791" s="8">
        <v>312500</v>
      </c>
      <c r="E791">
        <v>307017</v>
      </c>
      <c r="F791" s="9">
        <v>122666424</v>
      </c>
      <c r="G791" s="1">
        <v>38333257500000</v>
      </c>
      <c r="H791" s="1">
        <v>30104203125000</v>
      </c>
      <c r="I791">
        <f t="shared" si="12"/>
        <v>0</v>
      </c>
    </row>
    <row r="792" spans="1:10">
      <c r="A792">
        <v>20180219</v>
      </c>
      <c r="B792" s="2" t="s">
        <v>9</v>
      </c>
      <c r="C792" s="8">
        <v>312500</v>
      </c>
      <c r="D792" s="8">
        <v>316500</v>
      </c>
      <c r="E792">
        <v>310947</v>
      </c>
      <c r="F792" s="9">
        <v>122666424</v>
      </c>
      <c r="G792" s="1">
        <v>38823923196000</v>
      </c>
      <c r="H792" s="1">
        <v>30489536925000</v>
      </c>
      <c r="I792">
        <f t="shared" si="12"/>
        <v>0</v>
      </c>
    </row>
    <row r="793" spans="1:10">
      <c r="A793">
        <v>20180220</v>
      </c>
      <c r="B793" s="2" t="s">
        <v>9</v>
      </c>
      <c r="C793" s="8">
        <v>316500</v>
      </c>
      <c r="D793" s="8">
        <v>304000</v>
      </c>
      <c r="E793">
        <v>298666</v>
      </c>
      <c r="F793" s="9">
        <v>122666424</v>
      </c>
      <c r="G793" s="1">
        <v>37290592896000</v>
      </c>
      <c r="H793" s="1">
        <v>29285368800000</v>
      </c>
      <c r="I793">
        <f t="shared" si="12"/>
        <v>0</v>
      </c>
    </row>
    <row r="794" spans="1:10">
      <c r="A794">
        <v>20180221</v>
      </c>
      <c r="B794" s="2" t="s">
        <v>9</v>
      </c>
      <c r="C794" s="8">
        <v>304000</v>
      </c>
      <c r="D794" s="8">
        <v>307500</v>
      </c>
      <c r="E794">
        <v>302105</v>
      </c>
      <c r="F794" s="9">
        <v>122666424</v>
      </c>
      <c r="G794" s="1">
        <v>37719925380000</v>
      </c>
      <c r="H794" s="1">
        <v>29622535875000</v>
      </c>
      <c r="I794">
        <f t="shared" si="12"/>
        <v>0</v>
      </c>
    </row>
    <row r="795" spans="1:10">
      <c r="A795">
        <v>20180222</v>
      </c>
      <c r="B795" s="2" t="s">
        <v>9</v>
      </c>
      <c r="C795" s="8">
        <v>307500</v>
      </c>
      <c r="D795" s="8">
        <v>307500</v>
      </c>
      <c r="E795">
        <v>302105</v>
      </c>
      <c r="F795" s="9">
        <v>122666424</v>
      </c>
      <c r="G795" s="1">
        <v>37719925380000</v>
      </c>
      <c r="H795" s="1">
        <v>29622535875000</v>
      </c>
      <c r="I795">
        <f t="shared" si="12"/>
        <v>0</v>
      </c>
    </row>
    <row r="796" spans="1:10">
      <c r="A796">
        <v>20180223</v>
      </c>
      <c r="B796" s="2" t="s">
        <v>9</v>
      </c>
      <c r="C796" s="8">
        <v>307500</v>
      </c>
      <c r="D796" s="8">
        <v>318000</v>
      </c>
      <c r="E796">
        <v>312421</v>
      </c>
      <c r="F796" s="9">
        <v>122666424</v>
      </c>
      <c r="G796" s="1">
        <v>39007922832000</v>
      </c>
      <c r="H796" s="1">
        <v>30634037100000</v>
      </c>
      <c r="I796">
        <f t="shared" si="12"/>
        <v>0</v>
      </c>
    </row>
    <row r="797" spans="1:10">
      <c r="A797">
        <v>20180226</v>
      </c>
      <c r="B797" s="2" t="s">
        <v>9</v>
      </c>
      <c r="C797" s="8">
        <v>318000</v>
      </c>
      <c r="D797" s="8">
        <v>326500</v>
      </c>
      <c r="E797">
        <v>320771</v>
      </c>
      <c r="F797" s="9">
        <v>122666424</v>
      </c>
      <c r="G797" s="1">
        <v>40050587436000</v>
      </c>
      <c r="H797" s="1">
        <v>31452871425000</v>
      </c>
      <c r="I797">
        <f t="shared" si="12"/>
        <v>0</v>
      </c>
    </row>
    <row r="798" spans="1:10">
      <c r="A798">
        <v>20180227</v>
      </c>
      <c r="B798" s="2" t="s">
        <v>9</v>
      </c>
      <c r="C798" s="8">
        <v>326500</v>
      </c>
      <c r="D798" s="8">
        <v>351000</v>
      </c>
      <c r="E798">
        <v>344842</v>
      </c>
      <c r="F798" s="9">
        <v>122666424</v>
      </c>
      <c r="G798" s="1">
        <v>43055914824000</v>
      </c>
      <c r="H798" s="1">
        <v>33813040950000</v>
      </c>
      <c r="I798">
        <f t="shared" si="12"/>
        <v>0</v>
      </c>
    </row>
    <row r="799" spans="1:10">
      <c r="A799">
        <v>20180228</v>
      </c>
      <c r="B799" s="2" t="s">
        <v>9</v>
      </c>
      <c r="C799" s="8">
        <v>351000</v>
      </c>
      <c r="D799" s="8">
        <v>353000</v>
      </c>
      <c r="E799">
        <v>346807</v>
      </c>
      <c r="F799" s="9">
        <v>122666424</v>
      </c>
      <c r="G799" s="1">
        <v>43301247672000</v>
      </c>
      <c r="H799" s="1">
        <v>34005707850000</v>
      </c>
      <c r="I799">
        <f t="shared" si="12"/>
        <v>0</v>
      </c>
    </row>
    <row r="800" spans="1:10">
      <c r="A800">
        <v>20180302</v>
      </c>
      <c r="B800" s="2" t="s">
        <v>9</v>
      </c>
      <c r="C800" s="8">
        <v>353000</v>
      </c>
      <c r="D800" s="8">
        <v>372000</v>
      </c>
      <c r="E800">
        <v>365473</v>
      </c>
      <c r="F800" s="9">
        <v>122666424</v>
      </c>
      <c r="G800" s="1">
        <v>45631909728000</v>
      </c>
      <c r="H800" s="1">
        <v>35836043400000</v>
      </c>
      <c r="I800">
        <f t="shared" si="12"/>
        <v>0</v>
      </c>
    </row>
    <row r="801" spans="1:9">
      <c r="A801">
        <v>20180305</v>
      </c>
      <c r="B801" s="2" t="s">
        <v>9</v>
      </c>
      <c r="C801" s="8">
        <v>372000</v>
      </c>
      <c r="D801" s="8">
        <v>373500</v>
      </c>
      <c r="E801">
        <v>366947</v>
      </c>
      <c r="F801" s="9">
        <v>122666424</v>
      </c>
      <c r="G801" s="1">
        <v>45815909364000</v>
      </c>
      <c r="H801" s="1">
        <v>35980543575000</v>
      </c>
      <c r="I801">
        <f t="shared" si="12"/>
        <v>0</v>
      </c>
    </row>
    <row r="802" spans="1:9">
      <c r="A802">
        <v>20180306</v>
      </c>
      <c r="B802" s="2" t="s">
        <v>9</v>
      </c>
      <c r="C802" s="8">
        <v>373500</v>
      </c>
      <c r="D802" s="8">
        <v>370000</v>
      </c>
      <c r="E802">
        <v>363508</v>
      </c>
      <c r="F802" s="9">
        <v>122666424</v>
      </c>
      <c r="G802" s="1">
        <v>45386576880000</v>
      </c>
      <c r="H802" s="1">
        <v>35643376500000</v>
      </c>
      <c r="I802">
        <f t="shared" si="12"/>
        <v>0</v>
      </c>
    </row>
    <row r="803" spans="1:9">
      <c r="A803">
        <v>20180307</v>
      </c>
      <c r="B803" s="2" t="s">
        <v>9</v>
      </c>
      <c r="C803" s="8">
        <v>370000</v>
      </c>
      <c r="D803" s="8">
        <v>325000</v>
      </c>
      <c r="E803">
        <v>319298</v>
      </c>
      <c r="F803" s="9">
        <v>122666424</v>
      </c>
      <c r="G803" s="1">
        <v>39866587800000</v>
      </c>
      <c r="H803" s="1">
        <v>31308371250000</v>
      </c>
      <c r="I803">
        <f t="shared" si="12"/>
        <v>0</v>
      </c>
    </row>
    <row r="804" spans="1:9">
      <c r="A804">
        <v>20180308</v>
      </c>
      <c r="B804" s="2" t="s">
        <v>9</v>
      </c>
      <c r="C804" s="8">
        <v>325000</v>
      </c>
      <c r="D804" s="8">
        <v>354000</v>
      </c>
      <c r="E804">
        <v>347789</v>
      </c>
      <c r="F804" s="9">
        <v>122666424</v>
      </c>
      <c r="G804" s="1">
        <v>43423914096000</v>
      </c>
      <c r="H804" s="1">
        <v>34102041300000</v>
      </c>
      <c r="I804">
        <f t="shared" si="12"/>
        <v>0</v>
      </c>
    </row>
    <row r="805" spans="1:9">
      <c r="A805">
        <v>20180309</v>
      </c>
      <c r="B805" s="2" t="s">
        <v>9</v>
      </c>
      <c r="C805" s="8">
        <v>354000</v>
      </c>
      <c r="D805" s="8">
        <v>326000</v>
      </c>
      <c r="E805">
        <v>320280</v>
      </c>
      <c r="F805" s="9">
        <v>122666424</v>
      </c>
      <c r="G805" s="1">
        <v>39989254224000</v>
      </c>
      <c r="H805" s="1">
        <v>31404704700000</v>
      </c>
      <c r="I805">
        <f t="shared" si="12"/>
        <v>0</v>
      </c>
    </row>
    <row r="806" spans="1:9">
      <c r="A806">
        <v>20180312</v>
      </c>
      <c r="B806" s="2" t="s">
        <v>9</v>
      </c>
      <c r="C806" s="8">
        <v>326000</v>
      </c>
      <c r="D806" s="8">
        <v>322000</v>
      </c>
      <c r="E806">
        <v>316350</v>
      </c>
      <c r="F806" s="9">
        <v>122666424</v>
      </c>
      <c r="G806" s="1">
        <v>39498588528000</v>
      </c>
      <c r="H806" s="1">
        <v>31019370900000</v>
      </c>
      <c r="I806">
        <f t="shared" si="12"/>
        <v>0</v>
      </c>
    </row>
    <row r="807" spans="1:9">
      <c r="A807">
        <v>20180313</v>
      </c>
      <c r="B807" s="2" t="s">
        <v>9</v>
      </c>
      <c r="C807" s="8">
        <v>322000</v>
      </c>
      <c r="D807" s="8">
        <v>311000</v>
      </c>
      <c r="E807">
        <v>305543</v>
      </c>
      <c r="F807" s="9">
        <v>122666424</v>
      </c>
      <c r="G807" s="1">
        <v>38149257864000</v>
      </c>
      <c r="H807" s="1">
        <v>29959702950000</v>
      </c>
      <c r="I807">
        <f t="shared" si="12"/>
        <v>0</v>
      </c>
    </row>
    <row r="808" spans="1:9">
      <c r="A808">
        <v>20180314</v>
      </c>
      <c r="B808" s="2" t="s">
        <v>9</v>
      </c>
      <c r="C808" s="8">
        <v>311000</v>
      </c>
      <c r="D808" s="8">
        <v>306500</v>
      </c>
      <c r="E808">
        <v>301122</v>
      </c>
      <c r="F808" s="9">
        <v>122666424</v>
      </c>
      <c r="G808" s="1">
        <v>37597258956000</v>
      </c>
      <c r="H808" s="1">
        <v>29526202425000</v>
      </c>
      <c r="I808">
        <f t="shared" si="12"/>
        <v>0</v>
      </c>
    </row>
    <row r="809" spans="1:9">
      <c r="A809">
        <v>20180315</v>
      </c>
      <c r="B809" s="2" t="s">
        <v>9</v>
      </c>
      <c r="C809" s="8">
        <v>306500</v>
      </c>
      <c r="D809" s="8">
        <v>322500</v>
      </c>
      <c r="E809">
        <v>316842</v>
      </c>
      <c r="F809" s="9">
        <v>122666424</v>
      </c>
      <c r="G809" s="1">
        <v>39559921740000</v>
      </c>
      <c r="H809" s="1">
        <v>31067537625000</v>
      </c>
      <c r="I809">
        <f t="shared" si="12"/>
        <v>0</v>
      </c>
    </row>
    <row r="810" spans="1:9">
      <c r="A810">
        <v>20180316</v>
      </c>
      <c r="B810" s="2" t="s">
        <v>9</v>
      </c>
      <c r="C810" s="8">
        <v>322500</v>
      </c>
      <c r="D810" s="8">
        <v>324000</v>
      </c>
      <c r="E810">
        <v>318315</v>
      </c>
      <c r="F810" s="9">
        <v>122666424</v>
      </c>
      <c r="G810" s="1">
        <v>39743921376000</v>
      </c>
      <c r="H810" s="1">
        <v>31212037800000</v>
      </c>
      <c r="I810">
        <f t="shared" si="12"/>
        <v>0</v>
      </c>
    </row>
    <row r="811" spans="1:9">
      <c r="A811">
        <v>20180319</v>
      </c>
      <c r="B811" s="2" t="s">
        <v>9</v>
      </c>
      <c r="C811" s="8">
        <v>324000</v>
      </c>
      <c r="D811" s="8">
        <v>319000</v>
      </c>
      <c r="E811">
        <v>313403</v>
      </c>
      <c r="F811" s="9">
        <v>122666424</v>
      </c>
      <c r="G811" s="1">
        <v>39130589256000</v>
      </c>
      <c r="H811" s="1">
        <v>30730370550000</v>
      </c>
      <c r="I811">
        <f t="shared" si="12"/>
        <v>0</v>
      </c>
    </row>
    <row r="812" spans="1:9">
      <c r="A812">
        <v>20180320</v>
      </c>
      <c r="B812" s="2" t="s">
        <v>9</v>
      </c>
      <c r="C812" s="8">
        <v>319000</v>
      </c>
      <c r="D812" s="8">
        <v>322500</v>
      </c>
      <c r="E812">
        <v>316842</v>
      </c>
      <c r="F812" s="9">
        <v>122666424</v>
      </c>
      <c r="G812" s="1">
        <v>39559921740000</v>
      </c>
      <c r="H812" s="1">
        <v>31067537625000</v>
      </c>
      <c r="I812">
        <f t="shared" si="12"/>
        <v>0</v>
      </c>
    </row>
    <row r="813" spans="1:9">
      <c r="A813">
        <v>20180321</v>
      </c>
      <c r="B813" s="2" t="s">
        <v>9</v>
      </c>
      <c r="C813" s="8">
        <v>322500</v>
      </c>
      <c r="D813" s="8">
        <v>311500</v>
      </c>
      <c r="E813">
        <v>306035</v>
      </c>
      <c r="F813" s="9">
        <v>122666424</v>
      </c>
      <c r="G813" s="1">
        <v>38210591076000</v>
      </c>
      <c r="H813" s="1">
        <v>30007869675000</v>
      </c>
      <c r="I813">
        <f t="shared" si="12"/>
        <v>0</v>
      </c>
    </row>
    <row r="814" spans="1:9">
      <c r="A814">
        <v>20180322</v>
      </c>
      <c r="B814" s="2" t="s">
        <v>9</v>
      </c>
      <c r="C814" s="8">
        <v>311500</v>
      </c>
      <c r="D814" s="8">
        <v>310500</v>
      </c>
      <c r="E814">
        <v>305052</v>
      </c>
      <c r="F814" s="9">
        <v>122666424</v>
      </c>
      <c r="G814" s="1">
        <v>38087924652000</v>
      </c>
      <c r="H814" s="1">
        <v>29911536225000</v>
      </c>
      <c r="I814">
        <f t="shared" si="12"/>
        <v>0</v>
      </c>
    </row>
    <row r="815" spans="1:9">
      <c r="A815">
        <v>20180323</v>
      </c>
      <c r="B815" s="2" t="s">
        <v>9</v>
      </c>
      <c r="C815" s="8">
        <v>310500</v>
      </c>
      <c r="D815" s="8">
        <v>300000</v>
      </c>
      <c r="E815">
        <v>294736</v>
      </c>
      <c r="F815" s="9">
        <v>122666424</v>
      </c>
      <c r="G815" s="1">
        <v>36799927200000</v>
      </c>
      <c r="H815" s="1">
        <v>28900035000000</v>
      </c>
      <c r="I815">
        <f t="shared" si="12"/>
        <v>0</v>
      </c>
    </row>
    <row r="816" spans="1:9">
      <c r="A816">
        <v>20180326</v>
      </c>
      <c r="B816" s="2" t="s">
        <v>9</v>
      </c>
      <c r="C816" s="8">
        <v>300000</v>
      </c>
      <c r="D816" s="8">
        <v>300000</v>
      </c>
      <c r="E816">
        <v>294736</v>
      </c>
      <c r="F816" s="9">
        <v>122666424</v>
      </c>
      <c r="G816" s="1">
        <v>36799927200000</v>
      </c>
      <c r="H816" s="1">
        <v>28900035000000</v>
      </c>
      <c r="I816">
        <f t="shared" si="12"/>
        <v>0</v>
      </c>
    </row>
    <row r="817" spans="1:10">
      <c r="A817">
        <v>20180327</v>
      </c>
      <c r="B817" s="2" t="s">
        <v>9</v>
      </c>
      <c r="C817" s="8">
        <v>300000</v>
      </c>
      <c r="D817" s="8">
        <v>297000</v>
      </c>
      <c r="E817">
        <v>291789</v>
      </c>
      <c r="F817" s="9">
        <v>122666424</v>
      </c>
      <c r="G817" s="1">
        <v>36431927928000</v>
      </c>
      <c r="H817" s="1">
        <v>28611034650000</v>
      </c>
      <c r="I817">
        <f t="shared" si="12"/>
        <v>0</v>
      </c>
    </row>
    <row r="818" spans="1:10">
      <c r="A818">
        <v>20180328</v>
      </c>
      <c r="B818" s="2" t="s">
        <v>9</v>
      </c>
      <c r="C818" s="8">
        <v>297000</v>
      </c>
      <c r="D818" s="8">
        <v>289500</v>
      </c>
      <c r="E818">
        <v>284421</v>
      </c>
      <c r="F818" s="9">
        <v>122666424</v>
      </c>
      <c r="G818" s="1">
        <v>35511929748000</v>
      </c>
      <c r="H818" s="1">
        <v>27888533775000</v>
      </c>
      <c r="I818">
        <f t="shared" si="12"/>
        <v>0</v>
      </c>
    </row>
    <row r="819" spans="1:10">
      <c r="A819">
        <v>20180329</v>
      </c>
      <c r="B819" s="2" t="s">
        <v>9</v>
      </c>
      <c r="C819" s="8">
        <v>289500</v>
      </c>
      <c r="D819" s="8">
        <v>317000</v>
      </c>
      <c r="E819">
        <v>311438</v>
      </c>
      <c r="F819" s="9">
        <v>122666424</v>
      </c>
      <c r="G819" s="1">
        <v>38885256408000</v>
      </c>
      <c r="H819" s="1">
        <v>30537703650000</v>
      </c>
      <c r="I819">
        <f t="shared" si="12"/>
        <v>0</v>
      </c>
    </row>
    <row r="820" spans="1:10">
      <c r="A820">
        <v>20180330</v>
      </c>
      <c r="B820" s="2" t="s">
        <v>9</v>
      </c>
      <c r="C820" s="8">
        <v>317000</v>
      </c>
      <c r="D820" s="8">
        <v>309500</v>
      </c>
      <c r="E820">
        <v>304070</v>
      </c>
      <c r="F820" s="9">
        <v>122666424</v>
      </c>
      <c r="G820" s="1">
        <v>37965258228000</v>
      </c>
      <c r="H820" s="1">
        <v>29815202775000</v>
      </c>
      <c r="I820">
        <f t="shared" si="12"/>
        <v>0</v>
      </c>
    </row>
    <row r="821" spans="1:10">
      <c r="A821">
        <v>20180402</v>
      </c>
      <c r="B821" s="2" t="s">
        <v>9</v>
      </c>
      <c r="C821" s="8">
        <v>309500</v>
      </c>
      <c r="D821" s="8">
        <v>304000</v>
      </c>
      <c r="E821">
        <v>298666</v>
      </c>
      <c r="F821" s="9">
        <v>122666424</v>
      </c>
      <c r="G821" s="1">
        <v>37290592896000</v>
      </c>
      <c r="H821" s="1">
        <v>29285368800000</v>
      </c>
      <c r="I821">
        <f t="shared" si="12"/>
        <v>0</v>
      </c>
    </row>
    <row r="822" spans="1:10">
      <c r="A822">
        <v>20180403</v>
      </c>
      <c r="B822" s="2" t="s">
        <v>9</v>
      </c>
      <c r="C822" s="8">
        <v>304000</v>
      </c>
      <c r="D822" s="8">
        <v>299000</v>
      </c>
      <c r="E822">
        <v>293754</v>
      </c>
      <c r="F822" s="9">
        <v>122666424</v>
      </c>
      <c r="G822" s="1">
        <v>36677260776000</v>
      </c>
      <c r="H822" s="1">
        <v>28803701550000</v>
      </c>
      <c r="I822">
        <f t="shared" si="12"/>
        <v>0</v>
      </c>
    </row>
    <row r="823" spans="1:10">
      <c r="A823">
        <v>20180404</v>
      </c>
      <c r="B823" s="2" t="s">
        <v>9</v>
      </c>
      <c r="C823" s="8">
        <v>299000</v>
      </c>
      <c r="D823" s="8">
        <v>294000</v>
      </c>
      <c r="E823">
        <v>288842</v>
      </c>
      <c r="F823" s="9">
        <v>122666424</v>
      </c>
      <c r="G823" s="1">
        <v>36063928656000</v>
      </c>
      <c r="H823" s="1">
        <v>28322034300000</v>
      </c>
      <c r="I823">
        <f t="shared" si="12"/>
        <v>0</v>
      </c>
    </row>
    <row r="824" spans="1:10">
      <c r="A824">
        <v>20180405</v>
      </c>
      <c r="B824" s="2" t="s">
        <v>9</v>
      </c>
      <c r="C824" s="8">
        <v>294000</v>
      </c>
      <c r="D824" s="8">
        <v>295000</v>
      </c>
      <c r="E824">
        <v>289824</v>
      </c>
      <c r="F824" s="9">
        <v>122666424</v>
      </c>
      <c r="G824" s="1">
        <v>36186595080000</v>
      </c>
      <c r="H824" s="1">
        <v>28418367750000</v>
      </c>
      <c r="I824">
        <f t="shared" si="12"/>
        <v>0</v>
      </c>
    </row>
    <row r="825" spans="1:10">
      <c r="A825">
        <v>20180406</v>
      </c>
      <c r="B825" s="2" t="s">
        <v>9</v>
      </c>
      <c r="C825" s="8">
        <v>295000</v>
      </c>
      <c r="D825" s="8">
        <v>292000</v>
      </c>
      <c r="E825">
        <v>286877</v>
      </c>
      <c r="F825" s="9">
        <v>122666424</v>
      </c>
      <c r="G825" s="1">
        <v>35818595808000</v>
      </c>
      <c r="H825" s="1">
        <v>28129367400000</v>
      </c>
      <c r="I825">
        <f t="shared" si="12"/>
        <v>0</v>
      </c>
    </row>
    <row r="826" spans="1:10">
      <c r="A826">
        <v>20180409</v>
      </c>
      <c r="B826" s="2" t="s">
        <v>9</v>
      </c>
      <c r="C826" s="8">
        <v>292000</v>
      </c>
      <c r="D826" s="8">
        <v>306000</v>
      </c>
      <c r="E826">
        <v>300631</v>
      </c>
      <c r="F826" s="9">
        <v>122666424</v>
      </c>
      <c r="G826" s="1">
        <v>37535925744000</v>
      </c>
      <c r="H826" s="1">
        <v>29478035700000</v>
      </c>
      <c r="I826">
        <f t="shared" si="12"/>
        <v>0</v>
      </c>
    </row>
    <row r="827" spans="1:10">
      <c r="A827">
        <v>20180410</v>
      </c>
      <c r="B827" s="2" t="s">
        <v>9</v>
      </c>
      <c r="C827" s="8">
        <v>306000</v>
      </c>
      <c r="D827" s="8">
        <v>303000</v>
      </c>
      <c r="E827">
        <v>297684</v>
      </c>
      <c r="F827" s="9">
        <v>122666424</v>
      </c>
      <c r="G827" s="1">
        <v>37167926472000</v>
      </c>
      <c r="H827" s="1">
        <v>29189035350000</v>
      </c>
      <c r="I827">
        <f t="shared" si="12"/>
        <v>0</v>
      </c>
    </row>
    <row r="828" spans="1:10">
      <c r="A828">
        <v>20180411</v>
      </c>
      <c r="B828" s="2" t="s">
        <v>9</v>
      </c>
      <c r="C828" s="8">
        <v>303000</v>
      </c>
      <c r="D828" s="8">
        <v>298000</v>
      </c>
      <c r="E828">
        <v>292771</v>
      </c>
      <c r="F828" s="9">
        <v>122666424</v>
      </c>
      <c r="G828" s="1">
        <v>36554594352000</v>
      </c>
      <c r="H828" s="1">
        <v>28707368100000</v>
      </c>
      <c r="I828">
        <f t="shared" si="12"/>
        <v>0</v>
      </c>
    </row>
    <row r="829" spans="1:10">
      <c r="A829">
        <v>20180412</v>
      </c>
      <c r="B829" s="2" t="s">
        <v>9</v>
      </c>
      <c r="C829" s="8">
        <v>298000</v>
      </c>
      <c r="D829" s="8">
        <v>298500</v>
      </c>
      <c r="E829">
        <v>293263</v>
      </c>
      <c r="F829" s="9">
        <v>122666424</v>
      </c>
      <c r="G829" s="1">
        <v>36615927564000</v>
      </c>
      <c r="H829" s="1">
        <v>28755534825000</v>
      </c>
      <c r="I829">
        <f t="shared" si="12"/>
        <v>0</v>
      </c>
    </row>
    <row r="830" spans="1:10">
      <c r="A830">
        <v>20180413</v>
      </c>
      <c r="B830" s="2" t="s">
        <v>9</v>
      </c>
      <c r="C830" s="8">
        <v>298500</v>
      </c>
      <c r="D830" s="8">
        <v>290000</v>
      </c>
      <c r="E830">
        <v>284912</v>
      </c>
      <c r="F830" s="9">
        <v>122666424</v>
      </c>
      <c r="G830" s="1">
        <v>35573262960000</v>
      </c>
      <c r="H830" s="1">
        <v>27936700500000</v>
      </c>
      <c r="I830">
        <f t="shared" si="12"/>
        <v>0</v>
      </c>
    </row>
    <row r="831" spans="1:10">
      <c r="A831">
        <v>20180416</v>
      </c>
      <c r="B831" s="2" t="s">
        <v>9</v>
      </c>
      <c r="C831" s="8">
        <v>290000</v>
      </c>
      <c r="D831" s="8">
        <v>295500</v>
      </c>
      <c r="E831">
        <v>290315</v>
      </c>
      <c r="F831" s="9">
        <v>122666424</v>
      </c>
      <c r="G831" s="1">
        <v>36247928292000</v>
      </c>
      <c r="H831" s="1">
        <v>28466534475000</v>
      </c>
      <c r="I831">
        <f t="shared" si="12"/>
        <v>0</v>
      </c>
    </row>
    <row r="832" spans="1:10">
      <c r="A832" s="8">
        <v>20180417</v>
      </c>
      <c r="B832" s="10" t="s">
        <v>9</v>
      </c>
      <c r="C832" s="8">
        <v>295500</v>
      </c>
      <c r="D832" s="8">
        <v>290000</v>
      </c>
      <c r="E832" s="8">
        <v>284912</v>
      </c>
      <c r="F832" s="9">
        <v>125108377</v>
      </c>
      <c r="G832" s="9">
        <v>36281429330000</v>
      </c>
      <c r="H832" s="9">
        <v>27936700500000</v>
      </c>
      <c r="I832" s="8">
        <f t="shared" si="12"/>
        <v>1</v>
      </c>
      <c r="J832" t="s">
        <v>44</v>
      </c>
    </row>
    <row r="833" spans="1:9">
      <c r="A833">
        <v>20180418</v>
      </c>
      <c r="B833" s="2" t="s">
        <v>9</v>
      </c>
      <c r="C833" s="8">
        <v>290000</v>
      </c>
      <c r="D833" s="8">
        <v>284500</v>
      </c>
      <c r="E833">
        <v>279508</v>
      </c>
      <c r="F833" s="9">
        <v>125108377</v>
      </c>
      <c r="G833" s="1">
        <v>35593333256500</v>
      </c>
      <c r="H833" s="1">
        <v>27406866525000</v>
      </c>
      <c r="I833">
        <f t="shared" si="12"/>
        <v>0</v>
      </c>
    </row>
    <row r="834" spans="1:9">
      <c r="A834">
        <v>20180419</v>
      </c>
      <c r="B834" s="2" t="s">
        <v>9</v>
      </c>
      <c r="C834" s="8">
        <v>284500</v>
      </c>
      <c r="D834" s="8">
        <v>266500</v>
      </c>
      <c r="E834">
        <v>261824</v>
      </c>
      <c r="F834" s="9">
        <v>125108377</v>
      </c>
      <c r="G834" s="1">
        <v>33341382470500</v>
      </c>
      <c r="H834" s="1">
        <v>25672864425000</v>
      </c>
      <c r="I834">
        <f t="shared" si="12"/>
        <v>0</v>
      </c>
    </row>
    <row r="835" spans="1:9">
      <c r="A835">
        <v>20180420</v>
      </c>
      <c r="B835" s="2" t="s">
        <v>9</v>
      </c>
      <c r="C835" s="8">
        <v>266500</v>
      </c>
      <c r="D835" s="8">
        <v>269000</v>
      </c>
      <c r="E835">
        <v>264280</v>
      </c>
      <c r="F835" s="9">
        <v>125108377</v>
      </c>
      <c r="G835" s="1">
        <v>33654153413000</v>
      </c>
      <c r="H835" s="1">
        <v>25913698050000</v>
      </c>
      <c r="I835">
        <f t="shared" ref="I835:I898" si="13">IF(C835*F835=D834*F834,0,1)</f>
        <v>0</v>
      </c>
    </row>
    <row r="836" spans="1:9">
      <c r="A836">
        <v>20180423</v>
      </c>
      <c r="B836" s="2" t="s">
        <v>9</v>
      </c>
      <c r="C836" s="8">
        <v>269000</v>
      </c>
      <c r="D836" s="8">
        <v>250500</v>
      </c>
      <c r="E836">
        <v>246105</v>
      </c>
      <c r="F836" s="9">
        <v>125108377</v>
      </c>
      <c r="G836" s="1">
        <v>31339648438500</v>
      </c>
      <c r="H836" s="1">
        <v>24131529225000</v>
      </c>
      <c r="I836">
        <f t="shared" si="13"/>
        <v>0</v>
      </c>
    </row>
    <row r="837" spans="1:9">
      <c r="A837">
        <v>20180424</v>
      </c>
      <c r="B837" s="2" t="s">
        <v>9</v>
      </c>
      <c r="C837" s="8">
        <v>250500</v>
      </c>
      <c r="D837" s="8">
        <v>248500</v>
      </c>
      <c r="E837">
        <v>244140</v>
      </c>
      <c r="F837" s="9">
        <v>125108377</v>
      </c>
      <c r="G837" s="1">
        <v>31089431684500</v>
      </c>
      <c r="H837" s="1">
        <v>23938862325000</v>
      </c>
      <c r="I837">
        <f t="shared" si="13"/>
        <v>0</v>
      </c>
    </row>
    <row r="838" spans="1:9">
      <c r="A838">
        <v>20180425</v>
      </c>
      <c r="B838" s="2" t="s">
        <v>9</v>
      </c>
      <c r="C838" s="8">
        <v>248500</v>
      </c>
      <c r="D838" s="8">
        <v>251000</v>
      </c>
      <c r="E838">
        <v>246596</v>
      </c>
      <c r="F838" s="9">
        <v>125108377</v>
      </c>
      <c r="G838" s="1">
        <v>31402202627000</v>
      </c>
      <c r="H838" s="1">
        <v>24179695950000</v>
      </c>
      <c r="I838">
        <f t="shared" si="13"/>
        <v>0</v>
      </c>
    </row>
    <row r="839" spans="1:9">
      <c r="A839">
        <v>20180426</v>
      </c>
      <c r="B839" s="2" t="s">
        <v>9</v>
      </c>
      <c r="C839" s="8">
        <v>251000</v>
      </c>
      <c r="D839" s="8">
        <v>257000</v>
      </c>
      <c r="E839">
        <v>252491</v>
      </c>
      <c r="F839" s="9">
        <v>125108377</v>
      </c>
      <c r="G839" s="1">
        <v>32152852889000</v>
      </c>
      <c r="H839" s="1">
        <v>24757696650000</v>
      </c>
      <c r="I839">
        <f t="shared" si="13"/>
        <v>0</v>
      </c>
    </row>
    <row r="840" spans="1:9">
      <c r="A840">
        <v>20180427</v>
      </c>
      <c r="B840" s="2" t="s">
        <v>9</v>
      </c>
      <c r="C840" s="8">
        <v>257000</v>
      </c>
      <c r="D840" s="8">
        <v>276500</v>
      </c>
      <c r="E840">
        <v>271649</v>
      </c>
      <c r="F840" s="9">
        <v>125108377</v>
      </c>
      <c r="G840" s="1">
        <v>34592466240500</v>
      </c>
      <c r="H840" s="1">
        <v>26636198925000</v>
      </c>
      <c r="I840">
        <f t="shared" si="13"/>
        <v>0</v>
      </c>
    </row>
    <row r="841" spans="1:9">
      <c r="A841">
        <v>20180430</v>
      </c>
      <c r="B841" s="2" t="s">
        <v>9</v>
      </c>
      <c r="C841" s="8">
        <v>276500</v>
      </c>
      <c r="D841" s="8">
        <v>271000</v>
      </c>
      <c r="E841">
        <v>266245</v>
      </c>
      <c r="F841" s="9">
        <v>125108377</v>
      </c>
      <c r="G841" s="1">
        <v>33904370167000</v>
      </c>
      <c r="H841" s="1">
        <v>26106364950000</v>
      </c>
      <c r="I841">
        <f t="shared" si="13"/>
        <v>0</v>
      </c>
    </row>
    <row r="842" spans="1:9">
      <c r="A842">
        <v>20180502</v>
      </c>
      <c r="B842" s="2" t="s">
        <v>9</v>
      </c>
      <c r="C842" s="8">
        <v>271000</v>
      </c>
      <c r="D842" s="8">
        <v>259000</v>
      </c>
      <c r="E842">
        <v>254456</v>
      </c>
      <c r="F842" s="9">
        <v>125108377</v>
      </c>
      <c r="G842" s="1">
        <v>32403069643000</v>
      </c>
      <c r="H842" s="1">
        <v>24950363550000</v>
      </c>
      <c r="I842">
        <f t="shared" si="13"/>
        <v>0</v>
      </c>
    </row>
    <row r="843" spans="1:9">
      <c r="A843">
        <v>20180503</v>
      </c>
      <c r="B843" s="2" t="s">
        <v>9</v>
      </c>
      <c r="C843" s="8">
        <v>259000</v>
      </c>
      <c r="D843" s="8">
        <v>262000</v>
      </c>
      <c r="E843">
        <v>257403</v>
      </c>
      <c r="F843" s="9">
        <v>125108377</v>
      </c>
      <c r="G843" s="1">
        <v>32778394774000</v>
      </c>
      <c r="H843" s="1">
        <v>25239363900000</v>
      </c>
      <c r="I843">
        <f t="shared" si="13"/>
        <v>0</v>
      </c>
    </row>
    <row r="844" spans="1:9">
      <c r="A844">
        <v>20180504</v>
      </c>
      <c r="B844" s="2" t="s">
        <v>9</v>
      </c>
      <c r="C844" s="8">
        <v>262000</v>
      </c>
      <c r="D844" s="8">
        <v>250000</v>
      </c>
      <c r="E844">
        <v>245614</v>
      </c>
      <c r="F844" s="9">
        <v>125108377</v>
      </c>
      <c r="G844" s="1">
        <v>31277094250000</v>
      </c>
      <c r="H844" s="1">
        <v>24083362500000</v>
      </c>
      <c r="I844">
        <f t="shared" si="13"/>
        <v>0</v>
      </c>
    </row>
    <row r="845" spans="1:9">
      <c r="A845">
        <v>20180508</v>
      </c>
      <c r="B845" s="2" t="s">
        <v>9</v>
      </c>
      <c r="C845" s="8">
        <v>250000</v>
      </c>
      <c r="D845" s="8">
        <v>236000</v>
      </c>
      <c r="E845">
        <v>231859</v>
      </c>
      <c r="F845" s="9">
        <v>125108377</v>
      </c>
      <c r="G845" s="1">
        <v>29525576972000</v>
      </c>
      <c r="H845" s="1">
        <v>22734694200000</v>
      </c>
      <c r="I845">
        <f t="shared" si="13"/>
        <v>0</v>
      </c>
    </row>
    <row r="846" spans="1:9">
      <c r="A846">
        <v>20180509</v>
      </c>
      <c r="B846" s="2" t="s">
        <v>9</v>
      </c>
      <c r="C846" s="8">
        <v>236000</v>
      </c>
      <c r="D846" s="8">
        <v>259000</v>
      </c>
      <c r="E846">
        <v>254456</v>
      </c>
      <c r="F846" s="9">
        <v>125108377</v>
      </c>
      <c r="G846" s="1">
        <v>32403069643000</v>
      </c>
      <c r="H846" s="1">
        <v>24950363550000</v>
      </c>
      <c r="I846">
        <f t="shared" si="13"/>
        <v>0</v>
      </c>
    </row>
    <row r="847" spans="1:9">
      <c r="A847">
        <v>20180510</v>
      </c>
      <c r="B847" s="2" t="s">
        <v>9</v>
      </c>
      <c r="C847" s="8">
        <v>259000</v>
      </c>
      <c r="D847" s="8">
        <v>259000</v>
      </c>
      <c r="E847">
        <v>254456</v>
      </c>
      <c r="F847" s="9">
        <v>125108377</v>
      </c>
      <c r="G847" s="1">
        <v>32403069643000</v>
      </c>
      <c r="H847" s="1">
        <v>24950363550000</v>
      </c>
      <c r="I847">
        <f t="shared" si="13"/>
        <v>0</v>
      </c>
    </row>
    <row r="848" spans="1:9">
      <c r="A848">
        <v>20180511</v>
      </c>
      <c r="B848" s="2" t="s">
        <v>9</v>
      </c>
      <c r="C848" s="8">
        <v>259000</v>
      </c>
      <c r="D848" s="8">
        <v>260000</v>
      </c>
      <c r="E848">
        <v>255438</v>
      </c>
      <c r="F848" s="9">
        <v>125108377</v>
      </c>
      <c r="G848" s="1">
        <v>32528178020000</v>
      </c>
      <c r="H848" s="1">
        <v>25046697000000</v>
      </c>
      <c r="I848">
        <f t="shared" si="13"/>
        <v>0</v>
      </c>
    </row>
    <row r="849" spans="1:10">
      <c r="A849">
        <v>20180514</v>
      </c>
      <c r="B849" s="2" t="s">
        <v>9</v>
      </c>
      <c r="C849" s="8">
        <v>260000</v>
      </c>
      <c r="D849" s="8">
        <v>255000</v>
      </c>
      <c r="E849">
        <v>250526</v>
      </c>
      <c r="F849" s="9">
        <v>125108377</v>
      </c>
      <c r="G849" s="1">
        <v>31902636135000</v>
      </c>
      <c r="H849" s="1">
        <v>24565029750000</v>
      </c>
      <c r="I849">
        <f t="shared" si="13"/>
        <v>0</v>
      </c>
    </row>
    <row r="850" spans="1:10">
      <c r="A850" s="8">
        <v>20180515</v>
      </c>
      <c r="B850" s="10" t="s">
        <v>9</v>
      </c>
      <c r="C850" s="8">
        <v>255000</v>
      </c>
      <c r="D850" s="8">
        <v>268000</v>
      </c>
      <c r="E850" s="8">
        <v>263298</v>
      </c>
      <c r="F850" s="9">
        <v>125395903</v>
      </c>
      <c r="G850" s="9">
        <v>33606102004000</v>
      </c>
      <c r="H850" s="9">
        <v>25876698460000</v>
      </c>
      <c r="I850" s="8">
        <f t="shared" si="13"/>
        <v>1</v>
      </c>
      <c r="J850" t="s">
        <v>47</v>
      </c>
    </row>
    <row r="851" spans="1:10">
      <c r="A851">
        <v>20180516</v>
      </c>
      <c r="B851" s="2" t="s">
        <v>9</v>
      </c>
      <c r="C851" s="8">
        <v>268000</v>
      </c>
      <c r="D851" s="8">
        <v>268500</v>
      </c>
      <c r="E851">
        <v>263789</v>
      </c>
      <c r="F851" s="9">
        <v>125395903</v>
      </c>
      <c r="G851" s="1">
        <v>33668799955500</v>
      </c>
      <c r="H851" s="1">
        <v>25924975882500</v>
      </c>
      <c r="I851">
        <f t="shared" si="13"/>
        <v>0</v>
      </c>
    </row>
    <row r="852" spans="1:10">
      <c r="A852">
        <v>20180517</v>
      </c>
      <c r="B852" s="2" t="s">
        <v>9</v>
      </c>
      <c r="C852" s="8">
        <v>268500</v>
      </c>
      <c r="D852" s="8">
        <v>267500</v>
      </c>
      <c r="E852">
        <v>262807</v>
      </c>
      <c r="F852" s="9">
        <v>125395903</v>
      </c>
      <c r="G852" s="1">
        <v>33543404052500</v>
      </c>
      <c r="H852" s="1">
        <v>25828421037500</v>
      </c>
      <c r="I852">
        <f t="shared" si="13"/>
        <v>0</v>
      </c>
    </row>
    <row r="853" spans="1:10">
      <c r="A853">
        <v>20180518</v>
      </c>
      <c r="B853" s="2" t="s">
        <v>9</v>
      </c>
      <c r="C853" s="8">
        <v>267500</v>
      </c>
      <c r="D853" s="8">
        <v>270000</v>
      </c>
      <c r="E853">
        <v>265263</v>
      </c>
      <c r="F853" s="9">
        <v>125395903</v>
      </c>
      <c r="G853" s="1">
        <v>33856893810000</v>
      </c>
      <c r="H853" s="1">
        <v>26069808150000</v>
      </c>
      <c r="I853">
        <f t="shared" si="13"/>
        <v>0</v>
      </c>
    </row>
    <row r="854" spans="1:10">
      <c r="A854">
        <v>20180521</v>
      </c>
      <c r="B854" s="2" t="s">
        <v>9</v>
      </c>
      <c r="C854" s="8">
        <v>270000</v>
      </c>
      <c r="D854" s="8">
        <v>270000</v>
      </c>
      <c r="E854">
        <v>265263</v>
      </c>
      <c r="F854" s="9">
        <v>125395903</v>
      </c>
      <c r="G854" s="1">
        <v>33856893810000</v>
      </c>
      <c r="H854" s="1">
        <v>26069808150000</v>
      </c>
      <c r="I854">
        <f t="shared" si="13"/>
        <v>0</v>
      </c>
    </row>
    <row r="855" spans="1:10">
      <c r="A855">
        <v>20180523</v>
      </c>
      <c r="B855" s="2" t="s">
        <v>9</v>
      </c>
      <c r="C855" s="8">
        <v>270000</v>
      </c>
      <c r="D855" s="8">
        <v>257500</v>
      </c>
      <c r="E855">
        <v>252982</v>
      </c>
      <c r="F855" s="9">
        <v>125395903</v>
      </c>
      <c r="G855" s="1">
        <v>32289445022500</v>
      </c>
      <c r="H855" s="1">
        <v>24862872587500</v>
      </c>
      <c r="I855">
        <f t="shared" si="13"/>
        <v>0</v>
      </c>
    </row>
    <row r="856" spans="1:10">
      <c r="A856">
        <v>20180524</v>
      </c>
      <c r="B856" s="2" t="s">
        <v>9</v>
      </c>
      <c r="C856" s="8">
        <v>257500</v>
      </c>
      <c r="D856" s="8">
        <v>264500</v>
      </c>
      <c r="E856">
        <v>259859</v>
      </c>
      <c r="F856" s="9">
        <v>125395903</v>
      </c>
      <c r="G856" s="1">
        <v>33167216343500</v>
      </c>
      <c r="H856" s="1">
        <v>25538756502500</v>
      </c>
      <c r="I856">
        <f t="shared" si="13"/>
        <v>0</v>
      </c>
    </row>
    <row r="857" spans="1:10">
      <c r="A857">
        <v>20180525</v>
      </c>
      <c r="B857" s="2" t="s">
        <v>9</v>
      </c>
      <c r="C857" s="8">
        <v>264500</v>
      </c>
      <c r="D857" s="8">
        <v>275000</v>
      </c>
      <c r="E857">
        <v>270175</v>
      </c>
      <c r="F857" s="9">
        <v>125395903</v>
      </c>
      <c r="G857" s="1">
        <v>34483873325000</v>
      </c>
      <c r="H857" s="1">
        <v>26552582375000</v>
      </c>
      <c r="I857">
        <f t="shared" si="13"/>
        <v>0</v>
      </c>
    </row>
    <row r="858" spans="1:10">
      <c r="A858">
        <v>20180528</v>
      </c>
      <c r="B858" s="2" t="s">
        <v>9</v>
      </c>
      <c r="C858" s="8">
        <v>275000</v>
      </c>
      <c r="D858" s="8">
        <v>271000</v>
      </c>
      <c r="E858">
        <v>266245</v>
      </c>
      <c r="F858" s="9">
        <v>125395903</v>
      </c>
      <c r="G858" s="1">
        <v>33982289713000</v>
      </c>
      <c r="H858" s="1">
        <v>26166362995000</v>
      </c>
      <c r="I858">
        <f t="shared" si="13"/>
        <v>0</v>
      </c>
    </row>
    <row r="859" spans="1:10">
      <c r="A859">
        <v>20180529</v>
      </c>
      <c r="B859" s="2" t="s">
        <v>9</v>
      </c>
      <c r="C859" s="8">
        <v>271000</v>
      </c>
      <c r="D859" s="8">
        <v>270500</v>
      </c>
      <c r="E859">
        <v>265754</v>
      </c>
      <c r="F859" s="9">
        <v>125395903</v>
      </c>
      <c r="G859" s="1">
        <v>33919591761500</v>
      </c>
      <c r="H859" s="1">
        <v>26118085572500</v>
      </c>
      <c r="I859">
        <f t="shared" si="13"/>
        <v>0</v>
      </c>
    </row>
    <row r="860" spans="1:10">
      <c r="A860">
        <v>20180530</v>
      </c>
      <c r="B860" s="2" t="s">
        <v>9</v>
      </c>
      <c r="C860" s="8">
        <v>270500</v>
      </c>
      <c r="D860" s="8">
        <v>269500</v>
      </c>
      <c r="E860">
        <v>264771</v>
      </c>
      <c r="F860" s="9">
        <v>125395903</v>
      </c>
      <c r="G860" s="1">
        <v>33794195858500</v>
      </c>
      <c r="H860" s="1">
        <v>26021530727500</v>
      </c>
      <c r="I860">
        <f t="shared" si="13"/>
        <v>0</v>
      </c>
    </row>
    <row r="861" spans="1:10">
      <c r="A861">
        <v>20180531</v>
      </c>
      <c r="B861" s="2" t="s">
        <v>9</v>
      </c>
      <c r="C861" s="8">
        <v>269500</v>
      </c>
      <c r="D861" s="8">
        <v>265500</v>
      </c>
      <c r="E861">
        <v>260842</v>
      </c>
      <c r="F861" s="9">
        <v>125395903</v>
      </c>
      <c r="G861" s="1">
        <v>33292612246500</v>
      </c>
      <c r="H861" s="1">
        <v>25635311347500</v>
      </c>
      <c r="I861">
        <f t="shared" si="13"/>
        <v>0</v>
      </c>
    </row>
    <row r="862" spans="1:10">
      <c r="A862">
        <v>20180601</v>
      </c>
      <c r="B862" s="2" t="s">
        <v>9</v>
      </c>
      <c r="C862" s="8">
        <v>265500</v>
      </c>
      <c r="D862" s="8">
        <v>273500</v>
      </c>
      <c r="E862">
        <v>268701</v>
      </c>
      <c r="F862" s="9">
        <v>125395903</v>
      </c>
      <c r="G862" s="1">
        <v>34295779470500</v>
      </c>
      <c r="H862" s="1">
        <v>26407750107500</v>
      </c>
      <c r="I862">
        <f t="shared" si="13"/>
        <v>0</v>
      </c>
    </row>
    <row r="863" spans="1:10">
      <c r="A863">
        <v>20180604</v>
      </c>
      <c r="B863" s="2" t="s">
        <v>9</v>
      </c>
      <c r="C863" s="8">
        <v>273500</v>
      </c>
      <c r="D863" s="8">
        <v>266500</v>
      </c>
      <c r="E863">
        <v>261824</v>
      </c>
      <c r="F863" s="9">
        <v>125395903</v>
      </c>
      <c r="G863" s="1">
        <v>33418008149500</v>
      </c>
      <c r="H863" s="1">
        <v>25731866192500</v>
      </c>
      <c r="I863">
        <f t="shared" si="13"/>
        <v>0</v>
      </c>
    </row>
    <row r="864" spans="1:10">
      <c r="A864">
        <v>20180605</v>
      </c>
      <c r="B864" s="2" t="s">
        <v>9</v>
      </c>
      <c r="C864" s="8">
        <v>266500</v>
      </c>
      <c r="D864" s="8">
        <v>267000</v>
      </c>
      <c r="E864">
        <v>262315</v>
      </c>
      <c r="F864" s="9">
        <v>125395903</v>
      </c>
      <c r="G864" s="1">
        <v>33480706101000</v>
      </c>
      <c r="H864" s="1">
        <v>25780143615000</v>
      </c>
      <c r="I864">
        <f t="shared" si="13"/>
        <v>0</v>
      </c>
    </row>
    <row r="865" spans="1:9">
      <c r="A865">
        <v>20180607</v>
      </c>
      <c r="B865" s="2" t="s">
        <v>9</v>
      </c>
      <c r="C865" s="8">
        <v>267000</v>
      </c>
      <c r="D865" s="8">
        <v>271000</v>
      </c>
      <c r="E865">
        <v>266245</v>
      </c>
      <c r="F865" s="9">
        <v>125395903</v>
      </c>
      <c r="G865" s="1">
        <v>33982289713000</v>
      </c>
      <c r="H865" s="1">
        <v>26166362995000</v>
      </c>
      <c r="I865">
        <f t="shared" si="13"/>
        <v>0</v>
      </c>
    </row>
    <row r="866" spans="1:9">
      <c r="A866">
        <v>20180608</v>
      </c>
      <c r="B866" s="2" t="s">
        <v>9</v>
      </c>
      <c r="C866" s="8">
        <v>271000</v>
      </c>
      <c r="D866" s="8">
        <v>269500</v>
      </c>
      <c r="E866">
        <v>264771</v>
      </c>
      <c r="F866" s="9">
        <v>125395903</v>
      </c>
      <c r="G866" s="1">
        <v>33794195858500</v>
      </c>
      <c r="H866" s="1">
        <v>26021530727500</v>
      </c>
      <c r="I866">
        <f t="shared" si="13"/>
        <v>0</v>
      </c>
    </row>
    <row r="867" spans="1:9">
      <c r="A867">
        <v>20180611</v>
      </c>
      <c r="B867" s="2" t="s">
        <v>9</v>
      </c>
      <c r="C867" s="8">
        <v>269500</v>
      </c>
      <c r="D867" s="8">
        <v>267500</v>
      </c>
      <c r="E867">
        <v>262807</v>
      </c>
      <c r="F867" s="9">
        <v>125395903</v>
      </c>
      <c r="G867" s="1">
        <v>33543404052500</v>
      </c>
      <c r="H867" s="1">
        <v>25828421037500</v>
      </c>
      <c r="I867">
        <f t="shared" si="13"/>
        <v>0</v>
      </c>
    </row>
    <row r="868" spans="1:9">
      <c r="A868">
        <v>20180612</v>
      </c>
      <c r="B868" s="2" t="s">
        <v>9</v>
      </c>
      <c r="C868" s="8">
        <v>267500</v>
      </c>
      <c r="D868" s="8">
        <v>273000</v>
      </c>
      <c r="E868">
        <v>268210</v>
      </c>
      <c r="F868" s="9">
        <v>125395903</v>
      </c>
      <c r="G868" s="1">
        <v>34233081519000</v>
      </c>
      <c r="H868" s="1">
        <v>26359472685000</v>
      </c>
      <c r="I868">
        <f t="shared" si="13"/>
        <v>0</v>
      </c>
    </row>
    <row r="869" spans="1:9">
      <c r="A869">
        <v>20180614</v>
      </c>
      <c r="B869" s="2" t="s">
        <v>9</v>
      </c>
      <c r="C869" s="8">
        <v>273000</v>
      </c>
      <c r="D869" s="8">
        <v>280000</v>
      </c>
      <c r="E869">
        <v>275087</v>
      </c>
      <c r="F869" s="9">
        <v>125395903</v>
      </c>
      <c r="G869" s="1">
        <v>35110852840000</v>
      </c>
      <c r="H869" s="1">
        <v>27035356600000</v>
      </c>
      <c r="I869">
        <f t="shared" si="13"/>
        <v>0</v>
      </c>
    </row>
    <row r="870" spans="1:9">
      <c r="A870">
        <v>20180615</v>
      </c>
      <c r="B870" s="2" t="s">
        <v>9</v>
      </c>
      <c r="C870" s="8">
        <v>280000</v>
      </c>
      <c r="D870" s="8">
        <v>298500</v>
      </c>
      <c r="E870">
        <v>293263</v>
      </c>
      <c r="F870" s="9">
        <v>125395903</v>
      </c>
      <c r="G870" s="1">
        <v>37430677045500</v>
      </c>
      <c r="H870" s="1">
        <v>28821621232500</v>
      </c>
      <c r="I870">
        <f t="shared" si="13"/>
        <v>0</v>
      </c>
    </row>
    <row r="871" spans="1:9">
      <c r="A871">
        <v>20180618</v>
      </c>
      <c r="B871" s="2" t="s">
        <v>9</v>
      </c>
      <c r="C871" s="8">
        <v>298500</v>
      </c>
      <c r="D871" s="8">
        <v>305000</v>
      </c>
      <c r="E871">
        <v>299649</v>
      </c>
      <c r="F871" s="9">
        <v>125395903</v>
      </c>
      <c r="G871" s="1">
        <v>38245750415000</v>
      </c>
      <c r="H871" s="1">
        <v>29449227725000</v>
      </c>
      <c r="I871">
        <f t="shared" si="13"/>
        <v>0</v>
      </c>
    </row>
    <row r="872" spans="1:9">
      <c r="A872">
        <v>20180619</v>
      </c>
      <c r="B872" s="2" t="s">
        <v>9</v>
      </c>
      <c r="C872" s="8">
        <v>305000</v>
      </c>
      <c r="D872" s="8">
        <v>287500</v>
      </c>
      <c r="E872">
        <v>282456</v>
      </c>
      <c r="F872" s="9">
        <v>125395903</v>
      </c>
      <c r="G872" s="1">
        <v>36051322112500</v>
      </c>
      <c r="H872" s="1">
        <v>27759517937500</v>
      </c>
      <c r="I872">
        <f t="shared" si="13"/>
        <v>0</v>
      </c>
    </row>
    <row r="873" spans="1:9">
      <c r="A873">
        <v>20180620</v>
      </c>
      <c r="B873" s="2" t="s">
        <v>9</v>
      </c>
      <c r="C873" s="8">
        <v>287500</v>
      </c>
      <c r="D873" s="8">
        <v>297000</v>
      </c>
      <c r="E873">
        <v>291789</v>
      </c>
      <c r="F873" s="9">
        <v>125395903</v>
      </c>
      <c r="G873" s="1">
        <v>37242583191000</v>
      </c>
      <c r="H873" s="1">
        <v>28676788965000</v>
      </c>
      <c r="I873">
        <f t="shared" si="13"/>
        <v>0</v>
      </c>
    </row>
    <row r="874" spans="1:9">
      <c r="A874">
        <v>20180621</v>
      </c>
      <c r="B874" s="2" t="s">
        <v>9</v>
      </c>
      <c r="C874" s="8">
        <v>297000</v>
      </c>
      <c r="D874" s="8">
        <v>292000</v>
      </c>
      <c r="E874">
        <v>286877</v>
      </c>
      <c r="F874" s="9">
        <v>125395903</v>
      </c>
      <c r="G874" s="1">
        <v>36615603676000</v>
      </c>
      <c r="H874" s="1">
        <v>28194014740000</v>
      </c>
      <c r="I874">
        <f t="shared" si="13"/>
        <v>0</v>
      </c>
    </row>
    <row r="875" spans="1:9">
      <c r="A875">
        <v>20180622</v>
      </c>
      <c r="B875" s="2" t="s">
        <v>9</v>
      </c>
      <c r="C875" s="8">
        <v>292000</v>
      </c>
      <c r="D875" s="8">
        <v>295500</v>
      </c>
      <c r="E875">
        <v>290315</v>
      </c>
      <c r="F875" s="9">
        <v>125395903</v>
      </c>
      <c r="G875" s="1">
        <v>37054489336500</v>
      </c>
      <c r="H875" s="1">
        <v>28531956697500</v>
      </c>
      <c r="I875">
        <f t="shared" si="13"/>
        <v>0</v>
      </c>
    </row>
    <row r="876" spans="1:9">
      <c r="A876">
        <v>20180625</v>
      </c>
      <c r="B876" s="2" t="s">
        <v>9</v>
      </c>
      <c r="C876" s="8">
        <v>295500</v>
      </c>
      <c r="D876" s="8">
        <v>296000</v>
      </c>
      <c r="E876">
        <v>290807</v>
      </c>
      <c r="F876" s="9">
        <v>125395903</v>
      </c>
      <c r="G876" s="1">
        <v>37117187288000</v>
      </c>
      <c r="H876" s="1">
        <v>28580234120000</v>
      </c>
      <c r="I876">
        <f t="shared" si="13"/>
        <v>0</v>
      </c>
    </row>
    <row r="877" spans="1:9">
      <c r="A877">
        <v>20180626</v>
      </c>
      <c r="B877" s="2" t="s">
        <v>9</v>
      </c>
      <c r="C877" s="8">
        <v>296000</v>
      </c>
      <c r="D877" s="8">
        <v>301000</v>
      </c>
      <c r="E877">
        <v>295719</v>
      </c>
      <c r="F877" s="9">
        <v>125395903</v>
      </c>
      <c r="G877" s="1">
        <v>37744166803000</v>
      </c>
      <c r="H877" s="1">
        <v>29063008345000</v>
      </c>
      <c r="I877">
        <f t="shared" si="13"/>
        <v>0</v>
      </c>
    </row>
    <row r="878" spans="1:9">
      <c r="A878">
        <v>20180627</v>
      </c>
      <c r="B878" s="2" t="s">
        <v>9</v>
      </c>
      <c r="C878" s="8">
        <v>301000</v>
      </c>
      <c r="D878" s="8">
        <v>302000</v>
      </c>
      <c r="E878">
        <v>296701</v>
      </c>
      <c r="F878" s="9">
        <v>125395903</v>
      </c>
      <c r="G878" s="1">
        <v>37869562706000</v>
      </c>
      <c r="H878" s="1">
        <v>29159563190000</v>
      </c>
      <c r="I878">
        <f t="shared" si="13"/>
        <v>0</v>
      </c>
    </row>
    <row r="879" spans="1:9">
      <c r="A879">
        <v>20180628</v>
      </c>
      <c r="B879" s="2" t="s">
        <v>9</v>
      </c>
      <c r="C879" s="8">
        <v>302000</v>
      </c>
      <c r="D879" s="8">
        <v>298000</v>
      </c>
      <c r="E879">
        <v>292771</v>
      </c>
      <c r="F879" s="9">
        <v>125395903</v>
      </c>
      <c r="G879" s="1">
        <v>37367979094000</v>
      </c>
      <c r="H879" s="1">
        <v>28773343810000</v>
      </c>
      <c r="I879">
        <f t="shared" si="13"/>
        <v>0</v>
      </c>
    </row>
    <row r="880" spans="1:9">
      <c r="A880">
        <v>20180629</v>
      </c>
      <c r="B880" s="2" t="s">
        <v>9</v>
      </c>
      <c r="C880" s="8">
        <v>298000</v>
      </c>
      <c r="D880" s="8">
        <v>303500</v>
      </c>
      <c r="E880">
        <v>298175</v>
      </c>
      <c r="F880" s="9">
        <v>125395903</v>
      </c>
      <c r="G880" s="1">
        <v>38057656560500</v>
      </c>
      <c r="H880" s="1">
        <v>29304395457500</v>
      </c>
      <c r="I880">
        <f t="shared" si="13"/>
        <v>0</v>
      </c>
    </row>
    <row r="881" spans="1:9">
      <c r="A881">
        <v>20180702</v>
      </c>
      <c r="B881" s="2" t="s">
        <v>9</v>
      </c>
      <c r="C881" s="8">
        <v>303500</v>
      </c>
      <c r="D881" s="8">
        <v>303500</v>
      </c>
      <c r="E881">
        <v>298175</v>
      </c>
      <c r="F881" s="9">
        <v>125395903</v>
      </c>
      <c r="G881" s="1">
        <v>38057656560500</v>
      </c>
      <c r="H881" s="1">
        <v>29304395457500</v>
      </c>
      <c r="I881">
        <f t="shared" si="13"/>
        <v>0</v>
      </c>
    </row>
    <row r="882" spans="1:9">
      <c r="A882">
        <v>20180703</v>
      </c>
      <c r="B882" s="2" t="s">
        <v>9</v>
      </c>
      <c r="C882" s="8">
        <v>303500</v>
      </c>
      <c r="D882" s="8">
        <v>303000</v>
      </c>
      <c r="E882">
        <v>297684</v>
      </c>
      <c r="F882" s="9">
        <v>125395903</v>
      </c>
      <c r="G882" s="1">
        <v>37994958609000</v>
      </c>
      <c r="H882" s="1">
        <v>29256118035000</v>
      </c>
      <c r="I882">
        <f t="shared" si="13"/>
        <v>0</v>
      </c>
    </row>
    <row r="883" spans="1:9">
      <c r="A883">
        <v>20180704</v>
      </c>
      <c r="B883" s="2" t="s">
        <v>9</v>
      </c>
      <c r="C883" s="8">
        <v>303000</v>
      </c>
      <c r="D883" s="8">
        <v>291500</v>
      </c>
      <c r="E883">
        <v>286385</v>
      </c>
      <c r="F883" s="9">
        <v>125395903</v>
      </c>
      <c r="G883" s="1">
        <v>36552905724500</v>
      </c>
      <c r="H883" s="1">
        <v>28145737317500</v>
      </c>
      <c r="I883">
        <f t="shared" si="13"/>
        <v>0</v>
      </c>
    </row>
    <row r="884" spans="1:9">
      <c r="A884">
        <v>20180705</v>
      </c>
      <c r="B884" s="2" t="s">
        <v>9</v>
      </c>
      <c r="C884" s="8">
        <v>291500</v>
      </c>
      <c r="D884" s="8">
        <v>282000</v>
      </c>
      <c r="E884">
        <v>277052</v>
      </c>
      <c r="F884" s="9">
        <v>125395903</v>
      </c>
      <c r="G884" s="1">
        <v>35361644646000</v>
      </c>
      <c r="H884" s="1">
        <v>27228466290000</v>
      </c>
      <c r="I884">
        <f t="shared" si="13"/>
        <v>0</v>
      </c>
    </row>
    <row r="885" spans="1:9">
      <c r="A885">
        <v>20180706</v>
      </c>
      <c r="B885" s="2" t="s">
        <v>9</v>
      </c>
      <c r="C885" s="8">
        <v>282000</v>
      </c>
      <c r="D885" s="8">
        <v>289500</v>
      </c>
      <c r="E885">
        <v>284421</v>
      </c>
      <c r="F885" s="9">
        <v>125395903</v>
      </c>
      <c r="G885" s="1">
        <v>36302113918500</v>
      </c>
      <c r="H885" s="1">
        <v>27952627627500</v>
      </c>
      <c r="I885">
        <f t="shared" si="13"/>
        <v>0</v>
      </c>
    </row>
    <row r="886" spans="1:9">
      <c r="A886">
        <v>20180709</v>
      </c>
      <c r="B886" s="2" t="s">
        <v>9</v>
      </c>
      <c r="C886" s="8">
        <v>289500</v>
      </c>
      <c r="D886" s="8">
        <v>284000</v>
      </c>
      <c r="E886">
        <v>279017</v>
      </c>
      <c r="F886" s="9">
        <v>125395903</v>
      </c>
      <c r="G886" s="1">
        <v>35612436452000</v>
      </c>
      <c r="H886" s="1">
        <v>27421575980000</v>
      </c>
      <c r="I886">
        <f t="shared" si="13"/>
        <v>0</v>
      </c>
    </row>
    <row r="887" spans="1:9">
      <c r="A887">
        <v>20180710</v>
      </c>
      <c r="B887" s="2" t="s">
        <v>9</v>
      </c>
      <c r="C887" s="8">
        <v>284000</v>
      </c>
      <c r="D887" s="8">
        <v>281000</v>
      </c>
      <c r="E887">
        <v>276070</v>
      </c>
      <c r="F887" s="9">
        <v>125395903</v>
      </c>
      <c r="G887" s="1">
        <v>35236248743000</v>
      </c>
      <c r="H887" s="1">
        <v>27131911445000</v>
      </c>
      <c r="I887">
        <f t="shared" si="13"/>
        <v>0</v>
      </c>
    </row>
    <row r="888" spans="1:9">
      <c r="A888">
        <v>20180711</v>
      </c>
      <c r="B888" s="2" t="s">
        <v>9</v>
      </c>
      <c r="C888" s="8">
        <v>281000</v>
      </c>
      <c r="D888" s="8">
        <v>276500</v>
      </c>
      <c r="E888">
        <v>271649</v>
      </c>
      <c r="F888" s="9">
        <v>125395903</v>
      </c>
      <c r="G888" s="1">
        <v>34671967179500</v>
      </c>
      <c r="H888" s="1">
        <v>26697414642500</v>
      </c>
      <c r="I888">
        <f t="shared" si="13"/>
        <v>0</v>
      </c>
    </row>
    <row r="889" spans="1:9">
      <c r="A889">
        <v>20180712</v>
      </c>
      <c r="B889" s="2" t="s">
        <v>9</v>
      </c>
      <c r="C889" s="8">
        <v>276500</v>
      </c>
      <c r="D889" s="8">
        <v>288000</v>
      </c>
      <c r="E889">
        <v>282947</v>
      </c>
      <c r="F889" s="9">
        <v>125395903</v>
      </c>
      <c r="G889" s="1">
        <v>36114020064000</v>
      </c>
      <c r="H889" s="1">
        <v>27807795360000</v>
      </c>
      <c r="I889">
        <f t="shared" si="13"/>
        <v>0</v>
      </c>
    </row>
    <row r="890" spans="1:9">
      <c r="A890">
        <v>20180713</v>
      </c>
      <c r="B890" s="2" t="s">
        <v>9</v>
      </c>
      <c r="C890" s="8">
        <v>288000</v>
      </c>
      <c r="D890" s="8">
        <v>288000</v>
      </c>
      <c r="E890">
        <v>282947</v>
      </c>
      <c r="F890" s="9">
        <v>125395903</v>
      </c>
      <c r="G890" s="1">
        <v>36114020064000</v>
      </c>
      <c r="H890" s="1">
        <v>27807795360000</v>
      </c>
      <c r="I890">
        <f t="shared" si="13"/>
        <v>0</v>
      </c>
    </row>
    <row r="891" spans="1:9">
      <c r="A891">
        <v>20180716</v>
      </c>
      <c r="B891" s="2" t="s">
        <v>9</v>
      </c>
      <c r="C891" s="8">
        <v>288000</v>
      </c>
      <c r="D891" s="8">
        <v>293500</v>
      </c>
      <c r="E891">
        <v>288350</v>
      </c>
      <c r="F891" s="9">
        <v>125395903</v>
      </c>
      <c r="G891" s="1">
        <v>36803697530500</v>
      </c>
      <c r="H891" s="1">
        <v>28338847007500</v>
      </c>
      <c r="I891">
        <f t="shared" si="13"/>
        <v>0</v>
      </c>
    </row>
    <row r="892" spans="1:9">
      <c r="A892">
        <v>20180717</v>
      </c>
      <c r="B892" s="2" t="s">
        <v>9</v>
      </c>
      <c r="C892" s="8">
        <v>293500</v>
      </c>
      <c r="D892" s="8">
        <v>295500</v>
      </c>
      <c r="E892">
        <v>290315</v>
      </c>
      <c r="F892" s="9">
        <v>125395903</v>
      </c>
      <c r="G892" s="1">
        <v>37054489336500</v>
      </c>
      <c r="H892" s="1">
        <v>28531956697500</v>
      </c>
      <c r="I892">
        <f t="shared" si="13"/>
        <v>0</v>
      </c>
    </row>
    <row r="893" spans="1:9">
      <c r="A893">
        <v>20180718</v>
      </c>
      <c r="B893" s="2" t="s">
        <v>9</v>
      </c>
      <c r="C893" s="8">
        <v>295500</v>
      </c>
      <c r="D893" s="8">
        <v>290000</v>
      </c>
      <c r="E893">
        <v>284912</v>
      </c>
      <c r="F893" s="9">
        <v>125395903</v>
      </c>
      <c r="G893" s="1">
        <v>36364811870000</v>
      </c>
      <c r="H893" s="1">
        <v>28000905050000</v>
      </c>
      <c r="I893">
        <f t="shared" si="13"/>
        <v>0</v>
      </c>
    </row>
    <row r="894" spans="1:9">
      <c r="A894">
        <v>20180719</v>
      </c>
      <c r="B894" s="2" t="s">
        <v>9</v>
      </c>
      <c r="C894" s="8">
        <v>290000</v>
      </c>
      <c r="D894" s="8">
        <v>288500</v>
      </c>
      <c r="E894">
        <v>283438</v>
      </c>
      <c r="F894" s="9">
        <v>125395903</v>
      </c>
      <c r="G894" s="1">
        <v>36176718015500</v>
      </c>
      <c r="H894" s="1">
        <v>27856072782500</v>
      </c>
      <c r="I894">
        <f t="shared" si="13"/>
        <v>0</v>
      </c>
    </row>
    <row r="895" spans="1:9">
      <c r="A895">
        <v>20180720</v>
      </c>
      <c r="B895" s="2" t="s">
        <v>9</v>
      </c>
      <c r="C895" s="8">
        <v>288500</v>
      </c>
      <c r="D895" s="8">
        <v>285500</v>
      </c>
      <c r="E895">
        <v>280491</v>
      </c>
      <c r="F895" s="9">
        <v>125395903</v>
      </c>
      <c r="G895" s="1">
        <v>35800530306500</v>
      </c>
      <c r="H895" s="1">
        <v>27566408247500</v>
      </c>
      <c r="I895">
        <f t="shared" si="13"/>
        <v>0</v>
      </c>
    </row>
    <row r="896" spans="1:9">
      <c r="A896">
        <v>20180723</v>
      </c>
      <c r="B896" s="2" t="s">
        <v>9</v>
      </c>
      <c r="C896" s="8">
        <v>285500</v>
      </c>
      <c r="D896" s="8">
        <v>267500</v>
      </c>
      <c r="E896">
        <v>262807</v>
      </c>
      <c r="F896" s="9">
        <v>125395903</v>
      </c>
      <c r="G896" s="1">
        <v>33543404052500</v>
      </c>
      <c r="H896" s="1">
        <v>25828421037500</v>
      </c>
      <c r="I896">
        <f t="shared" si="13"/>
        <v>0</v>
      </c>
    </row>
    <row r="897" spans="1:9">
      <c r="A897">
        <v>20180724</v>
      </c>
      <c r="B897" s="2" t="s">
        <v>9</v>
      </c>
      <c r="C897" s="8">
        <v>267500</v>
      </c>
      <c r="D897" s="8">
        <v>265000</v>
      </c>
      <c r="E897">
        <v>260350</v>
      </c>
      <c r="F897" s="9">
        <v>125395903</v>
      </c>
      <c r="G897" s="1">
        <v>33229914295000</v>
      </c>
      <c r="H897" s="1">
        <v>25587033925000</v>
      </c>
      <c r="I897">
        <f t="shared" si="13"/>
        <v>0</v>
      </c>
    </row>
    <row r="898" spans="1:9">
      <c r="A898">
        <v>20180725</v>
      </c>
      <c r="B898" s="2" t="s">
        <v>9</v>
      </c>
      <c r="C898" s="8">
        <v>265000</v>
      </c>
      <c r="D898" s="8">
        <v>251000</v>
      </c>
      <c r="E898">
        <v>246596</v>
      </c>
      <c r="F898" s="9">
        <v>125395903</v>
      </c>
      <c r="G898" s="1">
        <v>31474371653000</v>
      </c>
      <c r="H898" s="1">
        <v>24235266095000</v>
      </c>
      <c r="I898">
        <f t="shared" si="13"/>
        <v>0</v>
      </c>
    </row>
    <row r="899" spans="1:9">
      <c r="A899">
        <v>20180726</v>
      </c>
      <c r="B899" s="2" t="s">
        <v>9</v>
      </c>
      <c r="C899" s="8">
        <v>251000</v>
      </c>
      <c r="D899" s="8">
        <v>254500</v>
      </c>
      <c r="E899">
        <v>250035</v>
      </c>
      <c r="F899" s="9">
        <v>125395903</v>
      </c>
      <c r="G899" s="1">
        <v>31913257313500</v>
      </c>
      <c r="H899" s="1">
        <v>24573208052500</v>
      </c>
      <c r="I899">
        <f t="shared" ref="I899:I962" si="14">IF(C899*F899=D898*F898,0,1)</f>
        <v>0</v>
      </c>
    </row>
    <row r="900" spans="1:9">
      <c r="A900">
        <v>20180727</v>
      </c>
      <c r="B900" s="2" t="s">
        <v>9</v>
      </c>
      <c r="C900" s="8">
        <v>254500</v>
      </c>
      <c r="D900" s="8">
        <v>256500</v>
      </c>
      <c r="E900">
        <v>252000</v>
      </c>
      <c r="F900" s="9">
        <v>125395903</v>
      </c>
      <c r="G900" s="1">
        <v>32164049119500</v>
      </c>
      <c r="H900" s="1">
        <v>24766317742500</v>
      </c>
      <c r="I900">
        <f t="shared" si="14"/>
        <v>0</v>
      </c>
    </row>
    <row r="901" spans="1:9">
      <c r="A901">
        <v>20180730</v>
      </c>
      <c r="B901" s="2" t="s">
        <v>9</v>
      </c>
      <c r="C901" s="8">
        <v>256500</v>
      </c>
      <c r="D901" s="8">
        <v>258000</v>
      </c>
      <c r="E901">
        <v>253473</v>
      </c>
      <c r="F901" s="9">
        <v>125395903</v>
      </c>
      <c r="G901" s="1">
        <v>32352142974000</v>
      </c>
      <c r="H901" s="1">
        <v>24911150010000</v>
      </c>
      <c r="I901">
        <f t="shared" si="14"/>
        <v>0</v>
      </c>
    </row>
    <row r="902" spans="1:9">
      <c r="A902">
        <v>20180731</v>
      </c>
      <c r="B902" s="2" t="s">
        <v>9</v>
      </c>
      <c r="C902" s="8">
        <v>258000</v>
      </c>
      <c r="D902" s="8">
        <v>271500</v>
      </c>
      <c r="E902">
        <v>266736</v>
      </c>
      <c r="F902" s="9">
        <v>125395903</v>
      </c>
      <c r="G902" s="1">
        <v>34044987664500</v>
      </c>
      <c r="H902" s="1">
        <v>26214640417500</v>
      </c>
      <c r="I902">
        <f t="shared" si="14"/>
        <v>0</v>
      </c>
    </row>
    <row r="903" spans="1:9">
      <c r="A903">
        <v>20180801</v>
      </c>
      <c r="B903" s="2" t="s">
        <v>9</v>
      </c>
      <c r="C903" s="8">
        <v>271500</v>
      </c>
      <c r="D903" s="8">
        <v>280500</v>
      </c>
      <c r="E903">
        <v>275578</v>
      </c>
      <c r="F903" s="9">
        <v>125395903</v>
      </c>
      <c r="G903" s="1">
        <v>35173550791500</v>
      </c>
      <c r="H903" s="1">
        <v>27083634022500</v>
      </c>
      <c r="I903">
        <f t="shared" si="14"/>
        <v>0</v>
      </c>
    </row>
    <row r="904" spans="1:9">
      <c r="A904">
        <v>20180802</v>
      </c>
      <c r="B904" s="2" t="s">
        <v>9</v>
      </c>
      <c r="C904" s="8">
        <v>280500</v>
      </c>
      <c r="D904" s="8">
        <v>281500</v>
      </c>
      <c r="E904">
        <v>276561</v>
      </c>
      <c r="F904" s="9">
        <v>125395903</v>
      </c>
      <c r="G904" s="1">
        <v>35298946694500</v>
      </c>
      <c r="H904" s="1">
        <v>27180188867500</v>
      </c>
      <c r="I904">
        <f t="shared" si="14"/>
        <v>0</v>
      </c>
    </row>
    <row r="905" spans="1:9">
      <c r="A905">
        <v>20180803</v>
      </c>
      <c r="B905" s="2" t="s">
        <v>9</v>
      </c>
      <c r="C905" s="8">
        <v>281500</v>
      </c>
      <c r="D905" s="8">
        <v>280500</v>
      </c>
      <c r="E905">
        <v>275578</v>
      </c>
      <c r="F905" s="9">
        <v>125395903</v>
      </c>
      <c r="G905" s="1">
        <v>35173550791500</v>
      </c>
      <c r="H905" s="1">
        <v>27083634022500</v>
      </c>
      <c r="I905">
        <f t="shared" si="14"/>
        <v>0</v>
      </c>
    </row>
    <row r="906" spans="1:9">
      <c r="A906">
        <v>20180806</v>
      </c>
      <c r="B906" s="2" t="s">
        <v>9</v>
      </c>
      <c r="C906" s="8">
        <v>280500</v>
      </c>
      <c r="D906" s="8">
        <v>274000</v>
      </c>
      <c r="E906">
        <v>269192</v>
      </c>
      <c r="F906" s="9">
        <v>125395903</v>
      </c>
      <c r="G906" s="1">
        <v>34358477422000</v>
      </c>
      <c r="H906" s="1">
        <v>26456027530000</v>
      </c>
      <c r="I906">
        <f t="shared" si="14"/>
        <v>0</v>
      </c>
    </row>
    <row r="907" spans="1:9">
      <c r="A907">
        <v>20180807</v>
      </c>
      <c r="B907" s="2" t="s">
        <v>9</v>
      </c>
      <c r="C907" s="8">
        <v>274000</v>
      </c>
      <c r="D907" s="8">
        <v>274500</v>
      </c>
      <c r="E907">
        <v>269684</v>
      </c>
      <c r="F907" s="9">
        <v>125395903</v>
      </c>
      <c r="G907" s="1">
        <v>34421175373500</v>
      </c>
      <c r="H907" s="1">
        <v>26504304952500</v>
      </c>
      <c r="I907">
        <f t="shared" si="14"/>
        <v>0</v>
      </c>
    </row>
    <row r="908" spans="1:9">
      <c r="A908">
        <v>20180808</v>
      </c>
      <c r="B908" s="2" t="s">
        <v>9</v>
      </c>
      <c r="C908" s="8">
        <v>274500</v>
      </c>
      <c r="D908" s="8">
        <v>276000</v>
      </c>
      <c r="E908">
        <v>271157</v>
      </c>
      <c r="F908" s="9">
        <v>125395903</v>
      </c>
      <c r="G908" s="1">
        <v>34609269228000</v>
      </c>
      <c r="H908" s="1">
        <v>26649137220000</v>
      </c>
      <c r="I908">
        <f t="shared" si="14"/>
        <v>0</v>
      </c>
    </row>
    <row r="909" spans="1:9">
      <c r="A909">
        <v>20180809</v>
      </c>
      <c r="B909" s="2" t="s">
        <v>9</v>
      </c>
      <c r="C909" s="8">
        <v>276000</v>
      </c>
      <c r="D909" s="8">
        <v>276000</v>
      </c>
      <c r="E909">
        <v>271157</v>
      </c>
      <c r="F909" s="9">
        <v>125395903</v>
      </c>
      <c r="G909" s="1">
        <v>34609269228000</v>
      </c>
      <c r="H909" s="1">
        <v>26649137220000</v>
      </c>
      <c r="I909">
        <f t="shared" si="14"/>
        <v>0</v>
      </c>
    </row>
    <row r="910" spans="1:9">
      <c r="A910">
        <v>20180810</v>
      </c>
      <c r="B910" s="2" t="s">
        <v>9</v>
      </c>
      <c r="C910" s="8">
        <v>276000</v>
      </c>
      <c r="D910" s="8">
        <v>272000</v>
      </c>
      <c r="E910">
        <v>267228</v>
      </c>
      <c r="F910" s="9">
        <v>125395903</v>
      </c>
      <c r="G910" s="1">
        <v>34107685616000</v>
      </c>
      <c r="H910" s="1">
        <v>26262917840000</v>
      </c>
      <c r="I910">
        <f t="shared" si="14"/>
        <v>0</v>
      </c>
    </row>
    <row r="911" spans="1:9">
      <c r="A911">
        <v>20180813</v>
      </c>
      <c r="B911" s="2" t="s">
        <v>9</v>
      </c>
      <c r="C911" s="8">
        <v>272000</v>
      </c>
      <c r="D911" s="8">
        <v>260500</v>
      </c>
      <c r="E911">
        <v>255929</v>
      </c>
      <c r="F911" s="9">
        <v>125395903</v>
      </c>
      <c r="G911" s="1">
        <v>32665632731500</v>
      </c>
      <c r="H911" s="1">
        <v>25152537122500</v>
      </c>
      <c r="I911">
        <f t="shared" si="14"/>
        <v>0</v>
      </c>
    </row>
    <row r="912" spans="1:9">
      <c r="A912">
        <v>20180814</v>
      </c>
      <c r="B912" s="2" t="s">
        <v>9</v>
      </c>
      <c r="C912" s="8">
        <v>260500</v>
      </c>
      <c r="D912" s="8">
        <v>261000</v>
      </c>
      <c r="E912">
        <v>256421</v>
      </c>
      <c r="F912" s="9">
        <v>125395903</v>
      </c>
      <c r="G912" s="1">
        <v>32728330683000</v>
      </c>
      <c r="H912" s="1">
        <v>25200814545000</v>
      </c>
      <c r="I912">
        <f t="shared" si="14"/>
        <v>0</v>
      </c>
    </row>
    <row r="913" spans="1:9">
      <c r="A913">
        <v>20180816</v>
      </c>
      <c r="B913" s="2" t="s">
        <v>9</v>
      </c>
      <c r="C913" s="8">
        <v>261000</v>
      </c>
      <c r="D913" s="8">
        <v>258500</v>
      </c>
      <c r="E913">
        <v>253964</v>
      </c>
      <c r="F913" s="9">
        <v>125395903</v>
      </c>
      <c r="G913" s="1">
        <v>32414840925500</v>
      </c>
      <c r="H913" s="1">
        <v>24959427432500</v>
      </c>
      <c r="I913">
        <f t="shared" si="14"/>
        <v>0</v>
      </c>
    </row>
    <row r="914" spans="1:9">
      <c r="A914">
        <v>20180817</v>
      </c>
      <c r="B914" s="2" t="s">
        <v>9</v>
      </c>
      <c r="C914" s="8">
        <v>258500</v>
      </c>
      <c r="D914" s="8">
        <v>263000</v>
      </c>
      <c r="E914">
        <v>258385</v>
      </c>
      <c r="F914" s="9">
        <v>125395903</v>
      </c>
      <c r="G914" s="1">
        <v>32979122489000</v>
      </c>
      <c r="H914" s="1">
        <v>25393924235000</v>
      </c>
      <c r="I914">
        <f t="shared" si="14"/>
        <v>0</v>
      </c>
    </row>
    <row r="915" spans="1:9">
      <c r="A915">
        <v>20180820</v>
      </c>
      <c r="B915" s="2" t="s">
        <v>9</v>
      </c>
      <c r="C915" s="8">
        <v>263000</v>
      </c>
      <c r="D915" s="8">
        <v>261000</v>
      </c>
      <c r="E915">
        <v>256421</v>
      </c>
      <c r="F915" s="9">
        <v>125395903</v>
      </c>
      <c r="G915" s="1">
        <v>32728330683000</v>
      </c>
      <c r="H915" s="1">
        <v>25200814545000</v>
      </c>
      <c r="I915">
        <f t="shared" si="14"/>
        <v>0</v>
      </c>
    </row>
    <row r="916" spans="1:9">
      <c r="A916">
        <v>20180821</v>
      </c>
      <c r="B916" s="2" t="s">
        <v>9</v>
      </c>
      <c r="C916" s="8">
        <v>261000</v>
      </c>
      <c r="D916" s="8">
        <v>268500</v>
      </c>
      <c r="E916">
        <v>263789</v>
      </c>
      <c r="F916" s="9">
        <v>125395903</v>
      </c>
      <c r="G916" s="1">
        <v>33668799955500</v>
      </c>
      <c r="H916" s="1">
        <v>25924975882500</v>
      </c>
      <c r="I916">
        <f t="shared" si="14"/>
        <v>0</v>
      </c>
    </row>
    <row r="917" spans="1:9">
      <c r="A917">
        <v>20180822</v>
      </c>
      <c r="B917" s="2" t="s">
        <v>9</v>
      </c>
      <c r="C917" s="8">
        <v>268500</v>
      </c>
      <c r="D917" s="8">
        <v>268500</v>
      </c>
      <c r="E917">
        <v>263789</v>
      </c>
      <c r="F917" s="9">
        <v>125395903</v>
      </c>
      <c r="G917" s="1">
        <v>33668799955500</v>
      </c>
      <c r="H917" s="1">
        <v>25924975882500</v>
      </c>
      <c r="I917">
        <f t="shared" si="14"/>
        <v>0</v>
      </c>
    </row>
    <row r="918" spans="1:9">
      <c r="A918">
        <v>20180823</v>
      </c>
      <c r="B918" s="2" t="s">
        <v>9</v>
      </c>
      <c r="C918" s="8">
        <v>268500</v>
      </c>
      <c r="D918" s="8">
        <v>274000</v>
      </c>
      <c r="E918">
        <v>269192</v>
      </c>
      <c r="F918" s="9">
        <v>125395903</v>
      </c>
      <c r="G918" s="1">
        <v>34358477422000</v>
      </c>
      <c r="H918" s="1">
        <v>26456027530000</v>
      </c>
      <c r="I918">
        <f t="shared" si="14"/>
        <v>0</v>
      </c>
    </row>
    <row r="919" spans="1:9">
      <c r="A919">
        <v>20180824</v>
      </c>
      <c r="B919" s="2" t="s">
        <v>9</v>
      </c>
      <c r="C919" s="8">
        <v>274000</v>
      </c>
      <c r="D919" s="8">
        <v>279500</v>
      </c>
      <c r="E919">
        <v>274596</v>
      </c>
      <c r="F919" s="9">
        <v>125395903</v>
      </c>
      <c r="G919" s="1">
        <v>35048154888500</v>
      </c>
      <c r="H919" s="1">
        <v>26987079177500</v>
      </c>
      <c r="I919">
        <f t="shared" si="14"/>
        <v>0</v>
      </c>
    </row>
    <row r="920" spans="1:9">
      <c r="A920">
        <v>20180827</v>
      </c>
      <c r="B920" s="2" t="s">
        <v>9</v>
      </c>
      <c r="C920" s="8">
        <v>279500</v>
      </c>
      <c r="D920" s="8">
        <v>278000</v>
      </c>
      <c r="E920">
        <v>273122</v>
      </c>
      <c r="F920" s="9">
        <v>125395903</v>
      </c>
      <c r="G920" s="1">
        <v>34860061034000</v>
      </c>
      <c r="H920" s="1">
        <v>26842246910000</v>
      </c>
      <c r="I920">
        <f t="shared" si="14"/>
        <v>0</v>
      </c>
    </row>
    <row r="921" spans="1:9">
      <c r="A921">
        <v>20180828</v>
      </c>
      <c r="B921" s="2" t="s">
        <v>9</v>
      </c>
      <c r="C921" s="8">
        <v>278000</v>
      </c>
      <c r="D921" s="8">
        <v>269000</v>
      </c>
      <c r="E921">
        <v>264280</v>
      </c>
      <c r="F921" s="9">
        <v>125395903</v>
      </c>
      <c r="G921" s="1">
        <v>33731497907000</v>
      </c>
      <c r="H921" s="1">
        <v>25973253305000</v>
      </c>
      <c r="I921">
        <f t="shared" si="14"/>
        <v>0</v>
      </c>
    </row>
    <row r="922" spans="1:9">
      <c r="A922">
        <v>20180829</v>
      </c>
      <c r="B922" s="2" t="s">
        <v>9</v>
      </c>
      <c r="C922" s="8">
        <v>269000</v>
      </c>
      <c r="D922" s="8">
        <v>269500</v>
      </c>
      <c r="E922">
        <v>264771</v>
      </c>
      <c r="F922" s="9">
        <v>125395903</v>
      </c>
      <c r="G922" s="1">
        <v>33794195858500</v>
      </c>
      <c r="H922" s="1">
        <v>26021530727500</v>
      </c>
      <c r="I922">
        <f t="shared" si="14"/>
        <v>0</v>
      </c>
    </row>
    <row r="923" spans="1:9">
      <c r="A923">
        <v>20180830</v>
      </c>
      <c r="B923" s="2" t="s">
        <v>9</v>
      </c>
      <c r="C923" s="8">
        <v>269500</v>
      </c>
      <c r="D923" s="8">
        <v>266500</v>
      </c>
      <c r="E923">
        <v>261824</v>
      </c>
      <c r="F923" s="9">
        <v>125395903</v>
      </c>
      <c r="G923" s="1">
        <v>33418008149500</v>
      </c>
      <c r="H923" s="1">
        <v>25731866192500</v>
      </c>
      <c r="I923">
        <f t="shared" si="14"/>
        <v>0</v>
      </c>
    </row>
    <row r="924" spans="1:9">
      <c r="A924">
        <v>20180831</v>
      </c>
      <c r="B924" s="2" t="s">
        <v>9</v>
      </c>
      <c r="C924" s="8">
        <v>266500</v>
      </c>
      <c r="D924" s="8">
        <v>270000</v>
      </c>
      <c r="E924">
        <v>265263</v>
      </c>
      <c r="F924" s="9">
        <v>125395903</v>
      </c>
      <c r="G924" s="1">
        <v>33856893810000</v>
      </c>
      <c r="H924" s="1">
        <v>26069808150000</v>
      </c>
      <c r="I924">
        <f t="shared" si="14"/>
        <v>0</v>
      </c>
    </row>
    <row r="925" spans="1:9">
      <c r="A925">
        <v>20180903</v>
      </c>
      <c r="B925" s="2" t="s">
        <v>9</v>
      </c>
      <c r="C925" s="8">
        <v>270000</v>
      </c>
      <c r="D925" s="8">
        <v>267000</v>
      </c>
      <c r="E925">
        <v>262315</v>
      </c>
      <c r="F925" s="9">
        <v>125395903</v>
      </c>
      <c r="G925" s="1">
        <v>33480706101000</v>
      </c>
      <c r="H925" s="1">
        <v>25780143615000</v>
      </c>
      <c r="I925">
        <f t="shared" si="14"/>
        <v>0</v>
      </c>
    </row>
    <row r="926" spans="1:9">
      <c r="A926">
        <v>20180904</v>
      </c>
      <c r="B926" s="2" t="s">
        <v>9</v>
      </c>
      <c r="C926" s="8">
        <v>267000</v>
      </c>
      <c r="D926" s="8">
        <v>280000</v>
      </c>
      <c r="E926">
        <v>275087</v>
      </c>
      <c r="F926" s="9">
        <v>125395903</v>
      </c>
      <c r="G926" s="1">
        <v>35110852840000</v>
      </c>
      <c r="H926" s="1">
        <v>27035356600000</v>
      </c>
      <c r="I926">
        <f t="shared" si="14"/>
        <v>0</v>
      </c>
    </row>
    <row r="927" spans="1:9">
      <c r="A927">
        <v>20180905</v>
      </c>
      <c r="B927" s="2" t="s">
        <v>9</v>
      </c>
      <c r="C927" s="8">
        <v>280000</v>
      </c>
      <c r="D927" s="8">
        <v>274500</v>
      </c>
      <c r="E927">
        <v>269684</v>
      </c>
      <c r="F927" s="9">
        <v>125395903</v>
      </c>
      <c r="G927" s="1">
        <v>34421175373500</v>
      </c>
      <c r="H927" s="1">
        <v>26504304952500</v>
      </c>
      <c r="I927">
        <f t="shared" si="14"/>
        <v>0</v>
      </c>
    </row>
    <row r="928" spans="1:9">
      <c r="A928">
        <v>20180906</v>
      </c>
      <c r="B928" s="2" t="s">
        <v>9</v>
      </c>
      <c r="C928" s="8">
        <v>274500</v>
      </c>
      <c r="D928" s="8">
        <v>277500</v>
      </c>
      <c r="E928">
        <v>272631</v>
      </c>
      <c r="F928" s="9">
        <v>125395903</v>
      </c>
      <c r="G928" s="1">
        <v>34797363082500</v>
      </c>
      <c r="H928" s="1">
        <v>26793969487500</v>
      </c>
      <c r="I928">
        <f t="shared" si="14"/>
        <v>0</v>
      </c>
    </row>
    <row r="929" spans="1:9">
      <c r="A929">
        <v>20180907</v>
      </c>
      <c r="B929" s="2" t="s">
        <v>9</v>
      </c>
      <c r="C929" s="8">
        <v>277500</v>
      </c>
      <c r="D929" s="8">
        <v>279500</v>
      </c>
      <c r="E929">
        <v>274596</v>
      </c>
      <c r="F929" s="9">
        <v>125395903</v>
      </c>
      <c r="G929" s="1">
        <v>35048154888500</v>
      </c>
      <c r="H929" s="1">
        <v>26987079177500</v>
      </c>
      <c r="I929">
        <f t="shared" si="14"/>
        <v>0</v>
      </c>
    </row>
    <row r="930" spans="1:9">
      <c r="A930">
        <v>20180910</v>
      </c>
      <c r="B930" s="2" t="s">
        <v>9</v>
      </c>
      <c r="C930" s="8">
        <v>279500</v>
      </c>
      <c r="D930" s="8">
        <v>274000</v>
      </c>
      <c r="E930">
        <v>269192</v>
      </c>
      <c r="F930" s="9">
        <v>125395903</v>
      </c>
      <c r="G930" s="1">
        <v>34358477422000</v>
      </c>
      <c r="H930" s="1">
        <v>26456027530000</v>
      </c>
      <c r="I930">
        <f t="shared" si="14"/>
        <v>0</v>
      </c>
    </row>
    <row r="931" spans="1:9">
      <c r="A931">
        <v>20180911</v>
      </c>
      <c r="B931" s="2" t="s">
        <v>9</v>
      </c>
      <c r="C931" s="8">
        <v>274000</v>
      </c>
      <c r="D931" s="8">
        <v>274500</v>
      </c>
      <c r="E931">
        <v>269684</v>
      </c>
      <c r="F931" s="9">
        <v>125395903</v>
      </c>
      <c r="G931" s="1">
        <v>34421175373500</v>
      </c>
      <c r="H931" s="1">
        <v>26504304952500</v>
      </c>
      <c r="I931">
        <f t="shared" si="14"/>
        <v>0</v>
      </c>
    </row>
    <row r="932" spans="1:9">
      <c r="A932">
        <v>20180912</v>
      </c>
      <c r="B932" s="2" t="s">
        <v>9</v>
      </c>
      <c r="C932" s="8">
        <v>274500</v>
      </c>
      <c r="D932" s="8">
        <v>285000</v>
      </c>
      <c r="E932">
        <v>280000</v>
      </c>
      <c r="F932" s="9">
        <v>125395903</v>
      </c>
      <c r="G932" s="1">
        <v>35737832355000</v>
      </c>
      <c r="H932" s="1">
        <v>27518130825000</v>
      </c>
      <c r="I932">
        <f t="shared" si="14"/>
        <v>0</v>
      </c>
    </row>
    <row r="933" spans="1:9">
      <c r="A933">
        <v>20180913</v>
      </c>
      <c r="B933" s="2" t="s">
        <v>9</v>
      </c>
      <c r="C933" s="8">
        <v>285000</v>
      </c>
      <c r="D933" s="8">
        <v>293500</v>
      </c>
      <c r="E933">
        <v>288350</v>
      </c>
      <c r="F933" s="9">
        <v>125395903</v>
      </c>
      <c r="G933" s="1">
        <v>36803697530500</v>
      </c>
      <c r="H933" s="1">
        <v>28338847007500</v>
      </c>
      <c r="I933">
        <f t="shared" si="14"/>
        <v>0</v>
      </c>
    </row>
    <row r="934" spans="1:9">
      <c r="A934">
        <v>20180914</v>
      </c>
      <c r="B934" s="2" t="s">
        <v>9</v>
      </c>
      <c r="C934" s="8">
        <v>293500</v>
      </c>
      <c r="D934" s="8">
        <v>291000</v>
      </c>
      <c r="E934">
        <v>285894</v>
      </c>
      <c r="F934" s="9">
        <v>125395903</v>
      </c>
      <c r="G934" s="1">
        <v>36490207773000</v>
      </c>
      <c r="H934" s="1">
        <v>28097459895000</v>
      </c>
      <c r="I934">
        <f t="shared" si="14"/>
        <v>0</v>
      </c>
    </row>
    <row r="935" spans="1:9">
      <c r="A935">
        <v>20180917</v>
      </c>
      <c r="B935" s="2" t="s">
        <v>9</v>
      </c>
      <c r="C935" s="8">
        <v>291000</v>
      </c>
      <c r="D935" s="8">
        <v>302500</v>
      </c>
      <c r="E935">
        <v>297192</v>
      </c>
      <c r="F935" s="9">
        <v>125395903</v>
      </c>
      <c r="G935" s="1">
        <v>37932260657500</v>
      </c>
      <c r="H935" s="1">
        <v>29207840612500</v>
      </c>
      <c r="I935">
        <f t="shared" si="14"/>
        <v>0</v>
      </c>
    </row>
    <row r="936" spans="1:9">
      <c r="A936">
        <v>20180918</v>
      </c>
      <c r="B936" s="2" t="s">
        <v>9</v>
      </c>
      <c r="C936" s="8">
        <v>302500</v>
      </c>
      <c r="D936" s="8">
        <v>300500</v>
      </c>
      <c r="E936">
        <v>295228</v>
      </c>
      <c r="F936" s="9">
        <v>125395903</v>
      </c>
      <c r="G936" s="1">
        <v>37681468851500</v>
      </c>
      <c r="H936" s="1">
        <v>29014730922500</v>
      </c>
      <c r="I936">
        <f t="shared" si="14"/>
        <v>0</v>
      </c>
    </row>
    <row r="937" spans="1:9">
      <c r="A937">
        <v>20180919</v>
      </c>
      <c r="B937" s="2" t="s">
        <v>9</v>
      </c>
      <c r="C937" s="8">
        <v>300500</v>
      </c>
      <c r="D937" s="8">
        <v>306000</v>
      </c>
      <c r="E937">
        <v>300631</v>
      </c>
      <c r="F937" s="9">
        <v>125395903</v>
      </c>
      <c r="G937" s="1">
        <v>38371146318000</v>
      </c>
      <c r="H937" s="1">
        <v>29545782570000</v>
      </c>
      <c r="I937">
        <f t="shared" si="14"/>
        <v>0</v>
      </c>
    </row>
    <row r="938" spans="1:9">
      <c r="A938">
        <v>20180920</v>
      </c>
      <c r="B938" s="2" t="s">
        <v>9</v>
      </c>
      <c r="C938" s="8">
        <v>306000</v>
      </c>
      <c r="D938" s="8">
        <v>296500</v>
      </c>
      <c r="E938">
        <v>291298</v>
      </c>
      <c r="F938" s="9">
        <v>125395903</v>
      </c>
      <c r="G938" s="1">
        <v>37179885239500</v>
      </c>
      <c r="H938" s="1">
        <v>28628511542500</v>
      </c>
      <c r="I938">
        <f t="shared" si="14"/>
        <v>0</v>
      </c>
    </row>
    <row r="939" spans="1:9">
      <c r="A939">
        <v>20180921</v>
      </c>
      <c r="B939" s="2" t="s">
        <v>9</v>
      </c>
      <c r="C939" s="8">
        <v>296500</v>
      </c>
      <c r="D939" s="8">
        <v>302500</v>
      </c>
      <c r="E939">
        <v>297192</v>
      </c>
      <c r="F939" s="9">
        <v>125395903</v>
      </c>
      <c r="G939" s="1">
        <v>37932260657500</v>
      </c>
      <c r="H939" s="1">
        <v>29207840612500</v>
      </c>
      <c r="I939">
        <f t="shared" si="14"/>
        <v>0</v>
      </c>
    </row>
    <row r="940" spans="1:9">
      <c r="A940">
        <v>20180927</v>
      </c>
      <c r="B940" s="2" t="s">
        <v>9</v>
      </c>
      <c r="C940" s="8">
        <v>302500</v>
      </c>
      <c r="D940" s="8">
        <v>301000</v>
      </c>
      <c r="E940">
        <v>295719</v>
      </c>
      <c r="F940" s="9">
        <v>125395903</v>
      </c>
      <c r="G940" s="1">
        <v>37744166803000</v>
      </c>
      <c r="H940" s="1">
        <v>29063008345000</v>
      </c>
      <c r="I940">
        <f t="shared" si="14"/>
        <v>0</v>
      </c>
    </row>
    <row r="941" spans="1:9">
      <c r="A941">
        <v>20180928</v>
      </c>
      <c r="B941" s="2" t="s">
        <v>9</v>
      </c>
      <c r="C941" s="8">
        <v>301000</v>
      </c>
      <c r="D941" s="8">
        <v>297000</v>
      </c>
      <c r="E941">
        <v>291789</v>
      </c>
      <c r="F941" s="9">
        <v>125395903</v>
      </c>
      <c r="G941" s="1">
        <v>37242583191000</v>
      </c>
      <c r="H941" s="1">
        <v>28676788965000</v>
      </c>
      <c r="I941">
        <f t="shared" si="14"/>
        <v>0</v>
      </c>
    </row>
    <row r="942" spans="1:9">
      <c r="A942">
        <v>20181001</v>
      </c>
      <c r="B942" s="2" t="s">
        <v>9</v>
      </c>
      <c r="C942" s="8">
        <v>297000</v>
      </c>
      <c r="D942" s="8">
        <v>292000</v>
      </c>
      <c r="E942">
        <v>286877</v>
      </c>
      <c r="F942" s="9">
        <v>125395903</v>
      </c>
      <c r="G942" s="1">
        <v>36615603676000</v>
      </c>
      <c r="H942" s="1">
        <v>28194014740000</v>
      </c>
      <c r="I942">
        <f t="shared" si="14"/>
        <v>0</v>
      </c>
    </row>
    <row r="943" spans="1:9">
      <c r="A943">
        <v>20181002</v>
      </c>
      <c r="B943" s="2" t="s">
        <v>9</v>
      </c>
      <c r="C943" s="8">
        <v>292000</v>
      </c>
      <c r="D943" s="8">
        <v>288500</v>
      </c>
      <c r="E943">
        <v>283438</v>
      </c>
      <c r="F943" s="9">
        <v>125395903</v>
      </c>
      <c r="G943" s="1">
        <v>36176718015500</v>
      </c>
      <c r="H943" s="1">
        <v>27856072782500</v>
      </c>
      <c r="I943">
        <f t="shared" si="14"/>
        <v>0</v>
      </c>
    </row>
    <row r="944" spans="1:9">
      <c r="A944">
        <v>20181004</v>
      </c>
      <c r="B944" s="2" t="s">
        <v>9</v>
      </c>
      <c r="C944" s="8">
        <v>288500</v>
      </c>
      <c r="D944" s="8">
        <v>290500</v>
      </c>
      <c r="E944">
        <v>285403</v>
      </c>
      <c r="F944" s="9">
        <v>125395903</v>
      </c>
      <c r="G944" s="1">
        <v>36427509821500</v>
      </c>
      <c r="H944" s="1">
        <v>28049182472500</v>
      </c>
      <c r="I944">
        <f t="shared" si="14"/>
        <v>0</v>
      </c>
    </row>
    <row r="945" spans="1:9">
      <c r="A945">
        <v>20181005</v>
      </c>
      <c r="B945" s="2" t="s">
        <v>9</v>
      </c>
      <c r="C945" s="8">
        <v>290500</v>
      </c>
      <c r="D945" s="8">
        <v>289000</v>
      </c>
      <c r="E945">
        <v>283929</v>
      </c>
      <c r="F945" s="9">
        <v>125395903</v>
      </c>
      <c r="G945" s="1">
        <v>36239415967000</v>
      </c>
      <c r="H945" s="1">
        <v>27904350205000</v>
      </c>
      <c r="I945">
        <f t="shared" si="14"/>
        <v>0</v>
      </c>
    </row>
    <row r="946" spans="1:9">
      <c r="A946">
        <v>20181008</v>
      </c>
      <c r="B946" s="2" t="s">
        <v>9</v>
      </c>
      <c r="C946" s="8">
        <v>289000</v>
      </c>
      <c r="D946" s="8">
        <v>290000</v>
      </c>
      <c r="E946">
        <v>284912</v>
      </c>
      <c r="F946" s="9">
        <v>125395903</v>
      </c>
      <c r="G946" s="1">
        <v>36364811870000</v>
      </c>
      <c r="H946" s="1">
        <v>28000905050000</v>
      </c>
      <c r="I946">
        <f t="shared" si="14"/>
        <v>0</v>
      </c>
    </row>
    <row r="947" spans="1:9">
      <c r="A947">
        <v>20181010</v>
      </c>
      <c r="B947" s="2" t="s">
        <v>9</v>
      </c>
      <c r="C947" s="8">
        <v>290000</v>
      </c>
      <c r="D947" s="8">
        <v>286500</v>
      </c>
      <c r="E947">
        <v>281473</v>
      </c>
      <c r="F947" s="9">
        <v>125395903</v>
      </c>
      <c r="G947" s="1">
        <v>35925926209500</v>
      </c>
      <c r="H947" s="1">
        <v>27662963092500</v>
      </c>
      <c r="I947">
        <f t="shared" si="14"/>
        <v>0</v>
      </c>
    </row>
    <row r="948" spans="1:9">
      <c r="A948">
        <v>20181011</v>
      </c>
      <c r="B948" s="2" t="s">
        <v>9</v>
      </c>
      <c r="C948" s="8">
        <v>286500</v>
      </c>
      <c r="D948" s="8">
        <v>271500</v>
      </c>
      <c r="E948">
        <v>266736</v>
      </c>
      <c r="F948" s="9">
        <v>125395903</v>
      </c>
      <c r="G948" s="1">
        <v>34044987664500</v>
      </c>
      <c r="H948" s="1">
        <v>26214640417500</v>
      </c>
      <c r="I948">
        <f t="shared" si="14"/>
        <v>0</v>
      </c>
    </row>
    <row r="949" spans="1:9">
      <c r="A949">
        <v>20181012</v>
      </c>
      <c r="B949" s="2" t="s">
        <v>9</v>
      </c>
      <c r="C949" s="8">
        <v>271500</v>
      </c>
      <c r="D949" s="8">
        <v>274500</v>
      </c>
      <c r="E949">
        <v>269684</v>
      </c>
      <c r="F949" s="9">
        <v>125395903</v>
      </c>
      <c r="G949" s="1">
        <v>34421175373500</v>
      </c>
      <c r="H949" s="1">
        <v>26504304952500</v>
      </c>
      <c r="I949">
        <f t="shared" si="14"/>
        <v>0</v>
      </c>
    </row>
    <row r="950" spans="1:9">
      <c r="A950">
        <v>20181015</v>
      </c>
      <c r="B950" s="2" t="s">
        <v>9</v>
      </c>
      <c r="C950" s="8">
        <v>274500</v>
      </c>
      <c r="D950" s="8">
        <v>261500</v>
      </c>
      <c r="E950">
        <v>256912</v>
      </c>
      <c r="F950" s="9">
        <v>125395903</v>
      </c>
      <c r="G950" s="1">
        <v>32791028634500</v>
      </c>
      <c r="H950" s="1">
        <v>25249091967500</v>
      </c>
      <c r="I950">
        <f t="shared" si="14"/>
        <v>0</v>
      </c>
    </row>
    <row r="951" spans="1:9">
      <c r="A951">
        <v>20181016</v>
      </c>
      <c r="B951" s="2" t="s">
        <v>9</v>
      </c>
      <c r="C951" s="8">
        <v>261500</v>
      </c>
      <c r="D951" s="8">
        <v>262000</v>
      </c>
      <c r="E951">
        <v>257403</v>
      </c>
      <c r="F951" s="9">
        <v>125395903</v>
      </c>
      <c r="G951" s="1">
        <v>32853726586000</v>
      </c>
      <c r="H951" s="1">
        <v>25297369390000</v>
      </c>
      <c r="I951">
        <f t="shared" si="14"/>
        <v>0</v>
      </c>
    </row>
    <row r="952" spans="1:9">
      <c r="A952">
        <v>20181017</v>
      </c>
      <c r="B952" s="2" t="s">
        <v>9</v>
      </c>
      <c r="C952" s="8">
        <v>262000</v>
      </c>
      <c r="D952" s="8">
        <v>265500</v>
      </c>
      <c r="E952">
        <v>260842</v>
      </c>
      <c r="F952" s="9">
        <v>125395903</v>
      </c>
      <c r="G952" s="1">
        <v>33292612246500</v>
      </c>
      <c r="H952" s="1">
        <v>25635311347500</v>
      </c>
      <c r="I952">
        <f t="shared" si="14"/>
        <v>0</v>
      </c>
    </row>
    <row r="953" spans="1:9">
      <c r="A953">
        <v>20181018</v>
      </c>
      <c r="B953" s="2" t="s">
        <v>9</v>
      </c>
      <c r="C953" s="8">
        <v>265500</v>
      </c>
      <c r="D953" s="8">
        <v>260500</v>
      </c>
      <c r="E953">
        <v>255929</v>
      </c>
      <c r="F953" s="9">
        <v>125395903</v>
      </c>
      <c r="G953" s="1">
        <v>32665632731500</v>
      </c>
      <c r="H953" s="1">
        <v>25152537122500</v>
      </c>
      <c r="I953">
        <f t="shared" si="14"/>
        <v>0</v>
      </c>
    </row>
    <row r="954" spans="1:9">
      <c r="A954">
        <v>20181019</v>
      </c>
      <c r="B954" s="2" t="s">
        <v>9</v>
      </c>
      <c r="C954" s="8">
        <v>260500</v>
      </c>
      <c r="D954" s="8">
        <v>273000</v>
      </c>
      <c r="E954">
        <v>268210</v>
      </c>
      <c r="F954" s="9">
        <v>125395903</v>
      </c>
      <c r="G954" s="1">
        <v>34233081519000</v>
      </c>
      <c r="H954" s="1">
        <v>26359472685000</v>
      </c>
      <c r="I954">
        <f t="shared" si="14"/>
        <v>0</v>
      </c>
    </row>
    <row r="955" spans="1:9">
      <c r="A955">
        <v>20181022</v>
      </c>
      <c r="B955" s="2" t="s">
        <v>9</v>
      </c>
      <c r="C955" s="8">
        <v>273000</v>
      </c>
      <c r="D955" s="8">
        <v>268500</v>
      </c>
      <c r="E955">
        <v>263789</v>
      </c>
      <c r="F955" s="9">
        <v>125395903</v>
      </c>
      <c r="G955" s="1">
        <v>33668799955500</v>
      </c>
      <c r="H955" s="1">
        <v>25924975882500</v>
      </c>
      <c r="I955">
        <f t="shared" si="14"/>
        <v>0</v>
      </c>
    </row>
    <row r="956" spans="1:9">
      <c r="A956">
        <v>20181023</v>
      </c>
      <c r="B956" s="2" t="s">
        <v>9</v>
      </c>
      <c r="C956" s="8">
        <v>268500</v>
      </c>
      <c r="D956" s="8">
        <v>246500</v>
      </c>
      <c r="E956">
        <v>242175</v>
      </c>
      <c r="F956" s="9">
        <v>125395903</v>
      </c>
      <c r="G956" s="1">
        <v>30910090089500</v>
      </c>
      <c r="H956" s="1">
        <v>23800769292500</v>
      </c>
      <c r="I956">
        <f t="shared" si="14"/>
        <v>0</v>
      </c>
    </row>
    <row r="957" spans="1:9">
      <c r="A957">
        <v>20181024</v>
      </c>
      <c r="B957" s="2" t="s">
        <v>9</v>
      </c>
      <c r="C957" s="8">
        <v>246500</v>
      </c>
      <c r="D957" s="8">
        <v>225500</v>
      </c>
      <c r="E957">
        <v>221543</v>
      </c>
      <c r="F957" s="9">
        <v>125395903</v>
      </c>
      <c r="G957" s="1">
        <v>28276776126500</v>
      </c>
      <c r="H957" s="1">
        <v>21773117547500</v>
      </c>
      <c r="I957">
        <f t="shared" si="14"/>
        <v>0</v>
      </c>
    </row>
    <row r="958" spans="1:9">
      <c r="A958">
        <v>20181025</v>
      </c>
      <c r="B958" s="2" t="s">
        <v>9</v>
      </c>
      <c r="C958" s="8">
        <v>225500</v>
      </c>
      <c r="D958" s="8">
        <v>236500</v>
      </c>
      <c r="E958">
        <v>232350</v>
      </c>
      <c r="F958" s="9">
        <v>125395903</v>
      </c>
      <c r="G958" s="1">
        <v>29656131059500</v>
      </c>
      <c r="H958" s="1">
        <v>22835220842500</v>
      </c>
      <c r="I958">
        <f t="shared" si="14"/>
        <v>0</v>
      </c>
    </row>
    <row r="959" spans="1:9">
      <c r="A959">
        <v>20181026</v>
      </c>
      <c r="B959" s="2" t="s">
        <v>9</v>
      </c>
      <c r="C959" s="8">
        <v>236500</v>
      </c>
      <c r="D959" s="8">
        <v>228000</v>
      </c>
      <c r="E959">
        <v>224000</v>
      </c>
      <c r="F959" s="9">
        <v>125395903</v>
      </c>
      <c r="G959" s="1">
        <v>28590265884000</v>
      </c>
      <c r="H959" s="1">
        <v>22014504660000</v>
      </c>
      <c r="I959">
        <f t="shared" si="14"/>
        <v>0</v>
      </c>
    </row>
    <row r="960" spans="1:9">
      <c r="A960">
        <v>20181029</v>
      </c>
      <c r="B960" s="2" t="s">
        <v>9</v>
      </c>
      <c r="C960" s="8">
        <v>228000</v>
      </c>
      <c r="D960" s="8">
        <v>218000</v>
      </c>
      <c r="E960">
        <v>214175</v>
      </c>
      <c r="F960" s="9">
        <v>125395903</v>
      </c>
      <c r="G960" s="1">
        <v>27336306854000</v>
      </c>
      <c r="H960" s="1">
        <v>21048956210000</v>
      </c>
      <c r="I960">
        <f t="shared" si="14"/>
        <v>0</v>
      </c>
    </row>
    <row r="961" spans="1:10">
      <c r="A961">
        <v>20181030</v>
      </c>
      <c r="B961" s="2" t="s">
        <v>9</v>
      </c>
      <c r="C961" s="8">
        <v>218000</v>
      </c>
      <c r="D961" s="8">
        <v>225500</v>
      </c>
      <c r="E961">
        <v>221543</v>
      </c>
      <c r="F961" s="9">
        <v>125395903</v>
      </c>
      <c r="G961" s="1">
        <v>28276776126500</v>
      </c>
      <c r="H961" s="1">
        <v>21773117547500</v>
      </c>
      <c r="I961">
        <f t="shared" si="14"/>
        <v>0</v>
      </c>
    </row>
    <row r="962" spans="1:10">
      <c r="A962">
        <v>20181031</v>
      </c>
      <c r="B962" s="2" t="s">
        <v>9</v>
      </c>
      <c r="C962" s="8">
        <v>225500</v>
      </c>
      <c r="D962" s="8">
        <v>217500</v>
      </c>
      <c r="E962">
        <v>213684</v>
      </c>
      <c r="F962" s="9">
        <v>125395903</v>
      </c>
      <c r="G962" s="1">
        <v>27273608902500</v>
      </c>
      <c r="H962" s="1">
        <v>21000678787500</v>
      </c>
      <c r="I962">
        <f t="shared" si="14"/>
        <v>0</v>
      </c>
    </row>
    <row r="963" spans="1:10">
      <c r="A963">
        <v>20181101</v>
      </c>
      <c r="B963" s="2" t="s">
        <v>9</v>
      </c>
      <c r="C963" s="8">
        <v>217500</v>
      </c>
      <c r="D963" s="8">
        <v>227500</v>
      </c>
      <c r="E963">
        <v>223508</v>
      </c>
      <c r="F963" s="9">
        <v>125395903</v>
      </c>
      <c r="G963" s="1">
        <v>28527567932500</v>
      </c>
      <c r="H963" s="1">
        <v>21966227237500</v>
      </c>
      <c r="I963">
        <f t="shared" ref="I963:I1026" si="15">IF(C963*F963=D962*F962,0,1)</f>
        <v>0</v>
      </c>
    </row>
    <row r="964" spans="1:10">
      <c r="A964">
        <v>20181102</v>
      </c>
      <c r="B964" s="2" t="s">
        <v>9</v>
      </c>
      <c r="C964" s="8">
        <v>227500</v>
      </c>
      <c r="D964" s="8">
        <v>236500</v>
      </c>
      <c r="E964">
        <v>232350</v>
      </c>
      <c r="F964" s="9">
        <v>125395903</v>
      </c>
      <c r="G964" s="1">
        <v>29656131059500</v>
      </c>
      <c r="H964" s="1">
        <v>22835220842500</v>
      </c>
      <c r="I964">
        <f t="shared" si="15"/>
        <v>0</v>
      </c>
    </row>
    <row r="965" spans="1:10">
      <c r="A965">
        <v>20181105</v>
      </c>
      <c r="B965" s="2" t="s">
        <v>9</v>
      </c>
      <c r="C965" s="8">
        <v>236500</v>
      </c>
      <c r="D965" s="8">
        <v>240000</v>
      </c>
      <c r="E965">
        <v>235789</v>
      </c>
      <c r="F965" s="9">
        <v>125395903</v>
      </c>
      <c r="G965" s="1">
        <v>30095016720000</v>
      </c>
      <c r="H965" s="1">
        <v>23173162800000</v>
      </c>
      <c r="I965">
        <f t="shared" si="15"/>
        <v>0</v>
      </c>
    </row>
    <row r="966" spans="1:10">
      <c r="A966">
        <v>20181106</v>
      </c>
      <c r="B966" s="2" t="s">
        <v>9</v>
      </c>
      <c r="C966" s="8">
        <v>240000</v>
      </c>
      <c r="D966" s="8">
        <v>241000</v>
      </c>
      <c r="E966">
        <v>236771</v>
      </c>
      <c r="F966" s="9">
        <v>125395903</v>
      </c>
      <c r="G966" s="1">
        <v>30220412623000</v>
      </c>
      <c r="H966" s="1">
        <v>23269717645000</v>
      </c>
      <c r="I966">
        <f t="shared" si="15"/>
        <v>0</v>
      </c>
    </row>
    <row r="967" spans="1:10">
      <c r="A967">
        <v>20181107</v>
      </c>
      <c r="B967" s="2" t="s">
        <v>9</v>
      </c>
      <c r="C967" s="8">
        <v>241000</v>
      </c>
      <c r="D967" s="8">
        <v>233500</v>
      </c>
      <c r="E967">
        <v>229403</v>
      </c>
      <c r="F967" s="9">
        <v>125395903</v>
      </c>
      <c r="G967" s="1">
        <v>29279943350500</v>
      </c>
      <c r="H967" s="1">
        <v>22545556307500</v>
      </c>
      <c r="I967">
        <f t="shared" si="15"/>
        <v>0</v>
      </c>
    </row>
    <row r="968" spans="1:10">
      <c r="A968">
        <v>20181108</v>
      </c>
      <c r="B968" s="2" t="s">
        <v>9</v>
      </c>
      <c r="C968" s="8">
        <v>233500</v>
      </c>
      <c r="D968" s="8">
        <v>238500</v>
      </c>
      <c r="E968">
        <v>234315</v>
      </c>
      <c r="F968" s="9">
        <v>125395903</v>
      </c>
      <c r="G968" s="1">
        <v>29906922865500</v>
      </c>
      <c r="H968" s="1">
        <v>23028330532500</v>
      </c>
      <c r="I968">
        <f t="shared" si="15"/>
        <v>0</v>
      </c>
    </row>
    <row r="969" spans="1:10">
      <c r="A969">
        <v>20181109</v>
      </c>
      <c r="B969" s="2" t="s">
        <v>9</v>
      </c>
      <c r="C969" s="8">
        <v>238500</v>
      </c>
      <c r="D969" s="8">
        <v>229500</v>
      </c>
      <c r="E969">
        <v>225473</v>
      </c>
      <c r="F969" s="9">
        <v>125395903</v>
      </c>
      <c r="G969" s="1">
        <v>28778359738500</v>
      </c>
      <c r="H969" s="1">
        <v>22159336927500</v>
      </c>
      <c r="I969">
        <f t="shared" si="15"/>
        <v>0</v>
      </c>
    </row>
    <row r="970" spans="1:10">
      <c r="A970">
        <v>20181112</v>
      </c>
      <c r="B970" s="2" t="s">
        <v>9</v>
      </c>
      <c r="C970" s="8">
        <v>229500</v>
      </c>
      <c r="D970" s="8">
        <v>202000</v>
      </c>
      <c r="E970">
        <v>198456</v>
      </c>
      <c r="F970" s="9">
        <v>125395903</v>
      </c>
      <c r="G970" s="1">
        <v>25329972406000</v>
      </c>
      <c r="H970" s="1">
        <v>19504078690000</v>
      </c>
      <c r="I970">
        <f t="shared" si="15"/>
        <v>0</v>
      </c>
    </row>
    <row r="971" spans="1:10">
      <c r="A971">
        <v>20181113</v>
      </c>
      <c r="B971" s="2" t="s">
        <v>9</v>
      </c>
      <c r="C971" s="8">
        <v>202000</v>
      </c>
      <c r="D971" s="8">
        <v>200500</v>
      </c>
      <c r="E971">
        <v>196982</v>
      </c>
      <c r="F971" s="9">
        <v>125395903</v>
      </c>
      <c r="G971" s="1">
        <v>25141878551500</v>
      </c>
      <c r="H971" s="1">
        <v>19359246422500</v>
      </c>
      <c r="I971">
        <f t="shared" si="15"/>
        <v>0</v>
      </c>
    </row>
    <row r="972" spans="1:10">
      <c r="A972">
        <v>20181114</v>
      </c>
      <c r="B972" s="2" t="s">
        <v>9</v>
      </c>
      <c r="C972" s="8">
        <v>200500</v>
      </c>
      <c r="D972" s="8">
        <v>208000</v>
      </c>
      <c r="E972">
        <v>204350</v>
      </c>
      <c r="F972" s="9">
        <v>125395903</v>
      </c>
      <c r="G972" s="1">
        <v>26082347824000</v>
      </c>
      <c r="H972" s="1">
        <v>20083407760000</v>
      </c>
      <c r="I972">
        <f t="shared" si="15"/>
        <v>0</v>
      </c>
    </row>
    <row r="973" spans="1:10">
      <c r="A973" s="8">
        <v>20181115</v>
      </c>
      <c r="B973" s="10" t="s">
        <v>9</v>
      </c>
      <c r="C973" s="8">
        <v>208000</v>
      </c>
      <c r="D973" s="8">
        <v>218500</v>
      </c>
      <c r="E973" s="8">
        <v>214666</v>
      </c>
      <c r="F973" s="9">
        <v>125456133</v>
      </c>
      <c r="G973" s="9">
        <v>27412165060500</v>
      </c>
      <c r="H973" s="9">
        <v>21107367007000</v>
      </c>
      <c r="I973" s="8">
        <f t="shared" si="15"/>
        <v>1</v>
      </c>
      <c r="J973" t="s">
        <v>47</v>
      </c>
    </row>
    <row r="974" spans="1:10">
      <c r="A974">
        <v>20181116</v>
      </c>
      <c r="B974" s="2" t="s">
        <v>9</v>
      </c>
      <c r="C974" s="8">
        <v>218500</v>
      </c>
      <c r="D974" s="8">
        <v>224000</v>
      </c>
      <c r="E974">
        <v>220070</v>
      </c>
      <c r="F974" s="9">
        <v>125456133</v>
      </c>
      <c r="G974" s="1">
        <v>28102173792000</v>
      </c>
      <c r="H974" s="1">
        <v>21638673728000</v>
      </c>
      <c r="I974">
        <f t="shared" si="15"/>
        <v>0</v>
      </c>
    </row>
    <row r="975" spans="1:10">
      <c r="A975">
        <v>20181119</v>
      </c>
      <c r="B975" s="2" t="s">
        <v>9</v>
      </c>
      <c r="C975" s="8">
        <v>224000</v>
      </c>
      <c r="D975" s="8">
        <v>229000</v>
      </c>
      <c r="E975">
        <v>224982</v>
      </c>
      <c r="F975" s="9">
        <v>125456133</v>
      </c>
      <c r="G975" s="1">
        <v>28729454457000</v>
      </c>
      <c r="H975" s="1">
        <v>22121679838000</v>
      </c>
      <c r="I975">
        <f t="shared" si="15"/>
        <v>0</v>
      </c>
    </row>
    <row r="976" spans="1:10">
      <c r="A976">
        <v>20181120</v>
      </c>
      <c r="B976" s="2" t="s">
        <v>9</v>
      </c>
      <c r="C976" s="8">
        <v>229000</v>
      </c>
      <c r="D976" s="8">
        <v>227500</v>
      </c>
      <c r="E976">
        <v>223508</v>
      </c>
      <c r="F976" s="9">
        <v>125456133</v>
      </c>
      <c r="G976" s="1">
        <v>28541270257500</v>
      </c>
      <c r="H976" s="1">
        <v>21976778005000</v>
      </c>
      <c r="I976">
        <f t="shared" si="15"/>
        <v>0</v>
      </c>
    </row>
    <row r="977" spans="1:9">
      <c r="A977">
        <v>20181121</v>
      </c>
      <c r="B977" s="2" t="s">
        <v>9</v>
      </c>
      <c r="C977" s="8">
        <v>227500</v>
      </c>
      <c r="D977" s="8">
        <v>225000</v>
      </c>
      <c r="E977">
        <v>221052</v>
      </c>
      <c r="F977" s="9">
        <v>125456133</v>
      </c>
      <c r="G977" s="1">
        <v>28227629925000</v>
      </c>
      <c r="H977" s="1">
        <v>21735274950000</v>
      </c>
      <c r="I977">
        <f t="shared" si="15"/>
        <v>0</v>
      </c>
    </row>
    <row r="978" spans="1:9">
      <c r="A978">
        <v>20181122</v>
      </c>
      <c r="B978" s="2" t="s">
        <v>9</v>
      </c>
      <c r="C978" s="8">
        <v>225000</v>
      </c>
      <c r="D978" s="8">
        <v>223000</v>
      </c>
      <c r="E978">
        <v>219087</v>
      </c>
      <c r="F978" s="9">
        <v>125456133</v>
      </c>
      <c r="G978" s="1">
        <v>27976717659000</v>
      </c>
      <c r="H978" s="1">
        <v>21542072506000</v>
      </c>
      <c r="I978">
        <f t="shared" si="15"/>
        <v>0</v>
      </c>
    </row>
    <row r="979" spans="1:9">
      <c r="A979">
        <v>20181123</v>
      </c>
      <c r="B979" s="2" t="s">
        <v>9</v>
      </c>
      <c r="C979" s="8">
        <v>223000</v>
      </c>
      <c r="D979" s="8">
        <v>221000</v>
      </c>
      <c r="E979">
        <v>217122</v>
      </c>
      <c r="F979" s="9">
        <v>125456133</v>
      </c>
      <c r="G979" s="1">
        <v>27725805393000</v>
      </c>
      <c r="H979" s="1">
        <v>21348870062000</v>
      </c>
      <c r="I979">
        <f t="shared" si="15"/>
        <v>0</v>
      </c>
    </row>
    <row r="980" spans="1:9">
      <c r="A980">
        <v>20181126</v>
      </c>
      <c r="B980" s="2" t="s">
        <v>9</v>
      </c>
      <c r="C980" s="8">
        <v>221000</v>
      </c>
      <c r="D980" s="8">
        <v>240500</v>
      </c>
      <c r="E980">
        <v>236280</v>
      </c>
      <c r="F980" s="9">
        <v>125456133</v>
      </c>
      <c r="G980" s="1">
        <v>30172199986500</v>
      </c>
      <c r="H980" s="1">
        <v>23232593891000</v>
      </c>
      <c r="I980">
        <f t="shared" si="15"/>
        <v>0</v>
      </c>
    </row>
    <row r="981" spans="1:9">
      <c r="A981">
        <v>20181127</v>
      </c>
      <c r="B981" s="2" t="s">
        <v>9</v>
      </c>
      <c r="C981" s="8">
        <v>240500</v>
      </c>
      <c r="D981" s="8">
        <v>238000</v>
      </c>
      <c r="E981">
        <v>233824</v>
      </c>
      <c r="F981" s="9">
        <v>125456133</v>
      </c>
      <c r="G981" s="1">
        <v>29858559654000</v>
      </c>
      <c r="H981" s="1">
        <v>22991090836000</v>
      </c>
      <c r="I981">
        <f t="shared" si="15"/>
        <v>0</v>
      </c>
    </row>
    <row r="982" spans="1:9">
      <c r="A982">
        <v>20181128</v>
      </c>
      <c r="B982" s="2" t="s">
        <v>9</v>
      </c>
      <c r="C982" s="8">
        <v>238000</v>
      </c>
      <c r="D982" s="8">
        <v>236000</v>
      </c>
      <c r="E982">
        <v>231859</v>
      </c>
      <c r="F982" s="9">
        <v>125456133</v>
      </c>
      <c r="G982" s="1">
        <v>29607647388000</v>
      </c>
      <c r="H982" s="1">
        <v>22797888392000</v>
      </c>
      <c r="I982">
        <f t="shared" si="15"/>
        <v>0</v>
      </c>
    </row>
    <row r="983" spans="1:9">
      <c r="A983">
        <v>20181129</v>
      </c>
      <c r="B983" s="2" t="s">
        <v>9</v>
      </c>
      <c r="C983" s="8">
        <v>236000</v>
      </c>
      <c r="D983" s="8">
        <v>237000</v>
      </c>
      <c r="E983">
        <v>232842</v>
      </c>
      <c r="F983" s="9">
        <v>125456133</v>
      </c>
      <c r="G983" s="1">
        <v>29733103521000</v>
      </c>
      <c r="H983" s="1">
        <v>22894489614000</v>
      </c>
      <c r="I983">
        <f t="shared" si="15"/>
        <v>0</v>
      </c>
    </row>
    <row r="984" spans="1:9">
      <c r="A984">
        <v>20181130</v>
      </c>
      <c r="B984" s="2" t="s">
        <v>9</v>
      </c>
      <c r="C984" s="8">
        <v>237000</v>
      </c>
      <c r="D984" s="8">
        <v>239500</v>
      </c>
      <c r="E984">
        <v>235298</v>
      </c>
      <c r="F984" s="9">
        <v>125456133</v>
      </c>
      <c r="G984" s="1">
        <v>30046743853500</v>
      </c>
      <c r="H984" s="1">
        <v>23135992669000</v>
      </c>
      <c r="I984">
        <f t="shared" si="15"/>
        <v>0</v>
      </c>
    </row>
    <row r="985" spans="1:9">
      <c r="A985">
        <v>20181203</v>
      </c>
      <c r="B985" s="2" t="s">
        <v>9</v>
      </c>
      <c r="C985" s="8">
        <v>239500</v>
      </c>
      <c r="D985" s="8">
        <v>240500</v>
      </c>
      <c r="E985">
        <v>236280</v>
      </c>
      <c r="F985" s="9">
        <v>125456133</v>
      </c>
      <c r="G985" s="1">
        <v>30172199986500</v>
      </c>
      <c r="H985" s="1">
        <v>23232593891000</v>
      </c>
      <c r="I985">
        <f t="shared" si="15"/>
        <v>0</v>
      </c>
    </row>
    <row r="986" spans="1:9">
      <c r="A986">
        <v>20181204</v>
      </c>
      <c r="B986" s="2" t="s">
        <v>9</v>
      </c>
      <c r="C986" s="8">
        <v>240500</v>
      </c>
      <c r="D986" s="8">
        <v>243500</v>
      </c>
      <c r="E986">
        <v>239228</v>
      </c>
      <c r="F986" s="9">
        <v>125456133</v>
      </c>
      <c r="G986" s="1">
        <v>30548568385500</v>
      </c>
      <c r="H986" s="1">
        <v>23522397557000</v>
      </c>
      <c r="I986">
        <f t="shared" si="15"/>
        <v>0</v>
      </c>
    </row>
    <row r="987" spans="1:9">
      <c r="A987">
        <v>20181205</v>
      </c>
      <c r="B987" s="2" t="s">
        <v>9</v>
      </c>
      <c r="C987" s="8">
        <v>243500</v>
      </c>
      <c r="D987" s="8">
        <v>242000</v>
      </c>
      <c r="E987">
        <v>237754</v>
      </c>
      <c r="F987" s="9">
        <v>125456133</v>
      </c>
      <c r="G987" s="1">
        <v>30360384186000</v>
      </c>
      <c r="H987" s="1">
        <v>23377495724000</v>
      </c>
      <c r="I987">
        <f t="shared" si="15"/>
        <v>0</v>
      </c>
    </row>
    <row r="988" spans="1:9">
      <c r="A988">
        <v>20181206</v>
      </c>
      <c r="B988" s="2" t="s">
        <v>9</v>
      </c>
      <c r="C988" s="8">
        <v>242000</v>
      </c>
      <c r="D988" s="8">
        <v>235500</v>
      </c>
      <c r="E988">
        <v>231368</v>
      </c>
      <c r="F988" s="9">
        <v>125456133</v>
      </c>
      <c r="G988" s="1">
        <v>29544919321500</v>
      </c>
      <c r="H988" s="1">
        <v>22749587781000</v>
      </c>
      <c r="I988">
        <f t="shared" si="15"/>
        <v>0</v>
      </c>
    </row>
    <row r="989" spans="1:9">
      <c r="A989">
        <v>20181207</v>
      </c>
      <c r="B989" s="2" t="s">
        <v>9</v>
      </c>
      <c r="C989" s="8">
        <v>235500</v>
      </c>
      <c r="D989" s="8">
        <v>245500</v>
      </c>
      <c r="E989">
        <v>241192</v>
      </c>
      <c r="F989" s="9">
        <v>125456133</v>
      </c>
      <c r="G989" s="1">
        <v>30799480651500</v>
      </c>
      <c r="H989" s="1">
        <v>23715600001000</v>
      </c>
      <c r="I989">
        <f t="shared" si="15"/>
        <v>0</v>
      </c>
    </row>
    <row r="990" spans="1:9">
      <c r="A990">
        <v>20181210</v>
      </c>
      <c r="B990" s="2" t="s">
        <v>9</v>
      </c>
      <c r="C990" s="8">
        <v>245500</v>
      </c>
      <c r="D990" s="8">
        <v>244500</v>
      </c>
      <c r="E990">
        <v>240210</v>
      </c>
      <c r="F990" s="9">
        <v>125456133</v>
      </c>
      <c r="G990" s="1">
        <v>30674024518500</v>
      </c>
      <c r="H990" s="1">
        <v>23618998779000</v>
      </c>
      <c r="I990">
        <f t="shared" si="15"/>
        <v>0</v>
      </c>
    </row>
    <row r="991" spans="1:9">
      <c r="A991">
        <v>20181211</v>
      </c>
      <c r="B991" s="2" t="s">
        <v>9</v>
      </c>
      <c r="C991" s="8">
        <v>244500</v>
      </c>
      <c r="D991" s="8">
        <v>220000</v>
      </c>
      <c r="E991">
        <v>216140</v>
      </c>
      <c r="F991" s="9">
        <v>125456133</v>
      </c>
      <c r="G991" s="1">
        <v>27600349260000</v>
      </c>
      <c r="H991" s="1">
        <v>21252268840000</v>
      </c>
      <c r="I991">
        <f t="shared" si="15"/>
        <v>0</v>
      </c>
    </row>
    <row r="992" spans="1:9">
      <c r="A992">
        <v>20181212</v>
      </c>
      <c r="B992" s="2" t="s">
        <v>9</v>
      </c>
      <c r="C992" s="8">
        <v>220000</v>
      </c>
      <c r="D992" s="8">
        <v>226500</v>
      </c>
      <c r="E992">
        <v>222526</v>
      </c>
      <c r="F992" s="9">
        <v>125456133</v>
      </c>
      <c r="G992" s="1">
        <v>28415814124500</v>
      </c>
      <c r="H992" s="1">
        <v>21880176783000</v>
      </c>
      <c r="I992">
        <f t="shared" si="15"/>
        <v>0</v>
      </c>
    </row>
    <row r="993" spans="1:10">
      <c r="A993">
        <v>20181213</v>
      </c>
      <c r="B993" s="2" t="s">
        <v>9</v>
      </c>
      <c r="C993" s="8">
        <v>226500</v>
      </c>
      <c r="D993" s="8">
        <v>217500</v>
      </c>
      <c r="E993">
        <v>213684</v>
      </c>
      <c r="F993" s="9">
        <v>125456133</v>
      </c>
      <c r="G993" s="1">
        <v>27286708927500</v>
      </c>
      <c r="H993" s="1">
        <v>21010765785000</v>
      </c>
      <c r="I993">
        <f t="shared" si="15"/>
        <v>0</v>
      </c>
    </row>
    <row r="994" spans="1:10">
      <c r="A994">
        <v>20181214</v>
      </c>
      <c r="B994" s="2" t="s">
        <v>9</v>
      </c>
      <c r="C994" s="8">
        <v>217500</v>
      </c>
      <c r="D994" s="8">
        <v>208000</v>
      </c>
      <c r="E994">
        <v>204350</v>
      </c>
      <c r="F994" s="9">
        <v>125456133</v>
      </c>
      <c r="G994" s="1">
        <v>26094875664000</v>
      </c>
      <c r="H994" s="1">
        <v>20093054176000</v>
      </c>
      <c r="I994">
        <f t="shared" si="15"/>
        <v>0</v>
      </c>
    </row>
    <row r="995" spans="1:10">
      <c r="A995">
        <v>20181217</v>
      </c>
      <c r="B995" s="2" t="s">
        <v>9</v>
      </c>
      <c r="C995" s="8">
        <v>208000</v>
      </c>
      <c r="D995" s="8">
        <v>214500</v>
      </c>
      <c r="E995">
        <v>210736</v>
      </c>
      <c r="F995" s="9">
        <v>125456133</v>
      </c>
      <c r="G995" s="1">
        <v>26910340528500</v>
      </c>
      <c r="H995" s="1">
        <v>20720962119000</v>
      </c>
      <c r="I995">
        <f t="shared" si="15"/>
        <v>0</v>
      </c>
    </row>
    <row r="996" spans="1:10">
      <c r="A996">
        <v>20181218</v>
      </c>
      <c r="B996" s="2" t="s">
        <v>9</v>
      </c>
      <c r="C996" s="8">
        <v>214500</v>
      </c>
      <c r="D996" s="8">
        <v>218500</v>
      </c>
      <c r="E996">
        <v>214666</v>
      </c>
      <c r="F996" s="9">
        <v>125456133</v>
      </c>
      <c r="G996" s="1">
        <v>27412165060500</v>
      </c>
      <c r="H996" s="1">
        <v>21107367007000</v>
      </c>
      <c r="I996">
        <f t="shared" si="15"/>
        <v>0</v>
      </c>
    </row>
    <row r="997" spans="1:10">
      <c r="A997">
        <v>20181219</v>
      </c>
      <c r="B997" s="2" t="s">
        <v>9</v>
      </c>
      <c r="C997" s="8">
        <v>218500</v>
      </c>
      <c r="D997" s="8">
        <v>225500</v>
      </c>
      <c r="E997">
        <v>221543</v>
      </c>
      <c r="F997" s="9">
        <v>125456133</v>
      </c>
      <c r="G997" s="1">
        <v>28290357991500</v>
      </c>
      <c r="H997" s="1">
        <v>21783575561000</v>
      </c>
      <c r="I997">
        <f t="shared" si="15"/>
        <v>0</v>
      </c>
    </row>
    <row r="998" spans="1:10">
      <c r="A998">
        <v>20181220</v>
      </c>
      <c r="B998" s="2" t="s">
        <v>9</v>
      </c>
      <c r="C998" s="8">
        <v>225500</v>
      </c>
      <c r="D998" s="8">
        <v>224000</v>
      </c>
      <c r="E998">
        <v>220070</v>
      </c>
      <c r="F998" s="9">
        <v>125456133</v>
      </c>
      <c r="G998" s="1">
        <v>28102173792000</v>
      </c>
      <c r="H998" s="1">
        <v>21638673728000</v>
      </c>
      <c r="I998">
        <f t="shared" si="15"/>
        <v>0</v>
      </c>
    </row>
    <row r="999" spans="1:10">
      <c r="A999">
        <v>20181221</v>
      </c>
      <c r="B999" s="2" t="s">
        <v>9</v>
      </c>
      <c r="C999" s="8">
        <v>224000</v>
      </c>
      <c r="D999" s="8">
        <v>220000</v>
      </c>
      <c r="E999">
        <v>216140</v>
      </c>
      <c r="F999" s="9">
        <v>125456133</v>
      </c>
      <c r="G999" s="1">
        <v>27600349260000</v>
      </c>
      <c r="H999" s="1">
        <v>21252268840000</v>
      </c>
      <c r="I999">
        <f t="shared" si="15"/>
        <v>0</v>
      </c>
    </row>
    <row r="1000" spans="1:10">
      <c r="A1000">
        <v>20181224</v>
      </c>
      <c r="B1000" s="2" t="s">
        <v>9</v>
      </c>
      <c r="C1000" s="8">
        <v>220000</v>
      </c>
      <c r="D1000" s="8">
        <v>210500</v>
      </c>
      <c r="E1000">
        <v>206807</v>
      </c>
      <c r="F1000" s="9">
        <v>125456133</v>
      </c>
      <c r="G1000" s="1">
        <v>26408515996500</v>
      </c>
      <c r="H1000" s="1">
        <v>20334557231000</v>
      </c>
      <c r="I1000">
        <f t="shared" si="15"/>
        <v>0</v>
      </c>
    </row>
    <row r="1001" spans="1:10">
      <c r="A1001">
        <v>20181226</v>
      </c>
      <c r="B1001" s="2" t="s">
        <v>9</v>
      </c>
      <c r="C1001" s="8">
        <v>210500</v>
      </c>
      <c r="D1001" s="8">
        <v>228000</v>
      </c>
      <c r="E1001">
        <v>224000</v>
      </c>
      <c r="F1001" s="9">
        <v>125456133</v>
      </c>
      <c r="G1001" s="1">
        <v>28603998324000</v>
      </c>
      <c r="H1001" s="1">
        <v>22025078616000</v>
      </c>
      <c r="I1001">
        <f t="shared" si="15"/>
        <v>0</v>
      </c>
    </row>
    <row r="1002" spans="1:10">
      <c r="A1002" s="8">
        <v>20181227</v>
      </c>
      <c r="B1002" s="10" t="s">
        <v>9</v>
      </c>
      <c r="C1002" s="8">
        <v>224000</v>
      </c>
      <c r="D1002" s="8">
        <v>223000</v>
      </c>
      <c r="E1002" s="8">
        <v>223000</v>
      </c>
      <c r="F1002" s="9">
        <v>125456133</v>
      </c>
      <c r="G1002" s="9">
        <v>27976717659000</v>
      </c>
      <c r="H1002" s="9">
        <v>21970017088000</v>
      </c>
      <c r="I1002" s="8">
        <f t="shared" si="15"/>
        <v>1</v>
      </c>
      <c r="J1002" t="s">
        <v>48</v>
      </c>
    </row>
    <row r="1003" spans="1:10">
      <c r="A1003">
        <v>20181228</v>
      </c>
      <c r="B1003" s="2" t="s">
        <v>9</v>
      </c>
      <c r="C1003" s="8">
        <v>223000</v>
      </c>
      <c r="D1003" s="8">
        <v>222500</v>
      </c>
      <c r="E1003">
        <v>222500</v>
      </c>
      <c r="F1003" s="9">
        <v>125456133</v>
      </c>
      <c r="G1003" s="1">
        <v>27913989592500</v>
      </c>
      <c r="H1003" s="1">
        <v>21920756960000</v>
      </c>
      <c r="I1003">
        <f t="shared" si="15"/>
        <v>0</v>
      </c>
    </row>
    <row r="1004" spans="1:10">
      <c r="A1004">
        <v>20190102</v>
      </c>
      <c r="B1004" s="2" t="s">
        <v>9</v>
      </c>
      <c r="C1004" s="8">
        <v>222500</v>
      </c>
      <c r="D1004" s="8">
        <v>214500</v>
      </c>
      <c r="E1004">
        <v>214500</v>
      </c>
      <c r="F1004" s="9">
        <v>125456133</v>
      </c>
      <c r="G1004" s="1">
        <v>26910340528500</v>
      </c>
      <c r="H1004" s="1">
        <v>21132594912000</v>
      </c>
      <c r="I1004">
        <f t="shared" si="15"/>
        <v>0</v>
      </c>
    </row>
    <row r="1005" spans="1:10">
      <c r="A1005">
        <v>20190103</v>
      </c>
      <c r="B1005" s="2" t="s">
        <v>9</v>
      </c>
      <c r="C1005" s="8">
        <v>214500</v>
      </c>
      <c r="D1005" s="8">
        <v>210500</v>
      </c>
      <c r="E1005">
        <v>210500</v>
      </c>
      <c r="F1005" s="9">
        <v>125456133</v>
      </c>
      <c r="G1005" s="1">
        <v>26408515996500</v>
      </c>
      <c r="H1005" s="1">
        <v>20738513888000</v>
      </c>
      <c r="I1005">
        <f t="shared" si="15"/>
        <v>0</v>
      </c>
    </row>
    <row r="1006" spans="1:10">
      <c r="A1006">
        <v>20190104</v>
      </c>
      <c r="B1006" s="2" t="s">
        <v>9</v>
      </c>
      <c r="C1006" s="8">
        <v>210500</v>
      </c>
      <c r="D1006" s="8">
        <v>220000</v>
      </c>
      <c r="E1006">
        <v>220000</v>
      </c>
      <c r="F1006" s="9">
        <v>125456133</v>
      </c>
      <c r="G1006" s="1">
        <v>27600349260000</v>
      </c>
      <c r="H1006" s="1">
        <v>21674456320000</v>
      </c>
      <c r="I1006">
        <f t="shared" si="15"/>
        <v>0</v>
      </c>
    </row>
    <row r="1007" spans="1:10">
      <c r="A1007">
        <v>20190107</v>
      </c>
      <c r="B1007" s="2" t="s">
        <v>9</v>
      </c>
      <c r="C1007" s="8">
        <v>220000</v>
      </c>
      <c r="D1007" s="8">
        <v>216000</v>
      </c>
      <c r="E1007">
        <v>216000</v>
      </c>
      <c r="F1007" s="9">
        <v>125456133</v>
      </c>
      <c r="G1007" s="1">
        <v>27098524728000</v>
      </c>
      <c r="H1007" s="1">
        <v>21280375296000</v>
      </c>
      <c r="I1007">
        <f t="shared" si="15"/>
        <v>0</v>
      </c>
    </row>
    <row r="1008" spans="1:10">
      <c r="A1008">
        <v>20190108</v>
      </c>
      <c r="B1008" s="2" t="s">
        <v>9</v>
      </c>
      <c r="C1008" s="8">
        <v>216000</v>
      </c>
      <c r="D1008" s="8">
        <v>213500</v>
      </c>
      <c r="E1008">
        <v>213500</v>
      </c>
      <c r="F1008" s="9">
        <v>125456133</v>
      </c>
      <c r="G1008" s="1">
        <v>26784884395500</v>
      </c>
      <c r="H1008" s="1">
        <v>21034074656000</v>
      </c>
      <c r="I1008">
        <f t="shared" si="15"/>
        <v>0</v>
      </c>
    </row>
    <row r="1009" spans="1:9">
      <c r="A1009">
        <v>20190109</v>
      </c>
      <c r="B1009" s="2" t="s">
        <v>9</v>
      </c>
      <c r="C1009" s="8">
        <v>213500</v>
      </c>
      <c r="D1009" s="8">
        <v>214000</v>
      </c>
      <c r="E1009">
        <v>214000</v>
      </c>
      <c r="F1009" s="9">
        <v>125456133</v>
      </c>
      <c r="G1009" s="1">
        <v>26847612462000</v>
      </c>
      <c r="H1009" s="1">
        <v>21083334784000</v>
      </c>
      <c r="I1009">
        <f t="shared" si="15"/>
        <v>0</v>
      </c>
    </row>
    <row r="1010" spans="1:9">
      <c r="A1010">
        <v>20190110</v>
      </c>
      <c r="B1010" s="2" t="s">
        <v>9</v>
      </c>
      <c r="C1010" s="8">
        <v>214000</v>
      </c>
      <c r="D1010" s="8">
        <v>216500</v>
      </c>
      <c r="E1010">
        <v>216500</v>
      </c>
      <c r="F1010" s="9">
        <v>125456133</v>
      </c>
      <c r="G1010" s="1">
        <v>27161252794500</v>
      </c>
      <c r="H1010" s="1">
        <v>21329635424000</v>
      </c>
      <c r="I1010">
        <f t="shared" si="15"/>
        <v>0</v>
      </c>
    </row>
    <row r="1011" spans="1:9">
      <c r="A1011">
        <v>20190111</v>
      </c>
      <c r="B1011" s="2" t="s">
        <v>9</v>
      </c>
      <c r="C1011" s="8">
        <v>216500</v>
      </c>
      <c r="D1011" s="8">
        <v>216500</v>
      </c>
      <c r="E1011">
        <v>216500</v>
      </c>
      <c r="F1011" s="9">
        <v>125456133</v>
      </c>
      <c r="G1011" s="1">
        <v>27161252794500</v>
      </c>
      <c r="H1011" s="1">
        <v>21329635424000</v>
      </c>
      <c r="I1011">
        <f t="shared" si="15"/>
        <v>0</v>
      </c>
    </row>
    <row r="1012" spans="1:9">
      <c r="A1012">
        <v>20190114</v>
      </c>
      <c r="B1012" s="2" t="s">
        <v>9</v>
      </c>
      <c r="C1012" s="8">
        <v>216500</v>
      </c>
      <c r="D1012" s="8">
        <v>211000</v>
      </c>
      <c r="E1012">
        <v>211000</v>
      </c>
      <c r="F1012" s="9">
        <v>125456133</v>
      </c>
      <c r="G1012" s="1">
        <v>26471244063000</v>
      </c>
      <c r="H1012" s="1">
        <v>20787774016000</v>
      </c>
      <c r="I1012">
        <f t="shared" si="15"/>
        <v>0</v>
      </c>
    </row>
    <row r="1013" spans="1:9">
      <c r="A1013">
        <v>20190115</v>
      </c>
      <c r="B1013" s="2" t="s">
        <v>9</v>
      </c>
      <c r="C1013" s="8">
        <v>211000</v>
      </c>
      <c r="D1013" s="8">
        <v>207500</v>
      </c>
      <c r="E1013">
        <v>207500</v>
      </c>
      <c r="F1013" s="9">
        <v>125456133</v>
      </c>
      <c r="G1013" s="1">
        <v>26032147597500</v>
      </c>
      <c r="H1013" s="1">
        <v>20442953120000</v>
      </c>
      <c r="I1013">
        <f t="shared" si="15"/>
        <v>0</v>
      </c>
    </row>
    <row r="1014" spans="1:9">
      <c r="A1014">
        <v>20190116</v>
      </c>
      <c r="B1014" s="2" t="s">
        <v>9</v>
      </c>
      <c r="C1014" s="8">
        <v>207500</v>
      </c>
      <c r="D1014" s="8">
        <v>202000</v>
      </c>
      <c r="E1014">
        <v>202000</v>
      </c>
      <c r="F1014" s="9">
        <v>125456133</v>
      </c>
      <c r="G1014" s="1">
        <v>25342138866000</v>
      </c>
      <c r="H1014" s="1">
        <v>19901091712000</v>
      </c>
      <c r="I1014">
        <f t="shared" si="15"/>
        <v>0</v>
      </c>
    </row>
    <row r="1015" spans="1:9">
      <c r="A1015">
        <v>20190117</v>
      </c>
      <c r="B1015" s="2" t="s">
        <v>9</v>
      </c>
      <c r="C1015" s="8">
        <v>202000</v>
      </c>
      <c r="D1015" s="8">
        <v>195500</v>
      </c>
      <c r="E1015">
        <v>195500</v>
      </c>
      <c r="F1015" s="9">
        <v>125456133</v>
      </c>
      <c r="G1015" s="1">
        <v>24526674001500</v>
      </c>
      <c r="H1015" s="1">
        <v>19260710048000</v>
      </c>
      <c r="I1015">
        <f t="shared" si="15"/>
        <v>0</v>
      </c>
    </row>
    <row r="1016" spans="1:9">
      <c r="A1016">
        <v>20190118</v>
      </c>
      <c r="B1016" s="2" t="s">
        <v>9</v>
      </c>
      <c r="C1016" s="8">
        <v>195500</v>
      </c>
      <c r="D1016" s="8">
        <v>201000</v>
      </c>
      <c r="E1016">
        <v>201000</v>
      </c>
      <c r="F1016" s="9">
        <v>125456133</v>
      </c>
      <c r="G1016" s="1">
        <v>25216682733000</v>
      </c>
      <c r="H1016" s="1">
        <v>19802571456000</v>
      </c>
      <c r="I1016">
        <f t="shared" si="15"/>
        <v>0</v>
      </c>
    </row>
    <row r="1017" spans="1:9">
      <c r="A1017">
        <v>20190121</v>
      </c>
      <c r="B1017" s="2" t="s">
        <v>9</v>
      </c>
      <c r="C1017" s="8">
        <v>201000</v>
      </c>
      <c r="D1017" s="8">
        <v>198000</v>
      </c>
      <c r="E1017">
        <v>198000</v>
      </c>
      <c r="F1017" s="9">
        <v>125456133</v>
      </c>
      <c r="G1017" s="1">
        <v>24840314334000</v>
      </c>
      <c r="H1017" s="1">
        <v>19507010688000</v>
      </c>
      <c r="I1017">
        <f t="shared" si="15"/>
        <v>0</v>
      </c>
    </row>
    <row r="1018" spans="1:9">
      <c r="A1018">
        <v>20190122</v>
      </c>
      <c r="B1018" s="2" t="s">
        <v>9</v>
      </c>
      <c r="C1018" s="8">
        <v>198000</v>
      </c>
      <c r="D1018" s="8">
        <v>200000</v>
      </c>
      <c r="E1018">
        <v>200000</v>
      </c>
      <c r="F1018" s="9">
        <v>125456133</v>
      </c>
      <c r="G1018" s="1">
        <v>25091226600000</v>
      </c>
      <c r="H1018" s="1">
        <v>19704051200000</v>
      </c>
      <c r="I1018">
        <f t="shared" si="15"/>
        <v>0</v>
      </c>
    </row>
    <row r="1019" spans="1:9">
      <c r="A1019">
        <v>20190123</v>
      </c>
      <c r="B1019" s="2" t="s">
        <v>9</v>
      </c>
      <c r="C1019" s="8">
        <v>200000</v>
      </c>
      <c r="D1019" s="8">
        <v>200000</v>
      </c>
      <c r="E1019">
        <v>200000</v>
      </c>
      <c r="F1019" s="9">
        <v>125456133</v>
      </c>
      <c r="G1019" s="1">
        <v>25091226600000</v>
      </c>
      <c r="H1019" s="1">
        <v>19704051200000</v>
      </c>
      <c r="I1019">
        <f t="shared" si="15"/>
        <v>0</v>
      </c>
    </row>
    <row r="1020" spans="1:9">
      <c r="A1020">
        <v>20190124</v>
      </c>
      <c r="B1020" s="2" t="s">
        <v>9</v>
      </c>
      <c r="C1020" s="8">
        <v>200000</v>
      </c>
      <c r="D1020" s="8">
        <v>208000</v>
      </c>
      <c r="E1020">
        <v>208000</v>
      </c>
      <c r="F1020" s="9">
        <v>125456133</v>
      </c>
      <c r="G1020" s="1">
        <v>26094875664000</v>
      </c>
      <c r="H1020" s="1">
        <v>20492213248000</v>
      </c>
      <c r="I1020">
        <f t="shared" si="15"/>
        <v>0</v>
      </c>
    </row>
    <row r="1021" spans="1:9">
      <c r="A1021">
        <v>20190125</v>
      </c>
      <c r="B1021" s="2" t="s">
        <v>9</v>
      </c>
      <c r="C1021" s="8">
        <v>208000</v>
      </c>
      <c r="D1021" s="8">
        <v>208500</v>
      </c>
      <c r="E1021">
        <v>208500</v>
      </c>
      <c r="F1021" s="9">
        <v>125456133</v>
      </c>
      <c r="G1021" s="1">
        <v>26157603730500</v>
      </c>
      <c r="H1021" s="1">
        <v>20541473376000</v>
      </c>
      <c r="I1021">
        <f t="shared" si="15"/>
        <v>0</v>
      </c>
    </row>
    <row r="1022" spans="1:9">
      <c r="A1022">
        <v>20190128</v>
      </c>
      <c r="B1022" s="2" t="s">
        <v>9</v>
      </c>
      <c r="C1022" s="8">
        <v>208500</v>
      </c>
      <c r="D1022" s="8">
        <v>211000</v>
      </c>
      <c r="E1022">
        <v>211000</v>
      </c>
      <c r="F1022" s="9">
        <v>125456133</v>
      </c>
      <c r="G1022" s="1">
        <v>26471244063000</v>
      </c>
      <c r="H1022" s="1">
        <v>20787774016000</v>
      </c>
      <c r="I1022">
        <f t="shared" si="15"/>
        <v>0</v>
      </c>
    </row>
    <row r="1023" spans="1:9">
      <c r="A1023">
        <v>20190129</v>
      </c>
      <c r="B1023" s="2" t="s">
        <v>9</v>
      </c>
      <c r="C1023" s="8">
        <v>211000</v>
      </c>
      <c r="D1023" s="8">
        <v>210500</v>
      </c>
      <c r="E1023">
        <v>210500</v>
      </c>
      <c r="F1023" s="9">
        <v>125456133</v>
      </c>
      <c r="G1023" s="1">
        <v>26408515996500</v>
      </c>
      <c r="H1023" s="1">
        <v>20738513888000</v>
      </c>
      <c r="I1023">
        <f t="shared" si="15"/>
        <v>0</v>
      </c>
    </row>
    <row r="1024" spans="1:9">
      <c r="A1024">
        <v>20190130</v>
      </c>
      <c r="B1024" s="2" t="s">
        <v>9</v>
      </c>
      <c r="C1024" s="8">
        <v>210500</v>
      </c>
      <c r="D1024" s="8">
        <v>215000</v>
      </c>
      <c r="E1024">
        <v>215000</v>
      </c>
      <c r="F1024" s="9">
        <v>125456133</v>
      </c>
      <c r="G1024" s="1">
        <v>26973068595000</v>
      </c>
      <c r="H1024" s="1">
        <v>21181855040000</v>
      </c>
      <c r="I1024">
        <f t="shared" si="15"/>
        <v>0</v>
      </c>
    </row>
    <row r="1025" spans="1:10">
      <c r="A1025">
        <v>20190131</v>
      </c>
      <c r="B1025" s="2" t="s">
        <v>9</v>
      </c>
      <c r="C1025" s="8">
        <v>215000</v>
      </c>
      <c r="D1025" s="8">
        <v>219000</v>
      </c>
      <c r="E1025">
        <v>219000</v>
      </c>
      <c r="F1025" s="9">
        <v>125456133</v>
      </c>
      <c r="G1025" s="1">
        <v>27474893127000</v>
      </c>
      <c r="H1025" s="1">
        <v>21575936064000</v>
      </c>
      <c r="I1025">
        <f t="shared" si="15"/>
        <v>0</v>
      </c>
    </row>
    <row r="1026" spans="1:10">
      <c r="A1026">
        <v>20190201</v>
      </c>
      <c r="B1026" s="2" t="s">
        <v>9</v>
      </c>
      <c r="C1026" s="8">
        <v>219000</v>
      </c>
      <c r="D1026" s="8">
        <v>214500</v>
      </c>
      <c r="E1026">
        <v>214500</v>
      </c>
      <c r="F1026" s="9">
        <v>125456133</v>
      </c>
      <c r="G1026" s="1">
        <v>26910340528500</v>
      </c>
      <c r="H1026" s="1">
        <v>21132594912000</v>
      </c>
      <c r="I1026">
        <f t="shared" si="15"/>
        <v>0</v>
      </c>
    </row>
    <row r="1027" spans="1:10">
      <c r="A1027">
        <v>20190207</v>
      </c>
      <c r="B1027" s="2" t="s">
        <v>9</v>
      </c>
      <c r="C1027" s="8">
        <v>214500</v>
      </c>
      <c r="D1027" s="8">
        <v>214000</v>
      </c>
      <c r="E1027">
        <v>214000</v>
      </c>
      <c r="F1027" s="9">
        <v>125456133</v>
      </c>
      <c r="G1027" s="1">
        <v>26847612462000</v>
      </c>
      <c r="H1027" s="1">
        <v>21083334784000</v>
      </c>
      <c r="I1027">
        <f t="shared" ref="I1027:I1090" si="16">IF(C1027*F1027=D1026*F1026,0,1)</f>
        <v>0</v>
      </c>
    </row>
    <row r="1028" spans="1:10">
      <c r="A1028">
        <v>20190208</v>
      </c>
      <c r="B1028" s="2" t="s">
        <v>9</v>
      </c>
      <c r="C1028" s="8">
        <v>214000</v>
      </c>
      <c r="D1028" s="8">
        <v>215000</v>
      </c>
      <c r="E1028">
        <v>215000</v>
      </c>
      <c r="F1028" s="9">
        <v>125456133</v>
      </c>
      <c r="G1028" s="1">
        <v>26973068595000</v>
      </c>
      <c r="H1028" s="1">
        <v>21181855040000</v>
      </c>
      <c r="I1028">
        <f t="shared" si="16"/>
        <v>0</v>
      </c>
    </row>
    <row r="1029" spans="1:10">
      <c r="A1029">
        <v>20190211</v>
      </c>
      <c r="B1029" s="2" t="s">
        <v>9</v>
      </c>
      <c r="C1029" s="8">
        <v>215000</v>
      </c>
      <c r="D1029" s="8">
        <v>215500</v>
      </c>
      <c r="E1029">
        <v>215500</v>
      </c>
      <c r="F1029" s="9">
        <v>125456133</v>
      </c>
      <c r="G1029" s="1">
        <v>27035796661500</v>
      </c>
      <c r="H1029" s="1">
        <v>21231115168000</v>
      </c>
      <c r="I1029">
        <f t="shared" si="16"/>
        <v>0</v>
      </c>
    </row>
    <row r="1030" spans="1:10">
      <c r="A1030">
        <v>20190212</v>
      </c>
      <c r="B1030" s="2" t="s">
        <v>9</v>
      </c>
      <c r="C1030" s="8">
        <v>215500</v>
      </c>
      <c r="D1030" s="8">
        <v>212500</v>
      </c>
      <c r="E1030">
        <v>212500</v>
      </c>
      <c r="F1030" s="9">
        <v>125456133</v>
      </c>
      <c r="G1030" s="1">
        <v>26659428262500</v>
      </c>
      <c r="H1030" s="1">
        <v>20935554400000</v>
      </c>
      <c r="I1030">
        <f t="shared" si="16"/>
        <v>0</v>
      </c>
    </row>
    <row r="1031" spans="1:10">
      <c r="A1031">
        <v>20190213</v>
      </c>
      <c r="B1031" s="2" t="s">
        <v>9</v>
      </c>
      <c r="C1031" s="8">
        <v>212500</v>
      </c>
      <c r="D1031" s="8">
        <v>212000</v>
      </c>
      <c r="E1031">
        <v>212000</v>
      </c>
      <c r="F1031" s="9">
        <v>125456133</v>
      </c>
      <c r="G1031" s="1">
        <v>26596700196000</v>
      </c>
      <c r="H1031" s="1">
        <v>20886294272000</v>
      </c>
      <c r="I1031">
        <f t="shared" si="16"/>
        <v>0</v>
      </c>
    </row>
    <row r="1032" spans="1:10">
      <c r="A1032">
        <v>20190214</v>
      </c>
      <c r="B1032" s="2" t="s">
        <v>9</v>
      </c>
      <c r="C1032" s="8">
        <v>212000</v>
      </c>
      <c r="D1032" s="8">
        <v>210000</v>
      </c>
      <c r="E1032">
        <v>210000</v>
      </c>
      <c r="F1032" s="9">
        <v>125456133</v>
      </c>
      <c r="G1032" s="1">
        <v>26345787930000</v>
      </c>
      <c r="H1032" s="1">
        <v>20689253760000</v>
      </c>
      <c r="I1032">
        <f t="shared" si="16"/>
        <v>0</v>
      </c>
    </row>
    <row r="1033" spans="1:10">
      <c r="A1033">
        <v>20190215</v>
      </c>
      <c r="B1033" s="2" t="s">
        <v>9</v>
      </c>
      <c r="C1033" s="8">
        <v>210000</v>
      </c>
      <c r="D1033" s="8">
        <v>209500</v>
      </c>
      <c r="E1033">
        <v>209500</v>
      </c>
      <c r="F1033" s="9">
        <v>125456133</v>
      </c>
      <c r="G1033" s="1">
        <v>26283059863500</v>
      </c>
      <c r="H1033" s="1">
        <v>20639993632000</v>
      </c>
      <c r="I1033">
        <f t="shared" si="16"/>
        <v>0</v>
      </c>
    </row>
    <row r="1034" spans="1:10">
      <c r="A1034">
        <v>20190218</v>
      </c>
      <c r="B1034" s="2" t="s">
        <v>9</v>
      </c>
      <c r="C1034" s="8">
        <v>209500</v>
      </c>
      <c r="D1034" s="8">
        <v>212000</v>
      </c>
      <c r="E1034">
        <v>212000</v>
      </c>
      <c r="F1034" s="9">
        <v>125456133</v>
      </c>
      <c r="G1034" s="1">
        <v>26596700196000</v>
      </c>
      <c r="H1034" s="1">
        <v>20886294272000</v>
      </c>
      <c r="I1034">
        <f t="shared" si="16"/>
        <v>0</v>
      </c>
    </row>
    <row r="1035" spans="1:10">
      <c r="A1035">
        <v>20190219</v>
      </c>
      <c r="B1035" s="2" t="s">
        <v>9</v>
      </c>
      <c r="C1035" s="8">
        <v>212000</v>
      </c>
      <c r="D1035" s="8">
        <v>215000</v>
      </c>
      <c r="E1035">
        <v>215000</v>
      </c>
      <c r="F1035" s="9">
        <v>125456133</v>
      </c>
      <c r="G1035" s="1">
        <v>26973068595000</v>
      </c>
      <c r="H1035" s="1">
        <v>21181855040000</v>
      </c>
      <c r="I1035">
        <f t="shared" si="16"/>
        <v>0</v>
      </c>
    </row>
    <row r="1036" spans="1:10">
      <c r="A1036" s="8">
        <v>20190220</v>
      </c>
      <c r="B1036" s="10" t="s">
        <v>9</v>
      </c>
      <c r="C1036" s="8">
        <v>215000</v>
      </c>
      <c r="D1036" s="8">
        <v>213500</v>
      </c>
      <c r="E1036" s="8">
        <v>213500</v>
      </c>
      <c r="F1036" s="9">
        <v>125461438</v>
      </c>
      <c r="G1036" s="9">
        <v>26786017013000</v>
      </c>
      <c r="H1036" s="9">
        <v>21034946803500</v>
      </c>
      <c r="I1036" s="8">
        <f t="shared" si="16"/>
        <v>1</v>
      </c>
      <c r="J1036" t="s">
        <v>47</v>
      </c>
    </row>
    <row r="1037" spans="1:10">
      <c r="A1037">
        <v>20190221</v>
      </c>
      <c r="B1037" s="2" t="s">
        <v>9</v>
      </c>
      <c r="C1037" s="8">
        <v>213500</v>
      </c>
      <c r="D1037" s="8">
        <v>207500</v>
      </c>
      <c r="E1037">
        <v>207500</v>
      </c>
      <c r="F1037" s="9">
        <v>125461438</v>
      </c>
      <c r="G1037" s="1">
        <v>26033248385000</v>
      </c>
      <c r="H1037" s="1">
        <v>20443800757500</v>
      </c>
      <c r="I1037">
        <f t="shared" si="16"/>
        <v>0</v>
      </c>
    </row>
    <row r="1038" spans="1:10">
      <c r="A1038">
        <v>20190222</v>
      </c>
      <c r="B1038" s="2" t="s">
        <v>9</v>
      </c>
      <c r="C1038" s="8">
        <v>207500</v>
      </c>
      <c r="D1038" s="8">
        <v>207000</v>
      </c>
      <c r="E1038">
        <v>207000</v>
      </c>
      <c r="F1038" s="9">
        <v>125461438</v>
      </c>
      <c r="G1038" s="1">
        <v>25970517666000</v>
      </c>
      <c r="H1038" s="1">
        <v>20394538587000</v>
      </c>
      <c r="I1038">
        <f t="shared" si="16"/>
        <v>0</v>
      </c>
    </row>
    <row r="1039" spans="1:10">
      <c r="A1039">
        <v>20190225</v>
      </c>
      <c r="B1039" s="2" t="s">
        <v>9</v>
      </c>
      <c r="C1039" s="8">
        <v>207000</v>
      </c>
      <c r="D1039" s="8">
        <v>204000</v>
      </c>
      <c r="E1039">
        <v>204000</v>
      </c>
      <c r="F1039" s="9">
        <v>125461438</v>
      </c>
      <c r="G1039" s="1">
        <v>25594133352000</v>
      </c>
      <c r="H1039" s="1">
        <v>20098965564000</v>
      </c>
      <c r="I1039">
        <f t="shared" si="16"/>
        <v>0</v>
      </c>
    </row>
    <row r="1040" spans="1:10">
      <c r="A1040">
        <v>20190226</v>
      </c>
      <c r="B1040" s="2" t="s">
        <v>9</v>
      </c>
      <c r="C1040" s="8">
        <v>204000</v>
      </c>
      <c r="D1040" s="8">
        <v>204500</v>
      </c>
      <c r="E1040">
        <v>204500</v>
      </c>
      <c r="F1040" s="9">
        <v>125461438</v>
      </c>
      <c r="G1040" s="1">
        <v>25656864071000</v>
      </c>
      <c r="H1040" s="1">
        <v>20148227734500</v>
      </c>
      <c r="I1040">
        <f t="shared" si="16"/>
        <v>0</v>
      </c>
    </row>
    <row r="1041" spans="1:9">
      <c r="A1041">
        <v>20190227</v>
      </c>
      <c r="B1041" s="2" t="s">
        <v>9</v>
      </c>
      <c r="C1041" s="8">
        <v>204500</v>
      </c>
      <c r="D1041" s="8">
        <v>202500</v>
      </c>
      <c r="E1041">
        <v>202500</v>
      </c>
      <c r="F1041" s="9">
        <v>125461438</v>
      </c>
      <c r="G1041" s="1">
        <v>25405941195000</v>
      </c>
      <c r="H1041" s="1">
        <v>19951179052500</v>
      </c>
      <c r="I1041">
        <f t="shared" si="16"/>
        <v>0</v>
      </c>
    </row>
    <row r="1042" spans="1:9">
      <c r="A1042">
        <v>20190228</v>
      </c>
      <c r="B1042" s="2" t="s">
        <v>9</v>
      </c>
      <c r="C1042" s="8">
        <v>202500</v>
      </c>
      <c r="D1042" s="8">
        <v>204500</v>
      </c>
      <c r="E1042">
        <v>204500</v>
      </c>
      <c r="F1042" s="9">
        <v>125461438</v>
      </c>
      <c r="G1042" s="1">
        <v>25656864071000</v>
      </c>
      <c r="H1042" s="1">
        <v>20148227734500</v>
      </c>
      <c r="I1042">
        <f t="shared" si="16"/>
        <v>0</v>
      </c>
    </row>
    <row r="1043" spans="1:9">
      <c r="A1043">
        <v>20190304</v>
      </c>
      <c r="B1043" s="2" t="s">
        <v>9</v>
      </c>
      <c r="C1043" s="8">
        <v>204500</v>
      </c>
      <c r="D1043" s="8">
        <v>207500</v>
      </c>
      <c r="E1043">
        <v>207500</v>
      </c>
      <c r="F1043" s="9">
        <v>125461438</v>
      </c>
      <c r="G1043" s="1">
        <v>26033248385000</v>
      </c>
      <c r="H1043" s="1">
        <v>20443800757500</v>
      </c>
      <c r="I1043">
        <f t="shared" si="16"/>
        <v>0</v>
      </c>
    </row>
    <row r="1044" spans="1:9">
      <c r="A1044">
        <v>20190305</v>
      </c>
      <c r="B1044" s="2" t="s">
        <v>9</v>
      </c>
      <c r="C1044" s="8">
        <v>207500</v>
      </c>
      <c r="D1044" s="8">
        <v>210000</v>
      </c>
      <c r="E1044">
        <v>210000</v>
      </c>
      <c r="F1044" s="9">
        <v>125461438</v>
      </c>
      <c r="G1044" s="1">
        <v>26346901980000</v>
      </c>
      <c r="H1044" s="1">
        <v>20690111610000</v>
      </c>
      <c r="I1044">
        <f t="shared" si="16"/>
        <v>0</v>
      </c>
    </row>
    <row r="1045" spans="1:9">
      <c r="A1045">
        <v>20190306</v>
      </c>
      <c r="B1045" s="2" t="s">
        <v>9</v>
      </c>
      <c r="C1045" s="8">
        <v>210000</v>
      </c>
      <c r="D1045" s="8">
        <v>211000</v>
      </c>
      <c r="E1045">
        <v>211000</v>
      </c>
      <c r="F1045" s="9">
        <v>125461438</v>
      </c>
      <c r="G1045" s="1">
        <v>26472363418000</v>
      </c>
      <c r="H1045" s="1">
        <v>20788635951000</v>
      </c>
      <c r="I1045">
        <f t="shared" si="16"/>
        <v>0</v>
      </c>
    </row>
    <row r="1046" spans="1:9">
      <c r="A1046">
        <v>20190307</v>
      </c>
      <c r="B1046" s="2" t="s">
        <v>9</v>
      </c>
      <c r="C1046" s="8">
        <v>211000</v>
      </c>
      <c r="D1046" s="8">
        <v>207000</v>
      </c>
      <c r="E1046">
        <v>207000</v>
      </c>
      <c r="F1046" s="9">
        <v>125461438</v>
      </c>
      <c r="G1046" s="1">
        <v>25970517666000</v>
      </c>
      <c r="H1046" s="1">
        <v>20394538587000</v>
      </c>
      <c r="I1046">
        <f t="shared" si="16"/>
        <v>0</v>
      </c>
    </row>
    <row r="1047" spans="1:9">
      <c r="A1047">
        <v>20190308</v>
      </c>
      <c r="B1047" s="2" t="s">
        <v>9</v>
      </c>
      <c r="C1047" s="8">
        <v>207000</v>
      </c>
      <c r="D1047" s="8">
        <v>206000</v>
      </c>
      <c r="E1047">
        <v>206000</v>
      </c>
      <c r="F1047" s="9">
        <v>125461438</v>
      </c>
      <c r="G1047" s="1">
        <v>25845056228000</v>
      </c>
      <c r="H1047" s="1">
        <v>20296014246000</v>
      </c>
      <c r="I1047">
        <f t="shared" si="16"/>
        <v>0</v>
      </c>
    </row>
    <row r="1048" spans="1:9">
      <c r="A1048">
        <v>20190311</v>
      </c>
      <c r="B1048" s="2" t="s">
        <v>9</v>
      </c>
      <c r="C1048" s="8">
        <v>206000</v>
      </c>
      <c r="D1048" s="8">
        <v>205000</v>
      </c>
      <c r="E1048">
        <v>205000</v>
      </c>
      <c r="F1048" s="9">
        <v>125461438</v>
      </c>
      <c r="G1048" s="1">
        <v>25719594790000</v>
      </c>
      <c r="H1048" s="1">
        <v>20197489905000</v>
      </c>
      <c r="I1048">
        <f t="shared" si="16"/>
        <v>0</v>
      </c>
    </row>
    <row r="1049" spans="1:9">
      <c r="A1049">
        <v>20190312</v>
      </c>
      <c r="B1049" s="2" t="s">
        <v>9</v>
      </c>
      <c r="C1049" s="8">
        <v>205000</v>
      </c>
      <c r="D1049" s="8">
        <v>209000</v>
      </c>
      <c r="E1049">
        <v>209000</v>
      </c>
      <c r="F1049" s="9">
        <v>125461438</v>
      </c>
      <c r="G1049" s="1">
        <v>26221440542000</v>
      </c>
      <c r="H1049" s="1">
        <v>20591587269000</v>
      </c>
      <c r="I1049">
        <f t="shared" si="16"/>
        <v>0</v>
      </c>
    </row>
    <row r="1050" spans="1:9">
      <c r="A1050">
        <v>20190313</v>
      </c>
      <c r="B1050" s="2" t="s">
        <v>9</v>
      </c>
      <c r="C1050" s="8">
        <v>209000</v>
      </c>
      <c r="D1050" s="8">
        <v>207500</v>
      </c>
      <c r="E1050">
        <v>207500</v>
      </c>
      <c r="F1050" s="9">
        <v>125461438</v>
      </c>
      <c r="G1050" s="1">
        <v>26033248385000</v>
      </c>
      <c r="H1050" s="1">
        <v>20443800757500</v>
      </c>
      <c r="I1050">
        <f t="shared" si="16"/>
        <v>0</v>
      </c>
    </row>
    <row r="1051" spans="1:9">
      <c r="A1051">
        <v>20190314</v>
      </c>
      <c r="B1051" s="2" t="s">
        <v>9</v>
      </c>
      <c r="C1051" s="8">
        <v>207500</v>
      </c>
      <c r="D1051" s="8">
        <v>206000</v>
      </c>
      <c r="E1051">
        <v>206000</v>
      </c>
      <c r="F1051" s="9">
        <v>125461438</v>
      </c>
      <c r="G1051" s="1">
        <v>25845056228000</v>
      </c>
      <c r="H1051" s="1">
        <v>20296014246000</v>
      </c>
      <c r="I1051">
        <f t="shared" si="16"/>
        <v>0</v>
      </c>
    </row>
    <row r="1052" spans="1:9">
      <c r="A1052">
        <v>20190315</v>
      </c>
      <c r="B1052" s="2" t="s">
        <v>9</v>
      </c>
      <c r="C1052" s="8">
        <v>206000</v>
      </c>
      <c r="D1052" s="8">
        <v>203000</v>
      </c>
      <c r="E1052">
        <v>203000</v>
      </c>
      <c r="F1052" s="9">
        <v>125461438</v>
      </c>
      <c r="G1052" s="1">
        <v>25468671914000</v>
      </c>
      <c r="H1052" s="1">
        <v>20000441223000</v>
      </c>
      <c r="I1052">
        <f t="shared" si="16"/>
        <v>0</v>
      </c>
    </row>
    <row r="1053" spans="1:9">
      <c r="A1053">
        <v>20190318</v>
      </c>
      <c r="B1053" s="2" t="s">
        <v>9</v>
      </c>
      <c r="C1053" s="8">
        <v>203000</v>
      </c>
      <c r="D1053" s="8">
        <v>201000</v>
      </c>
      <c r="E1053">
        <v>201000</v>
      </c>
      <c r="F1053" s="9">
        <v>125461438</v>
      </c>
      <c r="G1053" s="1">
        <v>25217749038000</v>
      </c>
      <c r="H1053" s="1">
        <v>19803392541000</v>
      </c>
      <c r="I1053">
        <f t="shared" si="16"/>
        <v>0</v>
      </c>
    </row>
    <row r="1054" spans="1:9">
      <c r="A1054">
        <v>20190319</v>
      </c>
      <c r="B1054" s="2" t="s">
        <v>9</v>
      </c>
      <c r="C1054" s="8">
        <v>201000</v>
      </c>
      <c r="D1054" s="8">
        <v>203000</v>
      </c>
      <c r="E1054">
        <v>203000</v>
      </c>
      <c r="F1054" s="9">
        <v>125461438</v>
      </c>
      <c r="G1054" s="1">
        <v>25468671914000</v>
      </c>
      <c r="H1054" s="1">
        <v>20000441223000</v>
      </c>
      <c r="I1054">
        <f t="shared" si="16"/>
        <v>0</v>
      </c>
    </row>
    <row r="1055" spans="1:9">
      <c r="A1055">
        <v>20190320</v>
      </c>
      <c r="B1055" s="2" t="s">
        <v>9</v>
      </c>
      <c r="C1055" s="8">
        <v>203000</v>
      </c>
      <c r="D1055" s="8">
        <v>201000</v>
      </c>
      <c r="E1055">
        <v>201000</v>
      </c>
      <c r="F1055" s="9">
        <v>125461438</v>
      </c>
      <c r="G1055" s="1">
        <v>25217749038000</v>
      </c>
      <c r="H1055" s="1">
        <v>19803392541000</v>
      </c>
      <c r="I1055">
        <f t="shared" si="16"/>
        <v>0</v>
      </c>
    </row>
    <row r="1056" spans="1:9">
      <c r="A1056">
        <v>20190321</v>
      </c>
      <c r="B1056" s="2" t="s">
        <v>9</v>
      </c>
      <c r="C1056" s="8">
        <v>201000</v>
      </c>
      <c r="D1056" s="8">
        <v>200500</v>
      </c>
      <c r="E1056">
        <v>200500</v>
      </c>
      <c r="F1056" s="9">
        <v>125461438</v>
      </c>
      <c r="G1056" s="1">
        <v>25155018319000</v>
      </c>
      <c r="H1056" s="1">
        <v>19754130370500</v>
      </c>
      <c r="I1056">
        <f t="shared" si="16"/>
        <v>0</v>
      </c>
    </row>
    <row r="1057" spans="1:9">
      <c r="A1057">
        <v>20190322</v>
      </c>
      <c r="B1057" s="2" t="s">
        <v>9</v>
      </c>
      <c r="C1057" s="8">
        <v>200500</v>
      </c>
      <c r="D1057" s="8">
        <v>199500</v>
      </c>
      <c r="E1057">
        <v>199500</v>
      </c>
      <c r="F1057" s="9">
        <v>125461438</v>
      </c>
      <c r="G1057" s="1">
        <v>25029556881000</v>
      </c>
      <c r="H1057" s="1">
        <v>19655606029500</v>
      </c>
      <c r="I1057">
        <f t="shared" si="16"/>
        <v>0</v>
      </c>
    </row>
    <row r="1058" spans="1:9">
      <c r="A1058">
        <v>20190325</v>
      </c>
      <c r="B1058" s="2" t="s">
        <v>9</v>
      </c>
      <c r="C1058" s="8">
        <v>199500</v>
      </c>
      <c r="D1058" s="8">
        <v>198000</v>
      </c>
      <c r="E1058">
        <v>198000</v>
      </c>
      <c r="F1058" s="9">
        <v>125461438</v>
      </c>
      <c r="G1058" s="1">
        <v>24841364724000</v>
      </c>
      <c r="H1058" s="1">
        <v>19507819518000</v>
      </c>
      <c r="I1058">
        <f t="shared" si="16"/>
        <v>0</v>
      </c>
    </row>
    <row r="1059" spans="1:9">
      <c r="A1059">
        <v>20190326</v>
      </c>
      <c r="B1059" s="2" t="s">
        <v>9</v>
      </c>
      <c r="C1059" s="8">
        <v>198000</v>
      </c>
      <c r="D1059" s="8">
        <v>192500</v>
      </c>
      <c r="E1059">
        <v>192500</v>
      </c>
      <c r="F1059" s="9">
        <v>125461438</v>
      </c>
      <c r="G1059" s="1">
        <v>24151326815000</v>
      </c>
      <c r="H1059" s="1">
        <v>18965935642500</v>
      </c>
      <c r="I1059">
        <f t="shared" si="16"/>
        <v>0</v>
      </c>
    </row>
    <row r="1060" spans="1:9">
      <c r="A1060">
        <v>20190327</v>
      </c>
      <c r="B1060" s="2" t="s">
        <v>9</v>
      </c>
      <c r="C1060" s="8">
        <v>192500</v>
      </c>
      <c r="D1060" s="8">
        <v>183000</v>
      </c>
      <c r="E1060">
        <v>183000</v>
      </c>
      <c r="F1060" s="9">
        <v>125461438</v>
      </c>
      <c r="G1060" s="1">
        <v>22959443154000</v>
      </c>
      <c r="H1060" s="1">
        <v>18029954403000</v>
      </c>
      <c r="I1060">
        <f t="shared" si="16"/>
        <v>0</v>
      </c>
    </row>
    <row r="1061" spans="1:9">
      <c r="A1061">
        <v>20190328</v>
      </c>
      <c r="B1061" s="2" t="s">
        <v>9</v>
      </c>
      <c r="C1061" s="8">
        <v>183000</v>
      </c>
      <c r="D1061" s="8">
        <v>180500</v>
      </c>
      <c r="E1061">
        <v>180500</v>
      </c>
      <c r="F1061" s="9">
        <v>125461438</v>
      </c>
      <c r="G1061" s="1">
        <v>22645789559000</v>
      </c>
      <c r="H1061" s="1">
        <v>17783643550500</v>
      </c>
      <c r="I1061">
        <f t="shared" si="16"/>
        <v>0</v>
      </c>
    </row>
    <row r="1062" spans="1:9">
      <c r="A1062">
        <v>20190329</v>
      </c>
      <c r="B1062" s="2" t="s">
        <v>9</v>
      </c>
      <c r="C1062" s="8">
        <v>180500</v>
      </c>
      <c r="D1062" s="8">
        <v>181000</v>
      </c>
      <c r="E1062">
        <v>181000</v>
      </c>
      <c r="F1062" s="9">
        <v>125461438</v>
      </c>
      <c r="G1062" s="1">
        <v>22708520278000</v>
      </c>
      <c r="H1062" s="1">
        <v>17832905721000</v>
      </c>
      <c r="I1062">
        <f t="shared" si="16"/>
        <v>0</v>
      </c>
    </row>
    <row r="1063" spans="1:9">
      <c r="A1063">
        <v>20190401</v>
      </c>
      <c r="B1063" s="2" t="s">
        <v>9</v>
      </c>
      <c r="C1063" s="8">
        <v>181000</v>
      </c>
      <c r="D1063" s="8">
        <v>182000</v>
      </c>
      <c r="E1063">
        <v>182000</v>
      </c>
      <c r="F1063" s="9">
        <v>125461438</v>
      </c>
      <c r="G1063" s="1">
        <v>22833981716000</v>
      </c>
      <c r="H1063" s="1">
        <v>17931430062000</v>
      </c>
      <c r="I1063">
        <f t="shared" si="16"/>
        <v>0</v>
      </c>
    </row>
    <row r="1064" spans="1:9">
      <c r="A1064">
        <v>20190402</v>
      </c>
      <c r="B1064" s="2" t="s">
        <v>9</v>
      </c>
      <c r="C1064" s="8">
        <v>182000</v>
      </c>
      <c r="D1064" s="8">
        <v>190000</v>
      </c>
      <c r="E1064">
        <v>190000</v>
      </c>
      <c r="F1064" s="9">
        <v>125461438</v>
      </c>
      <c r="G1064" s="1">
        <v>23837673220000</v>
      </c>
      <c r="H1064" s="1">
        <v>18719624790000</v>
      </c>
      <c r="I1064">
        <f t="shared" si="16"/>
        <v>0</v>
      </c>
    </row>
    <row r="1065" spans="1:9">
      <c r="A1065">
        <v>20190403</v>
      </c>
      <c r="B1065" s="2" t="s">
        <v>9</v>
      </c>
      <c r="C1065" s="8">
        <v>190000</v>
      </c>
      <c r="D1065" s="8">
        <v>193500</v>
      </c>
      <c r="E1065">
        <v>193500</v>
      </c>
      <c r="F1065" s="9">
        <v>125461438</v>
      </c>
      <c r="G1065" s="1">
        <v>24276788253000</v>
      </c>
      <c r="H1065" s="1">
        <v>19064459983500</v>
      </c>
      <c r="I1065">
        <f t="shared" si="16"/>
        <v>0</v>
      </c>
    </row>
    <row r="1066" spans="1:9">
      <c r="A1066">
        <v>20190404</v>
      </c>
      <c r="B1066" s="2" t="s">
        <v>9</v>
      </c>
      <c r="C1066" s="8">
        <v>193500</v>
      </c>
      <c r="D1066" s="8">
        <v>192500</v>
      </c>
      <c r="E1066">
        <v>192500</v>
      </c>
      <c r="F1066" s="9">
        <v>125461438</v>
      </c>
      <c r="G1066" s="1">
        <v>24151326815000</v>
      </c>
      <c r="H1066" s="1">
        <v>18965935642500</v>
      </c>
      <c r="I1066">
        <f t="shared" si="16"/>
        <v>0</v>
      </c>
    </row>
    <row r="1067" spans="1:9">
      <c r="A1067">
        <v>20190405</v>
      </c>
      <c r="B1067" s="2" t="s">
        <v>9</v>
      </c>
      <c r="C1067" s="8">
        <v>192500</v>
      </c>
      <c r="D1067" s="8">
        <v>192000</v>
      </c>
      <c r="E1067">
        <v>192000</v>
      </c>
      <c r="F1067" s="9">
        <v>125461438</v>
      </c>
      <c r="G1067" s="1">
        <v>24088596096000</v>
      </c>
      <c r="H1067" s="1">
        <v>18916673472000</v>
      </c>
      <c r="I1067">
        <f t="shared" si="16"/>
        <v>0</v>
      </c>
    </row>
    <row r="1068" spans="1:9">
      <c r="A1068">
        <v>20190408</v>
      </c>
      <c r="B1068" s="2" t="s">
        <v>9</v>
      </c>
      <c r="C1068" s="8">
        <v>192000</v>
      </c>
      <c r="D1068" s="8">
        <v>195500</v>
      </c>
      <c r="E1068">
        <v>195500</v>
      </c>
      <c r="F1068" s="9">
        <v>125461438</v>
      </c>
      <c r="G1068" s="1">
        <v>24527711129000</v>
      </c>
      <c r="H1068" s="1">
        <v>19261508665500</v>
      </c>
      <c r="I1068">
        <f t="shared" si="16"/>
        <v>0</v>
      </c>
    </row>
    <row r="1069" spans="1:9">
      <c r="A1069">
        <v>20190409</v>
      </c>
      <c r="B1069" s="2" t="s">
        <v>9</v>
      </c>
      <c r="C1069" s="8">
        <v>195500</v>
      </c>
      <c r="D1069" s="8">
        <v>204500</v>
      </c>
      <c r="E1069">
        <v>204500</v>
      </c>
      <c r="F1069" s="9">
        <v>125461438</v>
      </c>
      <c r="G1069" s="1">
        <v>25656864071000</v>
      </c>
      <c r="H1069" s="1">
        <v>20148227734500</v>
      </c>
      <c r="I1069">
        <f t="shared" si="16"/>
        <v>0</v>
      </c>
    </row>
    <row r="1070" spans="1:9">
      <c r="A1070">
        <v>20190410</v>
      </c>
      <c r="B1070" s="2" t="s">
        <v>9</v>
      </c>
      <c r="C1070" s="8">
        <v>204500</v>
      </c>
      <c r="D1070" s="8">
        <v>205500</v>
      </c>
      <c r="E1070">
        <v>205500</v>
      </c>
      <c r="F1070" s="9">
        <v>125461438</v>
      </c>
      <c r="G1070" s="1">
        <v>25782325509000</v>
      </c>
      <c r="H1070" s="1">
        <v>20246752075500</v>
      </c>
      <c r="I1070">
        <f t="shared" si="16"/>
        <v>0</v>
      </c>
    </row>
    <row r="1071" spans="1:9">
      <c r="A1071">
        <v>20190411</v>
      </c>
      <c r="B1071" s="2" t="s">
        <v>9</v>
      </c>
      <c r="C1071" s="8">
        <v>205500</v>
      </c>
      <c r="D1071" s="8">
        <v>210500</v>
      </c>
      <c r="E1071">
        <v>210500</v>
      </c>
      <c r="F1071" s="9">
        <v>125461438</v>
      </c>
      <c r="G1071" s="1">
        <v>26409632699000</v>
      </c>
      <c r="H1071" s="1">
        <v>20739373780500</v>
      </c>
      <c r="I1071">
        <f t="shared" si="16"/>
        <v>0</v>
      </c>
    </row>
    <row r="1072" spans="1:9">
      <c r="A1072">
        <v>20190412</v>
      </c>
      <c r="B1072" s="2" t="s">
        <v>9</v>
      </c>
      <c r="C1072" s="8">
        <v>210500</v>
      </c>
      <c r="D1072" s="8">
        <v>209000</v>
      </c>
      <c r="E1072">
        <v>209000</v>
      </c>
      <c r="F1072" s="9">
        <v>125461438</v>
      </c>
      <c r="G1072" s="1">
        <v>26221440542000</v>
      </c>
      <c r="H1072" s="1">
        <v>20591587269000</v>
      </c>
      <c r="I1072">
        <f t="shared" si="16"/>
        <v>0</v>
      </c>
    </row>
    <row r="1073" spans="1:10">
      <c r="A1073">
        <v>20190415</v>
      </c>
      <c r="B1073" s="2" t="s">
        <v>9</v>
      </c>
      <c r="C1073" s="8">
        <v>209000</v>
      </c>
      <c r="D1073" s="8">
        <v>203500</v>
      </c>
      <c r="E1073">
        <v>203500</v>
      </c>
      <c r="F1073" s="9">
        <v>125461438</v>
      </c>
      <c r="G1073" s="1">
        <v>25531402633000</v>
      </c>
      <c r="H1073" s="1">
        <v>20049703393500</v>
      </c>
      <c r="I1073">
        <f t="shared" si="16"/>
        <v>0</v>
      </c>
    </row>
    <row r="1074" spans="1:10">
      <c r="A1074">
        <v>20190416</v>
      </c>
      <c r="B1074" s="2" t="s">
        <v>9</v>
      </c>
      <c r="C1074" s="8">
        <v>203500</v>
      </c>
      <c r="D1074" s="8">
        <v>208000</v>
      </c>
      <c r="E1074">
        <v>208000</v>
      </c>
      <c r="F1074" s="9">
        <v>125461438</v>
      </c>
      <c r="G1074" s="1">
        <v>26095979104000</v>
      </c>
      <c r="H1074" s="1">
        <v>20493062928000</v>
      </c>
      <c r="I1074">
        <f t="shared" si="16"/>
        <v>0</v>
      </c>
    </row>
    <row r="1075" spans="1:10">
      <c r="A1075">
        <v>20190417</v>
      </c>
      <c r="B1075" s="2" t="s">
        <v>9</v>
      </c>
      <c r="C1075" s="8">
        <v>208000</v>
      </c>
      <c r="D1075" s="8">
        <v>208500</v>
      </c>
      <c r="E1075">
        <v>208500</v>
      </c>
      <c r="F1075" s="9">
        <v>125461438</v>
      </c>
      <c r="G1075" s="1">
        <v>26158709823000</v>
      </c>
      <c r="H1075" s="1">
        <v>20542325098500</v>
      </c>
      <c r="I1075">
        <f t="shared" si="16"/>
        <v>0</v>
      </c>
    </row>
    <row r="1076" spans="1:10">
      <c r="A1076">
        <v>20190418</v>
      </c>
      <c r="B1076" s="2" t="s">
        <v>9</v>
      </c>
      <c r="C1076" s="8">
        <v>208500</v>
      </c>
      <c r="D1076" s="8">
        <v>203500</v>
      </c>
      <c r="E1076">
        <v>203500</v>
      </c>
      <c r="F1076" s="9">
        <v>125461438</v>
      </c>
      <c r="G1076" s="1">
        <v>25531402633000</v>
      </c>
      <c r="H1076" s="1">
        <v>20049703393500</v>
      </c>
      <c r="I1076">
        <f t="shared" si="16"/>
        <v>0</v>
      </c>
    </row>
    <row r="1077" spans="1:10">
      <c r="A1077">
        <v>20190419</v>
      </c>
      <c r="B1077" s="2" t="s">
        <v>9</v>
      </c>
      <c r="C1077" s="8">
        <v>203500</v>
      </c>
      <c r="D1077" s="8">
        <v>218000</v>
      </c>
      <c r="E1077">
        <v>218000</v>
      </c>
      <c r="F1077" s="9">
        <v>125461438</v>
      </c>
      <c r="G1077" s="1">
        <v>27350593484000</v>
      </c>
      <c r="H1077" s="1">
        <v>21478306338000</v>
      </c>
      <c r="I1077">
        <f t="shared" si="16"/>
        <v>0</v>
      </c>
    </row>
    <row r="1078" spans="1:10">
      <c r="A1078">
        <v>20190422</v>
      </c>
      <c r="B1078" s="2" t="s">
        <v>9</v>
      </c>
      <c r="C1078" s="8">
        <v>218000</v>
      </c>
      <c r="D1078" s="8">
        <v>220500</v>
      </c>
      <c r="E1078">
        <v>220500</v>
      </c>
      <c r="F1078" s="9">
        <v>125461438</v>
      </c>
      <c r="G1078" s="1">
        <v>27664247079000</v>
      </c>
      <c r="H1078" s="1">
        <v>21724617190500</v>
      </c>
      <c r="I1078">
        <f t="shared" si="16"/>
        <v>0</v>
      </c>
    </row>
    <row r="1079" spans="1:10">
      <c r="A1079">
        <v>20190423</v>
      </c>
      <c r="B1079" s="2" t="s">
        <v>9</v>
      </c>
      <c r="C1079" s="8">
        <v>220500</v>
      </c>
      <c r="D1079" s="8">
        <v>221500</v>
      </c>
      <c r="E1079">
        <v>221500</v>
      </c>
      <c r="F1079" s="9">
        <v>125461438</v>
      </c>
      <c r="G1079" s="1">
        <v>27789708517000</v>
      </c>
      <c r="H1079" s="1">
        <v>21823141531500</v>
      </c>
      <c r="I1079">
        <f t="shared" si="16"/>
        <v>0</v>
      </c>
    </row>
    <row r="1080" spans="1:10">
      <c r="A1080" s="8">
        <v>20190424</v>
      </c>
      <c r="B1080" s="10" t="s">
        <v>9</v>
      </c>
      <c r="C1080" s="8">
        <v>221500</v>
      </c>
      <c r="D1080" s="8">
        <v>218000</v>
      </c>
      <c r="E1080" s="8">
        <v>218000</v>
      </c>
      <c r="F1080" s="9">
        <v>127953489</v>
      </c>
      <c r="G1080" s="9">
        <v>27893860602000</v>
      </c>
      <c r="H1080" s="9">
        <v>21478306338000</v>
      </c>
      <c r="I1080" s="8">
        <f t="shared" si="16"/>
        <v>1</v>
      </c>
      <c r="J1080" t="s">
        <v>44</v>
      </c>
    </row>
    <row r="1081" spans="1:10">
      <c r="A1081">
        <v>20190425</v>
      </c>
      <c r="B1081" s="2" t="s">
        <v>9</v>
      </c>
      <c r="C1081" s="8">
        <v>218000</v>
      </c>
      <c r="D1081" s="8">
        <v>211500</v>
      </c>
      <c r="E1081">
        <v>211500</v>
      </c>
      <c r="F1081" s="9">
        <v>127953489</v>
      </c>
      <c r="G1081" s="1">
        <v>27062162923500</v>
      </c>
      <c r="H1081" s="1">
        <v>20837898121500</v>
      </c>
      <c r="I1081">
        <f t="shared" si="16"/>
        <v>0</v>
      </c>
    </row>
    <row r="1082" spans="1:10">
      <c r="A1082">
        <v>20190426</v>
      </c>
      <c r="B1082" s="2" t="s">
        <v>9</v>
      </c>
      <c r="C1082" s="8">
        <v>211500</v>
      </c>
      <c r="D1082" s="8">
        <v>212000</v>
      </c>
      <c r="E1082">
        <v>212000</v>
      </c>
      <c r="F1082" s="9">
        <v>127953489</v>
      </c>
      <c r="G1082" s="1">
        <v>27126139668000</v>
      </c>
      <c r="H1082" s="1">
        <v>20887160292000</v>
      </c>
      <c r="I1082">
        <f t="shared" si="16"/>
        <v>0</v>
      </c>
    </row>
    <row r="1083" spans="1:10">
      <c r="A1083">
        <v>20190429</v>
      </c>
      <c r="B1083" s="2" t="s">
        <v>9</v>
      </c>
      <c r="C1083" s="8">
        <v>212000</v>
      </c>
      <c r="D1083" s="8">
        <v>216000</v>
      </c>
      <c r="E1083">
        <v>216000</v>
      </c>
      <c r="F1083" s="9">
        <v>127953489</v>
      </c>
      <c r="G1083" s="1">
        <v>27637953624000</v>
      </c>
      <c r="H1083" s="1">
        <v>21281257656000</v>
      </c>
      <c r="I1083">
        <f t="shared" si="16"/>
        <v>0</v>
      </c>
    </row>
    <row r="1084" spans="1:10">
      <c r="A1084">
        <v>20190430</v>
      </c>
      <c r="B1084" s="2" t="s">
        <v>9</v>
      </c>
      <c r="C1084" s="8">
        <v>216000</v>
      </c>
      <c r="D1084" s="8">
        <v>212000</v>
      </c>
      <c r="E1084">
        <v>212000</v>
      </c>
      <c r="F1084" s="9">
        <v>127953489</v>
      </c>
      <c r="G1084" s="1">
        <v>27126139668000</v>
      </c>
      <c r="H1084" s="1">
        <v>20887160292000</v>
      </c>
      <c r="I1084">
        <f t="shared" si="16"/>
        <v>0</v>
      </c>
    </row>
    <row r="1085" spans="1:10">
      <c r="A1085">
        <v>20190502</v>
      </c>
      <c r="B1085" s="2" t="s">
        <v>9</v>
      </c>
      <c r="C1085" s="8">
        <v>212000</v>
      </c>
      <c r="D1085" s="8">
        <v>207000</v>
      </c>
      <c r="E1085">
        <v>207000</v>
      </c>
      <c r="F1085" s="9">
        <v>127953489</v>
      </c>
      <c r="G1085" s="1">
        <v>26486372223000</v>
      </c>
      <c r="H1085" s="1">
        <v>20394538587000</v>
      </c>
      <c r="I1085">
        <f t="shared" si="16"/>
        <v>0</v>
      </c>
    </row>
    <row r="1086" spans="1:10">
      <c r="A1086">
        <v>20190503</v>
      </c>
      <c r="B1086" s="2" t="s">
        <v>9</v>
      </c>
      <c r="C1086" s="8">
        <v>207000</v>
      </c>
      <c r="D1086" s="8">
        <v>204500</v>
      </c>
      <c r="E1086">
        <v>204500</v>
      </c>
      <c r="F1086" s="9">
        <v>127953489</v>
      </c>
      <c r="G1086" s="1">
        <v>26166488500500</v>
      </c>
      <c r="H1086" s="1">
        <v>20148227734500</v>
      </c>
      <c r="I1086">
        <f t="shared" si="16"/>
        <v>0</v>
      </c>
    </row>
    <row r="1087" spans="1:10">
      <c r="A1087">
        <v>20190507</v>
      </c>
      <c r="B1087" s="2" t="s">
        <v>9</v>
      </c>
      <c r="C1087" s="8">
        <v>204500</v>
      </c>
      <c r="D1087" s="8">
        <v>205500</v>
      </c>
      <c r="E1087">
        <v>205500</v>
      </c>
      <c r="F1087" s="9">
        <v>127953489</v>
      </c>
      <c r="G1087" s="1">
        <v>26294441989500</v>
      </c>
      <c r="H1087" s="1">
        <v>20246752075500</v>
      </c>
      <c r="I1087">
        <f t="shared" si="16"/>
        <v>0</v>
      </c>
    </row>
    <row r="1088" spans="1:10">
      <c r="A1088">
        <v>20190508</v>
      </c>
      <c r="B1088" s="2" t="s">
        <v>9</v>
      </c>
      <c r="C1088" s="8">
        <v>205500</v>
      </c>
      <c r="D1088" s="8">
        <v>205500</v>
      </c>
      <c r="E1088">
        <v>205500</v>
      </c>
      <c r="F1088" s="9">
        <v>127953489</v>
      </c>
      <c r="G1088" s="1">
        <v>26294441989500</v>
      </c>
      <c r="H1088" s="1">
        <v>20246752075500</v>
      </c>
      <c r="I1088">
        <f t="shared" si="16"/>
        <v>0</v>
      </c>
    </row>
    <row r="1089" spans="1:10">
      <c r="A1089">
        <v>20190509</v>
      </c>
      <c r="B1089" s="2" t="s">
        <v>9</v>
      </c>
      <c r="C1089" s="8">
        <v>205500</v>
      </c>
      <c r="D1089" s="8">
        <v>210000</v>
      </c>
      <c r="E1089">
        <v>210000</v>
      </c>
      <c r="F1089" s="9">
        <v>127953489</v>
      </c>
      <c r="G1089" s="1">
        <v>26870232690000</v>
      </c>
      <c r="H1089" s="1">
        <v>20690111610000</v>
      </c>
      <c r="I1089">
        <f t="shared" si="16"/>
        <v>0</v>
      </c>
    </row>
    <row r="1090" spans="1:10">
      <c r="A1090">
        <v>20190510</v>
      </c>
      <c r="B1090" s="2" t="s">
        <v>9</v>
      </c>
      <c r="C1090" s="8">
        <v>210000</v>
      </c>
      <c r="D1090" s="8">
        <v>201500</v>
      </c>
      <c r="E1090">
        <v>201500</v>
      </c>
      <c r="F1090" s="9">
        <v>127953489</v>
      </c>
      <c r="G1090" s="1">
        <v>25782628033500</v>
      </c>
      <c r="H1090" s="1">
        <v>19852654711500</v>
      </c>
      <c r="I1090">
        <f t="shared" si="16"/>
        <v>0</v>
      </c>
    </row>
    <row r="1091" spans="1:10">
      <c r="A1091">
        <v>20190513</v>
      </c>
      <c r="B1091" s="2" t="s">
        <v>9</v>
      </c>
      <c r="C1091" s="8">
        <v>201500</v>
      </c>
      <c r="D1091" s="8">
        <v>194500</v>
      </c>
      <c r="E1091">
        <v>194500</v>
      </c>
      <c r="F1091" s="9">
        <v>127953489</v>
      </c>
      <c r="G1091" s="1">
        <v>24886953610500</v>
      </c>
      <c r="H1091" s="1">
        <v>19162984324500</v>
      </c>
      <c r="I1091">
        <f t="shared" ref="I1091:I1137" si="17">IF(C1091*F1091=D1090*F1090,0,1)</f>
        <v>0</v>
      </c>
    </row>
    <row r="1092" spans="1:10">
      <c r="A1092">
        <v>20190514</v>
      </c>
      <c r="B1092" s="2" t="s">
        <v>9</v>
      </c>
      <c r="C1092" s="8">
        <v>194500</v>
      </c>
      <c r="D1092" s="8">
        <v>195500</v>
      </c>
      <c r="E1092">
        <v>195500</v>
      </c>
      <c r="F1092" s="9">
        <v>127953489</v>
      </c>
      <c r="G1092" s="1">
        <v>25014907099500</v>
      </c>
      <c r="H1092" s="1">
        <v>19261508665500</v>
      </c>
      <c r="I1092">
        <f t="shared" si="17"/>
        <v>0</v>
      </c>
    </row>
    <row r="1093" spans="1:10">
      <c r="A1093">
        <v>20190515</v>
      </c>
      <c r="B1093" s="2" t="s">
        <v>9</v>
      </c>
      <c r="C1093" s="8">
        <v>195500</v>
      </c>
      <c r="D1093" s="8">
        <v>196000</v>
      </c>
      <c r="E1093">
        <v>196000</v>
      </c>
      <c r="F1093" s="9">
        <v>127953489</v>
      </c>
      <c r="G1093" s="1">
        <v>25078883844000</v>
      </c>
      <c r="H1093" s="1">
        <v>19310770836000</v>
      </c>
      <c r="I1093">
        <f t="shared" si="17"/>
        <v>0</v>
      </c>
    </row>
    <row r="1094" spans="1:10">
      <c r="A1094">
        <v>20190516</v>
      </c>
      <c r="B1094" s="2" t="s">
        <v>9</v>
      </c>
      <c r="C1094" s="8">
        <v>196000</v>
      </c>
      <c r="D1094" s="8">
        <v>196500</v>
      </c>
      <c r="E1094">
        <v>196500</v>
      </c>
      <c r="F1094" s="9">
        <v>127953489</v>
      </c>
      <c r="G1094" s="1">
        <v>25142860588500</v>
      </c>
      <c r="H1094" s="1">
        <v>19360033006500</v>
      </c>
      <c r="I1094">
        <f t="shared" si="17"/>
        <v>0</v>
      </c>
    </row>
    <row r="1095" spans="1:10">
      <c r="A1095" s="8">
        <v>20190517</v>
      </c>
      <c r="B1095" s="10" t="s">
        <v>9</v>
      </c>
      <c r="C1095" s="8">
        <v>196500</v>
      </c>
      <c r="D1095" s="8">
        <v>195500</v>
      </c>
      <c r="E1095" s="8">
        <v>195500</v>
      </c>
      <c r="F1095" s="9">
        <v>128329070</v>
      </c>
      <c r="G1095" s="9">
        <v>25088333185000</v>
      </c>
      <c r="H1095" s="9">
        <v>19318016572000</v>
      </c>
      <c r="I1095" s="8">
        <f t="shared" si="17"/>
        <v>1</v>
      </c>
      <c r="J1095" t="s">
        <v>47</v>
      </c>
    </row>
    <row r="1096" spans="1:10">
      <c r="A1096">
        <v>20190520</v>
      </c>
      <c r="B1096" s="2" t="s">
        <v>9</v>
      </c>
      <c r="C1096" s="8">
        <v>195500</v>
      </c>
      <c r="D1096" s="8">
        <v>188000</v>
      </c>
      <c r="E1096">
        <v>188000</v>
      </c>
      <c r="F1096" s="9">
        <v>128329070</v>
      </c>
      <c r="G1096" s="1">
        <v>24125865160000</v>
      </c>
      <c r="H1096" s="1">
        <v>18576916192000</v>
      </c>
      <c r="I1096">
        <f t="shared" si="17"/>
        <v>0</v>
      </c>
    </row>
    <row r="1097" spans="1:10">
      <c r="A1097">
        <v>20190521</v>
      </c>
      <c r="B1097" s="2" t="s">
        <v>9</v>
      </c>
      <c r="C1097" s="8">
        <v>188000</v>
      </c>
      <c r="D1097" s="8">
        <v>181000</v>
      </c>
      <c r="E1097">
        <v>181000</v>
      </c>
      <c r="F1097" s="9">
        <v>128329070</v>
      </c>
      <c r="G1097" s="1">
        <v>23227561670000</v>
      </c>
      <c r="H1097" s="1">
        <v>17885222504000</v>
      </c>
      <c r="I1097">
        <f t="shared" si="17"/>
        <v>0</v>
      </c>
    </row>
    <row r="1098" spans="1:10">
      <c r="A1098">
        <v>20190522</v>
      </c>
      <c r="B1098" s="2" t="s">
        <v>9</v>
      </c>
      <c r="C1098" s="8">
        <v>181000</v>
      </c>
      <c r="D1098" s="8">
        <v>184500</v>
      </c>
      <c r="E1098">
        <v>184500</v>
      </c>
      <c r="F1098" s="9">
        <v>128329070</v>
      </c>
      <c r="G1098" s="1">
        <v>23676713415000</v>
      </c>
      <c r="H1098" s="1">
        <v>18231069348000</v>
      </c>
      <c r="I1098">
        <f t="shared" si="17"/>
        <v>0</v>
      </c>
    </row>
    <row r="1099" spans="1:10">
      <c r="A1099">
        <v>20190523</v>
      </c>
      <c r="B1099" s="2" t="s">
        <v>9</v>
      </c>
      <c r="C1099" s="8">
        <v>184500</v>
      </c>
      <c r="D1099" s="8">
        <v>180500</v>
      </c>
      <c r="E1099">
        <v>180500</v>
      </c>
      <c r="F1099" s="9">
        <v>128329070</v>
      </c>
      <c r="G1099" s="1">
        <v>23163397135000</v>
      </c>
      <c r="H1099" s="1">
        <v>17835815812000</v>
      </c>
      <c r="I1099">
        <f t="shared" si="17"/>
        <v>0</v>
      </c>
    </row>
    <row r="1100" spans="1:10">
      <c r="A1100">
        <v>20190524</v>
      </c>
      <c r="B1100" s="2" t="s">
        <v>9</v>
      </c>
      <c r="C1100" s="8">
        <v>180500</v>
      </c>
      <c r="D1100" s="8">
        <v>181000</v>
      </c>
      <c r="E1100">
        <v>181000</v>
      </c>
      <c r="F1100" s="9">
        <v>128329070</v>
      </c>
      <c r="G1100" s="1">
        <v>23227561670000</v>
      </c>
      <c r="H1100" s="1">
        <v>17885222504000</v>
      </c>
      <c r="I1100">
        <f t="shared" si="17"/>
        <v>0</v>
      </c>
    </row>
    <row r="1101" spans="1:10">
      <c r="A1101">
        <v>20190527</v>
      </c>
      <c r="B1101" s="2" t="s">
        <v>9</v>
      </c>
      <c r="C1101" s="8">
        <v>181000</v>
      </c>
      <c r="D1101" s="8">
        <v>174000</v>
      </c>
      <c r="E1101">
        <v>174000</v>
      </c>
      <c r="F1101" s="9">
        <v>128329070</v>
      </c>
      <c r="G1101" s="1">
        <v>22329258180000</v>
      </c>
      <c r="H1101" s="1">
        <v>17193528816000</v>
      </c>
      <c r="I1101">
        <f t="shared" si="17"/>
        <v>0</v>
      </c>
    </row>
    <row r="1102" spans="1:10">
      <c r="A1102">
        <v>20190528</v>
      </c>
      <c r="B1102" s="2" t="s">
        <v>9</v>
      </c>
      <c r="C1102" s="8">
        <v>174000</v>
      </c>
      <c r="D1102" s="8">
        <v>186000</v>
      </c>
      <c r="E1102">
        <v>186000</v>
      </c>
      <c r="F1102" s="9">
        <v>128329070</v>
      </c>
      <c r="G1102" s="1">
        <v>23869207020000</v>
      </c>
      <c r="H1102" s="1">
        <v>18379289424000</v>
      </c>
      <c r="I1102">
        <f t="shared" si="17"/>
        <v>0</v>
      </c>
    </row>
    <row r="1103" spans="1:10">
      <c r="A1103">
        <v>20190529</v>
      </c>
      <c r="B1103" s="2" t="s">
        <v>9</v>
      </c>
      <c r="C1103" s="8">
        <v>186000</v>
      </c>
      <c r="D1103" s="8">
        <v>185500</v>
      </c>
      <c r="E1103">
        <v>185500</v>
      </c>
      <c r="F1103" s="9">
        <v>128329070</v>
      </c>
      <c r="G1103" s="1">
        <v>23805042485000</v>
      </c>
      <c r="H1103" s="1">
        <v>18329882732000</v>
      </c>
      <c r="I1103">
        <f t="shared" si="17"/>
        <v>0</v>
      </c>
    </row>
    <row r="1104" spans="1:10">
      <c r="A1104">
        <v>20190530</v>
      </c>
      <c r="B1104" s="2" t="s">
        <v>9</v>
      </c>
      <c r="C1104" s="8">
        <v>185500</v>
      </c>
      <c r="D1104" s="8">
        <v>186000</v>
      </c>
      <c r="E1104">
        <v>186000</v>
      </c>
      <c r="F1104" s="9">
        <v>128329070</v>
      </c>
      <c r="G1104" s="1">
        <v>23869207020000</v>
      </c>
      <c r="H1104" s="1">
        <v>18379289424000</v>
      </c>
      <c r="I1104">
        <f t="shared" si="17"/>
        <v>0</v>
      </c>
    </row>
    <row r="1105" spans="1:9">
      <c r="A1105">
        <v>20190531</v>
      </c>
      <c r="B1105" s="2" t="s">
        <v>9</v>
      </c>
      <c r="C1105" s="8">
        <v>186000</v>
      </c>
      <c r="D1105" s="8">
        <v>190000</v>
      </c>
      <c r="E1105">
        <v>190000</v>
      </c>
      <c r="F1105" s="9">
        <v>128329070</v>
      </c>
      <c r="G1105" s="1">
        <v>24382523300000</v>
      </c>
      <c r="H1105" s="1">
        <v>18774542960000</v>
      </c>
      <c r="I1105">
        <f t="shared" si="17"/>
        <v>0</v>
      </c>
    </row>
    <row r="1106" spans="1:9">
      <c r="A1106">
        <v>20190603</v>
      </c>
      <c r="B1106" s="2" t="s">
        <v>9</v>
      </c>
      <c r="C1106" s="8">
        <v>190000</v>
      </c>
      <c r="D1106" s="8">
        <v>193000</v>
      </c>
      <c r="E1106">
        <v>193000</v>
      </c>
      <c r="F1106" s="9">
        <v>128329070</v>
      </c>
      <c r="G1106" s="1">
        <v>24767510510000</v>
      </c>
      <c r="H1106" s="1">
        <v>19070983112000</v>
      </c>
      <c r="I1106">
        <f t="shared" si="17"/>
        <v>0</v>
      </c>
    </row>
    <row r="1107" spans="1:9">
      <c r="A1107">
        <v>20190604</v>
      </c>
      <c r="B1107" s="2" t="s">
        <v>9</v>
      </c>
      <c r="C1107" s="8">
        <v>193000</v>
      </c>
      <c r="D1107" s="8">
        <v>195500</v>
      </c>
      <c r="E1107">
        <v>195500</v>
      </c>
      <c r="F1107" s="9">
        <v>128329070</v>
      </c>
      <c r="G1107" s="1">
        <v>25088333185000</v>
      </c>
      <c r="H1107" s="1">
        <v>19318016572000</v>
      </c>
      <c r="I1107">
        <f t="shared" si="17"/>
        <v>0</v>
      </c>
    </row>
    <row r="1108" spans="1:9">
      <c r="A1108">
        <v>20190605</v>
      </c>
      <c r="B1108" s="2" t="s">
        <v>9</v>
      </c>
      <c r="C1108" s="8">
        <v>195500</v>
      </c>
      <c r="D1108" s="8">
        <v>196000</v>
      </c>
      <c r="E1108">
        <v>196000</v>
      </c>
      <c r="F1108" s="9">
        <v>128329070</v>
      </c>
      <c r="G1108" s="1">
        <v>25152497720000</v>
      </c>
      <c r="H1108" s="1">
        <v>19367423264000</v>
      </c>
      <c r="I1108">
        <f t="shared" si="17"/>
        <v>0</v>
      </c>
    </row>
    <row r="1109" spans="1:9">
      <c r="A1109">
        <v>20190607</v>
      </c>
      <c r="B1109" s="2" t="s">
        <v>9</v>
      </c>
      <c r="C1109" s="8">
        <v>196000</v>
      </c>
      <c r="D1109" s="8">
        <v>196500</v>
      </c>
      <c r="E1109">
        <v>196500</v>
      </c>
      <c r="F1109" s="9">
        <v>128329070</v>
      </c>
      <c r="G1109" s="1">
        <v>25216662255000</v>
      </c>
      <c r="H1109" s="1">
        <v>19416829956000</v>
      </c>
      <c r="I1109">
        <f t="shared" si="17"/>
        <v>0</v>
      </c>
    </row>
    <row r="1110" spans="1:9">
      <c r="A1110">
        <v>20190610</v>
      </c>
      <c r="B1110" s="2" t="s">
        <v>9</v>
      </c>
      <c r="C1110" s="8">
        <v>196500</v>
      </c>
      <c r="D1110" s="8">
        <v>198500</v>
      </c>
      <c r="E1110">
        <v>198500</v>
      </c>
      <c r="F1110" s="9">
        <v>128329070</v>
      </c>
      <c r="G1110" s="1">
        <v>25473320395000</v>
      </c>
      <c r="H1110" s="1">
        <v>19614456724000</v>
      </c>
      <c r="I1110">
        <f t="shared" si="17"/>
        <v>0</v>
      </c>
    </row>
    <row r="1111" spans="1:9">
      <c r="A1111">
        <v>20190611</v>
      </c>
      <c r="B1111" s="2" t="s">
        <v>9</v>
      </c>
      <c r="C1111" s="8">
        <v>198500</v>
      </c>
      <c r="D1111" s="8">
        <v>202000</v>
      </c>
      <c r="E1111">
        <v>202000</v>
      </c>
      <c r="F1111" s="9">
        <v>128329070</v>
      </c>
      <c r="G1111" s="1">
        <v>25922472140000</v>
      </c>
      <c r="H1111" s="1">
        <v>19960303568000</v>
      </c>
      <c r="I1111">
        <f t="shared" si="17"/>
        <v>0</v>
      </c>
    </row>
    <row r="1112" spans="1:9">
      <c r="A1112">
        <v>20190612</v>
      </c>
      <c r="B1112" s="2" t="s">
        <v>9</v>
      </c>
      <c r="C1112" s="8">
        <v>202000</v>
      </c>
      <c r="D1112" s="8">
        <v>204000</v>
      </c>
      <c r="E1112">
        <v>204000</v>
      </c>
      <c r="F1112" s="9">
        <v>128329070</v>
      </c>
      <c r="G1112" s="1">
        <v>26179130280000</v>
      </c>
      <c r="H1112" s="1">
        <v>20157930336000</v>
      </c>
      <c r="I1112">
        <f t="shared" si="17"/>
        <v>0</v>
      </c>
    </row>
    <row r="1113" spans="1:9">
      <c r="A1113">
        <v>20190613</v>
      </c>
      <c r="B1113" s="2" t="s">
        <v>9</v>
      </c>
      <c r="C1113" s="8">
        <v>204000</v>
      </c>
      <c r="D1113" s="8">
        <v>207000</v>
      </c>
      <c r="E1113">
        <v>207000</v>
      </c>
      <c r="F1113" s="9">
        <v>128329070</v>
      </c>
      <c r="G1113" s="1">
        <v>26564117490000</v>
      </c>
      <c r="H1113" s="1">
        <v>20454370488000</v>
      </c>
      <c r="I1113">
        <f t="shared" si="17"/>
        <v>0</v>
      </c>
    </row>
    <row r="1114" spans="1:9">
      <c r="A1114">
        <v>20190614</v>
      </c>
      <c r="B1114" s="2" t="s">
        <v>9</v>
      </c>
      <c r="C1114" s="8">
        <v>207000</v>
      </c>
      <c r="D1114" s="8">
        <v>201000</v>
      </c>
      <c r="E1114">
        <v>201000</v>
      </c>
      <c r="F1114" s="9">
        <v>128329070</v>
      </c>
      <c r="G1114" s="1">
        <v>25794143070000</v>
      </c>
      <c r="H1114" s="1">
        <v>19861490184000</v>
      </c>
      <c r="I1114">
        <f t="shared" si="17"/>
        <v>0</v>
      </c>
    </row>
    <row r="1115" spans="1:9">
      <c r="A1115">
        <v>20190617</v>
      </c>
      <c r="B1115" s="2" t="s">
        <v>9</v>
      </c>
      <c r="C1115" s="8">
        <v>201000</v>
      </c>
      <c r="D1115" s="8">
        <v>205000</v>
      </c>
      <c r="E1115">
        <v>205000</v>
      </c>
      <c r="F1115" s="9">
        <v>128329070</v>
      </c>
      <c r="G1115" s="1">
        <v>26307459350000</v>
      </c>
      <c r="H1115" s="1">
        <v>20256743720000</v>
      </c>
      <c r="I1115">
        <f t="shared" si="17"/>
        <v>0</v>
      </c>
    </row>
    <row r="1116" spans="1:9">
      <c r="A1116">
        <v>20190618</v>
      </c>
      <c r="B1116" s="2" t="s">
        <v>9</v>
      </c>
      <c r="C1116" s="8">
        <v>205000</v>
      </c>
      <c r="D1116" s="8">
        <v>208000</v>
      </c>
      <c r="E1116">
        <v>208000</v>
      </c>
      <c r="F1116" s="9">
        <v>128329070</v>
      </c>
      <c r="G1116" s="1">
        <v>26692446560000</v>
      </c>
      <c r="H1116" s="1">
        <v>20553183872000</v>
      </c>
      <c r="I1116">
        <f t="shared" si="17"/>
        <v>0</v>
      </c>
    </row>
    <row r="1117" spans="1:9">
      <c r="A1117">
        <v>20190619</v>
      </c>
      <c r="B1117" s="2" t="s">
        <v>9</v>
      </c>
      <c r="C1117" s="8">
        <v>208000</v>
      </c>
      <c r="D1117" s="8">
        <v>211500</v>
      </c>
      <c r="E1117">
        <v>211500</v>
      </c>
      <c r="F1117" s="9">
        <v>128329070</v>
      </c>
      <c r="G1117" s="1">
        <v>27141598305000</v>
      </c>
      <c r="H1117" s="1">
        <v>20899030716000</v>
      </c>
      <c r="I1117">
        <f t="shared" si="17"/>
        <v>0</v>
      </c>
    </row>
    <row r="1118" spans="1:9">
      <c r="A1118">
        <v>20190620</v>
      </c>
      <c r="B1118" s="2" t="s">
        <v>9</v>
      </c>
      <c r="C1118" s="8">
        <v>211500</v>
      </c>
      <c r="D1118" s="8">
        <v>214000</v>
      </c>
      <c r="E1118">
        <v>214000</v>
      </c>
      <c r="F1118" s="9">
        <v>128329070</v>
      </c>
      <c r="G1118" s="1">
        <v>27462420980000</v>
      </c>
      <c r="H1118" s="1">
        <v>21146064176000</v>
      </c>
      <c r="I1118">
        <f t="shared" si="17"/>
        <v>0</v>
      </c>
    </row>
    <row r="1119" spans="1:9">
      <c r="A1119">
        <v>20190621</v>
      </c>
      <c r="B1119" s="2" t="s">
        <v>9</v>
      </c>
      <c r="C1119" s="8">
        <v>214000</v>
      </c>
      <c r="D1119" s="8">
        <v>212500</v>
      </c>
      <c r="E1119">
        <v>212500</v>
      </c>
      <c r="F1119" s="9">
        <v>128329070</v>
      </c>
      <c r="G1119" s="1">
        <v>27269927375000</v>
      </c>
      <c r="H1119" s="1">
        <v>20997844100000</v>
      </c>
      <c r="I1119">
        <f t="shared" si="17"/>
        <v>0</v>
      </c>
    </row>
    <row r="1120" spans="1:9">
      <c r="A1120">
        <v>20190624</v>
      </c>
      <c r="B1120" s="2" t="s">
        <v>9</v>
      </c>
      <c r="C1120" s="8">
        <v>212500</v>
      </c>
      <c r="D1120" s="8">
        <v>208500</v>
      </c>
      <c r="E1120">
        <v>208500</v>
      </c>
      <c r="F1120" s="9">
        <v>128329070</v>
      </c>
      <c r="G1120" s="1">
        <v>26756611095000</v>
      </c>
      <c r="H1120" s="1">
        <v>20602590564000</v>
      </c>
      <c r="I1120">
        <f t="shared" si="17"/>
        <v>0</v>
      </c>
    </row>
    <row r="1121" spans="1:9">
      <c r="A1121">
        <v>20190625</v>
      </c>
      <c r="B1121" s="2" t="s">
        <v>9</v>
      </c>
      <c r="C1121" s="8">
        <v>208500</v>
      </c>
      <c r="D1121" s="8">
        <v>208000</v>
      </c>
      <c r="E1121">
        <v>208000</v>
      </c>
      <c r="F1121" s="9">
        <v>128329070</v>
      </c>
      <c r="G1121" s="1">
        <v>26692446560000</v>
      </c>
      <c r="H1121" s="1">
        <v>20553183872000</v>
      </c>
      <c r="I1121">
        <f t="shared" si="17"/>
        <v>0</v>
      </c>
    </row>
    <row r="1122" spans="1:9">
      <c r="A1122">
        <v>20190626</v>
      </c>
      <c r="B1122" s="2" t="s">
        <v>9</v>
      </c>
      <c r="C1122" s="8">
        <v>208000</v>
      </c>
      <c r="D1122" s="8">
        <v>210500</v>
      </c>
      <c r="E1122">
        <v>210500</v>
      </c>
      <c r="F1122" s="9">
        <v>128329070</v>
      </c>
      <c r="G1122" s="1">
        <v>27013269235000</v>
      </c>
      <c r="H1122" s="1">
        <v>20800217332000</v>
      </c>
      <c r="I1122">
        <f t="shared" si="17"/>
        <v>0</v>
      </c>
    </row>
    <row r="1123" spans="1:9">
      <c r="A1123">
        <v>20190627</v>
      </c>
      <c r="B1123" s="2" t="s">
        <v>9</v>
      </c>
      <c r="C1123" s="8">
        <v>210500</v>
      </c>
      <c r="D1123" s="8">
        <v>204000</v>
      </c>
      <c r="E1123">
        <v>204000</v>
      </c>
      <c r="F1123" s="9">
        <v>128329070</v>
      </c>
      <c r="G1123" s="1">
        <v>26179130280000</v>
      </c>
      <c r="H1123" s="1">
        <v>20157930336000</v>
      </c>
      <c r="I1123">
        <f t="shared" si="17"/>
        <v>0</v>
      </c>
    </row>
    <row r="1124" spans="1:9">
      <c r="A1124">
        <v>20190628</v>
      </c>
      <c r="B1124" s="2" t="s">
        <v>9</v>
      </c>
      <c r="C1124" s="8">
        <v>204000</v>
      </c>
      <c r="D1124" s="8">
        <v>205500</v>
      </c>
      <c r="E1124">
        <v>205500</v>
      </c>
      <c r="F1124" s="9">
        <v>128329070</v>
      </c>
      <c r="G1124" s="1">
        <v>26371623885000</v>
      </c>
      <c r="H1124" s="1">
        <v>20306150412000</v>
      </c>
      <c r="I1124">
        <f t="shared" si="17"/>
        <v>0</v>
      </c>
    </row>
    <row r="1125" spans="1:9">
      <c r="A1125">
        <v>20190701</v>
      </c>
      <c r="B1125" s="2" t="s">
        <v>9</v>
      </c>
      <c r="C1125" s="8">
        <v>205500</v>
      </c>
      <c r="D1125" s="8">
        <v>208000</v>
      </c>
      <c r="E1125">
        <v>208000</v>
      </c>
      <c r="F1125" s="9">
        <v>128329070</v>
      </c>
      <c r="G1125" s="1">
        <v>26692446560000</v>
      </c>
      <c r="H1125" s="1">
        <v>20553183872000</v>
      </c>
      <c r="I1125">
        <f t="shared" si="17"/>
        <v>0</v>
      </c>
    </row>
    <row r="1126" spans="1:9">
      <c r="A1126">
        <v>20190702</v>
      </c>
      <c r="B1126" s="2" t="s">
        <v>9</v>
      </c>
      <c r="C1126" s="8">
        <v>208000</v>
      </c>
      <c r="D1126" s="8">
        <v>205000</v>
      </c>
      <c r="E1126">
        <v>205000</v>
      </c>
      <c r="F1126" s="9">
        <v>128329070</v>
      </c>
      <c r="G1126" s="1">
        <v>26307459350000</v>
      </c>
      <c r="H1126" s="1">
        <v>20256743720000</v>
      </c>
      <c r="I1126">
        <f t="shared" si="17"/>
        <v>0</v>
      </c>
    </row>
    <row r="1127" spans="1:9">
      <c r="A1127">
        <v>20190703</v>
      </c>
      <c r="B1127" s="2" t="s">
        <v>9</v>
      </c>
      <c r="C1127" s="8">
        <v>205000</v>
      </c>
      <c r="D1127" s="8">
        <v>206000</v>
      </c>
      <c r="E1127">
        <v>206000</v>
      </c>
      <c r="F1127" s="9">
        <v>128329070</v>
      </c>
      <c r="G1127" s="1">
        <v>26435788420000</v>
      </c>
      <c r="H1127" s="1">
        <v>20355557104000</v>
      </c>
      <c r="I1127">
        <f t="shared" si="17"/>
        <v>0</v>
      </c>
    </row>
    <row r="1128" spans="1:9">
      <c r="A1128">
        <v>20190704</v>
      </c>
      <c r="B1128" s="2" t="s">
        <v>9</v>
      </c>
      <c r="C1128" s="8">
        <v>206000</v>
      </c>
      <c r="D1128" s="8">
        <v>203500</v>
      </c>
      <c r="E1128">
        <v>203500</v>
      </c>
      <c r="F1128" s="9">
        <v>128329070</v>
      </c>
      <c r="G1128" s="1">
        <v>26114965745000</v>
      </c>
      <c r="H1128" s="1">
        <v>20108523644000</v>
      </c>
      <c r="I1128">
        <f t="shared" si="17"/>
        <v>0</v>
      </c>
    </row>
    <row r="1129" spans="1:9">
      <c r="A1129">
        <v>20190705</v>
      </c>
      <c r="B1129" s="2" t="s">
        <v>9</v>
      </c>
      <c r="C1129" s="8">
        <v>203500</v>
      </c>
      <c r="D1129" s="8">
        <v>208000</v>
      </c>
      <c r="E1129">
        <v>208000</v>
      </c>
      <c r="F1129" s="9">
        <v>128329070</v>
      </c>
      <c r="G1129" s="1">
        <v>26692446560000</v>
      </c>
      <c r="H1129" s="1">
        <v>20553183872000</v>
      </c>
      <c r="I1129">
        <f t="shared" si="17"/>
        <v>0</v>
      </c>
    </row>
    <row r="1130" spans="1:9">
      <c r="A1130">
        <v>20190708</v>
      </c>
      <c r="B1130" s="2" t="s">
        <v>9</v>
      </c>
      <c r="C1130" s="8">
        <v>208000</v>
      </c>
      <c r="D1130" s="8">
        <v>206000</v>
      </c>
      <c r="E1130">
        <v>206000</v>
      </c>
      <c r="F1130" s="9">
        <v>128329070</v>
      </c>
      <c r="G1130" s="1">
        <v>26435788420000</v>
      </c>
      <c r="H1130" s="1">
        <v>20355557104000</v>
      </c>
      <c r="I1130">
        <f t="shared" si="17"/>
        <v>0</v>
      </c>
    </row>
    <row r="1131" spans="1:9">
      <c r="A1131">
        <v>20190709</v>
      </c>
      <c r="B1131" s="2" t="s">
        <v>9</v>
      </c>
      <c r="C1131" s="8">
        <v>206000</v>
      </c>
      <c r="D1131" s="8">
        <v>192500</v>
      </c>
      <c r="E1131">
        <v>192500</v>
      </c>
      <c r="F1131" s="9">
        <v>128329070</v>
      </c>
      <c r="G1131" s="1">
        <v>24703345975000</v>
      </c>
      <c r="H1131" s="1">
        <v>19021576420000</v>
      </c>
      <c r="I1131">
        <f t="shared" si="17"/>
        <v>0</v>
      </c>
    </row>
    <row r="1132" spans="1:9">
      <c r="A1132">
        <v>20190710</v>
      </c>
      <c r="B1132" s="2" t="s">
        <v>9</v>
      </c>
      <c r="C1132" s="8">
        <v>192500</v>
      </c>
      <c r="D1132" s="8">
        <v>189000</v>
      </c>
      <c r="E1132">
        <v>189000</v>
      </c>
      <c r="F1132" s="9">
        <v>128329070</v>
      </c>
      <c r="G1132" s="1">
        <v>24254194230000</v>
      </c>
      <c r="H1132" s="1">
        <v>18675729576000</v>
      </c>
      <c r="I1132">
        <f t="shared" si="17"/>
        <v>0</v>
      </c>
    </row>
    <row r="1133" spans="1:9">
      <c r="A1133">
        <v>20190711</v>
      </c>
      <c r="B1133" s="2" t="s">
        <v>9</v>
      </c>
      <c r="C1133" s="8">
        <v>189000</v>
      </c>
      <c r="D1133" s="8">
        <v>191500</v>
      </c>
      <c r="E1133">
        <v>191500</v>
      </c>
      <c r="F1133" s="9">
        <v>128329070</v>
      </c>
      <c r="G1133" s="1">
        <v>24575016905000</v>
      </c>
      <c r="H1133" s="1">
        <v>18922763036000</v>
      </c>
      <c r="I1133">
        <f t="shared" si="17"/>
        <v>0</v>
      </c>
    </row>
    <row r="1134" spans="1:9">
      <c r="A1134">
        <v>20190712</v>
      </c>
      <c r="B1134" s="2" t="s">
        <v>9</v>
      </c>
      <c r="C1134" s="8">
        <v>191500</v>
      </c>
      <c r="D1134" s="8">
        <v>188500</v>
      </c>
      <c r="E1134">
        <v>188500</v>
      </c>
      <c r="F1134" s="9">
        <v>128329070</v>
      </c>
      <c r="G1134" s="1">
        <v>24190029695000</v>
      </c>
      <c r="H1134" s="1">
        <v>18626322884000</v>
      </c>
      <c r="I1134">
        <f t="shared" si="17"/>
        <v>0</v>
      </c>
    </row>
    <row r="1135" spans="1:9">
      <c r="A1135">
        <v>20190715</v>
      </c>
      <c r="B1135" s="2" t="s">
        <v>9</v>
      </c>
      <c r="C1135" s="8">
        <v>188500</v>
      </c>
      <c r="D1135" s="8">
        <v>183500</v>
      </c>
      <c r="E1135">
        <v>183500</v>
      </c>
      <c r="F1135" s="9">
        <v>128329070</v>
      </c>
      <c r="G1135" s="1">
        <v>23548384345000</v>
      </c>
      <c r="H1135" s="1">
        <v>18132255964000</v>
      </c>
      <c r="I1135">
        <f t="shared" si="17"/>
        <v>0</v>
      </c>
    </row>
    <row r="1136" spans="1:9">
      <c r="A1136">
        <v>20190716</v>
      </c>
      <c r="B1136" s="2" t="s">
        <v>9</v>
      </c>
      <c r="C1136" s="8">
        <v>183500</v>
      </c>
      <c r="D1136" s="8">
        <v>188500</v>
      </c>
      <c r="E1136">
        <v>188500</v>
      </c>
      <c r="F1136" s="9">
        <v>128329070</v>
      </c>
      <c r="G1136" s="1">
        <v>24190029695000</v>
      </c>
      <c r="H1136" s="1">
        <v>18626322884000</v>
      </c>
      <c r="I1136">
        <f t="shared" si="17"/>
        <v>0</v>
      </c>
    </row>
    <row r="1137" spans="1:9">
      <c r="A1137">
        <v>20190717</v>
      </c>
      <c r="B1137" s="2" t="s">
        <v>9</v>
      </c>
      <c r="C1137" s="8">
        <v>188500</v>
      </c>
      <c r="D1137" s="8">
        <v>184500</v>
      </c>
      <c r="E1137">
        <v>184500</v>
      </c>
      <c r="F1137" s="9">
        <v>128329070</v>
      </c>
      <c r="G1137" s="1">
        <v>23676713415000</v>
      </c>
      <c r="H1137" s="1">
        <v>18231069348000</v>
      </c>
      <c r="I1137">
        <f t="shared" si="17"/>
        <v>0</v>
      </c>
    </row>
  </sheetData>
  <autoFilter ref="A1:I1137"/>
  <phoneticPr fontId="1" type="noConversion"/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59" sqref="E759:E1137"/>
    </sheetView>
  </sheetViews>
  <sheetFormatPr defaultColWidth="8.875" defaultRowHeight="16.5"/>
  <cols>
    <col min="1" max="1" width="9.5" bestFit="1" customWidth="1"/>
    <col min="2" max="2" width="6.5" bestFit="1" customWidth="1"/>
    <col min="3" max="4" width="7.5" style="8" bestFit="1" customWidth="1"/>
    <col min="5" max="5" width="11.375" customWidth="1"/>
    <col min="6" max="6" width="9.5" style="8" bestFit="1" customWidth="1"/>
    <col min="7" max="8" width="15.625" bestFit="1" customWidth="1"/>
    <col min="10" max="10" width="28" bestFit="1" customWidth="1"/>
  </cols>
  <sheetData>
    <row r="1" spans="1:10">
      <c r="A1" s="3" t="s">
        <v>0</v>
      </c>
      <c r="B1" s="3" t="s">
        <v>1</v>
      </c>
      <c r="C1" s="65" t="s">
        <v>11</v>
      </c>
      <c r="D1" s="65" t="s">
        <v>2</v>
      </c>
      <c r="E1" s="3" t="s">
        <v>3</v>
      </c>
      <c r="F1" s="65" t="s">
        <v>6</v>
      </c>
      <c r="G1" s="4" t="s">
        <v>7</v>
      </c>
      <c r="H1" s="3" t="s">
        <v>8</v>
      </c>
      <c r="I1" s="3" t="s">
        <v>31</v>
      </c>
      <c r="J1" s="3" t="s">
        <v>35</v>
      </c>
    </row>
    <row r="2" spans="1:10">
      <c r="A2">
        <v>20141201</v>
      </c>
      <c r="B2">
        <v>84990</v>
      </c>
      <c r="C2" s="8">
        <v>52100</v>
      </c>
      <c r="D2" s="8">
        <v>51200</v>
      </c>
      <c r="E2">
        <v>49032</v>
      </c>
      <c r="F2" s="8">
        <v>14197877</v>
      </c>
      <c r="G2" s="1">
        <v>726931302400</v>
      </c>
      <c r="H2" s="1">
        <v>654238156800</v>
      </c>
      <c r="I2" t="e">
        <f>IF(C2*F2=D1*F1,0,1)</f>
        <v>#VALUE!</v>
      </c>
    </row>
    <row r="3" spans="1:10">
      <c r="A3">
        <v>20141202</v>
      </c>
      <c r="B3">
        <v>84990</v>
      </c>
      <c r="C3" s="8">
        <v>51200</v>
      </c>
      <c r="D3" s="8">
        <v>52600</v>
      </c>
      <c r="E3">
        <v>50372</v>
      </c>
      <c r="F3" s="8">
        <v>14197877</v>
      </c>
      <c r="G3" s="1">
        <v>746808330200</v>
      </c>
      <c r="H3" s="1">
        <v>672127481400</v>
      </c>
      <c r="I3">
        <f t="shared" ref="I3:I66" si="0">IF(C3*F3=D2*F2,0,1)</f>
        <v>0</v>
      </c>
    </row>
    <row r="4" spans="1:10">
      <c r="A4">
        <v>20141203</v>
      </c>
      <c r="B4">
        <v>84990</v>
      </c>
      <c r="C4" s="8">
        <v>52600</v>
      </c>
      <c r="D4" s="8">
        <v>54100</v>
      </c>
      <c r="E4">
        <v>51809</v>
      </c>
      <c r="F4" s="8">
        <v>14197877</v>
      </c>
      <c r="G4" s="1">
        <v>768105145700</v>
      </c>
      <c r="H4" s="1">
        <v>691294614900</v>
      </c>
      <c r="I4">
        <f t="shared" si="0"/>
        <v>0</v>
      </c>
    </row>
    <row r="5" spans="1:10">
      <c r="A5">
        <v>20141204</v>
      </c>
      <c r="B5">
        <v>84990</v>
      </c>
      <c r="C5" s="8">
        <v>54100</v>
      </c>
      <c r="D5" s="8">
        <v>54100</v>
      </c>
      <c r="E5">
        <v>51809</v>
      </c>
      <c r="F5" s="8">
        <v>14197877</v>
      </c>
      <c r="G5" s="1">
        <v>768105145700</v>
      </c>
      <c r="H5" s="1">
        <v>691294614900</v>
      </c>
      <c r="I5">
        <f t="shared" si="0"/>
        <v>0</v>
      </c>
    </row>
    <row r="6" spans="1:10">
      <c r="A6">
        <v>20141205</v>
      </c>
      <c r="B6">
        <v>84990</v>
      </c>
      <c r="C6" s="8">
        <v>54100</v>
      </c>
      <c r="D6" s="8">
        <v>54200</v>
      </c>
      <c r="E6">
        <v>51904</v>
      </c>
      <c r="F6" s="8">
        <v>14197877</v>
      </c>
      <c r="G6" s="1">
        <v>769524933400</v>
      </c>
      <c r="H6" s="1">
        <v>692572423800</v>
      </c>
      <c r="I6">
        <f t="shared" si="0"/>
        <v>0</v>
      </c>
    </row>
    <row r="7" spans="1:10">
      <c r="A7">
        <v>20141208</v>
      </c>
      <c r="B7">
        <v>84990</v>
      </c>
      <c r="C7" s="8">
        <v>54200</v>
      </c>
      <c r="D7" s="8">
        <v>51800</v>
      </c>
      <c r="E7">
        <v>49606</v>
      </c>
      <c r="F7" s="8">
        <v>14197877</v>
      </c>
      <c r="G7" s="1">
        <v>735450028600</v>
      </c>
      <c r="H7" s="1">
        <v>661905010200</v>
      </c>
      <c r="I7">
        <f t="shared" si="0"/>
        <v>0</v>
      </c>
    </row>
    <row r="8" spans="1:10">
      <c r="A8">
        <v>20141209</v>
      </c>
      <c r="B8">
        <v>84990</v>
      </c>
      <c r="C8" s="8">
        <v>51800</v>
      </c>
      <c r="D8" s="8">
        <v>52700</v>
      </c>
      <c r="E8">
        <v>50468</v>
      </c>
      <c r="F8" s="8">
        <v>14197877</v>
      </c>
      <c r="G8" s="1">
        <v>748228117900</v>
      </c>
      <c r="H8" s="1">
        <v>673405290300</v>
      </c>
      <c r="I8">
        <f t="shared" si="0"/>
        <v>0</v>
      </c>
    </row>
    <row r="9" spans="1:10">
      <c r="A9">
        <v>20141210</v>
      </c>
      <c r="B9">
        <v>84990</v>
      </c>
      <c r="C9" s="8">
        <v>52700</v>
      </c>
      <c r="D9" s="8">
        <v>52400</v>
      </c>
      <c r="E9">
        <v>50181</v>
      </c>
      <c r="F9" s="8">
        <v>14197877</v>
      </c>
      <c r="G9" s="1">
        <v>743968754800</v>
      </c>
      <c r="H9" s="1">
        <v>669571863600</v>
      </c>
      <c r="I9">
        <f t="shared" si="0"/>
        <v>0</v>
      </c>
    </row>
    <row r="10" spans="1:10">
      <c r="A10">
        <v>20141211</v>
      </c>
      <c r="B10">
        <v>84990</v>
      </c>
      <c r="C10" s="8">
        <v>52400</v>
      </c>
      <c r="D10" s="8">
        <v>53500</v>
      </c>
      <c r="E10">
        <v>51234</v>
      </c>
      <c r="F10" s="8">
        <v>14197877</v>
      </c>
      <c r="G10" s="1">
        <v>759586419500</v>
      </c>
      <c r="H10" s="1">
        <v>683627761500</v>
      </c>
      <c r="I10">
        <f t="shared" si="0"/>
        <v>0</v>
      </c>
    </row>
    <row r="11" spans="1:10">
      <c r="A11">
        <v>20141212</v>
      </c>
      <c r="B11">
        <v>84990</v>
      </c>
      <c r="C11" s="8">
        <v>53500</v>
      </c>
      <c r="D11" s="8">
        <v>51500</v>
      </c>
      <c r="E11">
        <v>49319</v>
      </c>
      <c r="F11" s="8">
        <v>14197877</v>
      </c>
      <c r="G11" s="1">
        <v>731190665500</v>
      </c>
      <c r="H11" s="1">
        <v>658071583500</v>
      </c>
      <c r="I11">
        <f t="shared" si="0"/>
        <v>0</v>
      </c>
    </row>
    <row r="12" spans="1:10">
      <c r="A12">
        <v>20141215</v>
      </c>
      <c r="B12">
        <v>84990</v>
      </c>
      <c r="C12" s="8">
        <v>51500</v>
      </c>
      <c r="D12" s="8">
        <v>50000</v>
      </c>
      <c r="E12">
        <v>47882</v>
      </c>
      <c r="F12" s="8">
        <v>14197877</v>
      </c>
      <c r="G12" s="1">
        <v>709893850000</v>
      </c>
      <c r="H12" s="1">
        <v>638904450000</v>
      </c>
      <c r="I12">
        <f t="shared" si="0"/>
        <v>0</v>
      </c>
    </row>
    <row r="13" spans="1:10">
      <c r="A13">
        <v>20141216</v>
      </c>
      <c r="B13">
        <v>84990</v>
      </c>
      <c r="C13" s="8">
        <v>50000</v>
      </c>
      <c r="D13" s="8">
        <v>50000</v>
      </c>
      <c r="E13">
        <v>47882</v>
      </c>
      <c r="F13" s="8">
        <v>14197877</v>
      </c>
      <c r="G13" s="1">
        <v>709893850000</v>
      </c>
      <c r="H13" s="1">
        <v>638904450000</v>
      </c>
      <c r="I13">
        <f t="shared" si="0"/>
        <v>0</v>
      </c>
    </row>
    <row r="14" spans="1:10">
      <c r="A14">
        <v>20141217</v>
      </c>
      <c r="B14">
        <v>84990</v>
      </c>
      <c r="C14" s="8">
        <v>50000</v>
      </c>
      <c r="D14" s="8">
        <v>49600</v>
      </c>
      <c r="E14">
        <v>47499</v>
      </c>
      <c r="F14" s="8">
        <v>14197877</v>
      </c>
      <c r="G14" s="1">
        <v>704214699200</v>
      </c>
      <c r="H14" s="1">
        <v>633793214400</v>
      </c>
      <c r="I14">
        <f t="shared" si="0"/>
        <v>0</v>
      </c>
    </row>
    <row r="15" spans="1:10">
      <c r="A15">
        <v>20141218</v>
      </c>
      <c r="B15">
        <v>84990</v>
      </c>
      <c r="C15" s="8">
        <v>49600</v>
      </c>
      <c r="D15" s="8">
        <v>47950</v>
      </c>
      <c r="E15">
        <v>45919</v>
      </c>
      <c r="F15" s="8">
        <v>14197877</v>
      </c>
      <c r="G15" s="1">
        <v>680788202150</v>
      </c>
      <c r="H15" s="1">
        <v>612709367550</v>
      </c>
      <c r="I15">
        <f t="shared" si="0"/>
        <v>0</v>
      </c>
    </row>
    <row r="16" spans="1:10">
      <c r="A16">
        <v>20141219</v>
      </c>
      <c r="B16">
        <v>84990</v>
      </c>
      <c r="C16" s="8">
        <v>47950</v>
      </c>
      <c r="D16" s="8">
        <v>49450</v>
      </c>
      <c r="E16">
        <v>47355</v>
      </c>
      <c r="F16" s="8">
        <v>14197877</v>
      </c>
      <c r="G16" s="1">
        <v>702085017650</v>
      </c>
      <c r="H16" s="1">
        <v>631876501050</v>
      </c>
      <c r="I16">
        <f t="shared" si="0"/>
        <v>0</v>
      </c>
    </row>
    <row r="17" spans="1:9">
      <c r="A17">
        <v>20141222</v>
      </c>
      <c r="B17">
        <v>84990</v>
      </c>
      <c r="C17" s="8">
        <v>49450</v>
      </c>
      <c r="D17" s="8">
        <v>48600</v>
      </c>
      <c r="E17">
        <v>46542</v>
      </c>
      <c r="F17" s="8">
        <v>14197877</v>
      </c>
      <c r="G17" s="1">
        <v>690016822200</v>
      </c>
      <c r="H17" s="1">
        <v>621015125400</v>
      </c>
      <c r="I17">
        <f t="shared" si="0"/>
        <v>0</v>
      </c>
    </row>
    <row r="18" spans="1:9">
      <c r="A18">
        <v>20141223</v>
      </c>
      <c r="B18">
        <v>84990</v>
      </c>
      <c r="C18" s="8">
        <v>48600</v>
      </c>
      <c r="D18" s="8">
        <v>46000</v>
      </c>
      <c r="E18">
        <v>44051</v>
      </c>
      <c r="F18" s="8">
        <v>14197877</v>
      </c>
      <c r="G18" s="1">
        <v>653102342000</v>
      </c>
      <c r="H18" s="1">
        <v>587792094000</v>
      </c>
      <c r="I18">
        <f t="shared" si="0"/>
        <v>0</v>
      </c>
    </row>
    <row r="19" spans="1:9">
      <c r="A19">
        <v>20141224</v>
      </c>
      <c r="B19">
        <v>84990</v>
      </c>
      <c r="C19" s="8">
        <v>46000</v>
      </c>
      <c r="D19" s="8">
        <v>44850</v>
      </c>
      <c r="E19">
        <v>42950</v>
      </c>
      <c r="F19" s="8">
        <v>14197877</v>
      </c>
      <c r="G19" s="1">
        <v>636774783450</v>
      </c>
      <c r="H19" s="1">
        <v>573097291650</v>
      </c>
      <c r="I19">
        <f t="shared" si="0"/>
        <v>0</v>
      </c>
    </row>
    <row r="20" spans="1:9">
      <c r="A20">
        <v>20141226</v>
      </c>
      <c r="B20">
        <v>84990</v>
      </c>
      <c r="C20" s="8">
        <v>44850</v>
      </c>
      <c r="D20" s="8">
        <v>47800</v>
      </c>
      <c r="E20">
        <v>45775</v>
      </c>
      <c r="F20" s="8">
        <v>14197877</v>
      </c>
      <c r="G20" s="1">
        <v>678658520600</v>
      </c>
      <c r="H20" s="1">
        <v>610792654200</v>
      </c>
      <c r="I20">
        <f t="shared" si="0"/>
        <v>0</v>
      </c>
    </row>
    <row r="21" spans="1:9">
      <c r="A21">
        <v>20141229</v>
      </c>
      <c r="B21">
        <v>84990</v>
      </c>
      <c r="C21" s="8">
        <v>47800</v>
      </c>
      <c r="D21" s="8">
        <v>49850</v>
      </c>
      <c r="E21">
        <v>47738</v>
      </c>
      <c r="F21" s="8">
        <v>14197877</v>
      </c>
      <c r="G21" s="1">
        <v>707764168450</v>
      </c>
      <c r="H21" s="1">
        <v>636987736650</v>
      </c>
      <c r="I21">
        <f t="shared" si="0"/>
        <v>0</v>
      </c>
    </row>
    <row r="22" spans="1:9">
      <c r="A22">
        <v>20141230</v>
      </c>
      <c r="B22">
        <v>84990</v>
      </c>
      <c r="C22" s="8">
        <v>49850</v>
      </c>
      <c r="D22" s="8">
        <v>52700</v>
      </c>
      <c r="E22">
        <v>50468</v>
      </c>
      <c r="F22" s="8">
        <v>14197877</v>
      </c>
      <c r="G22" s="1">
        <v>748228117900</v>
      </c>
      <c r="H22" s="1">
        <v>673405290300</v>
      </c>
      <c r="I22">
        <f t="shared" si="0"/>
        <v>0</v>
      </c>
    </row>
    <row r="23" spans="1:9">
      <c r="A23">
        <v>20150102</v>
      </c>
      <c r="B23">
        <v>84990</v>
      </c>
      <c r="C23" s="8">
        <v>52700</v>
      </c>
      <c r="D23" s="8">
        <v>52400</v>
      </c>
      <c r="E23">
        <v>50181</v>
      </c>
      <c r="F23" s="8">
        <v>14197877</v>
      </c>
      <c r="G23" s="1">
        <v>743968754800</v>
      </c>
      <c r="H23" s="1">
        <v>669571863600</v>
      </c>
      <c r="I23">
        <f t="shared" si="0"/>
        <v>0</v>
      </c>
    </row>
    <row r="24" spans="1:9">
      <c r="A24">
        <v>20150105</v>
      </c>
      <c r="B24">
        <v>84990</v>
      </c>
      <c r="C24" s="8">
        <v>52400</v>
      </c>
      <c r="D24" s="8">
        <v>52900</v>
      </c>
      <c r="E24">
        <v>50660</v>
      </c>
      <c r="F24" s="8">
        <v>14197877</v>
      </c>
      <c r="G24" s="1">
        <v>751067693300</v>
      </c>
      <c r="H24" s="1">
        <v>675960908100</v>
      </c>
      <c r="I24">
        <f t="shared" si="0"/>
        <v>0</v>
      </c>
    </row>
    <row r="25" spans="1:9">
      <c r="A25">
        <v>20150106</v>
      </c>
      <c r="B25">
        <v>84990</v>
      </c>
      <c r="C25" s="8">
        <v>52900</v>
      </c>
      <c r="D25" s="8">
        <v>52500</v>
      </c>
      <c r="E25">
        <v>50276</v>
      </c>
      <c r="F25" s="8">
        <v>14197877</v>
      </c>
      <c r="G25" s="1">
        <v>745388542500</v>
      </c>
      <c r="H25" s="1">
        <v>670849672500</v>
      </c>
      <c r="I25">
        <f t="shared" si="0"/>
        <v>0</v>
      </c>
    </row>
    <row r="26" spans="1:9">
      <c r="A26">
        <v>20150107</v>
      </c>
      <c r="B26">
        <v>84990</v>
      </c>
      <c r="C26" s="8">
        <v>52500</v>
      </c>
      <c r="D26" s="8">
        <v>52400</v>
      </c>
      <c r="E26">
        <v>50181</v>
      </c>
      <c r="F26" s="8">
        <v>14197877</v>
      </c>
      <c r="G26" s="1">
        <v>743968754800</v>
      </c>
      <c r="H26" s="1">
        <v>669571863600</v>
      </c>
      <c r="I26">
        <f t="shared" si="0"/>
        <v>0</v>
      </c>
    </row>
    <row r="27" spans="1:9">
      <c r="A27">
        <v>20150108</v>
      </c>
      <c r="B27">
        <v>84990</v>
      </c>
      <c r="C27" s="8">
        <v>52400</v>
      </c>
      <c r="D27" s="8">
        <v>55000</v>
      </c>
      <c r="E27">
        <v>52670</v>
      </c>
      <c r="F27" s="8">
        <v>14197877</v>
      </c>
      <c r="G27" s="1">
        <v>780883235000</v>
      </c>
      <c r="H27" s="1">
        <v>702794895000</v>
      </c>
      <c r="I27">
        <f t="shared" si="0"/>
        <v>0</v>
      </c>
    </row>
    <row r="28" spans="1:9">
      <c r="A28">
        <v>20150109</v>
      </c>
      <c r="B28">
        <v>84990</v>
      </c>
      <c r="C28" s="8">
        <v>55000</v>
      </c>
      <c r="D28" s="8">
        <v>53700</v>
      </c>
      <c r="E28">
        <v>51425</v>
      </c>
      <c r="F28" s="8">
        <v>14197877</v>
      </c>
      <c r="G28" s="1">
        <v>762425994900</v>
      </c>
      <c r="H28" s="1">
        <v>686183379300</v>
      </c>
      <c r="I28">
        <f t="shared" si="0"/>
        <v>0</v>
      </c>
    </row>
    <row r="29" spans="1:9">
      <c r="A29">
        <v>20150112</v>
      </c>
      <c r="B29">
        <v>84990</v>
      </c>
      <c r="C29" s="8">
        <v>53700</v>
      </c>
      <c r="D29" s="8">
        <v>55000</v>
      </c>
      <c r="E29">
        <v>52670</v>
      </c>
      <c r="F29" s="8">
        <v>14197877</v>
      </c>
      <c r="G29" s="1">
        <v>780883235000</v>
      </c>
      <c r="H29" s="1">
        <v>702794895000</v>
      </c>
      <c r="I29">
        <f t="shared" si="0"/>
        <v>0</v>
      </c>
    </row>
    <row r="30" spans="1:9">
      <c r="A30">
        <v>20150113</v>
      </c>
      <c r="B30">
        <v>84990</v>
      </c>
      <c r="C30" s="8">
        <v>55000</v>
      </c>
      <c r="D30" s="8">
        <v>55400</v>
      </c>
      <c r="E30">
        <v>53053</v>
      </c>
      <c r="F30" s="8">
        <v>14197877</v>
      </c>
      <c r="G30" s="1">
        <v>786562385800</v>
      </c>
      <c r="H30" s="1">
        <v>707906130600</v>
      </c>
      <c r="I30">
        <f t="shared" si="0"/>
        <v>0</v>
      </c>
    </row>
    <row r="31" spans="1:9">
      <c r="A31">
        <v>20150114</v>
      </c>
      <c r="B31">
        <v>84990</v>
      </c>
      <c r="C31" s="8">
        <v>55400</v>
      </c>
      <c r="D31" s="8">
        <v>56100</v>
      </c>
      <c r="E31">
        <v>53723</v>
      </c>
      <c r="F31" s="8">
        <v>14197877</v>
      </c>
      <c r="G31" s="1">
        <v>796500899700</v>
      </c>
      <c r="H31" s="1">
        <v>716850792900</v>
      </c>
      <c r="I31">
        <f t="shared" si="0"/>
        <v>0</v>
      </c>
    </row>
    <row r="32" spans="1:9">
      <c r="A32">
        <v>20150115</v>
      </c>
      <c r="B32">
        <v>84990</v>
      </c>
      <c r="C32" s="8">
        <v>56100</v>
      </c>
      <c r="D32" s="8">
        <v>56400</v>
      </c>
      <c r="E32">
        <v>54011</v>
      </c>
      <c r="F32" s="8">
        <v>14197877</v>
      </c>
      <c r="G32" s="1">
        <v>800760262800</v>
      </c>
      <c r="H32" s="1">
        <v>720684219600</v>
      </c>
      <c r="I32">
        <f t="shared" si="0"/>
        <v>0</v>
      </c>
    </row>
    <row r="33" spans="1:9">
      <c r="A33">
        <v>20150116</v>
      </c>
      <c r="B33">
        <v>84990</v>
      </c>
      <c r="C33" s="8">
        <v>56400</v>
      </c>
      <c r="D33" s="8">
        <v>53600</v>
      </c>
      <c r="E33">
        <v>51330</v>
      </c>
      <c r="F33" s="8">
        <v>14197877</v>
      </c>
      <c r="G33" s="1">
        <v>761006207200</v>
      </c>
      <c r="H33" s="1">
        <v>684905570400</v>
      </c>
      <c r="I33">
        <f t="shared" si="0"/>
        <v>0</v>
      </c>
    </row>
    <row r="34" spans="1:9">
      <c r="A34">
        <v>20150119</v>
      </c>
      <c r="B34">
        <v>84990</v>
      </c>
      <c r="C34" s="8">
        <v>53600</v>
      </c>
      <c r="D34" s="8">
        <v>54000</v>
      </c>
      <c r="E34">
        <v>51713</v>
      </c>
      <c r="F34" s="8">
        <v>14197877</v>
      </c>
      <c r="G34" s="1">
        <v>766685358000</v>
      </c>
      <c r="H34" s="1">
        <v>690016806000</v>
      </c>
      <c r="I34">
        <f t="shared" si="0"/>
        <v>0</v>
      </c>
    </row>
    <row r="35" spans="1:9">
      <c r="A35">
        <v>20150120</v>
      </c>
      <c r="B35">
        <v>84990</v>
      </c>
      <c r="C35" s="8">
        <v>54000</v>
      </c>
      <c r="D35" s="8">
        <v>53900</v>
      </c>
      <c r="E35">
        <v>51617</v>
      </c>
      <c r="F35" s="8">
        <v>14197877</v>
      </c>
      <c r="G35" s="1">
        <v>765265570300</v>
      </c>
      <c r="H35" s="1">
        <v>688738997100</v>
      </c>
      <c r="I35">
        <f t="shared" si="0"/>
        <v>0</v>
      </c>
    </row>
    <row r="36" spans="1:9">
      <c r="A36">
        <v>20150121</v>
      </c>
      <c r="B36">
        <v>84990</v>
      </c>
      <c r="C36" s="8">
        <v>53900</v>
      </c>
      <c r="D36" s="8">
        <v>54900</v>
      </c>
      <c r="E36">
        <v>52574</v>
      </c>
      <c r="F36" s="8">
        <v>14197877</v>
      </c>
      <c r="G36" s="1">
        <v>779463447300</v>
      </c>
      <c r="H36" s="1">
        <v>701517086100</v>
      </c>
      <c r="I36">
        <f t="shared" si="0"/>
        <v>0</v>
      </c>
    </row>
    <row r="37" spans="1:9">
      <c r="A37">
        <v>20150122</v>
      </c>
      <c r="B37">
        <v>84990</v>
      </c>
      <c r="C37" s="8">
        <v>54900</v>
      </c>
      <c r="D37" s="8">
        <v>53900</v>
      </c>
      <c r="E37">
        <v>51617</v>
      </c>
      <c r="F37" s="8">
        <v>14197877</v>
      </c>
      <c r="G37" s="1">
        <v>765265570300</v>
      </c>
      <c r="H37" s="1">
        <v>688738997100</v>
      </c>
      <c r="I37">
        <f t="shared" si="0"/>
        <v>0</v>
      </c>
    </row>
    <row r="38" spans="1:9">
      <c r="A38">
        <v>20150123</v>
      </c>
      <c r="B38">
        <v>84990</v>
      </c>
      <c r="C38" s="8">
        <v>53900</v>
      </c>
      <c r="D38" s="8">
        <v>53900</v>
      </c>
      <c r="E38">
        <v>51617</v>
      </c>
      <c r="F38" s="8">
        <v>14197877</v>
      </c>
      <c r="G38" s="1">
        <v>765265570300</v>
      </c>
      <c r="H38" s="1">
        <v>688738997100</v>
      </c>
      <c r="I38">
        <f t="shared" si="0"/>
        <v>0</v>
      </c>
    </row>
    <row r="39" spans="1:9">
      <c r="A39">
        <v>20150126</v>
      </c>
      <c r="B39">
        <v>84990</v>
      </c>
      <c r="C39" s="8">
        <v>53900</v>
      </c>
      <c r="D39" s="8">
        <v>53000</v>
      </c>
      <c r="E39">
        <v>50755</v>
      </c>
      <c r="F39" s="8">
        <v>14197877</v>
      </c>
      <c r="G39" s="1">
        <v>752487481000</v>
      </c>
      <c r="H39" s="1">
        <v>677238717000</v>
      </c>
      <c r="I39">
        <f t="shared" si="0"/>
        <v>0</v>
      </c>
    </row>
    <row r="40" spans="1:9">
      <c r="A40">
        <v>20150127</v>
      </c>
      <c r="B40">
        <v>84990</v>
      </c>
      <c r="C40" s="8">
        <v>53000</v>
      </c>
      <c r="D40" s="8">
        <v>53800</v>
      </c>
      <c r="E40">
        <v>51521</v>
      </c>
      <c r="F40" s="8">
        <v>14197877</v>
      </c>
      <c r="G40" s="1">
        <v>763845782600</v>
      </c>
      <c r="H40" s="1">
        <v>687461188200</v>
      </c>
      <c r="I40">
        <f t="shared" si="0"/>
        <v>0</v>
      </c>
    </row>
    <row r="41" spans="1:9">
      <c r="A41">
        <v>20150128</v>
      </c>
      <c r="B41">
        <v>84990</v>
      </c>
      <c r="C41" s="8">
        <v>53800</v>
      </c>
      <c r="D41" s="8">
        <v>53400</v>
      </c>
      <c r="E41">
        <v>51139</v>
      </c>
      <c r="F41" s="8">
        <v>14197877</v>
      </c>
      <c r="G41" s="1">
        <v>758166631800</v>
      </c>
      <c r="H41" s="1">
        <v>682349952600</v>
      </c>
      <c r="I41">
        <f t="shared" si="0"/>
        <v>0</v>
      </c>
    </row>
    <row r="42" spans="1:9">
      <c r="A42">
        <v>20150129</v>
      </c>
      <c r="B42">
        <v>84990</v>
      </c>
      <c r="C42" s="8">
        <v>53400</v>
      </c>
      <c r="D42" s="8">
        <v>52500</v>
      </c>
      <c r="E42">
        <v>50276</v>
      </c>
      <c r="F42" s="8">
        <v>14197877</v>
      </c>
      <c r="G42" s="1">
        <v>745388542500</v>
      </c>
      <c r="H42" s="1">
        <v>670849672500</v>
      </c>
      <c r="I42">
        <f t="shared" si="0"/>
        <v>0</v>
      </c>
    </row>
    <row r="43" spans="1:9">
      <c r="A43">
        <v>20150130</v>
      </c>
      <c r="B43">
        <v>84990</v>
      </c>
      <c r="C43" s="8">
        <v>52500</v>
      </c>
      <c r="D43" s="8">
        <v>52500</v>
      </c>
      <c r="E43">
        <v>50276</v>
      </c>
      <c r="F43" s="8">
        <v>14197877</v>
      </c>
      <c r="G43" s="1">
        <v>745388542500</v>
      </c>
      <c r="H43" s="1">
        <v>670849672500</v>
      </c>
      <c r="I43">
        <f t="shared" si="0"/>
        <v>0</v>
      </c>
    </row>
    <row r="44" spans="1:9">
      <c r="A44">
        <v>20150202</v>
      </c>
      <c r="B44">
        <v>84990</v>
      </c>
      <c r="C44" s="8">
        <v>52500</v>
      </c>
      <c r="D44" s="8">
        <v>51000</v>
      </c>
      <c r="E44">
        <v>48840</v>
      </c>
      <c r="F44" s="8">
        <v>14197877</v>
      </c>
      <c r="G44" s="1">
        <v>724091727000</v>
      </c>
      <c r="H44" s="1">
        <v>651682539000</v>
      </c>
      <c r="I44">
        <f t="shared" si="0"/>
        <v>0</v>
      </c>
    </row>
    <row r="45" spans="1:9">
      <c r="A45">
        <v>20150203</v>
      </c>
      <c r="B45">
        <v>84990</v>
      </c>
      <c r="C45" s="8">
        <v>51000</v>
      </c>
      <c r="D45" s="8">
        <v>51000</v>
      </c>
      <c r="E45">
        <v>48840</v>
      </c>
      <c r="F45" s="8">
        <v>14197877</v>
      </c>
      <c r="G45" s="1">
        <v>724091727000</v>
      </c>
      <c r="H45" s="1">
        <v>651682539000</v>
      </c>
      <c r="I45">
        <f t="shared" si="0"/>
        <v>0</v>
      </c>
    </row>
    <row r="46" spans="1:9">
      <c r="A46">
        <v>20150204</v>
      </c>
      <c r="B46">
        <v>84990</v>
      </c>
      <c r="C46" s="8">
        <v>51000</v>
      </c>
      <c r="D46" s="8">
        <v>53000</v>
      </c>
      <c r="E46">
        <v>50755</v>
      </c>
      <c r="F46" s="8">
        <v>14197877</v>
      </c>
      <c r="G46" s="1">
        <v>752487481000</v>
      </c>
      <c r="H46" s="1">
        <v>677238717000</v>
      </c>
      <c r="I46">
        <f t="shared" si="0"/>
        <v>0</v>
      </c>
    </row>
    <row r="47" spans="1:9">
      <c r="A47">
        <v>20150205</v>
      </c>
      <c r="B47">
        <v>84990</v>
      </c>
      <c r="C47" s="8">
        <v>53000</v>
      </c>
      <c r="D47" s="8">
        <v>51000</v>
      </c>
      <c r="E47">
        <v>48840</v>
      </c>
      <c r="F47" s="8">
        <v>14197877</v>
      </c>
      <c r="G47" s="1">
        <v>724091727000</v>
      </c>
      <c r="H47" s="1">
        <v>651682539000</v>
      </c>
      <c r="I47">
        <f t="shared" si="0"/>
        <v>0</v>
      </c>
    </row>
    <row r="48" spans="1:9">
      <c r="A48">
        <v>20150206</v>
      </c>
      <c r="B48">
        <v>84990</v>
      </c>
      <c r="C48" s="8">
        <v>51000</v>
      </c>
      <c r="D48" s="8">
        <v>50400</v>
      </c>
      <c r="E48">
        <v>48265</v>
      </c>
      <c r="F48" s="8">
        <v>14197877</v>
      </c>
      <c r="G48" s="1">
        <v>715573000800</v>
      </c>
      <c r="H48" s="1">
        <v>644015685600</v>
      </c>
      <c r="I48">
        <f t="shared" si="0"/>
        <v>0</v>
      </c>
    </row>
    <row r="49" spans="1:9">
      <c r="A49">
        <v>20150209</v>
      </c>
      <c r="B49">
        <v>84990</v>
      </c>
      <c r="C49" s="8">
        <v>50400</v>
      </c>
      <c r="D49" s="8">
        <v>49600</v>
      </c>
      <c r="E49">
        <v>47499</v>
      </c>
      <c r="F49" s="8">
        <v>14197877</v>
      </c>
      <c r="G49" s="1">
        <v>704214699200</v>
      </c>
      <c r="H49" s="1">
        <v>633793214400</v>
      </c>
      <c r="I49">
        <f t="shared" si="0"/>
        <v>0</v>
      </c>
    </row>
    <row r="50" spans="1:9">
      <c r="A50">
        <v>20150210</v>
      </c>
      <c r="B50">
        <v>84990</v>
      </c>
      <c r="C50" s="8">
        <v>49600</v>
      </c>
      <c r="D50" s="8">
        <v>49300</v>
      </c>
      <c r="E50">
        <v>47212</v>
      </c>
      <c r="F50" s="8">
        <v>14197877</v>
      </c>
      <c r="G50" s="1">
        <v>699955336100</v>
      </c>
      <c r="H50" s="1">
        <v>629959787700</v>
      </c>
      <c r="I50">
        <f t="shared" si="0"/>
        <v>0</v>
      </c>
    </row>
    <row r="51" spans="1:9">
      <c r="A51">
        <v>20150211</v>
      </c>
      <c r="B51">
        <v>84990</v>
      </c>
      <c r="C51" s="8">
        <v>49300</v>
      </c>
      <c r="D51" s="8">
        <v>48300</v>
      </c>
      <c r="E51">
        <v>46254</v>
      </c>
      <c r="F51" s="8">
        <v>14197877</v>
      </c>
      <c r="G51" s="1">
        <v>685757459100</v>
      </c>
      <c r="H51" s="1">
        <v>617181698700</v>
      </c>
      <c r="I51">
        <f t="shared" si="0"/>
        <v>0</v>
      </c>
    </row>
    <row r="52" spans="1:9">
      <c r="A52">
        <v>20150212</v>
      </c>
      <c r="B52">
        <v>84990</v>
      </c>
      <c r="C52" s="8">
        <v>48300</v>
      </c>
      <c r="D52" s="8">
        <v>52100</v>
      </c>
      <c r="E52">
        <v>49893</v>
      </c>
      <c r="F52" s="8">
        <v>14197877</v>
      </c>
      <c r="G52" s="1">
        <v>739709391700</v>
      </c>
      <c r="H52" s="1">
        <v>665738436900</v>
      </c>
      <c r="I52">
        <f t="shared" si="0"/>
        <v>0</v>
      </c>
    </row>
    <row r="53" spans="1:9">
      <c r="A53">
        <v>20150213</v>
      </c>
      <c r="B53">
        <v>84990</v>
      </c>
      <c r="C53" s="8">
        <v>52100</v>
      </c>
      <c r="D53" s="8">
        <v>53800</v>
      </c>
      <c r="E53">
        <v>51521</v>
      </c>
      <c r="F53" s="8">
        <v>14197877</v>
      </c>
      <c r="G53" s="1">
        <v>763845782600</v>
      </c>
      <c r="H53" s="1">
        <v>687461188200</v>
      </c>
      <c r="I53">
        <f t="shared" si="0"/>
        <v>0</v>
      </c>
    </row>
    <row r="54" spans="1:9">
      <c r="A54">
        <v>20150216</v>
      </c>
      <c r="B54">
        <v>84990</v>
      </c>
      <c r="C54" s="8">
        <v>53800</v>
      </c>
      <c r="D54" s="8">
        <v>54400</v>
      </c>
      <c r="E54">
        <v>52095</v>
      </c>
      <c r="F54" s="8">
        <v>14197877</v>
      </c>
      <c r="G54" s="1">
        <v>772364508800</v>
      </c>
      <c r="H54" s="1">
        <v>695128041600</v>
      </c>
      <c r="I54">
        <f t="shared" si="0"/>
        <v>0</v>
      </c>
    </row>
    <row r="55" spans="1:9">
      <c r="A55">
        <v>20150217</v>
      </c>
      <c r="B55">
        <v>84990</v>
      </c>
      <c r="C55" s="8">
        <v>54400</v>
      </c>
      <c r="D55" s="8">
        <v>56800</v>
      </c>
      <c r="E55">
        <v>54395</v>
      </c>
      <c r="F55" s="8">
        <v>14197877</v>
      </c>
      <c r="G55" s="1">
        <v>806439413600</v>
      </c>
      <c r="H55" s="1">
        <v>725795455200</v>
      </c>
      <c r="I55">
        <f t="shared" si="0"/>
        <v>0</v>
      </c>
    </row>
    <row r="56" spans="1:9">
      <c r="A56">
        <v>20150223</v>
      </c>
      <c r="B56">
        <v>84990</v>
      </c>
      <c r="C56" s="8">
        <v>56800</v>
      </c>
      <c r="D56" s="8">
        <v>56800</v>
      </c>
      <c r="E56">
        <v>54395</v>
      </c>
      <c r="F56" s="8">
        <v>14197877</v>
      </c>
      <c r="G56" s="1">
        <v>806439413600</v>
      </c>
      <c r="H56" s="1">
        <v>725795455200</v>
      </c>
      <c r="I56">
        <f t="shared" si="0"/>
        <v>0</v>
      </c>
    </row>
    <row r="57" spans="1:9">
      <c r="A57">
        <v>20150224</v>
      </c>
      <c r="B57">
        <v>84990</v>
      </c>
      <c r="C57" s="8">
        <v>56800</v>
      </c>
      <c r="D57" s="8">
        <v>58900</v>
      </c>
      <c r="E57">
        <v>56406</v>
      </c>
      <c r="F57" s="8">
        <v>14197877</v>
      </c>
      <c r="G57" s="1">
        <v>836254955300</v>
      </c>
      <c r="H57" s="1">
        <v>752629442100</v>
      </c>
      <c r="I57">
        <f t="shared" si="0"/>
        <v>0</v>
      </c>
    </row>
    <row r="58" spans="1:9">
      <c r="A58">
        <v>20150225</v>
      </c>
      <c r="B58">
        <v>84990</v>
      </c>
      <c r="C58" s="8">
        <v>58900</v>
      </c>
      <c r="D58" s="8">
        <v>57200</v>
      </c>
      <c r="E58">
        <v>54777</v>
      </c>
      <c r="F58" s="8">
        <v>14197877</v>
      </c>
      <c r="G58" s="1">
        <v>812118564400</v>
      </c>
      <c r="H58" s="1">
        <v>730906690800</v>
      </c>
      <c r="I58">
        <f t="shared" si="0"/>
        <v>0</v>
      </c>
    </row>
    <row r="59" spans="1:9">
      <c r="A59">
        <v>20150226</v>
      </c>
      <c r="B59">
        <v>84990</v>
      </c>
      <c r="C59" s="8">
        <v>57200</v>
      </c>
      <c r="D59" s="8">
        <v>57500</v>
      </c>
      <c r="E59">
        <v>55065</v>
      </c>
      <c r="F59" s="8">
        <v>14197877</v>
      </c>
      <c r="G59" s="1">
        <v>816377927500</v>
      </c>
      <c r="H59" s="1">
        <v>734740117500</v>
      </c>
      <c r="I59">
        <f t="shared" si="0"/>
        <v>0</v>
      </c>
    </row>
    <row r="60" spans="1:9">
      <c r="A60">
        <v>20150227</v>
      </c>
      <c r="B60">
        <v>84990</v>
      </c>
      <c r="C60" s="8">
        <v>57500</v>
      </c>
      <c r="D60" s="8">
        <v>58300</v>
      </c>
      <c r="E60">
        <v>55830</v>
      </c>
      <c r="F60" s="8">
        <v>14197877</v>
      </c>
      <c r="G60" s="1">
        <v>827736229100</v>
      </c>
      <c r="H60" s="1">
        <v>744962588700</v>
      </c>
      <c r="I60">
        <f t="shared" si="0"/>
        <v>0</v>
      </c>
    </row>
    <row r="61" spans="1:9">
      <c r="A61">
        <v>20150302</v>
      </c>
      <c r="B61">
        <v>84990</v>
      </c>
      <c r="C61" s="8">
        <v>58300</v>
      </c>
      <c r="D61" s="8">
        <v>57300</v>
      </c>
      <c r="E61">
        <v>54873</v>
      </c>
      <c r="F61" s="8">
        <v>14197877</v>
      </c>
      <c r="G61" s="1">
        <v>813538352100</v>
      </c>
      <c r="H61" s="1">
        <v>732184499700</v>
      </c>
      <c r="I61">
        <f t="shared" si="0"/>
        <v>0</v>
      </c>
    </row>
    <row r="62" spans="1:9">
      <c r="A62">
        <v>20150303</v>
      </c>
      <c r="B62">
        <v>84990</v>
      </c>
      <c r="C62" s="8">
        <v>57300</v>
      </c>
      <c r="D62" s="8">
        <v>56000</v>
      </c>
      <c r="E62">
        <v>53628</v>
      </c>
      <c r="F62" s="8">
        <v>14197877</v>
      </c>
      <c r="G62" s="1">
        <v>795081112000</v>
      </c>
      <c r="H62" s="1">
        <v>715572984000</v>
      </c>
      <c r="I62">
        <f t="shared" si="0"/>
        <v>0</v>
      </c>
    </row>
    <row r="63" spans="1:9">
      <c r="A63">
        <v>20150304</v>
      </c>
      <c r="B63">
        <v>84990</v>
      </c>
      <c r="C63" s="8">
        <v>56000</v>
      </c>
      <c r="D63" s="8">
        <v>56500</v>
      </c>
      <c r="E63">
        <v>54107</v>
      </c>
      <c r="F63" s="8">
        <v>14197877</v>
      </c>
      <c r="G63" s="1">
        <v>802180050500</v>
      </c>
      <c r="H63" s="1">
        <v>721962028500</v>
      </c>
      <c r="I63">
        <f t="shared" si="0"/>
        <v>0</v>
      </c>
    </row>
    <row r="64" spans="1:9">
      <c r="A64">
        <v>20150305</v>
      </c>
      <c r="B64">
        <v>84990</v>
      </c>
      <c r="C64" s="8">
        <v>56500</v>
      </c>
      <c r="D64" s="8">
        <v>55500</v>
      </c>
      <c r="E64">
        <v>53149</v>
      </c>
      <c r="F64" s="8">
        <v>14197877</v>
      </c>
      <c r="G64" s="1">
        <v>787982173500</v>
      </c>
      <c r="H64" s="1">
        <v>709183939500</v>
      </c>
      <c r="I64">
        <f t="shared" si="0"/>
        <v>0</v>
      </c>
    </row>
    <row r="65" spans="1:9">
      <c r="A65">
        <v>20150306</v>
      </c>
      <c r="B65">
        <v>84990</v>
      </c>
      <c r="C65" s="8">
        <v>55500</v>
      </c>
      <c r="D65" s="8">
        <v>60000</v>
      </c>
      <c r="E65">
        <v>57459</v>
      </c>
      <c r="F65" s="8">
        <v>14197877</v>
      </c>
      <c r="G65" s="1">
        <v>851872620000</v>
      </c>
      <c r="H65" s="1">
        <v>766685340000</v>
      </c>
      <c r="I65">
        <f t="shared" si="0"/>
        <v>0</v>
      </c>
    </row>
    <row r="66" spans="1:9">
      <c r="A66">
        <v>20150309</v>
      </c>
      <c r="B66">
        <v>84990</v>
      </c>
      <c r="C66" s="8">
        <v>60000</v>
      </c>
      <c r="D66" s="8">
        <v>58500</v>
      </c>
      <c r="E66">
        <v>56022</v>
      </c>
      <c r="F66" s="8">
        <v>14197877</v>
      </c>
      <c r="G66" s="1">
        <v>830575804500</v>
      </c>
      <c r="H66" s="1">
        <v>747518206500</v>
      </c>
      <c r="I66">
        <f t="shared" si="0"/>
        <v>0</v>
      </c>
    </row>
    <row r="67" spans="1:9">
      <c r="A67">
        <v>20150310</v>
      </c>
      <c r="B67">
        <v>84990</v>
      </c>
      <c r="C67" s="8">
        <v>58500</v>
      </c>
      <c r="D67" s="8">
        <v>63000</v>
      </c>
      <c r="E67">
        <v>60332</v>
      </c>
      <c r="F67" s="8">
        <v>14197877</v>
      </c>
      <c r="G67" s="1">
        <v>894466251000</v>
      </c>
      <c r="H67" s="1">
        <v>805019607000</v>
      </c>
      <c r="I67">
        <f t="shared" ref="I67:I130" si="1">IF(C67*F67=D66*F66,0,1)</f>
        <v>0</v>
      </c>
    </row>
    <row r="68" spans="1:9">
      <c r="A68">
        <v>20150311</v>
      </c>
      <c r="B68">
        <v>84990</v>
      </c>
      <c r="C68" s="8">
        <v>63000</v>
      </c>
      <c r="D68" s="8">
        <v>62500</v>
      </c>
      <c r="E68">
        <v>59853</v>
      </c>
      <c r="F68" s="8">
        <v>14197877</v>
      </c>
      <c r="G68" s="1">
        <v>887367312500</v>
      </c>
      <c r="H68" s="1">
        <v>798630562500</v>
      </c>
      <c r="I68">
        <f t="shared" si="1"/>
        <v>0</v>
      </c>
    </row>
    <row r="69" spans="1:9">
      <c r="A69">
        <v>20150312</v>
      </c>
      <c r="B69">
        <v>84990</v>
      </c>
      <c r="C69" s="8">
        <v>62500</v>
      </c>
      <c r="D69" s="8">
        <v>62700</v>
      </c>
      <c r="E69">
        <v>60044</v>
      </c>
      <c r="F69" s="8">
        <v>14197877</v>
      </c>
      <c r="G69" s="1">
        <v>890206887900</v>
      </c>
      <c r="H69" s="1">
        <v>801186180300</v>
      </c>
      <c r="I69">
        <f t="shared" si="1"/>
        <v>0</v>
      </c>
    </row>
    <row r="70" spans="1:9">
      <c r="A70">
        <v>20150313</v>
      </c>
      <c r="B70">
        <v>84990</v>
      </c>
      <c r="C70" s="8">
        <v>62700</v>
      </c>
      <c r="D70" s="8">
        <v>62700</v>
      </c>
      <c r="E70">
        <v>60044</v>
      </c>
      <c r="F70" s="8">
        <v>14197877</v>
      </c>
      <c r="G70" s="1">
        <v>890206887900</v>
      </c>
      <c r="H70" s="1">
        <v>801186180300</v>
      </c>
      <c r="I70">
        <f t="shared" si="1"/>
        <v>0</v>
      </c>
    </row>
    <row r="71" spans="1:9">
      <c r="A71">
        <v>20150316</v>
      </c>
      <c r="B71">
        <v>84990</v>
      </c>
      <c r="C71" s="8">
        <v>62700</v>
      </c>
      <c r="D71" s="8">
        <v>62700</v>
      </c>
      <c r="E71">
        <v>60044</v>
      </c>
      <c r="F71" s="8">
        <v>14197877</v>
      </c>
      <c r="G71" s="1">
        <v>890206887900</v>
      </c>
      <c r="H71" s="1">
        <v>801186180300</v>
      </c>
      <c r="I71">
        <f t="shared" si="1"/>
        <v>0</v>
      </c>
    </row>
    <row r="72" spans="1:9">
      <c r="A72">
        <v>20150317</v>
      </c>
      <c r="B72">
        <v>84990</v>
      </c>
      <c r="C72" s="8">
        <v>62700</v>
      </c>
      <c r="D72" s="8">
        <v>63300</v>
      </c>
      <c r="E72">
        <v>60619</v>
      </c>
      <c r="F72" s="8">
        <v>14197877</v>
      </c>
      <c r="G72" s="1">
        <v>898725614100</v>
      </c>
      <c r="H72" s="1">
        <v>808853033700</v>
      </c>
      <c r="I72">
        <f t="shared" si="1"/>
        <v>0</v>
      </c>
    </row>
    <row r="73" spans="1:9">
      <c r="A73">
        <v>20150318</v>
      </c>
      <c r="B73">
        <v>84990</v>
      </c>
      <c r="C73" s="8">
        <v>63300</v>
      </c>
      <c r="D73" s="8">
        <v>64200</v>
      </c>
      <c r="E73">
        <v>61481</v>
      </c>
      <c r="F73" s="8">
        <v>14197877</v>
      </c>
      <c r="G73" s="1">
        <v>911503703400</v>
      </c>
      <c r="H73" s="1">
        <v>820353313800</v>
      </c>
      <c r="I73">
        <f t="shared" si="1"/>
        <v>0</v>
      </c>
    </row>
    <row r="74" spans="1:9">
      <c r="A74">
        <v>20150319</v>
      </c>
      <c r="B74">
        <v>84990</v>
      </c>
      <c r="C74" s="8">
        <v>64200</v>
      </c>
      <c r="D74" s="8">
        <v>66000</v>
      </c>
      <c r="E74">
        <v>63204</v>
      </c>
      <c r="F74" s="8">
        <v>14197877</v>
      </c>
      <c r="G74" s="1">
        <v>937059882000</v>
      </c>
      <c r="H74" s="1">
        <v>843353874000</v>
      </c>
      <c r="I74">
        <f t="shared" si="1"/>
        <v>0</v>
      </c>
    </row>
    <row r="75" spans="1:9">
      <c r="A75">
        <v>20150320</v>
      </c>
      <c r="B75">
        <v>84990</v>
      </c>
      <c r="C75" s="8">
        <v>66000</v>
      </c>
      <c r="D75" s="8">
        <v>70900</v>
      </c>
      <c r="E75">
        <v>67897</v>
      </c>
      <c r="F75" s="8">
        <v>14197877</v>
      </c>
      <c r="G75" s="1">
        <v>1006629479300</v>
      </c>
      <c r="H75" s="1">
        <v>905966510100</v>
      </c>
      <c r="I75">
        <f t="shared" si="1"/>
        <v>0</v>
      </c>
    </row>
    <row r="76" spans="1:9">
      <c r="A76">
        <v>20150323</v>
      </c>
      <c r="B76">
        <v>84990</v>
      </c>
      <c r="C76" s="8">
        <v>70900</v>
      </c>
      <c r="D76" s="8">
        <v>74000</v>
      </c>
      <c r="E76">
        <v>70866</v>
      </c>
      <c r="F76" s="8">
        <v>14197877</v>
      </c>
      <c r="G76" s="1">
        <v>1050642898000</v>
      </c>
      <c r="H76" s="1">
        <v>945578586000</v>
      </c>
      <c r="I76">
        <f t="shared" si="1"/>
        <v>0</v>
      </c>
    </row>
    <row r="77" spans="1:9">
      <c r="A77">
        <v>20150324</v>
      </c>
      <c r="B77">
        <v>84990</v>
      </c>
      <c r="C77" s="8">
        <v>74000</v>
      </c>
      <c r="D77" s="8">
        <v>73200</v>
      </c>
      <c r="E77">
        <v>70099</v>
      </c>
      <c r="F77" s="8">
        <v>14197877</v>
      </c>
      <c r="G77" s="1">
        <v>1039284596400</v>
      </c>
      <c r="H77" s="1">
        <v>935356114800</v>
      </c>
      <c r="I77">
        <f t="shared" si="1"/>
        <v>0</v>
      </c>
    </row>
    <row r="78" spans="1:9">
      <c r="A78">
        <v>20150325</v>
      </c>
      <c r="B78">
        <v>84990</v>
      </c>
      <c r="C78" s="8">
        <v>73200</v>
      </c>
      <c r="D78" s="8">
        <v>77900</v>
      </c>
      <c r="E78">
        <v>74601</v>
      </c>
      <c r="F78" s="8">
        <v>14197877</v>
      </c>
      <c r="G78" s="1">
        <v>1106014618300</v>
      </c>
      <c r="H78" s="1">
        <v>995413133100</v>
      </c>
      <c r="I78">
        <f t="shared" si="1"/>
        <v>0</v>
      </c>
    </row>
    <row r="79" spans="1:9">
      <c r="A79">
        <v>20150326</v>
      </c>
      <c r="B79">
        <v>84990</v>
      </c>
      <c r="C79" s="8">
        <v>77900</v>
      </c>
      <c r="D79" s="8">
        <v>71100</v>
      </c>
      <c r="E79">
        <v>68089</v>
      </c>
      <c r="F79" s="8">
        <v>14197877</v>
      </c>
      <c r="G79" s="1">
        <v>1009469054700</v>
      </c>
      <c r="H79" s="1">
        <v>908522127900</v>
      </c>
      <c r="I79">
        <f t="shared" si="1"/>
        <v>0</v>
      </c>
    </row>
    <row r="80" spans="1:9">
      <c r="A80">
        <v>20150327</v>
      </c>
      <c r="B80">
        <v>84990</v>
      </c>
      <c r="C80" s="8">
        <v>71100</v>
      </c>
      <c r="D80" s="8">
        <v>71700</v>
      </c>
      <c r="E80">
        <v>68664</v>
      </c>
      <c r="F80" s="8">
        <v>14197877</v>
      </c>
      <c r="G80" s="1">
        <v>1017987780900</v>
      </c>
      <c r="H80" s="1">
        <v>916188981300</v>
      </c>
      <c r="I80">
        <f t="shared" si="1"/>
        <v>0</v>
      </c>
    </row>
    <row r="81" spans="1:9">
      <c r="A81">
        <v>20150330</v>
      </c>
      <c r="B81">
        <v>84990</v>
      </c>
      <c r="C81" s="8">
        <v>71700</v>
      </c>
      <c r="D81" s="8">
        <v>74000</v>
      </c>
      <c r="E81">
        <v>70866</v>
      </c>
      <c r="F81" s="8">
        <v>14197877</v>
      </c>
      <c r="G81" s="1">
        <v>1050642898000</v>
      </c>
      <c r="H81" s="1">
        <v>945578586000</v>
      </c>
      <c r="I81">
        <f t="shared" si="1"/>
        <v>0</v>
      </c>
    </row>
    <row r="82" spans="1:9">
      <c r="A82">
        <v>20150331</v>
      </c>
      <c r="B82">
        <v>84990</v>
      </c>
      <c r="C82" s="8">
        <v>74000</v>
      </c>
      <c r="D82" s="8">
        <v>72500</v>
      </c>
      <c r="E82">
        <v>69429</v>
      </c>
      <c r="F82" s="8">
        <v>14197877</v>
      </c>
      <c r="G82" s="1">
        <v>1029346082500</v>
      </c>
      <c r="H82" s="1">
        <v>926411452500</v>
      </c>
      <c r="I82">
        <f t="shared" si="1"/>
        <v>0</v>
      </c>
    </row>
    <row r="83" spans="1:9">
      <c r="A83">
        <v>20150401</v>
      </c>
      <c r="B83">
        <v>84990</v>
      </c>
      <c r="C83" s="8">
        <v>72500</v>
      </c>
      <c r="D83" s="8">
        <v>74200</v>
      </c>
      <c r="E83">
        <v>71057</v>
      </c>
      <c r="F83" s="8">
        <v>14197877</v>
      </c>
      <c r="G83" s="1">
        <v>1053482473400</v>
      </c>
      <c r="H83" s="1">
        <v>948134203800</v>
      </c>
      <c r="I83">
        <f t="shared" si="1"/>
        <v>0</v>
      </c>
    </row>
    <row r="84" spans="1:9">
      <c r="A84">
        <v>20150402</v>
      </c>
      <c r="B84">
        <v>84990</v>
      </c>
      <c r="C84" s="8">
        <v>74200</v>
      </c>
      <c r="D84" s="8">
        <v>72000</v>
      </c>
      <c r="E84">
        <v>68950</v>
      </c>
      <c r="F84" s="8">
        <v>14197877</v>
      </c>
      <c r="G84" s="1">
        <v>1022247144000</v>
      </c>
      <c r="H84" s="1">
        <v>920022408000</v>
      </c>
      <c r="I84">
        <f t="shared" si="1"/>
        <v>0</v>
      </c>
    </row>
    <row r="85" spans="1:9">
      <c r="A85">
        <v>20150403</v>
      </c>
      <c r="B85">
        <v>84990</v>
      </c>
      <c r="C85" s="8">
        <v>72000</v>
      </c>
      <c r="D85" s="8">
        <v>72200</v>
      </c>
      <c r="E85">
        <v>69143</v>
      </c>
      <c r="F85" s="8">
        <v>14197877</v>
      </c>
      <c r="G85" s="1">
        <v>1025086719400</v>
      </c>
      <c r="H85" s="1">
        <v>922578025800</v>
      </c>
      <c r="I85">
        <f t="shared" si="1"/>
        <v>0</v>
      </c>
    </row>
    <row r="86" spans="1:9">
      <c r="A86">
        <v>20150406</v>
      </c>
      <c r="B86">
        <v>84990</v>
      </c>
      <c r="C86" s="8">
        <v>72200</v>
      </c>
      <c r="D86" s="8">
        <v>71900</v>
      </c>
      <c r="E86">
        <v>68855</v>
      </c>
      <c r="F86" s="8">
        <v>14197877</v>
      </c>
      <c r="G86" s="1">
        <v>1020827356300</v>
      </c>
      <c r="H86" s="1">
        <v>918744599100</v>
      </c>
      <c r="I86">
        <f t="shared" si="1"/>
        <v>0</v>
      </c>
    </row>
    <row r="87" spans="1:9">
      <c r="A87">
        <v>20150407</v>
      </c>
      <c r="B87">
        <v>84990</v>
      </c>
      <c r="C87" s="8">
        <v>71900</v>
      </c>
      <c r="D87" s="8">
        <v>75400</v>
      </c>
      <c r="E87">
        <v>72206</v>
      </c>
      <c r="F87" s="8">
        <v>14197877</v>
      </c>
      <c r="G87" s="1">
        <v>1070519925800</v>
      </c>
      <c r="H87" s="1">
        <v>963467910600</v>
      </c>
      <c r="I87">
        <f t="shared" si="1"/>
        <v>0</v>
      </c>
    </row>
    <row r="88" spans="1:9">
      <c r="A88">
        <v>20150408</v>
      </c>
      <c r="B88">
        <v>84990</v>
      </c>
      <c r="C88" s="8">
        <v>75400</v>
      </c>
      <c r="D88" s="8">
        <v>75500</v>
      </c>
      <c r="E88">
        <v>72303</v>
      </c>
      <c r="F88" s="8">
        <v>14197877</v>
      </c>
      <c r="G88" s="1">
        <v>1071939713500</v>
      </c>
      <c r="H88" s="1">
        <v>964745719500</v>
      </c>
      <c r="I88">
        <f t="shared" si="1"/>
        <v>0</v>
      </c>
    </row>
    <row r="89" spans="1:9">
      <c r="A89">
        <v>20150409</v>
      </c>
      <c r="B89">
        <v>84990</v>
      </c>
      <c r="C89" s="8">
        <v>75500</v>
      </c>
      <c r="D89" s="8">
        <v>76800</v>
      </c>
      <c r="E89">
        <v>73547</v>
      </c>
      <c r="F89" s="8">
        <v>14197877</v>
      </c>
      <c r="G89" s="1">
        <v>1090396953600</v>
      </c>
      <c r="H89" s="1">
        <v>981357235200</v>
      </c>
      <c r="I89">
        <f t="shared" si="1"/>
        <v>0</v>
      </c>
    </row>
    <row r="90" spans="1:9">
      <c r="A90">
        <v>20150410</v>
      </c>
      <c r="B90">
        <v>84990</v>
      </c>
      <c r="C90" s="8">
        <v>76800</v>
      </c>
      <c r="D90" s="8">
        <v>80200</v>
      </c>
      <c r="E90">
        <v>76803</v>
      </c>
      <c r="F90" s="8">
        <v>14197877</v>
      </c>
      <c r="G90" s="1">
        <v>1138669735400</v>
      </c>
      <c r="H90" s="1">
        <v>1024802737800</v>
      </c>
      <c r="I90">
        <f t="shared" si="1"/>
        <v>0</v>
      </c>
    </row>
    <row r="91" spans="1:9">
      <c r="A91">
        <v>20150413</v>
      </c>
      <c r="B91">
        <v>84990</v>
      </c>
      <c r="C91" s="8">
        <v>80200</v>
      </c>
      <c r="D91" s="8">
        <v>80300</v>
      </c>
      <c r="E91">
        <v>76899</v>
      </c>
      <c r="F91" s="8">
        <v>14197877</v>
      </c>
      <c r="G91" s="1">
        <v>1140089523100</v>
      </c>
      <c r="H91" s="1">
        <v>1026080546700</v>
      </c>
      <c r="I91">
        <f t="shared" si="1"/>
        <v>0</v>
      </c>
    </row>
    <row r="92" spans="1:9">
      <c r="A92">
        <v>20150414</v>
      </c>
      <c r="B92">
        <v>84990</v>
      </c>
      <c r="C92" s="8">
        <v>80300</v>
      </c>
      <c r="D92" s="8">
        <v>79500</v>
      </c>
      <c r="E92">
        <v>76133</v>
      </c>
      <c r="F92" s="8">
        <v>14197877</v>
      </c>
      <c r="G92" s="1">
        <v>1128731221500</v>
      </c>
      <c r="H92" s="1">
        <v>1015858075500</v>
      </c>
      <c r="I92">
        <f t="shared" si="1"/>
        <v>0</v>
      </c>
    </row>
    <row r="93" spans="1:9">
      <c r="A93">
        <v>20150415</v>
      </c>
      <c r="B93">
        <v>84990</v>
      </c>
      <c r="C93" s="8">
        <v>79500</v>
      </c>
      <c r="D93" s="8">
        <v>84500</v>
      </c>
      <c r="E93">
        <v>80921</v>
      </c>
      <c r="F93" s="8">
        <v>14197877</v>
      </c>
      <c r="G93" s="1">
        <v>1199720606500</v>
      </c>
      <c r="H93" s="1">
        <v>1079748520500</v>
      </c>
      <c r="I93">
        <f t="shared" si="1"/>
        <v>0</v>
      </c>
    </row>
    <row r="94" spans="1:9">
      <c r="A94">
        <v>20150416</v>
      </c>
      <c r="B94">
        <v>84990</v>
      </c>
      <c r="C94" s="8">
        <v>84500</v>
      </c>
      <c r="D94" s="8">
        <v>84000</v>
      </c>
      <c r="E94">
        <v>80443</v>
      </c>
      <c r="F94" s="8">
        <v>14197877</v>
      </c>
      <c r="G94" s="1">
        <v>1192621668000</v>
      </c>
      <c r="H94" s="1">
        <v>1073359476000</v>
      </c>
      <c r="I94">
        <f t="shared" si="1"/>
        <v>0</v>
      </c>
    </row>
    <row r="95" spans="1:9">
      <c r="A95">
        <v>20150417</v>
      </c>
      <c r="B95">
        <v>84990</v>
      </c>
      <c r="C95" s="8">
        <v>84000</v>
      </c>
      <c r="D95" s="8">
        <v>84900</v>
      </c>
      <c r="E95">
        <v>81305</v>
      </c>
      <c r="F95" s="8">
        <v>14197877</v>
      </c>
      <c r="G95" s="1">
        <v>1205399757300</v>
      </c>
      <c r="H95" s="1">
        <v>1084859756100</v>
      </c>
      <c r="I95">
        <f t="shared" si="1"/>
        <v>0</v>
      </c>
    </row>
    <row r="96" spans="1:9">
      <c r="A96">
        <v>20150420</v>
      </c>
      <c r="B96">
        <v>84990</v>
      </c>
      <c r="C96" s="8">
        <v>84900</v>
      </c>
      <c r="D96" s="8">
        <v>90900</v>
      </c>
      <c r="E96">
        <v>87051</v>
      </c>
      <c r="F96" s="8">
        <v>14197877</v>
      </c>
      <c r="G96" s="1">
        <v>1290587019300</v>
      </c>
      <c r="H96" s="1">
        <v>1161528290100</v>
      </c>
      <c r="I96">
        <f t="shared" si="1"/>
        <v>0</v>
      </c>
    </row>
    <row r="97" spans="1:9">
      <c r="A97">
        <v>20150421</v>
      </c>
      <c r="B97">
        <v>84990</v>
      </c>
      <c r="C97" s="8">
        <v>90900</v>
      </c>
      <c r="D97" s="8">
        <v>99000</v>
      </c>
      <c r="E97">
        <v>94807</v>
      </c>
      <c r="F97" s="8">
        <v>14197877</v>
      </c>
      <c r="G97" s="1">
        <v>1405589823000</v>
      </c>
      <c r="H97" s="1">
        <v>1265030811000</v>
      </c>
      <c r="I97">
        <f t="shared" si="1"/>
        <v>0</v>
      </c>
    </row>
    <row r="98" spans="1:9">
      <c r="A98">
        <v>20150422</v>
      </c>
      <c r="B98">
        <v>84990</v>
      </c>
      <c r="C98" s="8">
        <v>99000</v>
      </c>
      <c r="D98" s="8">
        <v>113800</v>
      </c>
      <c r="E98">
        <v>108981</v>
      </c>
      <c r="F98" s="8">
        <v>14197877</v>
      </c>
      <c r="G98" s="1">
        <v>1615718402600</v>
      </c>
      <c r="H98" s="1">
        <v>1454146528200</v>
      </c>
      <c r="I98">
        <f t="shared" si="1"/>
        <v>0</v>
      </c>
    </row>
    <row r="99" spans="1:9">
      <c r="A99">
        <v>20150423</v>
      </c>
      <c r="B99">
        <v>84990</v>
      </c>
      <c r="C99" s="8">
        <v>113800</v>
      </c>
      <c r="D99" s="8">
        <v>114100</v>
      </c>
      <c r="E99">
        <v>109268</v>
      </c>
      <c r="F99" s="8">
        <v>14197877</v>
      </c>
      <c r="G99" s="1">
        <v>1619977765700</v>
      </c>
      <c r="H99" s="1">
        <v>1457979954900</v>
      </c>
      <c r="I99">
        <f t="shared" si="1"/>
        <v>0</v>
      </c>
    </row>
    <row r="100" spans="1:9">
      <c r="A100">
        <v>20150424</v>
      </c>
      <c r="B100">
        <v>84990</v>
      </c>
      <c r="C100" s="8">
        <v>114100</v>
      </c>
      <c r="D100" s="8">
        <v>108400</v>
      </c>
      <c r="E100">
        <v>103809</v>
      </c>
      <c r="F100" s="8">
        <v>14197877</v>
      </c>
      <c r="G100" s="1">
        <v>1539049866800</v>
      </c>
      <c r="H100" s="1">
        <v>1385144847600</v>
      </c>
      <c r="I100">
        <f t="shared" si="1"/>
        <v>0</v>
      </c>
    </row>
    <row r="101" spans="1:9">
      <c r="A101">
        <v>20150427</v>
      </c>
      <c r="B101">
        <v>84990</v>
      </c>
      <c r="C101" s="8">
        <v>108400</v>
      </c>
      <c r="D101" s="8">
        <v>106500</v>
      </c>
      <c r="E101">
        <v>101990</v>
      </c>
      <c r="F101" s="8">
        <v>14197877</v>
      </c>
      <c r="G101" s="1">
        <v>1512073900500</v>
      </c>
      <c r="H101" s="1">
        <v>1360866478500</v>
      </c>
      <c r="I101">
        <f t="shared" si="1"/>
        <v>0</v>
      </c>
    </row>
    <row r="102" spans="1:9">
      <c r="A102">
        <v>20150428</v>
      </c>
      <c r="B102">
        <v>84990</v>
      </c>
      <c r="C102" s="8">
        <v>106500</v>
      </c>
      <c r="D102" s="8">
        <v>100200</v>
      </c>
      <c r="E102">
        <v>95957</v>
      </c>
      <c r="F102" s="8">
        <v>14197877</v>
      </c>
      <c r="G102" s="1">
        <v>1422627275400</v>
      </c>
      <c r="H102" s="1">
        <v>1280364517800</v>
      </c>
      <c r="I102">
        <f t="shared" si="1"/>
        <v>0</v>
      </c>
    </row>
    <row r="103" spans="1:9">
      <c r="A103">
        <v>20150429</v>
      </c>
      <c r="B103">
        <v>84990</v>
      </c>
      <c r="C103" s="8">
        <v>100200</v>
      </c>
      <c r="D103" s="8">
        <v>108100</v>
      </c>
      <c r="E103">
        <v>103522</v>
      </c>
      <c r="F103" s="8">
        <v>14197877</v>
      </c>
      <c r="G103" s="1">
        <v>1534790503700</v>
      </c>
      <c r="H103" s="1">
        <v>1381311420900</v>
      </c>
      <c r="I103">
        <f t="shared" si="1"/>
        <v>0</v>
      </c>
    </row>
    <row r="104" spans="1:9">
      <c r="A104">
        <v>20150430</v>
      </c>
      <c r="B104">
        <v>84990</v>
      </c>
      <c r="C104" s="8">
        <v>108100</v>
      </c>
      <c r="D104" s="8">
        <v>116000</v>
      </c>
      <c r="E104">
        <v>111088</v>
      </c>
      <c r="F104" s="8">
        <v>14197877</v>
      </c>
      <c r="G104" s="1">
        <v>1646953732000</v>
      </c>
      <c r="H104" s="1">
        <v>1482258324000</v>
      </c>
      <c r="I104">
        <f t="shared" si="1"/>
        <v>0</v>
      </c>
    </row>
    <row r="105" spans="1:9">
      <c r="A105">
        <v>20150504</v>
      </c>
      <c r="B105">
        <v>84990</v>
      </c>
      <c r="C105" s="8">
        <v>116000</v>
      </c>
      <c r="D105" s="8">
        <v>113100</v>
      </c>
      <c r="E105">
        <v>108311</v>
      </c>
      <c r="F105" s="8">
        <v>14197877</v>
      </c>
      <c r="G105" s="1">
        <v>1605779888700</v>
      </c>
      <c r="H105" s="1">
        <v>1445201865900</v>
      </c>
      <c r="I105">
        <f t="shared" si="1"/>
        <v>0</v>
      </c>
    </row>
    <row r="106" spans="1:9">
      <c r="A106">
        <v>20150506</v>
      </c>
      <c r="B106">
        <v>84990</v>
      </c>
      <c r="C106" s="8">
        <v>113100</v>
      </c>
      <c r="D106" s="8">
        <v>104900</v>
      </c>
      <c r="E106">
        <v>100458</v>
      </c>
      <c r="F106" s="8">
        <v>14197877</v>
      </c>
      <c r="G106" s="1">
        <v>1489357297300</v>
      </c>
      <c r="H106" s="1">
        <v>1340421536100</v>
      </c>
      <c r="I106">
        <f t="shared" si="1"/>
        <v>0</v>
      </c>
    </row>
    <row r="107" spans="1:9">
      <c r="A107">
        <v>20150507</v>
      </c>
      <c r="B107">
        <v>84990</v>
      </c>
      <c r="C107" s="8">
        <v>104900</v>
      </c>
      <c r="D107" s="8">
        <v>108800</v>
      </c>
      <c r="E107">
        <v>104192</v>
      </c>
      <c r="F107" s="8">
        <v>14197877</v>
      </c>
      <c r="G107" s="1">
        <v>1544729017600</v>
      </c>
      <c r="H107" s="1">
        <v>1390256083200</v>
      </c>
      <c r="I107">
        <f t="shared" si="1"/>
        <v>0</v>
      </c>
    </row>
    <row r="108" spans="1:9">
      <c r="A108">
        <v>20150508</v>
      </c>
      <c r="B108">
        <v>84990</v>
      </c>
      <c r="C108" s="8">
        <v>108800</v>
      </c>
      <c r="D108" s="8">
        <v>114700</v>
      </c>
      <c r="E108">
        <v>109843</v>
      </c>
      <c r="F108" s="8">
        <v>14197877</v>
      </c>
      <c r="G108" s="1">
        <v>1628496491900</v>
      </c>
      <c r="H108" s="1">
        <v>1465646808300</v>
      </c>
      <c r="I108">
        <f t="shared" si="1"/>
        <v>0</v>
      </c>
    </row>
    <row r="109" spans="1:9">
      <c r="A109">
        <v>20150511</v>
      </c>
      <c r="B109">
        <v>84990</v>
      </c>
      <c r="C109" s="8">
        <v>114700</v>
      </c>
      <c r="D109" s="8">
        <v>118800</v>
      </c>
      <c r="E109">
        <v>113769</v>
      </c>
      <c r="F109" s="8">
        <v>14197877</v>
      </c>
      <c r="G109" s="1">
        <v>1686707787600</v>
      </c>
      <c r="H109" s="1">
        <v>1518036973200</v>
      </c>
      <c r="I109">
        <f t="shared" si="1"/>
        <v>0</v>
      </c>
    </row>
    <row r="110" spans="1:9">
      <c r="A110">
        <v>20150512</v>
      </c>
      <c r="B110">
        <v>84990</v>
      </c>
      <c r="C110" s="8">
        <v>118800</v>
      </c>
      <c r="D110" s="8">
        <v>117800</v>
      </c>
      <c r="E110">
        <v>112812</v>
      </c>
      <c r="F110" s="8">
        <v>14197877</v>
      </c>
      <c r="G110" s="1">
        <v>1672509910600</v>
      </c>
      <c r="H110" s="1">
        <v>1505258884200</v>
      </c>
      <c r="I110">
        <f t="shared" si="1"/>
        <v>0</v>
      </c>
    </row>
    <row r="111" spans="1:9">
      <c r="A111">
        <v>20150513</v>
      </c>
      <c r="B111">
        <v>84990</v>
      </c>
      <c r="C111" s="8">
        <v>117800</v>
      </c>
      <c r="D111" s="8">
        <v>124500</v>
      </c>
      <c r="E111">
        <v>119228</v>
      </c>
      <c r="F111" s="8">
        <v>14197877</v>
      </c>
      <c r="G111" s="1">
        <v>1767635686500</v>
      </c>
      <c r="H111" s="1">
        <v>1590872080500</v>
      </c>
      <c r="I111">
        <f t="shared" si="1"/>
        <v>0</v>
      </c>
    </row>
    <row r="112" spans="1:9">
      <c r="A112">
        <v>20150514</v>
      </c>
      <c r="B112">
        <v>84990</v>
      </c>
      <c r="C112" s="8">
        <v>124500</v>
      </c>
      <c r="D112" s="8">
        <v>136200</v>
      </c>
      <c r="E112">
        <v>130433</v>
      </c>
      <c r="F112" s="8">
        <v>14197877</v>
      </c>
      <c r="G112" s="1">
        <v>1933750847400</v>
      </c>
      <c r="H112" s="1">
        <v>1740375721800</v>
      </c>
      <c r="I112">
        <f t="shared" si="1"/>
        <v>0</v>
      </c>
    </row>
    <row r="113" spans="1:9">
      <c r="A113">
        <v>20150515</v>
      </c>
      <c r="B113">
        <v>84990</v>
      </c>
      <c r="C113" s="8">
        <v>136200</v>
      </c>
      <c r="D113" s="8">
        <v>137500</v>
      </c>
      <c r="E113">
        <v>131677</v>
      </c>
      <c r="F113" s="8">
        <v>14197877</v>
      </c>
      <c r="G113" s="1">
        <v>1952208087500</v>
      </c>
      <c r="H113" s="1">
        <v>1756987237500</v>
      </c>
      <c r="I113">
        <f t="shared" si="1"/>
        <v>0</v>
      </c>
    </row>
    <row r="114" spans="1:9">
      <c r="A114">
        <v>20150518</v>
      </c>
      <c r="B114">
        <v>84990</v>
      </c>
      <c r="C114" s="8">
        <v>137500</v>
      </c>
      <c r="D114" s="8">
        <v>137000</v>
      </c>
      <c r="E114">
        <v>131198</v>
      </c>
      <c r="F114" s="8">
        <v>14197877</v>
      </c>
      <c r="G114" s="1">
        <v>1945109149000</v>
      </c>
      <c r="H114" s="1">
        <v>1750598193000</v>
      </c>
      <c r="I114">
        <f t="shared" si="1"/>
        <v>0</v>
      </c>
    </row>
    <row r="115" spans="1:9">
      <c r="A115">
        <v>20150519</v>
      </c>
      <c r="B115">
        <v>84990</v>
      </c>
      <c r="C115" s="8">
        <v>137000</v>
      </c>
      <c r="D115" s="8">
        <v>136500</v>
      </c>
      <c r="E115">
        <v>130719</v>
      </c>
      <c r="F115" s="8">
        <v>14197877</v>
      </c>
      <c r="G115" s="1">
        <v>1938010210500</v>
      </c>
      <c r="H115" s="1">
        <v>1744209148500</v>
      </c>
      <c r="I115">
        <f t="shared" si="1"/>
        <v>0</v>
      </c>
    </row>
    <row r="116" spans="1:9">
      <c r="A116">
        <v>20150520</v>
      </c>
      <c r="B116">
        <v>84990</v>
      </c>
      <c r="C116" s="8">
        <v>136500</v>
      </c>
      <c r="D116" s="8">
        <v>140500</v>
      </c>
      <c r="E116">
        <v>134551</v>
      </c>
      <c r="F116" s="8">
        <v>14197877</v>
      </c>
      <c r="G116" s="1">
        <v>1994801718500</v>
      </c>
      <c r="H116" s="1">
        <v>1795321504500</v>
      </c>
      <c r="I116">
        <f t="shared" si="1"/>
        <v>0</v>
      </c>
    </row>
    <row r="117" spans="1:9">
      <c r="A117">
        <v>20150521</v>
      </c>
      <c r="B117">
        <v>84990</v>
      </c>
      <c r="C117" s="8">
        <v>140500</v>
      </c>
      <c r="D117" s="8">
        <v>150900</v>
      </c>
      <c r="E117">
        <v>144511</v>
      </c>
      <c r="F117" s="8">
        <v>14197877</v>
      </c>
      <c r="G117" s="1">
        <v>2142459639300</v>
      </c>
      <c r="H117" s="1">
        <v>1928213630100</v>
      </c>
      <c r="I117">
        <f t="shared" si="1"/>
        <v>0</v>
      </c>
    </row>
    <row r="118" spans="1:9">
      <c r="A118">
        <v>20150522</v>
      </c>
      <c r="B118">
        <v>84990</v>
      </c>
      <c r="C118" s="8">
        <v>150900</v>
      </c>
      <c r="D118" s="8">
        <v>146000</v>
      </c>
      <c r="E118">
        <v>139818</v>
      </c>
      <c r="F118" s="8">
        <v>14197877</v>
      </c>
      <c r="G118" s="1">
        <v>2072890042000</v>
      </c>
      <c r="H118" s="1">
        <v>1865600994000</v>
      </c>
      <c r="I118">
        <f t="shared" si="1"/>
        <v>0</v>
      </c>
    </row>
    <row r="119" spans="1:9">
      <c r="A119">
        <v>20150526</v>
      </c>
      <c r="B119">
        <v>84990</v>
      </c>
      <c r="C119" s="8">
        <v>146000</v>
      </c>
      <c r="D119" s="8">
        <v>144000</v>
      </c>
      <c r="E119">
        <v>137902</v>
      </c>
      <c r="F119" s="8">
        <v>14197877</v>
      </c>
      <c r="G119" s="1">
        <v>2044494288000</v>
      </c>
      <c r="H119" s="1">
        <v>1840044816000</v>
      </c>
      <c r="I119">
        <f t="shared" si="1"/>
        <v>0</v>
      </c>
    </row>
    <row r="120" spans="1:9">
      <c r="A120">
        <v>20150527</v>
      </c>
      <c r="B120">
        <v>84990</v>
      </c>
      <c r="C120" s="8">
        <v>144000</v>
      </c>
      <c r="D120" s="8">
        <v>134900</v>
      </c>
      <c r="E120">
        <v>129188</v>
      </c>
      <c r="F120" s="8">
        <v>14197877</v>
      </c>
      <c r="G120" s="1">
        <v>1915293607300</v>
      </c>
      <c r="H120" s="1">
        <v>1723764206100</v>
      </c>
      <c r="I120">
        <f t="shared" si="1"/>
        <v>0</v>
      </c>
    </row>
    <row r="121" spans="1:9">
      <c r="A121">
        <v>20150528</v>
      </c>
      <c r="B121">
        <v>84990</v>
      </c>
      <c r="C121" s="8">
        <v>134900</v>
      </c>
      <c r="D121" s="8">
        <v>141300</v>
      </c>
      <c r="E121">
        <v>135316</v>
      </c>
      <c r="F121" s="8">
        <v>14197877</v>
      </c>
      <c r="G121" s="1">
        <v>2006160020100</v>
      </c>
      <c r="H121" s="1">
        <v>1805543975700</v>
      </c>
      <c r="I121">
        <f t="shared" si="1"/>
        <v>0</v>
      </c>
    </row>
    <row r="122" spans="1:9">
      <c r="A122">
        <v>20150529</v>
      </c>
      <c r="B122">
        <v>84990</v>
      </c>
      <c r="C122" s="8">
        <v>141300</v>
      </c>
      <c r="D122" s="8">
        <v>135000</v>
      </c>
      <c r="E122">
        <v>129284</v>
      </c>
      <c r="F122" s="8">
        <v>14197877</v>
      </c>
      <c r="G122" s="1">
        <v>1916713395000</v>
      </c>
      <c r="H122" s="1">
        <v>1725042015000</v>
      </c>
      <c r="I122">
        <f t="shared" si="1"/>
        <v>0</v>
      </c>
    </row>
    <row r="123" spans="1:9">
      <c r="A123">
        <v>20150601</v>
      </c>
      <c r="B123">
        <v>84990</v>
      </c>
      <c r="C123" s="8">
        <v>135000</v>
      </c>
      <c r="D123" s="8">
        <v>137800</v>
      </c>
      <c r="E123">
        <v>131965</v>
      </c>
      <c r="F123" s="8">
        <v>14197877</v>
      </c>
      <c r="G123" s="1">
        <v>1956467450600</v>
      </c>
      <c r="H123" s="1">
        <v>1760820664200</v>
      </c>
      <c r="I123">
        <f t="shared" si="1"/>
        <v>0</v>
      </c>
    </row>
    <row r="124" spans="1:9">
      <c r="A124">
        <v>20150602</v>
      </c>
      <c r="B124">
        <v>84990</v>
      </c>
      <c r="C124" s="8">
        <v>137800</v>
      </c>
      <c r="D124" s="8">
        <v>141300</v>
      </c>
      <c r="E124">
        <v>135316</v>
      </c>
      <c r="F124" s="8">
        <v>14197877</v>
      </c>
      <c r="G124" s="1">
        <v>2006160020100</v>
      </c>
      <c r="H124" s="1">
        <v>1805543975700</v>
      </c>
      <c r="I124">
        <f t="shared" si="1"/>
        <v>0</v>
      </c>
    </row>
    <row r="125" spans="1:9">
      <c r="A125">
        <v>20150603</v>
      </c>
      <c r="B125">
        <v>84990</v>
      </c>
      <c r="C125" s="8">
        <v>141300</v>
      </c>
      <c r="D125" s="8">
        <v>138200</v>
      </c>
      <c r="E125">
        <v>132348</v>
      </c>
      <c r="F125" s="8">
        <v>14197877</v>
      </c>
      <c r="G125" s="1">
        <v>1962146601400</v>
      </c>
      <c r="H125" s="1">
        <v>1765931899800</v>
      </c>
      <c r="I125">
        <f t="shared" si="1"/>
        <v>0</v>
      </c>
    </row>
    <row r="126" spans="1:9">
      <c r="A126">
        <v>20150604</v>
      </c>
      <c r="B126">
        <v>84990</v>
      </c>
      <c r="C126" s="8">
        <v>138200</v>
      </c>
      <c r="D126" s="8">
        <v>158900</v>
      </c>
      <c r="E126">
        <v>152171</v>
      </c>
      <c r="F126" s="8">
        <v>14197877</v>
      </c>
      <c r="G126" s="1">
        <v>2256042655300</v>
      </c>
      <c r="H126" s="1">
        <v>2030438342100</v>
      </c>
      <c r="I126">
        <f t="shared" si="1"/>
        <v>0</v>
      </c>
    </row>
    <row r="127" spans="1:9">
      <c r="A127">
        <v>20150605</v>
      </c>
      <c r="B127">
        <v>84990</v>
      </c>
      <c r="C127" s="8">
        <v>158900</v>
      </c>
      <c r="D127" s="8">
        <v>175700</v>
      </c>
      <c r="E127">
        <v>168261</v>
      </c>
      <c r="F127" s="8">
        <v>14197877</v>
      </c>
      <c r="G127" s="1">
        <v>2494566988900</v>
      </c>
      <c r="H127" s="1">
        <v>2245110237300</v>
      </c>
      <c r="I127">
        <f t="shared" si="1"/>
        <v>0</v>
      </c>
    </row>
    <row r="128" spans="1:9">
      <c r="A128">
        <v>20150608</v>
      </c>
      <c r="B128">
        <v>84990</v>
      </c>
      <c r="C128" s="8">
        <v>175700</v>
      </c>
      <c r="D128" s="8">
        <v>177100</v>
      </c>
      <c r="E128">
        <v>169601</v>
      </c>
      <c r="F128" s="8">
        <v>14197877</v>
      </c>
      <c r="G128" s="1">
        <v>2514444016700</v>
      </c>
      <c r="H128" s="1">
        <v>2262999561900</v>
      </c>
      <c r="I128">
        <f t="shared" si="1"/>
        <v>0</v>
      </c>
    </row>
    <row r="129" spans="1:9">
      <c r="A129">
        <v>20150609</v>
      </c>
      <c r="B129">
        <v>84990</v>
      </c>
      <c r="C129" s="8">
        <v>177100</v>
      </c>
      <c r="D129" s="8">
        <v>180000</v>
      </c>
      <c r="E129">
        <v>172378</v>
      </c>
      <c r="F129" s="8">
        <v>14197877</v>
      </c>
      <c r="G129" s="1">
        <v>2555617860000</v>
      </c>
      <c r="H129" s="1">
        <v>2300056020000</v>
      </c>
      <c r="I129">
        <f t="shared" si="1"/>
        <v>0</v>
      </c>
    </row>
    <row r="130" spans="1:9">
      <c r="A130">
        <v>20150610</v>
      </c>
      <c r="B130">
        <v>84990</v>
      </c>
      <c r="C130" s="8">
        <v>180000</v>
      </c>
      <c r="D130" s="8">
        <v>182400</v>
      </c>
      <c r="E130">
        <v>174677</v>
      </c>
      <c r="F130" s="8">
        <v>14197877</v>
      </c>
      <c r="G130" s="1">
        <v>2589692764800</v>
      </c>
      <c r="H130" s="1">
        <v>2330723433600</v>
      </c>
      <c r="I130">
        <f t="shared" si="1"/>
        <v>0</v>
      </c>
    </row>
    <row r="131" spans="1:9">
      <c r="A131">
        <v>20150611</v>
      </c>
      <c r="B131">
        <v>84990</v>
      </c>
      <c r="C131" s="8">
        <v>182400</v>
      </c>
      <c r="D131" s="8">
        <v>176000</v>
      </c>
      <c r="E131">
        <v>168547</v>
      </c>
      <c r="F131" s="8">
        <v>14197877</v>
      </c>
      <c r="G131" s="1">
        <v>2498826352000</v>
      </c>
      <c r="H131" s="1">
        <v>2248943664000</v>
      </c>
      <c r="I131">
        <f t="shared" ref="I131:I194" si="2">IF(C131*F131=D130*F130,0,1)</f>
        <v>0</v>
      </c>
    </row>
    <row r="132" spans="1:9">
      <c r="A132">
        <v>20150612</v>
      </c>
      <c r="B132">
        <v>84990</v>
      </c>
      <c r="C132" s="8">
        <v>176000</v>
      </c>
      <c r="D132" s="8">
        <v>180000</v>
      </c>
      <c r="E132">
        <v>172378</v>
      </c>
      <c r="F132" s="8">
        <v>14197877</v>
      </c>
      <c r="G132" s="1">
        <v>2555617860000</v>
      </c>
      <c r="H132" s="1">
        <v>2300056020000</v>
      </c>
      <c r="I132">
        <f t="shared" si="2"/>
        <v>0</v>
      </c>
    </row>
    <row r="133" spans="1:9">
      <c r="A133">
        <v>20150615</v>
      </c>
      <c r="B133">
        <v>84990</v>
      </c>
      <c r="C133" s="8">
        <v>180000</v>
      </c>
      <c r="D133" s="8">
        <v>177800</v>
      </c>
      <c r="E133">
        <v>170271</v>
      </c>
      <c r="F133" s="8">
        <v>14197877</v>
      </c>
      <c r="G133" s="1">
        <v>2524382530600</v>
      </c>
      <c r="H133" s="1">
        <v>2271944224200</v>
      </c>
      <c r="I133">
        <f t="shared" si="2"/>
        <v>0</v>
      </c>
    </row>
    <row r="134" spans="1:9">
      <c r="A134">
        <v>20150616</v>
      </c>
      <c r="B134">
        <v>84990</v>
      </c>
      <c r="C134" s="8">
        <v>177800</v>
      </c>
      <c r="D134" s="8">
        <v>174200</v>
      </c>
      <c r="E134">
        <v>166824</v>
      </c>
      <c r="F134" s="8">
        <v>14197877</v>
      </c>
      <c r="G134" s="1">
        <v>2473270173400</v>
      </c>
      <c r="H134" s="1">
        <v>2225943103800</v>
      </c>
      <c r="I134">
        <f t="shared" si="2"/>
        <v>0</v>
      </c>
    </row>
    <row r="135" spans="1:9">
      <c r="A135">
        <v>20150617</v>
      </c>
      <c r="B135">
        <v>84990</v>
      </c>
      <c r="C135" s="8">
        <v>174200</v>
      </c>
      <c r="D135" s="8">
        <v>171000</v>
      </c>
      <c r="E135">
        <v>163759</v>
      </c>
      <c r="F135" s="8">
        <v>14197877</v>
      </c>
      <c r="G135" s="1">
        <v>2427836967000</v>
      </c>
      <c r="H135" s="1">
        <v>2185053219000</v>
      </c>
      <c r="I135">
        <f t="shared" si="2"/>
        <v>0</v>
      </c>
    </row>
    <row r="136" spans="1:9">
      <c r="A136">
        <v>20150618</v>
      </c>
      <c r="B136">
        <v>84990</v>
      </c>
      <c r="C136" s="8">
        <v>171000</v>
      </c>
      <c r="D136" s="8">
        <v>191200</v>
      </c>
      <c r="E136">
        <v>183104</v>
      </c>
      <c r="F136" s="8">
        <v>14197877</v>
      </c>
      <c r="G136" s="1">
        <v>2714634082400</v>
      </c>
      <c r="H136" s="1">
        <v>2443170616800</v>
      </c>
      <c r="I136">
        <f t="shared" si="2"/>
        <v>0</v>
      </c>
    </row>
    <row r="137" spans="1:9">
      <c r="A137">
        <v>20150619</v>
      </c>
      <c r="B137">
        <v>84990</v>
      </c>
      <c r="C137" s="8">
        <v>191200</v>
      </c>
      <c r="D137" s="8">
        <v>194000</v>
      </c>
      <c r="E137">
        <v>185786</v>
      </c>
      <c r="F137" s="8">
        <v>14197877</v>
      </c>
      <c r="G137" s="1">
        <v>2754388138000</v>
      </c>
      <c r="H137" s="1">
        <v>2478949266000</v>
      </c>
      <c r="I137">
        <f t="shared" si="2"/>
        <v>0</v>
      </c>
    </row>
    <row r="138" spans="1:9">
      <c r="A138">
        <v>20150622</v>
      </c>
      <c r="B138">
        <v>84990</v>
      </c>
      <c r="C138" s="8">
        <v>194000</v>
      </c>
      <c r="D138" s="8">
        <v>187100</v>
      </c>
      <c r="E138">
        <v>179177</v>
      </c>
      <c r="F138" s="8">
        <v>14197877</v>
      </c>
      <c r="G138" s="1">
        <v>2656422786700</v>
      </c>
      <c r="H138" s="1">
        <v>2390780451900</v>
      </c>
      <c r="I138">
        <f t="shared" si="2"/>
        <v>0</v>
      </c>
    </row>
    <row r="139" spans="1:9">
      <c r="A139">
        <v>20150623</v>
      </c>
      <c r="B139">
        <v>84990</v>
      </c>
      <c r="C139" s="8">
        <v>187100</v>
      </c>
      <c r="D139" s="8">
        <v>189800</v>
      </c>
      <c r="E139">
        <v>181763</v>
      </c>
      <c r="F139" s="8">
        <v>14197877</v>
      </c>
      <c r="G139" s="1">
        <v>2694757054600</v>
      </c>
      <c r="H139" s="1">
        <v>2425281292200</v>
      </c>
      <c r="I139">
        <f t="shared" si="2"/>
        <v>0</v>
      </c>
    </row>
    <row r="140" spans="1:9">
      <c r="A140">
        <v>20150624</v>
      </c>
      <c r="B140">
        <v>84990</v>
      </c>
      <c r="C140" s="8">
        <v>189800</v>
      </c>
      <c r="D140" s="8">
        <v>187100</v>
      </c>
      <c r="E140">
        <v>179177</v>
      </c>
      <c r="F140" s="8">
        <v>14197877</v>
      </c>
      <c r="G140" s="1">
        <v>2656422786700</v>
      </c>
      <c r="H140" s="1">
        <v>2390780451900</v>
      </c>
      <c r="I140">
        <f t="shared" si="2"/>
        <v>0</v>
      </c>
    </row>
    <row r="141" spans="1:9">
      <c r="A141">
        <v>20150625</v>
      </c>
      <c r="B141">
        <v>84990</v>
      </c>
      <c r="C141" s="8">
        <v>187100</v>
      </c>
      <c r="D141" s="8">
        <v>184600</v>
      </c>
      <c r="E141">
        <v>176784</v>
      </c>
      <c r="F141" s="8">
        <v>14197877</v>
      </c>
      <c r="G141" s="1">
        <v>2620928094200</v>
      </c>
      <c r="H141" s="1">
        <v>2358835229400</v>
      </c>
      <c r="I141">
        <f t="shared" si="2"/>
        <v>0</v>
      </c>
    </row>
    <row r="142" spans="1:9">
      <c r="A142">
        <v>20150626</v>
      </c>
      <c r="B142">
        <v>84990</v>
      </c>
      <c r="C142" s="8">
        <v>184600</v>
      </c>
      <c r="D142" s="8">
        <v>185200</v>
      </c>
      <c r="E142">
        <v>177358</v>
      </c>
      <c r="F142" s="8">
        <v>14197877</v>
      </c>
      <c r="G142" s="1">
        <v>2629446820400</v>
      </c>
      <c r="H142" s="1">
        <v>2366502082800</v>
      </c>
      <c r="I142">
        <f t="shared" si="2"/>
        <v>0</v>
      </c>
    </row>
    <row r="143" spans="1:9">
      <c r="A143">
        <v>20150629</v>
      </c>
      <c r="B143">
        <v>84990</v>
      </c>
      <c r="C143" s="8">
        <v>185200</v>
      </c>
      <c r="D143" s="8">
        <v>168700</v>
      </c>
      <c r="E143">
        <v>161557</v>
      </c>
      <c r="F143" s="8">
        <v>14197877</v>
      </c>
      <c r="G143" s="1">
        <v>2395181849900</v>
      </c>
      <c r="H143" s="1">
        <v>2155663614300</v>
      </c>
      <c r="I143">
        <f t="shared" si="2"/>
        <v>0</v>
      </c>
    </row>
    <row r="144" spans="1:9">
      <c r="A144">
        <v>20150630</v>
      </c>
      <c r="B144">
        <v>84990</v>
      </c>
      <c r="C144" s="8">
        <v>168700</v>
      </c>
      <c r="D144" s="8">
        <v>178300</v>
      </c>
      <c r="E144">
        <v>170750</v>
      </c>
      <c r="F144" s="8">
        <v>14197877</v>
      </c>
      <c r="G144" s="1">
        <v>2531481469100</v>
      </c>
      <c r="H144" s="1">
        <v>2278333268700</v>
      </c>
      <c r="I144">
        <f t="shared" si="2"/>
        <v>0</v>
      </c>
    </row>
    <row r="145" spans="1:9">
      <c r="A145">
        <v>20150701</v>
      </c>
      <c r="B145">
        <v>84990</v>
      </c>
      <c r="C145" s="8">
        <v>178300</v>
      </c>
      <c r="D145" s="8">
        <v>188800</v>
      </c>
      <c r="E145">
        <v>180805</v>
      </c>
      <c r="F145" s="8">
        <v>14197877</v>
      </c>
      <c r="G145" s="1">
        <v>2680559177600</v>
      </c>
      <c r="H145" s="1">
        <v>2412503203200</v>
      </c>
      <c r="I145">
        <f t="shared" si="2"/>
        <v>0</v>
      </c>
    </row>
    <row r="146" spans="1:9">
      <c r="A146">
        <v>20150702</v>
      </c>
      <c r="B146">
        <v>84990</v>
      </c>
      <c r="C146" s="8">
        <v>188800</v>
      </c>
      <c r="D146" s="8">
        <v>194900</v>
      </c>
      <c r="E146">
        <v>186648</v>
      </c>
      <c r="F146" s="8">
        <v>14197877</v>
      </c>
      <c r="G146" s="1">
        <v>2767166227300</v>
      </c>
      <c r="H146" s="1">
        <v>2490449546100</v>
      </c>
      <c r="I146">
        <f t="shared" si="2"/>
        <v>0</v>
      </c>
    </row>
    <row r="147" spans="1:9">
      <c r="A147">
        <v>20150703</v>
      </c>
      <c r="B147">
        <v>84990</v>
      </c>
      <c r="C147" s="8">
        <v>194900</v>
      </c>
      <c r="D147" s="8">
        <v>195000</v>
      </c>
      <c r="E147">
        <v>186743</v>
      </c>
      <c r="F147" s="8">
        <v>14197877</v>
      </c>
      <c r="G147" s="1">
        <v>2768586015000</v>
      </c>
      <c r="H147" s="1">
        <v>2491727355000</v>
      </c>
      <c r="I147">
        <f t="shared" si="2"/>
        <v>0</v>
      </c>
    </row>
    <row r="148" spans="1:9">
      <c r="A148">
        <v>20150706</v>
      </c>
      <c r="B148">
        <v>84990</v>
      </c>
      <c r="C148" s="8">
        <v>195000</v>
      </c>
      <c r="D148" s="8">
        <v>186000</v>
      </c>
      <c r="E148">
        <v>178124</v>
      </c>
      <c r="F148" s="8">
        <v>14197877</v>
      </c>
      <c r="G148" s="1">
        <v>2640805122000</v>
      </c>
      <c r="H148" s="1">
        <v>2376724554000</v>
      </c>
      <c r="I148">
        <f t="shared" si="2"/>
        <v>0</v>
      </c>
    </row>
    <row r="149" spans="1:9">
      <c r="A149">
        <v>20150707</v>
      </c>
      <c r="B149">
        <v>84990</v>
      </c>
      <c r="C149" s="8">
        <v>186000</v>
      </c>
      <c r="D149" s="8">
        <v>165000</v>
      </c>
      <c r="E149">
        <v>158013</v>
      </c>
      <c r="F149" s="8">
        <v>14197877</v>
      </c>
      <c r="G149" s="1">
        <v>2342649705000</v>
      </c>
      <c r="H149" s="1">
        <v>2108384685000</v>
      </c>
      <c r="I149">
        <f t="shared" si="2"/>
        <v>0</v>
      </c>
    </row>
    <row r="150" spans="1:9">
      <c r="A150">
        <v>20150708</v>
      </c>
      <c r="B150">
        <v>84990</v>
      </c>
      <c r="C150" s="8">
        <v>165000</v>
      </c>
      <c r="D150" s="8">
        <v>167800</v>
      </c>
      <c r="E150">
        <v>160694</v>
      </c>
      <c r="F150" s="8">
        <v>14197877</v>
      </c>
      <c r="G150" s="1">
        <v>2382403760600</v>
      </c>
      <c r="H150" s="1">
        <v>2144163334200</v>
      </c>
      <c r="I150">
        <f t="shared" si="2"/>
        <v>0</v>
      </c>
    </row>
    <row r="151" spans="1:9">
      <c r="A151">
        <v>20150709</v>
      </c>
      <c r="B151">
        <v>84990</v>
      </c>
      <c r="C151" s="8">
        <v>167800</v>
      </c>
      <c r="D151" s="8">
        <v>167000</v>
      </c>
      <c r="E151">
        <v>159929</v>
      </c>
      <c r="F151" s="8">
        <v>14197877</v>
      </c>
      <c r="G151" s="1">
        <v>2371045459000</v>
      </c>
      <c r="H151" s="1">
        <v>2133940863000</v>
      </c>
      <c r="I151">
        <f t="shared" si="2"/>
        <v>0</v>
      </c>
    </row>
    <row r="152" spans="1:9">
      <c r="A152">
        <v>20150710</v>
      </c>
      <c r="B152">
        <v>84990</v>
      </c>
      <c r="C152" s="8">
        <v>167000</v>
      </c>
      <c r="D152" s="8">
        <v>163000</v>
      </c>
      <c r="E152">
        <v>156098</v>
      </c>
      <c r="F152" s="8">
        <v>14197877</v>
      </c>
      <c r="G152" s="1">
        <v>2314253951000</v>
      </c>
      <c r="H152" s="1">
        <v>2082828507000</v>
      </c>
      <c r="I152">
        <f t="shared" si="2"/>
        <v>0</v>
      </c>
    </row>
    <row r="153" spans="1:9">
      <c r="A153">
        <v>20150713</v>
      </c>
      <c r="B153">
        <v>84990</v>
      </c>
      <c r="C153" s="8">
        <v>163000</v>
      </c>
      <c r="D153" s="8">
        <v>169000</v>
      </c>
      <c r="E153">
        <v>161844</v>
      </c>
      <c r="F153" s="8">
        <v>14197877</v>
      </c>
      <c r="G153" s="1">
        <v>2399441213000</v>
      </c>
      <c r="H153" s="1">
        <v>2159497041000</v>
      </c>
      <c r="I153">
        <f t="shared" si="2"/>
        <v>0</v>
      </c>
    </row>
    <row r="154" spans="1:9">
      <c r="A154">
        <v>20150714</v>
      </c>
      <c r="B154">
        <v>84990</v>
      </c>
      <c r="C154" s="8">
        <v>169000</v>
      </c>
      <c r="D154" s="8">
        <v>169100</v>
      </c>
      <c r="E154">
        <v>161940</v>
      </c>
      <c r="F154" s="8">
        <v>14197877</v>
      </c>
      <c r="G154" s="1">
        <v>2400861000700</v>
      </c>
      <c r="H154" s="1">
        <v>2160774849900</v>
      </c>
      <c r="I154">
        <f t="shared" si="2"/>
        <v>0</v>
      </c>
    </row>
    <row r="155" spans="1:9">
      <c r="A155">
        <v>20150715</v>
      </c>
      <c r="B155">
        <v>84990</v>
      </c>
      <c r="C155" s="8">
        <v>169100</v>
      </c>
      <c r="D155" s="8">
        <v>169500</v>
      </c>
      <c r="E155">
        <v>162322</v>
      </c>
      <c r="F155" s="8">
        <v>14197877</v>
      </c>
      <c r="G155" s="1">
        <v>2406540151500</v>
      </c>
      <c r="H155" s="1">
        <v>2165886085500</v>
      </c>
      <c r="I155">
        <f t="shared" si="2"/>
        <v>0</v>
      </c>
    </row>
    <row r="156" spans="1:9">
      <c r="A156">
        <v>20150716</v>
      </c>
      <c r="B156">
        <v>84990</v>
      </c>
      <c r="C156" s="8">
        <v>169500</v>
      </c>
      <c r="D156" s="8">
        <v>167000</v>
      </c>
      <c r="E156">
        <v>159929</v>
      </c>
      <c r="F156" s="8">
        <v>14197877</v>
      </c>
      <c r="G156" s="1">
        <v>2371045459000</v>
      </c>
      <c r="H156" s="1">
        <v>2133940863000</v>
      </c>
      <c r="I156">
        <f t="shared" si="2"/>
        <v>0</v>
      </c>
    </row>
    <row r="157" spans="1:9">
      <c r="A157">
        <v>20150717</v>
      </c>
      <c r="B157">
        <v>84990</v>
      </c>
      <c r="C157" s="8">
        <v>167000</v>
      </c>
      <c r="D157" s="8">
        <v>169100</v>
      </c>
      <c r="E157">
        <v>161940</v>
      </c>
      <c r="F157" s="8">
        <v>14197877</v>
      </c>
      <c r="G157" s="1">
        <v>2400861000700</v>
      </c>
      <c r="H157" s="1">
        <v>2160774849900</v>
      </c>
      <c r="I157">
        <f t="shared" si="2"/>
        <v>0</v>
      </c>
    </row>
    <row r="158" spans="1:9">
      <c r="A158">
        <v>20150720</v>
      </c>
      <c r="B158">
        <v>84990</v>
      </c>
      <c r="C158" s="8">
        <v>169100</v>
      </c>
      <c r="D158" s="8">
        <v>192900</v>
      </c>
      <c r="E158">
        <v>184732</v>
      </c>
      <c r="F158" s="8">
        <v>14197877</v>
      </c>
      <c r="G158" s="1">
        <v>2738770473300</v>
      </c>
      <c r="H158" s="1">
        <v>2464893368100</v>
      </c>
      <c r="I158">
        <f t="shared" si="2"/>
        <v>0</v>
      </c>
    </row>
    <row r="159" spans="1:9">
      <c r="A159">
        <v>20150721</v>
      </c>
      <c r="B159">
        <v>84990</v>
      </c>
      <c r="C159" s="8">
        <v>192900</v>
      </c>
      <c r="D159" s="8">
        <v>193000</v>
      </c>
      <c r="E159">
        <v>184828</v>
      </c>
      <c r="F159" s="8">
        <v>14197877</v>
      </c>
      <c r="G159" s="1">
        <v>2740190261000</v>
      </c>
      <c r="H159" s="1">
        <v>2466171177000</v>
      </c>
      <c r="I159">
        <f t="shared" si="2"/>
        <v>0</v>
      </c>
    </row>
    <row r="160" spans="1:9">
      <c r="A160">
        <v>20150722</v>
      </c>
      <c r="B160">
        <v>84990</v>
      </c>
      <c r="C160" s="8">
        <v>193000</v>
      </c>
      <c r="D160" s="8">
        <v>193000</v>
      </c>
      <c r="E160">
        <v>184828</v>
      </c>
      <c r="F160" s="8">
        <v>14197877</v>
      </c>
      <c r="G160" s="1">
        <v>2740190261000</v>
      </c>
      <c r="H160" s="1">
        <v>2466171177000</v>
      </c>
      <c r="I160">
        <f t="shared" si="2"/>
        <v>0</v>
      </c>
    </row>
    <row r="161" spans="1:9">
      <c r="A161">
        <v>20150723</v>
      </c>
      <c r="B161">
        <v>84990</v>
      </c>
      <c r="C161" s="8">
        <v>193000</v>
      </c>
      <c r="D161" s="8">
        <v>198900</v>
      </c>
      <c r="E161">
        <v>190478</v>
      </c>
      <c r="F161" s="8">
        <v>14197877</v>
      </c>
      <c r="G161" s="1">
        <v>2823957735300</v>
      </c>
      <c r="H161" s="1">
        <v>2541561902100</v>
      </c>
      <c r="I161">
        <f t="shared" si="2"/>
        <v>0</v>
      </c>
    </row>
    <row r="162" spans="1:9">
      <c r="A162">
        <v>20150724</v>
      </c>
      <c r="B162">
        <v>84990</v>
      </c>
      <c r="C162" s="8">
        <v>198900</v>
      </c>
      <c r="D162" s="8">
        <v>201700</v>
      </c>
      <c r="E162">
        <v>193160</v>
      </c>
      <c r="F162" s="8">
        <v>14197877</v>
      </c>
      <c r="G162" s="1">
        <v>2863711790900</v>
      </c>
      <c r="H162" s="1">
        <v>2577340551300</v>
      </c>
      <c r="I162">
        <f t="shared" si="2"/>
        <v>0</v>
      </c>
    </row>
    <row r="163" spans="1:9">
      <c r="A163">
        <v>20150727</v>
      </c>
      <c r="B163">
        <v>84990</v>
      </c>
      <c r="C163" s="8">
        <v>201700</v>
      </c>
      <c r="D163" s="8">
        <v>186400</v>
      </c>
      <c r="E163">
        <v>178507</v>
      </c>
      <c r="F163" s="8">
        <v>14197877</v>
      </c>
      <c r="G163" s="1">
        <v>2646484272800</v>
      </c>
      <c r="H163" s="1">
        <v>2381835789600</v>
      </c>
      <c r="I163">
        <f t="shared" si="2"/>
        <v>0</v>
      </c>
    </row>
    <row r="164" spans="1:9">
      <c r="A164">
        <v>20150728</v>
      </c>
      <c r="B164">
        <v>84990</v>
      </c>
      <c r="C164" s="8">
        <v>186400</v>
      </c>
      <c r="D164" s="8">
        <v>189900</v>
      </c>
      <c r="E164">
        <v>181859</v>
      </c>
      <c r="F164" s="8">
        <v>14197877</v>
      </c>
      <c r="G164" s="1">
        <v>2696176842300</v>
      </c>
      <c r="H164" s="1">
        <v>2426559101100</v>
      </c>
      <c r="I164">
        <f t="shared" si="2"/>
        <v>0</v>
      </c>
    </row>
    <row r="165" spans="1:9">
      <c r="A165">
        <v>20150729</v>
      </c>
      <c r="B165">
        <v>84990</v>
      </c>
      <c r="C165" s="8">
        <v>189900</v>
      </c>
      <c r="D165" s="8">
        <v>183200</v>
      </c>
      <c r="E165">
        <v>175442</v>
      </c>
      <c r="F165" s="8">
        <v>14197877</v>
      </c>
      <c r="G165" s="1">
        <v>2601051066400</v>
      </c>
      <c r="H165" s="1">
        <v>2340945904800</v>
      </c>
      <c r="I165">
        <f t="shared" si="2"/>
        <v>0</v>
      </c>
    </row>
    <row r="166" spans="1:9">
      <c r="A166">
        <v>20150730</v>
      </c>
      <c r="B166">
        <v>84990</v>
      </c>
      <c r="C166" s="8">
        <v>183200</v>
      </c>
      <c r="D166" s="8">
        <v>166000</v>
      </c>
      <c r="E166">
        <v>158971</v>
      </c>
      <c r="F166" s="8">
        <v>14197877</v>
      </c>
      <c r="G166" s="1">
        <v>2356847582000</v>
      </c>
      <c r="H166" s="1">
        <v>2121162774000</v>
      </c>
      <c r="I166">
        <f t="shared" si="2"/>
        <v>0</v>
      </c>
    </row>
    <row r="167" spans="1:9">
      <c r="A167">
        <v>20150731</v>
      </c>
      <c r="B167">
        <v>84990</v>
      </c>
      <c r="C167" s="8">
        <v>166000</v>
      </c>
      <c r="D167" s="8">
        <v>175800</v>
      </c>
      <c r="E167">
        <v>168356</v>
      </c>
      <c r="F167" s="8">
        <v>14197877</v>
      </c>
      <c r="G167" s="1">
        <v>2495986776600</v>
      </c>
      <c r="H167" s="1">
        <v>2246388046200</v>
      </c>
      <c r="I167">
        <f t="shared" si="2"/>
        <v>0</v>
      </c>
    </row>
    <row r="168" spans="1:9">
      <c r="A168">
        <v>20150803</v>
      </c>
      <c r="B168">
        <v>84990</v>
      </c>
      <c r="C168" s="8">
        <v>175800</v>
      </c>
      <c r="D168" s="8">
        <v>174000</v>
      </c>
      <c r="E168">
        <v>166633</v>
      </c>
      <c r="F168" s="8">
        <v>14197877</v>
      </c>
      <c r="G168" s="1">
        <v>2470430598000</v>
      </c>
      <c r="H168" s="1">
        <v>2223387486000</v>
      </c>
      <c r="I168">
        <f t="shared" si="2"/>
        <v>0</v>
      </c>
    </row>
    <row r="169" spans="1:9">
      <c r="A169">
        <v>20150804</v>
      </c>
      <c r="B169">
        <v>84990</v>
      </c>
      <c r="C169" s="8">
        <v>174000</v>
      </c>
      <c r="D169" s="8">
        <v>188800</v>
      </c>
      <c r="E169">
        <v>180805</v>
      </c>
      <c r="F169" s="8">
        <v>14197877</v>
      </c>
      <c r="G169" s="1">
        <v>2680559177600</v>
      </c>
      <c r="H169" s="1">
        <v>2412503203200</v>
      </c>
      <c r="I169">
        <f t="shared" si="2"/>
        <v>0</v>
      </c>
    </row>
    <row r="170" spans="1:9">
      <c r="A170">
        <v>20150805</v>
      </c>
      <c r="B170">
        <v>84990</v>
      </c>
      <c r="C170" s="8">
        <v>188800</v>
      </c>
      <c r="D170" s="8">
        <v>188800</v>
      </c>
      <c r="E170">
        <v>180805</v>
      </c>
      <c r="F170" s="8">
        <v>14197877</v>
      </c>
      <c r="G170" s="1">
        <v>2680559177600</v>
      </c>
      <c r="H170" s="1">
        <v>2412503203200</v>
      </c>
      <c r="I170">
        <f t="shared" si="2"/>
        <v>0</v>
      </c>
    </row>
    <row r="171" spans="1:9">
      <c r="A171">
        <v>20150806</v>
      </c>
      <c r="B171">
        <v>84990</v>
      </c>
      <c r="C171" s="8">
        <v>188800</v>
      </c>
      <c r="D171" s="8">
        <v>189500</v>
      </c>
      <c r="E171">
        <v>181476</v>
      </c>
      <c r="F171" s="8">
        <v>14197877</v>
      </c>
      <c r="G171" s="1">
        <v>2690497691500</v>
      </c>
      <c r="H171" s="1">
        <v>2421447865500</v>
      </c>
      <c r="I171">
        <f t="shared" si="2"/>
        <v>0</v>
      </c>
    </row>
    <row r="172" spans="1:9">
      <c r="A172">
        <v>20150807</v>
      </c>
      <c r="B172">
        <v>84990</v>
      </c>
      <c r="C172" s="8">
        <v>189500</v>
      </c>
      <c r="D172" s="8">
        <v>188500</v>
      </c>
      <c r="E172">
        <v>180518</v>
      </c>
      <c r="F172" s="8">
        <v>14197877</v>
      </c>
      <c r="G172" s="1">
        <v>2676299814500</v>
      </c>
      <c r="H172" s="1">
        <v>2408669776500</v>
      </c>
      <c r="I172">
        <f t="shared" si="2"/>
        <v>0</v>
      </c>
    </row>
    <row r="173" spans="1:9">
      <c r="A173">
        <v>20150810</v>
      </c>
      <c r="B173">
        <v>84990</v>
      </c>
      <c r="C173" s="8">
        <v>188500</v>
      </c>
      <c r="D173" s="8">
        <v>183000</v>
      </c>
      <c r="E173">
        <v>175251</v>
      </c>
      <c r="F173" s="8">
        <v>14197877</v>
      </c>
      <c r="G173" s="1">
        <v>2598211491000</v>
      </c>
      <c r="H173" s="1">
        <v>2338390287000</v>
      </c>
      <c r="I173">
        <f t="shared" si="2"/>
        <v>0</v>
      </c>
    </row>
    <row r="174" spans="1:9">
      <c r="A174">
        <v>20150811</v>
      </c>
      <c r="B174">
        <v>84990</v>
      </c>
      <c r="C174" s="8">
        <v>183000</v>
      </c>
      <c r="D174" s="8">
        <v>174300</v>
      </c>
      <c r="E174">
        <v>166919</v>
      </c>
      <c r="F174" s="8">
        <v>14197877</v>
      </c>
      <c r="G174" s="1">
        <v>2474689961100</v>
      </c>
      <c r="H174" s="1">
        <v>2227220912700</v>
      </c>
      <c r="I174">
        <f t="shared" si="2"/>
        <v>0</v>
      </c>
    </row>
    <row r="175" spans="1:9">
      <c r="A175">
        <v>20150812</v>
      </c>
      <c r="B175">
        <v>84990</v>
      </c>
      <c r="C175" s="8">
        <v>174300</v>
      </c>
      <c r="D175" s="8">
        <v>170100</v>
      </c>
      <c r="E175">
        <v>162898</v>
      </c>
      <c r="F175" s="8">
        <v>14197877</v>
      </c>
      <c r="G175" s="1">
        <v>2415058877700</v>
      </c>
      <c r="H175" s="1">
        <v>2173552938900</v>
      </c>
      <c r="I175">
        <f t="shared" si="2"/>
        <v>0</v>
      </c>
    </row>
    <row r="176" spans="1:9">
      <c r="A176">
        <v>20150813</v>
      </c>
      <c r="B176">
        <v>84990</v>
      </c>
      <c r="C176" s="8">
        <v>170100</v>
      </c>
      <c r="D176" s="8">
        <v>178700</v>
      </c>
      <c r="E176">
        <v>171133</v>
      </c>
      <c r="F176" s="8">
        <v>14197877</v>
      </c>
      <c r="G176" s="1">
        <v>2537160619900</v>
      </c>
      <c r="H176" s="1">
        <v>2283444504300</v>
      </c>
      <c r="I176">
        <f t="shared" si="2"/>
        <v>0</v>
      </c>
    </row>
    <row r="177" spans="1:9">
      <c r="A177">
        <v>20150817</v>
      </c>
      <c r="B177">
        <v>84990</v>
      </c>
      <c r="C177" s="8">
        <v>178700</v>
      </c>
      <c r="D177" s="8">
        <v>170700</v>
      </c>
      <c r="E177">
        <v>163472</v>
      </c>
      <c r="F177" s="8">
        <v>14197877</v>
      </c>
      <c r="G177" s="1">
        <v>2423577603900</v>
      </c>
      <c r="H177" s="1">
        <v>2181219792300</v>
      </c>
      <c r="I177">
        <f t="shared" si="2"/>
        <v>0</v>
      </c>
    </row>
    <row r="178" spans="1:9">
      <c r="A178">
        <v>20150818</v>
      </c>
      <c r="B178">
        <v>84990</v>
      </c>
      <c r="C178" s="8">
        <v>170700</v>
      </c>
      <c r="D178" s="8">
        <v>163000</v>
      </c>
      <c r="E178">
        <v>156098</v>
      </c>
      <c r="F178" s="8">
        <v>14197877</v>
      </c>
      <c r="G178" s="1">
        <v>2314253951000</v>
      </c>
      <c r="H178" s="1">
        <v>2082828507000</v>
      </c>
      <c r="I178">
        <f t="shared" si="2"/>
        <v>0</v>
      </c>
    </row>
    <row r="179" spans="1:9">
      <c r="A179">
        <v>20150819</v>
      </c>
      <c r="B179">
        <v>84990</v>
      </c>
      <c r="C179" s="8">
        <v>163000</v>
      </c>
      <c r="D179" s="8">
        <v>147000</v>
      </c>
      <c r="E179">
        <v>140776</v>
      </c>
      <c r="F179" s="8">
        <v>14197877</v>
      </c>
      <c r="G179" s="1">
        <v>2087087919000</v>
      </c>
      <c r="H179" s="1">
        <v>1878379083000</v>
      </c>
      <c r="I179">
        <f t="shared" si="2"/>
        <v>0</v>
      </c>
    </row>
    <row r="180" spans="1:9">
      <c r="A180">
        <v>20150820</v>
      </c>
      <c r="B180">
        <v>84990</v>
      </c>
      <c r="C180" s="8">
        <v>147000</v>
      </c>
      <c r="D180" s="8">
        <v>141300</v>
      </c>
      <c r="E180">
        <v>135316</v>
      </c>
      <c r="F180" s="8">
        <v>14197877</v>
      </c>
      <c r="G180" s="1">
        <v>2006160020100</v>
      </c>
      <c r="H180" s="1">
        <v>1805543975700</v>
      </c>
      <c r="I180">
        <f t="shared" si="2"/>
        <v>0</v>
      </c>
    </row>
    <row r="181" spans="1:9">
      <c r="A181">
        <v>20150821</v>
      </c>
      <c r="B181">
        <v>84990</v>
      </c>
      <c r="C181" s="8">
        <v>141300</v>
      </c>
      <c r="D181" s="8">
        <v>128600</v>
      </c>
      <c r="E181">
        <v>123154</v>
      </c>
      <c r="F181" s="8">
        <v>14197877</v>
      </c>
      <c r="G181" s="1">
        <v>1825846982200</v>
      </c>
      <c r="H181" s="1">
        <v>1643262245400</v>
      </c>
      <c r="I181">
        <f t="shared" si="2"/>
        <v>0</v>
      </c>
    </row>
    <row r="182" spans="1:9">
      <c r="A182">
        <v>20150824</v>
      </c>
      <c r="B182">
        <v>84990</v>
      </c>
      <c r="C182" s="8">
        <v>128600</v>
      </c>
      <c r="D182" s="8">
        <v>131000</v>
      </c>
      <c r="E182">
        <v>125452</v>
      </c>
      <c r="F182" s="8">
        <v>14197877</v>
      </c>
      <c r="G182" s="1">
        <v>1859921887000</v>
      </c>
      <c r="H182" s="1">
        <v>1673929659000</v>
      </c>
      <c r="I182">
        <f t="shared" si="2"/>
        <v>0</v>
      </c>
    </row>
    <row r="183" spans="1:9">
      <c r="A183">
        <v>20150825</v>
      </c>
      <c r="B183">
        <v>84990</v>
      </c>
      <c r="C183" s="8">
        <v>131000</v>
      </c>
      <c r="D183" s="8">
        <v>148000</v>
      </c>
      <c r="E183">
        <v>141733</v>
      </c>
      <c r="F183" s="8">
        <v>14197877</v>
      </c>
      <c r="G183" s="1">
        <v>2101285796000</v>
      </c>
      <c r="H183" s="1">
        <v>1891157172000</v>
      </c>
      <c r="I183">
        <f t="shared" si="2"/>
        <v>0</v>
      </c>
    </row>
    <row r="184" spans="1:9">
      <c r="A184">
        <v>20150826</v>
      </c>
      <c r="B184">
        <v>84990</v>
      </c>
      <c r="C184" s="8">
        <v>148000</v>
      </c>
      <c r="D184" s="8">
        <v>150600</v>
      </c>
      <c r="E184">
        <v>144223</v>
      </c>
      <c r="F184" s="8">
        <v>14197877</v>
      </c>
      <c r="G184" s="1">
        <v>2138200276200</v>
      </c>
      <c r="H184" s="1">
        <v>1924380203400</v>
      </c>
      <c r="I184">
        <f t="shared" si="2"/>
        <v>0</v>
      </c>
    </row>
    <row r="185" spans="1:9">
      <c r="A185">
        <v>20150827</v>
      </c>
      <c r="B185">
        <v>84990</v>
      </c>
      <c r="C185" s="8">
        <v>150600</v>
      </c>
      <c r="D185" s="8">
        <v>149500</v>
      </c>
      <c r="E185">
        <v>143169</v>
      </c>
      <c r="F185" s="8">
        <v>14197877</v>
      </c>
      <c r="G185" s="1">
        <v>2122582611500</v>
      </c>
      <c r="H185" s="1">
        <v>1910324305500</v>
      </c>
      <c r="I185">
        <f t="shared" si="2"/>
        <v>0</v>
      </c>
    </row>
    <row r="186" spans="1:9">
      <c r="A186">
        <v>20150828</v>
      </c>
      <c r="B186">
        <v>84990</v>
      </c>
      <c r="C186" s="8">
        <v>149500</v>
      </c>
      <c r="D186" s="8">
        <v>150600</v>
      </c>
      <c r="E186">
        <v>144223</v>
      </c>
      <c r="F186" s="8">
        <v>14197877</v>
      </c>
      <c r="G186" s="1">
        <v>2138200276200</v>
      </c>
      <c r="H186" s="1">
        <v>1924380203400</v>
      </c>
      <c r="I186">
        <f t="shared" si="2"/>
        <v>0</v>
      </c>
    </row>
    <row r="187" spans="1:9">
      <c r="A187">
        <v>20150831</v>
      </c>
      <c r="B187">
        <v>84990</v>
      </c>
      <c r="C187" s="8">
        <v>150600</v>
      </c>
      <c r="D187" s="8">
        <v>158000</v>
      </c>
      <c r="E187">
        <v>151310</v>
      </c>
      <c r="F187" s="8">
        <v>14197877</v>
      </c>
      <c r="G187" s="1">
        <v>2243264566000</v>
      </c>
      <c r="H187" s="1">
        <v>2018938062000</v>
      </c>
      <c r="I187">
        <f t="shared" si="2"/>
        <v>0</v>
      </c>
    </row>
    <row r="188" spans="1:9">
      <c r="A188">
        <v>20150901</v>
      </c>
      <c r="B188">
        <v>84990</v>
      </c>
      <c r="C188" s="8">
        <v>158000</v>
      </c>
      <c r="D188" s="8">
        <v>144800</v>
      </c>
      <c r="E188">
        <v>138669</v>
      </c>
      <c r="F188" s="8">
        <v>14197877</v>
      </c>
      <c r="G188" s="1">
        <v>2055852589600</v>
      </c>
      <c r="H188" s="1">
        <v>1850267287200</v>
      </c>
      <c r="I188">
        <f t="shared" si="2"/>
        <v>0</v>
      </c>
    </row>
    <row r="189" spans="1:9">
      <c r="A189">
        <v>20150902</v>
      </c>
      <c r="B189">
        <v>84990</v>
      </c>
      <c r="C189" s="8">
        <v>144800</v>
      </c>
      <c r="D189" s="8">
        <v>139900</v>
      </c>
      <c r="E189">
        <v>133976</v>
      </c>
      <c r="F189" s="8">
        <v>14197877</v>
      </c>
      <c r="G189" s="1">
        <v>1986282992300</v>
      </c>
      <c r="H189" s="1">
        <v>1787654651100</v>
      </c>
      <c r="I189">
        <f t="shared" si="2"/>
        <v>0</v>
      </c>
    </row>
    <row r="190" spans="1:9">
      <c r="A190">
        <v>20150903</v>
      </c>
      <c r="B190">
        <v>84990</v>
      </c>
      <c r="C190" s="8">
        <v>139900</v>
      </c>
      <c r="D190" s="8">
        <v>139100</v>
      </c>
      <c r="E190">
        <v>133210</v>
      </c>
      <c r="F190" s="8">
        <v>14197877</v>
      </c>
      <c r="G190" s="1">
        <v>1974924690700</v>
      </c>
      <c r="H190" s="1">
        <v>1777432179900</v>
      </c>
      <c r="I190">
        <f t="shared" si="2"/>
        <v>0</v>
      </c>
    </row>
    <row r="191" spans="1:9">
      <c r="A191">
        <v>20150904</v>
      </c>
      <c r="B191">
        <v>84990</v>
      </c>
      <c r="C191" s="8">
        <v>139100</v>
      </c>
      <c r="D191" s="8">
        <v>110500</v>
      </c>
      <c r="E191">
        <v>105820</v>
      </c>
      <c r="F191" s="8">
        <v>14197877</v>
      </c>
      <c r="G191" s="1">
        <v>1568865408500</v>
      </c>
      <c r="H191" s="1">
        <v>1411978834500</v>
      </c>
      <c r="I191">
        <f t="shared" si="2"/>
        <v>0</v>
      </c>
    </row>
    <row r="192" spans="1:9">
      <c r="A192">
        <v>20150907</v>
      </c>
      <c r="B192">
        <v>84990</v>
      </c>
      <c r="C192" s="8">
        <v>110500</v>
      </c>
      <c r="D192" s="8">
        <v>112900</v>
      </c>
      <c r="E192">
        <v>108119</v>
      </c>
      <c r="F192" s="8">
        <v>14197877</v>
      </c>
      <c r="G192" s="1">
        <v>1602940313300</v>
      </c>
      <c r="H192" s="1">
        <v>1442646248100</v>
      </c>
      <c r="I192">
        <f t="shared" si="2"/>
        <v>0</v>
      </c>
    </row>
    <row r="193" spans="1:9">
      <c r="A193">
        <v>20150908</v>
      </c>
      <c r="B193">
        <v>84990</v>
      </c>
      <c r="C193" s="8">
        <v>112900</v>
      </c>
      <c r="D193" s="8">
        <v>106200</v>
      </c>
      <c r="E193">
        <v>101702</v>
      </c>
      <c r="F193" s="8">
        <v>14197877</v>
      </c>
      <c r="G193" s="1">
        <v>1507814537400</v>
      </c>
      <c r="H193" s="1">
        <v>1357033051800</v>
      </c>
      <c r="I193">
        <f t="shared" si="2"/>
        <v>0</v>
      </c>
    </row>
    <row r="194" spans="1:9">
      <c r="A194">
        <v>20150909</v>
      </c>
      <c r="B194">
        <v>84990</v>
      </c>
      <c r="C194" s="8">
        <v>106200</v>
      </c>
      <c r="D194" s="8">
        <v>121400</v>
      </c>
      <c r="E194">
        <v>116259</v>
      </c>
      <c r="F194" s="8">
        <v>14197877</v>
      </c>
      <c r="G194" s="1">
        <v>1723622267800</v>
      </c>
      <c r="H194" s="1">
        <v>1551260004600</v>
      </c>
      <c r="I194">
        <f t="shared" si="2"/>
        <v>0</v>
      </c>
    </row>
    <row r="195" spans="1:9">
      <c r="A195">
        <v>20150910</v>
      </c>
      <c r="B195">
        <v>84990</v>
      </c>
      <c r="C195" s="8">
        <v>121400</v>
      </c>
      <c r="D195" s="8">
        <v>122300</v>
      </c>
      <c r="E195">
        <v>117121</v>
      </c>
      <c r="F195" s="8">
        <v>14197877</v>
      </c>
      <c r="G195" s="1">
        <v>1736400357100</v>
      </c>
      <c r="H195" s="1">
        <v>1562760284700</v>
      </c>
      <c r="I195">
        <f t="shared" ref="I195:I258" si="3">IF(C195*F195=D194*F194,0,1)</f>
        <v>0</v>
      </c>
    </row>
    <row r="196" spans="1:9">
      <c r="A196">
        <v>20150911</v>
      </c>
      <c r="B196">
        <v>84990</v>
      </c>
      <c r="C196" s="8">
        <v>122300</v>
      </c>
      <c r="D196" s="8">
        <v>121000</v>
      </c>
      <c r="E196">
        <v>115876</v>
      </c>
      <c r="F196" s="8">
        <v>14197877</v>
      </c>
      <c r="G196" s="1">
        <v>1717943117000</v>
      </c>
      <c r="H196" s="1">
        <v>1546148769000</v>
      </c>
      <c r="I196">
        <f t="shared" si="3"/>
        <v>0</v>
      </c>
    </row>
    <row r="197" spans="1:9">
      <c r="A197">
        <v>20150914</v>
      </c>
      <c r="B197">
        <v>84990</v>
      </c>
      <c r="C197" s="8">
        <v>121000</v>
      </c>
      <c r="D197" s="8">
        <v>119600</v>
      </c>
      <c r="E197">
        <v>114536</v>
      </c>
      <c r="F197" s="8">
        <v>14197877</v>
      </c>
      <c r="G197" s="1">
        <v>1698066089200</v>
      </c>
      <c r="H197" s="1">
        <v>1528259444400</v>
      </c>
      <c r="I197">
        <f t="shared" si="3"/>
        <v>0</v>
      </c>
    </row>
    <row r="198" spans="1:9">
      <c r="A198">
        <v>20150915</v>
      </c>
      <c r="B198">
        <v>84990</v>
      </c>
      <c r="C198" s="8">
        <v>119600</v>
      </c>
      <c r="D198" s="8">
        <v>119600</v>
      </c>
      <c r="E198">
        <v>114536</v>
      </c>
      <c r="F198" s="8">
        <v>14197877</v>
      </c>
      <c r="G198" s="1">
        <v>1698066089200</v>
      </c>
      <c r="H198" s="1">
        <v>1528259444400</v>
      </c>
      <c r="I198">
        <f t="shared" si="3"/>
        <v>0</v>
      </c>
    </row>
    <row r="199" spans="1:9">
      <c r="A199">
        <v>20150916</v>
      </c>
      <c r="B199">
        <v>84990</v>
      </c>
      <c r="C199" s="8">
        <v>119600</v>
      </c>
      <c r="D199" s="8">
        <v>126100</v>
      </c>
      <c r="E199">
        <v>120761</v>
      </c>
      <c r="F199" s="8">
        <v>14197877</v>
      </c>
      <c r="G199" s="1">
        <v>1790352289700</v>
      </c>
      <c r="H199" s="1">
        <v>1611317022900</v>
      </c>
      <c r="I199">
        <f t="shared" si="3"/>
        <v>0</v>
      </c>
    </row>
    <row r="200" spans="1:9">
      <c r="A200">
        <v>20150917</v>
      </c>
      <c r="B200">
        <v>84990</v>
      </c>
      <c r="C200" s="8">
        <v>126100</v>
      </c>
      <c r="D200" s="8">
        <v>124000</v>
      </c>
      <c r="E200">
        <v>118749</v>
      </c>
      <c r="F200" s="8">
        <v>14197877</v>
      </c>
      <c r="G200" s="1">
        <v>1760536748000</v>
      </c>
      <c r="H200" s="1">
        <v>1584483036000</v>
      </c>
      <c r="I200">
        <f t="shared" si="3"/>
        <v>0</v>
      </c>
    </row>
    <row r="201" spans="1:9">
      <c r="A201">
        <v>20150918</v>
      </c>
      <c r="B201">
        <v>84990</v>
      </c>
      <c r="C201" s="8">
        <v>124000</v>
      </c>
      <c r="D201" s="8">
        <v>135300</v>
      </c>
      <c r="E201">
        <v>129570</v>
      </c>
      <c r="F201" s="8">
        <v>14197877</v>
      </c>
      <c r="G201" s="1">
        <v>1920972758100</v>
      </c>
      <c r="H201" s="1">
        <v>1728875441700</v>
      </c>
      <c r="I201">
        <f t="shared" si="3"/>
        <v>0</v>
      </c>
    </row>
    <row r="202" spans="1:9">
      <c r="A202">
        <v>20150921</v>
      </c>
      <c r="B202">
        <v>84990</v>
      </c>
      <c r="C202" s="8">
        <v>135300</v>
      </c>
      <c r="D202" s="8">
        <v>135100</v>
      </c>
      <c r="E202">
        <v>129379</v>
      </c>
      <c r="F202" s="8">
        <v>14197877</v>
      </c>
      <c r="G202" s="1">
        <v>1918133182700</v>
      </c>
      <c r="H202" s="1">
        <v>1726319823900</v>
      </c>
      <c r="I202">
        <f t="shared" si="3"/>
        <v>0</v>
      </c>
    </row>
    <row r="203" spans="1:9">
      <c r="A203">
        <v>20150922</v>
      </c>
      <c r="B203">
        <v>84990</v>
      </c>
      <c r="C203" s="8">
        <v>135100</v>
      </c>
      <c r="D203" s="8">
        <v>134500</v>
      </c>
      <c r="E203">
        <v>128805</v>
      </c>
      <c r="F203" s="8">
        <v>14197877</v>
      </c>
      <c r="G203" s="1">
        <v>1909614456500</v>
      </c>
      <c r="H203" s="1">
        <v>1718652970500</v>
      </c>
      <c r="I203">
        <f t="shared" si="3"/>
        <v>0</v>
      </c>
    </row>
    <row r="204" spans="1:9">
      <c r="A204">
        <v>20150923</v>
      </c>
      <c r="B204">
        <v>84990</v>
      </c>
      <c r="C204" s="8">
        <v>134500</v>
      </c>
      <c r="D204" s="8">
        <v>128000</v>
      </c>
      <c r="E204">
        <v>122580</v>
      </c>
      <c r="F204" s="8">
        <v>14197877</v>
      </c>
      <c r="G204" s="1">
        <v>1817328256000</v>
      </c>
      <c r="H204" s="1">
        <v>1635595392000</v>
      </c>
      <c r="I204">
        <f t="shared" si="3"/>
        <v>0</v>
      </c>
    </row>
    <row r="205" spans="1:9">
      <c r="A205">
        <v>20150924</v>
      </c>
      <c r="B205">
        <v>84990</v>
      </c>
      <c r="C205" s="8">
        <v>128000</v>
      </c>
      <c r="D205" s="8">
        <v>127900</v>
      </c>
      <c r="E205">
        <v>122484</v>
      </c>
      <c r="F205" s="8">
        <v>14197877</v>
      </c>
      <c r="G205" s="1">
        <v>1815908468300</v>
      </c>
      <c r="H205" s="1">
        <v>1634317583100</v>
      </c>
      <c r="I205">
        <f t="shared" si="3"/>
        <v>0</v>
      </c>
    </row>
    <row r="206" spans="1:9">
      <c r="A206">
        <v>20150925</v>
      </c>
      <c r="B206">
        <v>84990</v>
      </c>
      <c r="C206" s="8">
        <v>127900</v>
      </c>
      <c r="D206" s="8">
        <v>126800</v>
      </c>
      <c r="E206">
        <v>121431</v>
      </c>
      <c r="F206" s="8">
        <v>14197877</v>
      </c>
      <c r="G206" s="1">
        <v>1800290803600</v>
      </c>
      <c r="H206" s="1">
        <v>1620261685200</v>
      </c>
      <c r="I206">
        <f t="shared" si="3"/>
        <v>0</v>
      </c>
    </row>
    <row r="207" spans="1:9">
      <c r="A207">
        <v>20150930</v>
      </c>
      <c r="B207">
        <v>84990</v>
      </c>
      <c r="C207" s="8">
        <v>126800</v>
      </c>
      <c r="D207" s="8">
        <v>123000</v>
      </c>
      <c r="E207">
        <v>117791</v>
      </c>
      <c r="F207" s="8">
        <v>14197877</v>
      </c>
      <c r="G207" s="1">
        <v>1746338871000</v>
      </c>
      <c r="H207" s="1">
        <v>924006012000</v>
      </c>
      <c r="I207">
        <f t="shared" si="3"/>
        <v>0</v>
      </c>
    </row>
    <row r="208" spans="1:9">
      <c r="A208">
        <v>20151001</v>
      </c>
      <c r="B208">
        <v>84990</v>
      </c>
      <c r="C208" s="8">
        <v>123000</v>
      </c>
      <c r="D208" s="8">
        <v>131200</v>
      </c>
      <c r="E208">
        <v>125644</v>
      </c>
      <c r="F208" s="8">
        <v>14197877</v>
      </c>
      <c r="G208" s="1">
        <v>1862761462400</v>
      </c>
      <c r="H208" s="1">
        <v>1676485276800</v>
      </c>
      <c r="I208">
        <f t="shared" si="3"/>
        <v>0</v>
      </c>
    </row>
    <row r="209" spans="1:9">
      <c r="A209">
        <v>20151002</v>
      </c>
      <c r="B209">
        <v>84990</v>
      </c>
      <c r="C209" s="8">
        <v>131200</v>
      </c>
      <c r="D209" s="8">
        <v>128500</v>
      </c>
      <c r="E209">
        <v>123059</v>
      </c>
      <c r="F209" s="8">
        <v>14197877</v>
      </c>
      <c r="G209" s="1">
        <v>1824427194500</v>
      </c>
      <c r="H209" s="1">
        <v>1641984436500</v>
      </c>
      <c r="I209">
        <f t="shared" si="3"/>
        <v>0</v>
      </c>
    </row>
    <row r="210" spans="1:9">
      <c r="A210">
        <v>20151005</v>
      </c>
      <c r="B210">
        <v>84990</v>
      </c>
      <c r="C210" s="8">
        <v>128500</v>
      </c>
      <c r="D210" s="8">
        <v>130600</v>
      </c>
      <c r="E210">
        <v>125070</v>
      </c>
      <c r="F210" s="8">
        <v>14197877</v>
      </c>
      <c r="G210" s="1">
        <v>1854242736200</v>
      </c>
      <c r="H210" s="1">
        <v>1668818423400</v>
      </c>
      <c r="I210">
        <f t="shared" si="3"/>
        <v>0</v>
      </c>
    </row>
    <row r="211" spans="1:9">
      <c r="A211">
        <v>20151006</v>
      </c>
      <c r="B211">
        <v>84990</v>
      </c>
      <c r="C211" s="8">
        <v>130600</v>
      </c>
      <c r="D211" s="8">
        <v>131500</v>
      </c>
      <c r="E211">
        <v>125931</v>
      </c>
      <c r="F211" s="8">
        <v>14197877</v>
      </c>
      <c r="G211" s="1">
        <v>1867020825500</v>
      </c>
      <c r="H211" s="1">
        <v>1680318703500</v>
      </c>
      <c r="I211">
        <f t="shared" si="3"/>
        <v>0</v>
      </c>
    </row>
    <row r="212" spans="1:9">
      <c r="A212">
        <v>20151007</v>
      </c>
      <c r="B212">
        <v>84990</v>
      </c>
      <c r="C212" s="8">
        <v>131500</v>
      </c>
      <c r="D212" s="8">
        <v>122000</v>
      </c>
      <c r="E212">
        <v>116834</v>
      </c>
      <c r="F212" s="8">
        <v>14197877</v>
      </c>
      <c r="G212" s="1">
        <v>1732140994000</v>
      </c>
      <c r="H212" s="1">
        <v>1558926858000</v>
      </c>
      <c r="I212">
        <f t="shared" si="3"/>
        <v>0</v>
      </c>
    </row>
    <row r="213" spans="1:9">
      <c r="A213">
        <v>20151008</v>
      </c>
      <c r="B213">
        <v>84990</v>
      </c>
      <c r="C213" s="8">
        <v>122000</v>
      </c>
      <c r="D213" s="8">
        <v>120400</v>
      </c>
      <c r="E213">
        <v>115301</v>
      </c>
      <c r="F213" s="8">
        <v>14197877</v>
      </c>
      <c r="G213" s="1">
        <v>1709424390800</v>
      </c>
      <c r="H213" s="1">
        <v>1538481915600</v>
      </c>
      <c r="I213">
        <f t="shared" si="3"/>
        <v>0</v>
      </c>
    </row>
    <row r="214" spans="1:9">
      <c r="A214">
        <v>20151012</v>
      </c>
      <c r="B214">
        <v>84990</v>
      </c>
      <c r="C214" s="8">
        <v>120400</v>
      </c>
      <c r="D214" s="8">
        <v>121400</v>
      </c>
      <c r="E214">
        <v>116259</v>
      </c>
      <c r="F214" s="8">
        <v>14197877</v>
      </c>
      <c r="G214" s="1">
        <v>1723622267800</v>
      </c>
      <c r="H214" s="1">
        <v>1551260004600</v>
      </c>
      <c r="I214">
        <f t="shared" si="3"/>
        <v>0</v>
      </c>
    </row>
    <row r="215" spans="1:9">
      <c r="A215">
        <v>20151013</v>
      </c>
      <c r="B215">
        <v>84990</v>
      </c>
      <c r="C215" s="8">
        <v>121400</v>
      </c>
      <c r="D215" s="8">
        <v>120400</v>
      </c>
      <c r="E215">
        <v>115301</v>
      </c>
      <c r="F215" s="8">
        <v>14197877</v>
      </c>
      <c r="G215" s="1">
        <v>1709424390800</v>
      </c>
      <c r="H215" s="1">
        <v>1538481915600</v>
      </c>
      <c r="I215">
        <f t="shared" si="3"/>
        <v>0</v>
      </c>
    </row>
    <row r="216" spans="1:9">
      <c r="A216">
        <v>20151014</v>
      </c>
      <c r="B216">
        <v>84990</v>
      </c>
      <c r="C216" s="8">
        <v>120400</v>
      </c>
      <c r="D216" s="8">
        <v>119000</v>
      </c>
      <c r="E216">
        <v>113961</v>
      </c>
      <c r="F216" s="8">
        <v>14197877</v>
      </c>
      <c r="G216" s="1">
        <v>1689547363000</v>
      </c>
      <c r="H216" s="1">
        <v>1520592591000</v>
      </c>
      <c r="I216">
        <f t="shared" si="3"/>
        <v>0</v>
      </c>
    </row>
    <row r="217" spans="1:9">
      <c r="A217">
        <v>20151015</v>
      </c>
      <c r="B217">
        <v>84990</v>
      </c>
      <c r="C217" s="8">
        <v>119000</v>
      </c>
      <c r="D217" s="8">
        <v>122900</v>
      </c>
      <c r="E217">
        <v>117696</v>
      </c>
      <c r="F217" s="8">
        <v>14197877</v>
      </c>
      <c r="G217" s="1">
        <v>1744919083300</v>
      </c>
      <c r="H217" s="1">
        <v>1570427138100</v>
      </c>
      <c r="I217">
        <f t="shared" si="3"/>
        <v>0</v>
      </c>
    </row>
    <row r="218" spans="1:9">
      <c r="A218">
        <v>20151016</v>
      </c>
      <c r="B218">
        <v>84990</v>
      </c>
      <c r="C218" s="8">
        <v>122900</v>
      </c>
      <c r="D218" s="8">
        <v>123600</v>
      </c>
      <c r="E218">
        <v>118366</v>
      </c>
      <c r="F218" s="8">
        <v>14197877</v>
      </c>
      <c r="G218" s="1">
        <v>1754857597200</v>
      </c>
      <c r="H218" s="1">
        <v>1579371800400</v>
      </c>
      <c r="I218">
        <f t="shared" si="3"/>
        <v>0</v>
      </c>
    </row>
    <row r="219" spans="1:9">
      <c r="A219">
        <v>20151019</v>
      </c>
      <c r="B219">
        <v>84990</v>
      </c>
      <c r="C219" s="8">
        <v>123600</v>
      </c>
      <c r="D219" s="8">
        <v>123900</v>
      </c>
      <c r="E219">
        <v>118654</v>
      </c>
      <c r="F219" s="8">
        <v>14197877</v>
      </c>
      <c r="G219" s="1">
        <v>1759116960300</v>
      </c>
      <c r="H219" s="1">
        <v>1583205227100</v>
      </c>
      <c r="I219">
        <f t="shared" si="3"/>
        <v>0</v>
      </c>
    </row>
    <row r="220" spans="1:9">
      <c r="A220">
        <v>20151020</v>
      </c>
      <c r="B220">
        <v>84990</v>
      </c>
      <c r="C220" s="8">
        <v>123900</v>
      </c>
      <c r="D220" s="8">
        <v>130000</v>
      </c>
      <c r="E220">
        <v>124495</v>
      </c>
      <c r="F220" s="8">
        <v>14197877</v>
      </c>
      <c r="G220" s="1">
        <v>1845724010000</v>
      </c>
      <c r="H220" s="1">
        <v>1661151570000</v>
      </c>
      <c r="I220">
        <f t="shared" si="3"/>
        <v>0</v>
      </c>
    </row>
    <row r="221" spans="1:9">
      <c r="A221">
        <v>20151021</v>
      </c>
      <c r="B221">
        <v>84990</v>
      </c>
      <c r="C221" s="8">
        <v>130000</v>
      </c>
      <c r="D221" s="8">
        <v>128800</v>
      </c>
      <c r="E221">
        <v>123345</v>
      </c>
      <c r="F221" s="8">
        <v>14197877</v>
      </c>
      <c r="G221" s="1">
        <v>1828686557600</v>
      </c>
      <c r="H221" s="1">
        <v>1645817863200</v>
      </c>
      <c r="I221">
        <f t="shared" si="3"/>
        <v>0</v>
      </c>
    </row>
    <row r="222" spans="1:9">
      <c r="A222">
        <v>20151022</v>
      </c>
      <c r="B222">
        <v>84990</v>
      </c>
      <c r="C222" s="8">
        <v>128800</v>
      </c>
      <c r="D222" s="8">
        <v>127100</v>
      </c>
      <c r="E222">
        <v>121717</v>
      </c>
      <c r="F222" s="8">
        <v>14197877</v>
      </c>
      <c r="G222" s="1">
        <v>1804550166700</v>
      </c>
      <c r="H222" s="1">
        <v>1624095111900</v>
      </c>
      <c r="I222">
        <f t="shared" si="3"/>
        <v>0</v>
      </c>
    </row>
    <row r="223" spans="1:9">
      <c r="A223">
        <v>20151023</v>
      </c>
      <c r="B223">
        <v>84990</v>
      </c>
      <c r="C223" s="8">
        <v>127100</v>
      </c>
      <c r="D223" s="8">
        <v>139100</v>
      </c>
      <c r="E223">
        <v>133210</v>
      </c>
      <c r="F223" s="8">
        <v>14197877</v>
      </c>
      <c r="G223" s="1">
        <v>1974924690700</v>
      </c>
      <c r="H223" s="1">
        <v>1777432179900</v>
      </c>
      <c r="I223">
        <f t="shared" si="3"/>
        <v>0</v>
      </c>
    </row>
    <row r="224" spans="1:9">
      <c r="A224">
        <v>20151026</v>
      </c>
      <c r="B224">
        <v>84990</v>
      </c>
      <c r="C224" s="8">
        <v>139100</v>
      </c>
      <c r="D224" s="8">
        <v>159000</v>
      </c>
      <c r="E224">
        <v>152267</v>
      </c>
      <c r="F224" s="8">
        <v>14197877</v>
      </c>
      <c r="G224" s="1">
        <v>2257462443000</v>
      </c>
      <c r="H224" s="1">
        <v>2031716151000</v>
      </c>
      <c r="I224">
        <f t="shared" si="3"/>
        <v>0</v>
      </c>
    </row>
    <row r="225" spans="1:9">
      <c r="A225">
        <v>20151027</v>
      </c>
      <c r="B225">
        <v>84990</v>
      </c>
      <c r="C225" s="8">
        <v>159000</v>
      </c>
      <c r="D225" s="8">
        <v>162000</v>
      </c>
      <c r="E225">
        <v>155140</v>
      </c>
      <c r="F225" s="8">
        <v>14197877</v>
      </c>
      <c r="G225" s="1">
        <v>2300056074000</v>
      </c>
      <c r="H225" s="1">
        <v>2070050418000</v>
      </c>
      <c r="I225">
        <f t="shared" si="3"/>
        <v>0</v>
      </c>
    </row>
    <row r="226" spans="1:9">
      <c r="A226">
        <v>20151028</v>
      </c>
      <c r="B226">
        <v>84990</v>
      </c>
      <c r="C226" s="8">
        <v>162000</v>
      </c>
      <c r="D226" s="8">
        <v>159900</v>
      </c>
      <c r="E226">
        <v>153129</v>
      </c>
      <c r="F226" s="8">
        <v>14197877</v>
      </c>
      <c r="G226" s="1">
        <v>2270240532300</v>
      </c>
      <c r="H226" s="1">
        <v>2043216431100</v>
      </c>
      <c r="I226">
        <f t="shared" si="3"/>
        <v>0</v>
      </c>
    </row>
    <row r="227" spans="1:9">
      <c r="A227">
        <v>20151029</v>
      </c>
      <c r="B227">
        <v>84990</v>
      </c>
      <c r="C227" s="8">
        <v>159900</v>
      </c>
      <c r="D227" s="8">
        <v>158300</v>
      </c>
      <c r="E227">
        <v>151597</v>
      </c>
      <c r="F227" s="8">
        <v>14197877</v>
      </c>
      <c r="G227" s="1">
        <v>2247523929100</v>
      </c>
      <c r="H227" s="1">
        <v>2022771488700</v>
      </c>
      <c r="I227">
        <f t="shared" si="3"/>
        <v>0</v>
      </c>
    </row>
    <row r="228" spans="1:9">
      <c r="A228">
        <v>20151030</v>
      </c>
      <c r="B228">
        <v>84990</v>
      </c>
      <c r="C228" s="8">
        <v>158300</v>
      </c>
      <c r="D228" s="8">
        <v>158900</v>
      </c>
      <c r="E228">
        <v>152171</v>
      </c>
      <c r="F228" s="8">
        <v>14197877</v>
      </c>
      <c r="G228" s="1">
        <v>2256042655300</v>
      </c>
      <c r="H228" s="1">
        <v>2030438342100</v>
      </c>
      <c r="I228">
        <f t="shared" si="3"/>
        <v>0</v>
      </c>
    </row>
    <row r="229" spans="1:9">
      <c r="A229">
        <v>20151102</v>
      </c>
      <c r="B229">
        <v>84990</v>
      </c>
      <c r="C229" s="8">
        <v>158900</v>
      </c>
      <c r="D229" s="8">
        <v>158800</v>
      </c>
      <c r="E229">
        <v>152076</v>
      </c>
      <c r="F229" s="8">
        <v>14197877</v>
      </c>
      <c r="G229" s="1">
        <v>2254622867600</v>
      </c>
      <c r="H229" s="1">
        <v>2029160533200</v>
      </c>
      <c r="I229">
        <f t="shared" si="3"/>
        <v>0</v>
      </c>
    </row>
    <row r="230" spans="1:9">
      <c r="A230">
        <v>20151103</v>
      </c>
      <c r="B230">
        <v>84990</v>
      </c>
      <c r="C230" s="8">
        <v>158800</v>
      </c>
      <c r="D230" s="8">
        <v>160200</v>
      </c>
      <c r="E230">
        <v>153417</v>
      </c>
      <c r="F230" s="8">
        <v>14197877</v>
      </c>
      <c r="G230" s="1">
        <v>2274499895400</v>
      </c>
      <c r="H230" s="1">
        <v>2047049857800</v>
      </c>
      <c r="I230">
        <f t="shared" si="3"/>
        <v>0</v>
      </c>
    </row>
    <row r="231" spans="1:9">
      <c r="A231">
        <v>20151104</v>
      </c>
      <c r="B231">
        <v>84990</v>
      </c>
      <c r="C231" s="8">
        <v>160200</v>
      </c>
      <c r="D231" s="8">
        <v>163700</v>
      </c>
      <c r="E231">
        <v>156768</v>
      </c>
      <c r="F231" s="8">
        <v>14197877</v>
      </c>
      <c r="G231" s="1">
        <v>2324192464900</v>
      </c>
      <c r="H231" s="1">
        <v>2091773169300</v>
      </c>
      <c r="I231">
        <f t="shared" si="3"/>
        <v>0</v>
      </c>
    </row>
    <row r="232" spans="1:9">
      <c r="A232">
        <v>20151105</v>
      </c>
      <c r="B232">
        <v>84990</v>
      </c>
      <c r="C232" s="8">
        <v>163700</v>
      </c>
      <c r="D232" s="8">
        <v>168600</v>
      </c>
      <c r="E232">
        <v>161461</v>
      </c>
      <c r="F232" s="8">
        <v>14197877</v>
      </c>
      <c r="G232" s="1">
        <v>2393762062200</v>
      </c>
      <c r="H232" s="1">
        <v>2154385805400</v>
      </c>
      <c r="I232">
        <f t="shared" si="3"/>
        <v>0</v>
      </c>
    </row>
    <row r="233" spans="1:9">
      <c r="A233">
        <v>20151106</v>
      </c>
      <c r="B233">
        <v>84990</v>
      </c>
      <c r="C233" s="8">
        <v>168600</v>
      </c>
      <c r="D233" s="8">
        <v>182800</v>
      </c>
      <c r="E233">
        <v>175060</v>
      </c>
      <c r="F233" s="8">
        <v>14197877</v>
      </c>
      <c r="G233" s="1">
        <v>2595371915600</v>
      </c>
      <c r="H233" s="1">
        <v>2335834669200</v>
      </c>
      <c r="I233">
        <f t="shared" si="3"/>
        <v>0</v>
      </c>
    </row>
    <row r="234" spans="1:9">
      <c r="A234">
        <v>20151109</v>
      </c>
      <c r="B234">
        <v>84990</v>
      </c>
      <c r="C234" s="8">
        <v>182800</v>
      </c>
      <c r="D234" s="8">
        <v>171600</v>
      </c>
      <c r="E234">
        <v>164334</v>
      </c>
      <c r="F234" s="8">
        <v>14197877</v>
      </c>
      <c r="G234" s="1">
        <v>2436355693200</v>
      </c>
      <c r="H234" s="1">
        <v>2192720072400</v>
      </c>
      <c r="I234">
        <f t="shared" si="3"/>
        <v>0</v>
      </c>
    </row>
    <row r="235" spans="1:9">
      <c r="A235">
        <v>20151110</v>
      </c>
      <c r="B235">
        <v>84990</v>
      </c>
      <c r="C235" s="8">
        <v>171600</v>
      </c>
      <c r="D235" s="8">
        <v>162100</v>
      </c>
      <c r="E235">
        <v>155236</v>
      </c>
      <c r="F235" s="8">
        <v>14197877</v>
      </c>
      <c r="G235" s="1">
        <v>2301475861700</v>
      </c>
      <c r="H235" s="1">
        <v>2071328226900</v>
      </c>
      <c r="I235">
        <f t="shared" si="3"/>
        <v>0</v>
      </c>
    </row>
    <row r="236" spans="1:9">
      <c r="A236">
        <v>20151111</v>
      </c>
      <c r="B236">
        <v>84990</v>
      </c>
      <c r="C236" s="8">
        <v>162100</v>
      </c>
      <c r="D236" s="8">
        <v>177300</v>
      </c>
      <c r="E236">
        <v>169793</v>
      </c>
      <c r="F236" s="8">
        <v>14197877</v>
      </c>
      <c r="G236" s="1">
        <v>2517283592100</v>
      </c>
      <c r="H236" s="1">
        <v>2265555179700</v>
      </c>
      <c r="I236">
        <f t="shared" si="3"/>
        <v>0</v>
      </c>
    </row>
    <row r="237" spans="1:9">
      <c r="A237">
        <v>20151112</v>
      </c>
      <c r="B237">
        <v>84990</v>
      </c>
      <c r="C237" s="8">
        <v>177300</v>
      </c>
      <c r="D237" s="8">
        <v>180900</v>
      </c>
      <c r="E237">
        <v>173240</v>
      </c>
      <c r="F237" s="8">
        <v>14197877</v>
      </c>
      <c r="G237" s="1">
        <v>2568395949300</v>
      </c>
      <c r="H237" s="1">
        <v>2311556300100</v>
      </c>
      <c r="I237">
        <f t="shared" si="3"/>
        <v>0</v>
      </c>
    </row>
    <row r="238" spans="1:9">
      <c r="A238">
        <v>20151113</v>
      </c>
      <c r="B238">
        <v>84990</v>
      </c>
      <c r="C238" s="8">
        <v>180900</v>
      </c>
      <c r="D238" s="8">
        <v>182800</v>
      </c>
      <c r="E238">
        <v>175060</v>
      </c>
      <c r="F238" s="8">
        <v>14197877</v>
      </c>
      <c r="G238" s="1">
        <v>2595371915600</v>
      </c>
      <c r="H238" s="1">
        <v>2335834669200</v>
      </c>
      <c r="I238">
        <f t="shared" si="3"/>
        <v>0</v>
      </c>
    </row>
    <row r="239" spans="1:9">
      <c r="A239">
        <v>20151116</v>
      </c>
      <c r="B239">
        <v>84990</v>
      </c>
      <c r="C239" s="8">
        <v>182800</v>
      </c>
      <c r="D239" s="8">
        <v>181200</v>
      </c>
      <c r="E239">
        <v>173528</v>
      </c>
      <c r="F239" s="8">
        <v>14197877</v>
      </c>
      <c r="G239" s="1">
        <v>2572655312400</v>
      </c>
      <c r="H239" s="1">
        <v>2315389726800</v>
      </c>
      <c r="I239">
        <f t="shared" si="3"/>
        <v>0</v>
      </c>
    </row>
    <row r="240" spans="1:9">
      <c r="A240">
        <v>20151117</v>
      </c>
      <c r="B240">
        <v>84990</v>
      </c>
      <c r="C240" s="8">
        <v>181200</v>
      </c>
      <c r="D240" s="8">
        <v>185700</v>
      </c>
      <c r="E240">
        <v>177837</v>
      </c>
      <c r="F240" s="8">
        <v>14197877</v>
      </c>
      <c r="G240" s="1">
        <v>2636545758900</v>
      </c>
      <c r="H240" s="1">
        <v>2372891127300</v>
      </c>
      <c r="I240">
        <f t="shared" si="3"/>
        <v>0</v>
      </c>
    </row>
    <row r="241" spans="1:9">
      <c r="A241">
        <v>20151118</v>
      </c>
      <c r="B241">
        <v>84990</v>
      </c>
      <c r="C241" s="8">
        <v>185700</v>
      </c>
      <c r="D241" s="8">
        <v>177900</v>
      </c>
      <c r="E241">
        <v>170367</v>
      </c>
      <c r="F241" s="8">
        <v>14197877</v>
      </c>
      <c r="G241" s="1">
        <v>2525802318300</v>
      </c>
      <c r="H241" s="1">
        <v>2273222033100</v>
      </c>
      <c r="I241">
        <f t="shared" si="3"/>
        <v>0</v>
      </c>
    </row>
    <row r="242" spans="1:9">
      <c r="A242">
        <v>20151119</v>
      </c>
      <c r="B242">
        <v>84990</v>
      </c>
      <c r="C242" s="8">
        <v>177900</v>
      </c>
      <c r="D242" s="8">
        <v>179300</v>
      </c>
      <c r="E242">
        <v>171708</v>
      </c>
      <c r="F242" s="8">
        <v>14197877</v>
      </c>
      <c r="G242" s="1">
        <v>2545679346100</v>
      </c>
      <c r="H242" s="1">
        <v>2291111357700</v>
      </c>
      <c r="I242">
        <f t="shared" si="3"/>
        <v>0</v>
      </c>
    </row>
    <row r="243" spans="1:9">
      <c r="A243">
        <v>20151120</v>
      </c>
      <c r="B243">
        <v>84990</v>
      </c>
      <c r="C243" s="8">
        <v>179300</v>
      </c>
      <c r="D243" s="8">
        <v>180200</v>
      </c>
      <c r="E243">
        <v>172570</v>
      </c>
      <c r="F243" s="8">
        <v>14197877</v>
      </c>
      <c r="G243" s="1">
        <v>2558457435400</v>
      </c>
      <c r="H243" s="1">
        <v>2302611637800</v>
      </c>
      <c r="I243">
        <f t="shared" si="3"/>
        <v>0</v>
      </c>
    </row>
    <row r="244" spans="1:9">
      <c r="A244">
        <v>20151123</v>
      </c>
      <c r="B244">
        <v>84990</v>
      </c>
      <c r="C244" s="8">
        <v>180200</v>
      </c>
      <c r="D244" s="8">
        <v>182700</v>
      </c>
      <c r="E244">
        <v>174963</v>
      </c>
      <c r="F244" s="8">
        <v>14197877</v>
      </c>
      <c r="G244" s="1">
        <v>2593952127900</v>
      </c>
      <c r="H244" s="1">
        <v>2334556860300</v>
      </c>
      <c r="I244">
        <f t="shared" si="3"/>
        <v>0</v>
      </c>
    </row>
    <row r="245" spans="1:9">
      <c r="A245">
        <v>20151124</v>
      </c>
      <c r="B245">
        <v>84990</v>
      </c>
      <c r="C245" s="8">
        <v>182700</v>
      </c>
      <c r="D245" s="8">
        <v>181800</v>
      </c>
      <c r="E245">
        <v>174102</v>
      </c>
      <c r="F245" s="8">
        <v>14197877</v>
      </c>
      <c r="G245" s="1">
        <v>2581174038600</v>
      </c>
      <c r="H245" s="1">
        <v>2323056580200</v>
      </c>
      <c r="I245">
        <f t="shared" si="3"/>
        <v>0</v>
      </c>
    </row>
    <row r="246" spans="1:9">
      <c r="A246">
        <v>20151125</v>
      </c>
      <c r="B246">
        <v>84990</v>
      </c>
      <c r="C246" s="8">
        <v>181800</v>
      </c>
      <c r="D246" s="8">
        <v>181300</v>
      </c>
      <c r="E246">
        <v>173623</v>
      </c>
      <c r="F246" s="8">
        <v>14197877</v>
      </c>
      <c r="G246" s="1">
        <v>2574075100100</v>
      </c>
      <c r="H246" s="1">
        <v>2316667535700</v>
      </c>
      <c r="I246">
        <f t="shared" si="3"/>
        <v>0</v>
      </c>
    </row>
    <row r="247" spans="1:9">
      <c r="A247">
        <v>20151126</v>
      </c>
      <c r="B247">
        <v>84990</v>
      </c>
      <c r="C247" s="8">
        <v>181300</v>
      </c>
      <c r="D247" s="8">
        <v>178600</v>
      </c>
      <c r="E247">
        <v>171037</v>
      </c>
      <c r="F247" s="8">
        <v>14197877</v>
      </c>
      <c r="G247" s="1">
        <v>2535740832200</v>
      </c>
      <c r="H247" s="1">
        <v>2282166695400</v>
      </c>
      <c r="I247">
        <f t="shared" si="3"/>
        <v>0</v>
      </c>
    </row>
    <row r="248" spans="1:9">
      <c r="A248">
        <v>20151127</v>
      </c>
      <c r="B248">
        <v>84990</v>
      </c>
      <c r="C248" s="8">
        <v>178600</v>
      </c>
      <c r="D248" s="8">
        <v>181700</v>
      </c>
      <c r="E248">
        <v>174007</v>
      </c>
      <c r="F248" s="8">
        <v>14197877</v>
      </c>
      <c r="G248" s="1">
        <v>2579754250900</v>
      </c>
      <c r="H248" s="1">
        <v>2321778771300</v>
      </c>
      <c r="I248">
        <f t="shared" si="3"/>
        <v>0</v>
      </c>
    </row>
    <row r="249" spans="1:9">
      <c r="A249">
        <v>20151130</v>
      </c>
      <c r="B249">
        <v>84990</v>
      </c>
      <c r="C249" s="8">
        <v>181700</v>
      </c>
      <c r="D249" s="8">
        <v>181000</v>
      </c>
      <c r="E249">
        <v>173336</v>
      </c>
      <c r="F249" s="8">
        <v>14197877</v>
      </c>
      <c r="G249" s="1">
        <v>2569815737000</v>
      </c>
      <c r="H249" s="1">
        <v>2312834109000</v>
      </c>
      <c r="I249">
        <f t="shared" si="3"/>
        <v>0</v>
      </c>
    </row>
    <row r="250" spans="1:9">
      <c r="A250">
        <v>20151201</v>
      </c>
      <c r="B250">
        <v>84990</v>
      </c>
      <c r="C250" s="8">
        <v>181000</v>
      </c>
      <c r="D250" s="8">
        <v>215300</v>
      </c>
      <c r="E250">
        <v>206184</v>
      </c>
      <c r="F250" s="8">
        <v>14197877</v>
      </c>
      <c r="G250" s="1">
        <v>3056802918100</v>
      </c>
      <c r="H250" s="1">
        <v>2751122561700</v>
      </c>
      <c r="I250">
        <f t="shared" si="3"/>
        <v>0</v>
      </c>
    </row>
    <row r="251" spans="1:9">
      <c r="A251">
        <v>20151202</v>
      </c>
      <c r="B251">
        <v>84990</v>
      </c>
      <c r="C251" s="8">
        <v>215300</v>
      </c>
      <c r="D251" s="8">
        <v>215500</v>
      </c>
      <c r="E251">
        <v>206375</v>
      </c>
      <c r="F251" s="8">
        <v>14197877</v>
      </c>
      <c r="G251" s="1">
        <v>3059642493500</v>
      </c>
      <c r="H251" s="1">
        <v>2753678179500</v>
      </c>
      <c r="I251">
        <f t="shared" si="3"/>
        <v>0</v>
      </c>
    </row>
    <row r="252" spans="1:9">
      <c r="A252">
        <v>20151203</v>
      </c>
      <c r="B252">
        <v>84990</v>
      </c>
      <c r="C252" s="8">
        <v>215500</v>
      </c>
      <c r="D252" s="8">
        <v>217600</v>
      </c>
      <c r="E252">
        <v>208386</v>
      </c>
      <c r="F252" s="8">
        <v>14197877</v>
      </c>
      <c r="G252" s="1">
        <v>3089458035200</v>
      </c>
      <c r="H252" s="1">
        <v>2780512166400</v>
      </c>
      <c r="I252">
        <f t="shared" si="3"/>
        <v>0</v>
      </c>
    </row>
    <row r="253" spans="1:9">
      <c r="A253">
        <v>20151204</v>
      </c>
      <c r="B253">
        <v>84990</v>
      </c>
      <c r="C253" s="8">
        <v>217600</v>
      </c>
      <c r="D253" s="8">
        <v>206300</v>
      </c>
      <c r="E253">
        <v>197564</v>
      </c>
      <c r="F253" s="8">
        <v>14197877</v>
      </c>
      <c r="G253" s="1">
        <v>2929022025100</v>
      </c>
      <c r="H253" s="1">
        <v>2636119760700</v>
      </c>
      <c r="I253">
        <f t="shared" si="3"/>
        <v>0</v>
      </c>
    </row>
    <row r="254" spans="1:9">
      <c r="A254">
        <v>20151207</v>
      </c>
      <c r="B254">
        <v>84990</v>
      </c>
      <c r="C254" s="8">
        <v>206300</v>
      </c>
      <c r="D254" s="8">
        <v>199000</v>
      </c>
      <c r="E254">
        <v>190574</v>
      </c>
      <c r="F254" s="8">
        <v>14197877</v>
      </c>
      <c r="G254" s="1">
        <v>2825377523000</v>
      </c>
      <c r="H254" s="1">
        <v>2542839711000</v>
      </c>
      <c r="I254">
        <f t="shared" si="3"/>
        <v>0</v>
      </c>
    </row>
    <row r="255" spans="1:9">
      <c r="A255">
        <v>20151208</v>
      </c>
      <c r="B255">
        <v>84990</v>
      </c>
      <c r="C255" s="8">
        <v>199000</v>
      </c>
      <c r="D255" s="8">
        <v>189600</v>
      </c>
      <c r="E255">
        <v>181572</v>
      </c>
      <c r="F255" s="8">
        <v>14197877</v>
      </c>
      <c r="G255" s="1">
        <v>2691917479200</v>
      </c>
      <c r="H255" s="1">
        <v>2422725674400</v>
      </c>
      <c r="I255">
        <f t="shared" si="3"/>
        <v>0</v>
      </c>
    </row>
    <row r="256" spans="1:9">
      <c r="A256">
        <v>20151209</v>
      </c>
      <c r="B256">
        <v>84990</v>
      </c>
      <c r="C256" s="8">
        <v>189600</v>
      </c>
      <c r="D256" s="8">
        <v>189100</v>
      </c>
      <c r="E256">
        <v>181093</v>
      </c>
      <c r="F256" s="8">
        <v>14197877</v>
      </c>
      <c r="G256" s="1">
        <v>2684818540700</v>
      </c>
      <c r="H256" s="1">
        <v>2416336629900</v>
      </c>
      <c r="I256">
        <f t="shared" si="3"/>
        <v>0</v>
      </c>
    </row>
    <row r="257" spans="1:9">
      <c r="A257">
        <v>20151210</v>
      </c>
      <c r="B257">
        <v>84990</v>
      </c>
      <c r="C257" s="8">
        <v>189100</v>
      </c>
      <c r="D257" s="8">
        <v>176500</v>
      </c>
      <c r="E257">
        <v>169026</v>
      </c>
      <c r="F257" s="8">
        <v>14197877</v>
      </c>
      <c r="G257" s="1">
        <v>2505925290500</v>
      </c>
      <c r="H257" s="1">
        <v>2255332708500</v>
      </c>
      <c r="I257">
        <f t="shared" si="3"/>
        <v>0</v>
      </c>
    </row>
    <row r="258" spans="1:9">
      <c r="A258">
        <v>20151211</v>
      </c>
      <c r="B258">
        <v>84990</v>
      </c>
      <c r="C258" s="8">
        <v>176500</v>
      </c>
      <c r="D258" s="8">
        <v>174000</v>
      </c>
      <c r="E258">
        <v>166633</v>
      </c>
      <c r="F258" s="8">
        <v>14197877</v>
      </c>
      <c r="G258" s="1">
        <v>2470430598000</v>
      </c>
      <c r="H258" s="1">
        <v>2223387486000</v>
      </c>
      <c r="I258">
        <f t="shared" si="3"/>
        <v>0</v>
      </c>
    </row>
    <row r="259" spans="1:9">
      <c r="A259">
        <v>20151214</v>
      </c>
      <c r="B259">
        <v>84990</v>
      </c>
      <c r="C259" s="8">
        <v>174000</v>
      </c>
      <c r="D259" s="8">
        <v>164000</v>
      </c>
      <c r="E259">
        <v>157055</v>
      </c>
      <c r="F259" s="8">
        <v>14197877</v>
      </c>
      <c r="G259" s="1">
        <v>2328451828000</v>
      </c>
      <c r="H259" s="1">
        <v>2095606596000</v>
      </c>
      <c r="I259">
        <f t="shared" ref="I259:I322" si="4">IF(C259*F259=D258*F258,0,1)</f>
        <v>0</v>
      </c>
    </row>
    <row r="260" spans="1:9">
      <c r="A260">
        <v>20151215</v>
      </c>
      <c r="B260">
        <v>84990</v>
      </c>
      <c r="C260" s="8">
        <v>164000</v>
      </c>
      <c r="D260" s="8">
        <v>170500</v>
      </c>
      <c r="E260">
        <v>163280</v>
      </c>
      <c r="F260" s="8">
        <v>14197877</v>
      </c>
      <c r="G260" s="1">
        <v>2420738028500</v>
      </c>
      <c r="H260" s="1">
        <v>2178664174500</v>
      </c>
      <c r="I260">
        <f t="shared" si="4"/>
        <v>0</v>
      </c>
    </row>
    <row r="261" spans="1:9">
      <c r="A261">
        <v>20151216</v>
      </c>
      <c r="B261">
        <v>84990</v>
      </c>
      <c r="C261" s="8">
        <v>170500</v>
      </c>
      <c r="D261" s="8">
        <v>169500</v>
      </c>
      <c r="E261">
        <v>162322</v>
      </c>
      <c r="F261" s="8">
        <v>14197877</v>
      </c>
      <c r="G261" s="1">
        <v>2406540151500</v>
      </c>
      <c r="H261" s="1">
        <v>2165886085500</v>
      </c>
      <c r="I261">
        <f t="shared" si="4"/>
        <v>0</v>
      </c>
    </row>
    <row r="262" spans="1:9">
      <c r="A262">
        <v>20151217</v>
      </c>
      <c r="B262">
        <v>84990</v>
      </c>
      <c r="C262" s="8">
        <v>169500</v>
      </c>
      <c r="D262" s="8">
        <v>165200</v>
      </c>
      <c r="E262">
        <v>158205</v>
      </c>
      <c r="F262" s="8">
        <v>14197877</v>
      </c>
      <c r="G262" s="1">
        <v>2345489280400</v>
      </c>
      <c r="H262" s="1">
        <v>2110940302800</v>
      </c>
      <c r="I262">
        <f t="shared" si="4"/>
        <v>0</v>
      </c>
    </row>
    <row r="263" spans="1:9">
      <c r="A263">
        <v>20151218</v>
      </c>
      <c r="B263">
        <v>84990</v>
      </c>
      <c r="C263" s="8">
        <v>165200</v>
      </c>
      <c r="D263" s="8">
        <v>166200</v>
      </c>
      <c r="E263">
        <v>159162</v>
      </c>
      <c r="F263" s="8">
        <v>14197877</v>
      </c>
      <c r="G263" s="1">
        <v>2359687157400</v>
      </c>
      <c r="H263" s="1">
        <v>2123718391800</v>
      </c>
      <c r="I263">
        <f t="shared" si="4"/>
        <v>0</v>
      </c>
    </row>
    <row r="264" spans="1:9">
      <c r="A264">
        <v>20151221</v>
      </c>
      <c r="B264">
        <v>84990</v>
      </c>
      <c r="C264" s="8">
        <v>166200</v>
      </c>
      <c r="D264" s="8">
        <v>158000</v>
      </c>
      <c r="E264">
        <v>151310</v>
      </c>
      <c r="F264" s="8">
        <v>14197877</v>
      </c>
      <c r="G264" s="1">
        <v>2243264566000</v>
      </c>
      <c r="H264" s="1">
        <v>2018938062000</v>
      </c>
      <c r="I264">
        <f t="shared" si="4"/>
        <v>0</v>
      </c>
    </row>
    <row r="265" spans="1:9">
      <c r="A265">
        <v>20151222</v>
      </c>
      <c r="B265">
        <v>84990</v>
      </c>
      <c r="C265" s="8">
        <v>158000</v>
      </c>
      <c r="D265" s="8">
        <v>167500</v>
      </c>
      <c r="E265">
        <v>160408</v>
      </c>
      <c r="F265" s="8">
        <v>14197877</v>
      </c>
      <c r="G265" s="1">
        <v>2378144397500</v>
      </c>
      <c r="H265" s="1">
        <v>2140329907500</v>
      </c>
      <c r="I265">
        <f t="shared" si="4"/>
        <v>0</v>
      </c>
    </row>
    <row r="266" spans="1:9">
      <c r="A266">
        <v>20151223</v>
      </c>
      <c r="B266">
        <v>84990</v>
      </c>
      <c r="C266" s="8">
        <v>167500</v>
      </c>
      <c r="D266" s="8">
        <v>166000</v>
      </c>
      <c r="E266">
        <v>158971</v>
      </c>
      <c r="F266" s="8">
        <v>14197877</v>
      </c>
      <c r="G266" s="1">
        <v>2356847582000</v>
      </c>
      <c r="H266" s="1">
        <v>2121162774000</v>
      </c>
      <c r="I266">
        <f t="shared" si="4"/>
        <v>0</v>
      </c>
    </row>
    <row r="267" spans="1:9">
      <c r="A267">
        <v>20151224</v>
      </c>
      <c r="B267">
        <v>84990</v>
      </c>
      <c r="C267" s="8">
        <v>166000</v>
      </c>
      <c r="D267" s="8">
        <v>159400</v>
      </c>
      <c r="E267">
        <v>152650</v>
      </c>
      <c r="F267" s="8">
        <v>14197877</v>
      </c>
      <c r="G267" s="1">
        <v>2263141593800</v>
      </c>
      <c r="H267" s="1">
        <v>2036827386600</v>
      </c>
      <c r="I267">
        <f t="shared" si="4"/>
        <v>0</v>
      </c>
    </row>
    <row r="268" spans="1:9">
      <c r="A268">
        <v>20151228</v>
      </c>
      <c r="B268">
        <v>84990</v>
      </c>
      <c r="C268" s="8">
        <v>159400</v>
      </c>
      <c r="D268" s="8">
        <v>161300</v>
      </c>
      <c r="E268">
        <v>154470</v>
      </c>
      <c r="F268" s="8">
        <v>14197877</v>
      </c>
      <c r="G268" s="1">
        <v>2290117560100</v>
      </c>
      <c r="H268" s="1">
        <v>2061105755700</v>
      </c>
      <c r="I268">
        <f t="shared" si="4"/>
        <v>0</v>
      </c>
    </row>
    <row r="269" spans="1:9">
      <c r="A269">
        <v>20151229</v>
      </c>
      <c r="B269">
        <v>84990</v>
      </c>
      <c r="C269" s="8">
        <v>161300</v>
      </c>
      <c r="D269" s="8">
        <v>185700</v>
      </c>
      <c r="E269">
        <v>177837</v>
      </c>
      <c r="F269" s="8">
        <v>14197877</v>
      </c>
      <c r="G269" s="1">
        <v>2636545758900</v>
      </c>
      <c r="H269" s="1">
        <v>2372891127300</v>
      </c>
      <c r="I269">
        <f t="shared" si="4"/>
        <v>0</v>
      </c>
    </row>
    <row r="270" spans="1:9">
      <c r="A270">
        <v>20151230</v>
      </c>
      <c r="B270">
        <v>84990</v>
      </c>
      <c r="C270" s="8">
        <v>185700</v>
      </c>
      <c r="D270" s="8">
        <v>184100</v>
      </c>
      <c r="E270">
        <v>176305</v>
      </c>
      <c r="F270" s="8">
        <v>14197877</v>
      </c>
      <c r="G270" s="1">
        <v>2613829155700</v>
      </c>
      <c r="H270" s="1">
        <v>2352446184900</v>
      </c>
      <c r="I270">
        <f t="shared" si="4"/>
        <v>0</v>
      </c>
    </row>
    <row r="271" spans="1:9">
      <c r="A271">
        <v>20160104</v>
      </c>
      <c r="B271">
        <v>84990</v>
      </c>
      <c r="C271" s="8">
        <v>184100</v>
      </c>
      <c r="D271" s="8">
        <v>176100</v>
      </c>
      <c r="E271">
        <v>168643</v>
      </c>
      <c r="F271" s="8">
        <v>14197877</v>
      </c>
      <c r="G271" s="1">
        <v>2500246139700</v>
      </c>
      <c r="H271" s="1">
        <v>2250221472900</v>
      </c>
      <c r="I271">
        <f t="shared" si="4"/>
        <v>0</v>
      </c>
    </row>
    <row r="272" spans="1:9">
      <c r="A272">
        <v>20160105</v>
      </c>
      <c r="B272">
        <v>84990</v>
      </c>
      <c r="C272" s="8">
        <v>176100</v>
      </c>
      <c r="D272" s="8">
        <v>184100</v>
      </c>
      <c r="E272">
        <v>176305</v>
      </c>
      <c r="F272" s="8">
        <v>14197877</v>
      </c>
      <c r="G272" s="1">
        <v>2613829155700</v>
      </c>
      <c r="H272" s="1">
        <v>2352446184900</v>
      </c>
      <c r="I272">
        <f t="shared" si="4"/>
        <v>0</v>
      </c>
    </row>
    <row r="273" spans="1:9">
      <c r="A273">
        <v>20160106</v>
      </c>
      <c r="B273">
        <v>84990</v>
      </c>
      <c r="C273" s="8">
        <v>184100</v>
      </c>
      <c r="D273" s="8">
        <v>187000</v>
      </c>
      <c r="E273">
        <v>179082</v>
      </c>
      <c r="F273" s="8">
        <v>14197877</v>
      </c>
      <c r="G273" s="1">
        <v>2655002999000</v>
      </c>
      <c r="H273" s="1">
        <v>2389502643000</v>
      </c>
      <c r="I273">
        <f t="shared" si="4"/>
        <v>0</v>
      </c>
    </row>
    <row r="274" spans="1:9">
      <c r="A274">
        <v>20160107</v>
      </c>
      <c r="B274">
        <v>84990</v>
      </c>
      <c r="C274" s="8">
        <v>187000</v>
      </c>
      <c r="D274" s="8">
        <v>182500</v>
      </c>
      <c r="E274">
        <v>174772</v>
      </c>
      <c r="F274" s="8">
        <v>14197877</v>
      </c>
      <c r="G274" s="1">
        <v>2591112552500</v>
      </c>
      <c r="H274" s="1">
        <v>2332001242500</v>
      </c>
      <c r="I274">
        <f t="shared" si="4"/>
        <v>0</v>
      </c>
    </row>
    <row r="275" spans="1:9">
      <c r="A275">
        <v>20160108</v>
      </c>
      <c r="B275">
        <v>84990</v>
      </c>
      <c r="C275" s="8">
        <v>182500</v>
      </c>
      <c r="D275" s="8">
        <v>184100</v>
      </c>
      <c r="E275">
        <v>176305</v>
      </c>
      <c r="F275" s="8">
        <v>14197877</v>
      </c>
      <c r="G275" s="1">
        <v>2613829155700</v>
      </c>
      <c r="H275" s="1">
        <v>2352446184900</v>
      </c>
      <c r="I275">
        <f t="shared" si="4"/>
        <v>0</v>
      </c>
    </row>
    <row r="276" spans="1:9">
      <c r="A276">
        <v>20160111</v>
      </c>
      <c r="B276">
        <v>84990</v>
      </c>
      <c r="C276" s="8">
        <v>184100</v>
      </c>
      <c r="D276" s="8">
        <v>181600</v>
      </c>
      <c r="E276">
        <v>173910</v>
      </c>
      <c r="F276" s="8">
        <v>14197877</v>
      </c>
      <c r="G276" s="1">
        <v>2578334463200</v>
      </c>
      <c r="H276" s="1">
        <v>2320500962400</v>
      </c>
      <c r="I276">
        <f t="shared" si="4"/>
        <v>0</v>
      </c>
    </row>
    <row r="277" spans="1:9">
      <c r="A277">
        <v>20160112</v>
      </c>
      <c r="B277">
        <v>84990</v>
      </c>
      <c r="C277" s="8">
        <v>181600</v>
      </c>
      <c r="D277" s="8">
        <v>177100</v>
      </c>
      <c r="E277">
        <v>169601</v>
      </c>
      <c r="F277" s="8">
        <v>14197877</v>
      </c>
      <c r="G277" s="1">
        <v>2514444016700</v>
      </c>
      <c r="H277" s="1">
        <v>2262999561900</v>
      </c>
      <c r="I277">
        <f t="shared" si="4"/>
        <v>0</v>
      </c>
    </row>
    <row r="278" spans="1:9">
      <c r="A278">
        <v>20160113</v>
      </c>
      <c r="B278">
        <v>84990</v>
      </c>
      <c r="C278" s="8">
        <v>177100</v>
      </c>
      <c r="D278" s="8">
        <v>191000</v>
      </c>
      <c r="E278">
        <v>182912</v>
      </c>
      <c r="F278" s="8">
        <v>14197877</v>
      </c>
      <c r="G278" s="1">
        <v>2711794507000</v>
      </c>
      <c r="H278" s="1">
        <v>2440614999000</v>
      </c>
      <c r="I278">
        <f t="shared" si="4"/>
        <v>0</v>
      </c>
    </row>
    <row r="279" spans="1:9">
      <c r="A279">
        <v>20160114</v>
      </c>
      <c r="B279">
        <v>84990</v>
      </c>
      <c r="C279" s="8">
        <v>191000</v>
      </c>
      <c r="D279" s="8">
        <v>199200</v>
      </c>
      <c r="E279">
        <v>190765</v>
      </c>
      <c r="F279" s="8">
        <v>14197877</v>
      </c>
      <c r="G279" s="1">
        <v>2828217098400</v>
      </c>
      <c r="H279" s="1">
        <v>2545395328800</v>
      </c>
      <c r="I279">
        <f t="shared" si="4"/>
        <v>0</v>
      </c>
    </row>
    <row r="280" spans="1:9">
      <c r="A280">
        <v>20160115</v>
      </c>
      <c r="B280">
        <v>84990</v>
      </c>
      <c r="C280" s="8">
        <v>199200</v>
      </c>
      <c r="D280" s="8">
        <v>195300</v>
      </c>
      <c r="E280">
        <v>187030</v>
      </c>
      <c r="F280" s="8">
        <v>14197877</v>
      </c>
      <c r="G280" s="1">
        <v>2772845378100</v>
      </c>
      <c r="H280" s="1">
        <v>2495560781700</v>
      </c>
      <c r="I280">
        <f t="shared" si="4"/>
        <v>0</v>
      </c>
    </row>
    <row r="281" spans="1:9">
      <c r="A281">
        <v>20160118</v>
      </c>
      <c r="B281">
        <v>84990</v>
      </c>
      <c r="C281" s="8">
        <v>195300</v>
      </c>
      <c r="D281" s="8">
        <v>211800</v>
      </c>
      <c r="E281">
        <v>202832</v>
      </c>
      <c r="F281" s="8">
        <v>14197877</v>
      </c>
      <c r="G281" s="1">
        <v>3007110348600</v>
      </c>
      <c r="H281" s="1">
        <v>2706399250200</v>
      </c>
      <c r="I281">
        <f t="shared" si="4"/>
        <v>0</v>
      </c>
    </row>
    <row r="282" spans="1:9">
      <c r="A282">
        <v>20160119</v>
      </c>
      <c r="B282">
        <v>84990</v>
      </c>
      <c r="C282" s="8">
        <v>211800</v>
      </c>
      <c r="D282" s="8">
        <v>200500</v>
      </c>
      <c r="E282">
        <v>192011</v>
      </c>
      <c r="F282" s="8">
        <v>14197877</v>
      </c>
      <c r="G282" s="1">
        <v>2846674338500</v>
      </c>
      <c r="H282" s="1">
        <v>2562006844500</v>
      </c>
      <c r="I282">
        <f t="shared" si="4"/>
        <v>0</v>
      </c>
    </row>
    <row r="283" spans="1:9">
      <c r="A283">
        <v>20160120</v>
      </c>
      <c r="B283">
        <v>84990</v>
      </c>
      <c r="C283" s="8">
        <v>200500</v>
      </c>
      <c r="D283" s="8">
        <v>189700</v>
      </c>
      <c r="E283">
        <v>181667</v>
      </c>
      <c r="F283" s="8">
        <v>14197877</v>
      </c>
      <c r="G283" s="1">
        <v>2693337266900</v>
      </c>
      <c r="H283" s="1">
        <v>2424003483300</v>
      </c>
      <c r="I283">
        <f t="shared" si="4"/>
        <v>0</v>
      </c>
    </row>
    <row r="284" spans="1:9">
      <c r="A284">
        <v>20160121</v>
      </c>
      <c r="B284">
        <v>84990</v>
      </c>
      <c r="C284" s="8">
        <v>189700</v>
      </c>
      <c r="D284" s="8">
        <v>196700</v>
      </c>
      <c r="E284">
        <v>188371</v>
      </c>
      <c r="F284" s="8">
        <v>14197877</v>
      </c>
      <c r="G284" s="1">
        <v>2792722405900</v>
      </c>
      <c r="H284" s="1">
        <v>2513450106300</v>
      </c>
      <c r="I284">
        <f t="shared" si="4"/>
        <v>0</v>
      </c>
    </row>
    <row r="285" spans="1:9">
      <c r="A285">
        <v>20160122</v>
      </c>
      <c r="B285">
        <v>84990</v>
      </c>
      <c r="C285" s="8">
        <v>196700</v>
      </c>
      <c r="D285" s="8">
        <v>200300</v>
      </c>
      <c r="E285">
        <v>191818</v>
      </c>
      <c r="F285" s="8">
        <v>14197877</v>
      </c>
      <c r="G285" s="1">
        <v>2843834763100</v>
      </c>
      <c r="H285" s="1">
        <v>2559451226700</v>
      </c>
      <c r="I285">
        <f t="shared" si="4"/>
        <v>0</v>
      </c>
    </row>
    <row r="286" spans="1:9">
      <c r="A286">
        <v>20160125</v>
      </c>
      <c r="B286">
        <v>84990</v>
      </c>
      <c r="C286" s="8">
        <v>200300</v>
      </c>
      <c r="D286" s="8">
        <v>201400</v>
      </c>
      <c r="E286">
        <v>192872</v>
      </c>
      <c r="F286" s="8">
        <v>14197877</v>
      </c>
      <c r="G286" s="1">
        <v>2859452427800</v>
      </c>
      <c r="H286" s="1">
        <v>2573507124600</v>
      </c>
      <c r="I286">
        <f t="shared" si="4"/>
        <v>0</v>
      </c>
    </row>
    <row r="287" spans="1:9">
      <c r="A287">
        <v>20160126</v>
      </c>
      <c r="B287">
        <v>84990</v>
      </c>
      <c r="C287" s="8">
        <v>201400</v>
      </c>
      <c r="D287" s="8">
        <v>200000</v>
      </c>
      <c r="E287">
        <v>191532</v>
      </c>
      <c r="F287" s="8">
        <v>14197877</v>
      </c>
      <c r="G287" s="1">
        <v>2839575400000</v>
      </c>
      <c r="H287" s="1">
        <v>2555617800000</v>
      </c>
      <c r="I287">
        <f t="shared" si="4"/>
        <v>0</v>
      </c>
    </row>
    <row r="288" spans="1:9">
      <c r="A288">
        <v>20160127</v>
      </c>
      <c r="B288">
        <v>84990</v>
      </c>
      <c r="C288" s="8">
        <v>200000</v>
      </c>
      <c r="D288" s="8">
        <v>195600</v>
      </c>
      <c r="E288">
        <v>187318</v>
      </c>
      <c r="F288" s="8">
        <v>14197877</v>
      </c>
      <c r="G288" s="1">
        <v>2777104741200</v>
      </c>
      <c r="H288" s="1">
        <v>2499394208400</v>
      </c>
      <c r="I288">
        <f t="shared" si="4"/>
        <v>0</v>
      </c>
    </row>
    <row r="289" spans="1:9">
      <c r="A289">
        <v>20160128</v>
      </c>
      <c r="B289">
        <v>84990</v>
      </c>
      <c r="C289" s="8">
        <v>195600</v>
      </c>
      <c r="D289" s="8">
        <v>195300</v>
      </c>
      <c r="E289">
        <v>187030</v>
      </c>
      <c r="F289" s="8">
        <v>14197877</v>
      </c>
      <c r="G289" s="1">
        <v>2772845378100</v>
      </c>
      <c r="H289" s="1">
        <v>2495560781700</v>
      </c>
      <c r="I289">
        <f t="shared" si="4"/>
        <v>0</v>
      </c>
    </row>
    <row r="290" spans="1:9">
      <c r="A290">
        <v>20160129</v>
      </c>
      <c r="B290">
        <v>84990</v>
      </c>
      <c r="C290" s="8">
        <v>195300</v>
      </c>
      <c r="D290" s="8">
        <v>192700</v>
      </c>
      <c r="E290">
        <v>184541</v>
      </c>
      <c r="F290" s="8">
        <v>14197877</v>
      </c>
      <c r="G290" s="1">
        <v>2735930897900</v>
      </c>
      <c r="H290" s="1">
        <v>2462337750300</v>
      </c>
      <c r="I290">
        <f t="shared" si="4"/>
        <v>0</v>
      </c>
    </row>
    <row r="291" spans="1:9">
      <c r="A291">
        <v>20160201</v>
      </c>
      <c r="B291">
        <v>84990</v>
      </c>
      <c r="C291" s="8">
        <v>192700</v>
      </c>
      <c r="D291" s="8">
        <v>192000</v>
      </c>
      <c r="E291">
        <v>183870</v>
      </c>
      <c r="F291" s="8">
        <v>14197877</v>
      </c>
      <c r="G291" s="1">
        <v>2725992384000</v>
      </c>
      <c r="H291" s="1">
        <v>2453393088000</v>
      </c>
      <c r="I291">
        <f t="shared" si="4"/>
        <v>0</v>
      </c>
    </row>
    <row r="292" spans="1:9">
      <c r="A292">
        <v>20160202</v>
      </c>
      <c r="B292">
        <v>84990</v>
      </c>
      <c r="C292" s="8">
        <v>192000</v>
      </c>
      <c r="D292" s="8">
        <v>197500</v>
      </c>
      <c r="E292">
        <v>189137</v>
      </c>
      <c r="F292" s="8">
        <v>14197877</v>
      </c>
      <c r="G292" s="1">
        <v>2804080707500</v>
      </c>
      <c r="H292" s="1">
        <v>2523672577500</v>
      </c>
      <c r="I292">
        <f t="shared" si="4"/>
        <v>0</v>
      </c>
    </row>
    <row r="293" spans="1:9">
      <c r="A293">
        <v>20160203</v>
      </c>
      <c r="B293">
        <v>84990</v>
      </c>
      <c r="C293" s="8">
        <v>197500</v>
      </c>
      <c r="D293" s="8">
        <v>192700</v>
      </c>
      <c r="E293">
        <v>184541</v>
      </c>
      <c r="F293" s="8">
        <v>14197877</v>
      </c>
      <c r="G293" s="1">
        <v>2735930897900</v>
      </c>
      <c r="H293" s="1">
        <v>2462337750300</v>
      </c>
      <c r="I293">
        <f t="shared" si="4"/>
        <v>0</v>
      </c>
    </row>
    <row r="294" spans="1:9">
      <c r="A294">
        <v>20160204</v>
      </c>
      <c r="B294">
        <v>84990</v>
      </c>
      <c r="C294" s="8">
        <v>192700</v>
      </c>
      <c r="D294" s="8">
        <v>185600</v>
      </c>
      <c r="E294">
        <v>177741</v>
      </c>
      <c r="F294" s="8">
        <v>14197877</v>
      </c>
      <c r="G294" s="1">
        <v>2635125971200</v>
      </c>
      <c r="H294" s="1">
        <v>2371613318400</v>
      </c>
      <c r="I294">
        <f t="shared" si="4"/>
        <v>0</v>
      </c>
    </row>
    <row r="295" spans="1:9">
      <c r="A295">
        <v>20160205</v>
      </c>
      <c r="B295">
        <v>84990</v>
      </c>
      <c r="C295" s="8">
        <v>185600</v>
      </c>
      <c r="D295" s="8">
        <v>181600</v>
      </c>
      <c r="E295">
        <v>173910</v>
      </c>
      <c r="F295" s="8">
        <v>14197877</v>
      </c>
      <c r="G295" s="1">
        <v>2578334463200</v>
      </c>
      <c r="H295" s="1">
        <v>2320500962400</v>
      </c>
      <c r="I295">
        <f t="shared" si="4"/>
        <v>0</v>
      </c>
    </row>
    <row r="296" spans="1:9">
      <c r="A296">
        <v>20160211</v>
      </c>
      <c r="B296">
        <v>84990</v>
      </c>
      <c r="C296" s="8">
        <v>181600</v>
      </c>
      <c r="D296" s="8">
        <v>165700</v>
      </c>
      <c r="E296">
        <v>158684</v>
      </c>
      <c r="F296" s="8">
        <v>14197877</v>
      </c>
      <c r="G296" s="1">
        <v>2352588218900</v>
      </c>
      <c r="H296" s="1">
        <v>2117329347300</v>
      </c>
      <c r="I296">
        <f t="shared" si="4"/>
        <v>0</v>
      </c>
    </row>
    <row r="297" spans="1:9">
      <c r="A297">
        <v>20160212</v>
      </c>
      <c r="B297">
        <v>84990</v>
      </c>
      <c r="C297" s="8">
        <v>165700</v>
      </c>
      <c r="D297" s="8">
        <v>147000</v>
      </c>
      <c r="E297">
        <v>140776</v>
      </c>
      <c r="F297" s="8">
        <v>14197877</v>
      </c>
      <c r="G297" s="1">
        <v>2087087919000</v>
      </c>
      <c r="H297" s="1">
        <v>1878379083000</v>
      </c>
      <c r="I297">
        <f t="shared" si="4"/>
        <v>0</v>
      </c>
    </row>
    <row r="298" spans="1:9">
      <c r="A298">
        <v>20160215</v>
      </c>
      <c r="B298">
        <v>84990</v>
      </c>
      <c r="C298" s="8">
        <v>147000</v>
      </c>
      <c r="D298" s="8">
        <v>153100</v>
      </c>
      <c r="E298">
        <v>146617</v>
      </c>
      <c r="F298" s="8">
        <v>14197877</v>
      </c>
      <c r="G298" s="1">
        <v>2173694968700</v>
      </c>
      <c r="H298" s="1">
        <v>1956325425900</v>
      </c>
      <c r="I298">
        <f t="shared" si="4"/>
        <v>0</v>
      </c>
    </row>
    <row r="299" spans="1:9">
      <c r="A299">
        <v>20160216</v>
      </c>
      <c r="B299">
        <v>84990</v>
      </c>
      <c r="C299" s="8">
        <v>153100</v>
      </c>
      <c r="D299" s="8">
        <v>154100</v>
      </c>
      <c r="E299">
        <v>147574</v>
      </c>
      <c r="F299" s="8">
        <v>14197877</v>
      </c>
      <c r="G299" s="1">
        <v>2187892845700</v>
      </c>
      <c r="H299" s="1">
        <v>1969103514900</v>
      </c>
      <c r="I299">
        <f t="shared" si="4"/>
        <v>0</v>
      </c>
    </row>
    <row r="300" spans="1:9">
      <c r="A300">
        <v>20160217</v>
      </c>
      <c r="B300">
        <v>84990</v>
      </c>
      <c r="C300" s="8">
        <v>154100</v>
      </c>
      <c r="D300" s="8">
        <v>143500</v>
      </c>
      <c r="E300">
        <v>137423</v>
      </c>
      <c r="F300" s="8">
        <v>14197877</v>
      </c>
      <c r="G300" s="1">
        <v>2037395349500</v>
      </c>
      <c r="H300" s="1">
        <v>1833655771500</v>
      </c>
      <c r="I300">
        <f t="shared" si="4"/>
        <v>0</v>
      </c>
    </row>
    <row r="301" spans="1:9">
      <c r="A301">
        <v>20160218</v>
      </c>
      <c r="B301">
        <v>84990</v>
      </c>
      <c r="C301" s="8">
        <v>143500</v>
      </c>
      <c r="D301" s="8">
        <v>152400</v>
      </c>
      <c r="E301">
        <v>145946</v>
      </c>
      <c r="F301" s="8">
        <v>14197877</v>
      </c>
      <c r="G301" s="1">
        <v>2163756454800</v>
      </c>
      <c r="H301" s="1">
        <v>1947380763600</v>
      </c>
      <c r="I301">
        <f t="shared" si="4"/>
        <v>0</v>
      </c>
    </row>
    <row r="302" spans="1:9">
      <c r="A302">
        <v>20160219</v>
      </c>
      <c r="B302">
        <v>84990</v>
      </c>
      <c r="C302" s="8">
        <v>152400</v>
      </c>
      <c r="D302" s="8">
        <v>155100</v>
      </c>
      <c r="E302">
        <v>148532</v>
      </c>
      <c r="F302" s="8">
        <v>14197877</v>
      </c>
      <c r="G302" s="1">
        <v>2202090722700</v>
      </c>
      <c r="H302" s="1">
        <v>1981881603900</v>
      </c>
      <c r="I302">
        <f t="shared" si="4"/>
        <v>0</v>
      </c>
    </row>
    <row r="303" spans="1:9">
      <c r="A303">
        <v>20160222</v>
      </c>
      <c r="B303">
        <v>84990</v>
      </c>
      <c r="C303" s="8">
        <v>155100</v>
      </c>
      <c r="D303" s="8">
        <v>154500</v>
      </c>
      <c r="E303">
        <v>147958</v>
      </c>
      <c r="F303" s="8">
        <v>14197877</v>
      </c>
      <c r="G303" s="1">
        <v>2193571996500</v>
      </c>
      <c r="H303" s="1">
        <v>1974214750500</v>
      </c>
      <c r="I303">
        <f t="shared" si="4"/>
        <v>0</v>
      </c>
    </row>
    <row r="304" spans="1:9">
      <c r="A304">
        <v>20160223</v>
      </c>
      <c r="B304">
        <v>84990</v>
      </c>
      <c r="C304" s="8">
        <v>154500</v>
      </c>
      <c r="D304" s="8">
        <v>150000</v>
      </c>
      <c r="E304">
        <v>143648</v>
      </c>
      <c r="F304" s="8">
        <v>14197877</v>
      </c>
      <c r="G304" s="1">
        <v>2129681550000</v>
      </c>
      <c r="H304" s="1">
        <v>1916713350000</v>
      </c>
      <c r="I304">
        <f t="shared" si="4"/>
        <v>0</v>
      </c>
    </row>
    <row r="305" spans="1:9">
      <c r="A305">
        <v>20160224</v>
      </c>
      <c r="B305">
        <v>84990</v>
      </c>
      <c r="C305" s="8">
        <v>150000</v>
      </c>
      <c r="D305" s="8">
        <v>149400</v>
      </c>
      <c r="E305">
        <v>143074</v>
      </c>
      <c r="F305" s="8">
        <v>14197877</v>
      </c>
      <c r="G305" s="1">
        <v>2121162823800</v>
      </c>
      <c r="H305" s="1">
        <v>1909046496600</v>
      </c>
      <c r="I305">
        <f t="shared" si="4"/>
        <v>0</v>
      </c>
    </row>
    <row r="306" spans="1:9">
      <c r="A306">
        <v>20160225</v>
      </c>
      <c r="B306">
        <v>84990</v>
      </c>
      <c r="C306" s="8">
        <v>149400</v>
      </c>
      <c r="D306" s="8">
        <v>151000</v>
      </c>
      <c r="E306">
        <v>144606</v>
      </c>
      <c r="F306" s="8">
        <v>14197877</v>
      </c>
      <c r="G306" s="1">
        <v>2143879427000</v>
      </c>
      <c r="H306" s="1">
        <v>1929491439000</v>
      </c>
      <c r="I306">
        <f t="shared" si="4"/>
        <v>0</v>
      </c>
    </row>
    <row r="307" spans="1:9">
      <c r="A307">
        <v>20160226</v>
      </c>
      <c r="B307">
        <v>84990</v>
      </c>
      <c r="C307" s="8">
        <v>151000</v>
      </c>
      <c r="D307" s="8">
        <v>149300</v>
      </c>
      <c r="E307">
        <v>142978</v>
      </c>
      <c r="F307" s="8">
        <v>14197877</v>
      </c>
      <c r="G307" s="1">
        <v>2119743036100</v>
      </c>
      <c r="H307" s="1">
        <v>1907768687700</v>
      </c>
      <c r="I307">
        <f t="shared" si="4"/>
        <v>0</v>
      </c>
    </row>
    <row r="308" spans="1:9">
      <c r="A308">
        <v>20160229</v>
      </c>
      <c r="B308">
        <v>84990</v>
      </c>
      <c r="C308" s="8">
        <v>149300</v>
      </c>
      <c r="D308" s="8">
        <v>142800</v>
      </c>
      <c r="E308">
        <v>136753</v>
      </c>
      <c r="F308" s="8">
        <v>14197877</v>
      </c>
      <c r="G308" s="1">
        <v>2027456835600</v>
      </c>
      <c r="H308" s="1">
        <v>1824711109200</v>
      </c>
      <c r="I308">
        <f t="shared" si="4"/>
        <v>0</v>
      </c>
    </row>
    <row r="309" spans="1:9">
      <c r="A309">
        <v>20160302</v>
      </c>
      <c r="B309">
        <v>84990</v>
      </c>
      <c r="C309" s="8">
        <v>142800</v>
      </c>
      <c r="D309" s="8">
        <v>151800</v>
      </c>
      <c r="E309">
        <v>145372</v>
      </c>
      <c r="F309" s="8">
        <v>14197877</v>
      </c>
      <c r="G309" s="1">
        <v>2155237728600</v>
      </c>
      <c r="H309" s="1">
        <v>1939713910200</v>
      </c>
      <c r="I309">
        <f t="shared" si="4"/>
        <v>0</v>
      </c>
    </row>
    <row r="310" spans="1:9">
      <c r="A310">
        <v>20160303</v>
      </c>
      <c r="B310">
        <v>84990</v>
      </c>
      <c r="C310" s="8">
        <v>151800</v>
      </c>
      <c r="D310" s="8">
        <v>169000</v>
      </c>
      <c r="E310">
        <v>161844</v>
      </c>
      <c r="F310" s="8">
        <v>14197877</v>
      </c>
      <c r="G310" s="1">
        <v>2399441213000</v>
      </c>
      <c r="H310" s="1">
        <v>2159497041000</v>
      </c>
      <c r="I310">
        <f t="shared" si="4"/>
        <v>0</v>
      </c>
    </row>
    <row r="311" spans="1:9">
      <c r="A311">
        <v>20160304</v>
      </c>
      <c r="B311">
        <v>84990</v>
      </c>
      <c r="C311" s="8">
        <v>169000</v>
      </c>
      <c r="D311" s="8">
        <v>166800</v>
      </c>
      <c r="E311">
        <v>159738</v>
      </c>
      <c r="F311" s="8">
        <v>14197877</v>
      </c>
      <c r="G311" s="1">
        <v>2368205883600</v>
      </c>
      <c r="H311" s="1">
        <v>2131385245200</v>
      </c>
      <c r="I311">
        <f t="shared" si="4"/>
        <v>0</v>
      </c>
    </row>
    <row r="312" spans="1:9">
      <c r="A312">
        <v>20160307</v>
      </c>
      <c r="B312">
        <v>84990</v>
      </c>
      <c r="C312" s="8">
        <v>166800</v>
      </c>
      <c r="D312" s="8">
        <v>161600</v>
      </c>
      <c r="E312">
        <v>154757</v>
      </c>
      <c r="F312" s="8">
        <v>14197877</v>
      </c>
      <c r="G312" s="1">
        <v>2294376923200</v>
      </c>
      <c r="H312" s="1">
        <v>2064939182400</v>
      </c>
      <c r="I312">
        <f t="shared" si="4"/>
        <v>0</v>
      </c>
    </row>
    <row r="313" spans="1:9">
      <c r="A313">
        <v>20160308</v>
      </c>
      <c r="B313">
        <v>84990</v>
      </c>
      <c r="C313" s="8">
        <v>161600</v>
      </c>
      <c r="D313" s="8">
        <v>158000</v>
      </c>
      <c r="E313">
        <v>151310</v>
      </c>
      <c r="F313" s="8">
        <v>14197877</v>
      </c>
      <c r="G313" s="1">
        <v>2243264566000</v>
      </c>
      <c r="H313" s="1">
        <v>2018938062000</v>
      </c>
      <c r="I313">
        <f t="shared" si="4"/>
        <v>0</v>
      </c>
    </row>
    <row r="314" spans="1:9">
      <c r="A314">
        <v>20160309</v>
      </c>
      <c r="B314">
        <v>84990</v>
      </c>
      <c r="C314" s="8">
        <v>158000</v>
      </c>
      <c r="D314" s="8">
        <v>160400</v>
      </c>
      <c r="E314">
        <v>153608</v>
      </c>
      <c r="F314" s="8">
        <v>14197877</v>
      </c>
      <c r="G314" s="1">
        <v>2277339470800</v>
      </c>
      <c r="H314" s="1">
        <v>2049605475600</v>
      </c>
      <c r="I314">
        <f t="shared" si="4"/>
        <v>0</v>
      </c>
    </row>
    <row r="315" spans="1:9">
      <c r="A315">
        <v>20160310</v>
      </c>
      <c r="B315">
        <v>84990</v>
      </c>
      <c r="C315" s="8">
        <v>160400</v>
      </c>
      <c r="D315" s="8">
        <v>159200</v>
      </c>
      <c r="E315">
        <v>152459</v>
      </c>
      <c r="F315" s="8">
        <v>14197877</v>
      </c>
      <c r="G315" s="1">
        <v>2260302018400</v>
      </c>
      <c r="H315" s="1">
        <v>2034271768800</v>
      </c>
      <c r="I315">
        <f t="shared" si="4"/>
        <v>0</v>
      </c>
    </row>
    <row r="316" spans="1:9">
      <c r="A316">
        <v>20160311</v>
      </c>
      <c r="B316">
        <v>84990</v>
      </c>
      <c r="C316" s="8">
        <v>159200</v>
      </c>
      <c r="D316" s="8">
        <v>159200</v>
      </c>
      <c r="E316">
        <v>152459</v>
      </c>
      <c r="F316" s="8">
        <v>14197877</v>
      </c>
      <c r="G316" s="1">
        <v>2260302018400</v>
      </c>
      <c r="H316" s="1">
        <v>2034271768800</v>
      </c>
      <c r="I316">
        <f t="shared" si="4"/>
        <v>0</v>
      </c>
    </row>
    <row r="317" spans="1:9">
      <c r="A317">
        <v>20160314</v>
      </c>
      <c r="B317">
        <v>84990</v>
      </c>
      <c r="C317" s="8">
        <v>159200</v>
      </c>
      <c r="D317" s="8">
        <v>151900</v>
      </c>
      <c r="E317">
        <v>145467</v>
      </c>
      <c r="F317" s="8">
        <v>14197877</v>
      </c>
      <c r="G317" s="1">
        <v>2156657516300</v>
      </c>
      <c r="H317" s="1">
        <v>1940991719100</v>
      </c>
      <c r="I317">
        <f t="shared" si="4"/>
        <v>0</v>
      </c>
    </row>
    <row r="318" spans="1:9">
      <c r="A318">
        <v>20160315</v>
      </c>
      <c r="B318">
        <v>84990</v>
      </c>
      <c r="C318" s="8">
        <v>151900</v>
      </c>
      <c r="D318" s="8">
        <v>151000</v>
      </c>
      <c r="E318">
        <v>144606</v>
      </c>
      <c r="F318" s="8">
        <v>14197877</v>
      </c>
      <c r="G318" s="1">
        <v>2143879427000</v>
      </c>
      <c r="H318" s="1">
        <v>1929491439000</v>
      </c>
      <c r="I318">
        <f t="shared" si="4"/>
        <v>0</v>
      </c>
    </row>
    <row r="319" spans="1:9">
      <c r="A319">
        <v>20160316</v>
      </c>
      <c r="B319">
        <v>84990</v>
      </c>
      <c r="C319" s="8">
        <v>151000</v>
      </c>
      <c r="D319" s="8">
        <v>151500</v>
      </c>
      <c r="E319">
        <v>145085</v>
      </c>
      <c r="F319" s="8">
        <v>14197877</v>
      </c>
      <c r="G319" s="1">
        <v>2150978365500</v>
      </c>
      <c r="H319" s="1">
        <v>1935880483500</v>
      </c>
      <c r="I319">
        <f t="shared" si="4"/>
        <v>0</v>
      </c>
    </row>
    <row r="320" spans="1:9">
      <c r="A320">
        <v>20160317</v>
      </c>
      <c r="B320">
        <v>84990</v>
      </c>
      <c r="C320" s="8">
        <v>151500</v>
      </c>
      <c r="D320" s="8">
        <v>152100</v>
      </c>
      <c r="E320">
        <v>145660</v>
      </c>
      <c r="F320" s="8">
        <v>14197877</v>
      </c>
      <c r="G320" s="1">
        <v>2159497091700</v>
      </c>
      <c r="H320" s="1">
        <v>1943547336900</v>
      </c>
      <c r="I320">
        <f t="shared" si="4"/>
        <v>0</v>
      </c>
    </row>
    <row r="321" spans="1:10">
      <c r="A321">
        <v>20160318</v>
      </c>
      <c r="B321">
        <v>84990</v>
      </c>
      <c r="C321" s="8">
        <v>152100</v>
      </c>
      <c r="D321" s="8">
        <v>161000</v>
      </c>
      <c r="E321">
        <v>154183</v>
      </c>
      <c r="F321" s="8">
        <v>14197877</v>
      </c>
      <c r="G321" s="1">
        <v>2285858197000</v>
      </c>
      <c r="H321" s="1">
        <v>2057272329000</v>
      </c>
      <c r="I321">
        <f t="shared" si="4"/>
        <v>0</v>
      </c>
    </row>
    <row r="322" spans="1:10">
      <c r="A322">
        <v>20160321</v>
      </c>
      <c r="B322">
        <v>84990</v>
      </c>
      <c r="C322" s="8">
        <v>161000</v>
      </c>
      <c r="D322" s="8">
        <v>161900</v>
      </c>
      <c r="E322">
        <v>155045</v>
      </c>
      <c r="F322" s="8">
        <v>14197877</v>
      </c>
      <c r="G322" s="1">
        <v>2298636286300</v>
      </c>
      <c r="H322" s="1">
        <v>2068772609100</v>
      </c>
      <c r="I322">
        <f t="shared" si="4"/>
        <v>0</v>
      </c>
    </row>
    <row r="323" spans="1:10">
      <c r="A323">
        <v>20160322</v>
      </c>
      <c r="B323">
        <v>84990</v>
      </c>
      <c r="C323" s="8">
        <v>161900</v>
      </c>
      <c r="D323" s="8">
        <v>157500</v>
      </c>
      <c r="E323">
        <v>150831</v>
      </c>
      <c r="F323" s="8">
        <v>14197877</v>
      </c>
      <c r="G323" s="1">
        <v>2236165627500</v>
      </c>
      <c r="H323" s="1">
        <v>2012549017500</v>
      </c>
      <c r="I323">
        <f t="shared" ref="I323:I386" si="5">IF(C323*F323=D322*F322,0,1)</f>
        <v>0</v>
      </c>
    </row>
    <row r="324" spans="1:10">
      <c r="A324">
        <v>20160323</v>
      </c>
      <c r="B324">
        <v>84990</v>
      </c>
      <c r="C324" s="8">
        <v>157500</v>
      </c>
      <c r="D324" s="8">
        <v>163700</v>
      </c>
      <c r="E324">
        <v>156768</v>
      </c>
      <c r="F324" s="8">
        <v>14197877</v>
      </c>
      <c r="G324" s="1">
        <v>2324192464900</v>
      </c>
      <c r="H324" s="1">
        <v>2091773169300</v>
      </c>
      <c r="I324">
        <f t="shared" si="5"/>
        <v>0</v>
      </c>
    </row>
    <row r="325" spans="1:10">
      <c r="A325">
        <v>20160324</v>
      </c>
      <c r="B325">
        <v>84990</v>
      </c>
      <c r="C325" s="8">
        <v>163700</v>
      </c>
      <c r="D325" s="8">
        <v>162400</v>
      </c>
      <c r="E325">
        <v>155524</v>
      </c>
      <c r="F325" s="8">
        <v>14197877</v>
      </c>
      <c r="G325" s="1">
        <v>2305735224800</v>
      </c>
      <c r="H325" s="1">
        <v>2075161653600</v>
      </c>
      <c r="I325">
        <f t="shared" si="5"/>
        <v>0</v>
      </c>
    </row>
    <row r="326" spans="1:10">
      <c r="A326">
        <v>20160325</v>
      </c>
      <c r="B326">
        <v>84990</v>
      </c>
      <c r="C326" s="8">
        <v>162400</v>
      </c>
      <c r="D326" s="8">
        <v>158100</v>
      </c>
      <c r="E326">
        <v>151406</v>
      </c>
      <c r="F326" s="8">
        <v>14197877</v>
      </c>
      <c r="G326" s="1">
        <v>2244684353700</v>
      </c>
      <c r="H326" s="1">
        <v>2020215870900</v>
      </c>
      <c r="I326">
        <f t="shared" si="5"/>
        <v>0</v>
      </c>
    </row>
    <row r="327" spans="1:10">
      <c r="A327">
        <v>20160328</v>
      </c>
      <c r="B327">
        <v>84990</v>
      </c>
      <c r="C327" s="8">
        <v>158100</v>
      </c>
      <c r="D327" s="8">
        <v>152700</v>
      </c>
      <c r="E327">
        <v>146234</v>
      </c>
      <c r="F327" s="8">
        <v>14197877</v>
      </c>
      <c r="G327" s="1">
        <v>2168015817900</v>
      </c>
      <c r="H327" s="1">
        <v>1951214190300</v>
      </c>
      <c r="I327">
        <f t="shared" si="5"/>
        <v>0</v>
      </c>
    </row>
    <row r="328" spans="1:10">
      <c r="A328">
        <v>20160329</v>
      </c>
      <c r="B328">
        <v>84990</v>
      </c>
      <c r="C328" s="8">
        <v>152700</v>
      </c>
      <c r="D328" s="8">
        <v>160500</v>
      </c>
      <c r="E328">
        <v>153704</v>
      </c>
      <c r="F328" s="8">
        <v>14197877</v>
      </c>
      <c r="G328" s="1">
        <v>2278759258500</v>
      </c>
      <c r="H328" s="1">
        <v>2050883284500</v>
      </c>
      <c r="I328">
        <f t="shared" si="5"/>
        <v>0</v>
      </c>
    </row>
    <row r="329" spans="1:10">
      <c r="A329">
        <v>20160330</v>
      </c>
      <c r="B329">
        <v>84990</v>
      </c>
      <c r="C329" s="8">
        <v>160500</v>
      </c>
      <c r="D329" s="8">
        <v>156300</v>
      </c>
      <c r="E329">
        <v>149681</v>
      </c>
      <c r="F329" s="8">
        <v>14197877</v>
      </c>
      <c r="G329" s="1">
        <v>2219128175100</v>
      </c>
      <c r="H329" s="1">
        <v>1997215310700</v>
      </c>
      <c r="I329">
        <f t="shared" si="5"/>
        <v>0</v>
      </c>
    </row>
    <row r="330" spans="1:10">
      <c r="A330">
        <v>20160331</v>
      </c>
      <c r="B330">
        <v>84990</v>
      </c>
      <c r="C330" s="8">
        <v>156300</v>
      </c>
      <c r="D330" s="8">
        <v>153900</v>
      </c>
      <c r="E330">
        <v>147383</v>
      </c>
      <c r="F330" s="8">
        <v>14197877</v>
      </c>
      <c r="G330" s="1">
        <v>2185053270300</v>
      </c>
      <c r="H330" s="1">
        <v>1966547897100</v>
      </c>
      <c r="I330">
        <f t="shared" si="5"/>
        <v>0</v>
      </c>
    </row>
    <row r="331" spans="1:10">
      <c r="A331">
        <v>20160401</v>
      </c>
      <c r="B331">
        <v>84990</v>
      </c>
      <c r="C331" s="8">
        <v>153900</v>
      </c>
      <c r="D331" s="8">
        <v>155400</v>
      </c>
      <c r="E331">
        <v>148820</v>
      </c>
      <c r="F331" s="8">
        <v>14197877</v>
      </c>
      <c r="G331" s="1">
        <v>2206350085800</v>
      </c>
      <c r="H331" s="1">
        <v>1985715030600</v>
      </c>
      <c r="I331">
        <f t="shared" si="5"/>
        <v>0</v>
      </c>
    </row>
    <row r="332" spans="1:10">
      <c r="A332">
        <v>20160404</v>
      </c>
      <c r="B332">
        <v>84990</v>
      </c>
      <c r="C332" s="8">
        <v>155400</v>
      </c>
      <c r="D332" s="8">
        <v>157900</v>
      </c>
      <c r="E332">
        <v>151213</v>
      </c>
      <c r="F332" s="8">
        <v>14197877</v>
      </c>
      <c r="G332" s="1">
        <v>2241844778300</v>
      </c>
      <c r="H332" s="1">
        <v>2017660253100</v>
      </c>
      <c r="I332">
        <f t="shared" si="5"/>
        <v>0</v>
      </c>
    </row>
    <row r="333" spans="1:10">
      <c r="A333" s="8">
        <v>20160405</v>
      </c>
      <c r="B333" s="8">
        <v>84990</v>
      </c>
      <c r="C333" s="8">
        <v>157900</v>
      </c>
      <c r="D333" s="8">
        <v>153800</v>
      </c>
      <c r="E333" s="8">
        <v>147288</v>
      </c>
      <c r="F333" s="8">
        <v>14306260</v>
      </c>
      <c r="G333" s="9">
        <v>2200302788000</v>
      </c>
      <c r="H333" s="9">
        <v>1980272509200</v>
      </c>
      <c r="I333" s="8">
        <f t="shared" si="5"/>
        <v>1</v>
      </c>
      <c r="J333" t="s">
        <v>32</v>
      </c>
    </row>
    <row r="334" spans="1:10">
      <c r="A334">
        <v>20160406</v>
      </c>
      <c r="B334">
        <v>84990</v>
      </c>
      <c r="C334" s="8">
        <v>153800</v>
      </c>
      <c r="D334" s="8">
        <v>151700</v>
      </c>
      <c r="E334">
        <v>145276</v>
      </c>
      <c r="F334" s="8">
        <v>14306260</v>
      </c>
      <c r="G334" s="1">
        <v>2170259642000</v>
      </c>
      <c r="H334" s="1">
        <v>1953233677800</v>
      </c>
      <c r="I334">
        <f t="shared" si="5"/>
        <v>0</v>
      </c>
    </row>
    <row r="335" spans="1:10">
      <c r="A335">
        <v>20160407</v>
      </c>
      <c r="B335">
        <v>84990</v>
      </c>
      <c r="C335" s="8">
        <v>151700</v>
      </c>
      <c r="D335" s="8">
        <v>153500</v>
      </c>
      <c r="E335">
        <v>147000</v>
      </c>
      <c r="F335" s="8">
        <v>14306260</v>
      </c>
      <c r="G335" s="1">
        <v>2196010910000</v>
      </c>
      <c r="H335" s="1">
        <v>1976409819000</v>
      </c>
      <c r="I335">
        <f t="shared" si="5"/>
        <v>0</v>
      </c>
    </row>
    <row r="336" spans="1:10">
      <c r="A336">
        <v>20160408</v>
      </c>
      <c r="B336">
        <v>84990</v>
      </c>
      <c r="C336" s="8">
        <v>153500</v>
      </c>
      <c r="D336" s="8">
        <v>153400</v>
      </c>
      <c r="E336">
        <v>146904</v>
      </c>
      <c r="F336" s="8">
        <v>14306260</v>
      </c>
      <c r="G336" s="1">
        <v>2194580284000</v>
      </c>
      <c r="H336" s="1">
        <v>1975122255600</v>
      </c>
      <c r="I336">
        <f t="shared" si="5"/>
        <v>0</v>
      </c>
    </row>
    <row r="337" spans="1:9">
      <c r="A337">
        <v>20160411</v>
      </c>
      <c r="B337">
        <v>84990</v>
      </c>
      <c r="C337" s="8">
        <v>153400</v>
      </c>
      <c r="D337" s="8">
        <v>151000</v>
      </c>
      <c r="E337">
        <v>144606</v>
      </c>
      <c r="F337" s="8">
        <v>14306260</v>
      </c>
      <c r="G337" s="1">
        <v>2160245260000</v>
      </c>
      <c r="H337" s="1">
        <v>1944220734000</v>
      </c>
      <c r="I337">
        <f t="shared" si="5"/>
        <v>0</v>
      </c>
    </row>
    <row r="338" spans="1:9">
      <c r="A338">
        <v>20160412</v>
      </c>
      <c r="B338">
        <v>84990</v>
      </c>
      <c r="C338" s="8">
        <v>151000</v>
      </c>
      <c r="D338" s="8">
        <v>149500</v>
      </c>
      <c r="E338">
        <v>143169</v>
      </c>
      <c r="F338" s="8">
        <v>14306260</v>
      </c>
      <c r="G338" s="1">
        <v>2138785870000</v>
      </c>
      <c r="H338" s="1">
        <v>1924907283000</v>
      </c>
      <c r="I338">
        <f t="shared" si="5"/>
        <v>0</v>
      </c>
    </row>
    <row r="339" spans="1:9">
      <c r="A339">
        <v>20160414</v>
      </c>
      <c r="B339">
        <v>84990</v>
      </c>
      <c r="C339" s="8">
        <v>149500</v>
      </c>
      <c r="D339" s="8">
        <v>145800</v>
      </c>
      <c r="E339">
        <v>139626</v>
      </c>
      <c r="F339" s="8">
        <v>14306260</v>
      </c>
      <c r="G339" s="1">
        <v>2085852708000</v>
      </c>
      <c r="H339" s="1">
        <v>1877267437200</v>
      </c>
      <c r="I339">
        <f t="shared" si="5"/>
        <v>0</v>
      </c>
    </row>
    <row r="340" spans="1:9">
      <c r="A340">
        <v>20160415</v>
      </c>
      <c r="B340">
        <v>84990</v>
      </c>
      <c r="C340" s="8">
        <v>145800</v>
      </c>
      <c r="D340" s="8">
        <v>146000</v>
      </c>
      <c r="E340">
        <v>139818</v>
      </c>
      <c r="F340" s="8">
        <v>14306260</v>
      </c>
      <c r="G340" s="1">
        <v>2088713960000</v>
      </c>
      <c r="H340" s="1">
        <v>1879842564000</v>
      </c>
      <c r="I340">
        <f t="shared" si="5"/>
        <v>0</v>
      </c>
    </row>
    <row r="341" spans="1:9">
      <c r="A341">
        <v>20160418</v>
      </c>
      <c r="B341">
        <v>84990</v>
      </c>
      <c r="C341" s="8">
        <v>146000</v>
      </c>
      <c r="D341" s="8">
        <v>148000</v>
      </c>
      <c r="E341">
        <v>141733</v>
      </c>
      <c r="F341" s="8">
        <v>14306260</v>
      </c>
      <c r="G341" s="1">
        <v>2117326480000</v>
      </c>
      <c r="H341" s="1">
        <v>1905593832000</v>
      </c>
      <c r="I341">
        <f t="shared" si="5"/>
        <v>0</v>
      </c>
    </row>
    <row r="342" spans="1:9">
      <c r="A342">
        <v>20160419</v>
      </c>
      <c r="B342">
        <v>84990</v>
      </c>
      <c r="C342" s="8">
        <v>148000</v>
      </c>
      <c r="D342" s="8">
        <v>149000</v>
      </c>
      <c r="E342">
        <v>142690</v>
      </c>
      <c r="F342" s="8">
        <v>14306260</v>
      </c>
      <c r="G342" s="1">
        <v>2131632740000</v>
      </c>
      <c r="H342" s="1">
        <v>1918469466000</v>
      </c>
      <c r="I342">
        <f t="shared" si="5"/>
        <v>0</v>
      </c>
    </row>
    <row r="343" spans="1:9">
      <c r="A343">
        <v>20160420</v>
      </c>
      <c r="B343">
        <v>84990</v>
      </c>
      <c r="C343" s="8">
        <v>149000</v>
      </c>
      <c r="D343" s="8">
        <v>151600</v>
      </c>
      <c r="E343">
        <v>145181</v>
      </c>
      <c r="F343" s="8">
        <v>14306260</v>
      </c>
      <c r="G343" s="1">
        <v>2168829016000</v>
      </c>
      <c r="H343" s="1">
        <v>1951946114400</v>
      </c>
      <c r="I343">
        <f t="shared" si="5"/>
        <v>0</v>
      </c>
    </row>
    <row r="344" spans="1:9">
      <c r="A344">
        <v>20160421</v>
      </c>
      <c r="B344">
        <v>84990</v>
      </c>
      <c r="C344" s="8">
        <v>151600</v>
      </c>
      <c r="D344" s="8">
        <v>149800</v>
      </c>
      <c r="E344">
        <v>143457</v>
      </c>
      <c r="F344" s="8">
        <v>14306260</v>
      </c>
      <c r="G344" s="1">
        <v>2143077748000</v>
      </c>
      <c r="H344" s="1">
        <v>1928769973200</v>
      </c>
      <c r="I344">
        <f t="shared" si="5"/>
        <v>0</v>
      </c>
    </row>
    <row r="345" spans="1:9">
      <c r="A345">
        <v>20160422</v>
      </c>
      <c r="B345">
        <v>84990</v>
      </c>
      <c r="C345" s="8">
        <v>149800</v>
      </c>
      <c r="D345" s="8">
        <v>147000</v>
      </c>
      <c r="E345">
        <v>140776</v>
      </c>
      <c r="F345" s="8">
        <v>14306260</v>
      </c>
      <c r="G345" s="1">
        <v>2103020220000</v>
      </c>
      <c r="H345" s="1">
        <v>1892718198000</v>
      </c>
      <c r="I345">
        <f t="shared" si="5"/>
        <v>0</v>
      </c>
    </row>
    <row r="346" spans="1:9">
      <c r="A346">
        <v>20160425</v>
      </c>
      <c r="B346">
        <v>84990</v>
      </c>
      <c r="C346" s="8">
        <v>147000</v>
      </c>
      <c r="D346" s="8">
        <v>147000</v>
      </c>
      <c r="E346">
        <v>140776</v>
      </c>
      <c r="F346" s="8">
        <v>14306260</v>
      </c>
      <c r="G346" s="1">
        <v>2103020220000</v>
      </c>
      <c r="H346" s="1">
        <v>1892718198000</v>
      </c>
      <c r="I346">
        <f t="shared" si="5"/>
        <v>0</v>
      </c>
    </row>
    <row r="347" spans="1:9">
      <c r="A347">
        <v>20160426</v>
      </c>
      <c r="B347">
        <v>84990</v>
      </c>
      <c r="C347" s="8">
        <v>147000</v>
      </c>
      <c r="D347" s="8">
        <v>147700</v>
      </c>
      <c r="E347">
        <v>141446</v>
      </c>
      <c r="F347" s="8">
        <v>14306260</v>
      </c>
      <c r="G347" s="1">
        <v>2113034602000</v>
      </c>
      <c r="H347" s="1">
        <v>1796079411700</v>
      </c>
      <c r="I347">
        <f t="shared" si="5"/>
        <v>0</v>
      </c>
    </row>
    <row r="348" spans="1:9">
      <c r="A348">
        <v>20160427</v>
      </c>
      <c r="B348">
        <v>84990</v>
      </c>
      <c r="C348" s="8">
        <v>147700</v>
      </c>
      <c r="D348" s="8">
        <v>146500</v>
      </c>
      <c r="E348">
        <v>140297</v>
      </c>
      <c r="F348" s="8">
        <v>14306260</v>
      </c>
      <c r="G348" s="1">
        <v>2095867090000</v>
      </c>
      <c r="H348" s="1">
        <v>1781487026500</v>
      </c>
      <c r="I348">
        <f t="shared" si="5"/>
        <v>0</v>
      </c>
    </row>
    <row r="349" spans="1:9">
      <c r="A349">
        <v>20160428</v>
      </c>
      <c r="B349">
        <v>84990</v>
      </c>
      <c r="C349" s="8">
        <v>146500</v>
      </c>
      <c r="D349" s="8">
        <v>143100</v>
      </c>
      <c r="E349">
        <v>137040</v>
      </c>
      <c r="F349" s="8">
        <v>14306260</v>
      </c>
      <c r="G349" s="1">
        <v>2047225806000</v>
      </c>
      <c r="H349" s="1">
        <v>1740141935100</v>
      </c>
      <c r="I349">
        <f t="shared" si="5"/>
        <v>0</v>
      </c>
    </row>
    <row r="350" spans="1:9">
      <c r="A350">
        <v>20160429</v>
      </c>
      <c r="B350">
        <v>84990</v>
      </c>
      <c r="C350" s="8">
        <v>143100</v>
      </c>
      <c r="D350" s="8">
        <v>141000</v>
      </c>
      <c r="E350">
        <v>135030</v>
      </c>
      <c r="F350" s="8">
        <v>14306260</v>
      </c>
      <c r="G350" s="1">
        <v>2017182660000</v>
      </c>
      <c r="H350" s="1">
        <v>1714605261000</v>
      </c>
      <c r="I350">
        <f t="shared" si="5"/>
        <v>0</v>
      </c>
    </row>
    <row r="351" spans="1:9">
      <c r="A351">
        <v>20160502</v>
      </c>
      <c r="B351">
        <v>84990</v>
      </c>
      <c r="C351" s="8">
        <v>141000</v>
      </c>
      <c r="D351" s="8">
        <v>133400</v>
      </c>
      <c r="E351">
        <v>127751</v>
      </c>
      <c r="F351" s="8">
        <v>14306260</v>
      </c>
      <c r="G351" s="1">
        <v>1908455084000</v>
      </c>
      <c r="H351" s="1">
        <v>1622186821400</v>
      </c>
      <c r="I351">
        <f t="shared" si="5"/>
        <v>0</v>
      </c>
    </row>
    <row r="352" spans="1:9">
      <c r="A352">
        <v>20160503</v>
      </c>
      <c r="B352">
        <v>84990</v>
      </c>
      <c r="C352" s="8">
        <v>133400</v>
      </c>
      <c r="D352" s="8">
        <v>136500</v>
      </c>
      <c r="E352">
        <v>130719</v>
      </c>
      <c r="F352" s="8">
        <v>14306260</v>
      </c>
      <c r="G352" s="1">
        <v>1952804490000</v>
      </c>
      <c r="H352" s="1">
        <v>1659883816500</v>
      </c>
      <c r="I352">
        <f t="shared" si="5"/>
        <v>0</v>
      </c>
    </row>
    <row r="353" spans="1:9">
      <c r="A353">
        <v>20160504</v>
      </c>
      <c r="B353">
        <v>84990</v>
      </c>
      <c r="C353" s="8">
        <v>136500</v>
      </c>
      <c r="D353" s="8">
        <v>130700</v>
      </c>
      <c r="E353">
        <v>125165</v>
      </c>
      <c r="F353" s="8">
        <v>14306260</v>
      </c>
      <c r="G353" s="1">
        <v>1869828182000</v>
      </c>
      <c r="H353" s="1">
        <v>1589353954700</v>
      </c>
      <c r="I353">
        <f t="shared" si="5"/>
        <v>0</v>
      </c>
    </row>
    <row r="354" spans="1:9">
      <c r="A354">
        <v>20160509</v>
      </c>
      <c r="B354">
        <v>84990</v>
      </c>
      <c r="C354" s="8">
        <v>130700</v>
      </c>
      <c r="D354" s="8">
        <v>129400</v>
      </c>
      <c r="E354">
        <v>123921</v>
      </c>
      <c r="F354" s="8">
        <v>14306260</v>
      </c>
      <c r="G354" s="1">
        <v>1851230044000</v>
      </c>
      <c r="H354" s="1">
        <v>1573545537400</v>
      </c>
      <c r="I354">
        <f t="shared" si="5"/>
        <v>0</v>
      </c>
    </row>
    <row r="355" spans="1:9">
      <c r="A355">
        <v>20160510</v>
      </c>
      <c r="B355">
        <v>84990</v>
      </c>
      <c r="C355" s="8">
        <v>129400</v>
      </c>
      <c r="D355" s="8">
        <v>131700</v>
      </c>
      <c r="E355">
        <v>126123</v>
      </c>
      <c r="F355" s="8">
        <v>14306260</v>
      </c>
      <c r="G355" s="1">
        <v>1884134442000</v>
      </c>
      <c r="H355" s="1">
        <v>1601514275700</v>
      </c>
      <c r="I355">
        <f t="shared" si="5"/>
        <v>0</v>
      </c>
    </row>
    <row r="356" spans="1:9">
      <c r="A356">
        <v>20160511</v>
      </c>
      <c r="B356">
        <v>84990</v>
      </c>
      <c r="C356" s="8">
        <v>131700</v>
      </c>
      <c r="D356" s="8">
        <v>130100</v>
      </c>
      <c r="E356">
        <v>124591</v>
      </c>
      <c r="F356" s="8">
        <v>14306260</v>
      </c>
      <c r="G356" s="1">
        <v>1861244426000</v>
      </c>
      <c r="H356" s="1">
        <v>1582057762100</v>
      </c>
      <c r="I356">
        <f t="shared" si="5"/>
        <v>0</v>
      </c>
    </row>
    <row r="357" spans="1:9">
      <c r="A357">
        <v>20160512</v>
      </c>
      <c r="B357">
        <v>84990</v>
      </c>
      <c r="C357" s="8">
        <v>130100</v>
      </c>
      <c r="D357" s="8">
        <v>133000</v>
      </c>
      <c r="E357">
        <v>127368</v>
      </c>
      <c r="F357" s="8">
        <v>14306260</v>
      </c>
      <c r="G357" s="1">
        <v>1902732580000</v>
      </c>
      <c r="H357" s="1">
        <v>1617322693000</v>
      </c>
      <c r="I357">
        <f t="shared" si="5"/>
        <v>0</v>
      </c>
    </row>
    <row r="358" spans="1:9">
      <c r="A358">
        <v>20160513</v>
      </c>
      <c r="B358">
        <v>84990</v>
      </c>
      <c r="C358" s="8">
        <v>133000</v>
      </c>
      <c r="D358" s="8">
        <v>134000</v>
      </c>
      <c r="E358">
        <v>128326</v>
      </c>
      <c r="F358" s="8">
        <v>14306260</v>
      </c>
      <c r="G358" s="1">
        <v>1917038840000</v>
      </c>
      <c r="H358" s="1">
        <v>1629483014000</v>
      </c>
      <c r="I358">
        <f t="shared" si="5"/>
        <v>0</v>
      </c>
    </row>
    <row r="359" spans="1:9">
      <c r="A359">
        <v>20160516</v>
      </c>
      <c r="B359">
        <v>84990</v>
      </c>
      <c r="C359" s="8">
        <v>134000</v>
      </c>
      <c r="D359" s="8">
        <v>133300</v>
      </c>
      <c r="E359">
        <v>127656</v>
      </c>
      <c r="F359" s="8">
        <v>14306260</v>
      </c>
      <c r="G359" s="1">
        <v>1907024458000</v>
      </c>
      <c r="H359" s="1">
        <v>1620970789300</v>
      </c>
      <c r="I359">
        <f t="shared" si="5"/>
        <v>0</v>
      </c>
    </row>
    <row r="360" spans="1:9">
      <c r="A360">
        <v>20160517</v>
      </c>
      <c r="B360">
        <v>84990</v>
      </c>
      <c r="C360" s="8">
        <v>133300</v>
      </c>
      <c r="D360" s="8">
        <v>131000</v>
      </c>
      <c r="E360">
        <v>125452</v>
      </c>
      <c r="F360" s="8">
        <v>14306260</v>
      </c>
      <c r="G360" s="1">
        <v>1874120060000</v>
      </c>
      <c r="H360" s="1">
        <v>1593002051000</v>
      </c>
      <c r="I360">
        <f t="shared" si="5"/>
        <v>0</v>
      </c>
    </row>
    <row r="361" spans="1:9">
      <c r="A361">
        <v>20160518</v>
      </c>
      <c r="B361">
        <v>84990</v>
      </c>
      <c r="C361" s="8">
        <v>131000</v>
      </c>
      <c r="D361" s="8">
        <v>131500</v>
      </c>
      <c r="E361">
        <v>125931</v>
      </c>
      <c r="F361" s="8">
        <v>14306260</v>
      </c>
      <c r="G361" s="1">
        <v>1881273190000</v>
      </c>
      <c r="H361" s="1">
        <v>1599082211500</v>
      </c>
      <c r="I361">
        <f t="shared" si="5"/>
        <v>0</v>
      </c>
    </row>
    <row r="362" spans="1:9">
      <c r="A362">
        <v>20160519</v>
      </c>
      <c r="B362">
        <v>84990</v>
      </c>
      <c r="C362" s="8">
        <v>131500</v>
      </c>
      <c r="D362" s="8">
        <v>128300</v>
      </c>
      <c r="E362">
        <v>122867</v>
      </c>
      <c r="F362" s="8">
        <v>14306260</v>
      </c>
      <c r="G362" s="1">
        <v>1835493158000</v>
      </c>
      <c r="H362" s="1">
        <v>1560169184300</v>
      </c>
      <c r="I362">
        <f t="shared" si="5"/>
        <v>0</v>
      </c>
    </row>
    <row r="363" spans="1:9">
      <c r="A363">
        <v>20160520</v>
      </c>
      <c r="B363">
        <v>84990</v>
      </c>
      <c r="C363" s="8">
        <v>128300</v>
      </c>
      <c r="D363" s="8">
        <v>133800</v>
      </c>
      <c r="E363">
        <v>128135</v>
      </c>
      <c r="F363" s="8">
        <v>14306260</v>
      </c>
      <c r="G363" s="1">
        <v>1914177588000</v>
      </c>
      <c r="H363" s="1">
        <v>1627050949800</v>
      </c>
      <c r="I363">
        <f t="shared" si="5"/>
        <v>0</v>
      </c>
    </row>
    <row r="364" spans="1:9">
      <c r="A364">
        <v>20160523</v>
      </c>
      <c r="B364">
        <v>84990</v>
      </c>
      <c r="C364" s="8">
        <v>133800</v>
      </c>
      <c r="D364" s="8">
        <v>135400</v>
      </c>
      <c r="E364">
        <v>129666</v>
      </c>
      <c r="F364" s="8">
        <v>14306260</v>
      </c>
      <c r="G364" s="1">
        <v>1937067604000</v>
      </c>
      <c r="H364" s="1">
        <v>1646507463400</v>
      </c>
      <c r="I364">
        <f t="shared" si="5"/>
        <v>0</v>
      </c>
    </row>
    <row r="365" spans="1:9">
      <c r="A365">
        <v>20160524</v>
      </c>
      <c r="B365">
        <v>84990</v>
      </c>
      <c r="C365" s="8">
        <v>135400</v>
      </c>
      <c r="D365" s="8">
        <v>137100</v>
      </c>
      <c r="E365">
        <v>131295</v>
      </c>
      <c r="F365" s="8">
        <v>14306260</v>
      </c>
      <c r="G365" s="1">
        <v>1961388246000</v>
      </c>
      <c r="H365" s="1">
        <v>1667180009100</v>
      </c>
      <c r="I365">
        <f t="shared" si="5"/>
        <v>0</v>
      </c>
    </row>
    <row r="366" spans="1:9">
      <c r="A366">
        <v>20160525</v>
      </c>
      <c r="B366">
        <v>84990</v>
      </c>
      <c r="C366" s="8">
        <v>137100</v>
      </c>
      <c r="D366" s="8">
        <v>134200</v>
      </c>
      <c r="E366">
        <v>128517</v>
      </c>
      <c r="F366" s="8">
        <v>14306260</v>
      </c>
      <c r="G366" s="1">
        <v>1919900092000</v>
      </c>
      <c r="H366" s="1">
        <v>1631915078200</v>
      </c>
      <c r="I366">
        <f t="shared" si="5"/>
        <v>0</v>
      </c>
    </row>
    <row r="367" spans="1:9">
      <c r="A367">
        <v>20160526</v>
      </c>
      <c r="B367">
        <v>84990</v>
      </c>
      <c r="C367" s="8">
        <v>134200</v>
      </c>
      <c r="D367" s="8">
        <v>131200</v>
      </c>
      <c r="E367">
        <v>125644</v>
      </c>
      <c r="F367" s="8">
        <v>14306260</v>
      </c>
      <c r="G367" s="1">
        <v>1876981312000</v>
      </c>
      <c r="H367" s="1">
        <v>1595434115200</v>
      </c>
      <c r="I367">
        <f t="shared" si="5"/>
        <v>0</v>
      </c>
    </row>
    <row r="368" spans="1:9">
      <c r="A368">
        <v>20160527</v>
      </c>
      <c r="B368">
        <v>84990</v>
      </c>
      <c r="C368" s="8">
        <v>131200</v>
      </c>
      <c r="D368" s="8">
        <v>132800</v>
      </c>
      <c r="E368">
        <v>127177</v>
      </c>
      <c r="F368" s="8">
        <v>14306260</v>
      </c>
      <c r="G368" s="1">
        <v>1899871328000</v>
      </c>
      <c r="H368" s="1">
        <v>1614890628800</v>
      </c>
      <c r="I368">
        <f t="shared" si="5"/>
        <v>0</v>
      </c>
    </row>
    <row r="369" spans="1:9">
      <c r="A369">
        <v>20160530</v>
      </c>
      <c r="B369">
        <v>84990</v>
      </c>
      <c r="C369" s="8">
        <v>132800</v>
      </c>
      <c r="D369" s="8">
        <v>154500</v>
      </c>
      <c r="E369">
        <v>147958</v>
      </c>
      <c r="F369" s="8">
        <v>14306260</v>
      </c>
      <c r="G369" s="1">
        <v>2210317170000</v>
      </c>
      <c r="H369" s="1">
        <v>1878769594500</v>
      </c>
      <c r="I369">
        <f t="shared" si="5"/>
        <v>0</v>
      </c>
    </row>
    <row r="370" spans="1:9">
      <c r="A370">
        <v>20160531</v>
      </c>
      <c r="B370">
        <v>84990</v>
      </c>
      <c r="C370" s="8">
        <v>154500</v>
      </c>
      <c r="D370" s="8">
        <v>154300</v>
      </c>
      <c r="E370">
        <v>147766</v>
      </c>
      <c r="F370" s="8">
        <v>14306260</v>
      </c>
      <c r="G370" s="1">
        <v>2207455918000</v>
      </c>
      <c r="H370" s="1">
        <v>1876337530300</v>
      </c>
      <c r="I370">
        <f t="shared" si="5"/>
        <v>0</v>
      </c>
    </row>
    <row r="371" spans="1:9">
      <c r="A371">
        <v>20160601</v>
      </c>
      <c r="B371">
        <v>84990</v>
      </c>
      <c r="C371" s="8">
        <v>154300</v>
      </c>
      <c r="D371" s="8">
        <v>155100</v>
      </c>
      <c r="E371">
        <v>148532</v>
      </c>
      <c r="F371" s="8">
        <v>14306260</v>
      </c>
      <c r="G371" s="1">
        <v>2218900926000</v>
      </c>
      <c r="H371" s="1">
        <v>1886065787100</v>
      </c>
      <c r="I371">
        <f t="shared" si="5"/>
        <v>0</v>
      </c>
    </row>
    <row r="372" spans="1:9">
      <c r="A372">
        <v>20160602</v>
      </c>
      <c r="B372">
        <v>84990</v>
      </c>
      <c r="C372" s="8">
        <v>155100</v>
      </c>
      <c r="D372" s="8">
        <v>152700</v>
      </c>
      <c r="E372">
        <v>146234</v>
      </c>
      <c r="F372" s="8">
        <v>14306260</v>
      </c>
      <c r="G372" s="1">
        <v>2184565902000</v>
      </c>
      <c r="H372" s="1">
        <v>1856881016700</v>
      </c>
      <c r="I372">
        <f t="shared" si="5"/>
        <v>0</v>
      </c>
    </row>
    <row r="373" spans="1:9">
      <c r="A373">
        <v>20160603</v>
      </c>
      <c r="B373">
        <v>84990</v>
      </c>
      <c r="C373" s="8">
        <v>152700</v>
      </c>
      <c r="D373" s="8">
        <v>154800</v>
      </c>
      <c r="E373">
        <v>148245</v>
      </c>
      <c r="F373" s="8">
        <v>14306260</v>
      </c>
      <c r="G373" s="1">
        <v>2214609048000</v>
      </c>
      <c r="H373" s="1">
        <v>1882417690800</v>
      </c>
      <c r="I373">
        <f t="shared" si="5"/>
        <v>0</v>
      </c>
    </row>
    <row r="374" spans="1:9">
      <c r="A374">
        <v>20160607</v>
      </c>
      <c r="B374">
        <v>84990</v>
      </c>
      <c r="C374" s="8">
        <v>154800</v>
      </c>
      <c r="D374" s="8">
        <v>157000</v>
      </c>
      <c r="E374">
        <v>150352</v>
      </c>
      <c r="F374" s="8">
        <v>14306260</v>
      </c>
      <c r="G374" s="1">
        <v>2246082820000</v>
      </c>
      <c r="H374" s="1">
        <v>1909170397000</v>
      </c>
      <c r="I374">
        <f t="shared" si="5"/>
        <v>0</v>
      </c>
    </row>
    <row r="375" spans="1:9">
      <c r="A375">
        <v>20160608</v>
      </c>
      <c r="B375">
        <v>84990</v>
      </c>
      <c r="C375" s="8">
        <v>157000</v>
      </c>
      <c r="D375" s="8">
        <v>158300</v>
      </c>
      <c r="E375">
        <v>151597</v>
      </c>
      <c r="F375" s="8">
        <v>14306260</v>
      </c>
      <c r="G375" s="1">
        <v>2264680958000</v>
      </c>
      <c r="H375" s="1">
        <v>1924978814300</v>
      </c>
      <c r="I375">
        <f t="shared" si="5"/>
        <v>0</v>
      </c>
    </row>
    <row r="376" spans="1:9">
      <c r="A376">
        <v>20160609</v>
      </c>
      <c r="B376">
        <v>84990</v>
      </c>
      <c r="C376" s="8">
        <v>158300</v>
      </c>
      <c r="D376" s="8">
        <v>157400</v>
      </c>
      <c r="E376">
        <v>150735</v>
      </c>
      <c r="F376" s="8">
        <v>14306260</v>
      </c>
      <c r="G376" s="1">
        <v>2251805324000</v>
      </c>
      <c r="H376" s="1">
        <v>1914034525400</v>
      </c>
      <c r="I376">
        <f t="shared" si="5"/>
        <v>0</v>
      </c>
    </row>
    <row r="377" spans="1:9">
      <c r="A377">
        <v>20160610</v>
      </c>
      <c r="B377">
        <v>84990</v>
      </c>
      <c r="C377" s="8">
        <v>157400</v>
      </c>
      <c r="D377" s="8">
        <v>154500</v>
      </c>
      <c r="E377">
        <v>147958</v>
      </c>
      <c r="F377" s="8">
        <v>14306260</v>
      </c>
      <c r="G377" s="1">
        <v>2210317170000</v>
      </c>
      <c r="H377" s="1">
        <v>1878769594500</v>
      </c>
      <c r="I377">
        <f t="shared" si="5"/>
        <v>0</v>
      </c>
    </row>
    <row r="378" spans="1:9">
      <c r="A378">
        <v>20160613</v>
      </c>
      <c r="B378">
        <v>84990</v>
      </c>
      <c r="C378" s="8">
        <v>154500</v>
      </c>
      <c r="D378" s="8">
        <v>146800</v>
      </c>
      <c r="E378">
        <v>140584</v>
      </c>
      <c r="F378" s="8">
        <v>14306260</v>
      </c>
      <c r="G378" s="1">
        <v>2100158968000</v>
      </c>
      <c r="H378" s="1">
        <v>1785135122800</v>
      </c>
      <c r="I378">
        <f t="shared" si="5"/>
        <v>0</v>
      </c>
    </row>
    <row r="379" spans="1:9">
      <c r="A379">
        <v>20160614</v>
      </c>
      <c r="B379">
        <v>84990</v>
      </c>
      <c r="C379" s="8">
        <v>146800</v>
      </c>
      <c r="D379" s="8">
        <v>145000</v>
      </c>
      <c r="E379">
        <v>138860</v>
      </c>
      <c r="F379" s="8">
        <v>14306260</v>
      </c>
      <c r="G379" s="1">
        <v>2074407700000</v>
      </c>
      <c r="H379" s="1">
        <v>1763246545000</v>
      </c>
      <c r="I379">
        <f t="shared" si="5"/>
        <v>0</v>
      </c>
    </row>
    <row r="380" spans="1:9">
      <c r="A380">
        <v>20160615</v>
      </c>
      <c r="B380">
        <v>84990</v>
      </c>
      <c r="C380" s="8">
        <v>145000</v>
      </c>
      <c r="D380" s="8">
        <v>149000</v>
      </c>
      <c r="E380">
        <v>142690</v>
      </c>
      <c r="F380" s="8">
        <v>14306260</v>
      </c>
      <c r="G380" s="1">
        <v>2131632740000</v>
      </c>
      <c r="H380" s="1">
        <v>1811887829000</v>
      </c>
      <c r="I380">
        <f t="shared" si="5"/>
        <v>0</v>
      </c>
    </row>
    <row r="381" spans="1:9">
      <c r="A381">
        <v>20160616</v>
      </c>
      <c r="B381">
        <v>84990</v>
      </c>
      <c r="C381" s="8">
        <v>149000</v>
      </c>
      <c r="D381" s="8">
        <v>142400</v>
      </c>
      <c r="E381">
        <v>136370</v>
      </c>
      <c r="F381" s="8">
        <v>14306260</v>
      </c>
      <c r="G381" s="1">
        <v>2037211424000</v>
      </c>
      <c r="H381" s="1">
        <v>1731629710400</v>
      </c>
      <c r="I381">
        <f t="shared" si="5"/>
        <v>0</v>
      </c>
    </row>
    <row r="382" spans="1:9">
      <c r="A382">
        <v>20160617</v>
      </c>
      <c r="B382">
        <v>84990</v>
      </c>
      <c r="C382" s="8">
        <v>142400</v>
      </c>
      <c r="D382" s="8">
        <v>142500</v>
      </c>
      <c r="E382">
        <v>136465</v>
      </c>
      <c r="F382" s="8">
        <v>14306260</v>
      </c>
      <c r="G382" s="1">
        <v>2038642050000</v>
      </c>
      <c r="H382" s="1">
        <v>1732845742500</v>
      </c>
      <c r="I382">
        <f t="shared" si="5"/>
        <v>0</v>
      </c>
    </row>
    <row r="383" spans="1:9">
      <c r="A383">
        <v>20160620</v>
      </c>
      <c r="B383">
        <v>84990</v>
      </c>
      <c r="C383" s="8">
        <v>142500</v>
      </c>
      <c r="D383" s="8">
        <v>143100</v>
      </c>
      <c r="E383">
        <v>137040</v>
      </c>
      <c r="F383" s="8">
        <v>14306260</v>
      </c>
      <c r="G383" s="1">
        <v>2047225806000</v>
      </c>
      <c r="H383" s="1">
        <v>1740141935100</v>
      </c>
      <c r="I383">
        <f t="shared" si="5"/>
        <v>0</v>
      </c>
    </row>
    <row r="384" spans="1:9">
      <c r="A384">
        <v>20160621</v>
      </c>
      <c r="B384">
        <v>84990</v>
      </c>
      <c r="C384" s="8">
        <v>143100</v>
      </c>
      <c r="D384" s="8">
        <v>147100</v>
      </c>
      <c r="E384">
        <v>140871</v>
      </c>
      <c r="F384" s="8">
        <v>14306260</v>
      </c>
      <c r="G384" s="1">
        <v>2104450846000</v>
      </c>
      <c r="H384" s="1">
        <v>1788783219100</v>
      </c>
      <c r="I384">
        <f t="shared" si="5"/>
        <v>0</v>
      </c>
    </row>
    <row r="385" spans="1:9">
      <c r="A385">
        <v>20160622</v>
      </c>
      <c r="B385">
        <v>84990</v>
      </c>
      <c r="C385" s="8">
        <v>147100</v>
      </c>
      <c r="D385" s="8">
        <v>143500</v>
      </c>
      <c r="E385">
        <v>137423</v>
      </c>
      <c r="F385" s="8">
        <v>14306260</v>
      </c>
      <c r="G385" s="1">
        <v>2052948310000</v>
      </c>
      <c r="H385" s="1">
        <v>1745006063500</v>
      </c>
      <c r="I385">
        <f t="shared" si="5"/>
        <v>0</v>
      </c>
    </row>
    <row r="386" spans="1:9">
      <c r="A386">
        <v>20160623</v>
      </c>
      <c r="B386">
        <v>84990</v>
      </c>
      <c r="C386" s="8">
        <v>143500</v>
      </c>
      <c r="D386" s="8">
        <v>139600</v>
      </c>
      <c r="E386">
        <v>133689</v>
      </c>
      <c r="F386" s="8">
        <v>14306260</v>
      </c>
      <c r="G386" s="1">
        <v>1997153896000</v>
      </c>
      <c r="H386" s="1">
        <v>1697580811600</v>
      </c>
      <c r="I386">
        <f t="shared" si="5"/>
        <v>0</v>
      </c>
    </row>
    <row r="387" spans="1:9">
      <c r="A387">
        <v>20160624</v>
      </c>
      <c r="B387">
        <v>84990</v>
      </c>
      <c r="C387" s="8">
        <v>139600</v>
      </c>
      <c r="D387" s="8">
        <v>132000</v>
      </c>
      <c r="E387">
        <v>126410</v>
      </c>
      <c r="F387" s="8">
        <v>14306260</v>
      </c>
      <c r="G387" s="1">
        <v>1888426320000</v>
      </c>
      <c r="H387" s="1">
        <v>1605162372000</v>
      </c>
      <c r="I387">
        <f t="shared" ref="I387:I450" si="6">IF(C387*F387=D386*F386,0,1)</f>
        <v>0</v>
      </c>
    </row>
    <row r="388" spans="1:9">
      <c r="A388">
        <v>20160627</v>
      </c>
      <c r="B388">
        <v>84990</v>
      </c>
      <c r="C388" s="8">
        <v>132000</v>
      </c>
      <c r="D388" s="8">
        <v>133000</v>
      </c>
      <c r="E388">
        <v>127368</v>
      </c>
      <c r="F388" s="8">
        <v>14306260</v>
      </c>
      <c r="G388" s="1">
        <v>1902732580000</v>
      </c>
      <c r="H388" s="1">
        <v>1617322693000</v>
      </c>
      <c r="I388">
        <f t="shared" si="6"/>
        <v>0</v>
      </c>
    </row>
    <row r="389" spans="1:9">
      <c r="A389">
        <v>20160628</v>
      </c>
      <c r="B389">
        <v>84990</v>
      </c>
      <c r="C389" s="8">
        <v>133000</v>
      </c>
      <c r="D389" s="8">
        <v>137800</v>
      </c>
      <c r="E389">
        <v>131965</v>
      </c>
      <c r="F389" s="8">
        <v>14306260</v>
      </c>
      <c r="G389" s="1">
        <v>1971402628000</v>
      </c>
      <c r="H389" s="1">
        <v>1675692233800</v>
      </c>
      <c r="I389">
        <f t="shared" si="6"/>
        <v>0</v>
      </c>
    </row>
    <row r="390" spans="1:9">
      <c r="A390">
        <v>20160629</v>
      </c>
      <c r="B390">
        <v>84990</v>
      </c>
      <c r="C390" s="8">
        <v>137800</v>
      </c>
      <c r="D390" s="8">
        <v>138100</v>
      </c>
      <c r="E390">
        <v>132252</v>
      </c>
      <c r="F390" s="8">
        <v>14306260</v>
      </c>
      <c r="G390" s="1">
        <v>1975694506000</v>
      </c>
      <c r="H390" s="1">
        <v>1679340330100</v>
      </c>
      <c r="I390">
        <f t="shared" si="6"/>
        <v>0</v>
      </c>
    </row>
    <row r="391" spans="1:9">
      <c r="A391">
        <v>20160630</v>
      </c>
      <c r="B391">
        <v>84990</v>
      </c>
      <c r="C391" s="8">
        <v>138100</v>
      </c>
      <c r="D391" s="8">
        <v>141500</v>
      </c>
      <c r="E391">
        <v>135509</v>
      </c>
      <c r="F391" s="8">
        <v>14306260</v>
      </c>
      <c r="G391" s="1">
        <v>2024335790000</v>
      </c>
      <c r="H391" s="1">
        <v>1720685421500</v>
      </c>
      <c r="I391">
        <f t="shared" si="6"/>
        <v>0</v>
      </c>
    </row>
    <row r="392" spans="1:9">
      <c r="A392">
        <v>20160701</v>
      </c>
      <c r="B392">
        <v>84990</v>
      </c>
      <c r="C392" s="8">
        <v>141500</v>
      </c>
      <c r="D392" s="8">
        <v>144400</v>
      </c>
      <c r="E392">
        <v>138286</v>
      </c>
      <c r="F392" s="8">
        <v>14306260</v>
      </c>
      <c r="G392" s="1">
        <v>2065823944000</v>
      </c>
      <c r="H392" s="1">
        <v>1755950352400</v>
      </c>
      <c r="I392">
        <f t="shared" si="6"/>
        <v>0</v>
      </c>
    </row>
    <row r="393" spans="1:9">
      <c r="A393">
        <v>20160704</v>
      </c>
      <c r="B393">
        <v>84990</v>
      </c>
      <c r="C393" s="8">
        <v>144400</v>
      </c>
      <c r="D393" s="8">
        <v>143600</v>
      </c>
      <c r="E393">
        <v>137519</v>
      </c>
      <c r="F393" s="8">
        <v>14306260</v>
      </c>
      <c r="G393" s="1">
        <v>2054378936000</v>
      </c>
      <c r="H393" s="1">
        <v>1746222095600</v>
      </c>
      <c r="I393">
        <f t="shared" si="6"/>
        <v>0</v>
      </c>
    </row>
    <row r="394" spans="1:9">
      <c r="A394">
        <v>20160705</v>
      </c>
      <c r="B394">
        <v>84990</v>
      </c>
      <c r="C394" s="8">
        <v>143600</v>
      </c>
      <c r="D394" s="8">
        <v>146100</v>
      </c>
      <c r="E394">
        <v>139914</v>
      </c>
      <c r="F394" s="8">
        <v>14306260</v>
      </c>
      <c r="G394" s="1">
        <v>2090144586000</v>
      </c>
      <c r="H394" s="1">
        <v>1776622898100</v>
      </c>
      <c r="I394">
        <f t="shared" si="6"/>
        <v>0</v>
      </c>
    </row>
    <row r="395" spans="1:9">
      <c r="A395">
        <v>20160706</v>
      </c>
      <c r="B395">
        <v>84990</v>
      </c>
      <c r="C395" s="8">
        <v>146100</v>
      </c>
      <c r="D395" s="8">
        <v>143700</v>
      </c>
      <c r="E395">
        <v>137615</v>
      </c>
      <c r="F395" s="8">
        <v>14306260</v>
      </c>
      <c r="G395" s="1">
        <v>2055809562000</v>
      </c>
      <c r="H395" s="1">
        <v>1747438127700</v>
      </c>
      <c r="I395">
        <f t="shared" si="6"/>
        <v>0</v>
      </c>
    </row>
    <row r="396" spans="1:9">
      <c r="A396">
        <v>20160707</v>
      </c>
      <c r="B396">
        <v>84990</v>
      </c>
      <c r="C396" s="8">
        <v>143700</v>
      </c>
      <c r="D396" s="8">
        <v>147500</v>
      </c>
      <c r="E396">
        <v>141254</v>
      </c>
      <c r="F396" s="8">
        <v>14306260</v>
      </c>
      <c r="G396" s="1">
        <v>2110173350000</v>
      </c>
      <c r="H396" s="1">
        <v>1793647347500</v>
      </c>
      <c r="I396">
        <f t="shared" si="6"/>
        <v>0</v>
      </c>
    </row>
    <row r="397" spans="1:9">
      <c r="A397">
        <v>20160708</v>
      </c>
      <c r="B397">
        <v>84990</v>
      </c>
      <c r="C397" s="8">
        <v>147500</v>
      </c>
      <c r="D397" s="8">
        <v>143900</v>
      </c>
      <c r="E397">
        <v>137807</v>
      </c>
      <c r="F397" s="8">
        <v>14306260</v>
      </c>
      <c r="G397" s="1">
        <v>2058670814000</v>
      </c>
      <c r="H397" s="1">
        <v>1749870191900</v>
      </c>
      <c r="I397">
        <f t="shared" si="6"/>
        <v>0</v>
      </c>
    </row>
    <row r="398" spans="1:9">
      <c r="A398">
        <v>20160711</v>
      </c>
      <c r="B398">
        <v>84990</v>
      </c>
      <c r="C398" s="8">
        <v>143900</v>
      </c>
      <c r="D398" s="8">
        <v>143700</v>
      </c>
      <c r="E398">
        <v>137615</v>
      </c>
      <c r="F398" s="8">
        <v>14306260</v>
      </c>
      <c r="G398" s="1">
        <v>2055809562000</v>
      </c>
      <c r="H398" s="1">
        <v>1747438127700</v>
      </c>
      <c r="I398">
        <f t="shared" si="6"/>
        <v>0</v>
      </c>
    </row>
    <row r="399" spans="1:9">
      <c r="A399">
        <v>20160712</v>
      </c>
      <c r="B399">
        <v>84990</v>
      </c>
      <c r="C399" s="8">
        <v>143700</v>
      </c>
      <c r="D399" s="8">
        <v>143900</v>
      </c>
      <c r="E399">
        <v>137807</v>
      </c>
      <c r="F399" s="8">
        <v>14306260</v>
      </c>
      <c r="G399" s="1">
        <v>2058670814000</v>
      </c>
      <c r="H399" s="1">
        <v>1749870191900</v>
      </c>
      <c r="I399">
        <f t="shared" si="6"/>
        <v>0</v>
      </c>
    </row>
    <row r="400" spans="1:9">
      <c r="A400">
        <v>20160713</v>
      </c>
      <c r="B400">
        <v>84990</v>
      </c>
      <c r="C400" s="8">
        <v>143900</v>
      </c>
      <c r="D400" s="8">
        <v>143700</v>
      </c>
      <c r="E400">
        <v>137615</v>
      </c>
      <c r="F400" s="8">
        <v>14306260</v>
      </c>
      <c r="G400" s="1">
        <v>2055809562000</v>
      </c>
      <c r="H400" s="1">
        <v>1742298553500</v>
      </c>
      <c r="I400">
        <f t="shared" si="6"/>
        <v>0</v>
      </c>
    </row>
    <row r="401" spans="1:9">
      <c r="A401">
        <v>20160714</v>
      </c>
      <c r="B401">
        <v>84990</v>
      </c>
      <c r="C401" s="8">
        <v>143700</v>
      </c>
      <c r="D401" s="8">
        <v>142300</v>
      </c>
      <c r="E401">
        <v>136274</v>
      </c>
      <c r="F401" s="8">
        <v>14306260</v>
      </c>
      <c r="G401" s="1">
        <v>2035780798000</v>
      </c>
      <c r="H401" s="1">
        <v>1725324176500</v>
      </c>
      <c r="I401">
        <f t="shared" si="6"/>
        <v>0</v>
      </c>
    </row>
    <row r="402" spans="1:9">
      <c r="A402">
        <v>20160715</v>
      </c>
      <c r="B402">
        <v>84990</v>
      </c>
      <c r="C402" s="8">
        <v>142300</v>
      </c>
      <c r="D402" s="8">
        <v>139800</v>
      </c>
      <c r="E402">
        <v>133880</v>
      </c>
      <c r="F402" s="8">
        <v>14306260</v>
      </c>
      <c r="G402" s="1">
        <v>2000015148000</v>
      </c>
      <c r="H402" s="1">
        <v>1695012789000</v>
      </c>
      <c r="I402">
        <f t="shared" si="6"/>
        <v>0</v>
      </c>
    </row>
    <row r="403" spans="1:9">
      <c r="A403">
        <v>20160718</v>
      </c>
      <c r="B403">
        <v>84990</v>
      </c>
      <c r="C403" s="8">
        <v>139800</v>
      </c>
      <c r="D403" s="8">
        <v>138100</v>
      </c>
      <c r="E403">
        <v>132252</v>
      </c>
      <c r="F403" s="8">
        <v>14306260</v>
      </c>
      <c r="G403" s="1">
        <v>1975694506000</v>
      </c>
      <c r="H403" s="1">
        <v>1674401045500</v>
      </c>
      <c r="I403">
        <f t="shared" si="6"/>
        <v>0</v>
      </c>
    </row>
    <row r="404" spans="1:9">
      <c r="A404">
        <v>20160719</v>
      </c>
      <c r="B404">
        <v>84990</v>
      </c>
      <c r="C404" s="8">
        <v>138100</v>
      </c>
      <c r="D404" s="8">
        <v>138500</v>
      </c>
      <c r="E404">
        <v>132635</v>
      </c>
      <c r="F404" s="8">
        <v>14306260</v>
      </c>
      <c r="G404" s="1">
        <v>1981417010000</v>
      </c>
      <c r="H404" s="1">
        <v>1679250867500</v>
      </c>
      <c r="I404">
        <f t="shared" si="6"/>
        <v>0</v>
      </c>
    </row>
    <row r="405" spans="1:9">
      <c r="A405">
        <v>20160720</v>
      </c>
      <c r="B405">
        <v>84990</v>
      </c>
      <c r="C405" s="8">
        <v>138500</v>
      </c>
      <c r="D405" s="8">
        <v>143000</v>
      </c>
      <c r="E405">
        <v>136944</v>
      </c>
      <c r="F405" s="8">
        <v>14306260</v>
      </c>
      <c r="G405" s="1">
        <v>2045795180000</v>
      </c>
      <c r="H405" s="1">
        <v>1733811365000</v>
      </c>
      <c r="I405">
        <f t="shared" si="6"/>
        <v>0</v>
      </c>
    </row>
    <row r="406" spans="1:9">
      <c r="A406">
        <v>20160721</v>
      </c>
      <c r="B406">
        <v>84990</v>
      </c>
      <c r="C406" s="8">
        <v>143000</v>
      </c>
      <c r="D406" s="8">
        <v>140200</v>
      </c>
      <c r="E406">
        <v>134263</v>
      </c>
      <c r="F406" s="8">
        <v>14306260</v>
      </c>
      <c r="G406" s="1">
        <v>2005737652000</v>
      </c>
      <c r="H406" s="1">
        <v>1699862611000</v>
      </c>
      <c r="I406">
        <f t="shared" si="6"/>
        <v>0</v>
      </c>
    </row>
    <row r="407" spans="1:9">
      <c r="A407">
        <v>20160722</v>
      </c>
      <c r="B407">
        <v>84990</v>
      </c>
      <c r="C407" s="8">
        <v>140200</v>
      </c>
      <c r="D407" s="8">
        <v>124800</v>
      </c>
      <c r="E407">
        <v>119515</v>
      </c>
      <c r="F407" s="8">
        <v>14306260</v>
      </c>
      <c r="G407" s="1">
        <v>1785421248000</v>
      </c>
      <c r="H407" s="1">
        <v>1513144464000</v>
      </c>
      <c r="I407">
        <f t="shared" si="6"/>
        <v>0</v>
      </c>
    </row>
    <row r="408" spans="1:9">
      <c r="A408">
        <v>20160725</v>
      </c>
      <c r="B408">
        <v>84990</v>
      </c>
      <c r="C408" s="8">
        <v>124800</v>
      </c>
      <c r="D408" s="8">
        <v>125600</v>
      </c>
      <c r="E408">
        <v>120282</v>
      </c>
      <c r="F408" s="8">
        <v>14306260</v>
      </c>
      <c r="G408" s="1">
        <v>1796866256000</v>
      </c>
      <c r="H408" s="1">
        <v>1522844108000</v>
      </c>
      <c r="I408">
        <f t="shared" si="6"/>
        <v>0</v>
      </c>
    </row>
    <row r="409" spans="1:9">
      <c r="A409">
        <v>20160726</v>
      </c>
      <c r="B409">
        <v>84990</v>
      </c>
      <c r="C409" s="8">
        <v>125600</v>
      </c>
      <c r="D409" s="8">
        <v>127600</v>
      </c>
      <c r="E409">
        <v>122196</v>
      </c>
      <c r="F409" s="8">
        <v>14306260</v>
      </c>
      <c r="G409" s="1">
        <v>1825478776000</v>
      </c>
      <c r="H409" s="1">
        <v>1547093218000</v>
      </c>
      <c r="I409">
        <f t="shared" si="6"/>
        <v>0</v>
      </c>
    </row>
    <row r="410" spans="1:9">
      <c r="A410">
        <v>20160727</v>
      </c>
      <c r="B410">
        <v>84990</v>
      </c>
      <c r="C410" s="8">
        <v>127600</v>
      </c>
      <c r="D410" s="8">
        <v>125000</v>
      </c>
      <c r="E410">
        <v>119707</v>
      </c>
      <c r="F410" s="8">
        <v>14306260</v>
      </c>
      <c r="G410" s="1">
        <v>1788282500000</v>
      </c>
      <c r="H410" s="1">
        <v>1515569375000</v>
      </c>
      <c r="I410">
        <f t="shared" si="6"/>
        <v>0</v>
      </c>
    </row>
    <row r="411" spans="1:9">
      <c r="A411">
        <v>20160728</v>
      </c>
      <c r="B411">
        <v>84990</v>
      </c>
      <c r="C411" s="8">
        <v>125000</v>
      </c>
      <c r="D411" s="8">
        <v>126400</v>
      </c>
      <c r="E411">
        <v>121047</v>
      </c>
      <c r="F411" s="8">
        <v>14306260</v>
      </c>
      <c r="G411" s="1">
        <v>1808311264000</v>
      </c>
      <c r="H411" s="1">
        <v>1532543752000</v>
      </c>
      <c r="I411">
        <f t="shared" si="6"/>
        <v>0</v>
      </c>
    </row>
    <row r="412" spans="1:9">
      <c r="A412">
        <v>20160729</v>
      </c>
      <c r="B412">
        <v>84990</v>
      </c>
      <c r="C412" s="8">
        <v>126400</v>
      </c>
      <c r="D412" s="8">
        <v>127300</v>
      </c>
      <c r="E412">
        <v>121910</v>
      </c>
      <c r="F412" s="8">
        <v>14306260</v>
      </c>
      <c r="G412" s="1">
        <v>1821186898000</v>
      </c>
      <c r="H412" s="1">
        <v>1543455851500</v>
      </c>
      <c r="I412">
        <f t="shared" si="6"/>
        <v>0</v>
      </c>
    </row>
    <row r="413" spans="1:9">
      <c r="A413">
        <v>20160801</v>
      </c>
      <c r="B413">
        <v>84990</v>
      </c>
      <c r="C413" s="8">
        <v>127300</v>
      </c>
      <c r="D413" s="8">
        <v>127000</v>
      </c>
      <c r="E413">
        <v>121622</v>
      </c>
      <c r="F413" s="8">
        <v>14306260</v>
      </c>
      <c r="G413" s="1">
        <v>1816895020000</v>
      </c>
      <c r="H413" s="1">
        <v>1539818485000</v>
      </c>
      <c r="I413">
        <f t="shared" si="6"/>
        <v>0</v>
      </c>
    </row>
    <row r="414" spans="1:9">
      <c r="A414">
        <v>20160802</v>
      </c>
      <c r="B414">
        <v>84990</v>
      </c>
      <c r="C414" s="8">
        <v>127000</v>
      </c>
      <c r="D414" s="8">
        <v>125100</v>
      </c>
      <c r="E414">
        <v>119803</v>
      </c>
      <c r="F414" s="8">
        <v>14306260</v>
      </c>
      <c r="G414" s="1">
        <v>1789713126000</v>
      </c>
      <c r="H414" s="1">
        <v>1516781830500</v>
      </c>
      <c r="I414">
        <f t="shared" si="6"/>
        <v>0</v>
      </c>
    </row>
    <row r="415" spans="1:9">
      <c r="A415">
        <v>20160803</v>
      </c>
      <c r="B415">
        <v>84990</v>
      </c>
      <c r="C415" s="8">
        <v>125100</v>
      </c>
      <c r="D415" s="8">
        <v>121700</v>
      </c>
      <c r="E415">
        <v>116547</v>
      </c>
      <c r="F415" s="8">
        <v>14306260</v>
      </c>
      <c r="G415" s="1">
        <v>1741071842000</v>
      </c>
      <c r="H415" s="1">
        <v>1475558343500</v>
      </c>
      <c r="I415">
        <f t="shared" si="6"/>
        <v>0</v>
      </c>
    </row>
    <row r="416" spans="1:9">
      <c r="A416">
        <v>20160804</v>
      </c>
      <c r="B416">
        <v>84990</v>
      </c>
      <c r="C416" s="8">
        <v>121700</v>
      </c>
      <c r="D416" s="8">
        <v>122000</v>
      </c>
      <c r="E416">
        <v>116834</v>
      </c>
      <c r="F416" s="8">
        <v>14306260</v>
      </c>
      <c r="G416" s="1">
        <v>1745363720000</v>
      </c>
      <c r="H416" s="1">
        <v>1479195710000</v>
      </c>
      <c r="I416">
        <f t="shared" si="6"/>
        <v>0</v>
      </c>
    </row>
    <row r="417" spans="1:9">
      <c r="A417">
        <v>20160805</v>
      </c>
      <c r="B417">
        <v>84990</v>
      </c>
      <c r="C417" s="8">
        <v>122000</v>
      </c>
      <c r="D417" s="8">
        <v>119500</v>
      </c>
      <c r="E417">
        <v>114440</v>
      </c>
      <c r="F417" s="8">
        <v>14306260</v>
      </c>
      <c r="G417" s="1">
        <v>1709598070000</v>
      </c>
      <c r="H417" s="1">
        <v>1448884322500</v>
      </c>
      <c r="I417">
        <f t="shared" si="6"/>
        <v>0</v>
      </c>
    </row>
    <row r="418" spans="1:9">
      <c r="A418">
        <v>20160808</v>
      </c>
      <c r="B418">
        <v>84990</v>
      </c>
      <c r="C418" s="8">
        <v>119500</v>
      </c>
      <c r="D418" s="8">
        <v>121500</v>
      </c>
      <c r="E418">
        <v>116355</v>
      </c>
      <c r="F418" s="8">
        <v>14306260</v>
      </c>
      <c r="G418" s="1">
        <v>1738210590000</v>
      </c>
      <c r="H418" s="1">
        <v>1473133432500</v>
      </c>
      <c r="I418">
        <f t="shared" si="6"/>
        <v>0</v>
      </c>
    </row>
    <row r="419" spans="1:9">
      <c r="A419">
        <v>20160809</v>
      </c>
      <c r="B419">
        <v>84990</v>
      </c>
      <c r="C419" s="8">
        <v>121500</v>
      </c>
      <c r="D419" s="8">
        <v>123800</v>
      </c>
      <c r="E419">
        <v>118557</v>
      </c>
      <c r="F419" s="8">
        <v>14306260</v>
      </c>
      <c r="G419" s="1">
        <v>1771114988000</v>
      </c>
      <c r="H419" s="1">
        <v>1501019909000</v>
      </c>
      <c r="I419">
        <f t="shared" si="6"/>
        <v>0</v>
      </c>
    </row>
    <row r="420" spans="1:9">
      <c r="A420">
        <v>20160810</v>
      </c>
      <c r="B420">
        <v>84990</v>
      </c>
      <c r="C420" s="8">
        <v>123800</v>
      </c>
      <c r="D420" s="8">
        <v>126500</v>
      </c>
      <c r="E420">
        <v>121143</v>
      </c>
      <c r="F420" s="8">
        <v>14306260</v>
      </c>
      <c r="G420" s="1">
        <v>1809741890000</v>
      </c>
      <c r="H420" s="1">
        <v>1533756207500</v>
      </c>
      <c r="I420">
        <f t="shared" si="6"/>
        <v>0</v>
      </c>
    </row>
    <row r="421" spans="1:9">
      <c r="A421">
        <v>20160811</v>
      </c>
      <c r="B421">
        <v>84990</v>
      </c>
      <c r="C421" s="8">
        <v>126500</v>
      </c>
      <c r="D421" s="8">
        <v>125600</v>
      </c>
      <c r="E421">
        <v>120282</v>
      </c>
      <c r="F421" s="8">
        <v>14306260</v>
      </c>
      <c r="G421" s="1">
        <v>1796866256000</v>
      </c>
      <c r="H421" s="1">
        <v>1522844108000</v>
      </c>
      <c r="I421">
        <f t="shared" si="6"/>
        <v>0</v>
      </c>
    </row>
    <row r="422" spans="1:9">
      <c r="A422">
        <v>20160812</v>
      </c>
      <c r="B422">
        <v>84990</v>
      </c>
      <c r="C422" s="8">
        <v>125600</v>
      </c>
      <c r="D422" s="8">
        <v>125400</v>
      </c>
      <c r="E422">
        <v>120090</v>
      </c>
      <c r="F422" s="8">
        <v>14306260</v>
      </c>
      <c r="G422" s="1">
        <v>1794005004000</v>
      </c>
      <c r="H422" s="1">
        <v>1520419197000</v>
      </c>
      <c r="I422">
        <f t="shared" si="6"/>
        <v>0</v>
      </c>
    </row>
    <row r="423" spans="1:9">
      <c r="A423">
        <v>20160816</v>
      </c>
      <c r="B423">
        <v>84990</v>
      </c>
      <c r="C423" s="8">
        <v>125400</v>
      </c>
      <c r="D423" s="8">
        <v>124900</v>
      </c>
      <c r="E423">
        <v>119611</v>
      </c>
      <c r="F423" s="8">
        <v>14306260</v>
      </c>
      <c r="G423" s="1">
        <v>1786851874000</v>
      </c>
      <c r="H423" s="1">
        <v>1514356919500</v>
      </c>
      <c r="I423">
        <f t="shared" si="6"/>
        <v>0</v>
      </c>
    </row>
    <row r="424" spans="1:9">
      <c r="A424">
        <v>20160817</v>
      </c>
      <c r="B424">
        <v>84990</v>
      </c>
      <c r="C424" s="8">
        <v>124900</v>
      </c>
      <c r="D424" s="8">
        <v>122500</v>
      </c>
      <c r="E424">
        <v>117313</v>
      </c>
      <c r="F424" s="8">
        <v>14306260</v>
      </c>
      <c r="G424" s="1">
        <v>1752516850000</v>
      </c>
      <c r="H424" s="1">
        <v>1485257987500</v>
      </c>
      <c r="I424">
        <f t="shared" si="6"/>
        <v>0</v>
      </c>
    </row>
    <row r="425" spans="1:9">
      <c r="A425">
        <v>20160818</v>
      </c>
      <c r="B425">
        <v>84990</v>
      </c>
      <c r="C425" s="8">
        <v>122500</v>
      </c>
      <c r="D425" s="8">
        <v>122500</v>
      </c>
      <c r="E425">
        <v>117313</v>
      </c>
      <c r="F425" s="8">
        <v>14306260</v>
      </c>
      <c r="G425" s="1">
        <v>1752516850000</v>
      </c>
      <c r="H425" s="1">
        <v>1485257987500</v>
      </c>
      <c r="I425">
        <f t="shared" si="6"/>
        <v>0</v>
      </c>
    </row>
    <row r="426" spans="1:9">
      <c r="A426">
        <v>20160819</v>
      </c>
      <c r="B426">
        <v>84990</v>
      </c>
      <c r="C426" s="8">
        <v>122500</v>
      </c>
      <c r="D426" s="8">
        <v>122000</v>
      </c>
      <c r="E426">
        <v>116834</v>
      </c>
      <c r="F426" s="8">
        <v>14306260</v>
      </c>
      <c r="G426" s="1">
        <v>1745363720000</v>
      </c>
      <c r="H426" s="1">
        <v>1479195710000</v>
      </c>
      <c r="I426">
        <f t="shared" si="6"/>
        <v>0</v>
      </c>
    </row>
    <row r="427" spans="1:9">
      <c r="A427">
        <v>20160822</v>
      </c>
      <c r="B427">
        <v>84990</v>
      </c>
      <c r="C427" s="8">
        <v>122000</v>
      </c>
      <c r="D427" s="8">
        <v>120600</v>
      </c>
      <c r="E427">
        <v>115493</v>
      </c>
      <c r="F427" s="8">
        <v>14306260</v>
      </c>
      <c r="G427" s="1">
        <v>1725334956000</v>
      </c>
      <c r="H427" s="1">
        <v>1462221333000</v>
      </c>
      <c r="I427">
        <f t="shared" si="6"/>
        <v>0</v>
      </c>
    </row>
    <row r="428" spans="1:9">
      <c r="A428">
        <v>20160823</v>
      </c>
      <c r="B428">
        <v>84990</v>
      </c>
      <c r="C428" s="8">
        <v>120600</v>
      </c>
      <c r="D428" s="8">
        <v>122400</v>
      </c>
      <c r="E428">
        <v>117217</v>
      </c>
      <c r="F428" s="8">
        <v>14306260</v>
      </c>
      <c r="G428" s="1">
        <v>1751086224000</v>
      </c>
      <c r="H428" s="1">
        <v>1484045532000</v>
      </c>
      <c r="I428">
        <f t="shared" si="6"/>
        <v>0</v>
      </c>
    </row>
    <row r="429" spans="1:9">
      <c r="A429">
        <v>20160824</v>
      </c>
      <c r="B429">
        <v>84990</v>
      </c>
      <c r="C429" s="8">
        <v>122400</v>
      </c>
      <c r="D429" s="8">
        <v>125900</v>
      </c>
      <c r="E429">
        <v>120568</v>
      </c>
      <c r="F429" s="8">
        <v>14306260</v>
      </c>
      <c r="G429" s="1">
        <v>1801158134000</v>
      </c>
      <c r="H429" s="1">
        <v>1526481474500</v>
      </c>
      <c r="I429">
        <f t="shared" si="6"/>
        <v>0</v>
      </c>
    </row>
    <row r="430" spans="1:9">
      <c r="A430">
        <v>20160825</v>
      </c>
      <c r="B430">
        <v>84990</v>
      </c>
      <c r="C430" s="8">
        <v>125900</v>
      </c>
      <c r="D430" s="8">
        <v>127000</v>
      </c>
      <c r="E430">
        <v>121622</v>
      </c>
      <c r="F430" s="8">
        <v>14306260</v>
      </c>
      <c r="G430" s="1">
        <v>1816895020000</v>
      </c>
      <c r="H430" s="1">
        <v>1539818485000</v>
      </c>
      <c r="I430">
        <f t="shared" si="6"/>
        <v>0</v>
      </c>
    </row>
    <row r="431" spans="1:9">
      <c r="A431">
        <v>20160826</v>
      </c>
      <c r="B431">
        <v>84990</v>
      </c>
      <c r="C431" s="8">
        <v>127000</v>
      </c>
      <c r="D431" s="8">
        <v>125000</v>
      </c>
      <c r="E431">
        <v>119707</v>
      </c>
      <c r="F431" s="8">
        <v>14306260</v>
      </c>
      <c r="G431" s="1">
        <v>1788282500000</v>
      </c>
      <c r="H431" s="1">
        <v>1515569375000</v>
      </c>
      <c r="I431">
        <f t="shared" si="6"/>
        <v>0</v>
      </c>
    </row>
    <row r="432" spans="1:9">
      <c r="A432">
        <v>20160829</v>
      </c>
      <c r="B432">
        <v>84990</v>
      </c>
      <c r="C432" s="8">
        <v>125000</v>
      </c>
      <c r="D432" s="8">
        <v>120700</v>
      </c>
      <c r="E432">
        <v>115589</v>
      </c>
      <c r="F432" s="8">
        <v>14306260</v>
      </c>
      <c r="G432" s="1">
        <v>1726765582000</v>
      </c>
      <c r="H432" s="1">
        <v>1463433788500</v>
      </c>
      <c r="I432">
        <f t="shared" si="6"/>
        <v>0</v>
      </c>
    </row>
    <row r="433" spans="1:10">
      <c r="A433">
        <v>20160830</v>
      </c>
      <c r="B433">
        <v>84990</v>
      </c>
      <c r="C433" s="8">
        <v>120700</v>
      </c>
      <c r="D433" s="8">
        <v>120000</v>
      </c>
      <c r="E433">
        <v>114918</v>
      </c>
      <c r="F433" s="8">
        <v>14306260</v>
      </c>
      <c r="G433" s="1">
        <v>1716751200000</v>
      </c>
      <c r="H433" s="1">
        <v>1454946600000</v>
      </c>
      <c r="I433">
        <f t="shared" si="6"/>
        <v>0</v>
      </c>
    </row>
    <row r="434" spans="1:10">
      <c r="A434">
        <v>20160831</v>
      </c>
      <c r="B434">
        <v>84990</v>
      </c>
      <c r="C434" s="8">
        <v>120000</v>
      </c>
      <c r="D434" s="8">
        <v>118200</v>
      </c>
      <c r="E434">
        <v>113194</v>
      </c>
      <c r="F434" s="8">
        <v>14306260</v>
      </c>
      <c r="G434" s="1">
        <v>1690999932000</v>
      </c>
      <c r="H434" s="1">
        <v>1433122401000</v>
      </c>
      <c r="I434">
        <f t="shared" si="6"/>
        <v>0</v>
      </c>
    </row>
    <row r="435" spans="1:10">
      <c r="A435">
        <v>20160901</v>
      </c>
      <c r="B435">
        <v>84990</v>
      </c>
      <c r="C435" s="8">
        <v>118200</v>
      </c>
      <c r="D435" s="8">
        <v>121500</v>
      </c>
      <c r="E435">
        <v>116355</v>
      </c>
      <c r="F435" s="8">
        <v>14306260</v>
      </c>
      <c r="G435" s="1">
        <v>1738210590000</v>
      </c>
      <c r="H435" s="1">
        <v>1473133432500</v>
      </c>
      <c r="I435">
        <f t="shared" si="6"/>
        <v>0</v>
      </c>
    </row>
    <row r="436" spans="1:10">
      <c r="A436">
        <v>20160902</v>
      </c>
      <c r="B436">
        <v>84990</v>
      </c>
      <c r="C436" s="8">
        <v>121500</v>
      </c>
      <c r="D436" s="8">
        <v>124200</v>
      </c>
      <c r="E436">
        <v>118941</v>
      </c>
      <c r="F436" s="8">
        <v>14306260</v>
      </c>
      <c r="G436" s="1">
        <v>1776837492000</v>
      </c>
      <c r="H436" s="1">
        <v>1505869731000</v>
      </c>
      <c r="I436">
        <f t="shared" si="6"/>
        <v>0</v>
      </c>
    </row>
    <row r="437" spans="1:10">
      <c r="A437" s="8">
        <v>20160905</v>
      </c>
      <c r="B437" s="8">
        <v>84990</v>
      </c>
      <c r="C437" s="8">
        <v>121200</v>
      </c>
      <c r="D437" s="8">
        <v>120000</v>
      </c>
      <c r="E437" s="8">
        <v>117763</v>
      </c>
      <c r="F437" s="8">
        <v>14306260</v>
      </c>
      <c r="G437" s="9">
        <v>1716751200000</v>
      </c>
      <c r="H437" s="9">
        <v>1454946600000</v>
      </c>
      <c r="I437" s="8">
        <f t="shared" si="6"/>
        <v>1</v>
      </c>
      <c r="J437" t="s">
        <v>33</v>
      </c>
    </row>
    <row r="438" spans="1:10">
      <c r="A438">
        <v>20160906</v>
      </c>
      <c r="B438">
        <v>84990</v>
      </c>
      <c r="C438" s="8">
        <v>120000</v>
      </c>
      <c r="D438" s="8">
        <v>118400</v>
      </c>
      <c r="E438">
        <v>116193</v>
      </c>
      <c r="F438" s="8">
        <v>14306260</v>
      </c>
      <c r="G438" s="1">
        <v>1693861184000</v>
      </c>
      <c r="H438" s="1">
        <v>1435547312000</v>
      </c>
      <c r="I438">
        <f t="shared" si="6"/>
        <v>0</v>
      </c>
    </row>
    <row r="439" spans="1:10">
      <c r="A439">
        <v>20160907</v>
      </c>
      <c r="B439">
        <v>84990</v>
      </c>
      <c r="C439" s="8">
        <v>118400</v>
      </c>
      <c r="D439" s="8">
        <v>117900</v>
      </c>
      <c r="E439">
        <v>115703</v>
      </c>
      <c r="F439" s="8">
        <v>14306260</v>
      </c>
      <c r="G439" s="1">
        <v>1686708054000</v>
      </c>
      <c r="H439" s="1">
        <v>1429485034500</v>
      </c>
      <c r="I439">
        <f t="shared" si="6"/>
        <v>0</v>
      </c>
    </row>
    <row r="440" spans="1:10">
      <c r="A440">
        <v>20160908</v>
      </c>
      <c r="B440">
        <v>84990</v>
      </c>
      <c r="C440" s="8">
        <v>117900</v>
      </c>
      <c r="D440" s="8">
        <v>122600</v>
      </c>
      <c r="E440">
        <v>120315</v>
      </c>
      <c r="F440" s="8">
        <v>14306260</v>
      </c>
      <c r="G440" s="1">
        <v>1753947476000</v>
      </c>
      <c r="H440" s="1">
        <v>1486470443000</v>
      </c>
      <c r="I440">
        <f t="shared" si="6"/>
        <v>0</v>
      </c>
    </row>
    <row r="441" spans="1:10">
      <c r="A441">
        <v>20160909</v>
      </c>
      <c r="B441">
        <v>84990</v>
      </c>
      <c r="C441" s="8">
        <v>122600</v>
      </c>
      <c r="D441" s="8">
        <v>121500</v>
      </c>
      <c r="E441">
        <v>119236</v>
      </c>
      <c r="F441" s="8">
        <v>14306260</v>
      </c>
      <c r="G441" s="1">
        <v>1738210590000</v>
      </c>
      <c r="H441" s="1">
        <v>1473133432500</v>
      </c>
      <c r="I441">
        <f t="shared" si="6"/>
        <v>0</v>
      </c>
    </row>
    <row r="442" spans="1:10">
      <c r="A442">
        <v>20160912</v>
      </c>
      <c r="B442">
        <v>84990</v>
      </c>
      <c r="C442" s="8">
        <v>121500</v>
      </c>
      <c r="D442" s="8">
        <v>119600</v>
      </c>
      <c r="E442">
        <v>117371</v>
      </c>
      <c r="F442" s="8">
        <v>14306260</v>
      </c>
      <c r="G442" s="1">
        <v>1711028696000</v>
      </c>
      <c r="H442" s="1">
        <v>1450096778000</v>
      </c>
      <c r="I442">
        <f t="shared" si="6"/>
        <v>0</v>
      </c>
    </row>
    <row r="443" spans="1:10">
      <c r="A443">
        <v>20160913</v>
      </c>
      <c r="B443">
        <v>84990</v>
      </c>
      <c r="C443" s="8">
        <v>119600</v>
      </c>
      <c r="D443" s="8">
        <v>122200</v>
      </c>
      <c r="E443">
        <v>119922</v>
      </c>
      <c r="F443" s="8">
        <v>14306260</v>
      </c>
      <c r="G443" s="1">
        <v>1748224972000</v>
      </c>
      <c r="H443" s="1">
        <v>1481620621000</v>
      </c>
      <c r="I443">
        <f t="shared" si="6"/>
        <v>0</v>
      </c>
    </row>
    <row r="444" spans="1:10">
      <c r="A444">
        <v>20160919</v>
      </c>
      <c r="B444">
        <v>84990</v>
      </c>
      <c r="C444" s="8">
        <v>122200</v>
      </c>
      <c r="D444" s="8">
        <v>123800</v>
      </c>
      <c r="E444">
        <v>121493</v>
      </c>
      <c r="F444" s="8">
        <v>14306260</v>
      </c>
      <c r="G444" s="1">
        <v>1771114988000</v>
      </c>
      <c r="H444" s="1">
        <v>1501019909000</v>
      </c>
      <c r="I444">
        <f t="shared" si="6"/>
        <v>0</v>
      </c>
    </row>
    <row r="445" spans="1:10">
      <c r="A445">
        <v>20160920</v>
      </c>
      <c r="B445">
        <v>84990</v>
      </c>
      <c r="C445" s="8">
        <v>123800</v>
      </c>
      <c r="D445" s="8">
        <v>125600</v>
      </c>
      <c r="E445">
        <v>123259</v>
      </c>
      <c r="F445" s="8">
        <v>14306260</v>
      </c>
      <c r="G445" s="1">
        <v>1796866256000</v>
      </c>
      <c r="H445" s="1">
        <v>1522844108000</v>
      </c>
      <c r="I445">
        <f t="shared" si="6"/>
        <v>0</v>
      </c>
    </row>
    <row r="446" spans="1:10">
      <c r="A446">
        <v>20160921</v>
      </c>
      <c r="B446">
        <v>84990</v>
      </c>
      <c r="C446" s="8">
        <v>125600</v>
      </c>
      <c r="D446" s="8">
        <v>125100</v>
      </c>
      <c r="E446">
        <v>122768</v>
      </c>
      <c r="F446" s="8">
        <v>14306260</v>
      </c>
      <c r="G446" s="1">
        <v>1789713126000</v>
      </c>
      <c r="H446" s="1">
        <v>1516781830500</v>
      </c>
      <c r="I446">
        <f t="shared" si="6"/>
        <v>0</v>
      </c>
    </row>
    <row r="447" spans="1:10">
      <c r="A447">
        <v>20160922</v>
      </c>
      <c r="B447">
        <v>84990</v>
      </c>
      <c r="C447" s="8">
        <v>125100</v>
      </c>
      <c r="D447" s="8">
        <v>124600</v>
      </c>
      <c r="E447">
        <v>122278</v>
      </c>
      <c r="F447" s="8">
        <v>14306260</v>
      </c>
      <c r="G447" s="1">
        <v>1782559996000</v>
      </c>
      <c r="H447" s="1">
        <v>1510719553000</v>
      </c>
      <c r="I447">
        <f t="shared" si="6"/>
        <v>0</v>
      </c>
    </row>
    <row r="448" spans="1:10">
      <c r="A448">
        <v>20160923</v>
      </c>
      <c r="B448">
        <v>84990</v>
      </c>
      <c r="C448" s="8">
        <v>124600</v>
      </c>
      <c r="D448" s="8">
        <v>124200</v>
      </c>
      <c r="E448">
        <v>121885</v>
      </c>
      <c r="F448" s="8">
        <v>14306260</v>
      </c>
      <c r="G448" s="1">
        <v>1776837492000</v>
      </c>
      <c r="H448" s="1">
        <v>1505869731000</v>
      </c>
      <c r="I448">
        <f t="shared" si="6"/>
        <v>0</v>
      </c>
    </row>
    <row r="449" spans="1:9">
      <c r="A449">
        <v>20160926</v>
      </c>
      <c r="B449">
        <v>84990</v>
      </c>
      <c r="C449" s="8">
        <v>124200</v>
      </c>
      <c r="D449" s="8">
        <v>123300</v>
      </c>
      <c r="E449">
        <v>121002</v>
      </c>
      <c r="F449" s="8">
        <v>14306260</v>
      </c>
      <c r="G449" s="1">
        <v>1763961858000</v>
      </c>
      <c r="H449" s="1">
        <v>1495663154100</v>
      </c>
      <c r="I449">
        <f t="shared" si="6"/>
        <v>0</v>
      </c>
    </row>
    <row r="450" spans="1:9">
      <c r="A450">
        <v>20160927</v>
      </c>
      <c r="B450">
        <v>84990</v>
      </c>
      <c r="C450" s="8">
        <v>123300</v>
      </c>
      <c r="D450" s="8">
        <v>123500</v>
      </c>
      <c r="E450">
        <v>121198</v>
      </c>
      <c r="F450" s="8">
        <v>14306260</v>
      </c>
      <c r="G450" s="1">
        <v>1766823110000</v>
      </c>
      <c r="H450" s="1">
        <v>1498089209500</v>
      </c>
      <c r="I450">
        <f t="shared" si="6"/>
        <v>0</v>
      </c>
    </row>
    <row r="451" spans="1:9">
      <c r="A451">
        <v>20160928</v>
      </c>
      <c r="B451">
        <v>84990</v>
      </c>
      <c r="C451" s="8">
        <v>123500</v>
      </c>
      <c r="D451" s="8">
        <v>122000</v>
      </c>
      <c r="E451">
        <v>119726</v>
      </c>
      <c r="F451" s="8">
        <v>14306260</v>
      </c>
      <c r="G451" s="1">
        <v>1745363720000</v>
      </c>
      <c r="H451" s="1">
        <v>1479893794000</v>
      </c>
      <c r="I451">
        <f t="shared" ref="I451:I514" si="7">IF(C451*F451=D450*F450,0,1)</f>
        <v>0</v>
      </c>
    </row>
    <row r="452" spans="1:9">
      <c r="A452">
        <v>20160929</v>
      </c>
      <c r="B452">
        <v>84990</v>
      </c>
      <c r="C452" s="8">
        <v>122000</v>
      </c>
      <c r="D452" s="8">
        <v>121700</v>
      </c>
      <c r="E452">
        <v>119432</v>
      </c>
      <c r="F452" s="8">
        <v>14306260</v>
      </c>
      <c r="G452" s="1">
        <v>1741071842000</v>
      </c>
      <c r="H452" s="1">
        <v>1476254710900</v>
      </c>
      <c r="I452">
        <f t="shared" si="7"/>
        <v>0</v>
      </c>
    </row>
    <row r="453" spans="1:9">
      <c r="A453">
        <v>20160930</v>
      </c>
      <c r="B453">
        <v>84990</v>
      </c>
      <c r="C453" s="8">
        <v>121700</v>
      </c>
      <c r="D453" s="8">
        <v>117900</v>
      </c>
      <c r="E453">
        <v>115703</v>
      </c>
      <c r="F453" s="8">
        <v>14306260</v>
      </c>
      <c r="G453" s="1">
        <v>1686708054000</v>
      </c>
      <c r="H453" s="1">
        <v>1430159658300</v>
      </c>
      <c r="I453">
        <f t="shared" si="7"/>
        <v>0</v>
      </c>
    </row>
    <row r="454" spans="1:9">
      <c r="A454">
        <v>20161004</v>
      </c>
      <c r="B454">
        <v>84990</v>
      </c>
      <c r="C454" s="8">
        <v>117900</v>
      </c>
      <c r="D454" s="8">
        <v>119200</v>
      </c>
      <c r="E454">
        <v>116978</v>
      </c>
      <c r="F454" s="8">
        <v>14306260</v>
      </c>
      <c r="G454" s="1">
        <v>1705306192000</v>
      </c>
      <c r="H454" s="1">
        <v>1445929018400</v>
      </c>
      <c r="I454">
        <f t="shared" si="7"/>
        <v>0</v>
      </c>
    </row>
    <row r="455" spans="1:9">
      <c r="A455">
        <v>20161005</v>
      </c>
      <c r="B455">
        <v>84990</v>
      </c>
      <c r="C455" s="8">
        <v>119200</v>
      </c>
      <c r="D455" s="8">
        <v>114300</v>
      </c>
      <c r="E455">
        <v>112170</v>
      </c>
      <c r="F455" s="8">
        <v>14306260</v>
      </c>
      <c r="G455" s="1">
        <v>1635205518000</v>
      </c>
      <c r="H455" s="1">
        <v>1386490661100</v>
      </c>
      <c r="I455">
        <f t="shared" si="7"/>
        <v>0</v>
      </c>
    </row>
    <row r="456" spans="1:9">
      <c r="A456">
        <v>20161006</v>
      </c>
      <c r="B456">
        <v>84990</v>
      </c>
      <c r="C456" s="8">
        <v>114300</v>
      </c>
      <c r="D456" s="8">
        <v>110400</v>
      </c>
      <c r="E456">
        <v>108342</v>
      </c>
      <c r="F456" s="8">
        <v>14306260</v>
      </c>
      <c r="G456" s="1">
        <v>1579411104000</v>
      </c>
      <c r="H456" s="1">
        <v>1339182580800</v>
      </c>
      <c r="I456">
        <f t="shared" si="7"/>
        <v>0</v>
      </c>
    </row>
    <row r="457" spans="1:9">
      <c r="A457">
        <v>20161007</v>
      </c>
      <c r="B457">
        <v>84990</v>
      </c>
      <c r="C457" s="8">
        <v>110400</v>
      </c>
      <c r="D457" s="8">
        <v>106400</v>
      </c>
      <c r="E457">
        <v>104417</v>
      </c>
      <c r="F457" s="8">
        <v>14306260</v>
      </c>
      <c r="G457" s="1">
        <v>1522186064000</v>
      </c>
      <c r="H457" s="1">
        <v>1301925721600</v>
      </c>
      <c r="I457">
        <f t="shared" si="7"/>
        <v>0</v>
      </c>
    </row>
    <row r="458" spans="1:9">
      <c r="A458">
        <v>20161010</v>
      </c>
      <c r="B458">
        <v>84990</v>
      </c>
      <c r="C458" s="8">
        <v>106400</v>
      </c>
      <c r="D458" s="8">
        <v>103900</v>
      </c>
      <c r="E458">
        <v>101963</v>
      </c>
      <c r="F458" s="8">
        <v>14306260</v>
      </c>
      <c r="G458" s="1">
        <v>1486420414000</v>
      </c>
      <c r="H458" s="1">
        <v>1271335361600</v>
      </c>
      <c r="I458">
        <f t="shared" si="7"/>
        <v>0</v>
      </c>
    </row>
    <row r="459" spans="1:9">
      <c r="A459">
        <v>20161011</v>
      </c>
      <c r="B459">
        <v>84990</v>
      </c>
      <c r="C459" s="8">
        <v>103900</v>
      </c>
      <c r="D459" s="8">
        <v>106800</v>
      </c>
      <c r="E459">
        <v>104809</v>
      </c>
      <c r="F459" s="8">
        <v>14306260</v>
      </c>
      <c r="G459" s="1">
        <v>1527908568000</v>
      </c>
      <c r="H459" s="1">
        <v>1306820179200</v>
      </c>
      <c r="I459">
        <f t="shared" si="7"/>
        <v>0</v>
      </c>
    </row>
    <row r="460" spans="1:9">
      <c r="A460">
        <v>20161012</v>
      </c>
      <c r="B460">
        <v>84990</v>
      </c>
      <c r="C460" s="8">
        <v>106800</v>
      </c>
      <c r="D460" s="8">
        <v>105500</v>
      </c>
      <c r="E460">
        <v>103534</v>
      </c>
      <c r="F460" s="8">
        <v>14306260</v>
      </c>
      <c r="G460" s="1">
        <v>1509310430000</v>
      </c>
      <c r="H460" s="1">
        <v>1290913192000</v>
      </c>
      <c r="I460">
        <f t="shared" si="7"/>
        <v>0</v>
      </c>
    </row>
    <row r="461" spans="1:9">
      <c r="A461">
        <v>20161013</v>
      </c>
      <c r="B461">
        <v>84990</v>
      </c>
      <c r="C461" s="8">
        <v>105500</v>
      </c>
      <c r="D461" s="8">
        <v>100900</v>
      </c>
      <c r="E461">
        <v>99019</v>
      </c>
      <c r="F461" s="8">
        <v>14306260</v>
      </c>
      <c r="G461" s="1">
        <v>1443501634000</v>
      </c>
      <c r="H461" s="1">
        <v>1234626929600</v>
      </c>
      <c r="I461">
        <f t="shared" si="7"/>
        <v>0</v>
      </c>
    </row>
    <row r="462" spans="1:9">
      <c r="A462">
        <v>20161014</v>
      </c>
      <c r="B462">
        <v>84990</v>
      </c>
      <c r="C462" s="8">
        <v>100900</v>
      </c>
      <c r="D462" s="8">
        <v>97000</v>
      </c>
      <c r="E462">
        <v>95192</v>
      </c>
      <c r="F462" s="8">
        <v>14306260</v>
      </c>
      <c r="G462" s="1">
        <v>1387707220000</v>
      </c>
      <c r="H462" s="1">
        <v>1186905968000</v>
      </c>
      <c r="I462">
        <f t="shared" si="7"/>
        <v>0</v>
      </c>
    </row>
    <row r="463" spans="1:9">
      <c r="A463">
        <v>20161017</v>
      </c>
      <c r="B463">
        <v>84990</v>
      </c>
      <c r="C463" s="8">
        <v>97000</v>
      </c>
      <c r="D463" s="8">
        <v>97400</v>
      </c>
      <c r="E463">
        <v>95585</v>
      </c>
      <c r="F463" s="8">
        <v>14306260</v>
      </c>
      <c r="G463" s="1">
        <v>1393429724000</v>
      </c>
      <c r="H463" s="1">
        <v>1191800425600</v>
      </c>
      <c r="I463">
        <f t="shared" si="7"/>
        <v>0</v>
      </c>
    </row>
    <row r="464" spans="1:9">
      <c r="A464">
        <v>20161018</v>
      </c>
      <c r="B464">
        <v>84990</v>
      </c>
      <c r="C464" s="8">
        <v>97400</v>
      </c>
      <c r="D464" s="8">
        <v>94000</v>
      </c>
      <c r="E464">
        <v>92248</v>
      </c>
      <c r="F464" s="8">
        <v>14306260</v>
      </c>
      <c r="G464" s="1">
        <v>1344788440000</v>
      </c>
      <c r="H464" s="1">
        <v>1150197536000</v>
      </c>
      <c r="I464">
        <f t="shared" si="7"/>
        <v>0</v>
      </c>
    </row>
    <row r="465" spans="1:10">
      <c r="A465">
        <v>20161019</v>
      </c>
      <c r="B465">
        <v>84990</v>
      </c>
      <c r="C465" s="8">
        <v>94000</v>
      </c>
      <c r="D465" s="8">
        <v>99300</v>
      </c>
      <c r="E465">
        <v>97449</v>
      </c>
      <c r="F465" s="8">
        <v>14306260</v>
      </c>
      <c r="G465" s="1">
        <v>1420611618000</v>
      </c>
      <c r="H465" s="1">
        <v>1215049099200</v>
      </c>
      <c r="I465">
        <f t="shared" si="7"/>
        <v>0</v>
      </c>
    </row>
    <row r="466" spans="1:10">
      <c r="A466">
        <v>20161020</v>
      </c>
      <c r="B466">
        <v>84990</v>
      </c>
      <c r="C466" s="8">
        <v>99300</v>
      </c>
      <c r="D466" s="8">
        <v>98700</v>
      </c>
      <c r="E466">
        <v>96860</v>
      </c>
      <c r="F466" s="8">
        <v>14306260</v>
      </c>
      <c r="G466" s="1">
        <v>1412027862000</v>
      </c>
      <c r="H466" s="1">
        <v>1207707412800</v>
      </c>
      <c r="I466">
        <f t="shared" si="7"/>
        <v>0</v>
      </c>
    </row>
    <row r="467" spans="1:10">
      <c r="A467">
        <v>20161021</v>
      </c>
      <c r="B467">
        <v>84990</v>
      </c>
      <c r="C467" s="8">
        <v>98700</v>
      </c>
      <c r="D467" s="8">
        <v>97300</v>
      </c>
      <c r="E467">
        <v>95486</v>
      </c>
      <c r="F467" s="8">
        <v>14306260</v>
      </c>
      <c r="G467" s="1">
        <v>1391999098000</v>
      </c>
      <c r="H467" s="1">
        <v>1190576811200</v>
      </c>
      <c r="I467">
        <f t="shared" si="7"/>
        <v>0</v>
      </c>
    </row>
    <row r="468" spans="1:10">
      <c r="A468">
        <v>20161024</v>
      </c>
      <c r="B468">
        <v>84990</v>
      </c>
      <c r="C468" s="8">
        <v>97300</v>
      </c>
      <c r="D468" s="8">
        <v>96500</v>
      </c>
      <c r="E468">
        <v>94701</v>
      </c>
      <c r="F468" s="8">
        <v>14306260</v>
      </c>
      <c r="G468" s="1">
        <v>1380554090000</v>
      </c>
      <c r="H468" s="1">
        <v>1180787896000</v>
      </c>
      <c r="I468">
        <f t="shared" si="7"/>
        <v>0</v>
      </c>
    </row>
    <row r="469" spans="1:10">
      <c r="A469">
        <v>20161025</v>
      </c>
      <c r="B469">
        <v>84990</v>
      </c>
      <c r="C469" s="8">
        <v>96500</v>
      </c>
      <c r="D469" s="8">
        <v>95900</v>
      </c>
      <c r="E469">
        <v>94113</v>
      </c>
      <c r="F469" s="8">
        <v>14306260</v>
      </c>
      <c r="G469" s="1">
        <v>1371970334000</v>
      </c>
      <c r="H469" s="1">
        <v>1173446209600</v>
      </c>
      <c r="I469">
        <f t="shared" si="7"/>
        <v>0</v>
      </c>
    </row>
    <row r="470" spans="1:10">
      <c r="A470">
        <v>20161026</v>
      </c>
      <c r="B470">
        <v>84990</v>
      </c>
      <c r="C470" s="8">
        <v>95900</v>
      </c>
      <c r="D470" s="8">
        <v>97100</v>
      </c>
      <c r="E470">
        <v>95290</v>
      </c>
      <c r="F470" s="8">
        <v>14306260</v>
      </c>
      <c r="G470" s="1">
        <v>1389137846000</v>
      </c>
      <c r="H470" s="1">
        <v>1188129582400</v>
      </c>
      <c r="I470">
        <f t="shared" si="7"/>
        <v>0</v>
      </c>
    </row>
    <row r="471" spans="1:10">
      <c r="A471">
        <v>20161027</v>
      </c>
      <c r="B471">
        <v>84990</v>
      </c>
      <c r="C471" s="8">
        <v>97100</v>
      </c>
      <c r="D471" s="8">
        <v>101000</v>
      </c>
      <c r="E471">
        <v>99118</v>
      </c>
      <c r="F471" s="8">
        <v>14306260</v>
      </c>
      <c r="G471" s="1">
        <v>1444932260000</v>
      </c>
      <c r="H471" s="1">
        <v>1235850544000</v>
      </c>
      <c r="I471">
        <f t="shared" si="7"/>
        <v>0</v>
      </c>
    </row>
    <row r="472" spans="1:10">
      <c r="A472">
        <v>20161028</v>
      </c>
      <c r="B472">
        <v>84990</v>
      </c>
      <c r="C472" s="8">
        <v>101000</v>
      </c>
      <c r="D472" s="8">
        <v>96800</v>
      </c>
      <c r="E472">
        <v>94996</v>
      </c>
      <c r="F472" s="8">
        <v>14306260</v>
      </c>
      <c r="G472" s="1">
        <v>1384845968000</v>
      </c>
      <c r="H472" s="1">
        <v>1184458739200</v>
      </c>
      <c r="I472">
        <f t="shared" si="7"/>
        <v>0</v>
      </c>
    </row>
    <row r="473" spans="1:10">
      <c r="A473">
        <v>20161031</v>
      </c>
      <c r="B473">
        <v>84990</v>
      </c>
      <c r="C473" s="8">
        <v>96800</v>
      </c>
      <c r="D473" s="8">
        <v>91600</v>
      </c>
      <c r="E473">
        <v>89893</v>
      </c>
      <c r="F473" s="8">
        <v>14306260</v>
      </c>
      <c r="G473" s="1">
        <v>1310453416000</v>
      </c>
      <c r="H473" s="1">
        <v>1120830790400</v>
      </c>
      <c r="I473">
        <f t="shared" si="7"/>
        <v>0</v>
      </c>
    </row>
    <row r="474" spans="1:10">
      <c r="A474">
        <v>20161101</v>
      </c>
      <c r="B474">
        <v>84990</v>
      </c>
      <c r="C474" s="8">
        <v>91600</v>
      </c>
      <c r="D474" s="8">
        <v>90500</v>
      </c>
      <c r="E474">
        <v>88813</v>
      </c>
      <c r="F474" s="8">
        <v>14306260</v>
      </c>
      <c r="G474" s="1">
        <v>1294716530000</v>
      </c>
      <c r="H474" s="1">
        <v>1107371032000</v>
      </c>
      <c r="I474">
        <f t="shared" si="7"/>
        <v>0</v>
      </c>
    </row>
    <row r="475" spans="1:10">
      <c r="A475">
        <v>20161102</v>
      </c>
      <c r="B475">
        <v>84990</v>
      </c>
      <c r="C475" s="8">
        <v>90500</v>
      </c>
      <c r="D475" s="8">
        <v>87500</v>
      </c>
      <c r="E475">
        <v>85869</v>
      </c>
      <c r="F475" s="8">
        <v>14306260</v>
      </c>
      <c r="G475" s="1">
        <v>1251797750000</v>
      </c>
      <c r="H475" s="1">
        <v>1070662600000</v>
      </c>
      <c r="I475">
        <f t="shared" si="7"/>
        <v>0</v>
      </c>
    </row>
    <row r="476" spans="1:10">
      <c r="A476">
        <v>20161103</v>
      </c>
      <c r="B476">
        <v>84990</v>
      </c>
      <c r="C476" s="8">
        <v>87500</v>
      </c>
      <c r="D476" s="8">
        <v>87900</v>
      </c>
      <c r="E476">
        <v>86262</v>
      </c>
      <c r="F476" s="8">
        <v>14306260</v>
      </c>
      <c r="G476" s="1">
        <v>1257520254000</v>
      </c>
      <c r="H476" s="1">
        <v>1075557057600</v>
      </c>
      <c r="I476">
        <f t="shared" si="7"/>
        <v>0</v>
      </c>
    </row>
    <row r="477" spans="1:10">
      <c r="A477">
        <v>20161104</v>
      </c>
      <c r="B477">
        <v>84990</v>
      </c>
      <c r="C477" s="8">
        <v>87900</v>
      </c>
      <c r="D477" s="8">
        <v>90100</v>
      </c>
      <c r="E477">
        <v>88421</v>
      </c>
      <c r="F477" s="8">
        <v>14306260</v>
      </c>
      <c r="G477" s="1">
        <v>1288994026000</v>
      </c>
      <c r="H477" s="1">
        <v>1101960932100</v>
      </c>
      <c r="I477">
        <f t="shared" si="7"/>
        <v>0</v>
      </c>
    </row>
    <row r="478" spans="1:10">
      <c r="A478" s="8">
        <v>20161107</v>
      </c>
      <c r="B478" s="8">
        <v>84990</v>
      </c>
      <c r="C478" s="8">
        <v>90100</v>
      </c>
      <c r="D478" s="8">
        <v>90100</v>
      </c>
      <c r="E478" s="8">
        <v>88421</v>
      </c>
      <c r="F478" s="8">
        <v>15956260</v>
      </c>
      <c r="G478" s="9">
        <v>1437659026000</v>
      </c>
      <c r="H478" s="9">
        <v>1229054640600</v>
      </c>
      <c r="I478" s="8">
        <f t="shared" si="7"/>
        <v>1</v>
      </c>
      <c r="J478" t="s">
        <v>34</v>
      </c>
    </row>
    <row r="479" spans="1:10">
      <c r="A479">
        <v>20161108</v>
      </c>
      <c r="B479">
        <v>84990</v>
      </c>
      <c r="C479" s="8">
        <v>90100</v>
      </c>
      <c r="D479" s="8">
        <v>91300</v>
      </c>
      <c r="E479">
        <v>89598</v>
      </c>
      <c r="F479" s="8">
        <v>15956260</v>
      </c>
      <c r="G479" s="1">
        <v>1456806538000</v>
      </c>
      <c r="H479" s="1">
        <v>1245423847800</v>
      </c>
      <c r="I479">
        <f t="shared" si="7"/>
        <v>0</v>
      </c>
    </row>
    <row r="480" spans="1:10">
      <c r="A480">
        <v>20161109</v>
      </c>
      <c r="B480">
        <v>84990</v>
      </c>
      <c r="C480" s="8">
        <v>91300</v>
      </c>
      <c r="D480" s="8">
        <v>90000</v>
      </c>
      <c r="E480">
        <v>88322</v>
      </c>
      <c r="F480" s="8">
        <v>15956260</v>
      </c>
      <c r="G480" s="1">
        <v>1436063400000</v>
      </c>
      <c r="H480" s="1">
        <v>1227690540000</v>
      </c>
      <c r="I480">
        <f t="shared" si="7"/>
        <v>0</v>
      </c>
    </row>
    <row r="481" spans="1:9">
      <c r="A481">
        <v>20161110</v>
      </c>
      <c r="B481">
        <v>84990</v>
      </c>
      <c r="C481" s="8">
        <v>90000</v>
      </c>
      <c r="D481" s="8">
        <v>96600</v>
      </c>
      <c r="E481">
        <v>94800</v>
      </c>
      <c r="F481" s="8">
        <v>15956260</v>
      </c>
      <c r="G481" s="1">
        <v>1541374716000</v>
      </c>
      <c r="H481" s="1">
        <v>1317721179600</v>
      </c>
      <c r="I481">
        <f t="shared" si="7"/>
        <v>0</v>
      </c>
    </row>
    <row r="482" spans="1:9">
      <c r="A482">
        <v>20161111</v>
      </c>
      <c r="B482">
        <v>84990</v>
      </c>
      <c r="C482" s="8">
        <v>96600</v>
      </c>
      <c r="D482" s="8">
        <v>94100</v>
      </c>
      <c r="E482">
        <v>92346</v>
      </c>
      <c r="F482" s="8">
        <v>15956260</v>
      </c>
      <c r="G482" s="1">
        <v>1501484066000</v>
      </c>
      <c r="H482" s="1">
        <v>1283618664600</v>
      </c>
      <c r="I482">
        <f t="shared" si="7"/>
        <v>0</v>
      </c>
    </row>
    <row r="483" spans="1:9">
      <c r="A483">
        <v>20161114</v>
      </c>
      <c r="B483">
        <v>84990</v>
      </c>
      <c r="C483" s="8">
        <v>94100</v>
      </c>
      <c r="D483" s="8">
        <v>94100</v>
      </c>
      <c r="E483">
        <v>92346</v>
      </c>
      <c r="F483" s="8">
        <v>15956260</v>
      </c>
      <c r="G483" s="1">
        <v>1501484066000</v>
      </c>
      <c r="H483" s="1">
        <v>1283618664600</v>
      </c>
      <c r="I483">
        <f t="shared" si="7"/>
        <v>0</v>
      </c>
    </row>
    <row r="484" spans="1:9">
      <c r="A484">
        <v>20161115</v>
      </c>
      <c r="B484">
        <v>84990</v>
      </c>
      <c r="C484" s="8">
        <v>94100</v>
      </c>
      <c r="D484" s="8">
        <v>92000</v>
      </c>
      <c r="E484">
        <v>90285</v>
      </c>
      <c r="F484" s="8">
        <v>15956260</v>
      </c>
      <c r="G484" s="1">
        <v>1467975920000</v>
      </c>
      <c r="H484" s="1">
        <v>1254972552000</v>
      </c>
      <c r="I484">
        <f t="shared" si="7"/>
        <v>0</v>
      </c>
    </row>
    <row r="485" spans="1:9">
      <c r="A485">
        <v>20161116</v>
      </c>
      <c r="B485">
        <v>84990</v>
      </c>
      <c r="C485" s="8">
        <v>92000</v>
      </c>
      <c r="D485" s="8">
        <v>95900</v>
      </c>
      <c r="E485">
        <v>94113</v>
      </c>
      <c r="F485" s="8">
        <v>15956260</v>
      </c>
      <c r="G485" s="1">
        <v>1530205334000</v>
      </c>
      <c r="H485" s="1">
        <v>1308172475400</v>
      </c>
      <c r="I485">
        <f t="shared" si="7"/>
        <v>0</v>
      </c>
    </row>
    <row r="486" spans="1:9">
      <c r="A486">
        <v>20161117</v>
      </c>
      <c r="B486">
        <v>84990</v>
      </c>
      <c r="C486" s="8">
        <v>95900</v>
      </c>
      <c r="D486" s="8">
        <v>94800</v>
      </c>
      <c r="E486">
        <v>93033</v>
      </c>
      <c r="F486" s="8">
        <v>15956260</v>
      </c>
      <c r="G486" s="1">
        <v>1512653448000</v>
      </c>
      <c r="H486" s="1">
        <v>1293167368800</v>
      </c>
      <c r="I486">
        <f t="shared" si="7"/>
        <v>0</v>
      </c>
    </row>
    <row r="487" spans="1:9">
      <c r="A487">
        <v>20161118</v>
      </c>
      <c r="B487">
        <v>84990</v>
      </c>
      <c r="C487" s="8">
        <v>94800</v>
      </c>
      <c r="D487" s="8">
        <v>92600</v>
      </c>
      <c r="E487">
        <v>90874</v>
      </c>
      <c r="F487" s="8">
        <v>15956260</v>
      </c>
      <c r="G487" s="1">
        <v>1477549676000</v>
      </c>
      <c r="H487" s="1">
        <v>1263157155600</v>
      </c>
      <c r="I487">
        <f t="shared" si="7"/>
        <v>0</v>
      </c>
    </row>
    <row r="488" spans="1:9">
      <c r="A488">
        <v>20161121</v>
      </c>
      <c r="B488">
        <v>84990</v>
      </c>
      <c r="C488" s="8">
        <v>92600</v>
      </c>
      <c r="D488" s="8">
        <v>90500</v>
      </c>
      <c r="E488">
        <v>88813</v>
      </c>
      <c r="F488" s="8">
        <v>15956260</v>
      </c>
      <c r="G488" s="1">
        <v>1444041530000</v>
      </c>
      <c r="H488" s="1">
        <v>1234511043000</v>
      </c>
      <c r="I488">
        <f t="shared" si="7"/>
        <v>0</v>
      </c>
    </row>
    <row r="489" spans="1:9">
      <c r="A489">
        <v>20161122</v>
      </c>
      <c r="B489">
        <v>84990</v>
      </c>
      <c r="C489" s="8">
        <v>90500</v>
      </c>
      <c r="D489" s="8">
        <v>90700</v>
      </c>
      <c r="E489">
        <v>89009</v>
      </c>
      <c r="F489" s="8">
        <v>15956260</v>
      </c>
      <c r="G489" s="1">
        <v>1447232782000</v>
      </c>
      <c r="H489" s="1">
        <v>1237239244200</v>
      </c>
      <c r="I489">
        <f t="shared" si="7"/>
        <v>0</v>
      </c>
    </row>
    <row r="490" spans="1:9">
      <c r="A490">
        <v>20161123</v>
      </c>
      <c r="B490">
        <v>84990</v>
      </c>
      <c r="C490" s="8">
        <v>90700</v>
      </c>
      <c r="D490" s="8">
        <v>89800</v>
      </c>
      <c r="E490">
        <v>88126</v>
      </c>
      <c r="F490" s="8">
        <v>15956260</v>
      </c>
      <c r="G490" s="1">
        <v>1432872148000</v>
      </c>
      <c r="H490" s="1">
        <v>1224962338800</v>
      </c>
      <c r="I490">
        <f t="shared" si="7"/>
        <v>0</v>
      </c>
    </row>
    <row r="491" spans="1:9">
      <c r="A491">
        <v>20161124</v>
      </c>
      <c r="B491">
        <v>84990</v>
      </c>
      <c r="C491" s="8">
        <v>89800</v>
      </c>
      <c r="D491" s="8">
        <v>89100</v>
      </c>
      <c r="E491">
        <v>87439</v>
      </c>
      <c r="F491" s="8">
        <v>15956260</v>
      </c>
      <c r="G491" s="1">
        <v>1421702766000</v>
      </c>
      <c r="H491" s="1">
        <v>1215413634600</v>
      </c>
      <c r="I491">
        <f t="shared" si="7"/>
        <v>0</v>
      </c>
    </row>
    <row r="492" spans="1:9">
      <c r="A492">
        <v>20161125</v>
      </c>
      <c r="B492">
        <v>84990</v>
      </c>
      <c r="C492" s="8">
        <v>89100</v>
      </c>
      <c r="D492" s="8">
        <v>89500</v>
      </c>
      <c r="E492">
        <v>87832</v>
      </c>
      <c r="F492" s="8">
        <v>15956260</v>
      </c>
      <c r="G492" s="1">
        <v>1428085270000</v>
      </c>
      <c r="H492" s="1">
        <v>1220870037000</v>
      </c>
      <c r="I492">
        <f t="shared" si="7"/>
        <v>0</v>
      </c>
    </row>
    <row r="493" spans="1:9">
      <c r="A493">
        <v>20161128</v>
      </c>
      <c r="B493">
        <v>84990</v>
      </c>
      <c r="C493" s="8">
        <v>89500</v>
      </c>
      <c r="D493" s="8">
        <v>89800</v>
      </c>
      <c r="E493">
        <v>88126</v>
      </c>
      <c r="F493" s="8">
        <v>15956260</v>
      </c>
      <c r="G493" s="1">
        <v>1432872148000</v>
      </c>
      <c r="H493" s="1">
        <v>1224962338800</v>
      </c>
      <c r="I493">
        <f t="shared" si="7"/>
        <v>0</v>
      </c>
    </row>
    <row r="494" spans="1:9">
      <c r="A494">
        <v>20161129</v>
      </c>
      <c r="B494">
        <v>84990</v>
      </c>
      <c r="C494" s="8">
        <v>89800</v>
      </c>
      <c r="D494" s="8">
        <v>89700</v>
      </c>
      <c r="E494">
        <v>88028</v>
      </c>
      <c r="F494" s="8">
        <v>15956260</v>
      </c>
      <c r="G494" s="1">
        <v>1431276522000</v>
      </c>
      <c r="H494" s="1">
        <v>1223598238200</v>
      </c>
      <c r="I494">
        <f t="shared" si="7"/>
        <v>0</v>
      </c>
    </row>
    <row r="495" spans="1:9">
      <c r="A495">
        <v>20161130</v>
      </c>
      <c r="B495">
        <v>84990</v>
      </c>
      <c r="C495" s="8">
        <v>89700</v>
      </c>
      <c r="D495" s="8">
        <v>105000</v>
      </c>
      <c r="E495">
        <v>103043</v>
      </c>
      <c r="F495" s="8">
        <v>15956260</v>
      </c>
      <c r="G495" s="1">
        <v>1675407300000</v>
      </c>
      <c r="H495" s="1">
        <v>1432305630000</v>
      </c>
      <c r="I495">
        <f t="shared" si="7"/>
        <v>0</v>
      </c>
    </row>
    <row r="496" spans="1:9">
      <c r="A496">
        <v>20161201</v>
      </c>
      <c r="B496">
        <v>84990</v>
      </c>
      <c r="C496" s="8">
        <v>105000</v>
      </c>
      <c r="D496" s="8">
        <v>106400</v>
      </c>
      <c r="E496">
        <v>104417</v>
      </c>
      <c r="F496" s="8">
        <v>15956260</v>
      </c>
      <c r="G496" s="1">
        <v>1697746064000</v>
      </c>
      <c r="H496" s="1">
        <v>1451403038400</v>
      </c>
      <c r="I496">
        <f t="shared" si="7"/>
        <v>0</v>
      </c>
    </row>
    <row r="497" spans="1:9">
      <c r="A497">
        <v>20161202</v>
      </c>
      <c r="B497">
        <v>84990</v>
      </c>
      <c r="C497" s="8">
        <v>106400</v>
      </c>
      <c r="D497" s="8">
        <v>104500</v>
      </c>
      <c r="E497">
        <v>102552</v>
      </c>
      <c r="F497" s="8">
        <v>15956260</v>
      </c>
      <c r="G497" s="1">
        <v>1667429170000</v>
      </c>
      <c r="H497" s="1">
        <v>1425485127000</v>
      </c>
      <c r="I497">
        <f t="shared" si="7"/>
        <v>0</v>
      </c>
    </row>
    <row r="498" spans="1:9">
      <c r="A498">
        <v>20161205</v>
      </c>
      <c r="B498">
        <v>84990</v>
      </c>
      <c r="C498" s="8">
        <v>104500</v>
      </c>
      <c r="D498" s="8">
        <v>101300</v>
      </c>
      <c r="E498">
        <v>99412</v>
      </c>
      <c r="F498" s="8">
        <v>15956260</v>
      </c>
      <c r="G498" s="1">
        <v>1616369138000</v>
      </c>
      <c r="H498" s="1">
        <v>1381833907800</v>
      </c>
      <c r="I498">
        <f t="shared" si="7"/>
        <v>0</v>
      </c>
    </row>
    <row r="499" spans="1:9">
      <c r="A499">
        <v>20161206</v>
      </c>
      <c r="B499">
        <v>84990</v>
      </c>
      <c r="C499" s="8">
        <v>101300</v>
      </c>
      <c r="D499" s="8">
        <v>101500</v>
      </c>
      <c r="E499">
        <v>99608</v>
      </c>
      <c r="F499" s="8">
        <v>15956260</v>
      </c>
      <c r="G499" s="1">
        <v>1619560390000</v>
      </c>
      <c r="H499" s="1">
        <v>1384562109000</v>
      </c>
      <c r="I499">
        <f t="shared" si="7"/>
        <v>0</v>
      </c>
    </row>
    <row r="500" spans="1:9">
      <c r="A500">
        <v>20161207</v>
      </c>
      <c r="B500">
        <v>84990</v>
      </c>
      <c r="C500" s="8">
        <v>101500</v>
      </c>
      <c r="D500" s="8">
        <v>96600</v>
      </c>
      <c r="E500">
        <v>94800</v>
      </c>
      <c r="F500" s="8">
        <v>15956260</v>
      </c>
      <c r="G500" s="1">
        <v>1541374716000</v>
      </c>
      <c r="H500" s="1">
        <v>1317721179600</v>
      </c>
      <c r="I500">
        <f t="shared" si="7"/>
        <v>0</v>
      </c>
    </row>
    <row r="501" spans="1:9">
      <c r="A501">
        <v>20161208</v>
      </c>
      <c r="B501">
        <v>84990</v>
      </c>
      <c r="C501" s="8">
        <v>96600</v>
      </c>
      <c r="D501" s="8">
        <v>96600</v>
      </c>
      <c r="E501">
        <v>94800</v>
      </c>
      <c r="F501" s="8">
        <v>15956260</v>
      </c>
      <c r="G501" s="1">
        <v>1541374716000</v>
      </c>
      <c r="H501" s="1">
        <v>1317721179600</v>
      </c>
      <c r="I501">
        <f t="shared" si="7"/>
        <v>0</v>
      </c>
    </row>
    <row r="502" spans="1:9">
      <c r="A502">
        <v>20161209</v>
      </c>
      <c r="B502">
        <v>84990</v>
      </c>
      <c r="C502" s="8">
        <v>96600</v>
      </c>
      <c r="D502" s="8">
        <v>99500</v>
      </c>
      <c r="E502">
        <v>97645</v>
      </c>
      <c r="F502" s="8">
        <v>15956260</v>
      </c>
      <c r="G502" s="1">
        <v>1587647870000</v>
      </c>
      <c r="H502" s="1">
        <v>1357280097000</v>
      </c>
      <c r="I502">
        <f t="shared" si="7"/>
        <v>0</v>
      </c>
    </row>
    <row r="503" spans="1:9">
      <c r="A503">
        <v>20161212</v>
      </c>
      <c r="B503">
        <v>84990</v>
      </c>
      <c r="C503" s="8">
        <v>99500</v>
      </c>
      <c r="D503" s="8">
        <v>104500</v>
      </c>
      <c r="E503">
        <v>102552</v>
      </c>
      <c r="F503" s="8">
        <v>15956260</v>
      </c>
      <c r="G503" s="1">
        <v>1667429170000</v>
      </c>
      <c r="H503" s="1">
        <v>1425485127000</v>
      </c>
      <c r="I503">
        <f t="shared" si="7"/>
        <v>0</v>
      </c>
    </row>
    <row r="504" spans="1:9">
      <c r="A504">
        <v>20161213</v>
      </c>
      <c r="B504">
        <v>84990</v>
      </c>
      <c r="C504" s="8">
        <v>104500</v>
      </c>
      <c r="D504" s="8">
        <v>105400</v>
      </c>
      <c r="E504">
        <v>103436</v>
      </c>
      <c r="F504" s="8">
        <v>15956260</v>
      </c>
      <c r="G504" s="1">
        <v>1681789804000</v>
      </c>
      <c r="H504" s="1">
        <v>1437762032400</v>
      </c>
      <c r="I504">
        <f t="shared" si="7"/>
        <v>0</v>
      </c>
    </row>
    <row r="505" spans="1:9">
      <c r="A505">
        <v>20161214</v>
      </c>
      <c r="B505">
        <v>84990</v>
      </c>
      <c r="C505" s="8">
        <v>105400</v>
      </c>
      <c r="D505" s="8">
        <v>105000</v>
      </c>
      <c r="E505">
        <v>103043</v>
      </c>
      <c r="F505" s="8">
        <v>15956260</v>
      </c>
      <c r="G505" s="1">
        <v>1675407300000</v>
      </c>
      <c r="H505" s="1">
        <v>1432305630000</v>
      </c>
      <c r="I505">
        <f t="shared" si="7"/>
        <v>0</v>
      </c>
    </row>
    <row r="506" spans="1:9">
      <c r="A506">
        <v>20161215</v>
      </c>
      <c r="B506">
        <v>84990</v>
      </c>
      <c r="C506" s="8">
        <v>105000</v>
      </c>
      <c r="D506" s="8">
        <v>107000</v>
      </c>
      <c r="E506">
        <v>105006</v>
      </c>
      <c r="F506" s="8">
        <v>15956260</v>
      </c>
      <c r="G506" s="1">
        <v>1707319820000</v>
      </c>
      <c r="H506" s="1">
        <v>1459587642000</v>
      </c>
      <c r="I506">
        <f t="shared" si="7"/>
        <v>0</v>
      </c>
    </row>
    <row r="507" spans="1:9">
      <c r="A507">
        <v>20161216</v>
      </c>
      <c r="B507">
        <v>84990</v>
      </c>
      <c r="C507" s="8">
        <v>107000</v>
      </c>
      <c r="D507" s="8">
        <v>105000</v>
      </c>
      <c r="E507">
        <v>103043</v>
      </c>
      <c r="F507" s="8">
        <v>15956260</v>
      </c>
      <c r="G507" s="1">
        <v>1675407300000</v>
      </c>
      <c r="H507" s="1">
        <v>1432305630000</v>
      </c>
      <c r="I507">
        <f t="shared" si="7"/>
        <v>0</v>
      </c>
    </row>
    <row r="508" spans="1:9">
      <c r="A508">
        <v>20161219</v>
      </c>
      <c r="B508">
        <v>84990</v>
      </c>
      <c r="C508" s="8">
        <v>105000</v>
      </c>
      <c r="D508" s="8">
        <v>102200</v>
      </c>
      <c r="E508">
        <v>100295</v>
      </c>
      <c r="F508" s="8">
        <v>15956260</v>
      </c>
      <c r="G508" s="1">
        <v>1630729772000</v>
      </c>
      <c r="H508" s="1">
        <v>1394110813200</v>
      </c>
      <c r="I508">
        <f t="shared" si="7"/>
        <v>0</v>
      </c>
    </row>
    <row r="509" spans="1:9">
      <c r="A509">
        <v>20161220</v>
      </c>
      <c r="B509">
        <v>84990</v>
      </c>
      <c r="C509" s="8">
        <v>102200</v>
      </c>
      <c r="D509" s="8">
        <v>99500</v>
      </c>
      <c r="E509">
        <v>97645</v>
      </c>
      <c r="F509" s="8">
        <v>15956260</v>
      </c>
      <c r="G509" s="1">
        <v>1587647870000</v>
      </c>
      <c r="H509" s="1">
        <v>1357280097000</v>
      </c>
      <c r="I509">
        <f t="shared" si="7"/>
        <v>0</v>
      </c>
    </row>
    <row r="510" spans="1:9">
      <c r="A510">
        <v>20161221</v>
      </c>
      <c r="B510">
        <v>84990</v>
      </c>
      <c r="C510" s="8">
        <v>99500</v>
      </c>
      <c r="D510" s="8">
        <v>98000</v>
      </c>
      <c r="E510">
        <v>96173</v>
      </c>
      <c r="F510" s="8">
        <v>15956260</v>
      </c>
      <c r="G510" s="1">
        <v>1563713480000</v>
      </c>
      <c r="H510" s="1">
        <v>1336818588000</v>
      </c>
      <c r="I510">
        <f t="shared" si="7"/>
        <v>0</v>
      </c>
    </row>
    <row r="511" spans="1:9">
      <c r="A511">
        <v>20161222</v>
      </c>
      <c r="B511">
        <v>84990</v>
      </c>
      <c r="C511" s="8">
        <v>98000</v>
      </c>
      <c r="D511" s="8">
        <v>96500</v>
      </c>
      <c r="E511">
        <v>94701</v>
      </c>
      <c r="F511" s="8">
        <v>15956260</v>
      </c>
      <c r="G511" s="1">
        <v>1539779090000</v>
      </c>
      <c r="H511" s="1">
        <v>1316357079000</v>
      </c>
      <c r="I511">
        <f t="shared" si="7"/>
        <v>0</v>
      </c>
    </row>
    <row r="512" spans="1:9">
      <c r="A512">
        <v>20161223</v>
      </c>
      <c r="B512">
        <v>84990</v>
      </c>
      <c r="C512" s="8">
        <v>96500</v>
      </c>
      <c r="D512" s="8">
        <v>99500</v>
      </c>
      <c r="E512">
        <v>97645</v>
      </c>
      <c r="F512" s="8">
        <v>15956260</v>
      </c>
      <c r="G512" s="1">
        <v>1587647870000</v>
      </c>
      <c r="H512" s="1">
        <v>1357280097000</v>
      </c>
      <c r="I512">
        <f t="shared" si="7"/>
        <v>0</v>
      </c>
    </row>
    <row r="513" spans="1:9">
      <c r="A513">
        <v>20161226</v>
      </c>
      <c r="B513">
        <v>84990</v>
      </c>
      <c r="C513" s="8">
        <v>99500</v>
      </c>
      <c r="D513" s="8">
        <v>98900</v>
      </c>
      <c r="E513">
        <v>97057</v>
      </c>
      <c r="F513" s="8">
        <v>15956260</v>
      </c>
      <c r="G513" s="1">
        <v>1578074114000</v>
      </c>
      <c r="H513" s="1">
        <v>1349095493400</v>
      </c>
      <c r="I513">
        <f t="shared" si="7"/>
        <v>0</v>
      </c>
    </row>
    <row r="514" spans="1:9">
      <c r="A514">
        <v>20161227</v>
      </c>
      <c r="B514">
        <v>84990</v>
      </c>
      <c r="C514" s="8">
        <v>98900</v>
      </c>
      <c r="D514" s="8">
        <v>99600</v>
      </c>
      <c r="E514">
        <v>97744</v>
      </c>
      <c r="F514" s="8">
        <v>15956260</v>
      </c>
      <c r="G514" s="1">
        <v>1589243496000</v>
      </c>
      <c r="H514" s="1">
        <v>1358644197600</v>
      </c>
      <c r="I514">
        <f t="shared" si="7"/>
        <v>0</v>
      </c>
    </row>
    <row r="515" spans="1:9">
      <c r="A515">
        <v>20161228</v>
      </c>
      <c r="B515">
        <v>84990</v>
      </c>
      <c r="C515" s="8">
        <v>99600</v>
      </c>
      <c r="D515" s="8">
        <v>104700</v>
      </c>
      <c r="E515">
        <v>102749</v>
      </c>
      <c r="F515" s="8">
        <v>15956260</v>
      </c>
      <c r="G515" s="1">
        <v>1670620422000</v>
      </c>
      <c r="H515" s="1">
        <v>1428213328200</v>
      </c>
      <c r="I515">
        <f t="shared" ref="I515:I578" si="8">IF(C515*F515=D514*F514,0,1)</f>
        <v>0</v>
      </c>
    </row>
    <row r="516" spans="1:9">
      <c r="A516">
        <v>20161229</v>
      </c>
      <c r="B516">
        <v>84990</v>
      </c>
      <c r="C516" s="8">
        <v>104700</v>
      </c>
      <c r="D516" s="8">
        <v>103500</v>
      </c>
      <c r="E516">
        <v>101571</v>
      </c>
      <c r="F516" s="8">
        <v>15956260</v>
      </c>
      <c r="G516" s="1">
        <v>1651472910000</v>
      </c>
      <c r="H516" s="1">
        <v>1411844121000</v>
      </c>
      <c r="I516">
        <f t="shared" si="8"/>
        <v>0</v>
      </c>
    </row>
    <row r="517" spans="1:9">
      <c r="A517">
        <v>20170102</v>
      </c>
      <c r="B517">
        <v>84990</v>
      </c>
      <c r="C517" s="8">
        <v>103500</v>
      </c>
      <c r="D517" s="8">
        <v>104600</v>
      </c>
      <c r="E517">
        <v>102650</v>
      </c>
      <c r="F517" s="8">
        <v>15956260</v>
      </c>
      <c r="G517" s="1">
        <v>1669024796000</v>
      </c>
      <c r="H517" s="1">
        <v>1426849227600</v>
      </c>
      <c r="I517">
        <f t="shared" si="8"/>
        <v>0</v>
      </c>
    </row>
    <row r="518" spans="1:9">
      <c r="A518">
        <v>20170103</v>
      </c>
      <c r="B518">
        <v>84990</v>
      </c>
      <c r="C518" s="8">
        <v>104600</v>
      </c>
      <c r="D518" s="8">
        <v>105500</v>
      </c>
      <c r="E518">
        <v>103534</v>
      </c>
      <c r="F518" s="8">
        <v>15956260</v>
      </c>
      <c r="G518" s="1">
        <v>1683385430000</v>
      </c>
      <c r="H518" s="1">
        <v>1439126133000</v>
      </c>
      <c r="I518">
        <f t="shared" si="8"/>
        <v>0</v>
      </c>
    </row>
    <row r="519" spans="1:9">
      <c r="A519">
        <v>20170104</v>
      </c>
      <c r="B519">
        <v>84990</v>
      </c>
      <c r="C519" s="8">
        <v>105500</v>
      </c>
      <c r="D519" s="8">
        <v>114000</v>
      </c>
      <c r="E519">
        <v>111875</v>
      </c>
      <c r="F519" s="8">
        <v>15956260</v>
      </c>
      <c r="G519" s="1">
        <v>1819013640000</v>
      </c>
      <c r="H519" s="1">
        <v>1555074684000</v>
      </c>
      <c r="I519">
        <f t="shared" si="8"/>
        <v>0</v>
      </c>
    </row>
    <row r="520" spans="1:9">
      <c r="A520">
        <v>20170105</v>
      </c>
      <c r="B520">
        <v>84990</v>
      </c>
      <c r="C520" s="8">
        <v>114000</v>
      </c>
      <c r="D520" s="8">
        <v>116000</v>
      </c>
      <c r="E520">
        <v>113838</v>
      </c>
      <c r="F520" s="8">
        <v>15956260</v>
      </c>
      <c r="G520" s="1">
        <v>1850926160000</v>
      </c>
      <c r="H520" s="1">
        <v>1582356696000</v>
      </c>
      <c r="I520">
        <f t="shared" si="8"/>
        <v>0</v>
      </c>
    </row>
    <row r="521" spans="1:9">
      <c r="A521">
        <v>20170106</v>
      </c>
      <c r="B521">
        <v>84990</v>
      </c>
      <c r="C521" s="8">
        <v>116000</v>
      </c>
      <c r="D521" s="8">
        <v>114500</v>
      </c>
      <c r="E521">
        <v>112366</v>
      </c>
      <c r="F521" s="8">
        <v>15956260</v>
      </c>
      <c r="G521" s="1">
        <v>1826991770000</v>
      </c>
      <c r="H521" s="1">
        <v>1561895187000</v>
      </c>
      <c r="I521">
        <f t="shared" si="8"/>
        <v>0</v>
      </c>
    </row>
    <row r="522" spans="1:9">
      <c r="A522">
        <v>20170109</v>
      </c>
      <c r="B522">
        <v>84990</v>
      </c>
      <c r="C522" s="8">
        <v>114500</v>
      </c>
      <c r="D522" s="8">
        <v>115500</v>
      </c>
      <c r="E522">
        <v>113347</v>
      </c>
      <c r="F522" s="8">
        <v>15956260</v>
      </c>
      <c r="G522" s="1">
        <v>1842948030000</v>
      </c>
      <c r="H522" s="1">
        <v>1575536193000</v>
      </c>
      <c r="I522">
        <f t="shared" si="8"/>
        <v>0</v>
      </c>
    </row>
    <row r="523" spans="1:9">
      <c r="A523">
        <v>20170110</v>
      </c>
      <c r="B523">
        <v>84990</v>
      </c>
      <c r="C523" s="8">
        <v>115500</v>
      </c>
      <c r="D523" s="8">
        <v>111000</v>
      </c>
      <c r="E523">
        <v>108931</v>
      </c>
      <c r="F523" s="8">
        <v>15956260</v>
      </c>
      <c r="G523" s="1">
        <v>1771144860000</v>
      </c>
      <c r="H523" s="1">
        <v>1514151666000</v>
      </c>
      <c r="I523">
        <f t="shared" si="8"/>
        <v>0</v>
      </c>
    </row>
    <row r="524" spans="1:9">
      <c r="A524">
        <v>20170111</v>
      </c>
      <c r="B524">
        <v>84990</v>
      </c>
      <c r="C524" s="8">
        <v>111000</v>
      </c>
      <c r="D524" s="8">
        <v>111500</v>
      </c>
      <c r="E524">
        <v>109422</v>
      </c>
      <c r="F524" s="8">
        <v>15956260</v>
      </c>
      <c r="G524" s="1">
        <v>1779122990000</v>
      </c>
      <c r="H524" s="1">
        <v>1520972169000</v>
      </c>
      <c r="I524">
        <f t="shared" si="8"/>
        <v>0</v>
      </c>
    </row>
    <row r="525" spans="1:9">
      <c r="A525">
        <v>20170112</v>
      </c>
      <c r="B525">
        <v>84990</v>
      </c>
      <c r="C525" s="8">
        <v>111500</v>
      </c>
      <c r="D525" s="8">
        <v>110300</v>
      </c>
      <c r="E525">
        <v>108244</v>
      </c>
      <c r="F525" s="8">
        <v>15956260</v>
      </c>
      <c r="G525" s="1">
        <v>1759975478000</v>
      </c>
      <c r="H525" s="1">
        <v>1504602961800</v>
      </c>
      <c r="I525">
        <f t="shared" si="8"/>
        <v>0</v>
      </c>
    </row>
    <row r="526" spans="1:9">
      <c r="A526">
        <v>20170113</v>
      </c>
      <c r="B526">
        <v>84990</v>
      </c>
      <c r="C526" s="8">
        <v>110300</v>
      </c>
      <c r="D526" s="8">
        <v>115600</v>
      </c>
      <c r="E526">
        <v>113445</v>
      </c>
      <c r="F526" s="8">
        <v>15956260</v>
      </c>
      <c r="G526" s="1">
        <v>1844543656000</v>
      </c>
      <c r="H526" s="1">
        <v>1576900293600</v>
      </c>
      <c r="I526">
        <f t="shared" si="8"/>
        <v>0</v>
      </c>
    </row>
    <row r="527" spans="1:9">
      <c r="A527">
        <v>20170116</v>
      </c>
      <c r="B527">
        <v>84990</v>
      </c>
      <c r="C527" s="8">
        <v>115600</v>
      </c>
      <c r="D527" s="8">
        <v>115900</v>
      </c>
      <c r="E527">
        <v>113740</v>
      </c>
      <c r="F527" s="8">
        <v>15956260</v>
      </c>
      <c r="G527" s="1">
        <v>1849330534000</v>
      </c>
      <c r="H527" s="1">
        <v>1664397480600</v>
      </c>
      <c r="I527">
        <f t="shared" si="8"/>
        <v>0</v>
      </c>
    </row>
    <row r="528" spans="1:9">
      <c r="A528">
        <v>20170117</v>
      </c>
      <c r="B528">
        <v>84990</v>
      </c>
      <c r="C528" s="8">
        <v>115900</v>
      </c>
      <c r="D528" s="8">
        <v>113000</v>
      </c>
      <c r="E528">
        <v>110894</v>
      </c>
      <c r="F528" s="8">
        <v>15956260</v>
      </c>
      <c r="G528" s="1">
        <v>1803057380000</v>
      </c>
      <c r="H528" s="1">
        <v>1622751642000</v>
      </c>
      <c r="I528">
        <f t="shared" si="8"/>
        <v>0</v>
      </c>
    </row>
    <row r="529" spans="1:9">
      <c r="A529">
        <v>20170118</v>
      </c>
      <c r="B529">
        <v>84990</v>
      </c>
      <c r="C529" s="8">
        <v>113000</v>
      </c>
      <c r="D529" s="8">
        <v>113600</v>
      </c>
      <c r="E529">
        <v>111483</v>
      </c>
      <c r="F529" s="8">
        <v>15956260</v>
      </c>
      <c r="G529" s="1">
        <v>1812631136000</v>
      </c>
      <c r="H529" s="1">
        <v>1631368022400</v>
      </c>
      <c r="I529">
        <f t="shared" si="8"/>
        <v>0</v>
      </c>
    </row>
    <row r="530" spans="1:9">
      <c r="A530">
        <v>20170119</v>
      </c>
      <c r="B530">
        <v>84990</v>
      </c>
      <c r="C530" s="8">
        <v>113600</v>
      </c>
      <c r="D530" s="8">
        <v>112100</v>
      </c>
      <c r="E530">
        <v>110011</v>
      </c>
      <c r="F530" s="8">
        <v>15956260</v>
      </c>
      <c r="G530" s="1">
        <v>1788696746000</v>
      </c>
      <c r="H530" s="1">
        <v>1609827071400</v>
      </c>
      <c r="I530">
        <f t="shared" si="8"/>
        <v>0</v>
      </c>
    </row>
    <row r="531" spans="1:9">
      <c r="A531">
        <v>20170120</v>
      </c>
      <c r="B531">
        <v>84990</v>
      </c>
      <c r="C531" s="8">
        <v>112100</v>
      </c>
      <c r="D531" s="8">
        <v>110100</v>
      </c>
      <c r="E531">
        <v>108048</v>
      </c>
      <c r="F531" s="8">
        <v>15956260</v>
      </c>
      <c r="G531" s="1">
        <v>1756784226000</v>
      </c>
      <c r="H531" s="1">
        <v>1581105803400</v>
      </c>
      <c r="I531">
        <f t="shared" si="8"/>
        <v>0</v>
      </c>
    </row>
    <row r="532" spans="1:9">
      <c r="A532">
        <v>20170123</v>
      </c>
      <c r="B532">
        <v>84990</v>
      </c>
      <c r="C532" s="8">
        <v>110100</v>
      </c>
      <c r="D532" s="8">
        <v>110100</v>
      </c>
      <c r="E532">
        <v>108048</v>
      </c>
      <c r="F532" s="8">
        <v>15956260</v>
      </c>
      <c r="G532" s="1">
        <v>1756784226000</v>
      </c>
      <c r="H532" s="1">
        <v>1581105803400</v>
      </c>
      <c r="I532">
        <f t="shared" si="8"/>
        <v>0</v>
      </c>
    </row>
    <row r="533" spans="1:9">
      <c r="A533">
        <v>20170124</v>
      </c>
      <c r="B533">
        <v>84990</v>
      </c>
      <c r="C533" s="8">
        <v>110100</v>
      </c>
      <c r="D533" s="8">
        <v>108800</v>
      </c>
      <c r="E533">
        <v>106772</v>
      </c>
      <c r="F533" s="8">
        <v>15956260</v>
      </c>
      <c r="G533" s="1">
        <v>1736041088000</v>
      </c>
      <c r="H533" s="1">
        <v>1562436979200</v>
      </c>
      <c r="I533">
        <f t="shared" si="8"/>
        <v>0</v>
      </c>
    </row>
    <row r="534" spans="1:9">
      <c r="A534">
        <v>20170125</v>
      </c>
      <c r="B534">
        <v>84990</v>
      </c>
      <c r="C534" s="8">
        <v>108800</v>
      </c>
      <c r="D534" s="8">
        <v>107700</v>
      </c>
      <c r="E534">
        <v>105693</v>
      </c>
      <c r="F534" s="8">
        <v>15956260</v>
      </c>
      <c r="G534" s="1">
        <v>1718489202000</v>
      </c>
      <c r="H534" s="1">
        <v>1546640281800</v>
      </c>
      <c r="I534">
        <f t="shared" si="8"/>
        <v>0</v>
      </c>
    </row>
    <row r="535" spans="1:9">
      <c r="A535">
        <v>20170126</v>
      </c>
      <c r="B535">
        <v>84990</v>
      </c>
      <c r="C535" s="8">
        <v>107700</v>
      </c>
      <c r="D535" s="8">
        <v>106900</v>
      </c>
      <c r="E535">
        <v>104908</v>
      </c>
      <c r="F535" s="8">
        <v>15956260</v>
      </c>
      <c r="G535" s="1">
        <v>1705724194000</v>
      </c>
      <c r="H535" s="1">
        <v>1535151774600</v>
      </c>
      <c r="I535">
        <f t="shared" si="8"/>
        <v>0</v>
      </c>
    </row>
    <row r="536" spans="1:9">
      <c r="A536">
        <v>20170131</v>
      </c>
      <c r="B536">
        <v>84990</v>
      </c>
      <c r="C536" s="8">
        <v>106900</v>
      </c>
      <c r="D536" s="8">
        <v>103600</v>
      </c>
      <c r="E536">
        <v>101669</v>
      </c>
      <c r="F536" s="8">
        <v>15956260</v>
      </c>
      <c r="G536" s="1">
        <v>1653068536000</v>
      </c>
      <c r="H536" s="1">
        <v>1487761682400</v>
      </c>
      <c r="I536">
        <f t="shared" si="8"/>
        <v>0</v>
      </c>
    </row>
    <row r="537" spans="1:9">
      <c r="A537">
        <v>20170201</v>
      </c>
      <c r="B537">
        <v>84990</v>
      </c>
      <c r="C537" s="8">
        <v>103600</v>
      </c>
      <c r="D537" s="8">
        <v>108300</v>
      </c>
      <c r="E537">
        <v>106281</v>
      </c>
      <c r="F537" s="8">
        <v>15956260</v>
      </c>
      <c r="G537" s="1">
        <v>1728062958000</v>
      </c>
      <c r="H537" s="1">
        <v>1555256662200</v>
      </c>
      <c r="I537">
        <f t="shared" si="8"/>
        <v>0</v>
      </c>
    </row>
    <row r="538" spans="1:9">
      <c r="A538">
        <v>20170202</v>
      </c>
      <c r="B538">
        <v>84990</v>
      </c>
      <c r="C538" s="8">
        <v>108300</v>
      </c>
      <c r="D538" s="8">
        <v>106700</v>
      </c>
      <c r="E538">
        <v>104711</v>
      </c>
      <c r="F538" s="8">
        <v>15956260</v>
      </c>
      <c r="G538" s="1">
        <v>1702532942000</v>
      </c>
      <c r="H538" s="1">
        <v>1532279647800</v>
      </c>
      <c r="I538">
        <f t="shared" si="8"/>
        <v>0</v>
      </c>
    </row>
    <row r="539" spans="1:9">
      <c r="A539">
        <v>20170203</v>
      </c>
      <c r="B539">
        <v>84990</v>
      </c>
      <c r="C539" s="8">
        <v>106700</v>
      </c>
      <c r="D539" s="8">
        <v>104300</v>
      </c>
      <c r="E539">
        <v>102356</v>
      </c>
      <c r="F539" s="8">
        <v>15956260</v>
      </c>
      <c r="G539" s="1">
        <v>1664237918000</v>
      </c>
      <c r="H539" s="1">
        <v>1497814126200</v>
      </c>
      <c r="I539">
        <f t="shared" si="8"/>
        <v>0</v>
      </c>
    </row>
    <row r="540" spans="1:9">
      <c r="A540">
        <v>20170206</v>
      </c>
      <c r="B540">
        <v>84990</v>
      </c>
      <c r="C540" s="8">
        <v>104300</v>
      </c>
      <c r="D540" s="8">
        <v>105800</v>
      </c>
      <c r="E540">
        <v>103828</v>
      </c>
      <c r="F540" s="8">
        <v>15956260</v>
      </c>
      <c r="G540" s="1">
        <v>1688172308000</v>
      </c>
      <c r="H540" s="1">
        <v>1519355077200</v>
      </c>
      <c r="I540">
        <f t="shared" si="8"/>
        <v>0</v>
      </c>
    </row>
    <row r="541" spans="1:9">
      <c r="A541">
        <v>20170207</v>
      </c>
      <c r="B541">
        <v>84990</v>
      </c>
      <c r="C541" s="8">
        <v>105800</v>
      </c>
      <c r="D541" s="8">
        <v>105000</v>
      </c>
      <c r="E541">
        <v>103043</v>
      </c>
      <c r="F541" s="8">
        <v>15956260</v>
      </c>
      <c r="G541" s="1">
        <v>1675407300000</v>
      </c>
      <c r="H541" s="1">
        <v>1507866570000</v>
      </c>
      <c r="I541">
        <f t="shared" si="8"/>
        <v>0</v>
      </c>
    </row>
    <row r="542" spans="1:9">
      <c r="A542">
        <v>20170208</v>
      </c>
      <c r="B542">
        <v>84990</v>
      </c>
      <c r="C542" s="8">
        <v>105000</v>
      </c>
      <c r="D542" s="8">
        <v>104600</v>
      </c>
      <c r="E542">
        <v>102650</v>
      </c>
      <c r="F542" s="8">
        <v>15956260</v>
      </c>
      <c r="G542" s="1">
        <v>1669024796000</v>
      </c>
      <c r="H542" s="1">
        <v>1502122316400</v>
      </c>
      <c r="I542">
        <f t="shared" si="8"/>
        <v>0</v>
      </c>
    </row>
    <row r="543" spans="1:9">
      <c r="A543">
        <v>20170209</v>
      </c>
      <c r="B543">
        <v>84990</v>
      </c>
      <c r="C543" s="8">
        <v>104600</v>
      </c>
      <c r="D543" s="8">
        <v>100700</v>
      </c>
      <c r="E543">
        <v>98823</v>
      </c>
      <c r="F543" s="8">
        <v>15956260</v>
      </c>
      <c r="G543" s="1">
        <v>1606795382000</v>
      </c>
      <c r="H543" s="1">
        <v>1446115843800</v>
      </c>
      <c r="I543">
        <f t="shared" si="8"/>
        <v>0</v>
      </c>
    </row>
    <row r="544" spans="1:9">
      <c r="A544">
        <v>20170210</v>
      </c>
      <c r="B544">
        <v>84990</v>
      </c>
      <c r="C544" s="8">
        <v>100700</v>
      </c>
      <c r="D544" s="8">
        <v>100500</v>
      </c>
      <c r="E544">
        <v>98627</v>
      </c>
      <c r="F544" s="8">
        <v>15956260</v>
      </c>
      <c r="G544" s="1">
        <v>1603604130000</v>
      </c>
      <c r="H544" s="1">
        <v>1443243717000</v>
      </c>
      <c r="I544">
        <f t="shared" si="8"/>
        <v>0</v>
      </c>
    </row>
    <row r="545" spans="1:9">
      <c r="A545">
        <v>20170213</v>
      </c>
      <c r="B545">
        <v>84990</v>
      </c>
      <c r="C545" s="8">
        <v>100500</v>
      </c>
      <c r="D545" s="8">
        <v>100500</v>
      </c>
      <c r="E545">
        <v>98627</v>
      </c>
      <c r="F545" s="8">
        <v>15956260</v>
      </c>
      <c r="G545" s="1">
        <v>1603604130000</v>
      </c>
      <c r="H545" s="1">
        <v>1443243717000</v>
      </c>
      <c r="I545">
        <f t="shared" si="8"/>
        <v>0</v>
      </c>
    </row>
    <row r="546" spans="1:9">
      <c r="A546">
        <v>20170214</v>
      </c>
      <c r="B546">
        <v>84990</v>
      </c>
      <c r="C546" s="8">
        <v>100500</v>
      </c>
      <c r="D546" s="8">
        <v>100500</v>
      </c>
      <c r="E546">
        <v>98627</v>
      </c>
      <c r="F546" s="8">
        <v>15956260</v>
      </c>
      <c r="G546" s="1">
        <v>1603604130000</v>
      </c>
      <c r="H546" s="1">
        <v>1443243717000</v>
      </c>
      <c r="I546">
        <f t="shared" si="8"/>
        <v>0</v>
      </c>
    </row>
    <row r="547" spans="1:9">
      <c r="A547">
        <v>20170215</v>
      </c>
      <c r="B547">
        <v>84990</v>
      </c>
      <c r="C547" s="8">
        <v>100500</v>
      </c>
      <c r="D547" s="8">
        <v>103800</v>
      </c>
      <c r="E547">
        <v>101865</v>
      </c>
      <c r="F547" s="8">
        <v>15956260</v>
      </c>
      <c r="G547" s="1">
        <v>1656259788000</v>
      </c>
      <c r="H547" s="1">
        <v>1490633809200</v>
      </c>
      <c r="I547">
        <f t="shared" si="8"/>
        <v>0</v>
      </c>
    </row>
    <row r="548" spans="1:9">
      <c r="A548">
        <v>20170216</v>
      </c>
      <c r="B548">
        <v>84990</v>
      </c>
      <c r="C548" s="8">
        <v>103800</v>
      </c>
      <c r="D548" s="8">
        <v>103100</v>
      </c>
      <c r="E548">
        <v>101178</v>
      </c>
      <c r="F548" s="8">
        <v>15956260</v>
      </c>
      <c r="G548" s="1">
        <v>1645090406000</v>
      </c>
      <c r="H548" s="1">
        <v>1480581365400</v>
      </c>
      <c r="I548">
        <f t="shared" si="8"/>
        <v>0</v>
      </c>
    </row>
    <row r="549" spans="1:9">
      <c r="A549">
        <v>20170217</v>
      </c>
      <c r="B549">
        <v>84990</v>
      </c>
      <c r="C549" s="8">
        <v>103100</v>
      </c>
      <c r="D549" s="8">
        <v>103000</v>
      </c>
      <c r="E549">
        <v>101080</v>
      </c>
      <c r="F549" s="8">
        <v>15956260</v>
      </c>
      <c r="G549" s="1">
        <v>1643494780000</v>
      </c>
      <c r="H549" s="1">
        <v>1479145302000</v>
      </c>
      <c r="I549">
        <f t="shared" si="8"/>
        <v>0</v>
      </c>
    </row>
    <row r="550" spans="1:9">
      <c r="A550">
        <v>20170220</v>
      </c>
      <c r="B550">
        <v>84990</v>
      </c>
      <c r="C550" s="8">
        <v>103000</v>
      </c>
      <c r="D550" s="8">
        <v>100300</v>
      </c>
      <c r="E550">
        <v>98431</v>
      </c>
      <c r="F550" s="8">
        <v>15956260</v>
      </c>
      <c r="G550" s="1">
        <v>1600412878000</v>
      </c>
      <c r="H550" s="1">
        <v>1440371590200</v>
      </c>
      <c r="I550">
        <f t="shared" si="8"/>
        <v>0</v>
      </c>
    </row>
    <row r="551" spans="1:9">
      <c r="A551">
        <v>20170221</v>
      </c>
      <c r="B551">
        <v>84990</v>
      </c>
      <c r="C551" s="8">
        <v>100300</v>
      </c>
      <c r="D551" s="8">
        <v>101000</v>
      </c>
      <c r="E551">
        <v>99118</v>
      </c>
      <c r="F551" s="8">
        <v>15956260</v>
      </c>
      <c r="G551" s="1">
        <v>1611582260000</v>
      </c>
      <c r="H551" s="1">
        <v>1450424034000</v>
      </c>
      <c r="I551">
        <f t="shared" si="8"/>
        <v>0</v>
      </c>
    </row>
    <row r="552" spans="1:9">
      <c r="A552">
        <v>20170222</v>
      </c>
      <c r="B552">
        <v>84990</v>
      </c>
      <c r="C552" s="8">
        <v>101000</v>
      </c>
      <c r="D552" s="8">
        <v>100000</v>
      </c>
      <c r="E552">
        <v>98136</v>
      </c>
      <c r="F552" s="8">
        <v>15956260</v>
      </c>
      <c r="G552" s="1">
        <v>1595626000000</v>
      </c>
      <c r="H552" s="1">
        <v>1436063400000</v>
      </c>
      <c r="I552">
        <f t="shared" si="8"/>
        <v>0</v>
      </c>
    </row>
    <row r="553" spans="1:9">
      <c r="A553">
        <v>20170223</v>
      </c>
      <c r="B553">
        <v>84990</v>
      </c>
      <c r="C553" s="8">
        <v>100000</v>
      </c>
      <c r="D553" s="8">
        <v>95500</v>
      </c>
      <c r="E553">
        <v>93720</v>
      </c>
      <c r="F553" s="8">
        <v>15956260</v>
      </c>
      <c r="G553" s="1">
        <v>1523822830000</v>
      </c>
      <c r="H553" s="1">
        <v>1371440547000</v>
      </c>
      <c r="I553">
        <f t="shared" si="8"/>
        <v>0</v>
      </c>
    </row>
    <row r="554" spans="1:9">
      <c r="A554">
        <v>20170224</v>
      </c>
      <c r="B554">
        <v>84990</v>
      </c>
      <c r="C554" s="8">
        <v>95500</v>
      </c>
      <c r="D554" s="8">
        <v>94500</v>
      </c>
      <c r="E554">
        <v>92739</v>
      </c>
      <c r="F554" s="8">
        <v>15956260</v>
      </c>
      <c r="G554" s="1">
        <v>1507866570000</v>
      </c>
      <c r="H554" s="1">
        <v>1357079913000</v>
      </c>
      <c r="I554">
        <f t="shared" si="8"/>
        <v>0</v>
      </c>
    </row>
    <row r="555" spans="1:9">
      <c r="A555">
        <v>20170227</v>
      </c>
      <c r="B555">
        <v>84990</v>
      </c>
      <c r="C555" s="8">
        <v>94500</v>
      </c>
      <c r="D555" s="8">
        <v>95100</v>
      </c>
      <c r="E555">
        <v>93327</v>
      </c>
      <c r="F555" s="8">
        <v>15956260</v>
      </c>
      <c r="G555" s="1">
        <v>1517440326000</v>
      </c>
      <c r="H555" s="1">
        <v>1365696293400</v>
      </c>
      <c r="I555">
        <f t="shared" si="8"/>
        <v>0</v>
      </c>
    </row>
    <row r="556" spans="1:9">
      <c r="A556">
        <v>20170228</v>
      </c>
      <c r="B556">
        <v>84990</v>
      </c>
      <c r="C556" s="8">
        <v>95100</v>
      </c>
      <c r="D556" s="8">
        <v>93500</v>
      </c>
      <c r="E556">
        <v>91757</v>
      </c>
      <c r="F556" s="8">
        <v>15956260</v>
      </c>
      <c r="G556" s="1">
        <v>1491910310000</v>
      </c>
      <c r="H556" s="1">
        <v>1342719279000</v>
      </c>
      <c r="I556">
        <f t="shared" si="8"/>
        <v>0</v>
      </c>
    </row>
    <row r="557" spans="1:9">
      <c r="A557">
        <v>20170302</v>
      </c>
      <c r="B557">
        <v>84990</v>
      </c>
      <c r="C557" s="8">
        <v>93500</v>
      </c>
      <c r="D557" s="8">
        <v>95900</v>
      </c>
      <c r="E557">
        <v>94113</v>
      </c>
      <c r="F557" s="8">
        <v>15956260</v>
      </c>
      <c r="G557" s="1">
        <v>1530205334000</v>
      </c>
      <c r="H557" s="1">
        <v>1377184800600</v>
      </c>
      <c r="I557">
        <f t="shared" si="8"/>
        <v>0</v>
      </c>
    </row>
    <row r="558" spans="1:9">
      <c r="A558">
        <v>20170303</v>
      </c>
      <c r="B558">
        <v>84990</v>
      </c>
      <c r="C558" s="8">
        <v>95900</v>
      </c>
      <c r="D558" s="8">
        <v>95600</v>
      </c>
      <c r="E558">
        <v>93818</v>
      </c>
      <c r="F558" s="8">
        <v>15956260</v>
      </c>
      <c r="G558" s="1">
        <v>1525418456000</v>
      </c>
      <c r="H558" s="1">
        <v>1372876610400</v>
      </c>
      <c r="I558">
        <f t="shared" si="8"/>
        <v>0</v>
      </c>
    </row>
    <row r="559" spans="1:9">
      <c r="A559">
        <v>20170306</v>
      </c>
      <c r="B559">
        <v>84990</v>
      </c>
      <c r="C559" s="8">
        <v>95600</v>
      </c>
      <c r="D559" s="8">
        <v>96500</v>
      </c>
      <c r="E559">
        <v>94701</v>
      </c>
      <c r="F559" s="8">
        <v>15956260</v>
      </c>
      <c r="G559" s="1">
        <v>1539779090000</v>
      </c>
      <c r="H559" s="1">
        <v>1385801181000</v>
      </c>
      <c r="I559">
        <f t="shared" si="8"/>
        <v>0</v>
      </c>
    </row>
    <row r="560" spans="1:9">
      <c r="A560">
        <v>20170307</v>
      </c>
      <c r="B560">
        <v>84990</v>
      </c>
      <c r="C560" s="8">
        <v>96500</v>
      </c>
      <c r="D560" s="8">
        <v>95800</v>
      </c>
      <c r="E560">
        <v>94014</v>
      </c>
      <c r="F560" s="8">
        <v>15956260</v>
      </c>
      <c r="G560" s="1">
        <v>1528609708000</v>
      </c>
      <c r="H560" s="1">
        <v>1375748737200</v>
      </c>
      <c r="I560">
        <f t="shared" si="8"/>
        <v>0</v>
      </c>
    </row>
    <row r="561" spans="1:9">
      <c r="A561">
        <v>20170308</v>
      </c>
      <c r="B561">
        <v>84990</v>
      </c>
      <c r="C561" s="8">
        <v>95800</v>
      </c>
      <c r="D561" s="8">
        <v>92600</v>
      </c>
      <c r="E561">
        <v>90874</v>
      </c>
      <c r="F561" s="8">
        <v>15956260</v>
      </c>
      <c r="G561" s="1">
        <v>1477549676000</v>
      </c>
      <c r="H561" s="1">
        <v>1329794708400</v>
      </c>
      <c r="I561">
        <f t="shared" si="8"/>
        <v>0</v>
      </c>
    </row>
    <row r="562" spans="1:9">
      <c r="A562">
        <v>20170309</v>
      </c>
      <c r="B562">
        <v>84990</v>
      </c>
      <c r="C562" s="8">
        <v>92600</v>
      </c>
      <c r="D562" s="8">
        <v>90000</v>
      </c>
      <c r="E562">
        <v>88322</v>
      </c>
      <c r="F562" s="8">
        <v>15956260</v>
      </c>
      <c r="G562" s="1">
        <v>1436063400000</v>
      </c>
      <c r="H562" s="1">
        <v>1292457060000</v>
      </c>
      <c r="I562">
        <f t="shared" si="8"/>
        <v>0</v>
      </c>
    </row>
    <row r="563" spans="1:9">
      <c r="A563">
        <v>20170310</v>
      </c>
      <c r="B563">
        <v>84990</v>
      </c>
      <c r="C563" s="8">
        <v>90000</v>
      </c>
      <c r="D563" s="8">
        <v>93100</v>
      </c>
      <c r="E563">
        <v>91365</v>
      </c>
      <c r="F563" s="8">
        <v>15956260</v>
      </c>
      <c r="G563" s="1">
        <v>1485527806000</v>
      </c>
      <c r="H563" s="1">
        <v>1336975025400</v>
      </c>
      <c r="I563">
        <f t="shared" si="8"/>
        <v>0</v>
      </c>
    </row>
    <row r="564" spans="1:9">
      <c r="A564">
        <v>20170313</v>
      </c>
      <c r="B564">
        <v>84990</v>
      </c>
      <c r="C564" s="8">
        <v>93100</v>
      </c>
      <c r="D564" s="8">
        <v>92400</v>
      </c>
      <c r="E564">
        <v>90678</v>
      </c>
      <c r="F564" s="8">
        <v>15956260</v>
      </c>
      <c r="G564" s="1">
        <v>1474358424000</v>
      </c>
      <c r="H564" s="1">
        <v>1326922581600</v>
      </c>
      <c r="I564">
        <f t="shared" si="8"/>
        <v>0</v>
      </c>
    </row>
    <row r="565" spans="1:9">
      <c r="A565">
        <v>20170314</v>
      </c>
      <c r="B565">
        <v>84990</v>
      </c>
      <c r="C565" s="8">
        <v>92400</v>
      </c>
      <c r="D565" s="8">
        <v>92000</v>
      </c>
      <c r="E565">
        <v>90285</v>
      </c>
      <c r="F565" s="8">
        <v>15956260</v>
      </c>
      <c r="G565" s="1">
        <v>1467975920000</v>
      </c>
      <c r="H565" s="1">
        <v>1321178328000</v>
      </c>
      <c r="I565">
        <f t="shared" si="8"/>
        <v>0</v>
      </c>
    </row>
    <row r="566" spans="1:9">
      <c r="A566">
        <v>20170315</v>
      </c>
      <c r="B566">
        <v>84990</v>
      </c>
      <c r="C566" s="8">
        <v>92000</v>
      </c>
      <c r="D566" s="8">
        <v>90300</v>
      </c>
      <c r="E566">
        <v>88617</v>
      </c>
      <c r="F566" s="8">
        <v>15956260</v>
      </c>
      <c r="G566" s="1">
        <v>1440850278000</v>
      </c>
      <c r="H566" s="1">
        <v>1296765250200</v>
      </c>
      <c r="I566">
        <f t="shared" si="8"/>
        <v>0</v>
      </c>
    </row>
    <row r="567" spans="1:9">
      <c r="A567">
        <v>20170316</v>
      </c>
      <c r="B567">
        <v>84990</v>
      </c>
      <c r="C567" s="8">
        <v>90300</v>
      </c>
      <c r="D567" s="8">
        <v>90400</v>
      </c>
      <c r="E567">
        <v>88715</v>
      </c>
      <c r="F567" s="8">
        <v>15956260</v>
      </c>
      <c r="G567" s="1">
        <v>1442445904000</v>
      </c>
      <c r="H567" s="1">
        <v>1298201313600</v>
      </c>
      <c r="I567">
        <f t="shared" si="8"/>
        <v>0</v>
      </c>
    </row>
    <row r="568" spans="1:9">
      <c r="A568">
        <v>20170317</v>
      </c>
      <c r="B568">
        <v>84990</v>
      </c>
      <c r="C568" s="8">
        <v>90400</v>
      </c>
      <c r="D568" s="8">
        <v>86500</v>
      </c>
      <c r="E568">
        <v>84888</v>
      </c>
      <c r="F568" s="8">
        <v>15956260</v>
      </c>
      <c r="G568" s="1">
        <v>1380216490000</v>
      </c>
      <c r="H568" s="1">
        <v>1242194841000</v>
      </c>
      <c r="I568">
        <f t="shared" si="8"/>
        <v>0</v>
      </c>
    </row>
    <row r="569" spans="1:9">
      <c r="A569">
        <v>20170320</v>
      </c>
      <c r="B569">
        <v>84990</v>
      </c>
      <c r="C569" s="8">
        <v>86500</v>
      </c>
      <c r="D569" s="8">
        <v>86600</v>
      </c>
      <c r="E569">
        <v>84986</v>
      </c>
      <c r="F569" s="8">
        <v>15956260</v>
      </c>
      <c r="G569" s="1">
        <v>1381812116000</v>
      </c>
      <c r="H569" s="1">
        <v>1243630904400</v>
      </c>
      <c r="I569">
        <f t="shared" si="8"/>
        <v>0</v>
      </c>
    </row>
    <row r="570" spans="1:9">
      <c r="A570">
        <v>20170321</v>
      </c>
      <c r="B570">
        <v>84990</v>
      </c>
      <c r="C570" s="8">
        <v>86600</v>
      </c>
      <c r="D570" s="8">
        <v>88300</v>
      </c>
      <c r="E570">
        <v>86654</v>
      </c>
      <c r="F570" s="8">
        <v>15956260</v>
      </c>
      <c r="G570" s="1">
        <v>1408937758000</v>
      </c>
      <c r="H570" s="1">
        <v>1268043982200</v>
      </c>
      <c r="I570">
        <f t="shared" si="8"/>
        <v>0</v>
      </c>
    </row>
    <row r="571" spans="1:9">
      <c r="A571">
        <v>20170322</v>
      </c>
      <c r="B571">
        <v>84990</v>
      </c>
      <c r="C571" s="8">
        <v>88300</v>
      </c>
      <c r="D571" s="8">
        <v>88300</v>
      </c>
      <c r="E571">
        <v>86654</v>
      </c>
      <c r="F571" s="8">
        <v>15956260</v>
      </c>
      <c r="G571" s="1">
        <v>1408937758000</v>
      </c>
      <c r="H571" s="1">
        <v>1268043982200</v>
      </c>
      <c r="I571">
        <f t="shared" si="8"/>
        <v>0</v>
      </c>
    </row>
    <row r="572" spans="1:9">
      <c r="A572">
        <v>20170323</v>
      </c>
      <c r="B572">
        <v>84990</v>
      </c>
      <c r="C572" s="8">
        <v>88300</v>
      </c>
      <c r="D572" s="8">
        <v>85000</v>
      </c>
      <c r="E572">
        <v>83416</v>
      </c>
      <c r="F572" s="8">
        <v>15956260</v>
      </c>
      <c r="G572" s="1">
        <v>1356282100000</v>
      </c>
      <c r="H572" s="1">
        <v>1220653890000</v>
      </c>
      <c r="I572">
        <f t="shared" si="8"/>
        <v>0</v>
      </c>
    </row>
    <row r="573" spans="1:9">
      <c r="A573">
        <v>20170324</v>
      </c>
      <c r="B573">
        <v>84990</v>
      </c>
      <c r="C573" s="8">
        <v>85000</v>
      </c>
      <c r="D573" s="8">
        <v>84700</v>
      </c>
      <c r="E573">
        <v>83121</v>
      </c>
      <c r="F573" s="8">
        <v>15956260</v>
      </c>
      <c r="G573" s="1">
        <v>1351495222000</v>
      </c>
      <c r="H573" s="1">
        <v>1216345699800</v>
      </c>
      <c r="I573">
        <f t="shared" si="8"/>
        <v>0</v>
      </c>
    </row>
    <row r="574" spans="1:9">
      <c r="A574">
        <v>20170327</v>
      </c>
      <c r="B574">
        <v>84990</v>
      </c>
      <c r="C574" s="8">
        <v>84700</v>
      </c>
      <c r="D574" s="8">
        <v>85300</v>
      </c>
      <c r="E574">
        <v>83710</v>
      </c>
      <c r="F574" s="8">
        <v>15956260</v>
      </c>
      <c r="G574" s="1">
        <v>1361068978000</v>
      </c>
      <c r="H574" s="1">
        <v>1224962080200</v>
      </c>
      <c r="I574">
        <f t="shared" si="8"/>
        <v>0</v>
      </c>
    </row>
    <row r="575" spans="1:9">
      <c r="A575">
        <v>20170328</v>
      </c>
      <c r="B575">
        <v>84990</v>
      </c>
      <c r="C575" s="8">
        <v>85300</v>
      </c>
      <c r="D575" s="8">
        <v>89200</v>
      </c>
      <c r="E575">
        <v>87537</v>
      </c>
      <c r="F575" s="8">
        <v>15956260</v>
      </c>
      <c r="G575" s="1">
        <v>1423298392000</v>
      </c>
      <c r="H575" s="1">
        <v>1280968552800</v>
      </c>
      <c r="I575">
        <f t="shared" si="8"/>
        <v>0</v>
      </c>
    </row>
    <row r="576" spans="1:9">
      <c r="A576">
        <v>20170329</v>
      </c>
      <c r="B576">
        <v>84990</v>
      </c>
      <c r="C576" s="8">
        <v>89200</v>
      </c>
      <c r="D576" s="8">
        <v>91800</v>
      </c>
      <c r="E576">
        <v>90089</v>
      </c>
      <c r="F576" s="8">
        <v>15956260</v>
      </c>
      <c r="G576" s="1">
        <v>1464784668000</v>
      </c>
      <c r="H576" s="1">
        <v>1318306201200</v>
      </c>
      <c r="I576">
        <f t="shared" si="8"/>
        <v>0</v>
      </c>
    </row>
    <row r="577" spans="1:9">
      <c r="A577">
        <v>20170330</v>
      </c>
      <c r="B577">
        <v>84990</v>
      </c>
      <c r="C577" s="8">
        <v>91800</v>
      </c>
      <c r="D577" s="8">
        <v>93000</v>
      </c>
      <c r="E577">
        <v>91267</v>
      </c>
      <c r="F577" s="8">
        <v>15956260</v>
      </c>
      <c r="G577" s="1">
        <v>1483932180000</v>
      </c>
      <c r="H577" s="1">
        <v>1335538962000</v>
      </c>
      <c r="I577">
        <f t="shared" si="8"/>
        <v>0</v>
      </c>
    </row>
    <row r="578" spans="1:9">
      <c r="A578">
        <v>20170331</v>
      </c>
      <c r="B578">
        <v>84990</v>
      </c>
      <c r="C578" s="8">
        <v>93000</v>
      </c>
      <c r="D578" s="8">
        <v>94300</v>
      </c>
      <c r="E578">
        <v>92542</v>
      </c>
      <c r="F578" s="8">
        <v>15956260</v>
      </c>
      <c r="G578" s="1">
        <v>1504675318000</v>
      </c>
      <c r="H578" s="1">
        <v>1354207786200</v>
      </c>
      <c r="I578">
        <f t="shared" si="8"/>
        <v>0</v>
      </c>
    </row>
    <row r="579" spans="1:9">
      <c r="A579">
        <v>20170403</v>
      </c>
      <c r="B579">
        <v>84990</v>
      </c>
      <c r="C579" s="8">
        <v>94300</v>
      </c>
      <c r="D579" s="8">
        <v>95500</v>
      </c>
      <c r="E579">
        <v>93720</v>
      </c>
      <c r="F579" s="8">
        <v>15956260</v>
      </c>
      <c r="G579" s="1">
        <v>1523822830000</v>
      </c>
      <c r="H579" s="1">
        <v>1371440547000</v>
      </c>
      <c r="I579">
        <f t="shared" ref="I579:I642" si="9">IF(C579*F579=D578*F578,0,1)</f>
        <v>0</v>
      </c>
    </row>
    <row r="580" spans="1:9">
      <c r="A580">
        <v>20170404</v>
      </c>
      <c r="B580">
        <v>84990</v>
      </c>
      <c r="C580" s="8">
        <v>95500</v>
      </c>
      <c r="D580" s="8">
        <v>95300</v>
      </c>
      <c r="E580">
        <v>93524</v>
      </c>
      <c r="F580" s="8">
        <v>15956260</v>
      </c>
      <c r="G580" s="1">
        <v>1520631578000</v>
      </c>
      <c r="H580" s="1">
        <v>1368568420200</v>
      </c>
      <c r="I580">
        <f t="shared" si="9"/>
        <v>0</v>
      </c>
    </row>
    <row r="581" spans="1:9">
      <c r="A581">
        <v>20170405</v>
      </c>
      <c r="B581">
        <v>84990</v>
      </c>
      <c r="C581" s="8">
        <v>95300</v>
      </c>
      <c r="D581" s="8">
        <v>93100</v>
      </c>
      <c r="E581">
        <v>91365</v>
      </c>
      <c r="F581" s="8">
        <v>15956260</v>
      </c>
      <c r="G581" s="1">
        <v>1485527806000</v>
      </c>
      <c r="H581" s="1">
        <v>1336975025400</v>
      </c>
      <c r="I581">
        <f t="shared" si="9"/>
        <v>0</v>
      </c>
    </row>
    <row r="582" spans="1:9">
      <c r="A582">
        <v>20170406</v>
      </c>
      <c r="B582">
        <v>84990</v>
      </c>
      <c r="C582" s="8">
        <v>93100</v>
      </c>
      <c r="D582" s="8">
        <v>97800</v>
      </c>
      <c r="E582">
        <v>95977</v>
      </c>
      <c r="F582" s="8">
        <v>15956260</v>
      </c>
      <c r="G582" s="1">
        <v>1560522228000</v>
      </c>
      <c r="H582" s="1">
        <v>1404470005200</v>
      </c>
      <c r="I582">
        <f t="shared" si="9"/>
        <v>0</v>
      </c>
    </row>
    <row r="583" spans="1:9">
      <c r="A583">
        <v>20170407</v>
      </c>
      <c r="B583">
        <v>84990</v>
      </c>
      <c r="C583" s="8">
        <v>97800</v>
      </c>
      <c r="D583" s="8">
        <v>98200</v>
      </c>
      <c r="E583">
        <v>96370</v>
      </c>
      <c r="F583" s="8">
        <v>15956260</v>
      </c>
      <c r="G583" s="1">
        <v>1566904732000</v>
      </c>
      <c r="H583" s="1">
        <v>1410214258800</v>
      </c>
      <c r="I583">
        <f t="shared" si="9"/>
        <v>0</v>
      </c>
    </row>
    <row r="584" spans="1:9">
      <c r="A584">
        <v>20170410</v>
      </c>
      <c r="B584">
        <v>84990</v>
      </c>
      <c r="C584" s="8">
        <v>98200</v>
      </c>
      <c r="D584" s="8">
        <v>95100</v>
      </c>
      <c r="E584">
        <v>93327</v>
      </c>
      <c r="F584" s="8">
        <v>15956260</v>
      </c>
      <c r="G584" s="1">
        <v>1517440326000</v>
      </c>
      <c r="H584" s="1">
        <v>1365696293400</v>
      </c>
      <c r="I584">
        <f t="shared" si="9"/>
        <v>0</v>
      </c>
    </row>
    <row r="585" spans="1:9">
      <c r="A585">
        <v>20170411</v>
      </c>
      <c r="B585">
        <v>84990</v>
      </c>
      <c r="C585" s="8">
        <v>95100</v>
      </c>
      <c r="D585" s="8">
        <v>94200</v>
      </c>
      <c r="E585">
        <v>92444</v>
      </c>
      <c r="F585" s="8">
        <v>15956260</v>
      </c>
      <c r="G585" s="1">
        <v>1503079692000</v>
      </c>
      <c r="H585" s="1">
        <v>1352771722800</v>
      </c>
      <c r="I585">
        <f t="shared" si="9"/>
        <v>0</v>
      </c>
    </row>
    <row r="586" spans="1:9">
      <c r="A586">
        <v>20170412</v>
      </c>
      <c r="B586">
        <v>84990</v>
      </c>
      <c r="C586" s="8">
        <v>94200</v>
      </c>
      <c r="D586" s="8">
        <v>92300</v>
      </c>
      <c r="E586">
        <v>90580</v>
      </c>
      <c r="F586" s="8">
        <v>15956260</v>
      </c>
      <c r="G586" s="1">
        <v>1472762798000</v>
      </c>
      <c r="H586" s="1">
        <v>1325486518200</v>
      </c>
      <c r="I586">
        <f t="shared" si="9"/>
        <v>0</v>
      </c>
    </row>
    <row r="587" spans="1:9">
      <c r="A587">
        <v>20170413</v>
      </c>
      <c r="B587">
        <v>84990</v>
      </c>
      <c r="C587" s="8">
        <v>92300</v>
      </c>
      <c r="D587" s="8">
        <v>93800</v>
      </c>
      <c r="E587">
        <v>92052</v>
      </c>
      <c r="F587" s="8">
        <v>15956260</v>
      </c>
      <c r="G587" s="1">
        <v>1496697188000</v>
      </c>
      <c r="H587" s="1">
        <v>1347027469200</v>
      </c>
      <c r="I587">
        <f t="shared" si="9"/>
        <v>0</v>
      </c>
    </row>
    <row r="588" spans="1:9">
      <c r="A588">
        <v>20170414</v>
      </c>
      <c r="B588">
        <v>84990</v>
      </c>
      <c r="C588" s="8">
        <v>93800</v>
      </c>
      <c r="D588" s="8">
        <v>96700</v>
      </c>
      <c r="E588">
        <v>94898</v>
      </c>
      <c r="F588" s="8">
        <v>15956260</v>
      </c>
      <c r="G588" s="1">
        <v>1542970342000</v>
      </c>
      <c r="H588" s="1">
        <v>1388673307800</v>
      </c>
      <c r="I588">
        <f t="shared" si="9"/>
        <v>0</v>
      </c>
    </row>
    <row r="589" spans="1:9">
      <c r="A589">
        <v>20170417</v>
      </c>
      <c r="B589">
        <v>84990</v>
      </c>
      <c r="C589" s="8">
        <v>96700</v>
      </c>
      <c r="D589" s="8">
        <v>96900</v>
      </c>
      <c r="E589">
        <v>95094</v>
      </c>
      <c r="F589" s="8">
        <v>15956260</v>
      </c>
      <c r="G589" s="1">
        <v>1546161594000</v>
      </c>
      <c r="H589" s="1">
        <v>1391545434600</v>
      </c>
      <c r="I589">
        <f t="shared" si="9"/>
        <v>0</v>
      </c>
    </row>
    <row r="590" spans="1:9">
      <c r="A590">
        <v>20170418</v>
      </c>
      <c r="B590">
        <v>84990</v>
      </c>
      <c r="C590" s="8">
        <v>96900</v>
      </c>
      <c r="D590" s="8">
        <v>96300</v>
      </c>
      <c r="E590">
        <v>94505</v>
      </c>
      <c r="F590" s="8">
        <v>15956260</v>
      </c>
      <c r="G590" s="1">
        <v>1536587838000</v>
      </c>
      <c r="H590" s="1">
        <v>1382929054200</v>
      </c>
      <c r="I590">
        <f t="shared" si="9"/>
        <v>0</v>
      </c>
    </row>
    <row r="591" spans="1:9">
      <c r="A591">
        <v>20170419</v>
      </c>
      <c r="B591">
        <v>84990</v>
      </c>
      <c r="C591" s="8">
        <v>96300</v>
      </c>
      <c r="D591" s="8">
        <v>95500</v>
      </c>
      <c r="E591">
        <v>93720</v>
      </c>
      <c r="F591" s="8">
        <v>15956260</v>
      </c>
      <c r="G591" s="1">
        <v>1523822830000</v>
      </c>
      <c r="H591" s="1">
        <v>1371440547000</v>
      </c>
      <c r="I591">
        <f t="shared" si="9"/>
        <v>0</v>
      </c>
    </row>
    <row r="592" spans="1:9">
      <c r="A592">
        <v>20170420</v>
      </c>
      <c r="B592">
        <v>84990</v>
      </c>
      <c r="C592" s="8">
        <v>95500</v>
      </c>
      <c r="D592" s="8">
        <v>95600</v>
      </c>
      <c r="E592">
        <v>93818</v>
      </c>
      <c r="F592" s="8">
        <v>15956260</v>
      </c>
      <c r="G592" s="1">
        <v>1525418456000</v>
      </c>
      <c r="H592" s="1">
        <v>1372876610400</v>
      </c>
      <c r="I592">
        <f t="shared" si="9"/>
        <v>0</v>
      </c>
    </row>
    <row r="593" spans="1:9">
      <c r="A593">
        <v>20170421</v>
      </c>
      <c r="B593">
        <v>84990</v>
      </c>
      <c r="C593" s="8">
        <v>95600</v>
      </c>
      <c r="D593" s="8">
        <v>94600</v>
      </c>
      <c r="E593">
        <v>92837</v>
      </c>
      <c r="F593" s="8">
        <v>15956260</v>
      </c>
      <c r="G593" s="1">
        <v>1509462196000</v>
      </c>
      <c r="H593" s="1">
        <v>1358515976400</v>
      </c>
      <c r="I593">
        <f t="shared" si="9"/>
        <v>0</v>
      </c>
    </row>
    <row r="594" spans="1:9">
      <c r="A594">
        <v>20170424</v>
      </c>
      <c r="B594">
        <v>84990</v>
      </c>
      <c r="C594" s="8">
        <v>94600</v>
      </c>
      <c r="D594" s="8">
        <v>92000</v>
      </c>
      <c r="E594">
        <v>90285</v>
      </c>
      <c r="F594" s="8">
        <v>15956260</v>
      </c>
      <c r="G594" s="1">
        <v>1467975920000</v>
      </c>
      <c r="H594" s="1">
        <v>1321178328000</v>
      </c>
      <c r="I594">
        <f t="shared" si="9"/>
        <v>0</v>
      </c>
    </row>
    <row r="595" spans="1:9">
      <c r="A595">
        <v>20170425</v>
      </c>
      <c r="B595">
        <v>84990</v>
      </c>
      <c r="C595" s="8">
        <v>92000</v>
      </c>
      <c r="D595" s="8">
        <v>92900</v>
      </c>
      <c r="E595">
        <v>91168</v>
      </c>
      <c r="F595" s="8">
        <v>15956260</v>
      </c>
      <c r="G595" s="1">
        <v>1482336554000</v>
      </c>
      <c r="H595" s="1">
        <v>1334102898600</v>
      </c>
      <c r="I595">
        <f t="shared" si="9"/>
        <v>0</v>
      </c>
    </row>
    <row r="596" spans="1:9">
      <c r="A596">
        <v>20170426</v>
      </c>
      <c r="B596">
        <v>84990</v>
      </c>
      <c r="C596" s="8">
        <v>92900</v>
      </c>
      <c r="D596" s="8">
        <v>92600</v>
      </c>
      <c r="E596">
        <v>90874</v>
      </c>
      <c r="F596" s="8">
        <v>15956260</v>
      </c>
      <c r="G596" s="1">
        <v>1477549676000</v>
      </c>
      <c r="H596" s="1">
        <v>1329794708400</v>
      </c>
      <c r="I596">
        <f t="shared" si="9"/>
        <v>0</v>
      </c>
    </row>
    <row r="597" spans="1:9">
      <c r="A597">
        <v>20170427</v>
      </c>
      <c r="B597">
        <v>84990</v>
      </c>
      <c r="C597" s="8">
        <v>92600</v>
      </c>
      <c r="D597" s="8">
        <v>90900</v>
      </c>
      <c r="E597">
        <v>89206</v>
      </c>
      <c r="F597" s="8">
        <v>15956260</v>
      </c>
      <c r="G597" s="1">
        <v>1450424034000</v>
      </c>
      <c r="H597" s="1">
        <v>1305381630600</v>
      </c>
      <c r="I597">
        <f t="shared" si="9"/>
        <v>0</v>
      </c>
    </row>
    <row r="598" spans="1:9">
      <c r="A598">
        <v>20170428</v>
      </c>
      <c r="B598">
        <v>84990</v>
      </c>
      <c r="C598" s="8">
        <v>90900</v>
      </c>
      <c r="D598" s="8">
        <v>92200</v>
      </c>
      <c r="E598">
        <v>90481</v>
      </c>
      <c r="F598" s="8">
        <v>15956260</v>
      </c>
      <c r="G598" s="1">
        <v>1471167172000</v>
      </c>
      <c r="H598" s="1">
        <v>1324050454800</v>
      </c>
      <c r="I598">
        <f t="shared" si="9"/>
        <v>0</v>
      </c>
    </row>
    <row r="599" spans="1:9">
      <c r="A599">
        <v>20170502</v>
      </c>
      <c r="B599">
        <v>84990</v>
      </c>
      <c r="C599" s="8">
        <v>92200</v>
      </c>
      <c r="D599" s="8">
        <v>91200</v>
      </c>
      <c r="E599">
        <v>89500</v>
      </c>
      <c r="F599" s="8">
        <v>15956260</v>
      </c>
      <c r="G599" s="1">
        <v>1455210912000</v>
      </c>
      <c r="H599" s="1">
        <v>1309689820800</v>
      </c>
      <c r="I599">
        <f t="shared" si="9"/>
        <v>0</v>
      </c>
    </row>
    <row r="600" spans="1:9">
      <c r="A600">
        <v>20170504</v>
      </c>
      <c r="B600">
        <v>84990</v>
      </c>
      <c r="C600" s="8">
        <v>91200</v>
      </c>
      <c r="D600" s="8">
        <v>92300</v>
      </c>
      <c r="E600">
        <v>90580</v>
      </c>
      <c r="F600" s="8">
        <v>15956260</v>
      </c>
      <c r="G600" s="1">
        <v>1472762798000</v>
      </c>
      <c r="H600" s="1">
        <v>1325486518200</v>
      </c>
      <c r="I600">
        <f t="shared" si="9"/>
        <v>0</v>
      </c>
    </row>
    <row r="601" spans="1:9">
      <c r="A601">
        <v>20170508</v>
      </c>
      <c r="B601">
        <v>84990</v>
      </c>
      <c r="C601" s="8">
        <v>92300</v>
      </c>
      <c r="D601" s="8">
        <v>95800</v>
      </c>
      <c r="E601">
        <v>94014</v>
      </c>
      <c r="F601" s="8">
        <v>15956260</v>
      </c>
      <c r="G601" s="1">
        <v>1528609708000</v>
      </c>
      <c r="H601" s="1">
        <v>1375748737200</v>
      </c>
      <c r="I601">
        <f t="shared" si="9"/>
        <v>0</v>
      </c>
    </row>
    <row r="602" spans="1:9">
      <c r="A602">
        <v>20170510</v>
      </c>
      <c r="B602">
        <v>84990</v>
      </c>
      <c r="C602" s="8">
        <v>95800</v>
      </c>
      <c r="D602" s="8">
        <v>95300</v>
      </c>
      <c r="E602">
        <v>93524</v>
      </c>
      <c r="F602" s="8">
        <v>15956260</v>
      </c>
      <c r="G602" s="1">
        <v>1520631578000</v>
      </c>
      <c r="H602" s="1">
        <v>1368568420200</v>
      </c>
      <c r="I602">
        <f t="shared" si="9"/>
        <v>0</v>
      </c>
    </row>
    <row r="603" spans="1:9">
      <c r="A603">
        <v>20170511</v>
      </c>
      <c r="B603">
        <v>84990</v>
      </c>
      <c r="C603" s="8">
        <v>95300</v>
      </c>
      <c r="D603" s="8">
        <v>95600</v>
      </c>
      <c r="E603">
        <v>93818</v>
      </c>
      <c r="F603" s="8">
        <v>15956260</v>
      </c>
      <c r="G603" s="1">
        <v>1525418456000</v>
      </c>
      <c r="H603" s="1">
        <v>1372876610400</v>
      </c>
      <c r="I603">
        <f t="shared" si="9"/>
        <v>0</v>
      </c>
    </row>
    <row r="604" spans="1:9">
      <c r="A604">
        <v>20170512</v>
      </c>
      <c r="B604">
        <v>84990</v>
      </c>
      <c r="C604" s="8">
        <v>95600</v>
      </c>
      <c r="D604" s="8">
        <v>93300</v>
      </c>
      <c r="E604">
        <v>91561</v>
      </c>
      <c r="F604" s="8">
        <v>15956260</v>
      </c>
      <c r="G604" s="1">
        <v>1488719058000</v>
      </c>
      <c r="H604" s="1">
        <v>1339847152200</v>
      </c>
      <c r="I604">
        <f t="shared" si="9"/>
        <v>0</v>
      </c>
    </row>
    <row r="605" spans="1:9">
      <c r="A605">
        <v>20170515</v>
      </c>
      <c r="B605">
        <v>84990</v>
      </c>
      <c r="C605" s="8">
        <v>93300</v>
      </c>
      <c r="D605" s="8">
        <v>94500</v>
      </c>
      <c r="E605">
        <v>92739</v>
      </c>
      <c r="F605" s="8">
        <v>15956260</v>
      </c>
      <c r="G605" s="1">
        <v>1507866570000</v>
      </c>
      <c r="H605" s="1">
        <v>1357079913000</v>
      </c>
      <c r="I605">
        <f t="shared" si="9"/>
        <v>0</v>
      </c>
    </row>
    <row r="606" spans="1:9">
      <c r="A606">
        <v>20170516</v>
      </c>
      <c r="B606">
        <v>84990</v>
      </c>
      <c r="C606" s="8">
        <v>94500</v>
      </c>
      <c r="D606" s="8">
        <v>91700</v>
      </c>
      <c r="E606">
        <v>89991</v>
      </c>
      <c r="F606" s="8">
        <v>15956260</v>
      </c>
      <c r="G606" s="1">
        <v>1463189042000</v>
      </c>
      <c r="H606" s="1">
        <v>1316870137800</v>
      </c>
      <c r="I606">
        <f t="shared" si="9"/>
        <v>0</v>
      </c>
    </row>
    <row r="607" spans="1:9">
      <c r="A607">
        <v>20170517</v>
      </c>
      <c r="B607">
        <v>84990</v>
      </c>
      <c r="C607" s="8">
        <v>91700</v>
      </c>
      <c r="D607" s="8">
        <v>91700</v>
      </c>
      <c r="E607">
        <v>89991</v>
      </c>
      <c r="F607" s="8">
        <v>15956260</v>
      </c>
      <c r="G607" s="1">
        <v>1463189042000</v>
      </c>
      <c r="H607" s="1">
        <v>1316870137800</v>
      </c>
      <c r="I607">
        <f t="shared" si="9"/>
        <v>0</v>
      </c>
    </row>
    <row r="608" spans="1:9">
      <c r="A608">
        <v>20170518</v>
      </c>
      <c r="B608">
        <v>84990</v>
      </c>
      <c r="C608" s="8">
        <v>91700</v>
      </c>
      <c r="D608" s="8">
        <v>90200</v>
      </c>
      <c r="E608">
        <v>88519</v>
      </c>
      <c r="F608" s="8">
        <v>15956260</v>
      </c>
      <c r="G608" s="1">
        <v>1439254652000</v>
      </c>
      <c r="H608" s="1">
        <v>1295329186800</v>
      </c>
      <c r="I608">
        <f t="shared" si="9"/>
        <v>0</v>
      </c>
    </row>
    <row r="609" spans="1:9">
      <c r="A609">
        <v>20170519</v>
      </c>
      <c r="B609">
        <v>84990</v>
      </c>
      <c r="C609" s="8">
        <v>90200</v>
      </c>
      <c r="D609" s="8">
        <v>93000</v>
      </c>
      <c r="E609">
        <v>91267</v>
      </c>
      <c r="F609" s="8">
        <v>15956260</v>
      </c>
      <c r="G609" s="1">
        <v>1483932180000</v>
      </c>
      <c r="H609" s="1">
        <v>1335538962000</v>
      </c>
      <c r="I609">
        <f t="shared" si="9"/>
        <v>0</v>
      </c>
    </row>
    <row r="610" spans="1:9">
      <c r="A610">
        <v>20170522</v>
      </c>
      <c r="B610">
        <v>84990</v>
      </c>
      <c r="C610" s="8">
        <v>93000</v>
      </c>
      <c r="D610" s="8">
        <v>95500</v>
      </c>
      <c r="E610">
        <v>93720</v>
      </c>
      <c r="F610" s="8">
        <v>15956260</v>
      </c>
      <c r="G610" s="1">
        <v>1523822830000</v>
      </c>
      <c r="H610" s="1">
        <v>1371440547000</v>
      </c>
      <c r="I610">
        <f t="shared" si="9"/>
        <v>0</v>
      </c>
    </row>
    <row r="611" spans="1:9">
      <c r="A611">
        <v>20170523</v>
      </c>
      <c r="B611">
        <v>84990</v>
      </c>
      <c r="C611" s="8">
        <v>95500</v>
      </c>
      <c r="D611" s="8">
        <v>96600</v>
      </c>
      <c r="E611">
        <v>94800</v>
      </c>
      <c r="F611" s="8">
        <v>15956260</v>
      </c>
      <c r="G611" s="1">
        <v>1541374716000</v>
      </c>
      <c r="H611" s="1">
        <v>1387237244400</v>
      </c>
      <c r="I611">
        <f t="shared" si="9"/>
        <v>0</v>
      </c>
    </row>
    <row r="612" spans="1:9">
      <c r="A612">
        <v>20170524</v>
      </c>
      <c r="B612">
        <v>84990</v>
      </c>
      <c r="C612" s="8">
        <v>96600</v>
      </c>
      <c r="D612" s="8">
        <v>96500</v>
      </c>
      <c r="E612">
        <v>94701</v>
      </c>
      <c r="F612" s="8">
        <v>15956260</v>
      </c>
      <c r="G612" s="1">
        <v>1539779090000</v>
      </c>
      <c r="H612" s="1">
        <v>1385801181000</v>
      </c>
      <c r="I612">
        <f t="shared" si="9"/>
        <v>0</v>
      </c>
    </row>
    <row r="613" spans="1:9">
      <c r="A613">
        <v>20170525</v>
      </c>
      <c r="B613">
        <v>84990</v>
      </c>
      <c r="C613" s="8">
        <v>96500</v>
      </c>
      <c r="D613" s="8">
        <v>95200</v>
      </c>
      <c r="E613">
        <v>93426</v>
      </c>
      <c r="F613" s="8">
        <v>15956260</v>
      </c>
      <c r="G613" s="1">
        <v>1519035952000</v>
      </c>
      <c r="H613" s="1">
        <v>1367132356800</v>
      </c>
      <c r="I613">
        <f t="shared" si="9"/>
        <v>0</v>
      </c>
    </row>
    <row r="614" spans="1:9">
      <c r="A614">
        <v>20170526</v>
      </c>
      <c r="B614">
        <v>84990</v>
      </c>
      <c r="C614" s="8">
        <v>95200</v>
      </c>
      <c r="D614" s="8">
        <v>96500</v>
      </c>
      <c r="E614">
        <v>94701</v>
      </c>
      <c r="F614" s="8">
        <v>15956260</v>
      </c>
      <c r="G614" s="1">
        <v>1539779090000</v>
      </c>
      <c r="H614" s="1">
        <v>1385801181000</v>
      </c>
      <c r="I614">
        <f t="shared" si="9"/>
        <v>0</v>
      </c>
    </row>
    <row r="615" spans="1:9">
      <c r="A615">
        <v>20170529</v>
      </c>
      <c r="B615">
        <v>84990</v>
      </c>
      <c r="C615" s="8">
        <v>96500</v>
      </c>
      <c r="D615" s="8">
        <v>95000</v>
      </c>
      <c r="E615">
        <v>93229</v>
      </c>
      <c r="F615" s="8">
        <v>15956260</v>
      </c>
      <c r="G615" s="1">
        <v>1515844700000</v>
      </c>
      <c r="H615" s="1">
        <v>1364260230000</v>
      </c>
      <c r="I615">
        <f t="shared" si="9"/>
        <v>0</v>
      </c>
    </row>
    <row r="616" spans="1:9">
      <c r="A616">
        <v>20170530</v>
      </c>
      <c r="B616">
        <v>84990</v>
      </c>
      <c r="C616" s="8">
        <v>95000</v>
      </c>
      <c r="D616" s="8">
        <v>96300</v>
      </c>
      <c r="E616">
        <v>94505</v>
      </c>
      <c r="F616" s="8">
        <v>15956260</v>
      </c>
      <c r="G616" s="1">
        <v>1536587838000</v>
      </c>
      <c r="H616" s="1">
        <v>1382929054200</v>
      </c>
      <c r="I616">
        <f t="shared" si="9"/>
        <v>0</v>
      </c>
    </row>
    <row r="617" spans="1:9">
      <c r="A617">
        <v>20170531</v>
      </c>
      <c r="B617">
        <v>84990</v>
      </c>
      <c r="C617" s="8">
        <v>96300</v>
      </c>
      <c r="D617" s="8">
        <v>100800</v>
      </c>
      <c r="E617">
        <v>98921</v>
      </c>
      <c r="F617" s="8">
        <v>15956260</v>
      </c>
      <c r="G617" s="1">
        <v>1608391008000</v>
      </c>
      <c r="H617" s="1">
        <v>1447551907200</v>
      </c>
      <c r="I617">
        <f t="shared" si="9"/>
        <v>0</v>
      </c>
    </row>
    <row r="618" spans="1:9">
      <c r="A618">
        <v>20170601</v>
      </c>
      <c r="B618">
        <v>84990</v>
      </c>
      <c r="C618" s="8">
        <v>100800</v>
      </c>
      <c r="D618" s="8">
        <v>101600</v>
      </c>
      <c r="E618">
        <v>99706</v>
      </c>
      <c r="F618" s="8">
        <v>15956260</v>
      </c>
      <c r="G618" s="1">
        <v>1621156016000</v>
      </c>
      <c r="H618" s="1">
        <v>1459040414400</v>
      </c>
      <c r="I618">
        <f t="shared" si="9"/>
        <v>0</v>
      </c>
    </row>
    <row r="619" spans="1:9">
      <c r="A619">
        <v>20170602</v>
      </c>
      <c r="B619">
        <v>84990</v>
      </c>
      <c r="C619" s="8">
        <v>101600</v>
      </c>
      <c r="D619" s="8">
        <v>103400</v>
      </c>
      <c r="E619">
        <v>101473</v>
      </c>
      <c r="F619" s="8">
        <v>15956260</v>
      </c>
      <c r="G619" s="1">
        <v>1649877284000</v>
      </c>
      <c r="H619" s="1">
        <v>1484889555600</v>
      </c>
      <c r="I619">
        <f t="shared" si="9"/>
        <v>0</v>
      </c>
    </row>
    <row r="620" spans="1:9">
      <c r="A620">
        <v>20170605</v>
      </c>
      <c r="B620">
        <v>84990</v>
      </c>
      <c r="C620" s="8">
        <v>103400</v>
      </c>
      <c r="D620" s="8">
        <v>105400</v>
      </c>
      <c r="E620">
        <v>103436</v>
      </c>
      <c r="F620" s="8">
        <v>15956260</v>
      </c>
      <c r="G620" s="1">
        <v>1681789804000</v>
      </c>
      <c r="H620" s="1">
        <v>1513610823600</v>
      </c>
      <c r="I620">
        <f t="shared" si="9"/>
        <v>0</v>
      </c>
    </row>
    <row r="621" spans="1:9">
      <c r="A621">
        <v>20170607</v>
      </c>
      <c r="B621">
        <v>84990</v>
      </c>
      <c r="C621" s="8">
        <v>105400</v>
      </c>
      <c r="D621" s="8">
        <v>105400</v>
      </c>
      <c r="E621">
        <v>103436</v>
      </c>
      <c r="F621" s="8">
        <v>15956260</v>
      </c>
      <c r="G621" s="1">
        <v>1681789804000</v>
      </c>
      <c r="H621" s="1">
        <v>1513610823600</v>
      </c>
      <c r="I621">
        <f t="shared" si="9"/>
        <v>0</v>
      </c>
    </row>
    <row r="622" spans="1:9">
      <c r="A622">
        <v>20170608</v>
      </c>
      <c r="B622">
        <v>84990</v>
      </c>
      <c r="C622" s="8">
        <v>105400</v>
      </c>
      <c r="D622" s="8">
        <v>103900</v>
      </c>
      <c r="E622">
        <v>101963</v>
      </c>
      <c r="F622" s="8">
        <v>15956260</v>
      </c>
      <c r="G622" s="1">
        <v>1657855414000</v>
      </c>
      <c r="H622" s="1">
        <v>1492069872600</v>
      </c>
      <c r="I622">
        <f t="shared" si="9"/>
        <v>0</v>
      </c>
    </row>
    <row r="623" spans="1:9">
      <c r="A623">
        <v>20170609</v>
      </c>
      <c r="B623">
        <v>84990</v>
      </c>
      <c r="C623" s="8">
        <v>103900</v>
      </c>
      <c r="D623" s="8">
        <v>101600</v>
      </c>
      <c r="E623">
        <v>99706</v>
      </c>
      <c r="F623" s="8">
        <v>15956260</v>
      </c>
      <c r="G623" s="1">
        <v>1621156016000</v>
      </c>
      <c r="H623" s="1">
        <v>1394194214400</v>
      </c>
      <c r="I623">
        <f t="shared" si="9"/>
        <v>0</v>
      </c>
    </row>
    <row r="624" spans="1:9">
      <c r="A624">
        <v>20170612</v>
      </c>
      <c r="B624">
        <v>84990</v>
      </c>
      <c r="C624" s="8">
        <v>101600</v>
      </c>
      <c r="D624" s="8">
        <v>98900</v>
      </c>
      <c r="E624">
        <v>97057</v>
      </c>
      <c r="F624" s="8">
        <v>15956260</v>
      </c>
      <c r="G624" s="1">
        <v>1578074114000</v>
      </c>
      <c r="H624" s="1">
        <v>1357143777600</v>
      </c>
      <c r="I624">
        <f t="shared" si="9"/>
        <v>0</v>
      </c>
    </row>
    <row r="625" spans="1:9">
      <c r="A625">
        <v>20170613</v>
      </c>
      <c r="B625">
        <v>84990</v>
      </c>
      <c r="C625" s="8">
        <v>98900</v>
      </c>
      <c r="D625" s="8">
        <v>105000</v>
      </c>
      <c r="E625">
        <v>103043</v>
      </c>
      <c r="F625" s="8">
        <v>15956260</v>
      </c>
      <c r="G625" s="1">
        <v>1675407300000</v>
      </c>
      <c r="H625" s="1">
        <v>1440850320000</v>
      </c>
      <c r="I625">
        <f t="shared" si="9"/>
        <v>0</v>
      </c>
    </row>
    <row r="626" spans="1:9">
      <c r="A626">
        <v>20170614</v>
      </c>
      <c r="B626">
        <v>84990</v>
      </c>
      <c r="C626" s="8">
        <v>105000</v>
      </c>
      <c r="D626" s="8">
        <v>103600</v>
      </c>
      <c r="E626">
        <v>101669</v>
      </c>
      <c r="F626" s="8">
        <v>15956260</v>
      </c>
      <c r="G626" s="1">
        <v>1653068536000</v>
      </c>
      <c r="H626" s="1">
        <v>1421638982400</v>
      </c>
      <c r="I626">
        <f t="shared" si="9"/>
        <v>0</v>
      </c>
    </row>
    <row r="627" spans="1:9">
      <c r="A627">
        <v>20170615</v>
      </c>
      <c r="B627">
        <v>84990</v>
      </c>
      <c r="C627" s="8">
        <v>103600</v>
      </c>
      <c r="D627" s="8">
        <v>104300</v>
      </c>
      <c r="E627">
        <v>102356</v>
      </c>
      <c r="F627" s="8">
        <v>15956260</v>
      </c>
      <c r="G627" s="1">
        <v>1664237918000</v>
      </c>
      <c r="H627" s="1">
        <v>1431244651200</v>
      </c>
      <c r="I627">
        <f t="shared" si="9"/>
        <v>0</v>
      </c>
    </row>
    <row r="628" spans="1:9">
      <c r="A628">
        <v>20170616</v>
      </c>
      <c r="B628">
        <v>84990</v>
      </c>
      <c r="C628" s="8">
        <v>104300</v>
      </c>
      <c r="D628" s="8">
        <v>102000</v>
      </c>
      <c r="E628">
        <v>100099</v>
      </c>
      <c r="F628" s="8">
        <v>15956260</v>
      </c>
      <c r="G628" s="1">
        <v>1627538520000</v>
      </c>
      <c r="H628" s="1">
        <v>1399683168000</v>
      </c>
      <c r="I628">
        <f t="shared" si="9"/>
        <v>0</v>
      </c>
    </row>
    <row r="629" spans="1:9">
      <c r="A629">
        <v>20170619</v>
      </c>
      <c r="B629">
        <v>84990</v>
      </c>
      <c r="C629" s="8">
        <v>102000</v>
      </c>
      <c r="D629" s="8">
        <v>110000</v>
      </c>
      <c r="E629">
        <v>107950</v>
      </c>
      <c r="F629" s="8">
        <v>15956260</v>
      </c>
      <c r="G629" s="1">
        <v>1755188600000</v>
      </c>
      <c r="H629" s="1">
        <v>1509462240000</v>
      </c>
      <c r="I629">
        <f t="shared" si="9"/>
        <v>0</v>
      </c>
    </row>
    <row r="630" spans="1:9">
      <c r="A630">
        <v>20170620</v>
      </c>
      <c r="B630">
        <v>84990</v>
      </c>
      <c r="C630" s="8">
        <v>110000</v>
      </c>
      <c r="D630" s="8">
        <v>107800</v>
      </c>
      <c r="E630">
        <v>105791</v>
      </c>
      <c r="F630" s="8">
        <v>15956260</v>
      </c>
      <c r="G630" s="1">
        <v>1720084828000</v>
      </c>
      <c r="H630" s="1">
        <v>1479272995200</v>
      </c>
      <c r="I630">
        <f t="shared" si="9"/>
        <v>0</v>
      </c>
    </row>
    <row r="631" spans="1:9">
      <c r="A631">
        <v>20170621</v>
      </c>
      <c r="B631">
        <v>84990</v>
      </c>
      <c r="C631" s="8">
        <v>107800</v>
      </c>
      <c r="D631" s="8">
        <v>107500</v>
      </c>
      <c r="E631">
        <v>105496</v>
      </c>
      <c r="F631" s="8">
        <v>15956260</v>
      </c>
      <c r="G631" s="1">
        <v>1715297950000</v>
      </c>
      <c r="H631" s="1">
        <v>1475156280000</v>
      </c>
      <c r="I631">
        <f t="shared" si="9"/>
        <v>0</v>
      </c>
    </row>
    <row r="632" spans="1:9">
      <c r="A632">
        <v>20170622</v>
      </c>
      <c r="B632">
        <v>84990</v>
      </c>
      <c r="C632" s="8">
        <v>107500</v>
      </c>
      <c r="D632" s="8">
        <v>108700</v>
      </c>
      <c r="E632">
        <v>106674</v>
      </c>
      <c r="F632" s="8">
        <v>15956260</v>
      </c>
      <c r="G632" s="1">
        <v>1734445462000</v>
      </c>
      <c r="H632" s="1">
        <v>1491623140800</v>
      </c>
      <c r="I632">
        <f t="shared" si="9"/>
        <v>0</v>
      </c>
    </row>
    <row r="633" spans="1:9">
      <c r="A633">
        <v>20170623</v>
      </c>
      <c r="B633">
        <v>84990</v>
      </c>
      <c r="C633" s="8">
        <v>108700</v>
      </c>
      <c r="D633" s="8">
        <v>107300</v>
      </c>
      <c r="E633">
        <v>105300</v>
      </c>
      <c r="F633" s="8">
        <v>15956260</v>
      </c>
      <c r="G633" s="1">
        <v>1712106698000</v>
      </c>
      <c r="H633" s="1">
        <v>1472411803200</v>
      </c>
      <c r="I633">
        <f t="shared" si="9"/>
        <v>0</v>
      </c>
    </row>
    <row r="634" spans="1:9">
      <c r="A634">
        <v>20170626</v>
      </c>
      <c r="B634">
        <v>84990</v>
      </c>
      <c r="C634" s="8">
        <v>107300</v>
      </c>
      <c r="D634" s="8">
        <v>104500</v>
      </c>
      <c r="E634">
        <v>102552</v>
      </c>
      <c r="F634" s="8">
        <v>15956260</v>
      </c>
      <c r="G634" s="1">
        <v>1667429170000</v>
      </c>
      <c r="H634" s="1">
        <v>1433989128000</v>
      </c>
      <c r="I634">
        <f t="shared" si="9"/>
        <v>0</v>
      </c>
    </row>
    <row r="635" spans="1:9">
      <c r="A635">
        <v>20170627</v>
      </c>
      <c r="B635">
        <v>84990</v>
      </c>
      <c r="C635" s="8">
        <v>104500</v>
      </c>
      <c r="D635" s="8">
        <v>101900</v>
      </c>
      <c r="E635">
        <v>100001</v>
      </c>
      <c r="F635" s="8">
        <v>15956260</v>
      </c>
      <c r="G635" s="1">
        <v>1625942894000</v>
      </c>
      <c r="H635" s="1">
        <v>1398310929600</v>
      </c>
      <c r="I635">
        <f t="shared" si="9"/>
        <v>0</v>
      </c>
    </row>
    <row r="636" spans="1:9">
      <c r="A636">
        <v>20170628</v>
      </c>
      <c r="B636">
        <v>84990</v>
      </c>
      <c r="C636" s="8">
        <v>101900</v>
      </c>
      <c r="D636" s="8">
        <v>100400</v>
      </c>
      <c r="E636">
        <v>98529</v>
      </c>
      <c r="F636" s="8">
        <v>15956260</v>
      </c>
      <c r="G636" s="1">
        <v>1602008504000</v>
      </c>
      <c r="H636" s="1">
        <v>1377727353600</v>
      </c>
      <c r="I636">
        <f t="shared" si="9"/>
        <v>0</v>
      </c>
    </row>
    <row r="637" spans="1:9">
      <c r="A637">
        <v>20170629</v>
      </c>
      <c r="B637">
        <v>84990</v>
      </c>
      <c r="C637" s="8">
        <v>100400</v>
      </c>
      <c r="D637" s="8">
        <v>104800</v>
      </c>
      <c r="E637">
        <v>102847</v>
      </c>
      <c r="F637" s="8">
        <v>15956260</v>
      </c>
      <c r="G637" s="1">
        <v>1672216048000</v>
      </c>
      <c r="H637" s="1">
        <v>1438105843200</v>
      </c>
      <c r="I637">
        <f t="shared" si="9"/>
        <v>0</v>
      </c>
    </row>
    <row r="638" spans="1:9">
      <c r="A638">
        <v>20170630</v>
      </c>
      <c r="B638">
        <v>84990</v>
      </c>
      <c r="C638" s="8">
        <v>104800</v>
      </c>
      <c r="D638" s="8">
        <v>102900</v>
      </c>
      <c r="E638">
        <v>100982</v>
      </c>
      <c r="F638" s="8">
        <v>15956260</v>
      </c>
      <c r="G638" s="1">
        <v>1641899154000</v>
      </c>
      <c r="H638" s="1">
        <v>1412033313600</v>
      </c>
      <c r="I638">
        <f t="shared" si="9"/>
        <v>0</v>
      </c>
    </row>
    <row r="639" spans="1:9">
      <c r="A639">
        <v>20170703</v>
      </c>
      <c r="B639">
        <v>84990</v>
      </c>
      <c r="C639" s="8">
        <v>102900</v>
      </c>
      <c r="D639" s="8">
        <v>100800</v>
      </c>
      <c r="E639">
        <v>98921</v>
      </c>
      <c r="F639" s="8">
        <v>15956260</v>
      </c>
      <c r="G639" s="1">
        <v>1608391008000</v>
      </c>
      <c r="H639" s="1">
        <v>1383216307200</v>
      </c>
      <c r="I639">
        <f t="shared" si="9"/>
        <v>0</v>
      </c>
    </row>
    <row r="640" spans="1:9">
      <c r="A640">
        <v>20170704</v>
      </c>
      <c r="B640">
        <v>84990</v>
      </c>
      <c r="C640" s="8">
        <v>100800</v>
      </c>
      <c r="D640" s="8">
        <v>100500</v>
      </c>
      <c r="E640">
        <v>98627</v>
      </c>
      <c r="F640" s="8">
        <v>15956260</v>
      </c>
      <c r="G640" s="1">
        <v>1603604130000</v>
      </c>
      <c r="H640" s="1">
        <v>1379099592000</v>
      </c>
      <c r="I640">
        <f t="shared" si="9"/>
        <v>0</v>
      </c>
    </row>
    <row r="641" spans="1:9">
      <c r="A641">
        <v>20170705</v>
      </c>
      <c r="B641">
        <v>84990</v>
      </c>
      <c r="C641" s="8">
        <v>100500</v>
      </c>
      <c r="D641" s="8">
        <v>101300</v>
      </c>
      <c r="E641">
        <v>99412</v>
      </c>
      <c r="F641" s="8">
        <v>15956260</v>
      </c>
      <c r="G641" s="1">
        <v>1616369138000</v>
      </c>
      <c r="H641" s="1">
        <v>1390077499200</v>
      </c>
      <c r="I641">
        <f t="shared" si="9"/>
        <v>0</v>
      </c>
    </row>
    <row r="642" spans="1:9">
      <c r="A642">
        <v>20170706</v>
      </c>
      <c r="B642">
        <v>84990</v>
      </c>
      <c r="C642" s="8">
        <v>101300</v>
      </c>
      <c r="D642" s="8">
        <v>104500</v>
      </c>
      <c r="E642">
        <v>102552</v>
      </c>
      <c r="F642" s="8">
        <v>15956260</v>
      </c>
      <c r="G642" s="1">
        <v>1667429170000</v>
      </c>
      <c r="H642" s="1">
        <v>1433989128000</v>
      </c>
      <c r="I642">
        <f t="shared" si="9"/>
        <v>0</v>
      </c>
    </row>
    <row r="643" spans="1:9">
      <c r="A643">
        <v>20170707</v>
      </c>
      <c r="B643">
        <v>84990</v>
      </c>
      <c r="C643" s="8">
        <v>104500</v>
      </c>
      <c r="D643" s="8">
        <v>107200</v>
      </c>
      <c r="E643">
        <v>105202</v>
      </c>
      <c r="F643" s="8">
        <v>15956260</v>
      </c>
      <c r="G643" s="1">
        <v>1710511072000</v>
      </c>
      <c r="H643" s="1">
        <v>1471039564800</v>
      </c>
      <c r="I643">
        <f t="shared" ref="I643:I706" si="10">IF(C643*F643=D642*F642,0,1)</f>
        <v>0</v>
      </c>
    </row>
    <row r="644" spans="1:9">
      <c r="A644">
        <v>20170710</v>
      </c>
      <c r="B644">
        <v>84990</v>
      </c>
      <c r="C644" s="8">
        <v>107200</v>
      </c>
      <c r="D644" s="8">
        <v>104200</v>
      </c>
      <c r="E644">
        <v>102258</v>
      </c>
      <c r="F644" s="8">
        <v>15956260</v>
      </c>
      <c r="G644" s="1">
        <v>1662642292000</v>
      </c>
      <c r="H644" s="1">
        <v>1429872412800</v>
      </c>
      <c r="I644">
        <f t="shared" si="10"/>
        <v>0</v>
      </c>
    </row>
    <row r="645" spans="1:9">
      <c r="A645">
        <v>20170711</v>
      </c>
      <c r="B645">
        <v>84990</v>
      </c>
      <c r="C645" s="8">
        <v>104200</v>
      </c>
      <c r="D645" s="8">
        <v>104100</v>
      </c>
      <c r="E645">
        <v>102160</v>
      </c>
      <c r="F645" s="8">
        <v>15956260</v>
      </c>
      <c r="G645" s="1">
        <v>1661046666000</v>
      </c>
      <c r="H645" s="1">
        <v>1428500174400</v>
      </c>
      <c r="I645">
        <f t="shared" si="10"/>
        <v>0</v>
      </c>
    </row>
    <row r="646" spans="1:9">
      <c r="A646">
        <v>20170712</v>
      </c>
      <c r="B646">
        <v>84990</v>
      </c>
      <c r="C646" s="8">
        <v>104100</v>
      </c>
      <c r="D646" s="8">
        <v>103300</v>
      </c>
      <c r="E646">
        <v>101375</v>
      </c>
      <c r="F646" s="8">
        <v>15956260</v>
      </c>
      <c r="G646" s="1">
        <v>1648281658000</v>
      </c>
      <c r="H646" s="1">
        <v>1417522267200</v>
      </c>
      <c r="I646">
        <f t="shared" si="10"/>
        <v>0</v>
      </c>
    </row>
    <row r="647" spans="1:9">
      <c r="A647">
        <v>20170713</v>
      </c>
      <c r="B647">
        <v>84990</v>
      </c>
      <c r="C647" s="8">
        <v>103300</v>
      </c>
      <c r="D647" s="8">
        <v>103200</v>
      </c>
      <c r="E647">
        <v>101277</v>
      </c>
      <c r="F647" s="8">
        <v>15956260</v>
      </c>
      <c r="G647" s="1">
        <v>1646686032000</v>
      </c>
      <c r="H647" s="1">
        <v>1416150028800</v>
      </c>
      <c r="I647">
        <f t="shared" si="10"/>
        <v>0</v>
      </c>
    </row>
    <row r="648" spans="1:9">
      <c r="A648">
        <v>20170714</v>
      </c>
      <c r="B648">
        <v>84990</v>
      </c>
      <c r="C648" s="8">
        <v>103200</v>
      </c>
      <c r="D648" s="8">
        <v>105000</v>
      </c>
      <c r="E648">
        <v>103043</v>
      </c>
      <c r="F648" s="8">
        <v>15956260</v>
      </c>
      <c r="G648" s="1">
        <v>1675407300000</v>
      </c>
      <c r="H648" s="1">
        <v>1440850320000</v>
      </c>
      <c r="I648">
        <f t="shared" si="10"/>
        <v>0</v>
      </c>
    </row>
    <row r="649" spans="1:9">
      <c r="A649">
        <v>20170717</v>
      </c>
      <c r="B649">
        <v>84990</v>
      </c>
      <c r="C649" s="8">
        <v>105000</v>
      </c>
      <c r="D649" s="8">
        <v>104700</v>
      </c>
      <c r="E649">
        <v>102749</v>
      </c>
      <c r="F649" s="8">
        <v>15956260</v>
      </c>
      <c r="G649" s="1">
        <v>1670620422000</v>
      </c>
      <c r="H649" s="1">
        <v>1436733604800</v>
      </c>
      <c r="I649">
        <f t="shared" si="10"/>
        <v>0</v>
      </c>
    </row>
    <row r="650" spans="1:9">
      <c r="A650">
        <v>20170718</v>
      </c>
      <c r="B650">
        <v>84990</v>
      </c>
      <c r="C650" s="8">
        <v>104700</v>
      </c>
      <c r="D650" s="8">
        <v>103000</v>
      </c>
      <c r="E650">
        <v>101080</v>
      </c>
      <c r="F650" s="8">
        <v>15956260</v>
      </c>
      <c r="G650" s="1">
        <v>1643494780000</v>
      </c>
      <c r="H650" s="1">
        <v>1413405552000</v>
      </c>
      <c r="I650">
        <f t="shared" si="10"/>
        <v>0</v>
      </c>
    </row>
    <row r="651" spans="1:9">
      <c r="A651">
        <v>20170719</v>
      </c>
      <c r="B651">
        <v>84990</v>
      </c>
      <c r="C651" s="8">
        <v>103000</v>
      </c>
      <c r="D651" s="8">
        <v>102400</v>
      </c>
      <c r="E651">
        <v>100491</v>
      </c>
      <c r="F651" s="8">
        <v>15956260</v>
      </c>
      <c r="G651" s="1">
        <v>1633921024000</v>
      </c>
      <c r="H651" s="1">
        <v>1405172121600</v>
      </c>
      <c r="I651">
        <f t="shared" si="10"/>
        <v>0</v>
      </c>
    </row>
    <row r="652" spans="1:9">
      <c r="A652">
        <v>20170720</v>
      </c>
      <c r="B652">
        <v>84990</v>
      </c>
      <c r="C652" s="8">
        <v>102400</v>
      </c>
      <c r="D652" s="8">
        <v>102400</v>
      </c>
      <c r="E652">
        <v>100491</v>
      </c>
      <c r="F652" s="8">
        <v>15956260</v>
      </c>
      <c r="G652" s="1">
        <v>1633921024000</v>
      </c>
      <c r="H652" s="1">
        <v>1405172121600</v>
      </c>
      <c r="I652">
        <f t="shared" si="10"/>
        <v>0</v>
      </c>
    </row>
    <row r="653" spans="1:9">
      <c r="A653">
        <v>20170721</v>
      </c>
      <c r="B653">
        <v>84990</v>
      </c>
      <c r="C653" s="8">
        <v>102400</v>
      </c>
      <c r="D653" s="8">
        <v>103100</v>
      </c>
      <c r="E653">
        <v>101178</v>
      </c>
      <c r="F653" s="8">
        <v>15956260</v>
      </c>
      <c r="G653" s="1">
        <v>1645090406000</v>
      </c>
      <c r="H653" s="1">
        <v>1414777790400</v>
      </c>
      <c r="I653">
        <f t="shared" si="10"/>
        <v>0</v>
      </c>
    </row>
    <row r="654" spans="1:9">
      <c r="A654">
        <v>20170724</v>
      </c>
      <c r="B654">
        <v>84990</v>
      </c>
      <c r="C654" s="8">
        <v>103100</v>
      </c>
      <c r="D654" s="8">
        <v>101600</v>
      </c>
      <c r="E654">
        <v>99706</v>
      </c>
      <c r="F654" s="8">
        <v>15956260</v>
      </c>
      <c r="G654" s="1">
        <v>1621156016000</v>
      </c>
      <c r="H654" s="1">
        <v>1394194214400</v>
      </c>
      <c r="I654">
        <f t="shared" si="10"/>
        <v>0</v>
      </c>
    </row>
    <row r="655" spans="1:9">
      <c r="A655">
        <v>20170725</v>
      </c>
      <c r="B655">
        <v>84990</v>
      </c>
      <c r="C655" s="8">
        <v>101600</v>
      </c>
      <c r="D655" s="8">
        <v>101100</v>
      </c>
      <c r="E655">
        <v>99216</v>
      </c>
      <c r="F655" s="8">
        <v>15956260</v>
      </c>
      <c r="G655" s="1">
        <v>1613177886000</v>
      </c>
      <c r="H655" s="1">
        <v>1387333022400</v>
      </c>
      <c r="I655">
        <f t="shared" si="10"/>
        <v>0</v>
      </c>
    </row>
    <row r="656" spans="1:9">
      <c r="A656">
        <v>20170726</v>
      </c>
      <c r="B656">
        <v>84990</v>
      </c>
      <c r="C656" s="8">
        <v>101100</v>
      </c>
      <c r="D656" s="8">
        <v>103000</v>
      </c>
      <c r="E656">
        <v>101080</v>
      </c>
      <c r="F656" s="8">
        <v>15956260</v>
      </c>
      <c r="G656" s="1">
        <v>1643494780000</v>
      </c>
      <c r="H656" s="1">
        <v>1413405552000</v>
      </c>
      <c r="I656">
        <f t="shared" si="10"/>
        <v>0</v>
      </c>
    </row>
    <row r="657" spans="1:9">
      <c r="A657">
        <v>20170727</v>
      </c>
      <c r="B657">
        <v>84990</v>
      </c>
      <c r="C657" s="8">
        <v>103000</v>
      </c>
      <c r="D657" s="8">
        <v>101900</v>
      </c>
      <c r="E657">
        <v>100001</v>
      </c>
      <c r="F657" s="8">
        <v>15956260</v>
      </c>
      <c r="G657" s="1">
        <v>1625942894000</v>
      </c>
      <c r="H657" s="1">
        <v>1398310929600</v>
      </c>
      <c r="I657">
        <f t="shared" si="10"/>
        <v>0</v>
      </c>
    </row>
    <row r="658" spans="1:9">
      <c r="A658">
        <v>20170728</v>
      </c>
      <c r="B658">
        <v>84990</v>
      </c>
      <c r="C658" s="8">
        <v>101900</v>
      </c>
      <c r="D658" s="8">
        <v>100600</v>
      </c>
      <c r="E658">
        <v>98725</v>
      </c>
      <c r="F658" s="8">
        <v>15956260</v>
      </c>
      <c r="G658" s="1">
        <v>1605199756000</v>
      </c>
      <c r="H658" s="1">
        <v>1380471830400</v>
      </c>
      <c r="I658">
        <f t="shared" si="10"/>
        <v>0</v>
      </c>
    </row>
    <row r="659" spans="1:9">
      <c r="A659">
        <v>20170731</v>
      </c>
      <c r="B659">
        <v>84990</v>
      </c>
      <c r="C659" s="8">
        <v>100600</v>
      </c>
      <c r="D659" s="8">
        <v>102100</v>
      </c>
      <c r="E659">
        <v>100197</v>
      </c>
      <c r="F659" s="8">
        <v>15956260</v>
      </c>
      <c r="G659" s="1">
        <v>1629134146000</v>
      </c>
      <c r="H659" s="1">
        <v>1401055406400</v>
      </c>
      <c r="I659">
        <f t="shared" si="10"/>
        <v>0</v>
      </c>
    </row>
    <row r="660" spans="1:9">
      <c r="A660">
        <v>20170801</v>
      </c>
      <c r="B660">
        <v>84990</v>
      </c>
      <c r="C660" s="8">
        <v>102100</v>
      </c>
      <c r="D660" s="8">
        <v>102000</v>
      </c>
      <c r="E660">
        <v>100099</v>
      </c>
      <c r="F660" s="8">
        <v>15956260</v>
      </c>
      <c r="G660" s="1">
        <v>1627538520000</v>
      </c>
      <c r="H660" s="1">
        <v>1399683168000</v>
      </c>
      <c r="I660">
        <f t="shared" si="10"/>
        <v>0</v>
      </c>
    </row>
    <row r="661" spans="1:9">
      <c r="A661">
        <v>20170802</v>
      </c>
      <c r="B661">
        <v>84990</v>
      </c>
      <c r="C661" s="8">
        <v>102000</v>
      </c>
      <c r="D661" s="8">
        <v>104700</v>
      </c>
      <c r="E661">
        <v>102749</v>
      </c>
      <c r="F661" s="8">
        <v>15956260</v>
      </c>
      <c r="G661" s="1">
        <v>1670620422000</v>
      </c>
      <c r="H661" s="1">
        <v>1436733604800</v>
      </c>
      <c r="I661">
        <f t="shared" si="10"/>
        <v>0</v>
      </c>
    </row>
    <row r="662" spans="1:9">
      <c r="A662">
        <v>20170803</v>
      </c>
      <c r="B662">
        <v>84990</v>
      </c>
      <c r="C662" s="8">
        <v>104700</v>
      </c>
      <c r="D662" s="8">
        <v>106000</v>
      </c>
      <c r="E662">
        <v>104024</v>
      </c>
      <c r="F662" s="8">
        <v>15956260</v>
      </c>
      <c r="G662" s="1">
        <v>1691363560000</v>
      </c>
      <c r="H662" s="1">
        <v>1454572704000</v>
      </c>
      <c r="I662">
        <f t="shared" si="10"/>
        <v>0</v>
      </c>
    </row>
    <row r="663" spans="1:9">
      <c r="A663">
        <v>20170804</v>
      </c>
      <c r="B663">
        <v>84990</v>
      </c>
      <c r="C663" s="8">
        <v>106000</v>
      </c>
      <c r="D663" s="8">
        <v>106200</v>
      </c>
      <c r="E663">
        <v>104221</v>
      </c>
      <c r="F663" s="8">
        <v>15956260</v>
      </c>
      <c r="G663" s="1">
        <v>1694554812000</v>
      </c>
      <c r="H663" s="1">
        <v>1457317180800</v>
      </c>
      <c r="I663">
        <f t="shared" si="10"/>
        <v>0</v>
      </c>
    </row>
    <row r="664" spans="1:9">
      <c r="A664">
        <v>20170807</v>
      </c>
      <c r="B664">
        <v>84990</v>
      </c>
      <c r="C664" s="8">
        <v>106200</v>
      </c>
      <c r="D664" s="8">
        <v>107100</v>
      </c>
      <c r="E664">
        <v>105104</v>
      </c>
      <c r="F664" s="8">
        <v>15956260</v>
      </c>
      <c r="G664" s="1">
        <v>1708915446000</v>
      </c>
      <c r="H664" s="1">
        <v>1469667326400</v>
      </c>
      <c r="I664">
        <f t="shared" si="10"/>
        <v>0</v>
      </c>
    </row>
    <row r="665" spans="1:9">
      <c r="A665">
        <v>20170808</v>
      </c>
      <c r="B665">
        <v>84990</v>
      </c>
      <c r="C665" s="8">
        <v>107100</v>
      </c>
      <c r="D665" s="8">
        <v>105500</v>
      </c>
      <c r="E665">
        <v>103534</v>
      </c>
      <c r="F665" s="8">
        <v>15956260</v>
      </c>
      <c r="G665" s="1">
        <v>1683385430000</v>
      </c>
      <c r="H665" s="1">
        <v>1447711512000</v>
      </c>
      <c r="I665">
        <f t="shared" si="10"/>
        <v>0</v>
      </c>
    </row>
    <row r="666" spans="1:9">
      <c r="A666">
        <v>20170809</v>
      </c>
      <c r="B666">
        <v>84990</v>
      </c>
      <c r="C666" s="8">
        <v>105500</v>
      </c>
      <c r="D666" s="8">
        <v>103600</v>
      </c>
      <c r="E666">
        <v>101669</v>
      </c>
      <c r="F666" s="8">
        <v>15956260</v>
      </c>
      <c r="G666" s="1">
        <v>1653068536000</v>
      </c>
      <c r="H666" s="1">
        <v>1421638982400</v>
      </c>
      <c r="I666">
        <f t="shared" si="10"/>
        <v>0</v>
      </c>
    </row>
    <row r="667" spans="1:9">
      <c r="A667">
        <v>20170810</v>
      </c>
      <c r="B667">
        <v>84990</v>
      </c>
      <c r="C667" s="8">
        <v>103600</v>
      </c>
      <c r="D667" s="8">
        <v>102900</v>
      </c>
      <c r="E667">
        <v>100982</v>
      </c>
      <c r="F667" s="8">
        <v>15956260</v>
      </c>
      <c r="G667" s="1">
        <v>1641899154000</v>
      </c>
      <c r="H667" s="1">
        <v>1412033313600</v>
      </c>
      <c r="I667">
        <f t="shared" si="10"/>
        <v>0</v>
      </c>
    </row>
    <row r="668" spans="1:9">
      <c r="A668">
        <v>20170811</v>
      </c>
      <c r="B668">
        <v>84990</v>
      </c>
      <c r="C668" s="8">
        <v>102900</v>
      </c>
      <c r="D668" s="8">
        <v>101500</v>
      </c>
      <c r="E668">
        <v>99608</v>
      </c>
      <c r="F668" s="8">
        <v>15956260</v>
      </c>
      <c r="G668" s="1">
        <v>1619560390000</v>
      </c>
      <c r="H668" s="1">
        <v>1392821976000</v>
      </c>
      <c r="I668">
        <f t="shared" si="10"/>
        <v>0</v>
      </c>
    </row>
    <row r="669" spans="1:9">
      <c r="A669">
        <v>20170814</v>
      </c>
      <c r="B669">
        <v>84990</v>
      </c>
      <c r="C669" s="8">
        <v>101500</v>
      </c>
      <c r="D669" s="8">
        <v>102500</v>
      </c>
      <c r="E669">
        <v>100590</v>
      </c>
      <c r="F669" s="8">
        <v>15956260</v>
      </c>
      <c r="G669" s="1">
        <v>1635516650000</v>
      </c>
      <c r="H669" s="1">
        <v>1406544360000</v>
      </c>
      <c r="I669">
        <f t="shared" si="10"/>
        <v>0</v>
      </c>
    </row>
    <row r="670" spans="1:9">
      <c r="A670">
        <v>20170816</v>
      </c>
      <c r="B670">
        <v>84990</v>
      </c>
      <c r="C670" s="8">
        <v>102500</v>
      </c>
      <c r="D670" s="8">
        <v>103200</v>
      </c>
      <c r="E670">
        <v>101277</v>
      </c>
      <c r="F670" s="8">
        <v>15956260</v>
      </c>
      <c r="G670" s="1">
        <v>1646686032000</v>
      </c>
      <c r="H670" s="1">
        <v>1416150028800</v>
      </c>
      <c r="I670">
        <f t="shared" si="10"/>
        <v>0</v>
      </c>
    </row>
    <row r="671" spans="1:9">
      <c r="A671">
        <v>20170817</v>
      </c>
      <c r="B671">
        <v>84990</v>
      </c>
      <c r="C671" s="8">
        <v>103200</v>
      </c>
      <c r="D671" s="8">
        <v>104000</v>
      </c>
      <c r="E671">
        <v>102062</v>
      </c>
      <c r="F671" s="8">
        <v>15956260</v>
      </c>
      <c r="G671" s="1">
        <v>1659451040000</v>
      </c>
      <c r="H671" s="1">
        <v>1427127936000</v>
      </c>
      <c r="I671">
        <f t="shared" si="10"/>
        <v>0</v>
      </c>
    </row>
    <row r="672" spans="1:9">
      <c r="A672">
        <v>20170818</v>
      </c>
      <c r="B672">
        <v>84990</v>
      </c>
      <c r="C672" s="8">
        <v>104000</v>
      </c>
      <c r="D672" s="8">
        <v>103500</v>
      </c>
      <c r="E672">
        <v>101571</v>
      </c>
      <c r="F672" s="8">
        <v>15956260</v>
      </c>
      <c r="G672" s="1">
        <v>1651472910000</v>
      </c>
      <c r="H672" s="1">
        <v>1420266744000</v>
      </c>
      <c r="I672">
        <f t="shared" si="10"/>
        <v>0</v>
      </c>
    </row>
    <row r="673" spans="1:9">
      <c r="A673">
        <v>20170821</v>
      </c>
      <c r="B673">
        <v>84990</v>
      </c>
      <c r="C673" s="8">
        <v>103500</v>
      </c>
      <c r="D673" s="8">
        <v>101700</v>
      </c>
      <c r="E673">
        <v>99804</v>
      </c>
      <c r="F673" s="8">
        <v>15956260</v>
      </c>
      <c r="G673" s="1">
        <v>1622751642000</v>
      </c>
      <c r="H673" s="1">
        <v>1395566452800</v>
      </c>
      <c r="I673">
        <f t="shared" si="10"/>
        <v>0</v>
      </c>
    </row>
    <row r="674" spans="1:9">
      <c r="A674">
        <v>20170822</v>
      </c>
      <c r="B674">
        <v>84990</v>
      </c>
      <c r="C674" s="8">
        <v>101700</v>
      </c>
      <c r="D674" s="8">
        <v>103200</v>
      </c>
      <c r="E674">
        <v>101277</v>
      </c>
      <c r="F674" s="8">
        <v>15956260</v>
      </c>
      <c r="G674" s="1">
        <v>1646686032000</v>
      </c>
      <c r="H674" s="1">
        <v>1416150028800</v>
      </c>
      <c r="I674">
        <f t="shared" si="10"/>
        <v>0</v>
      </c>
    </row>
    <row r="675" spans="1:9">
      <c r="A675">
        <v>20170823</v>
      </c>
      <c r="B675">
        <v>84990</v>
      </c>
      <c r="C675" s="8">
        <v>103200</v>
      </c>
      <c r="D675" s="8">
        <v>112600</v>
      </c>
      <c r="E675">
        <v>110501</v>
      </c>
      <c r="F675" s="8">
        <v>15956260</v>
      </c>
      <c r="G675" s="1">
        <v>1796674876000</v>
      </c>
      <c r="H675" s="1">
        <v>1545140438400</v>
      </c>
      <c r="I675">
        <f t="shared" si="10"/>
        <v>0</v>
      </c>
    </row>
    <row r="676" spans="1:9">
      <c r="A676">
        <v>20170824</v>
      </c>
      <c r="B676">
        <v>84990</v>
      </c>
      <c r="C676" s="8">
        <v>112600</v>
      </c>
      <c r="D676" s="8">
        <v>119100</v>
      </c>
      <c r="E676">
        <v>116880</v>
      </c>
      <c r="F676" s="8">
        <v>15956260</v>
      </c>
      <c r="G676" s="1">
        <v>1900390566000</v>
      </c>
      <c r="H676" s="1">
        <v>1634335934400</v>
      </c>
      <c r="I676">
        <f t="shared" si="10"/>
        <v>0</v>
      </c>
    </row>
    <row r="677" spans="1:9">
      <c r="A677">
        <v>20170825</v>
      </c>
      <c r="B677">
        <v>84990</v>
      </c>
      <c r="C677" s="8">
        <v>119100</v>
      </c>
      <c r="D677" s="8">
        <v>122300</v>
      </c>
      <c r="E677">
        <v>120021</v>
      </c>
      <c r="F677" s="8">
        <v>15956260</v>
      </c>
      <c r="G677" s="1">
        <v>1951450598000</v>
      </c>
      <c r="H677" s="1">
        <v>1678247563200</v>
      </c>
      <c r="I677">
        <f t="shared" si="10"/>
        <v>0</v>
      </c>
    </row>
    <row r="678" spans="1:9">
      <c r="A678">
        <v>20170828</v>
      </c>
      <c r="B678">
        <v>84990</v>
      </c>
      <c r="C678" s="8">
        <v>122300</v>
      </c>
      <c r="D678" s="8">
        <v>123200</v>
      </c>
      <c r="E678">
        <v>120904</v>
      </c>
      <c r="F678" s="8">
        <v>15956260</v>
      </c>
      <c r="G678" s="1">
        <v>1965811232000</v>
      </c>
      <c r="H678" s="1">
        <v>1690597708800</v>
      </c>
      <c r="I678">
        <f t="shared" si="10"/>
        <v>0</v>
      </c>
    </row>
    <row r="679" spans="1:9">
      <c r="A679">
        <v>20170829</v>
      </c>
      <c r="B679">
        <v>84990</v>
      </c>
      <c r="C679" s="8">
        <v>123200</v>
      </c>
      <c r="D679" s="8">
        <v>125900</v>
      </c>
      <c r="E679">
        <v>123554</v>
      </c>
      <c r="F679" s="8">
        <v>15956260</v>
      </c>
      <c r="G679" s="1">
        <v>2008893134000</v>
      </c>
      <c r="H679" s="1">
        <v>1727648145600</v>
      </c>
      <c r="I679">
        <f t="shared" si="10"/>
        <v>0</v>
      </c>
    </row>
    <row r="680" spans="1:9">
      <c r="A680">
        <v>20170830</v>
      </c>
      <c r="B680">
        <v>84990</v>
      </c>
      <c r="C680" s="8">
        <v>125900</v>
      </c>
      <c r="D680" s="8">
        <v>121500</v>
      </c>
      <c r="E680">
        <v>119236</v>
      </c>
      <c r="F680" s="8">
        <v>15956260</v>
      </c>
      <c r="G680" s="1">
        <v>1938685590000</v>
      </c>
      <c r="H680" s="1">
        <v>1667269656000</v>
      </c>
      <c r="I680">
        <f t="shared" si="10"/>
        <v>0</v>
      </c>
    </row>
    <row r="681" spans="1:9">
      <c r="A681">
        <v>20170831</v>
      </c>
      <c r="B681">
        <v>84990</v>
      </c>
      <c r="C681" s="8">
        <v>121500</v>
      </c>
      <c r="D681" s="8">
        <v>124500</v>
      </c>
      <c r="E681">
        <v>122180</v>
      </c>
      <c r="F681" s="8">
        <v>15956260</v>
      </c>
      <c r="G681" s="1">
        <v>1986554370000</v>
      </c>
      <c r="H681" s="1">
        <v>1708436808000</v>
      </c>
      <c r="I681">
        <f t="shared" si="10"/>
        <v>0</v>
      </c>
    </row>
    <row r="682" spans="1:9">
      <c r="A682">
        <v>20170901</v>
      </c>
      <c r="B682">
        <v>84990</v>
      </c>
      <c r="C682" s="8">
        <v>124500</v>
      </c>
      <c r="D682" s="8">
        <v>126000</v>
      </c>
      <c r="E682">
        <v>123652</v>
      </c>
      <c r="F682" s="8">
        <v>15956260</v>
      </c>
      <c r="G682" s="1">
        <v>2010488760000</v>
      </c>
      <c r="H682" s="1">
        <v>1729020384000</v>
      </c>
      <c r="I682">
        <f t="shared" si="10"/>
        <v>0</v>
      </c>
    </row>
    <row r="683" spans="1:9">
      <c r="A683">
        <v>20170904</v>
      </c>
      <c r="B683">
        <v>84990</v>
      </c>
      <c r="C683" s="8">
        <v>126000</v>
      </c>
      <c r="D683" s="8">
        <v>130900</v>
      </c>
      <c r="E683">
        <v>128460</v>
      </c>
      <c r="F683" s="8">
        <v>15956260</v>
      </c>
      <c r="G683" s="1">
        <v>2088674434000</v>
      </c>
      <c r="H683" s="1">
        <v>1796260065600</v>
      </c>
      <c r="I683">
        <f t="shared" si="10"/>
        <v>0</v>
      </c>
    </row>
    <row r="684" spans="1:9">
      <c r="A684">
        <v>20170905</v>
      </c>
      <c r="B684">
        <v>84990</v>
      </c>
      <c r="C684" s="8">
        <v>130900</v>
      </c>
      <c r="D684" s="8">
        <v>131000</v>
      </c>
      <c r="E684">
        <v>128559</v>
      </c>
      <c r="F684" s="8">
        <v>15956260</v>
      </c>
      <c r="G684" s="1">
        <v>2090270060000</v>
      </c>
      <c r="H684" s="1">
        <v>1797632304000</v>
      </c>
      <c r="I684">
        <f t="shared" si="10"/>
        <v>0</v>
      </c>
    </row>
    <row r="685" spans="1:9">
      <c r="A685">
        <v>20170906</v>
      </c>
      <c r="B685">
        <v>84990</v>
      </c>
      <c r="C685" s="8">
        <v>131000</v>
      </c>
      <c r="D685" s="8">
        <v>131900</v>
      </c>
      <c r="E685">
        <v>129442</v>
      </c>
      <c r="F685" s="8">
        <v>15956260</v>
      </c>
      <c r="G685" s="1">
        <v>2104630694000</v>
      </c>
      <c r="H685" s="1">
        <v>1809982449600</v>
      </c>
      <c r="I685">
        <f t="shared" si="10"/>
        <v>0</v>
      </c>
    </row>
    <row r="686" spans="1:9">
      <c r="A686">
        <v>20170907</v>
      </c>
      <c r="B686">
        <v>84990</v>
      </c>
      <c r="C686" s="8">
        <v>131900</v>
      </c>
      <c r="D686" s="8">
        <v>141000</v>
      </c>
      <c r="E686">
        <v>138372</v>
      </c>
      <c r="F686" s="8">
        <v>15956260</v>
      </c>
      <c r="G686" s="1">
        <v>2249832660000</v>
      </c>
      <c r="H686" s="1">
        <v>1934856144000</v>
      </c>
      <c r="I686">
        <f t="shared" si="10"/>
        <v>0</v>
      </c>
    </row>
    <row r="687" spans="1:9">
      <c r="A687">
        <v>20170908</v>
      </c>
      <c r="B687">
        <v>84990</v>
      </c>
      <c r="C687" s="8">
        <v>141000</v>
      </c>
      <c r="D687" s="8">
        <v>143900</v>
      </c>
      <c r="E687">
        <v>141218</v>
      </c>
      <c r="F687" s="8">
        <v>15956260</v>
      </c>
      <c r="G687" s="1">
        <v>2296105814000</v>
      </c>
      <c r="H687" s="1">
        <v>1974651057600</v>
      </c>
      <c r="I687">
        <f t="shared" si="10"/>
        <v>0</v>
      </c>
    </row>
    <row r="688" spans="1:9">
      <c r="A688">
        <v>20170911</v>
      </c>
      <c r="B688">
        <v>84990</v>
      </c>
      <c r="C688" s="8">
        <v>143900</v>
      </c>
      <c r="D688" s="8">
        <v>139000</v>
      </c>
      <c r="E688">
        <v>136409</v>
      </c>
      <c r="F688" s="8">
        <v>15956260</v>
      </c>
      <c r="G688" s="1">
        <v>2217920140000</v>
      </c>
      <c r="H688" s="1">
        <v>1907411376000</v>
      </c>
      <c r="I688">
        <f t="shared" si="10"/>
        <v>0</v>
      </c>
    </row>
    <row r="689" spans="1:9">
      <c r="A689">
        <v>20170912</v>
      </c>
      <c r="B689">
        <v>84990</v>
      </c>
      <c r="C689" s="8">
        <v>139000</v>
      </c>
      <c r="D689" s="8">
        <v>128400</v>
      </c>
      <c r="E689">
        <v>126007</v>
      </c>
      <c r="F689" s="8">
        <v>15956260</v>
      </c>
      <c r="G689" s="1">
        <v>2048783784000</v>
      </c>
      <c r="H689" s="1">
        <v>1761954105600</v>
      </c>
      <c r="I689">
        <f t="shared" si="10"/>
        <v>0</v>
      </c>
    </row>
    <row r="690" spans="1:9">
      <c r="A690">
        <v>20170913</v>
      </c>
      <c r="B690">
        <v>84990</v>
      </c>
      <c r="C690" s="8">
        <v>128400</v>
      </c>
      <c r="D690" s="8">
        <v>127300</v>
      </c>
      <c r="E690">
        <v>124927</v>
      </c>
      <c r="F690" s="8">
        <v>15956260</v>
      </c>
      <c r="G690" s="1">
        <v>2031231898000</v>
      </c>
      <c r="H690" s="1">
        <v>1746859483200</v>
      </c>
      <c r="I690">
        <f t="shared" si="10"/>
        <v>0</v>
      </c>
    </row>
    <row r="691" spans="1:9">
      <c r="A691">
        <v>20170914</v>
      </c>
      <c r="B691">
        <v>84990</v>
      </c>
      <c r="C691" s="8">
        <v>127300</v>
      </c>
      <c r="D691" s="8">
        <v>126900</v>
      </c>
      <c r="E691">
        <v>124535</v>
      </c>
      <c r="F691" s="8">
        <v>15956260</v>
      </c>
      <c r="G691" s="1">
        <v>2024849394000</v>
      </c>
      <c r="H691" s="1">
        <v>1741370529600</v>
      </c>
      <c r="I691">
        <f t="shared" si="10"/>
        <v>0</v>
      </c>
    </row>
    <row r="692" spans="1:9">
      <c r="A692">
        <v>20170915</v>
      </c>
      <c r="B692">
        <v>84990</v>
      </c>
      <c r="C692" s="8">
        <v>126900</v>
      </c>
      <c r="D692" s="8">
        <v>128900</v>
      </c>
      <c r="E692">
        <v>126498</v>
      </c>
      <c r="F692" s="8">
        <v>15956260</v>
      </c>
      <c r="G692" s="1">
        <v>2056761914000</v>
      </c>
      <c r="H692" s="1">
        <v>1768815297600</v>
      </c>
      <c r="I692">
        <f t="shared" si="10"/>
        <v>0</v>
      </c>
    </row>
    <row r="693" spans="1:9">
      <c r="A693">
        <v>20170918</v>
      </c>
      <c r="B693">
        <v>84990</v>
      </c>
      <c r="C693" s="8">
        <v>128900</v>
      </c>
      <c r="D693" s="8">
        <v>117300</v>
      </c>
      <c r="E693">
        <v>115114</v>
      </c>
      <c r="F693" s="8">
        <v>15956260</v>
      </c>
      <c r="G693" s="1">
        <v>1871669298000</v>
      </c>
      <c r="H693" s="1">
        <v>1609635643200</v>
      </c>
      <c r="I693">
        <f t="shared" si="10"/>
        <v>0</v>
      </c>
    </row>
    <row r="694" spans="1:9">
      <c r="A694">
        <v>20170919</v>
      </c>
      <c r="B694">
        <v>84990</v>
      </c>
      <c r="C694" s="8">
        <v>117300</v>
      </c>
      <c r="D694" s="8">
        <v>120600</v>
      </c>
      <c r="E694">
        <v>118352</v>
      </c>
      <c r="F694" s="8">
        <v>15956260</v>
      </c>
      <c r="G694" s="1">
        <v>1924324956000</v>
      </c>
      <c r="H694" s="1">
        <v>1654919510400</v>
      </c>
      <c r="I694">
        <f t="shared" si="10"/>
        <v>0</v>
      </c>
    </row>
    <row r="695" spans="1:9">
      <c r="A695">
        <v>20170920</v>
      </c>
      <c r="B695">
        <v>84990</v>
      </c>
      <c r="C695" s="8">
        <v>120600</v>
      </c>
      <c r="D695" s="8">
        <v>118100</v>
      </c>
      <c r="E695">
        <v>115899</v>
      </c>
      <c r="F695" s="8">
        <v>15956260</v>
      </c>
      <c r="G695" s="1">
        <v>1884434306000</v>
      </c>
      <c r="H695" s="1">
        <v>1620613550400</v>
      </c>
      <c r="I695">
        <f t="shared" si="10"/>
        <v>0</v>
      </c>
    </row>
    <row r="696" spans="1:9">
      <c r="A696">
        <v>20170921</v>
      </c>
      <c r="B696">
        <v>84990</v>
      </c>
      <c r="C696" s="8">
        <v>118100</v>
      </c>
      <c r="D696" s="8">
        <v>117100</v>
      </c>
      <c r="E696">
        <v>114918</v>
      </c>
      <c r="F696" s="8">
        <v>15956260</v>
      </c>
      <c r="G696" s="1">
        <v>1868478046000</v>
      </c>
      <c r="H696" s="1">
        <v>1606891166400</v>
      </c>
      <c r="I696">
        <f t="shared" si="10"/>
        <v>0</v>
      </c>
    </row>
    <row r="697" spans="1:9">
      <c r="A697">
        <v>20170922</v>
      </c>
      <c r="B697">
        <v>84990</v>
      </c>
      <c r="C697" s="8">
        <v>117100</v>
      </c>
      <c r="D697" s="8">
        <v>113800</v>
      </c>
      <c r="E697">
        <v>111679</v>
      </c>
      <c r="F697" s="8">
        <v>15956260</v>
      </c>
      <c r="G697" s="1">
        <v>1815822388000</v>
      </c>
      <c r="H697" s="1">
        <v>1561607299200</v>
      </c>
      <c r="I697">
        <f t="shared" si="10"/>
        <v>0</v>
      </c>
    </row>
    <row r="698" spans="1:9">
      <c r="A698">
        <v>20170925</v>
      </c>
      <c r="B698">
        <v>84990</v>
      </c>
      <c r="C698" s="8">
        <v>113800</v>
      </c>
      <c r="D698" s="8">
        <v>109500</v>
      </c>
      <c r="E698">
        <v>107459</v>
      </c>
      <c r="F698" s="8">
        <v>15956260</v>
      </c>
      <c r="G698" s="1">
        <v>1747210470000</v>
      </c>
      <c r="H698" s="1">
        <v>1502601048000</v>
      </c>
      <c r="I698">
        <f t="shared" si="10"/>
        <v>0</v>
      </c>
    </row>
    <row r="699" spans="1:9">
      <c r="A699">
        <v>20170926</v>
      </c>
      <c r="B699">
        <v>84990</v>
      </c>
      <c r="C699" s="8">
        <v>109500</v>
      </c>
      <c r="D699" s="8">
        <v>118800</v>
      </c>
      <c r="E699">
        <v>116586</v>
      </c>
      <c r="F699" s="8">
        <v>15956260</v>
      </c>
      <c r="G699" s="1">
        <v>1895603688000</v>
      </c>
      <c r="H699" s="1">
        <v>1630219219200</v>
      </c>
      <c r="I699">
        <f t="shared" si="10"/>
        <v>0</v>
      </c>
    </row>
    <row r="700" spans="1:9">
      <c r="A700">
        <v>20170927</v>
      </c>
      <c r="B700">
        <v>84990</v>
      </c>
      <c r="C700" s="8">
        <v>118800</v>
      </c>
      <c r="D700" s="8">
        <v>116700</v>
      </c>
      <c r="E700">
        <v>114525</v>
      </c>
      <c r="F700" s="8">
        <v>15956260</v>
      </c>
      <c r="G700" s="1">
        <v>1862095542000</v>
      </c>
      <c r="H700" s="1">
        <v>1601402212800</v>
      </c>
      <c r="I700">
        <f t="shared" si="10"/>
        <v>0</v>
      </c>
    </row>
    <row r="701" spans="1:9">
      <c r="A701">
        <v>20170928</v>
      </c>
      <c r="B701">
        <v>84990</v>
      </c>
      <c r="C701" s="8">
        <v>116700</v>
      </c>
      <c r="D701" s="8">
        <v>114400</v>
      </c>
      <c r="E701">
        <v>112268</v>
      </c>
      <c r="F701" s="8">
        <v>15956260</v>
      </c>
      <c r="G701" s="1">
        <v>1825396144000</v>
      </c>
      <c r="H701" s="1">
        <v>1569840729600</v>
      </c>
      <c r="I701">
        <f t="shared" si="10"/>
        <v>0</v>
      </c>
    </row>
    <row r="702" spans="1:9">
      <c r="A702">
        <v>20170929</v>
      </c>
      <c r="B702">
        <v>84990</v>
      </c>
      <c r="C702" s="8">
        <v>114400</v>
      </c>
      <c r="D702" s="8">
        <v>117200</v>
      </c>
      <c r="E702">
        <v>115016</v>
      </c>
      <c r="F702" s="8">
        <v>15956260</v>
      </c>
      <c r="G702" s="1">
        <v>1870073672000</v>
      </c>
      <c r="H702" s="1">
        <v>1608263404800</v>
      </c>
      <c r="I702">
        <f t="shared" si="10"/>
        <v>0</v>
      </c>
    </row>
    <row r="703" spans="1:9">
      <c r="A703">
        <v>20171010</v>
      </c>
      <c r="B703">
        <v>84990</v>
      </c>
      <c r="C703" s="8">
        <v>117200</v>
      </c>
      <c r="D703" s="8">
        <v>117500</v>
      </c>
      <c r="E703">
        <v>115310</v>
      </c>
      <c r="F703" s="8">
        <v>15956260</v>
      </c>
      <c r="G703" s="1">
        <v>1874860550000</v>
      </c>
      <c r="H703" s="1">
        <v>1612380120000</v>
      </c>
      <c r="I703">
        <f t="shared" si="10"/>
        <v>0</v>
      </c>
    </row>
    <row r="704" spans="1:9">
      <c r="A704">
        <v>20171011</v>
      </c>
      <c r="B704">
        <v>84990</v>
      </c>
      <c r="C704" s="8">
        <v>117500</v>
      </c>
      <c r="D704" s="8">
        <v>121500</v>
      </c>
      <c r="E704">
        <v>119236</v>
      </c>
      <c r="F704" s="8">
        <v>15956260</v>
      </c>
      <c r="G704" s="1">
        <v>1938685590000</v>
      </c>
      <c r="H704" s="1">
        <v>1667269656000</v>
      </c>
      <c r="I704">
        <f t="shared" si="10"/>
        <v>0</v>
      </c>
    </row>
    <row r="705" spans="1:9">
      <c r="A705">
        <v>20171012</v>
      </c>
      <c r="B705">
        <v>84990</v>
      </c>
      <c r="C705" s="8">
        <v>121500</v>
      </c>
      <c r="D705" s="8">
        <v>121100</v>
      </c>
      <c r="E705">
        <v>118843</v>
      </c>
      <c r="F705" s="8">
        <v>15956260</v>
      </c>
      <c r="G705" s="1">
        <v>1932303086000</v>
      </c>
      <c r="H705" s="1">
        <v>1661780702400</v>
      </c>
      <c r="I705">
        <f t="shared" si="10"/>
        <v>0</v>
      </c>
    </row>
    <row r="706" spans="1:9">
      <c r="A706">
        <v>20171013</v>
      </c>
      <c r="B706">
        <v>84990</v>
      </c>
      <c r="C706" s="8">
        <v>121100</v>
      </c>
      <c r="D706" s="8">
        <v>121200</v>
      </c>
      <c r="E706">
        <v>118941</v>
      </c>
      <c r="F706" s="8">
        <v>15956260</v>
      </c>
      <c r="G706" s="1">
        <v>1933898712000</v>
      </c>
      <c r="H706" s="1">
        <v>1663152940800</v>
      </c>
      <c r="I706">
        <f t="shared" si="10"/>
        <v>0</v>
      </c>
    </row>
    <row r="707" spans="1:9">
      <c r="A707">
        <v>20171016</v>
      </c>
      <c r="B707">
        <v>84990</v>
      </c>
      <c r="C707" s="8">
        <v>121200</v>
      </c>
      <c r="D707" s="8">
        <v>116800</v>
      </c>
      <c r="E707">
        <v>114623</v>
      </c>
      <c r="F707" s="8">
        <v>15956260</v>
      </c>
      <c r="G707" s="1">
        <v>1863691168000</v>
      </c>
      <c r="H707" s="1">
        <v>1602774451200</v>
      </c>
      <c r="I707">
        <f t="shared" ref="I707:I770" si="11">IF(C707*F707=D706*F706,0,1)</f>
        <v>0</v>
      </c>
    </row>
    <row r="708" spans="1:9">
      <c r="A708">
        <v>20171017</v>
      </c>
      <c r="B708">
        <v>84990</v>
      </c>
      <c r="C708" s="8">
        <v>116800</v>
      </c>
      <c r="D708" s="8">
        <v>116500</v>
      </c>
      <c r="E708">
        <v>114329</v>
      </c>
      <c r="F708" s="8">
        <v>15956260</v>
      </c>
      <c r="G708" s="1">
        <v>1858904290000</v>
      </c>
      <c r="H708" s="1">
        <v>1598657736000</v>
      </c>
      <c r="I708">
        <f t="shared" si="11"/>
        <v>0</v>
      </c>
    </row>
    <row r="709" spans="1:9">
      <c r="A709">
        <v>20171018</v>
      </c>
      <c r="B709">
        <v>84990</v>
      </c>
      <c r="C709" s="8">
        <v>116500</v>
      </c>
      <c r="D709" s="8">
        <v>119600</v>
      </c>
      <c r="E709">
        <v>117371</v>
      </c>
      <c r="F709" s="8">
        <v>15956260</v>
      </c>
      <c r="G709" s="1">
        <v>1908368696000</v>
      </c>
      <c r="H709" s="1">
        <v>1641197126400</v>
      </c>
      <c r="I709">
        <f t="shared" si="11"/>
        <v>0</v>
      </c>
    </row>
    <row r="710" spans="1:9">
      <c r="A710">
        <v>20171019</v>
      </c>
      <c r="B710">
        <v>84990</v>
      </c>
      <c r="C710" s="8">
        <v>119600</v>
      </c>
      <c r="D710" s="8">
        <v>124500</v>
      </c>
      <c r="E710">
        <v>122180</v>
      </c>
      <c r="F710" s="8">
        <v>15956260</v>
      </c>
      <c r="G710" s="1">
        <v>1986554370000</v>
      </c>
      <c r="H710" s="1">
        <v>1708436808000</v>
      </c>
      <c r="I710">
        <f t="shared" si="11"/>
        <v>0</v>
      </c>
    </row>
    <row r="711" spans="1:9">
      <c r="A711">
        <v>20171020</v>
      </c>
      <c r="B711">
        <v>84990</v>
      </c>
      <c r="C711" s="8">
        <v>124500</v>
      </c>
      <c r="D711" s="8">
        <v>126800</v>
      </c>
      <c r="E711">
        <v>124437</v>
      </c>
      <c r="F711" s="8">
        <v>15956260</v>
      </c>
      <c r="G711" s="1">
        <v>2023253768000</v>
      </c>
      <c r="H711" s="1">
        <v>1739998291200</v>
      </c>
      <c r="I711">
        <f t="shared" si="11"/>
        <v>0</v>
      </c>
    </row>
    <row r="712" spans="1:9">
      <c r="A712">
        <v>20171023</v>
      </c>
      <c r="B712">
        <v>84990</v>
      </c>
      <c r="C712" s="8">
        <v>126800</v>
      </c>
      <c r="D712" s="8">
        <v>123600</v>
      </c>
      <c r="E712">
        <v>121296</v>
      </c>
      <c r="F712" s="8">
        <v>15956260</v>
      </c>
      <c r="G712" s="1">
        <v>1972193736000</v>
      </c>
      <c r="H712" s="1">
        <v>1696086662400</v>
      </c>
      <c r="I712">
        <f t="shared" si="11"/>
        <v>0</v>
      </c>
    </row>
    <row r="713" spans="1:9">
      <c r="A713">
        <v>20171024</v>
      </c>
      <c r="B713">
        <v>84990</v>
      </c>
      <c r="C713" s="8">
        <v>123600</v>
      </c>
      <c r="D713" s="8">
        <v>123500</v>
      </c>
      <c r="E713">
        <v>121198</v>
      </c>
      <c r="F713" s="8">
        <v>15956260</v>
      </c>
      <c r="G713" s="1">
        <v>1970598110000</v>
      </c>
      <c r="H713" s="1">
        <v>1694714424000</v>
      </c>
      <c r="I713">
        <f t="shared" si="11"/>
        <v>0</v>
      </c>
    </row>
    <row r="714" spans="1:9">
      <c r="A714">
        <v>20171025</v>
      </c>
      <c r="B714">
        <v>84990</v>
      </c>
      <c r="C714" s="8">
        <v>123500</v>
      </c>
      <c r="D714" s="8">
        <v>125500</v>
      </c>
      <c r="E714">
        <v>123161</v>
      </c>
      <c r="F714" s="8">
        <v>15956260</v>
      </c>
      <c r="G714" s="1">
        <v>2002510630000</v>
      </c>
      <c r="H714" s="1">
        <v>1722159192000</v>
      </c>
      <c r="I714">
        <f t="shared" si="11"/>
        <v>0</v>
      </c>
    </row>
    <row r="715" spans="1:9">
      <c r="A715">
        <v>20171026</v>
      </c>
      <c r="B715">
        <v>84990</v>
      </c>
      <c r="C715" s="8">
        <v>125500</v>
      </c>
      <c r="D715" s="8">
        <v>125300</v>
      </c>
      <c r="E715">
        <v>122965</v>
      </c>
      <c r="F715" s="8">
        <v>15956260</v>
      </c>
      <c r="G715" s="1">
        <v>1999319378000</v>
      </c>
      <c r="H715" s="1">
        <v>1719414715200</v>
      </c>
      <c r="I715">
        <f t="shared" si="11"/>
        <v>0</v>
      </c>
    </row>
    <row r="716" spans="1:9">
      <c r="A716">
        <v>20171027</v>
      </c>
      <c r="B716">
        <v>84990</v>
      </c>
      <c r="C716" s="8">
        <v>125300</v>
      </c>
      <c r="D716" s="8">
        <v>145400</v>
      </c>
      <c r="E716">
        <v>142690</v>
      </c>
      <c r="F716" s="8">
        <v>15956260</v>
      </c>
      <c r="G716" s="1">
        <v>2320040204000</v>
      </c>
      <c r="H716" s="1">
        <v>1995234633600</v>
      </c>
      <c r="I716">
        <f t="shared" si="11"/>
        <v>0</v>
      </c>
    </row>
    <row r="717" spans="1:9">
      <c r="A717">
        <v>20171030</v>
      </c>
      <c r="B717">
        <v>84990</v>
      </c>
      <c r="C717" s="8">
        <v>145400</v>
      </c>
      <c r="D717" s="8">
        <v>145500</v>
      </c>
      <c r="E717">
        <v>142788</v>
      </c>
      <c r="F717" s="8">
        <v>15956260</v>
      </c>
      <c r="G717" s="1">
        <v>2321635830000</v>
      </c>
      <c r="H717" s="1">
        <v>1996606872000</v>
      </c>
      <c r="I717">
        <f t="shared" si="11"/>
        <v>0</v>
      </c>
    </row>
    <row r="718" spans="1:9">
      <c r="A718">
        <v>20171031</v>
      </c>
      <c r="B718">
        <v>84990</v>
      </c>
      <c r="C718" s="8">
        <v>145500</v>
      </c>
      <c r="D718" s="8">
        <v>148200</v>
      </c>
      <c r="E718">
        <v>145438</v>
      </c>
      <c r="F718" s="8">
        <v>15956260</v>
      </c>
      <c r="G718" s="1">
        <v>2364717732000</v>
      </c>
      <c r="H718" s="1">
        <v>2033657308800</v>
      </c>
      <c r="I718">
        <f t="shared" si="11"/>
        <v>0</v>
      </c>
    </row>
    <row r="719" spans="1:9">
      <c r="A719">
        <v>20171101</v>
      </c>
      <c r="B719">
        <v>84990</v>
      </c>
      <c r="C719" s="8">
        <v>148200</v>
      </c>
      <c r="D719" s="8">
        <v>150500</v>
      </c>
      <c r="E719">
        <v>147695</v>
      </c>
      <c r="F719" s="8">
        <v>15956260</v>
      </c>
      <c r="G719" s="1">
        <v>2401417130000</v>
      </c>
      <c r="H719" s="1">
        <v>2065218792000</v>
      </c>
      <c r="I719">
        <f t="shared" si="11"/>
        <v>0</v>
      </c>
    </row>
    <row r="720" spans="1:9">
      <c r="A720">
        <v>20171102</v>
      </c>
      <c r="B720">
        <v>84990</v>
      </c>
      <c r="C720" s="8">
        <v>150500</v>
      </c>
      <c r="D720" s="8">
        <v>140000</v>
      </c>
      <c r="E720">
        <v>137391</v>
      </c>
      <c r="F720" s="8">
        <v>15956260</v>
      </c>
      <c r="G720" s="1">
        <v>2233876400000</v>
      </c>
      <c r="H720" s="1">
        <v>1921133760000</v>
      </c>
      <c r="I720">
        <f t="shared" si="11"/>
        <v>0</v>
      </c>
    </row>
    <row r="721" spans="1:9">
      <c r="A721">
        <v>20171103</v>
      </c>
      <c r="B721">
        <v>84990</v>
      </c>
      <c r="C721" s="8">
        <v>140000</v>
      </c>
      <c r="D721" s="8">
        <v>141100</v>
      </c>
      <c r="E721">
        <v>138470</v>
      </c>
      <c r="F721" s="8">
        <v>15956260</v>
      </c>
      <c r="G721" s="1">
        <v>2251428286000</v>
      </c>
      <c r="H721" s="1">
        <v>1936228382400</v>
      </c>
      <c r="I721">
        <f t="shared" si="11"/>
        <v>0</v>
      </c>
    </row>
    <row r="722" spans="1:9">
      <c r="A722">
        <v>20171106</v>
      </c>
      <c r="B722">
        <v>84990</v>
      </c>
      <c r="C722" s="8">
        <v>141100</v>
      </c>
      <c r="D722" s="8">
        <v>136800</v>
      </c>
      <c r="E722">
        <v>134250</v>
      </c>
      <c r="F722" s="8">
        <v>15956260</v>
      </c>
      <c r="G722" s="1">
        <v>2182816368000</v>
      </c>
      <c r="H722" s="1">
        <v>1877222131200</v>
      </c>
      <c r="I722">
        <f t="shared" si="11"/>
        <v>0</v>
      </c>
    </row>
    <row r="723" spans="1:9">
      <c r="A723">
        <v>20171107</v>
      </c>
      <c r="B723">
        <v>84990</v>
      </c>
      <c r="C723" s="8">
        <v>136800</v>
      </c>
      <c r="D723" s="8">
        <v>134300</v>
      </c>
      <c r="E723">
        <v>131797</v>
      </c>
      <c r="F723" s="8">
        <v>15956260</v>
      </c>
      <c r="G723" s="1">
        <v>2142925718000</v>
      </c>
      <c r="H723" s="1">
        <v>1842916171200</v>
      </c>
      <c r="I723">
        <f t="shared" si="11"/>
        <v>0</v>
      </c>
    </row>
    <row r="724" spans="1:9">
      <c r="A724">
        <v>20171108</v>
      </c>
      <c r="B724">
        <v>84990</v>
      </c>
      <c r="C724" s="8">
        <v>134300</v>
      </c>
      <c r="D724" s="8">
        <v>132200</v>
      </c>
      <c r="E724">
        <v>129736</v>
      </c>
      <c r="F724" s="8">
        <v>15956260</v>
      </c>
      <c r="G724" s="1">
        <v>2109417572000</v>
      </c>
      <c r="H724" s="1">
        <v>1814099164800</v>
      </c>
      <c r="I724">
        <f t="shared" si="11"/>
        <v>0</v>
      </c>
    </row>
    <row r="725" spans="1:9">
      <c r="A725">
        <v>20171109</v>
      </c>
      <c r="B725">
        <v>84990</v>
      </c>
      <c r="C725" s="8">
        <v>132200</v>
      </c>
      <c r="D725" s="8">
        <v>139000</v>
      </c>
      <c r="E725">
        <v>136409</v>
      </c>
      <c r="F725" s="8">
        <v>15956260</v>
      </c>
      <c r="G725" s="1">
        <v>2217920140000</v>
      </c>
      <c r="H725" s="1">
        <v>1907411376000</v>
      </c>
      <c r="I725">
        <f t="shared" si="11"/>
        <v>0</v>
      </c>
    </row>
    <row r="726" spans="1:9">
      <c r="A726">
        <v>20171110</v>
      </c>
      <c r="B726">
        <v>84990</v>
      </c>
      <c r="C726" s="8">
        <v>139000</v>
      </c>
      <c r="D726" s="8">
        <v>140000</v>
      </c>
      <c r="E726">
        <v>137391</v>
      </c>
      <c r="F726" s="8">
        <v>15956260</v>
      </c>
      <c r="G726" s="1">
        <v>2233876400000</v>
      </c>
      <c r="H726" s="1">
        <v>1921133760000</v>
      </c>
      <c r="I726">
        <f t="shared" si="11"/>
        <v>0</v>
      </c>
    </row>
    <row r="727" spans="1:9">
      <c r="A727">
        <v>20171113</v>
      </c>
      <c r="B727">
        <v>84990</v>
      </c>
      <c r="C727" s="8">
        <v>140000</v>
      </c>
      <c r="D727" s="8">
        <v>145100</v>
      </c>
      <c r="E727">
        <v>142396</v>
      </c>
      <c r="F727" s="8">
        <v>15956260</v>
      </c>
      <c r="G727" s="1">
        <v>2315253326000</v>
      </c>
      <c r="H727" s="1">
        <v>1991117918400</v>
      </c>
      <c r="I727">
        <f t="shared" si="11"/>
        <v>0</v>
      </c>
    </row>
    <row r="728" spans="1:9">
      <c r="A728">
        <v>20171114</v>
      </c>
      <c r="B728">
        <v>84990</v>
      </c>
      <c r="C728" s="8">
        <v>145100</v>
      </c>
      <c r="D728" s="8">
        <v>151300</v>
      </c>
      <c r="E728">
        <v>148480</v>
      </c>
      <c r="F728" s="8">
        <v>15956260</v>
      </c>
      <c r="G728" s="1">
        <v>2414182138000</v>
      </c>
      <c r="H728" s="1">
        <v>2076196699200</v>
      </c>
      <c r="I728">
        <f t="shared" si="11"/>
        <v>0</v>
      </c>
    </row>
    <row r="729" spans="1:9">
      <c r="A729">
        <v>20171115</v>
      </c>
      <c r="B729">
        <v>84990</v>
      </c>
      <c r="C729" s="8">
        <v>151300</v>
      </c>
      <c r="D729" s="8">
        <v>160900</v>
      </c>
      <c r="E729">
        <v>157901</v>
      </c>
      <c r="F729" s="8">
        <v>15956260</v>
      </c>
      <c r="G729" s="1">
        <v>2567362234000</v>
      </c>
      <c r="H729" s="1">
        <v>2207931585600</v>
      </c>
      <c r="I729">
        <f t="shared" si="11"/>
        <v>0</v>
      </c>
    </row>
    <row r="730" spans="1:9">
      <c r="A730">
        <v>20171116</v>
      </c>
      <c r="B730">
        <v>84990</v>
      </c>
      <c r="C730" s="8">
        <v>160900</v>
      </c>
      <c r="D730" s="8">
        <v>168000</v>
      </c>
      <c r="E730">
        <v>164869</v>
      </c>
      <c r="F730" s="8">
        <v>15956260</v>
      </c>
      <c r="G730" s="1">
        <v>2680651680000</v>
      </c>
      <c r="H730" s="1">
        <v>2305360512000</v>
      </c>
      <c r="I730">
        <f t="shared" si="11"/>
        <v>0</v>
      </c>
    </row>
    <row r="731" spans="1:9">
      <c r="A731">
        <v>20171117</v>
      </c>
      <c r="B731">
        <v>84990</v>
      </c>
      <c r="C731" s="8">
        <v>168000</v>
      </c>
      <c r="D731" s="8">
        <v>167900</v>
      </c>
      <c r="E731">
        <v>164771</v>
      </c>
      <c r="F731" s="8">
        <v>15956260</v>
      </c>
      <c r="G731" s="1">
        <v>2679056054000</v>
      </c>
      <c r="H731" s="1">
        <v>2303988273600</v>
      </c>
      <c r="I731">
        <f t="shared" si="11"/>
        <v>0</v>
      </c>
    </row>
    <row r="732" spans="1:9">
      <c r="A732">
        <v>20171120</v>
      </c>
      <c r="B732">
        <v>84990</v>
      </c>
      <c r="C732" s="8">
        <v>167900</v>
      </c>
      <c r="D732" s="8">
        <v>162800</v>
      </c>
      <c r="E732">
        <v>159766</v>
      </c>
      <c r="F732" s="8">
        <v>15956260</v>
      </c>
      <c r="G732" s="1">
        <v>2597679128000</v>
      </c>
      <c r="H732" s="1">
        <v>2234004115200</v>
      </c>
      <c r="I732">
        <f t="shared" si="11"/>
        <v>0</v>
      </c>
    </row>
    <row r="733" spans="1:9">
      <c r="A733">
        <v>20171121</v>
      </c>
      <c r="B733">
        <v>84990</v>
      </c>
      <c r="C733" s="8">
        <v>162800</v>
      </c>
      <c r="D733" s="8">
        <v>169900</v>
      </c>
      <c r="E733">
        <v>166734</v>
      </c>
      <c r="F733" s="8">
        <v>15956260</v>
      </c>
      <c r="G733" s="1">
        <v>2710968574000</v>
      </c>
      <c r="H733" s="1">
        <v>2331433041600</v>
      </c>
      <c r="I733">
        <f t="shared" si="11"/>
        <v>0</v>
      </c>
    </row>
    <row r="734" spans="1:9">
      <c r="A734">
        <v>20171122</v>
      </c>
      <c r="B734">
        <v>84990</v>
      </c>
      <c r="C734" s="8">
        <v>169900</v>
      </c>
      <c r="D734" s="8">
        <v>160400</v>
      </c>
      <c r="E734">
        <v>157411</v>
      </c>
      <c r="F734" s="8">
        <v>15956260</v>
      </c>
      <c r="G734" s="1">
        <v>2559384104000</v>
      </c>
      <c r="H734" s="1">
        <v>2201070393600</v>
      </c>
      <c r="I734">
        <f t="shared" si="11"/>
        <v>0</v>
      </c>
    </row>
    <row r="735" spans="1:9">
      <c r="A735">
        <v>20171123</v>
      </c>
      <c r="B735">
        <v>84990</v>
      </c>
      <c r="C735" s="8">
        <v>160400</v>
      </c>
      <c r="D735" s="8">
        <v>170900</v>
      </c>
      <c r="E735">
        <v>167715</v>
      </c>
      <c r="F735" s="8">
        <v>15956260</v>
      </c>
      <c r="G735" s="1">
        <v>2726924834000</v>
      </c>
      <c r="H735" s="1">
        <v>2345155425600</v>
      </c>
      <c r="I735">
        <f t="shared" si="11"/>
        <v>0</v>
      </c>
    </row>
    <row r="736" spans="1:9">
      <c r="A736">
        <v>20171124</v>
      </c>
      <c r="B736">
        <v>84990</v>
      </c>
      <c r="C736" s="8">
        <v>170900</v>
      </c>
      <c r="D736" s="8">
        <v>178600</v>
      </c>
      <c r="E736">
        <v>175272</v>
      </c>
      <c r="F736" s="8">
        <v>15956260</v>
      </c>
      <c r="G736" s="1">
        <v>2849788036000</v>
      </c>
      <c r="H736" s="1">
        <v>2450817782400</v>
      </c>
      <c r="I736">
        <f t="shared" si="11"/>
        <v>0</v>
      </c>
    </row>
    <row r="737" spans="1:9">
      <c r="A737">
        <v>20171127</v>
      </c>
      <c r="B737">
        <v>84990</v>
      </c>
      <c r="C737" s="8">
        <v>178600</v>
      </c>
      <c r="D737" s="8">
        <v>177100</v>
      </c>
      <c r="E737">
        <v>173800</v>
      </c>
      <c r="F737" s="8">
        <v>15956260</v>
      </c>
      <c r="G737" s="1">
        <v>2825853646000</v>
      </c>
      <c r="H737" s="1">
        <v>2430234206400</v>
      </c>
      <c r="I737">
        <f t="shared" si="11"/>
        <v>0</v>
      </c>
    </row>
    <row r="738" spans="1:9">
      <c r="A738">
        <v>20171128</v>
      </c>
      <c r="B738">
        <v>84990</v>
      </c>
      <c r="C738" s="8">
        <v>177100</v>
      </c>
      <c r="D738" s="8">
        <v>162500</v>
      </c>
      <c r="E738">
        <v>159472</v>
      </c>
      <c r="F738" s="8">
        <v>15956260</v>
      </c>
      <c r="G738" s="1">
        <v>2592892250000</v>
      </c>
      <c r="H738" s="1">
        <v>2229887400000</v>
      </c>
      <c r="I738">
        <f t="shared" si="11"/>
        <v>0</v>
      </c>
    </row>
    <row r="739" spans="1:9">
      <c r="A739">
        <v>20171129</v>
      </c>
      <c r="B739">
        <v>84990</v>
      </c>
      <c r="C739" s="8">
        <v>162500</v>
      </c>
      <c r="D739" s="8">
        <v>165000</v>
      </c>
      <c r="E739">
        <v>161925</v>
      </c>
      <c r="F739" s="8">
        <v>15956260</v>
      </c>
      <c r="G739" s="1">
        <v>2632782900000</v>
      </c>
      <c r="H739" s="1">
        <v>2264193360000</v>
      </c>
      <c r="I739">
        <f t="shared" si="11"/>
        <v>0</v>
      </c>
    </row>
    <row r="740" spans="1:9">
      <c r="A740">
        <v>20171130</v>
      </c>
      <c r="B740">
        <v>84990</v>
      </c>
      <c r="C740" s="8">
        <v>165000</v>
      </c>
      <c r="D740" s="8">
        <v>157600</v>
      </c>
      <c r="E740">
        <v>154663</v>
      </c>
      <c r="F740" s="8">
        <v>15956260</v>
      </c>
      <c r="G740" s="1">
        <v>2514706576000</v>
      </c>
      <c r="H740" s="1">
        <v>2162647718400</v>
      </c>
      <c r="I740">
        <f t="shared" si="11"/>
        <v>0</v>
      </c>
    </row>
    <row r="741" spans="1:9">
      <c r="A741">
        <v>20171201</v>
      </c>
      <c r="B741">
        <v>84990</v>
      </c>
      <c r="C741" s="8">
        <v>157600</v>
      </c>
      <c r="D741" s="8">
        <v>163800</v>
      </c>
      <c r="E741">
        <v>160747</v>
      </c>
      <c r="F741" s="8">
        <v>15956260</v>
      </c>
      <c r="G741" s="1">
        <v>2613635388000</v>
      </c>
      <c r="H741" s="1">
        <v>2247726499200</v>
      </c>
      <c r="I741">
        <f t="shared" si="11"/>
        <v>0</v>
      </c>
    </row>
    <row r="742" spans="1:9">
      <c r="A742">
        <v>20171204</v>
      </c>
      <c r="B742">
        <v>84990</v>
      </c>
      <c r="C742" s="8">
        <v>163800</v>
      </c>
      <c r="D742" s="8">
        <v>160500</v>
      </c>
      <c r="E742">
        <v>157509</v>
      </c>
      <c r="F742" s="8">
        <v>15956260</v>
      </c>
      <c r="G742" s="1">
        <v>2560979730000</v>
      </c>
      <c r="H742" s="1">
        <v>2202442632000</v>
      </c>
      <c r="I742">
        <f t="shared" si="11"/>
        <v>0</v>
      </c>
    </row>
    <row r="743" spans="1:9">
      <c r="A743">
        <v>20171205</v>
      </c>
      <c r="B743">
        <v>84990</v>
      </c>
      <c r="C743" s="8">
        <v>160500</v>
      </c>
      <c r="D743" s="8">
        <v>149000</v>
      </c>
      <c r="E743">
        <v>146223</v>
      </c>
      <c r="F743" s="8">
        <v>15956260</v>
      </c>
      <c r="G743" s="1">
        <v>2377482740000</v>
      </c>
      <c r="H743" s="1">
        <v>2044635216000</v>
      </c>
      <c r="I743">
        <f t="shared" si="11"/>
        <v>0</v>
      </c>
    </row>
    <row r="744" spans="1:9">
      <c r="A744">
        <v>20171206</v>
      </c>
      <c r="B744">
        <v>84990</v>
      </c>
      <c r="C744" s="8">
        <v>149000</v>
      </c>
      <c r="D744" s="8">
        <v>148100</v>
      </c>
      <c r="E744">
        <v>145340</v>
      </c>
      <c r="F744" s="8">
        <v>15956260</v>
      </c>
      <c r="G744" s="1">
        <v>2363122106000</v>
      </c>
      <c r="H744" s="1">
        <v>2032285070400</v>
      </c>
      <c r="I744">
        <f t="shared" si="11"/>
        <v>0</v>
      </c>
    </row>
    <row r="745" spans="1:9">
      <c r="A745">
        <v>20171207</v>
      </c>
      <c r="B745">
        <v>84990</v>
      </c>
      <c r="C745" s="8">
        <v>148100</v>
      </c>
      <c r="D745" s="8">
        <v>142800</v>
      </c>
      <c r="E745">
        <v>140139</v>
      </c>
      <c r="F745" s="8">
        <v>15956260</v>
      </c>
      <c r="G745" s="1">
        <v>2278553928000</v>
      </c>
      <c r="H745" s="1">
        <v>1959556435200</v>
      </c>
      <c r="I745">
        <f t="shared" si="11"/>
        <v>0</v>
      </c>
    </row>
    <row r="746" spans="1:9">
      <c r="A746">
        <v>20171208</v>
      </c>
      <c r="B746">
        <v>84990</v>
      </c>
      <c r="C746" s="8">
        <v>142800</v>
      </c>
      <c r="D746" s="8">
        <v>141300</v>
      </c>
      <c r="E746">
        <v>138667</v>
      </c>
      <c r="F746" s="8">
        <v>15956260</v>
      </c>
      <c r="G746" s="1">
        <v>2254619538000</v>
      </c>
      <c r="H746" s="1">
        <v>1938972859200</v>
      </c>
      <c r="I746">
        <f t="shared" si="11"/>
        <v>0</v>
      </c>
    </row>
    <row r="747" spans="1:9">
      <c r="A747">
        <v>20171211</v>
      </c>
      <c r="B747">
        <v>84990</v>
      </c>
      <c r="C747" s="8">
        <v>141300</v>
      </c>
      <c r="D747" s="8">
        <v>147000</v>
      </c>
      <c r="E747">
        <v>144260</v>
      </c>
      <c r="F747" s="8">
        <v>15956260</v>
      </c>
      <c r="G747" s="1">
        <v>2345570220000</v>
      </c>
      <c r="H747" s="1">
        <v>2017190448000</v>
      </c>
      <c r="I747">
        <f t="shared" si="11"/>
        <v>0</v>
      </c>
    </row>
    <row r="748" spans="1:9">
      <c r="A748">
        <v>20171212</v>
      </c>
      <c r="B748">
        <v>84990</v>
      </c>
      <c r="C748" s="8">
        <v>147000</v>
      </c>
      <c r="D748" s="8">
        <v>147100</v>
      </c>
      <c r="E748">
        <v>144359</v>
      </c>
      <c r="F748" s="8">
        <v>15956260</v>
      </c>
      <c r="G748" s="1">
        <v>2347165846000</v>
      </c>
      <c r="H748" s="1">
        <v>2018562686400</v>
      </c>
      <c r="I748">
        <f t="shared" si="11"/>
        <v>0</v>
      </c>
    </row>
    <row r="749" spans="1:9">
      <c r="A749">
        <v>20171213</v>
      </c>
      <c r="B749">
        <v>84990</v>
      </c>
      <c r="C749" s="8">
        <v>147100</v>
      </c>
      <c r="D749" s="8">
        <v>151100</v>
      </c>
      <c r="E749">
        <v>148284</v>
      </c>
      <c r="F749" s="8">
        <v>15956260</v>
      </c>
      <c r="G749" s="1">
        <v>2410990886000</v>
      </c>
      <c r="H749" s="1">
        <v>2073452222400</v>
      </c>
      <c r="I749">
        <f t="shared" si="11"/>
        <v>0</v>
      </c>
    </row>
    <row r="750" spans="1:9">
      <c r="A750">
        <v>20171214</v>
      </c>
      <c r="B750">
        <v>84990</v>
      </c>
      <c r="C750" s="8">
        <v>151100</v>
      </c>
      <c r="D750" s="8">
        <v>147400</v>
      </c>
      <c r="E750">
        <v>144653</v>
      </c>
      <c r="F750" s="8">
        <v>15956260</v>
      </c>
      <c r="G750" s="1">
        <v>2351952724000</v>
      </c>
      <c r="H750" s="1">
        <v>2022679401600</v>
      </c>
      <c r="I750">
        <f t="shared" si="11"/>
        <v>0</v>
      </c>
    </row>
    <row r="751" spans="1:9">
      <c r="A751">
        <v>20171215</v>
      </c>
      <c r="B751">
        <v>84990</v>
      </c>
      <c r="C751" s="8">
        <v>147400</v>
      </c>
      <c r="D751" s="8">
        <v>147600</v>
      </c>
      <c r="E751">
        <v>144849</v>
      </c>
      <c r="F751" s="8">
        <v>15956260</v>
      </c>
      <c r="G751" s="1">
        <v>2355143976000</v>
      </c>
      <c r="H751" s="1">
        <v>2025423878400</v>
      </c>
      <c r="I751">
        <f t="shared" si="11"/>
        <v>0</v>
      </c>
    </row>
    <row r="752" spans="1:9">
      <c r="A752">
        <v>20171218</v>
      </c>
      <c r="B752">
        <v>84990</v>
      </c>
      <c r="C752" s="8">
        <v>147600</v>
      </c>
      <c r="D752" s="8">
        <v>143500</v>
      </c>
      <c r="E752">
        <v>140826</v>
      </c>
      <c r="F752" s="8">
        <v>15956260</v>
      </c>
      <c r="G752" s="1">
        <v>2289723310000</v>
      </c>
      <c r="H752" s="1">
        <v>1969162104000</v>
      </c>
      <c r="I752">
        <f t="shared" si="11"/>
        <v>0</v>
      </c>
    </row>
    <row r="753" spans="1:9">
      <c r="A753">
        <v>20171219</v>
      </c>
      <c r="B753">
        <v>84990</v>
      </c>
      <c r="C753" s="8">
        <v>143500</v>
      </c>
      <c r="D753" s="8">
        <v>143700</v>
      </c>
      <c r="E753">
        <v>141022</v>
      </c>
      <c r="F753" s="8">
        <v>15956260</v>
      </c>
      <c r="G753" s="1">
        <v>2292914562000</v>
      </c>
      <c r="H753" s="1">
        <v>1971906580800</v>
      </c>
      <c r="I753">
        <f t="shared" si="11"/>
        <v>0</v>
      </c>
    </row>
    <row r="754" spans="1:9">
      <c r="A754">
        <v>20171220</v>
      </c>
      <c r="B754">
        <v>84990</v>
      </c>
      <c r="C754" s="8">
        <v>143700</v>
      </c>
      <c r="D754" s="8">
        <v>143300</v>
      </c>
      <c r="E754">
        <v>140629</v>
      </c>
      <c r="F754" s="8">
        <v>15956260</v>
      </c>
      <c r="G754" s="1">
        <v>2286532058000</v>
      </c>
      <c r="H754" s="1">
        <v>1966417627200</v>
      </c>
      <c r="I754">
        <f t="shared" si="11"/>
        <v>0</v>
      </c>
    </row>
    <row r="755" spans="1:9">
      <c r="A755">
        <v>20171221</v>
      </c>
      <c r="B755">
        <v>84990</v>
      </c>
      <c r="C755" s="8">
        <v>143300</v>
      </c>
      <c r="D755" s="8">
        <v>140600</v>
      </c>
      <c r="E755">
        <v>137980</v>
      </c>
      <c r="F755" s="8">
        <v>15956260</v>
      </c>
      <c r="G755" s="1">
        <v>2243450156000</v>
      </c>
      <c r="H755" s="1">
        <v>1929367190400</v>
      </c>
      <c r="I755">
        <f t="shared" si="11"/>
        <v>0</v>
      </c>
    </row>
    <row r="756" spans="1:9">
      <c r="A756">
        <v>20171222</v>
      </c>
      <c r="B756">
        <v>84990</v>
      </c>
      <c r="C756" s="8">
        <v>140600</v>
      </c>
      <c r="D756" s="8">
        <v>147000</v>
      </c>
      <c r="E756">
        <v>144260</v>
      </c>
      <c r="F756" s="8">
        <v>15956260</v>
      </c>
      <c r="G756" s="1">
        <v>2345570220000</v>
      </c>
      <c r="H756" s="1">
        <v>2017190448000</v>
      </c>
      <c r="I756">
        <f t="shared" si="11"/>
        <v>0</v>
      </c>
    </row>
    <row r="757" spans="1:9">
      <c r="A757">
        <v>20171226</v>
      </c>
      <c r="B757">
        <v>84990</v>
      </c>
      <c r="C757" s="8">
        <v>147000</v>
      </c>
      <c r="D757" s="8">
        <v>147300</v>
      </c>
      <c r="E757">
        <v>144555</v>
      </c>
      <c r="F757" s="8">
        <v>15956260</v>
      </c>
      <c r="G757" s="1">
        <v>2350357098000</v>
      </c>
      <c r="H757" s="1">
        <v>2021307163200</v>
      </c>
      <c r="I757">
        <f t="shared" si="11"/>
        <v>0</v>
      </c>
    </row>
    <row r="758" spans="1:9">
      <c r="A758">
        <v>20171227</v>
      </c>
      <c r="B758">
        <v>84990</v>
      </c>
      <c r="C758" s="8">
        <v>147300</v>
      </c>
      <c r="D758" s="8">
        <v>160000</v>
      </c>
      <c r="E758">
        <v>157018</v>
      </c>
      <c r="F758" s="8">
        <v>15956260</v>
      </c>
      <c r="G758" s="1">
        <v>2553001600000</v>
      </c>
      <c r="H758" s="1">
        <v>2195581440000</v>
      </c>
      <c r="I758">
        <f t="shared" si="11"/>
        <v>0</v>
      </c>
    </row>
    <row r="759" spans="1:9">
      <c r="A759">
        <v>20171228</v>
      </c>
      <c r="B759">
        <v>84990</v>
      </c>
      <c r="C759" s="8">
        <v>160000</v>
      </c>
      <c r="D759" s="8">
        <v>163300</v>
      </c>
      <c r="E759">
        <v>160257</v>
      </c>
      <c r="F759" s="8">
        <v>15956260</v>
      </c>
      <c r="G759" s="1">
        <v>2605657258000</v>
      </c>
      <c r="H759" s="1">
        <v>2240865307200</v>
      </c>
      <c r="I759">
        <f t="shared" si="11"/>
        <v>0</v>
      </c>
    </row>
    <row r="760" spans="1:9">
      <c r="A760">
        <v>20180102</v>
      </c>
      <c r="B760">
        <v>84990</v>
      </c>
      <c r="C760" s="8">
        <v>163300</v>
      </c>
      <c r="D760" s="8">
        <v>166300</v>
      </c>
      <c r="E760">
        <v>163201</v>
      </c>
      <c r="F760" s="8">
        <v>15956260</v>
      </c>
      <c r="G760" s="1">
        <v>2653526038000</v>
      </c>
      <c r="H760" s="1">
        <v>2282032459200</v>
      </c>
      <c r="I760">
        <f t="shared" si="11"/>
        <v>0</v>
      </c>
    </row>
    <row r="761" spans="1:9">
      <c r="A761">
        <v>20180103</v>
      </c>
      <c r="B761">
        <v>84990</v>
      </c>
      <c r="C761" s="8">
        <v>166300</v>
      </c>
      <c r="D761" s="8">
        <v>164200</v>
      </c>
      <c r="E761">
        <v>161140</v>
      </c>
      <c r="F761" s="8">
        <v>15956260</v>
      </c>
      <c r="G761" s="1">
        <v>2620017892000</v>
      </c>
      <c r="H761" s="1">
        <v>2253215452800</v>
      </c>
      <c r="I761">
        <f t="shared" si="11"/>
        <v>0</v>
      </c>
    </row>
    <row r="762" spans="1:9">
      <c r="A762">
        <v>20180104</v>
      </c>
      <c r="B762">
        <v>84990</v>
      </c>
      <c r="C762" s="8">
        <v>164200</v>
      </c>
      <c r="D762" s="8">
        <v>164400</v>
      </c>
      <c r="E762">
        <v>161336</v>
      </c>
      <c r="F762" s="8">
        <v>15956260</v>
      </c>
      <c r="G762" s="1">
        <v>2623209144000</v>
      </c>
      <c r="H762" s="1">
        <v>2255959929600</v>
      </c>
      <c r="I762">
        <f t="shared" si="11"/>
        <v>0</v>
      </c>
    </row>
    <row r="763" spans="1:9">
      <c r="A763">
        <v>20180105</v>
      </c>
      <c r="B763">
        <v>84990</v>
      </c>
      <c r="C763" s="8">
        <v>164400</v>
      </c>
      <c r="D763" s="8">
        <v>170500</v>
      </c>
      <c r="E763">
        <v>167322</v>
      </c>
      <c r="F763" s="8">
        <v>15956260</v>
      </c>
      <c r="G763" s="1">
        <v>2720542330000</v>
      </c>
      <c r="H763" s="1">
        <v>2339666472000</v>
      </c>
      <c r="I763">
        <f t="shared" si="11"/>
        <v>0</v>
      </c>
    </row>
    <row r="764" spans="1:9">
      <c r="A764">
        <v>20180108</v>
      </c>
      <c r="B764">
        <v>84990</v>
      </c>
      <c r="C764" s="8">
        <v>170500</v>
      </c>
      <c r="D764" s="8">
        <v>170200</v>
      </c>
      <c r="E764">
        <v>167028</v>
      </c>
      <c r="F764" s="8">
        <v>15956260</v>
      </c>
      <c r="G764" s="1">
        <v>2715755452000</v>
      </c>
      <c r="H764" s="1">
        <v>2335549756800</v>
      </c>
      <c r="I764">
        <f t="shared" si="11"/>
        <v>0</v>
      </c>
    </row>
    <row r="765" spans="1:9">
      <c r="A765">
        <v>20180109</v>
      </c>
      <c r="B765">
        <v>84990</v>
      </c>
      <c r="C765" s="8">
        <v>170200</v>
      </c>
      <c r="D765" s="8">
        <v>164000</v>
      </c>
      <c r="E765">
        <v>160944</v>
      </c>
      <c r="F765" s="8">
        <v>15956260</v>
      </c>
      <c r="G765" s="1">
        <v>2616826640000</v>
      </c>
      <c r="H765" s="1">
        <v>2250470976000</v>
      </c>
      <c r="I765">
        <f t="shared" si="11"/>
        <v>0</v>
      </c>
    </row>
    <row r="766" spans="1:9">
      <c r="A766">
        <v>20180110</v>
      </c>
      <c r="B766">
        <v>84990</v>
      </c>
      <c r="C766" s="8">
        <v>164000</v>
      </c>
      <c r="D766" s="8">
        <v>164000</v>
      </c>
      <c r="E766">
        <v>160944</v>
      </c>
      <c r="F766" s="8">
        <v>15956260</v>
      </c>
      <c r="G766" s="1">
        <v>2616826640000</v>
      </c>
      <c r="H766" s="1">
        <v>2250470976000</v>
      </c>
      <c r="I766">
        <f t="shared" si="11"/>
        <v>0</v>
      </c>
    </row>
    <row r="767" spans="1:9">
      <c r="A767">
        <v>20180111</v>
      </c>
      <c r="B767">
        <v>84990</v>
      </c>
      <c r="C767" s="8">
        <v>164000</v>
      </c>
      <c r="D767" s="8">
        <v>169000</v>
      </c>
      <c r="E767">
        <v>165850</v>
      </c>
      <c r="F767" s="8">
        <v>15956260</v>
      </c>
      <c r="G767" s="1">
        <v>2696607940000</v>
      </c>
      <c r="H767" s="1">
        <v>2319082896000</v>
      </c>
      <c r="I767">
        <f t="shared" si="11"/>
        <v>0</v>
      </c>
    </row>
    <row r="768" spans="1:9">
      <c r="A768">
        <v>20180112</v>
      </c>
      <c r="B768">
        <v>84990</v>
      </c>
      <c r="C768" s="8">
        <v>169000</v>
      </c>
      <c r="D768" s="8">
        <v>177500</v>
      </c>
      <c r="E768">
        <v>174192</v>
      </c>
      <c r="F768" s="8">
        <v>15956260</v>
      </c>
      <c r="G768" s="1">
        <v>2832236150000</v>
      </c>
      <c r="H768" s="1">
        <v>2435723160000</v>
      </c>
      <c r="I768">
        <f t="shared" si="11"/>
        <v>0</v>
      </c>
    </row>
    <row r="769" spans="1:9">
      <c r="A769">
        <v>20180115</v>
      </c>
      <c r="B769">
        <v>84990</v>
      </c>
      <c r="C769" s="8">
        <v>177500</v>
      </c>
      <c r="D769" s="8">
        <v>230700</v>
      </c>
      <c r="E769">
        <v>226401</v>
      </c>
      <c r="F769" s="8">
        <v>15956260</v>
      </c>
      <c r="G769" s="1">
        <v>3681109182000</v>
      </c>
      <c r="H769" s="1">
        <v>3165753988800</v>
      </c>
      <c r="I769">
        <f t="shared" si="11"/>
        <v>0</v>
      </c>
    </row>
    <row r="770" spans="1:9">
      <c r="A770">
        <v>20180116</v>
      </c>
      <c r="B770">
        <v>84990</v>
      </c>
      <c r="C770" s="8">
        <v>230700</v>
      </c>
      <c r="D770" s="8">
        <v>229700</v>
      </c>
      <c r="E770">
        <v>225419</v>
      </c>
      <c r="F770" s="8">
        <v>15956260</v>
      </c>
      <c r="G770" s="1">
        <v>3665152922000</v>
      </c>
      <c r="H770" s="1">
        <v>3152031604800</v>
      </c>
      <c r="I770">
        <f t="shared" si="11"/>
        <v>0</v>
      </c>
    </row>
    <row r="771" spans="1:9">
      <c r="A771">
        <v>20180117</v>
      </c>
      <c r="B771">
        <v>84990</v>
      </c>
      <c r="C771" s="8">
        <v>229700</v>
      </c>
      <c r="D771" s="8">
        <v>249200</v>
      </c>
      <c r="E771">
        <v>244556</v>
      </c>
      <c r="F771" s="8">
        <v>15956260</v>
      </c>
      <c r="G771" s="1">
        <v>3976299992000</v>
      </c>
      <c r="H771" s="1">
        <v>3419618092800</v>
      </c>
      <c r="I771">
        <f t="shared" ref="I771:I834" si="12">IF(C771*F771=D770*F770,0,1)</f>
        <v>0</v>
      </c>
    </row>
    <row r="772" spans="1:9">
      <c r="A772">
        <v>20180118</v>
      </c>
      <c r="B772">
        <v>84990</v>
      </c>
      <c r="C772" s="8">
        <v>249200</v>
      </c>
      <c r="D772" s="8">
        <v>252000</v>
      </c>
      <c r="E772">
        <v>247304</v>
      </c>
      <c r="F772" s="8">
        <v>15956260</v>
      </c>
      <c r="G772" s="1">
        <v>4020977520000</v>
      </c>
      <c r="H772" s="1">
        <v>3458040768000</v>
      </c>
      <c r="I772">
        <f t="shared" si="12"/>
        <v>0</v>
      </c>
    </row>
    <row r="773" spans="1:9">
      <c r="A773">
        <v>20180119</v>
      </c>
      <c r="B773">
        <v>84990</v>
      </c>
      <c r="C773" s="8">
        <v>252000</v>
      </c>
      <c r="D773" s="8">
        <v>236000</v>
      </c>
      <c r="E773">
        <v>231602</v>
      </c>
      <c r="F773" s="8">
        <v>15956260</v>
      </c>
      <c r="G773" s="1">
        <v>3765677360000</v>
      </c>
      <c r="H773" s="1">
        <v>3238482624000</v>
      </c>
      <c r="I773">
        <f t="shared" si="12"/>
        <v>0</v>
      </c>
    </row>
    <row r="774" spans="1:9">
      <c r="A774">
        <v>20180122</v>
      </c>
      <c r="B774">
        <v>84990</v>
      </c>
      <c r="C774" s="8">
        <v>236000</v>
      </c>
      <c r="D774" s="8">
        <v>234900</v>
      </c>
      <c r="E774">
        <v>230522</v>
      </c>
      <c r="F774" s="8">
        <v>15956260</v>
      </c>
      <c r="G774" s="1">
        <v>3748125474000</v>
      </c>
      <c r="H774" s="1">
        <v>3223388001600</v>
      </c>
      <c r="I774">
        <f t="shared" si="12"/>
        <v>0</v>
      </c>
    </row>
    <row r="775" spans="1:9">
      <c r="A775">
        <v>20180123</v>
      </c>
      <c r="B775">
        <v>84990</v>
      </c>
      <c r="C775" s="8">
        <v>234900</v>
      </c>
      <c r="D775" s="8">
        <v>242800</v>
      </c>
      <c r="E775">
        <v>238275</v>
      </c>
      <c r="F775" s="8">
        <v>15956260</v>
      </c>
      <c r="G775" s="1">
        <v>3874179928000</v>
      </c>
      <c r="H775" s="1">
        <v>3331794835200</v>
      </c>
      <c r="I775">
        <f t="shared" si="12"/>
        <v>0</v>
      </c>
    </row>
    <row r="776" spans="1:9">
      <c r="A776">
        <v>20180124</v>
      </c>
      <c r="B776">
        <v>84990</v>
      </c>
      <c r="C776" s="8">
        <v>242800</v>
      </c>
      <c r="D776" s="8">
        <v>280400</v>
      </c>
      <c r="E776">
        <v>275175</v>
      </c>
      <c r="F776" s="8">
        <v>15956260</v>
      </c>
      <c r="G776" s="1">
        <v>4474135304000</v>
      </c>
      <c r="H776" s="1">
        <v>3847756473600</v>
      </c>
      <c r="I776">
        <f t="shared" si="12"/>
        <v>0</v>
      </c>
    </row>
    <row r="777" spans="1:9">
      <c r="A777">
        <v>20180125</v>
      </c>
      <c r="B777">
        <v>84990</v>
      </c>
      <c r="C777" s="8">
        <v>280400</v>
      </c>
      <c r="D777" s="8">
        <v>275900</v>
      </c>
      <c r="E777">
        <v>270759</v>
      </c>
      <c r="F777" s="8">
        <v>15956260</v>
      </c>
      <c r="G777" s="1">
        <v>4402332134000</v>
      </c>
      <c r="H777" s="1">
        <v>3786005745600</v>
      </c>
      <c r="I777">
        <f t="shared" si="12"/>
        <v>0</v>
      </c>
    </row>
    <row r="778" spans="1:9">
      <c r="A778">
        <v>20180126</v>
      </c>
      <c r="B778">
        <v>84990</v>
      </c>
      <c r="C778" s="8">
        <v>275900</v>
      </c>
      <c r="D778" s="8">
        <v>274400</v>
      </c>
      <c r="E778">
        <v>269286</v>
      </c>
      <c r="F778" s="8">
        <v>15956260</v>
      </c>
      <c r="G778" s="1">
        <v>4378397744000</v>
      </c>
      <c r="H778" s="1">
        <v>3765422169600</v>
      </c>
      <c r="I778">
        <f t="shared" si="12"/>
        <v>0</v>
      </c>
    </row>
    <row r="779" spans="1:9">
      <c r="A779">
        <v>20180129</v>
      </c>
      <c r="B779">
        <v>84990</v>
      </c>
      <c r="C779" s="8">
        <v>274400</v>
      </c>
      <c r="D779" s="8">
        <v>290000</v>
      </c>
      <c r="E779">
        <v>284596</v>
      </c>
      <c r="F779" s="8">
        <v>15956260</v>
      </c>
      <c r="G779" s="1">
        <v>4627315400000</v>
      </c>
      <c r="H779" s="1">
        <v>3979491360000</v>
      </c>
      <c r="I779">
        <f t="shared" si="12"/>
        <v>0</v>
      </c>
    </row>
    <row r="780" spans="1:9">
      <c r="A780">
        <v>20180130</v>
      </c>
      <c r="B780">
        <v>84990</v>
      </c>
      <c r="C780" s="8">
        <v>290000</v>
      </c>
      <c r="D780" s="8">
        <v>290300</v>
      </c>
      <c r="E780">
        <v>284890</v>
      </c>
      <c r="F780" s="8">
        <v>15956260</v>
      </c>
      <c r="G780" s="1">
        <v>4632102278000</v>
      </c>
      <c r="H780" s="1">
        <v>3983608075200</v>
      </c>
      <c r="I780">
        <f t="shared" si="12"/>
        <v>0</v>
      </c>
    </row>
    <row r="781" spans="1:9">
      <c r="A781">
        <v>20180131</v>
      </c>
      <c r="B781">
        <v>84990</v>
      </c>
      <c r="C781" s="8">
        <v>290300</v>
      </c>
      <c r="D781" s="8">
        <v>267000</v>
      </c>
      <c r="E781">
        <v>262024</v>
      </c>
      <c r="F781" s="8">
        <v>15956260</v>
      </c>
      <c r="G781" s="1">
        <v>4260321420000</v>
      </c>
      <c r="H781" s="1">
        <v>3663876528000</v>
      </c>
      <c r="I781">
        <f t="shared" si="12"/>
        <v>0</v>
      </c>
    </row>
    <row r="782" spans="1:9">
      <c r="A782">
        <v>20180201</v>
      </c>
      <c r="B782">
        <v>84990</v>
      </c>
      <c r="C782" s="8">
        <v>267000</v>
      </c>
      <c r="D782" s="8">
        <v>245400</v>
      </c>
      <c r="E782">
        <v>240827</v>
      </c>
      <c r="F782" s="8">
        <v>15956260</v>
      </c>
      <c r="G782" s="1">
        <v>3915666204000</v>
      </c>
      <c r="H782" s="1">
        <v>3367473033600</v>
      </c>
      <c r="I782">
        <f t="shared" si="12"/>
        <v>0</v>
      </c>
    </row>
    <row r="783" spans="1:9">
      <c r="A783">
        <v>20180202</v>
      </c>
      <c r="B783">
        <v>84990</v>
      </c>
      <c r="C783" s="8">
        <v>245400</v>
      </c>
      <c r="D783" s="8">
        <v>253300</v>
      </c>
      <c r="E783">
        <v>248580</v>
      </c>
      <c r="F783" s="8">
        <v>15956260</v>
      </c>
      <c r="G783" s="1">
        <v>4041720658000</v>
      </c>
      <c r="H783" s="1">
        <v>3475879867200</v>
      </c>
      <c r="I783">
        <f t="shared" si="12"/>
        <v>0</v>
      </c>
    </row>
    <row r="784" spans="1:9">
      <c r="A784">
        <v>20180205</v>
      </c>
      <c r="B784">
        <v>84990</v>
      </c>
      <c r="C784" s="8">
        <v>253300</v>
      </c>
      <c r="D784" s="8">
        <v>216000</v>
      </c>
      <c r="E784">
        <v>211975</v>
      </c>
      <c r="F784" s="8">
        <v>15956260</v>
      </c>
      <c r="G784" s="1">
        <v>3446552160000</v>
      </c>
      <c r="H784" s="1">
        <v>2964034944000</v>
      </c>
      <c r="I784">
        <f t="shared" si="12"/>
        <v>0</v>
      </c>
    </row>
    <row r="785" spans="1:9">
      <c r="A785">
        <v>20180206</v>
      </c>
      <c r="B785">
        <v>84990</v>
      </c>
      <c r="C785" s="8">
        <v>216000</v>
      </c>
      <c r="D785" s="8">
        <v>231200</v>
      </c>
      <c r="E785">
        <v>226891</v>
      </c>
      <c r="F785" s="8">
        <v>15956260</v>
      </c>
      <c r="G785" s="1">
        <v>3689087312000</v>
      </c>
      <c r="H785" s="1">
        <v>3172615180800</v>
      </c>
      <c r="I785">
        <f t="shared" si="12"/>
        <v>0</v>
      </c>
    </row>
    <row r="786" spans="1:9">
      <c r="A786">
        <v>20180207</v>
      </c>
      <c r="B786">
        <v>84990</v>
      </c>
      <c r="C786" s="8">
        <v>231200</v>
      </c>
      <c r="D786" s="8">
        <v>210000</v>
      </c>
      <c r="E786">
        <v>206086</v>
      </c>
      <c r="F786" s="8">
        <v>15956260</v>
      </c>
      <c r="G786" s="1">
        <v>3350814600000</v>
      </c>
      <c r="H786" s="1">
        <v>2881700640000</v>
      </c>
      <c r="I786">
        <f t="shared" si="12"/>
        <v>0</v>
      </c>
    </row>
    <row r="787" spans="1:9">
      <c r="A787">
        <v>20180208</v>
      </c>
      <c r="B787">
        <v>84990</v>
      </c>
      <c r="C787" s="8">
        <v>210000</v>
      </c>
      <c r="D787" s="8">
        <v>220800</v>
      </c>
      <c r="E787">
        <v>216685</v>
      </c>
      <c r="F787" s="8">
        <v>15956260</v>
      </c>
      <c r="G787" s="1">
        <v>3523142208000</v>
      </c>
      <c r="H787" s="1">
        <v>3029902387200</v>
      </c>
      <c r="I787">
        <f t="shared" si="12"/>
        <v>0</v>
      </c>
    </row>
    <row r="788" spans="1:9">
      <c r="A788">
        <v>20180209</v>
      </c>
      <c r="B788">
        <v>84990</v>
      </c>
      <c r="C788" s="8">
        <v>220800</v>
      </c>
      <c r="D788" s="8">
        <v>203900</v>
      </c>
      <c r="E788">
        <v>200100</v>
      </c>
      <c r="F788" s="8">
        <v>15956260</v>
      </c>
      <c r="G788" s="1">
        <v>3253481414000</v>
      </c>
      <c r="H788" s="1">
        <v>2797994097600</v>
      </c>
      <c r="I788">
        <f t="shared" si="12"/>
        <v>0</v>
      </c>
    </row>
    <row r="789" spans="1:9">
      <c r="A789">
        <v>20180212</v>
      </c>
      <c r="B789">
        <v>84990</v>
      </c>
      <c r="C789" s="8">
        <v>203900</v>
      </c>
      <c r="D789" s="8">
        <v>216500</v>
      </c>
      <c r="E789">
        <v>212465</v>
      </c>
      <c r="F789" s="8">
        <v>15956260</v>
      </c>
      <c r="G789" s="1">
        <v>3454530290000</v>
      </c>
      <c r="H789" s="1">
        <v>2970896136000</v>
      </c>
      <c r="I789">
        <f t="shared" si="12"/>
        <v>0</v>
      </c>
    </row>
    <row r="790" spans="1:9">
      <c r="A790">
        <v>20180213</v>
      </c>
      <c r="B790">
        <v>84990</v>
      </c>
      <c r="C790" s="8">
        <v>216500</v>
      </c>
      <c r="D790" s="8">
        <v>200200</v>
      </c>
      <c r="E790">
        <v>196469</v>
      </c>
      <c r="F790" s="8">
        <v>15956260</v>
      </c>
      <c r="G790" s="1">
        <v>3194443252000</v>
      </c>
      <c r="H790" s="1">
        <v>2747221276800</v>
      </c>
      <c r="I790">
        <f t="shared" si="12"/>
        <v>0</v>
      </c>
    </row>
    <row r="791" spans="1:9">
      <c r="A791">
        <v>20180214</v>
      </c>
      <c r="B791">
        <v>84990</v>
      </c>
      <c r="C791" s="8">
        <v>200200</v>
      </c>
      <c r="D791" s="8">
        <v>205600</v>
      </c>
      <c r="E791">
        <v>201768</v>
      </c>
      <c r="F791" s="8">
        <v>15956260</v>
      </c>
      <c r="G791" s="1">
        <v>3280607056000</v>
      </c>
      <c r="H791" s="1">
        <v>2821322150400</v>
      </c>
      <c r="I791">
        <f t="shared" si="12"/>
        <v>0</v>
      </c>
    </row>
    <row r="792" spans="1:9">
      <c r="A792">
        <v>20180219</v>
      </c>
      <c r="B792">
        <v>84990</v>
      </c>
      <c r="C792" s="8">
        <v>205600</v>
      </c>
      <c r="D792" s="8">
        <v>219500</v>
      </c>
      <c r="E792">
        <v>215409</v>
      </c>
      <c r="F792" s="8">
        <v>15956260</v>
      </c>
      <c r="G792" s="1">
        <v>3502399070000</v>
      </c>
      <c r="H792" s="1">
        <v>3012063288000</v>
      </c>
      <c r="I792">
        <f t="shared" si="12"/>
        <v>0</v>
      </c>
    </row>
    <row r="793" spans="1:9">
      <c r="A793">
        <v>20180220</v>
      </c>
      <c r="B793">
        <v>84990</v>
      </c>
      <c r="C793" s="8">
        <v>219500</v>
      </c>
      <c r="D793" s="8">
        <v>215000</v>
      </c>
      <c r="E793">
        <v>210993</v>
      </c>
      <c r="F793" s="8">
        <v>15956260</v>
      </c>
      <c r="G793" s="1">
        <v>3430595900000</v>
      </c>
      <c r="H793" s="1">
        <v>2950312560000</v>
      </c>
      <c r="I793">
        <f t="shared" si="12"/>
        <v>0</v>
      </c>
    </row>
    <row r="794" spans="1:9">
      <c r="A794">
        <v>20180221</v>
      </c>
      <c r="B794">
        <v>84990</v>
      </c>
      <c r="C794" s="8">
        <v>215000</v>
      </c>
      <c r="D794" s="8">
        <v>221200</v>
      </c>
      <c r="E794">
        <v>217078</v>
      </c>
      <c r="F794" s="8">
        <v>15956260</v>
      </c>
      <c r="G794" s="1">
        <v>3529524712000</v>
      </c>
      <c r="H794" s="1">
        <v>3035391340800</v>
      </c>
      <c r="I794">
        <f t="shared" si="12"/>
        <v>0</v>
      </c>
    </row>
    <row r="795" spans="1:9">
      <c r="A795">
        <v>20180222</v>
      </c>
      <c r="B795">
        <v>84990</v>
      </c>
      <c r="C795" s="8">
        <v>221200</v>
      </c>
      <c r="D795" s="8">
        <v>219300</v>
      </c>
      <c r="E795">
        <v>215213</v>
      </c>
      <c r="F795" s="8">
        <v>15956260</v>
      </c>
      <c r="G795" s="1">
        <v>3499207818000</v>
      </c>
      <c r="H795" s="1">
        <v>3009318811200</v>
      </c>
      <c r="I795">
        <f t="shared" si="12"/>
        <v>0</v>
      </c>
    </row>
    <row r="796" spans="1:9">
      <c r="A796">
        <v>20180223</v>
      </c>
      <c r="B796">
        <v>84990</v>
      </c>
      <c r="C796" s="8">
        <v>219300</v>
      </c>
      <c r="D796" s="8">
        <v>222700</v>
      </c>
      <c r="E796">
        <v>218550</v>
      </c>
      <c r="F796" s="8">
        <v>15956260</v>
      </c>
      <c r="G796" s="1">
        <v>3553459102000</v>
      </c>
      <c r="H796" s="1">
        <v>3055974916800</v>
      </c>
      <c r="I796">
        <f t="shared" si="12"/>
        <v>0</v>
      </c>
    </row>
    <row r="797" spans="1:9">
      <c r="A797">
        <v>20180226</v>
      </c>
      <c r="B797">
        <v>84990</v>
      </c>
      <c r="C797" s="8">
        <v>222700</v>
      </c>
      <c r="D797" s="8">
        <v>224300</v>
      </c>
      <c r="E797">
        <v>220120</v>
      </c>
      <c r="F797" s="8">
        <v>15956260</v>
      </c>
      <c r="G797" s="1">
        <v>3578989118000</v>
      </c>
      <c r="H797" s="1">
        <v>3077930731200</v>
      </c>
      <c r="I797">
        <f t="shared" si="12"/>
        <v>0</v>
      </c>
    </row>
    <row r="798" spans="1:9">
      <c r="A798">
        <v>20180227</v>
      </c>
      <c r="B798">
        <v>84990</v>
      </c>
      <c r="C798" s="8">
        <v>224300</v>
      </c>
      <c r="D798" s="8">
        <v>225200</v>
      </c>
      <c r="E798">
        <v>221003</v>
      </c>
      <c r="F798" s="8">
        <v>15956260</v>
      </c>
      <c r="G798" s="1">
        <v>3593349752000</v>
      </c>
      <c r="H798" s="1">
        <v>3090280876800</v>
      </c>
      <c r="I798">
        <f t="shared" si="12"/>
        <v>0</v>
      </c>
    </row>
    <row r="799" spans="1:9">
      <c r="A799">
        <v>20180228</v>
      </c>
      <c r="B799">
        <v>84990</v>
      </c>
      <c r="C799" s="8">
        <v>225200</v>
      </c>
      <c r="D799" s="8">
        <v>234000</v>
      </c>
      <c r="E799">
        <v>229639</v>
      </c>
      <c r="F799" s="8">
        <v>15956260</v>
      </c>
      <c r="G799" s="1">
        <v>3733764840000</v>
      </c>
      <c r="H799" s="1">
        <v>3211037856000</v>
      </c>
      <c r="I799">
        <f t="shared" si="12"/>
        <v>0</v>
      </c>
    </row>
    <row r="800" spans="1:9">
      <c r="A800">
        <v>20180302</v>
      </c>
      <c r="B800">
        <v>84990</v>
      </c>
      <c r="C800" s="8">
        <v>234000</v>
      </c>
      <c r="D800" s="8">
        <v>239000</v>
      </c>
      <c r="E800">
        <v>234546</v>
      </c>
      <c r="F800" s="8">
        <v>15956260</v>
      </c>
      <c r="G800" s="1">
        <v>3813546140000</v>
      </c>
      <c r="H800" s="1">
        <v>3279649776000</v>
      </c>
      <c r="I800">
        <f t="shared" si="12"/>
        <v>0</v>
      </c>
    </row>
    <row r="801" spans="1:9">
      <c r="A801">
        <v>20180305</v>
      </c>
      <c r="B801">
        <v>84990</v>
      </c>
      <c r="C801" s="8">
        <v>239000</v>
      </c>
      <c r="D801" s="8">
        <v>228900</v>
      </c>
      <c r="E801">
        <v>224634</v>
      </c>
      <c r="F801" s="8">
        <v>15956260</v>
      </c>
      <c r="G801" s="1">
        <v>3652387914000</v>
      </c>
      <c r="H801" s="1">
        <v>3141053697600</v>
      </c>
      <c r="I801">
        <f t="shared" si="12"/>
        <v>0</v>
      </c>
    </row>
    <row r="802" spans="1:9">
      <c r="A802">
        <v>20180306</v>
      </c>
      <c r="B802">
        <v>84990</v>
      </c>
      <c r="C802" s="8">
        <v>228900</v>
      </c>
      <c r="D802" s="8">
        <v>236700</v>
      </c>
      <c r="E802">
        <v>232289</v>
      </c>
      <c r="F802" s="8">
        <v>15956260</v>
      </c>
      <c r="G802" s="1">
        <v>3776846742000</v>
      </c>
      <c r="H802" s="1">
        <v>3248088292800</v>
      </c>
      <c r="I802">
        <f t="shared" si="12"/>
        <v>0</v>
      </c>
    </row>
    <row r="803" spans="1:9">
      <c r="A803">
        <v>20180307</v>
      </c>
      <c r="B803">
        <v>84990</v>
      </c>
      <c r="C803" s="8">
        <v>236700</v>
      </c>
      <c r="D803" s="8">
        <v>223700</v>
      </c>
      <c r="E803">
        <v>219531</v>
      </c>
      <c r="F803" s="8">
        <v>15956260</v>
      </c>
      <c r="G803" s="1">
        <v>3569415362000</v>
      </c>
      <c r="H803" s="1">
        <v>3069697300800</v>
      </c>
      <c r="I803">
        <f t="shared" si="12"/>
        <v>0</v>
      </c>
    </row>
    <row r="804" spans="1:9">
      <c r="A804">
        <v>20180308</v>
      </c>
      <c r="B804">
        <v>84990</v>
      </c>
      <c r="C804" s="8">
        <v>223700</v>
      </c>
      <c r="D804" s="8">
        <v>234300</v>
      </c>
      <c r="E804">
        <v>229934</v>
      </c>
      <c r="F804" s="8">
        <v>15956260</v>
      </c>
      <c r="G804" s="1">
        <v>3738551718000</v>
      </c>
      <c r="H804" s="1">
        <v>3215154571200</v>
      </c>
      <c r="I804">
        <f t="shared" si="12"/>
        <v>0</v>
      </c>
    </row>
    <row r="805" spans="1:9">
      <c r="A805">
        <v>20180309</v>
      </c>
      <c r="B805">
        <v>84990</v>
      </c>
      <c r="C805" s="8">
        <v>234300</v>
      </c>
      <c r="D805" s="8">
        <v>243200</v>
      </c>
      <c r="E805">
        <v>238668</v>
      </c>
      <c r="F805" s="8">
        <v>15956260</v>
      </c>
      <c r="G805" s="1">
        <v>3880562432000</v>
      </c>
      <c r="H805" s="1">
        <v>3337283788800</v>
      </c>
      <c r="I805">
        <f t="shared" si="12"/>
        <v>0</v>
      </c>
    </row>
    <row r="806" spans="1:9">
      <c r="A806">
        <v>20180312</v>
      </c>
      <c r="B806">
        <v>84990</v>
      </c>
      <c r="C806" s="8">
        <v>243200</v>
      </c>
      <c r="D806" s="8">
        <v>255300</v>
      </c>
      <c r="E806">
        <v>250542</v>
      </c>
      <c r="F806" s="8">
        <v>15956260</v>
      </c>
      <c r="G806" s="1">
        <v>4073633178000</v>
      </c>
      <c r="H806" s="1">
        <v>3503324635200</v>
      </c>
      <c r="I806">
        <f t="shared" si="12"/>
        <v>0</v>
      </c>
    </row>
    <row r="807" spans="1:9">
      <c r="A807">
        <v>20180313</v>
      </c>
      <c r="B807">
        <v>84990</v>
      </c>
      <c r="C807" s="8">
        <v>255300</v>
      </c>
      <c r="D807" s="8">
        <v>256000</v>
      </c>
      <c r="E807">
        <v>251229</v>
      </c>
      <c r="F807" s="8">
        <v>15956260</v>
      </c>
      <c r="G807" s="1">
        <v>4084802560000</v>
      </c>
      <c r="H807" s="1">
        <v>3512930304000</v>
      </c>
      <c r="I807">
        <f t="shared" si="12"/>
        <v>0</v>
      </c>
    </row>
    <row r="808" spans="1:9">
      <c r="A808">
        <v>20180314</v>
      </c>
      <c r="B808">
        <v>84990</v>
      </c>
      <c r="C808" s="8">
        <v>256000</v>
      </c>
      <c r="D808" s="8">
        <v>243500</v>
      </c>
      <c r="E808">
        <v>238962</v>
      </c>
      <c r="F808" s="8">
        <v>15956260</v>
      </c>
      <c r="G808" s="1">
        <v>3885349310000</v>
      </c>
      <c r="H808" s="1">
        <v>3341400504000</v>
      </c>
      <c r="I808">
        <f t="shared" si="12"/>
        <v>0</v>
      </c>
    </row>
    <row r="809" spans="1:9">
      <c r="A809">
        <v>20180315</v>
      </c>
      <c r="B809">
        <v>84990</v>
      </c>
      <c r="C809" s="8">
        <v>243500</v>
      </c>
      <c r="D809" s="8">
        <v>240000</v>
      </c>
      <c r="E809">
        <v>235527</v>
      </c>
      <c r="F809" s="8">
        <v>15956260</v>
      </c>
      <c r="G809" s="1">
        <v>3829502400000</v>
      </c>
      <c r="H809" s="1">
        <v>3293372160000</v>
      </c>
      <c r="I809">
        <f t="shared" si="12"/>
        <v>0</v>
      </c>
    </row>
    <row r="810" spans="1:9">
      <c r="A810">
        <v>20180316</v>
      </c>
      <c r="B810">
        <v>84990</v>
      </c>
      <c r="C810" s="8">
        <v>240000</v>
      </c>
      <c r="D810" s="8">
        <v>241000</v>
      </c>
      <c r="E810">
        <v>236509</v>
      </c>
      <c r="F810" s="8">
        <v>15956260</v>
      </c>
      <c r="G810" s="1">
        <v>3845458660000</v>
      </c>
      <c r="H810" s="1">
        <v>3307094544000</v>
      </c>
      <c r="I810">
        <f t="shared" si="12"/>
        <v>0</v>
      </c>
    </row>
    <row r="811" spans="1:9">
      <c r="A811">
        <v>20180319</v>
      </c>
      <c r="B811">
        <v>84990</v>
      </c>
      <c r="C811" s="8">
        <v>241000</v>
      </c>
      <c r="D811" s="8">
        <v>233000</v>
      </c>
      <c r="E811">
        <v>228658</v>
      </c>
      <c r="F811" s="8">
        <v>15956260</v>
      </c>
      <c r="G811" s="1">
        <v>3717808580000</v>
      </c>
      <c r="H811" s="1">
        <v>3197315472000</v>
      </c>
      <c r="I811">
        <f t="shared" si="12"/>
        <v>0</v>
      </c>
    </row>
    <row r="812" spans="1:9">
      <c r="A812">
        <v>20180320</v>
      </c>
      <c r="B812">
        <v>84990</v>
      </c>
      <c r="C812" s="8">
        <v>233000</v>
      </c>
      <c r="D812" s="8">
        <v>240600</v>
      </c>
      <c r="E812">
        <v>236116</v>
      </c>
      <c r="F812" s="8">
        <v>15956260</v>
      </c>
      <c r="G812" s="1">
        <v>3839076156000</v>
      </c>
      <c r="H812" s="1">
        <v>3301605590400</v>
      </c>
      <c r="I812">
        <f t="shared" si="12"/>
        <v>0</v>
      </c>
    </row>
    <row r="813" spans="1:9">
      <c r="A813">
        <v>20180321</v>
      </c>
      <c r="B813">
        <v>84990</v>
      </c>
      <c r="C813" s="8">
        <v>240600</v>
      </c>
      <c r="D813" s="8">
        <v>241000</v>
      </c>
      <c r="E813">
        <v>236509</v>
      </c>
      <c r="F813" s="8">
        <v>15956260</v>
      </c>
      <c r="G813" s="1">
        <v>3845458660000</v>
      </c>
      <c r="H813" s="1">
        <v>3307094544000</v>
      </c>
      <c r="I813">
        <f t="shared" si="12"/>
        <v>0</v>
      </c>
    </row>
    <row r="814" spans="1:9">
      <c r="A814">
        <v>20180322</v>
      </c>
      <c r="B814">
        <v>84990</v>
      </c>
      <c r="C814" s="8">
        <v>241000</v>
      </c>
      <c r="D814" s="8">
        <v>227900</v>
      </c>
      <c r="E814">
        <v>223653</v>
      </c>
      <c r="F814" s="8">
        <v>15956260</v>
      </c>
      <c r="G814" s="1">
        <v>3636431654000</v>
      </c>
      <c r="H814" s="1">
        <v>3127331313600</v>
      </c>
      <c r="I814">
        <f t="shared" si="12"/>
        <v>0</v>
      </c>
    </row>
    <row r="815" spans="1:9">
      <c r="A815">
        <v>20180323</v>
      </c>
      <c r="B815">
        <v>84990</v>
      </c>
      <c r="C815" s="8">
        <v>227900</v>
      </c>
      <c r="D815" s="8">
        <v>201500</v>
      </c>
      <c r="E815">
        <v>197745</v>
      </c>
      <c r="F815" s="8">
        <v>15956260</v>
      </c>
      <c r="G815" s="1">
        <v>3215186390000</v>
      </c>
      <c r="H815" s="1">
        <v>2765060376000</v>
      </c>
      <c r="I815">
        <f t="shared" si="12"/>
        <v>0</v>
      </c>
    </row>
    <row r="816" spans="1:9">
      <c r="A816">
        <v>20180326</v>
      </c>
      <c r="B816">
        <v>84990</v>
      </c>
      <c r="C816" s="8">
        <v>201500</v>
      </c>
      <c r="D816" s="8">
        <v>208600</v>
      </c>
      <c r="E816">
        <v>204713</v>
      </c>
      <c r="F816" s="8">
        <v>15956260</v>
      </c>
      <c r="G816" s="1">
        <v>3328475836000</v>
      </c>
      <c r="H816" s="1">
        <v>2862489302400</v>
      </c>
      <c r="I816">
        <f t="shared" si="12"/>
        <v>0</v>
      </c>
    </row>
    <row r="817" spans="1:9">
      <c r="A817">
        <v>20180327</v>
      </c>
      <c r="B817">
        <v>84990</v>
      </c>
      <c r="C817" s="8">
        <v>208600</v>
      </c>
      <c r="D817" s="8">
        <v>213100</v>
      </c>
      <c r="E817">
        <v>209129</v>
      </c>
      <c r="F817" s="8">
        <v>15956260</v>
      </c>
      <c r="G817" s="1">
        <v>3400279006000</v>
      </c>
      <c r="H817" s="1">
        <v>2924240030400</v>
      </c>
      <c r="I817">
        <f t="shared" si="12"/>
        <v>0</v>
      </c>
    </row>
    <row r="818" spans="1:9">
      <c r="A818">
        <v>20180328</v>
      </c>
      <c r="B818">
        <v>84990</v>
      </c>
      <c r="C818" s="8">
        <v>213100</v>
      </c>
      <c r="D818" s="8">
        <v>212000</v>
      </c>
      <c r="E818">
        <v>208049</v>
      </c>
      <c r="F818" s="8">
        <v>15956260</v>
      </c>
      <c r="G818" s="1">
        <v>3382727120000</v>
      </c>
      <c r="H818" s="1">
        <v>2909145408000</v>
      </c>
      <c r="I818">
        <f t="shared" si="12"/>
        <v>0</v>
      </c>
    </row>
    <row r="819" spans="1:9">
      <c r="A819">
        <v>20180329</v>
      </c>
      <c r="B819">
        <v>84990</v>
      </c>
      <c r="C819" s="8">
        <v>212000</v>
      </c>
      <c r="D819" s="8">
        <v>221000</v>
      </c>
      <c r="E819">
        <v>216881</v>
      </c>
      <c r="F819" s="8">
        <v>15956260</v>
      </c>
      <c r="G819" s="1">
        <v>3526333460000</v>
      </c>
      <c r="H819" s="1">
        <v>3032646864000</v>
      </c>
      <c r="I819">
        <f t="shared" si="12"/>
        <v>0</v>
      </c>
    </row>
    <row r="820" spans="1:9">
      <c r="A820">
        <v>20180330</v>
      </c>
      <c r="B820">
        <v>84990</v>
      </c>
      <c r="C820" s="8">
        <v>221000</v>
      </c>
      <c r="D820" s="8">
        <v>224900</v>
      </c>
      <c r="E820">
        <v>220709</v>
      </c>
      <c r="F820" s="8">
        <v>15956260</v>
      </c>
      <c r="G820" s="1">
        <v>3588562874000</v>
      </c>
      <c r="H820" s="1">
        <v>3086164161600</v>
      </c>
      <c r="I820">
        <f t="shared" si="12"/>
        <v>0</v>
      </c>
    </row>
    <row r="821" spans="1:9">
      <c r="A821">
        <v>20180402</v>
      </c>
      <c r="B821">
        <v>84990</v>
      </c>
      <c r="C821" s="8">
        <v>224900</v>
      </c>
      <c r="D821" s="8">
        <v>224000</v>
      </c>
      <c r="E821">
        <v>219826</v>
      </c>
      <c r="F821" s="8">
        <v>15956260</v>
      </c>
      <c r="G821" s="1">
        <v>3574202240000</v>
      </c>
      <c r="H821" s="1">
        <v>3073814016000</v>
      </c>
      <c r="I821">
        <f t="shared" si="12"/>
        <v>0</v>
      </c>
    </row>
    <row r="822" spans="1:9">
      <c r="A822">
        <v>20180403</v>
      </c>
      <c r="B822">
        <v>84990</v>
      </c>
      <c r="C822" s="8">
        <v>224000</v>
      </c>
      <c r="D822" s="8">
        <v>237300</v>
      </c>
      <c r="E822">
        <v>232878</v>
      </c>
      <c r="F822" s="8">
        <v>15956260</v>
      </c>
      <c r="G822" s="1">
        <v>3786420498000</v>
      </c>
      <c r="H822" s="1">
        <v>3256321723200</v>
      </c>
      <c r="I822">
        <f t="shared" si="12"/>
        <v>0</v>
      </c>
    </row>
    <row r="823" spans="1:9">
      <c r="A823">
        <v>20180404</v>
      </c>
      <c r="B823">
        <v>84990</v>
      </c>
      <c r="C823" s="8">
        <v>237300</v>
      </c>
      <c r="D823" s="8">
        <v>241600</v>
      </c>
      <c r="E823">
        <v>237098</v>
      </c>
      <c r="F823" s="8">
        <v>15956260</v>
      </c>
      <c r="G823" s="1">
        <v>3855032416000</v>
      </c>
      <c r="H823" s="1">
        <v>3315327974400</v>
      </c>
      <c r="I823">
        <f t="shared" si="12"/>
        <v>0</v>
      </c>
    </row>
    <row r="824" spans="1:9">
      <c r="A824">
        <v>20180405</v>
      </c>
      <c r="B824">
        <v>84990</v>
      </c>
      <c r="C824" s="8">
        <v>241600</v>
      </c>
      <c r="D824" s="8">
        <v>240400</v>
      </c>
      <c r="E824">
        <v>235920</v>
      </c>
      <c r="F824" s="8">
        <v>15956260</v>
      </c>
      <c r="G824" s="1">
        <v>3835884904000</v>
      </c>
      <c r="H824" s="1">
        <v>3298861113600</v>
      </c>
      <c r="I824">
        <f t="shared" si="12"/>
        <v>0</v>
      </c>
    </row>
    <row r="825" spans="1:9">
      <c r="A825">
        <v>20180406</v>
      </c>
      <c r="B825">
        <v>84990</v>
      </c>
      <c r="C825" s="8">
        <v>240400</v>
      </c>
      <c r="D825" s="8">
        <v>241600</v>
      </c>
      <c r="E825">
        <v>237098</v>
      </c>
      <c r="F825" s="8">
        <v>15956260</v>
      </c>
      <c r="G825" s="1">
        <v>3855032416000</v>
      </c>
      <c r="H825" s="1">
        <v>3315327974400</v>
      </c>
      <c r="I825">
        <f t="shared" si="12"/>
        <v>0</v>
      </c>
    </row>
    <row r="826" spans="1:9">
      <c r="A826">
        <v>20180409</v>
      </c>
      <c r="B826">
        <v>84990</v>
      </c>
      <c r="C826" s="8">
        <v>241600</v>
      </c>
      <c r="D826" s="8">
        <v>255100</v>
      </c>
      <c r="E826">
        <v>250346</v>
      </c>
      <c r="F826" s="8">
        <v>15956260</v>
      </c>
      <c r="G826" s="1">
        <v>4070441926000</v>
      </c>
      <c r="H826" s="1">
        <v>3500580158400</v>
      </c>
      <c r="I826">
        <f t="shared" si="12"/>
        <v>0</v>
      </c>
    </row>
    <row r="827" spans="1:9">
      <c r="A827">
        <v>20180410</v>
      </c>
      <c r="B827">
        <v>84990</v>
      </c>
      <c r="C827" s="8">
        <v>255100</v>
      </c>
      <c r="D827" s="8">
        <v>260200</v>
      </c>
      <c r="E827">
        <v>255351</v>
      </c>
      <c r="F827" s="8">
        <v>15956260</v>
      </c>
      <c r="G827" s="1">
        <v>4151818852000</v>
      </c>
      <c r="H827" s="1">
        <v>3570564316800</v>
      </c>
      <c r="I827">
        <f t="shared" si="12"/>
        <v>0</v>
      </c>
    </row>
    <row r="828" spans="1:9">
      <c r="A828">
        <v>20180411</v>
      </c>
      <c r="B828">
        <v>84990</v>
      </c>
      <c r="C828" s="8">
        <v>260200</v>
      </c>
      <c r="D828" s="8">
        <v>256500</v>
      </c>
      <c r="E828">
        <v>251720</v>
      </c>
      <c r="F828" s="8">
        <v>15956260</v>
      </c>
      <c r="G828" s="1">
        <v>4092780690000</v>
      </c>
      <c r="H828" s="1">
        <v>3519791496000</v>
      </c>
      <c r="I828">
        <f t="shared" si="12"/>
        <v>0</v>
      </c>
    </row>
    <row r="829" spans="1:9">
      <c r="A829">
        <v>20180412</v>
      </c>
      <c r="B829">
        <v>84990</v>
      </c>
      <c r="C829" s="8">
        <v>256500</v>
      </c>
      <c r="D829" s="8">
        <v>232100</v>
      </c>
      <c r="E829">
        <v>227775</v>
      </c>
      <c r="F829" s="8">
        <v>15956260</v>
      </c>
      <c r="G829" s="1">
        <v>3703447946000</v>
      </c>
      <c r="H829" s="1">
        <v>3184965326400</v>
      </c>
      <c r="I829">
        <f t="shared" si="12"/>
        <v>0</v>
      </c>
    </row>
    <row r="830" spans="1:9">
      <c r="A830">
        <v>20180413</v>
      </c>
      <c r="B830">
        <v>84990</v>
      </c>
      <c r="C830" s="8">
        <v>232100</v>
      </c>
      <c r="D830" s="8">
        <v>236000</v>
      </c>
      <c r="E830">
        <v>231602</v>
      </c>
      <c r="F830" s="8">
        <v>15956260</v>
      </c>
      <c r="G830" s="1">
        <v>3765677360000</v>
      </c>
      <c r="H830" s="1">
        <v>3238482624000</v>
      </c>
      <c r="I830">
        <f t="shared" si="12"/>
        <v>0</v>
      </c>
    </row>
    <row r="831" spans="1:9">
      <c r="A831">
        <v>20180416</v>
      </c>
      <c r="B831">
        <v>84990</v>
      </c>
      <c r="C831" s="8">
        <v>236000</v>
      </c>
      <c r="D831" s="8">
        <v>227300</v>
      </c>
      <c r="E831">
        <v>223064</v>
      </c>
      <c r="F831" s="8">
        <v>15956260</v>
      </c>
      <c r="G831" s="1">
        <v>3626857898000</v>
      </c>
      <c r="H831" s="1">
        <v>3119097883200</v>
      </c>
      <c r="I831">
        <f t="shared" si="12"/>
        <v>0</v>
      </c>
    </row>
    <row r="832" spans="1:9">
      <c r="A832">
        <v>20180417</v>
      </c>
      <c r="B832">
        <v>84990</v>
      </c>
      <c r="C832" s="8">
        <v>227300</v>
      </c>
      <c r="D832" s="8">
        <v>234100</v>
      </c>
      <c r="E832">
        <v>229737</v>
      </c>
      <c r="F832" s="8">
        <v>15956260</v>
      </c>
      <c r="G832" s="1">
        <v>3735360466000</v>
      </c>
      <c r="H832" s="1">
        <v>3212410094400</v>
      </c>
      <c r="I832">
        <f t="shared" si="12"/>
        <v>0</v>
      </c>
    </row>
    <row r="833" spans="1:9">
      <c r="A833">
        <v>20180418</v>
      </c>
      <c r="B833">
        <v>84990</v>
      </c>
      <c r="C833" s="8">
        <v>234100</v>
      </c>
      <c r="D833" s="8">
        <v>233500</v>
      </c>
      <c r="E833">
        <v>229149</v>
      </c>
      <c r="F833" s="8">
        <v>15956260</v>
      </c>
      <c r="G833" s="1">
        <v>3725786710000</v>
      </c>
      <c r="H833" s="1">
        <v>3204176664000</v>
      </c>
      <c r="I833">
        <f t="shared" si="12"/>
        <v>0</v>
      </c>
    </row>
    <row r="834" spans="1:9">
      <c r="A834">
        <v>20180419</v>
      </c>
      <c r="B834">
        <v>84990</v>
      </c>
      <c r="C834" s="8">
        <v>233500</v>
      </c>
      <c r="D834" s="8">
        <v>223200</v>
      </c>
      <c r="E834">
        <v>219040</v>
      </c>
      <c r="F834" s="8">
        <v>15956260</v>
      </c>
      <c r="G834" s="1">
        <v>3561437232000</v>
      </c>
      <c r="H834" s="1">
        <v>3062836108800</v>
      </c>
      <c r="I834">
        <f t="shared" si="12"/>
        <v>0</v>
      </c>
    </row>
    <row r="835" spans="1:9">
      <c r="A835">
        <v>20180420</v>
      </c>
      <c r="B835">
        <v>84990</v>
      </c>
      <c r="C835" s="8">
        <v>223200</v>
      </c>
      <c r="D835" s="8">
        <v>224200</v>
      </c>
      <c r="E835">
        <v>220022</v>
      </c>
      <c r="F835" s="8">
        <v>15956260</v>
      </c>
      <c r="G835" s="1">
        <v>3577393492000</v>
      </c>
      <c r="H835" s="1">
        <v>3076558492800</v>
      </c>
      <c r="I835">
        <f t="shared" ref="I835:I898" si="13">IF(C835*F835=D834*F834,0,1)</f>
        <v>0</v>
      </c>
    </row>
    <row r="836" spans="1:9">
      <c r="A836">
        <v>20180423</v>
      </c>
      <c r="B836">
        <v>84990</v>
      </c>
      <c r="C836" s="8">
        <v>224200</v>
      </c>
      <c r="D836" s="8">
        <v>214000</v>
      </c>
      <c r="E836">
        <v>210012</v>
      </c>
      <c r="F836" s="8">
        <v>15956260</v>
      </c>
      <c r="G836" s="1">
        <v>3414639640000</v>
      </c>
      <c r="H836" s="1">
        <v>2936590176000</v>
      </c>
      <c r="I836">
        <f t="shared" si="13"/>
        <v>0</v>
      </c>
    </row>
    <row r="837" spans="1:9">
      <c r="A837">
        <v>20180424</v>
      </c>
      <c r="B837">
        <v>84990</v>
      </c>
      <c r="C837" s="8">
        <v>214000</v>
      </c>
      <c r="D837" s="8">
        <v>208900</v>
      </c>
      <c r="E837">
        <v>205007</v>
      </c>
      <c r="F837" s="8">
        <v>15956260</v>
      </c>
      <c r="G837" s="1">
        <v>3333262714000</v>
      </c>
      <c r="H837" s="1">
        <v>2866606017600</v>
      </c>
      <c r="I837">
        <f t="shared" si="13"/>
        <v>0</v>
      </c>
    </row>
    <row r="838" spans="1:9">
      <c r="A838">
        <v>20180425</v>
      </c>
      <c r="B838">
        <v>84990</v>
      </c>
      <c r="C838" s="8">
        <v>208900</v>
      </c>
      <c r="D838" s="8">
        <v>215000</v>
      </c>
      <c r="E838">
        <v>210993</v>
      </c>
      <c r="F838" s="8">
        <v>15956260</v>
      </c>
      <c r="G838" s="1">
        <v>3430595900000</v>
      </c>
      <c r="H838" s="1">
        <v>2950312560000</v>
      </c>
      <c r="I838">
        <f t="shared" si="13"/>
        <v>0</v>
      </c>
    </row>
    <row r="839" spans="1:9">
      <c r="A839">
        <v>20180426</v>
      </c>
      <c r="B839">
        <v>84990</v>
      </c>
      <c r="C839" s="8">
        <v>215000</v>
      </c>
      <c r="D839" s="8">
        <v>218700</v>
      </c>
      <c r="E839">
        <v>214624</v>
      </c>
      <c r="F839" s="8">
        <v>15956260</v>
      </c>
      <c r="G839" s="1">
        <v>3489634062000</v>
      </c>
      <c r="H839" s="1">
        <v>3001085380800</v>
      </c>
      <c r="I839">
        <f t="shared" si="13"/>
        <v>0</v>
      </c>
    </row>
    <row r="840" spans="1:9">
      <c r="A840">
        <v>20180427</v>
      </c>
      <c r="B840">
        <v>84990</v>
      </c>
      <c r="C840" s="8">
        <v>218700</v>
      </c>
      <c r="D840" s="8">
        <v>223000</v>
      </c>
      <c r="E840">
        <v>218844</v>
      </c>
      <c r="F840" s="8">
        <v>15956260</v>
      </c>
      <c r="G840" s="1">
        <v>3558245980000</v>
      </c>
      <c r="H840" s="1">
        <v>3060091632000</v>
      </c>
      <c r="I840">
        <f t="shared" si="13"/>
        <v>0</v>
      </c>
    </row>
    <row r="841" spans="1:9">
      <c r="A841">
        <v>20180430</v>
      </c>
      <c r="B841">
        <v>84990</v>
      </c>
      <c r="C841" s="8">
        <v>223000</v>
      </c>
      <c r="D841" s="8">
        <v>216500</v>
      </c>
      <c r="E841">
        <v>212465</v>
      </c>
      <c r="F841" s="8">
        <v>15956260</v>
      </c>
      <c r="G841" s="1">
        <v>3454530290000</v>
      </c>
      <c r="H841" s="1">
        <v>2970896136000</v>
      </c>
      <c r="I841">
        <f t="shared" si="13"/>
        <v>0</v>
      </c>
    </row>
    <row r="842" spans="1:9">
      <c r="A842">
        <v>20180502</v>
      </c>
      <c r="B842">
        <v>84990</v>
      </c>
      <c r="C842" s="8">
        <v>216500</v>
      </c>
      <c r="D842" s="8">
        <v>214700</v>
      </c>
      <c r="E842">
        <v>210699</v>
      </c>
      <c r="F842" s="8">
        <v>15956260</v>
      </c>
      <c r="G842" s="1">
        <v>3425809022000</v>
      </c>
      <c r="H842" s="1">
        <v>2946195844800</v>
      </c>
      <c r="I842">
        <f t="shared" si="13"/>
        <v>0</v>
      </c>
    </row>
    <row r="843" spans="1:9">
      <c r="A843">
        <v>20180503</v>
      </c>
      <c r="B843">
        <v>84990</v>
      </c>
      <c r="C843" s="8">
        <v>214700</v>
      </c>
      <c r="D843" s="8">
        <v>207700</v>
      </c>
      <c r="E843">
        <v>203829</v>
      </c>
      <c r="F843" s="8">
        <v>15956260</v>
      </c>
      <c r="G843" s="1">
        <v>3314115202000</v>
      </c>
      <c r="H843" s="1">
        <v>2850139156800</v>
      </c>
      <c r="I843">
        <f t="shared" si="13"/>
        <v>0</v>
      </c>
    </row>
    <row r="844" spans="1:9">
      <c r="A844">
        <v>20180504</v>
      </c>
      <c r="B844">
        <v>84990</v>
      </c>
      <c r="C844" s="8">
        <v>207700</v>
      </c>
      <c r="D844" s="8">
        <v>200200</v>
      </c>
      <c r="E844">
        <v>196469</v>
      </c>
      <c r="F844" s="8">
        <v>15956260</v>
      </c>
      <c r="G844" s="1">
        <v>3194443252000</v>
      </c>
      <c r="H844" s="1">
        <v>2747221276800</v>
      </c>
      <c r="I844">
        <f t="shared" si="13"/>
        <v>0</v>
      </c>
    </row>
    <row r="845" spans="1:9">
      <c r="A845">
        <v>20180508</v>
      </c>
      <c r="B845">
        <v>84990</v>
      </c>
      <c r="C845" s="8">
        <v>200200</v>
      </c>
      <c r="D845" s="8">
        <v>194500</v>
      </c>
      <c r="E845">
        <v>190875</v>
      </c>
      <c r="F845" s="8">
        <v>15956260</v>
      </c>
      <c r="G845" s="1">
        <v>3103492570000</v>
      </c>
      <c r="H845" s="1">
        <v>2669003688000</v>
      </c>
      <c r="I845">
        <f t="shared" si="13"/>
        <v>0</v>
      </c>
    </row>
    <row r="846" spans="1:9">
      <c r="A846">
        <v>20180509</v>
      </c>
      <c r="B846">
        <v>84990</v>
      </c>
      <c r="C846" s="8">
        <v>194500</v>
      </c>
      <c r="D846" s="8">
        <v>201900</v>
      </c>
      <c r="E846">
        <v>198137</v>
      </c>
      <c r="F846" s="8">
        <v>15956260</v>
      </c>
      <c r="G846" s="1">
        <v>3221568894000</v>
      </c>
      <c r="H846" s="1">
        <v>2770549329600</v>
      </c>
      <c r="I846">
        <f t="shared" si="13"/>
        <v>0</v>
      </c>
    </row>
    <row r="847" spans="1:9">
      <c r="A847">
        <v>20180510</v>
      </c>
      <c r="B847">
        <v>84990</v>
      </c>
      <c r="C847" s="8">
        <v>201900</v>
      </c>
      <c r="D847" s="8">
        <v>198600</v>
      </c>
      <c r="E847">
        <v>194899</v>
      </c>
      <c r="F847" s="8">
        <v>15956260</v>
      </c>
      <c r="G847" s="1">
        <v>3168913236000</v>
      </c>
      <c r="H847" s="1">
        <v>2725265462400</v>
      </c>
      <c r="I847">
        <f t="shared" si="13"/>
        <v>0</v>
      </c>
    </row>
    <row r="848" spans="1:9">
      <c r="A848">
        <v>20180511</v>
      </c>
      <c r="B848">
        <v>84990</v>
      </c>
      <c r="C848" s="8">
        <v>198600</v>
      </c>
      <c r="D848" s="8">
        <v>198700</v>
      </c>
      <c r="E848">
        <v>194997</v>
      </c>
      <c r="F848" s="8">
        <v>15956260</v>
      </c>
      <c r="G848" s="1">
        <v>3170508862000</v>
      </c>
      <c r="H848" s="1">
        <v>2726637700800</v>
      </c>
      <c r="I848">
        <f t="shared" si="13"/>
        <v>0</v>
      </c>
    </row>
    <row r="849" spans="1:9">
      <c r="A849">
        <v>20180514</v>
      </c>
      <c r="B849">
        <v>84990</v>
      </c>
      <c r="C849" s="8">
        <v>198700</v>
      </c>
      <c r="D849" s="8">
        <v>187700</v>
      </c>
      <c r="E849">
        <v>184202</v>
      </c>
      <c r="F849" s="8">
        <v>15956260</v>
      </c>
      <c r="G849" s="1">
        <v>2994990002000</v>
      </c>
      <c r="H849" s="1">
        <v>2575691476800</v>
      </c>
      <c r="I849">
        <f t="shared" si="13"/>
        <v>0</v>
      </c>
    </row>
    <row r="850" spans="1:9">
      <c r="A850">
        <v>20180515</v>
      </c>
      <c r="B850">
        <v>84990</v>
      </c>
      <c r="C850" s="8">
        <v>187700</v>
      </c>
      <c r="D850" s="8">
        <v>196900</v>
      </c>
      <c r="E850">
        <v>193231</v>
      </c>
      <c r="F850" s="8">
        <v>15956260</v>
      </c>
      <c r="G850" s="1">
        <v>3141787594000</v>
      </c>
      <c r="H850" s="1">
        <v>2701937409600</v>
      </c>
      <c r="I850">
        <f t="shared" si="13"/>
        <v>0</v>
      </c>
    </row>
    <row r="851" spans="1:9">
      <c r="A851">
        <v>20180516</v>
      </c>
      <c r="B851">
        <v>84990</v>
      </c>
      <c r="C851" s="8">
        <v>196900</v>
      </c>
      <c r="D851" s="8">
        <v>205500</v>
      </c>
      <c r="E851">
        <v>201670</v>
      </c>
      <c r="F851" s="8">
        <v>15956260</v>
      </c>
      <c r="G851" s="1">
        <v>3279011430000</v>
      </c>
      <c r="H851" s="1">
        <v>2819949912000</v>
      </c>
      <c r="I851">
        <f t="shared" si="13"/>
        <v>0</v>
      </c>
    </row>
    <row r="852" spans="1:9">
      <c r="A852">
        <v>20180517</v>
      </c>
      <c r="B852">
        <v>84990</v>
      </c>
      <c r="C852" s="8">
        <v>205500</v>
      </c>
      <c r="D852" s="8">
        <v>213000</v>
      </c>
      <c r="E852">
        <v>209031</v>
      </c>
      <c r="F852" s="8">
        <v>15956260</v>
      </c>
      <c r="G852" s="1">
        <v>3398683380000</v>
      </c>
      <c r="H852" s="1">
        <v>2922867792000</v>
      </c>
      <c r="I852">
        <f t="shared" si="13"/>
        <v>0</v>
      </c>
    </row>
    <row r="853" spans="1:9">
      <c r="A853">
        <v>20180518</v>
      </c>
      <c r="B853">
        <v>84990</v>
      </c>
      <c r="C853" s="8">
        <v>213000</v>
      </c>
      <c r="D853" s="8">
        <v>220100</v>
      </c>
      <c r="E853">
        <v>215998</v>
      </c>
      <c r="F853" s="8">
        <v>15956260</v>
      </c>
      <c r="G853" s="1">
        <v>3511972826000</v>
      </c>
      <c r="H853" s="1">
        <v>3020296718400</v>
      </c>
      <c r="I853">
        <f t="shared" si="13"/>
        <v>0</v>
      </c>
    </row>
    <row r="854" spans="1:9">
      <c r="A854">
        <v>20180521</v>
      </c>
      <c r="B854">
        <v>84990</v>
      </c>
      <c r="C854" s="8">
        <v>220100</v>
      </c>
      <c r="D854" s="8">
        <v>224300</v>
      </c>
      <c r="E854">
        <v>220120</v>
      </c>
      <c r="F854" s="8">
        <v>15956260</v>
      </c>
      <c r="G854" s="1">
        <v>3578989118000</v>
      </c>
      <c r="H854" s="1">
        <v>3077930731200</v>
      </c>
      <c r="I854">
        <f t="shared" si="13"/>
        <v>0</v>
      </c>
    </row>
    <row r="855" spans="1:9">
      <c r="A855">
        <v>20180523</v>
      </c>
      <c r="B855">
        <v>84990</v>
      </c>
      <c r="C855" s="8">
        <v>224300</v>
      </c>
      <c r="D855" s="8">
        <v>256000</v>
      </c>
      <c r="E855">
        <v>251229</v>
      </c>
      <c r="F855" s="8">
        <v>15956260</v>
      </c>
      <c r="G855" s="1">
        <v>4084802560000</v>
      </c>
      <c r="H855" s="1">
        <v>3512930304000</v>
      </c>
      <c r="I855">
        <f t="shared" si="13"/>
        <v>0</v>
      </c>
    </row>
    <row r="856" spans="1:9">
      <c r="A856">
        <v>20180524</v>
      </c>
      <c r="B856">
        <v>84990</v>
      </c>
      <c r="C856" s="8">
        <v>256000</v>
      </c>
      <c r="D856" s="8">
        <v>255000</v>
      </c>
      <c r="E856">
        <v>250248</v>
      </c>
      <c r="F856" s="8">
        <v>15956260</v>
      </c>
      <c r="G856" s="1">
        <v>4068846300000</v>
      </c>
      <c r="H856" s="1">
        <v>3499207920000</v>
      </c>
      <c r="I856">
        <f t="shared" si="13"/>
        <v>0</v>
      </c>
    </row>
    <row r="857" spans="1:9">
      <c r="A857">
        <v>20180525</v>
      </c>
      <c r="B857">
        <v>84990</v>
      </c>
      <c r="C857" s="8">
        <v>255000</v>
      </c>
      <c r="D857" s="8">
        <v>259800</v>
      </c>
      <c r="E857">
        <v>254959</v>
      </c>
      <c r="F857" s="8">
        <v>15956260</v>
      </c>
      <c r="G857" s="1">
        <v>4145436348000</v>
      </c>
      <c r="H857" s="1">
        <v>3565075363200</v>
      </c>
      <c r="I857">
        <f t="shared" si="13"/>
        <v>0</v>
      </c>
    </row>
    <row r="858" spans="1:9">
      <c r="A858">
        <v>20180528</v>
      </c>
      <c r="B858">
        <v>84990</v>
      </c>
      <c r="C858" s="8">
        <v>259800</v>
      </c>
      <c r="D858" s="8">
        <v>261000</v>
      </c>
      <c r="E858">
        <v>256136</v>
      </c>
      <c r="F858" s="8">
        <v>15956260</v>
      </c>
      <c r="G858" s="1">
        <v>4164583860000</v>
      </c>
      <c r="H858" s="1">
        <v>3581542224000</v>
      </c>
      <c r="I858">
        <f t="shared" si="13"/>
        <v>0</v>
      </c>
    </row>
    <row r="859" spans="1:9">
      <c r="A859">
        <v>20180529</v>
      </c>
      <c r="B859">
        <v>84990</v>
      </c>
      <c r="C859" s="8">
        <v>261000</v>
      </c>
      <c r="D859" s="8">
        <v>249000</v>
      </c>
      <c r="E859">
        <v>244360</v>
      </c>
      <c r="F859" s="8">
        <v>15956260</v>
      </c>
      <c r="G859" s="1">
        <v>3973108740000</v>
      </c>
      <c r="H859" s="1">
        <v>3416873616000</v>
      </c>
      <c r="I859">
        <f t="shared" si="13"/>
        <v>0</v>
      </c>
    </row>
    <row r="860" spans="1:9">
      <c r="A860">
        <v>20180530</v>
      </c>
      <c r="B860">
        <v>84990</v>
      </c>
      <c r="C860" s="8">
        <v>249000</v>
      </c>
      <c r="D860" s="8">
        <v>261400</v>
      </c>
      <c r="E860">
        <v>256529</v>
      </c>
      <c r="F860" s="8">
        <v>15956260</v>
      </c>
      <c r="G860" s="1">
        <v>4170966364000</v>
      </c>
      <c r="H860" s="1">
        <v>3587031177600</v>
      </c>
      <c r="I860">
        <f t="shared" si="13"/>
        <v>0</v>
      </c>
    </row>
    <row r="861" spans="1:9">
      <c r="A861">
        <v>20180531</v>
      </c>
      <c r="B861">
        <v>84990</v>
      </c>
      <c r="C861" s="8">
        <v>261400</v>
      </c>
      <c r="D861" s="8">
        <v>265000</v>
      </c>
      <c r="E861">
        <v>260062</v>
      </c>
      <c r="F861" s="8">
        <v>15956260</v>
      </c>
      <c r="G861" s="1">
        <v>4228408900000</v>
      </c>
      <c r="H861" s="1">
        <v>3636431760000</v>
      </c>
      <c r="I861">
        <f t="shared" si="13"/>
        <v>0</v>
      </c>
    </row>
    <row r="862" spans="1:9">
      <c r="A862">
        <v>20180601</v>
      </c>
      <c r="B862">
        <v>84990</v>
      </c>
      <c r="C862" s="8">
        <v>265000</v>
      </c>
      <c r="D862" s="8">
        <v>263500</v>
      </c>
      <c r="E862">
        <v>258590</v>
      </c>
      <c r="F862" s="8">
        <v>15956260</v>
      </c>
      <c r="G862" s="1">
        <v>4204474510000</v>
      </c>
      <c r="H862" s="1">
        <v>3615848184000</v>
      </c>
      <c r="I862">
        <f t="shared" si="13"/>
        <v>0</v>
      </c>
    </row>
    <row r="863" spans="1:9">
      <c r="A863">
        <v>20180604</v>
      </c>
      <c r="B863">
        <v>84990</v>
      </c>
      <c r="C863" s="8">
        <v>263500</v>
      </c>
      <c r="D863" s="8">
        <v>253000</v>
      </c>
      <c r="E863">
        <v>248285</v>
      </c>
      <c r="F863" s="8">
        <v>15956260</v>
      </c>
      <c r="G863" s="1">
        <v>4036933780000</v>
      </c>
      <c r="H863" s="1">
        <v>3471763152000</v>
      </c>
      <c r="I863">
        <f t="shared" si="13"/>
        <v>0</v>
      </c>
    </row>
    <row r="864" spans="1:9">
      <c r="A864">
        <v>20180605</v>
      </c>
      <c r="B864">
        <v>84990</v>
      </c>
      <c r="C864" s="8">
        <v>253000</v>
      </c>
      <c r="D864" s="8">
        <v>245000</v>
      </c>
      <c r="E864">
        <v>240434</v>
      </c>
      <c r="F864" s="8">
        <v>15956260</v>
      </c>
      <c r="G864" s="1">
        <v>3909283700000</v>
      </c>
      <c r="H864" s="1">
        <v>3361984080000</v>
      </c>
      <c r="I864">
        <f t="shared" si="13"/>
        <v>0</v>
      </c>
    </row>
    <row r="865" spans="1:9">
      <c r="A865">
        <v>20180607</v>
      </c>
      <c r="B865">
        <v>84990</v>
      </c>
      <c r="C865" s="8">
        <v>245000</v>
      </c>
      <c r="D865" s="8">
        <v>257100</v>
      </c>
      <c r="E865">
        <v>252309</v>
      </c>
      <c r="F865" s="8">
        <v>15956260</v>
      </c>
      <c r="G865" s="1">
        <v>4102354446000</v>
      </c>
      <c r="H865" s="1">
        <v>3528024926400</v>
      </c>
      <c r="I865">
        <f t="shared" si="13"/>
        <v>0</v>
      </c>
    </row>
    <row r="866" spans="1:9">
      <c r="A866">
        <v>20180608</v>
      </c>
      <c r="B866">
        <v>84990</v>
      </c>
      <c r="C866" s="8">
        <v>257100</v>
      </c>
      <c r="D866" s="8">
        <v>248300</v>
      </c>
      <c r="E866">
        <v>243673</v>
      </c>
      <c r="F866" s="8">
        <v>15956260</v>
      </c>
      <c r="G866" s="1">
        <v>3961939358000</v>
      </c>
      <c r="H866" s="1">
        <v>3407267947200</v>
      </c>
      <c r="I866">
        <f t="shared" si="13"/>
        <v>0</v>
      </c>
    </row>
    <row r="867" spans="1:9">
      <c r="A867">
        <v>20180611</v>
      </c>
      <c r="B867">
        <v>84990</v>
      </c>
      <c r="C867" s="8">
        <v>248300</v>
      </c>
      <c r="D867" s="8">
        <v>245000</v>
      </c>
      <c r="E867">
        <v>240434</v>
      </c>
      <c r="F867" s="8">
        <v>15956260</v>
      </c>
      <c r="G867" s="1">
        <v>3909283700000</v>
      </c>
      <c r="H867" s="1">
        <v>3361984080000</v>
      </c>
      <c r="I867">
        <f t="shared" si="13"/>
        <v>0</v>
      </c>
    </row>
    <row r="868" spans="1:9">
      <c r="A868">
        <v>20180612</v>
      </c>
      <c r="B868">
        <v>84990</v>
      </c>
      <c r="C868" s="8">
        <v>245000</v>
      </c>
      <c r="D868" s="8">
        <v>246500</v>
      </c>
      <c r="E868">
        <v>241906</v>
      </c>
      <c r="F868" s="8">
        <v>15956260</v>
      </c>
      <c r="G868" s="1">
        <v>3933218090000</v>
      </c>
      <c r="H868" s="1">
        <v>3382567656000</v>
      </c>
      <c r="I868">
        <f t="shared" si="13"/>
        <v>0</v>
      </c>
    </row>
    <row r="869" spans="1:9">
      <c r="A869">
        <v>20180614</v>
      </c>
      <c r="B869">
        <v>84990</v>
      </c>
      <c r="C869" s="8">
        <v>246500</v>
      </c>
      <c r="D869" s="8">
        <v>236100</v>
      </c>
      <c r="E869">
        <v>231700</v>
      </c>
      <c r="F869" s="8">
        <v>15956260</v>
      </c>
      <c r="G869" s="1">
        <v>3767272986000</v>
      </c>
      <c r="H869" s="1">
        <v>3239854862400</v>
      </c>
      <c r="I869">
        <f t="shared" si="13"/>
        <v>0</v>
      </c>
    </row>
    <row r="870" spans="1:9">
      <c r="A870">
        <v>20180615</v>
      </c>
      <c r="B870">
        <v>84990</v>
      </c>
      <c r="C870" s="8">
        <v>236100</v>
      </c>
      <c r="D870" s="8">
        <v>232700</v>
      </c>
      <c r="E870">
        <v>228363</v>
      </c>
      <c r="F870" s="8">
        <v>15956260</v>
      </c>
      <c r="G870" s="1">
        <v>3713021702000</v>
      </c>
      <c r="H870" s="1">
        <v>3193198756800</v>
      </c>
      <c r="I870">
        <f t="shared" si="13"/>
        <v>0</v>
      </c>
    </row>
    <row r="871" spans="1:9">
      <c r="A871">
        <v>20180618</v>
      </c>
      <c r="B871">
        <v>84990</v>
      </c>
      <c r="C871" s="8">
        <v>232700</v>
      </c>
      <c r="D871" s="8">
        <v>218900</v>
      </c>
      <c r="E871">
        <v>214821</v>
      </c>
      <c r="F871" s="8">
        <v>15956260</v>
      </c>
      <c r="G871" s="1">
        <v>3492825314000</v>
      </c>
      <c r="H871" s="1">
        <v>3003829857600</v>
      </c>
      <c r="I871">
        <f t="shared" si="13"/>
        <v>0</v>
      </c>
    </row>
    <row r="872" spans="1:9">
      <c r="A872">
        <v>20180619</v>
      </c>
      <c r="B872">
        <v>84990</v>
      </c>
      <c r="C872" s="8">
        <v>218900</v>
      </c>
      <c r="D872" s="8">
        <v>222300</v>
      </c>
      <c r="E872">
        <v>218157</v>
      </c>
      <c r="F872" s="8">
        <v>15956260</v>
      </c>
      <c r="G872" s="1">
        <v>3547076598000</v>
      </c>
      <c r="H872" s="1">
        <v>3050485963200</v>
      </c>
      <c r="I872">
        <f t="shared" si="13"/>
        <v>0</v>
      </c>
    </row>
    <row r="873" spans="1:9">
      <c r="A873">
        <v>20180620</v>
      </c>
      <c r="B873">
        <v>84990</v>
      </c>
      <c r="C873" s="8">
        <v>222300</v>
      </c>
      <c r="D873" s="8">
        <v>234400</v>
      </c>
      <c r="E873">
        <v>230032</v>
      </c>
      <c r="F873" s="8">
        <v>15956260</v>
      </c>
      <c r="G873" s="1">
        <v>3740147344000</v>
      </c>
      <c r="H873" s="1">
        <v>3216526809600</v>
      </c>
      <c r="I873">
        <f t="shared" si="13"/>
        <v>0</v>
      </c>
    </row>
    <row r="874" spans="1:9">
      <c r="A874">
        <v>20180621</v>
      </c>
      <c r="B874">
        <v>84990</v>
      </c>
      <c r="C874" s="8">
        <v>234400</v>
      </c>
      <c r="D874" s="8">
        <v>231000</v>
      </c>
      <c r="E874">
        <v>226695</v>
      </c>
      <c r="F874" s="8">
        <v>15956260</v>
      </c>
      <c r="G874" s="1">
        <v>3685896060000</v>
      </c>
      <c r="H874" s="1">
        <v>3169870704000</v>
      </c>
      <c r="I874">
        <f t="shared" si="13"/>
        <v>0</v>
      </c>
    </row>
    <row r="875" spans="1:9">
      <c r="A875">
        <v>20180622</v>
      </c>
      <c r="B875">
        <v>84990</v>
      </c>
      <c r="C875" s="8">
        <v>231000</v>
      </c>
      <c r="D875" s="8">
        <v>232000</v>
      </c>
      <c r="E875">
        <v>227677</v>
      </c>
      <c r="F875" s="8">
        <v>15956260</v>
      </c>
      <c r="G875" s="1">
        <v>3701852320000</v>
      </c>
      <c r="H875" s="1">
        <v>3183593088000</v>
      </c>
      <c r="I875">
        <f t="shared" si="13"/>
        <v>0</v>
      </c>
    </row>
    <row r="876" spans="1:9">
      <c r="A876">
        <v>20180625</v>
      </c>
      <c r="B876">
        <v>84990</v>
      </c>
      <c r="C876" s="8">
        <v>232000</v>
      </c>
      <c r="D876" s="8">
        <v>230900</v>
      </c>
      <c r="E876">
        <v>226597</v>
      </c>
      <c r="F876" s="8">
        <v>15956260</v>
      </c>
      <c r="G876" s="1">
        <v>3684300434000</v>
      </c>
      <c r="H876" s="1">
        <v>3168498465600</v>
      </c>
      <c r="I876">
        <f t="shared" si="13"/>
        <v>0</v>
      </c>
    </row>
    <row r="877" spans="1:9">
      <c r="A877">
        <v>20180626</v>
      </c>
      <c r="B877">
        <v>84990</v>
      </c>
      <c r="C877" s="8">
        <v>230900</v>
      </c>
      <c r="D877" s="8">
        <v>223800</v>
      </c>
      <c r="E877">
        <v>219629</v>
      </c>
      <c r="F877" s="8">
        <v>15956260</v>
      </c>
      <c r="G877" s="1">
        <v>3571010988000</v>
      </c>
      <c r="H877" s="1">
        <v>3071069539200</v>
      </c>
      <c r="I877">
        <f t="shared" si="13"/>
        <v>0</v>
      </c>
    </row>
    <row r="878" spans="1:9">
      <c r="A878">
        <v>20180627</v>
      </c>
      <c r="B878">
        <v>84990</v>
      </c>
      <c r="C878" s="8">
        <v>223800</v>
      </c>
      <c r="D878" s="8">
        <v>227100</v>
      </c>
      <c r="E878">
        <v>222868</v>
      </c>
      <c r="F878" s="8">
        <v>15956260</v>
      </c>
      <c r="G878" s="1">
        <v>3623666646000</v>
      </c>
      <c r="H878" s="1">
        <v>3116353406400</v>
      </c>
      <c r="I878">
        <f t="shared" si="13"/>
        <v>0</v>
      </c>
    </row>
    <row r="879" spans="1:9">
      <c r="A879">
        <v>20180628</v>
      </c>
      <c r="B879">
        <v>84990</v>
      </c>
      <c r="C879" s="8">
        <v>227100</v>
      </c>
      <c r="D879" s="8">
        <v>227600</v>
      </c>
      <c r="E879">
        <v>223359</v>
      </c>
      <c r="F879" s="8">
        <v>15956260</v>
      </c>
      <c r="G879" s="1">
        <v>3631644776000</v>
      </c>
      <c r="H879" s="1">
        <v>3123214598400</v>
      </c>
      <c r="I879">
        <f t="shared" si="13"/>
        <v>0</v>
      </c>
    </row>
    <row r="880" spans="1:9">
      <c r="A880">
        <v>20180629</v>
      </c>
      <c r="B880">
        <v>84990</v>
      </c>
      <c r="C880" s="8">
        <v>227600</v>
      </c>
      <c r="D880" s="8">
        <v>235600</v>
      </c>
      <c r="E880">
        <v>231209</v>
      </c>
      <c r="F880" s="8">
        <v>15956260</v>
      </c>
      <c r="G880" s="1">
        <v>3759294856000</v>
      </c>
      <c r="H880" s="1">
        <v>3232993670400</v>
      </c>
      <c r="I880">
        <f t="shared" si="13"/>
        <v>0</v>
      </c>
    </row>
    <row r="881" spans="1:9">
      <c r="A881">
        <v>20180702</v>
      </c>
      <c r="B881">
        <v>84990</v>
      </c>
      <c r="C881" s="8">
        <v>235600</v>
      </c>
      <c r="D881" s="8">
        <v>223900</v>
      </c>
      <c r="E881">
        <v>219727</v>
      </c>
      <c r="F881" s="8">
        <v>15956260</v>
      </c>
      <c r="G881" s="1">
        <v>3572606614000</v>
      </c>
      <c r="H881" s="1">
        <v>3072441777600</v>
      </c>
      <c r="I881">
        <f t="shared" si="13"/>
        <v>0</v>
      </c>
    </row>
    <row r="882" spans="1:9">
      <c r="A882">
        <v>20180703</v>
      </c>
      <c r="B882">
        <v>84990</v>
      </c>
      <c r="C882" s="8">
        <v>223900</v>
      </c>
      <c r="D882" s="8">
        <v>222000</v>
      </c>
      <c r="E882">
        <v>217863</v>
      </c>
      <c r="F882" s="8">
        <v>15956260</v>
      </c>
      <c r="G882" s="1">
        <v>3542289720000</v>
      </c>
      <c r="H882" s="1">
        <v>3046369248000</v>
      </c>
      <c r="I882">
        <f t="shared" si="13"/>
        <v>0</v>
      </c>
    </row>
    <row r="883" spans="1:9">
      <c r="A883">
        <v>20180704</v>
      </c>
      <c r="B883">
        <v>84990</v>
      </c>
      <c r="C883" s="8">
        <v>222000</v>
      </c>
      <c r="D883" s="8">
        <v>215500</v>
      </c>
      <c r="E883">
        <v>211484</v>
      </c>
      <c r="F883" s="8">
        <v>15956260</v>
      </c>
      <c r="G883" s="1">
        <v>3438574030000</v>
      </c>
      <c r="H883" s="1">
        <v>2957173752000</v>
      </c>
      <c r="I883">
        <f t="shared" si="13"/>
        <v>0</v>
      </c>
    </row>
    <row r="884" spans="1:9">
      <c r="A884">
        <v>20180705</v>
      </c>
      <c r="B884">
        <v>84990</v>
      </c>
      <c r="C884" s="8">
        <v>215500</v>
      </c>
      <c r="D884" s="8">
        <v>209200</v>
      </c>
      <c r="E884">
        <v>205301</v>
      </c>
      <c r="F884" s="8">
        <v>15956260</v>
      </c>
      <c r="G884" s="1">
        <v>3338049592000</v>
      </c>
      <c r="H884" s="1">
        <v>2870722732800</v>
      </c>
      <c r="I884">
        <f t="shared" si="13"/>
        <v>0</v>
      </c>
    </row>
    <row r="885" spans="1:9">
      <c r="A885">
        <v>20180706</v>
      </c>
      <c r="B885">
        <v>84990</v>
      </c>
      <c r="C885" s="8">
        <v>209200</v>
      </c>
      <c r="D885" s="8">
        <v>217100</v>
      </c>
      <c r="E885">
        <v>213054</v>
      </c>
      <c r="F885" s="8">
        <v>15956260</v>
      </c>
      <c r="G885" s="1">
        <v>3464104046000</v>
      </c>
      <c r="H885" s="1">
        <v>2979129566400</v>
      </c>
      <c r="I885">
        <f t="shared" si="13"/>
        <v>0</v>
      </c>
    </row>
    <row r="886" spans="1:9">
      <c r="A886">
        <v>20180709</v>
      </c>
      <c r="B886">
        <v>84990</v>
      </c>
      <c r="C886" s="8">
        <v>217100</v>
      </c>
      <c r="D886" s="8">
        <v>228700</v>
      </c>
      <c r="E886">
        <v>224438</v>
      </c>
      <c r="F886" s="8">
        <v>15956260</v>
      </c>
      <c r="G886" s="1">
        <v>3649196662000</v>
      </c>
      <c r="H886" s="1">
        <v>3138309220800</v>
      </c>
      <c r="I886">
        <f t="shared" si="13"/>
        <v>0</v>
      </c>
    </row>
    <row r="887" spans="1:9">
      <c r="A887">
        <v>20180710</v>
      </c>
      <c r="B887">
        <v>84990</v>
      </c>
      <c r="C887" s="8">
        <v>228700</v>
      </c>
      <c r="D887" s="8">
        <v>231000</v>
      </c>
      <c r="E887">
        <v>226695</v>
      </c>
      <c r="F887" s="8">
        <v>15956260</v>
      </c>
      <c r="G887" s="1">
        <v>3685896060000</v>
      </c>
      <c r="H887" s="1">
        <v>3169870704000</v>
      </c>
      <c r="I887">
        <f t="shared" si="13"/>
        <v>0</v>
      </c>
    </row>
    <row r="888" spans="1:9">
      <c r="A888">
        <v>20180711</v>
      </c>
      <c r="B888">
        <v>84990</v>
      </c>
      <c r="C888" s="8">
        <v>231000</v>
      </c>
      <c r="D888" s="8">
        <v>227000</v>
      </c>
      <c r="E888">
        <v>222770</v>
      </c>
      <c r="F888" s="8">
        <v>15956260</v>
      </c>
      <c r="G888" s="1">
        <v>3622071020000</v>
      </c>
      <c r="H888" s="1">
        <v>3114981168000</v>
      </c>
      <c r="I888">
        <f t="shared" si="13"/>
        <v>0</v>
      </c>
    </row>
    <row r="889" spans="1:9">
      <c r="A889">
        <v>20180712</v>
      </c>
      <c r="B889">
        <v>84990</v>
      </c>
      <c r="C889" s="8">
        <v>227000</v>
      </c>
      <c r="D889" s="8">
        <v>228200</v>
      </c>
      <c r="E889">
        <v>223947</v>
      </c>
      <c r="F889" s="8">
        <v>15956260</v>
      </c>
      <c r="G889" s="1">
        <v>3641218532000</v>
      </c>
      <c r="H889" s="1">
        <v>3131448028800</v>
      </c>
      <c r="I889">
        <f t="shared" si="13"/>
        <v>0</v>
      </c>
    </row>
    <row r="890" spans="1:9">
      <c r="A890">
        <v>20180713</v>
      </c>
      <c r="B890">
        <v>84990</v>
      </c>
      <c r="C890" s="8">
        <v>228200</v>
      </c>
      <c r="D890" s="8">
        <v>235500</v>
      </c>
      <c r="E890">
        <v>231111</v>
      </c>
      <c r="F890" s="8">
        <v>15956260</v>
      </c>
      <c r="G890" s="1">
        <v>3757699230000</v>
      </c>
      <c r="H890" s="1">
        <v>3231621432000</v>
      </c>
      <c r="I890">
        <f t="shared" si="13"/>
        <v>0</v>
      </c>
    </row>
    <row r="891" spans="1:9">
      <c r="A891">
        <v>20180716</v>
      </c>
      <c r="B891">
        <v>84990</v>
      </c>
      <c r="C891" s="8">
        <v>235500</v>
      </c>
      <c r="D891" s="8">
        <v>244900</v>
      </c>
      <c r="E891">
        <v>240336</v>
      </c>
      <c r="F891" s="8">
        <v>15956260</v>
      </c>
      <c r="G891" s="1">
        <v>3907688074000</v>
      </c>
      <c r="H891" s="1">
        <v>3360611841600</v>
      </c>
      <c r="I891">
        <f t="shared" si="13"/>
        <v>0</v>
      </c>
    </row>
    <row r="892" spans="1:9">
      <c r="A892">
        <v>20180717</v>
      </c>
      <c r="B892">
        <v>84990</v>
      </c>
      <c r="C892" s="8">
        <v>244900</v>
      </c>
      <c r="D892" s="8">
        <v>235800</v>
      </c>
      <c r="E892">
        <v>231406</v>
      </c>
      <c r="F892" s="8">
        <v>15956260</v>
      </c>
      <c r="G892" s="1">
        <v>3762486108000</v>
      </c>
      <c r="H892" s="1">
        <v>3235738147200</v>
      </c>
      <c r="I892">
        <f t="shared" si="13"/>
        <v>0</v>
      </c>
    </row>
    <row r="893" spans="1:9">
      <c r="A893">
        <v>20180718</v>
      </c>
      <c r="B893">
        <v>84990</v>
      </c>
      <c r="C893" s="8">
        <v>235800</v>
      </c>
      <c r="D893" s="8">
        <v>237700</v>
      </c>
      <c r="E893">
        <v>233270</v>
      </c>
      <c r="F893" s="8">
        <v>15956260</v>
      </c>
      <c r="G893" s="1">
        <v>3792803002000</v>
      </c>
      <c r="H893" s="1">
        <v>3261810676800</v>
      </c>
      <c r="I893">
        <f t="shared" si="13"/>
        <v>0</v>
      </c>
    </row>
    <row r="894" spans="1:9">
      <c r="A894">
        <v>20180719</v>
      </c>
      <c r="B894">
        <v>84990</v>
      </c>
      <c r="C894" s="8">
        <v>237700</v>
      </c>
      <c r="D894" s="8">
        <v>231700</v>
      </c>
      <c r="E894">
        <v>227382</v>
      </c>
      <c r="F894" s="8">
        <v>15956260</v>
      </c>
      <c r="G894" s="1">
        <v>3697065442000</v>
      </c>
      <c r="H894" s="1">
        <v>3179476372800</v>
      </c>
      <c r="I894">
        <f t="shared" si="13"/>
        <v>0</v>
      </c>
    </row>
    <row r="895" spans="1:9">
      <c r="A895">
        <v>20180720</v>
      </c>
      <c r="B895">
        <v>84990</v>
      </c>
      <c r="C895" s="8">
        <v>231700</v>
      </c>
      <c r="D895" s="8">
        <v>224400</v>
      </c>
      <c r="E895">
        <v>220218</v>
      </c>
      <c r="F895" s="8">
        <v>15956260</v>
      </c>
      <c r="G895" s="1">
        <v>3580584744000</v>
      </c>
      <c r="H895" s="1">
        <v>3079302969600</v>
      </c>
      <c r="I895">
        <f t="shared" si="13"/>
        <v>0</v>
      </c>
    </row>
    <row r="896" spans="1:9">
      <c r="A896">
        <v>20180723</v>
      </c>
      <c r="B896">
        <v>84990</v>
      </c>
      <c r="C896" s="8">
        <v>224400</v>
      </c>
      <c r="D896" s="8">
        <v>209500</v>
      </c>
      <c r="E896">
        <v>205596</v>
      </c>
      <c r="F896" s="8">
        <v>15956260</v>
      </c>
      <c r="G896" s="1">
        <v>3342836470000</v>
      </c>
      <c r="H896" s="1">
        <v>2874839448000</v>
      </c>
      <c r="I896">
        <f t="shared" si="13"/>
        <v>0</v>
      </c>
    </row>
    <row r="897" spans="1:9">
      <c r="A897">
        <v>20180724</v>
      </c>
      <c r="B897">
        <v>84990</v>
      </c>
      <c r="C897" s="8">
        <v>209500</v>
      </c>
      <c r="D897" s="8">
        <v>204300</v>
      </c>
      <c r="E897">
        <v>200493</v>
      </c>
      <c r="F897" s="8">
        <v>15956260</v>
      </c>
      <c r="G897" s="1">
        <v>3259863918000</v>
      </c>
      <c r="H897" s="1">
        <v>2803483051200</v>
      </c>
      <c r="I897">
        <f t="shared" si="13"/>
        <v>0</v>
      </c>
    </row>
    <row r="898" spans="1:9">
      <c r="A898">
        <v>20180725</v>
      </c>
      <c r="B898">
        <v>84990</v>
      </c>
      <c r="C898" s="8">
        <v>204300</v>
      </c>
      <c r="D898" s="8">
        <v>193600</v>
      </c>
      <c r="E898">
        <v>189992</v>
      </c>
      <c r="F898" s="8">
        <v>15956260</v>
      </c>
      <c r="G898" s="1">
        <v>3089131936000</v>
      </c>
      <c r="H898" s="1">
        <v>2656653542400</v>
      </c>
      <c r="I898">
        <f t="shared" si="13"/>
        <v>0</v>
      </c>
    </row>
    <row r="899" spans="1:9">
      <c r="A899">
        <v>20180726</v>
      </c>
      <c r="B899">
        <v>84990</v>
      </c>
      <c r="C899" s="8">
        <v>193600</v>
      </c>
      <c r="D899" s="8">
        <v>198400</v>
      </c>
      <c r="E899">
        <v>194703</v>
      </c>
      <c r="F899" s="8">
        <v>15956260</v>
      </c>
      <c r="G899" s="1">
        <v>3165721984000</v>
      </c>
      <c r="H899" s="1">
        <v>2722520985600</v>
      </c>
      <c r="I899">
        <f t="shared" ref="I899:I962" si="14">IF(C899*F899=D898*F898,0,1)</f>
        <v>0</v>
      </c>
    </row>
    <row r="900" spans="1:9">
      <c r="A900">
        <v>20180727</v>
      </c>
      <c r="B900">
        <v>84990</v>
      </c>
      <c r="C900" s="8">
        <v>198400</v>
      </c>
      <c r="D900" s="8">
        <v>199500</v>
      </c>
      <c r="E900">
        <v>195782</v>
      </c>
      <c r="F900" s="8">
        <v>15956260</v>
      </c>
      <c r="G900" s="1">
        <v>3183273870000</v>
      </c>
      <c r="H900" s="1">
        <v>2737615608000</v>
      </c>
      <c r="I900">
        <f t="shared" si="14"/>
        <v>0</v>
      </c>
    </row>
    <row r="901" spans="1:9">
      <c r="A901">
        <v>20180730</v>
      </c>
      <c r="B901">
        <v>84990</v>
      </c>
      <c r="C901" s="8">
        <v>199500</v>
      </c>
      <c r="D901" s="8">
        <v>192300</v>
      </c>
      <c r="E901">
        <v>188716</v>
      </c>
      <c r="F901" s="8">
        <v>15956260</v>
      </c>
      <c r="G901" s="1">
        <v>3068388798000</v>
      </c>
      <c r="H901" s="1">
        <v>2638814443200</v>
      </c>
      <c r="I901">
        <f t="shared" si="14"/>
        <v>0</v>
      </c>
    </row>
    <row r="902" spans="1:9">
      <c r="A902">
        <v>20180731</v>
      </c>
      <c r="B902">
        <v>84990</v>
      </c>
      <c r="C902" s="8">
        <v>192300</v>
      </c>
      <c r="D902" s="8">
        <v>199600</v>
      </c>
      <c r="E902">
        <v>195880</v>
      </c>
      <c r="F902" s="8">
        <v>15956260</v>
      </c>
      <c r="G902" s="1">
        <v>3184869496000</v>
      </c>
      <c r="H902" s="1">
        <v>2738987846400</v>
      </c>
      <c r="I902">
        <f t="shared" si="14"/>
        <v>0</v>
      </c>
    </row>
    <row r="903" spans="1:9">
      <c r="A903">
        <v>20180801</v>
      </c>
      <c r="B903">
        <v>84990</v>
      </c>
      <c r="C903" s="8">
        <v>199600</v>
      </c>
      <c r="D903" s="8">
        <v>207200</v>
      </c>
      <c r="E903">
        <v>203339</v>
      </c>
      <c r="F903" s="8">
        <v>15956260</v>
      </c>
      <c r="G903" s="1">
        <v>3306137072000</v>
      </c>
      <c r="H903" s="1">
        <v>2843277964800</v>
      </c>
      <c r="I903">
        <f t="shared" si="14"/>
        <v>0</v>
      </c>
    </row>
    <row r="904" spans="1:9">
      <c r="A904">
        <v>20180802</v>
      </c>
      <c r="B904">
        <v>84990</v>
      </c>
      <c r="C904" s="8">
        <v>207200</v>
      </c>
      <c r="D904" s="8">
        <v>198300</v>
      </c>
      <c r="E904">
        <v>194604</v>
      </c>
      <c r="F904" s="8">
        <v>15956260</v>
      </c>
      <c r="G904" s="1">
        <v>3164126358000</v>
      </c>
      <c r="H904" s="1">
        <v>2721148747200</v>
      </c>
      <c r="I904">
        <f t="shared" si="14"/>
        <v>0</v>
      </c>
    </row>
    <row r="905" spans="1:9">
      <c r="A905">
        <v>20180803</v>
      </c>
      <c r="B905">
        <v>84990</v>
      </c>
      <c r="C905" s="8">
        <v>198300</v>
      </c>
      <c r="D905" s="8">
        <v>207700</v>
      </c>
      <c r="E905">
        <v>203829</v>
      </c>
      <c r="F905" s="8">
        <v>15956260</v>
      </c>
      <c r="G905" s="1">
        <v>3314115202000</v>
      </c>
      <c r="H905" s="1">
        <v>2850139156800</v>
      </c>
      <c r="I905">
        <f t="shared" si="14"/>
        <v>0</v>
      </c>
    </row>
    <row r="906" spans="1:9">
      <c r="A906">
        <v>20180806</v>
      </c>
      <c r="B906">
        <v>84990</v>
      </c>
      <c r="C906" s="8">
        <v>207700</v>
      </c>
      <c r="D906" s="8">
        <v>198700</v>
      </c>
      <c r="E906">
        <v>194997</v>
      </c>
      <c r="F906" s="8">
        <v>15956260</v>
      </c>
      <c r="G906" s="1">
        <v>3170508862000</v>
      </c>
      <c r="H906" s="1">
        <v>2726637700800</v>
      </c>
      <c r="I906">
        <f t="shared" si="14"/>
        <v>0</v>
      </c>
    </row>
    <row r="907" spans="1:9">
      <c r="A907">
        <v>20180807</v>
      </c>
      <c r="B907">
        <v>84990</v>
      </c>
      <c r="C907" s="8">
        <v>198700</v>
      </c>
      <c r="D907" s="8">
        <v>205300</v>
      </c>
      <c r="E907">
        <v>201474</v>
      </c>
      <c r="F907" s="8">
        <v>15956260</v>
      </c>
      <c r="G907" s="1">
        <v>3275820178000</v>
      </c>
      <c r="H907" s="1">
        <v>2817205435200</v>
      </c>
      <c r="I907">
        <f t="shared" si="14"/>
        <v>0</v>
      </c>
    </row>
    <row r="908" spans="1:9">
      <c r="A908">
        <v>20180808</v>
      </c>
      <c r="B908">
        <v>84990</v>
      </c>
      <c r="C908" s="8">
        <v>205300</v>
      </c>
      <c r="D908" s="8">
        <v>199000</v>
      </c>
      <c r="E908">
        <v>195291</v>
      </c>
      <c r="F908" s="8">
        <v>15956260</v>
      </c>
      <c r="G908" s="1">
        <v>3175295740000</v>
      </c>
      <c r="H908" s="1">
        <v>2730754416000</v>
      </c>
      <c r="I908">
        <f t="shared" si="14"/>
        <v>0</v>
      </c>
    </row>
    <row r="909" spans="1:9">
      <c r="A909">
        <v>20180809</v>
      </c>
      <c r="B909">
        <v>84990</v>
      </c>
      <c r="C909" s="8">
        <v>199000</v>
      </c>
      <c r="D909" s="8">
        <v>203900</v>
      </c>
      <c r="E909">
        <v>200100</v>
      </c>
      <c r="F909" s="8">
        <v>15956260</v>
      </c>
      <c r="G909" s="1">
        <v>3253481414000</v>
      </c>
      <c r="H909" s="1">
        <v>2797994097600</v>
      </c>
      <c r="I909">
        <f t="shared" si="14"/>
        <v>0</v>
      </c>
    </row>
    <row r="910" spans="1:9">
      <c r="A910">
        <v>20180810</v>
      </c>
      <c r="B910">
        <v>84990</v>
      </c>
      <c r="C910" s="8">
        <v>203900</v>
      </c>
      <c r="D910" s="8">
        <v>202500</v>
      </c>
      <c r="E910">
        <v>198726</v>
      </c>
      <c r="F910" s="8">
        <v>15956260</v>
      </c>
      <c r="G910" s="1">
        <v>3231142650000</v>
      </c>
      <c r="H910" s="1">
        <v>2778782760000</v>
      </c>
      <c r="I910">
        <f t="shared" si="14"/>
        <v>0</v>
      </c>
    </row>
    <row r="911" spans="1:9">
      <c r="A911">
        <v>20180813</v>
      </c>
      <c r="B911">
        <v>84990</v>
      </c>
      <c r="C911" s="8">
        <v>202500</v>
      </c>
      <c r="D911" s="8">
        <v>196400</v>
      </c>
      <c r="E911">
        <v>192740</v>
      </c>
      <c r="F911" s="8">
        <v>15956260</v>
      </c>
      <c r="G911" s="1">
        <v>3133809464000</v>
      </c>
      <c r="H911" s="1">
        <v>2695076217600</v>
      </c>
      <c r="I911">
        <f t="shared" si="14"/>
        <v>0</v>
      </c>
    </row>
    <row r="912" spans="1:9">
      <c r="A912">
        <v>20180814</v>
      </c>
      <c r="B912">
        <v>84990</v>
      </c>
      <c r="C912" s="8">
        <v>196400</v>
      </c>
      <c r="D912" s="8">
        <v>197900</v>
      </c>
      <c r="E912">
        <v>194212</v>
      </c>
      <c r="F912" s="8">
        <v>15956260</v>
      </c>
      <c r="G912" s="1">
        <v>3157743854000</v>
      </c>
      <c r="H912" s="1">
        <v>2715659793600</v>
      </c>
      <c r="I912">
        <f t="shared" si="14"/>
        <v>0</v>
      </c>
    </row>
    <row r="913" spans="1:9">
      <c r="A913">
        <v>20180816</v>
      </c>
      <c r="B913">
        <v>84990</v>
      </c>
      <c r="C913" s="8">
        <v>197900</v>
      </c>
      <c r="D913" s="8">
        <v>193700</v>
      </c>
      <c r="E913">
        <v>190090</v>
      </c>
      <c r="F913" s="8">
        <v>15956260</v>
      </c>
      <c r="G913" s="1">
        <v>3090727562000</v>
      </c>
      <c r="H913" s="1">
        <v>2658025780800</v>
      </c>
      <c r="I913">
        <f t="shared" si="14"/>
        <v>0</v>
      </c>
    </row>
    <row r="914" spans="1:9">
      <c r="A914">
        <v>20180817</v>
      </c>
      <c r="B914">
        <v>84990</v>
      </c>
      <c r="C914" s="8">
        <v>193700</v>
      </c>
      <c r="D914" s="8">
        <v>201400</v>
      </c>
      <c r="E914">
        <v>197647</v>
      </c>
      <c r="F914" s="8">
        <v>15956260</v>
      </c>
      <c r="G914" s="1">
        <v>3213590764000</v>
      </c>
      <c r="H914" s="1">
        <v>2763688137600</v>
      </c>
      <c r="I914">
        <f t="shared" si="14"/>
        <v>0</v>
      </c>
    </row>
    <row r="915" spans="1:9">
      <c r="A915">
        <v>20180820</v>
      </c>
      <c r="B915">
        <v>84990</v>
      </c>
      <c r="C915" s="8">
        <v>201400</v>
      </c>
      <c r="D915" s="8">
        <v>201000</v>
      </c>
      <c r="E915">
        <v>197254</v>
      </c>
      <c r="F915" s="8">
        <v>15956260</v>
      </c>
      <c r="G915" s="1">
        <v>3207208260000</v>
      </c>
      <c r="H915" s="1">
        <v>2758199184000</v>
      </c>
      <c r="I915">
        <f t="shared" si="14"/>
        <v>0</v>
      </c>
    </row>
    <row r="916" spans="1:9">
      <c r="A916">
        <v>20180821</v>
      </c>
      <c r="B916">
        <v>84990</v>
      </c>
      <c r="C916" s="8">
        <v>201000</v>
      </c>
      <c r="D916" s="8">
        <v>217200</v>
      </c>
      <c r="E916">
        <v>213152</v>
      </c>
      <c r="F916" s="8">
        <v>15956260</v>
      </c>
      <c r="G916" s="1">
        <v>3465699672000</v>
      </c>
      <c r="H916" s="1">
        <v>2980501804800</v>
      </c>
      <c r="I916">
        <f t="shared" si="14"/>
        <v>0</v>
      </c>
    </row>
    <row r="917" spans="1:9">
      <c r="A917">
        <v>20180822</v>
      </c>
      <c r="B917">
        <v>84990</v>
      </c>
      <c r="C917" s="8">
        <v>217200</v>
      </c>
      <c r="D917" s="8">
        <v>217100</v>
      </c>
      <c r="E917">
        <v>213054</v>
      </c>
      <c r="F917" s="8">
        <v>15956260</v>
      </c>
      <c r="G917" s="1">
        <v>3464104046000</v>
      </c>
      <c r="H917" s="1">
        <v>2979129566400</v>
      </c>
      <c r="I917">
        <f t="shared" si="14"/>
        <v>0</v>
      </c>
    </row>
    <row r="918" spans="1:9">
      <c r="A918">
        <v>20180823</v>
      </c>
      <c r="B918">
        <v>84990</v>
      </c>
      <c r="C918" s="8">
        <v>217100</v>
      </c>
      <c r="D918" s="8">
        <v>217500</v>
      </c>
      <c r="E918">
        <v>213447</v>
      </c>
      <c r="F918" s="8">
        <v>15956260</v>
      </c>
      <c r="G918" s="1">
        <v>3470486550000</v>
      </c>
      <c r="H918" s="1">
        <v>2984618520000</v>
      </c>
      <c r="I918">
        <f t="shared" si="14"/>
        <v>0</v>
      </c>
    </row>
    <row r="919" spans="1:9">
      <c r="A919">
        <v>20180824</v>
      </c>
      <c r="B919">
        <v>84990</v>
      </c>
      <c r="C919" s="8">
        <v>217500</v>
      </c>
      <c r="D919" s="8">
        <v>221100</v>
      </c>
      <c r="E919">
        <v>216980</v>
      </c>
      <c r="F919" s="8">
        <v>15956260</v>
      </c>
      <c r="G919" s="1">
        <v>3527929086000</v>
      </c>
      <c r="H919" s="1">
        <v>3034019102400</v>
      </c>
      <c r="I919">
        <f t="shared" si="14"/>
        <v>0</v>
      </c>
    </row>
    <row r="920" spans="1:9">
      <c r="A920">
        <v>20180827</v>
      </c>
      <c r="B920">
        <v>84990</v>
      </c>
      <c r="C920" s="8">
        <v>221100</v>
      </c>
      <c r="D920" s="8">
        <v>220800</v>
      </c>
      <c r="E920">
        <v>216685</v>
      </c>
      <c r="F920" s="8">
        <v>15956260</v>
      </c>
      <c r="G920" s="1">
        <v>3523142208000</v>
      </c>
      <c r="H920" s="1">
        <v>3029902387200</v>
      </c>
      <c r="I920">
        <f t="shared" si="14"/>
        <v>0</v>
      </c>
    </row>
    <row r="921" spans="1:9">
      <c r="A921">
        <v>20180828</v>
      </c>
      <c r="B921">
        <v>84990</v>
      </c>
      <c r="C921" s="8">
        <v>220800</v>
      </c>
      <c r="D921" s="8">
        <v>221000</v>
      </c>
      <c r="E921">
        <v>216881</v>
      </c>
      <c r="F921" s="8">
        <v>15956260</v>
      </c>
      <c r="G921" s="1">
        <v>3526333460000</v>
      </c>
      <c r="H921" s="1">
        <v>3032646864000</v>
      </c>
      <c r="I921">
        <f t="shared" si="14"/>
        <v>0</v>
      </c>
    </row>
    <row r="922" spans="1:9">
      <c r="A922">
        <v>20180829</v>
      </c>
      <c r="B922">
        <v>84990</v>
      </c>
      <c r="C922" s="8">
        <v>221000</v>
      </c>
      <c r="D922" s="8">
        <v>223500</v>
      </c>
      <c r="E922">
        <v>219335</v>
      </c>
      <c r="F922" s="8">
        <v>15956260</v>
      </c>
      <c r="G922" s="1">
        <v>3566224110000</v>
      </c>
      <c r="H922" s="1">
        <v>3066952824000</v>
      </c>
      <c r="I922">
        <f t="shared" si="14"/>
        <v>0</v>
      </c>
    </row>
    <row r="923" spans="1:9">
      <c r="A923">
        <v>20180830</v>
      </c>
      <c r="B923">
        <v>84990</v>
      </c>
      <c r="C923" s="8">
        <v>223500</v>
      </c>
      <c r="D923" s="8">
        <v>224800</v>
      </c>
      <c r="E923">
        <v>220611</v>
      </c>
      <c r="F923" s="8">
        <v>15956260</v>
      </c>
      <c r="G923" s="1">
        <v>3586967248000</v>
      </c>
      <c r="H923" s="1">
        <v>3084791923200</v>
      </c>
      <c r="I923">
        <f t="shared" si="14"/>
        <v>0</v>
      </c>
    </row>
    <row r="924" spans="1:9">
      <c r="A924">
        <v>20180831</v>
      </c>
      <c r="B924">
        <v>84990</v>
      </c>
      <c r="C924" s="8">
        <v>224800</v>
      </c>
      <c r="D924" s="8">
        <v>237100</v>
      </c>
      <c r="E924">
        <v>232681</v>
      </c>
      <c r="F924" s="8">
        <v>15956260</v>
      </c>
      <c r="G924" s="1">
        <v>3783229246000</v>
      </c>
      <c r="H924" s="1">
        <v>3253577246400</v>
      </c>
      <c r="I924">
        <f t="shared" si="14"/>
        <v>0</v>
      </c>
    </row>
    <row r="925" spans="1:9">
      <c r="A925">
        <v>20180903</v>
      </c>
      <c r="B925">
        <v>84990</v>
      </c>
      <c r="C925" s="8">
        <v>237100</v>
      </c>
      <c r="D925" s="8">
        <v>235000</v>
      </c>
      <c r="E925">
        <v>230621</v>
      </c>
      <c r="F925" s="8">
        <v>15956260</v>
      </c>
      <c r="G925" s="1">
        <v>3749721100000</v>
      </c>
      <c r="H925" s="1">
        <v>3224760240000</v>
      </c>
      <c r="I925">
        <f t="shared" si="14"/>
        <v>0</v>
      </c>
    </row>
    <row r="926" spans="1:9">
      <c r="A926">
        <v>20180904</v>
      </c>
      <c r="B926">
        <v>84990</v>
      </c>
      <c r="C926" s="8">
        <v>235000</v>
      </c>
      <c r="D926" s="8">
        <v>238000</v>
      </c>
      <c r="E926">
        <v>233565</v>
      </c>
      <c r="F926" s="8">
        <v>15956260</v>
      </c>
      <c r="G926" s="1">
        <v>3797589880000</v>
      </c>
      <c r="H926" s="1">
        <v>3265927392000</v>
      </c>
      <c r="I926">
        <f t="shared" si="14"/>
        <v>0</v>
      </c>
    </row>
    <row r="927" spans="1:9">
      <c r="A927">
        <v>20180905</v>
      </c>
      <c r="B927">
        <v>84990</v>
      </c>
      <c r="C927" s="8">
        <v>238000</v>
      </c>
      <c r="D927" s="8">
        <v>234400</v>
      </c>
      <c r="E927">
        <v>230032</v>
      </c>
      <c r="F927" s="8">
        <v>15956260</v>
      </c>
      <c r="G927" s="1">
        <v>3740147344000</v>
      </c>
      <c r="H927" s="1">
        <v>3216526809600</v>
      </c>
      <c r="I927">
        <f t="shared" si="14"/>
        <v>0</v>
      </c>
    </row>
    <row r="928" spans="1:9">
      <c r="A928">
        <v>20180906</v>
      </c>
      <c r="B928">
        <v>84990</v>
      </c>
      <c r="C928" s="8">
        <v>234400</v>
      </c>
      <c r="D928" s="8">
        <v>224500</v>
      </c>
      <c r="E928">
        <v>220316</v>
      </c>
      <c r="F928" s="8">
        <v>15956260</v>
      </c>
      <c r="G928" s="1">
        <v>3582180370000</v>
      </c>
      <c r="H928" s="1">
        <v>3080675208000</v>
      </c>
      <c r="I928">
        <f t="shared" si="14"/>
        <v>0</v>
      </c>
    </row>
    <row r="929" spans="1:9">
      <c r="A929">
        <v>20180907</v>
      </c>
      <c r="B929">
        <v>84990</v>
      </c>
      <c r="C929" s="8">
        <v>224500</v>
      </c>
      <c r="D929" s="8">
        <v>225000</v>
      </c>
      <c r="E929">
        <v>220807</v>
      </c>
      <c r="F929" s="8">
        <v>15956260</v>
      </c>
      <c r="G929" s="1">
        <v>3590158500000</v>
      </c>
      <c r="H929" s="1">
        <v>3087536400000</v>
      </c>
      <c r="I929">
        <f t="shared" si="14"/>
        <v>0</v>
      </c>
    </row>
    <row r="930" spans="1:9">
      <c r="A930">
        <v>20180910</v>
      </c>
      <c r="B930">
        <v>84990</v>
      </c>
      <c r="C930" s="8">
        <v>225000</v>
      </c>
      <c r="D930" s="8">
        <v>221800</v>
      </c>
      <c r="E930">
        <v>217667</v>
      </c>
      <c r="F930" s="8">
        <v>15956260</v>
      </c>
      <c r="G930" s="1">
        <v>3539098468000</v>
      </c>
      <c r="H930" s="1">
        <v>3043624771200</v>
      </c>
      <c r="I930">
        <f t="shared" si="14"/>
        <v>0</v>
      </c>
    </row>
    <row r="931" spans="1:9">
      <c r="A931">
        <v>20180911</v>
      </c>
      <c r="B931">
        <v>84990</v>
      </c>
      <c r="C931" s="8">
        <v>221800</v>
      </c>
      <c r="D931" s="8">
        <v>222800</v>
      </c>
      <c r="E931">
        <v>218648</v>
      </c>
      <c r="F931" s="8">
        <v>15956260</v>
      </c>
      <c r="G931" s="1">
        <v>3555054728000</v>
      </c>
      <c r="H931" s="1">
        <v>3057347155200</v>
      </c>
      <c r="I931">
        <f t="shared" si="14"/>
        <v>0</v>
      </c>
    </row>
    <row r="932" spans="1:9">
      <c r="A932">
        <v>20180912</v>
      </c>
      <c r="B932">
        <v>84990</v>
      </c>
      <c r="C932" s="8">
        <v>222800</v>
      </c>
      <c r="D932" s="8">
        <v>230100</v>
      </c>
      <c r="E932">
        <v>225812</v>
      </c>
      <c r="F932" s="8">
        <v>15956260</v>
      </c>
      <c r="G932" s="1">
        <v>3671535426000</v>
      </c>
      <c r="H932" s="1">
        <v>3157520558400</v>
      </c>
      <c r="I932">
        <f t="shared" si="14"/>
        <v>0</v>
      </c>
    </row>
    <row r="933" spans="1:9">
      <c r="A933">
        <v>20180913</v>
      </c>
      <c r="B933">
        <v>84990</v>
      </c>
      <c r="C933" s="8">
        <v>230100</v>
      </c>
      <c r="D933" s="8">
        <v>232300</v>
      </c>
      <c r="E933">
        <v>227971</v>
      </c>
      <c r="F933" s="8">
        <v>15956260</v>
      </c>
      <c r="G933" s="1">
        <v>3706639198000</v>
      </c>
      <c r="H933" s="1">
        <v>3187709803200</v>
      </c>
      <c r="I933">
        <f t="shared" si="14"/>
        <v>0</v>
      </c>
    </row>
    <row r="934" spans="1:9">
      <c r="A934">
        <v>20180914</v>
      </c>
      <c r="B934">
        <v>84990</v>
      </c>
      <c r="C934" s="8">
        <v>232300</v>
      </c>
      <c r="D934" s="8">
        <v>240300</v>
      </c>
      <c r="E934">
        <v>235822</v>
      </c>
      <c r="F934" s="8">
        <v>15956260</v>
      </c>
      <c r="G934" s="1">
        <v>3834289278000</v>
      </c>
      <c r="H934" s="1">
        <v>3297488875200</v>
      </c>
      <c r="I934">
        <f t="shared" si="14"/>
        <v>0</v>
      </c>
    </row>
    <row r="935" spans="1:9">
      <c r="A935">
        <v>20180917</v>
      </c>
      <c r="B935">
        <v>84990</v>
      </c>
      <c r="C935" s="8">
        <v>240300</v>
      </c>
      <c r="D935" s="8">
        <v>241300</v>
      </c>
      <c r="E935">
        <v>236803</v>
      </c>
      <c r="F935" s="8">
        <v>15956260</v>
      </c>
      <c r="G935" s="1">
        <v>3850245538000</v>
      </c>
      <c r="H935" s="1">
        <v>3311211259200</v>
      </c>
      <c r="I935">
        <f t="shared" si="14"/>
        <v>0</v>
      </c>
    </row>
    <row r="936" spans="1:9">
      <c r="A936">
        <v>20180918</v>
      </c>
      <c r="B936">
        <v>84990</v>
      </c>
      <c r="C936" s="8">
        <v>241300</v>
      </c>
      <c r="D936" s="8">
        <v>243000</v>
      </c>
      <c r="E936">
        <v>238472</v>
      </c>
      <c r="F936" s="8">
        <v>15956260</v>
      </c>
      <c r="G936" s="1">
        <v>3877371180000</v>
      </c>
      <c r="H936" s="1">
        <v>3334539312000</v>
      </c>
      <c r="I936">
        <f t="shared" si="14"/>
        <v>0</v>
      </c>
    </row>
    <row r="937" spans="1:9">
      <c r="A937">
        <v>20180919</v>
      </c>
      <c r="B937">
        <v>84990</v>
      </c>
      <c r="C937" s="8">
        <v>243000</v>
      </c>
      <c r="D937" s="8">
        <v>243000</v>
      </c>
      <c r="E937">
        <v>238472</v>
      </c>
      <c r="F937" s="8">
        <v>15956260</v>
      </c>
      <c r="G937" s="1">
        <v>3877371180000</v>
      </c>
      <c r="H937" s="1">
        <v>3334539312000</v>
      </c>
      <c r="I937">
        <f t="shared" si="14"/>
        <v>0</v>
      </c>
    </row>
    <row r="938" spans="1:9">
      <c r="A938">
        <v>20180920</v>
      </c>
      <c r="B938">
        <v>84990</v>
      </c>
      <c r="C938" s="8">
        <v>243000</v>
      </c>
      <c r="D938" s="8">
        <v>246100</v>
      </c>
      <c r="E938">
        <v>241514</v>
      </c>
      <c r="F938" s="8">
        <v>15956260</v>
      </c>
      <c r="G938" s="1">
        <v>3926835586000</v>
      </c>
      <c r="H938" s="1">
        <v>3377078702400</v>
      </c>
      <c r="I938">
        <f t="shared" si="14"/>
        <v>0</v>
      </c>
    </row>
    <row r="939" spans="1:9">
      <c r="A939">
        <v>20180921</v>
      </c>
      <c r="B939">
        <v>84990</v>
      </c>
      <c r="C939" s="8">
        <v>246100</v>
      </c>
      <c r="D939" s="8">
        <v>245000</v>
      </c>
      <c r="E939">
        <v>240434</v>
      </c>
      <c r="F939" s="8">
        <v>15956260</v>
      </c>
      <c r="G939" s="1">
        <v>3909283700000</v>
      </c>
      <c r="H939" s="1">
        <v>3361984080000</v>
      </c>
      <c r="I939">
        <f t="shared" si="14"/>
        <v>0</v>
      </c>
    </row>
    <row r="940" spans="1:9">
      <c r="A940">
        <v>20180927</v>
      </c>
      <c r="B940">
        <v>84990</v>
      </c>
      <c r="C940" s="8">
        <v>245000</v>
      </c>
      <c r="D940" s="8">
        <v>248600</v>
      </c>
      <c r="E940">
        <v>243967</v>
      </c>
      <c r="F940" s="8">
        <v>15956260</v>
      </c>
      <c r="G940" s="1">
        <v>3966726236000</v>
      </c>
      <c r="H940" s="1">
        <v>3411384662400</v>
      </c>
      <c r="I940">
        <f t="shared" si="14"/>
        <v>0</v>
      </c>
    </row>
    <row r="941" spans="1:9">
      <c r="A941">
        <v>20180928</v>
      </c>
      <c r="B941">
        <v>84990</v>
      </c>
      <c r="C941" s="8">
        <v>248600</v>
      </c>
      <c r="D941" s="8">
        <v>240800</v>
      </c>
      <c r="E941">
        <v>236313</v>
      </c>
      <c r="F941" s="8">
        <v>15956260</v>
      </c>
      <c r="G941" s="1">
        <v>3842267408000</v>
      </c>
      <c r="H941" s="1">
        <v>3304350067200</v>
      </c>
      <c r="I941">
        <f t="shared" si="14"/>
        <v>0</v>
      </c>
    </row>
    <row r="942" spans="1:9">
      <c r="A942">
        <v>20181001</v>
      </c>
      <c r="B942">
        <v>84990</v>
      </c>
      <c r="C942" s="8">
        <v>240800</v>
      </c>
      <c r="D942" s="8">
        <v>242000</v>
      </c>
      <c r="E942">
        <v>237490</v>
      </c>
      <c r="F942" s="8">
        <v>15956260</v>
      </c>
      <c r="G942" s="1">
        <v>3861414920000</v>
      </c>
      <c r="H942" s="1">
        <v>3320816928000</v>
      </c>
      <c r="I942">
        <f t="shared" si="14"/>
        <v>0</v>
      </c>
    </row>
    <row r="943" spans="1:9">
      <c r="A943">
        <v>20181002</v>
      </c>
      <c r="B943">
        <v>84990</v>
      </c>
      <c r="C943" s="8">
        <v>242000</v>
      </c>
      <c r="D943" s="8">
        <v>235000</v>
      </c>
      <c r="E943">
        <v>230621</v>
      </c>
      <c r="F943" s="8">
        <v>15956260</v>
      </c>
      <c r="G943" s="1">
        <v>3749721100000</v>
      </c>
      <c r="H943" s="1">
        <v>3224760240000</v>
      </c>
      <c r="I943">
        <f t="shared" si="14"/>
        <v>0</v>
      </c>
    </row>
    <row r="944" spans="1:9">
      <c r="A944">
        <v>20181004</v>
      </c>
      <c r="B944">
        <v>84990</v>
      </c>
      <c r="C944" s="8">
        <v>235000</v>
      </c>
      <c r="D944" s="8">
        <v>231700</v>
      </c>
      <c r="E944">
        <v>227382</v>
      </c>
      <c r="F944" s="8">
        <v>15956260</v>
      </c>
      <c r="G944" s="1">
        <v>3697065442000</v>
      </c>
      <c r="H944" s="1">
        <v>3179476372800</v>
      </c>
      <c r="I944">
        <f t="shared" si="14"/>
        <v>0</v>
      </c>
    </row>
    <row r="945" spans="1:9">
      <c r="A945">
        <v>20181005</v>
      </c>
      <c r="B945">
        <v>84990</v>
      </c>
      <c r="C945" s="8">
        <v>231700</v>
      </c>
      <c r="D945" s="8">
        <v>220800</v>
      </c>
      <c r="E945">
        <v>216685</v>
      </c>
      <c r="F945" s="8">
        <v>15956260</v>
      </c>
      <c r="G945" s="1">
        <v>3523142208000</v>
      </c>
      <c r="H945" s="1">
        <v>3029902387200</v>
      </c>
      <c r="I945">
        <f t="shared" si="14"/>
        <v>0</v>
      </c>
    </row>
    <row r="946" spans="1:9">
      <c r="A946">
        <v>20181008</v>
      </c>
      <c r="B946">
        <v>84990</v>
      </c>
      <c r="C946" s="8">
        <v>220800</v>
      </c>
      <c r="D946" s="8">
        <v>217500</v>
      </c>
      <c r="E946">
        <v>213447</v>
      </c>
      <c r="F946" s="8">
        <v>15956260</v>
      </c>
      <c r="G946" s="1">
        <v>3470486550000</v>
      </c>
      <c r="H946" s="1">
        <v>2984618520000</v>
      </c>
      <c r="I946">
        <f t="shared" si="14"/>
        <v>0</v>
      </c>
    </row>
    <row r="947" spans="1:9">
      <c r="A947">
        <v>20181010</v>
      </c>
      <c r="B947">
        <v>84990</v>
      </c>
      <c r="C947" s="8">
        <v>217500</v>
      </c>
      <c r="D947" s="8">
        <v>219500</v>
      </c>
      <c r="E947">
        <v>215409</v>
      </c>
      <c r="F947" s="8">
        <v>15956260</v>
      </c>
      <c r="G947" s="1">
        <v>3502399070000</v>
      </c>
      <c r="H947" s="1">
        <v>3012063288000</v>
      </c>
      <c r="I947">
        <f t="shared" si="14"/>
        <v>0</v>
      </c>
    </row>
    <row r="948" spans="1:9">
      <c r="A948">
        <v>20181011</v>
      </c>
      <c r="B948">
        <v>84990</v>
      </c>
      <c r="C948" s="8">
        <v>219500</v>
      </c>
      <c r="D948" s="8">
        <v>211100</v>
      </c>
      <c r="E948">
        <v>207166</v>
      </c>
      <c r="F948" s="8">
        <v>15956260</v>
      </c>
      <c r="G948" s="1">
        <v>3368366486000</v>
      </c>
      <c r="H948" s="1">
        <v>2896795262400</v>
      </c>
      <c r="I948">
        <f t="shared" si="14"/>
        <v>0</v>
      </c>
    </row>
    <row r="949" spans="1:9">
      <c r="A949">
        <v>20181012</v>
      </c>
      <c r="B949">
        <v>84990</v>
      </c>
      <c r="C949" s="8">
        <v>211100</v>
      </c>
      <c r="D949" s="8">
        <v>222200</v>
      </c>
      <c r="E949">
        <v>218059</v>
      </c>
      <c r="F949" s="8">
        <v>15956260</v>
      </c>
      <c r="G949" s="1">
        <v>3545480972000</v>
      </c>
      <c r="H949" s="1">
        <v>3049113724800</v>
      </c>
      <c r="I949">
        <f t="shared" si="14"/>
        <v>0</v>
      </c>
    </row>
    <row r="950" spans="1:9">
      <c r="A950">
        <v>20181015</v>
      </c>
      <c r="B950">
        <v>84990</v>
      </c>
      <c r="C950" s="8">
        <v>222200</v>
      </c>
      <c r="D950" s="8">
        <v>210000</v>
      </c>
      <c r="E950">
        <v>206086</v>
      </c>
      <c r="F950" s="8">
        <v>15956260</v>
      </c>
      <c r="G950" s="1">
        <v>3350814600000</v>
      </c>
      <c r="H950" s="1">
        <v>2881700640000</v>
      </c>
      <c r="I950">
        <f t="shared" si="14"/>
        <v>0</v>
      </c>
    </row>
    <row r="951" spans="1:9">
      <c r="A951">
        <v>20181016</v>
      </c>
      <c r="B951">
        <v>84990</v>
      </c>
      <c r="C951" s="8">
        <v>210000</v>
      </c>
      <c r="D951" s="8">
        <v>216000</v>
      </c>
      <c r="E951">
        <v>211975</v>
      </c>
      <c r="F951" s="8">
        <v>15956260</v>
      </c>
      <c r="G951" s="1">
        <v>3446552160000</v>
      </c>
      <c r="H951" s="1">
        <v>2964034944000</v>
      </c>
      <c r="I951">
        <f t="shared" si="14"/>
        <v>0</v>
      </c>
    </row>
    <row r="952" spans="1:9">
      <c r="A952">
        <v>20181017</v>
      </c>
      <c r="B952">
        <v>84990</v>
      </c>
      <c r="C952" s="8">
        <v>216000</v>
      </c>
      <c r="D952" s="8">
        <v>217500</v>
      </c>
      <c r="E952">
        <v>213447</v>
      </c>
      <c r="F952" s="8">
        <v>15956260</v>
      </c>
      <c r="G952" s="1">
        <v>3470486550000</v>
      </c>
      <c r="H952" s="1">
        <v>2984618520000</v>
      </c>
      <c r="I952">
        <f t="shared" si="14"/>
        <v>0</v>
      </c>
    </row>
    <row r="953" spans="1:9">
      <c r="A953">
        <v>20181018</v>
      </c>
      <c r="B953">
        <v>84990</v>
      </c>
      <c r="C953" s="8">
        <v>217500</v>
      </c>
      <c r="D953" s="8">
        <v>213700</v>
      </c>
      <c r="E953">
        <v>209718</v>
      </c>
      <c r="F953" s="8">
        <v>15956260</v>
      </c>
      <c r="G953" s="1">
        <v>3409852762000</v>
      </c>
      <c r="H953" s="1">
        <v>2932473460800</v>
      </c>
      <c r="I953">
        <f t="shared" si="14"/>
        <v>0</v>
      </c>
    </row>
    <row r="954" spans="1:9">
      <c r="A954">
        <v>20181019</v>
      </c>
      <c r="B954">
        <v>84990</v>
      </c>
      <c r="C954" s="8">
        <v>213700</v>
      </c>
      <c r="D954" s="8">
        <v>224200</v>
      </c>
      <c r="E954">
        <v>220022</v>
      </c>
      <c r="F954" s="8">
        <v>15956260</v>
      </c>
      <c r="G954" s="1">
        <v>3577393492000</v>
      </c>
      <c r="H954" s="1">
        <v>3076558492800</v>
      </c>
      <c r="I954">
        <f t="shared" si="14"/>
        <v>0</v>
      </c>
    </row>
    <row r="955" spans="1:9">
      <c r="A955">
        <v>20181022</v>
      </c>
      <c r="B955">
        <v>84990</v>
      </c>
      <c r="C955" s="8">
        <v>224200</v>
      </c>
      <c r="D955" s="8">
        <v>224500</v>
      </c>
      <c r="E955">
        <v>220316</v>
      </c>
      <c r="F955" s="8">
        <v>15956260</v>
      </c>
      <c r="G955" s="1">
        <v>3582180370000</v>
      </c>
      <c r="H955" s="1">
        <v>3080675208000</v>
      </c>
      <c r="I955">
        <f t="shared" si="14"/>
        <v>0</v>
      </c>
    </row>
    <row r="956" spans="1:9">
      <c r="A956">
        <v>20181023</v>
      </c>
      <c r="B956">
        <v>84990</v>
      </c>
      <c r="C956" s="8">
        <v>224500</v>
      </c>
      <c r="D956" s="8">
        <v>215900</v>
      </c>
      <c r="E956">
        <v>211877</v>
      </c>
      <c r="F956" s="8">
        <v>15956260</v>
      </c>
      <c r="G956" s="1">
        <v>3444956534000</v>
      </c>
      <c r="H956" s="1">
        <v>2962662705600</v>
      </c>
      <c r="I956">
        <f t="shared" si="14"/>
        <v>0</v>
      </c>
    </row>
    <row r="957" spans="1:9">
      <c r="A957">
        <v>20181024</v>
      </c>
      <c r="B957">
        <v>84990</v>
      </c>
      <c r="C957" s="8">
        <v>215900</v>
      </c>
      <c r="D957" s="8">
        <v>216700</v>
      </c>
      <c r="E957">
        <v>212662</v>
      </c>
      <c r="F957" s="8">
        <v>15956260</v>
      </c>
      <c r="G957" s="1">
        <v>3457721542000</v>
      </c>
      <c r="H957" s="1">
        <v>2973640612800</v>
      </c>
      <c r="I957">
        <f t="shared" si="14"/>
        <v>0</v>
      </c>
    </row>
    <row r="958" spans="1:9">
      <c r="A958">
        <v>20181025</v>
      </c>
      <c r="B958">
        <v>84990</v>
      </c>
      <c r="C958" s="8">
        <v>216700</v>
      </c>
      <c r="D958" s="8">
        <v>203000</v>
      </c>
      <c r="E958">
        <v>199217</v>
      </c>
      <c r="F958" s="8">
        <v>15956260</v>
      </c>
      <c r="G958" s="1">
        <v>3239120780000</v>
      </c>
      <c r="H958" s="1">
        <v>2785643952000</v>
      </c>
      <c r="I958">
        <f t="shared" si="14"/>
        <v>0</v>
      </c>
    </row>
    <row r="959" spans="1:9">
      <c r="A959">
        <v>20181026</v>
      </c>
      <c r="B959">
        <v>84990</v>
      </c>
      <c r="C959" s="8">
        <v>203000</v>
      </c>
      <c r="D959" s="8">
        <v>194900</v>
      </c>
      <c r="E959">
        <v>191268</v>
      </c>
      <c r="F959" s="8">
        <v>15956260</v>
      </c>
      <c r="G959" s="1">
        <v>3109875074000</v>
      </c>
      <c r="H959" s="1">
        <v>2674492641600</v>
      </c>
      <c r="I959">
        <f t="shared" si="14"/>
        <v>0</v>
      </c>
    </row>
    <row r="960" spans="1:9">
      <c r="A960">
        <v>20181029</v>
      </c>
      <c r="B960">
        <v>84990</v>
      </c>
      <c r="C960" s="8">
        <v>194900</v>
      </c>
      <c r="D960" s="8">
        <v>181800</v>
      </c>
      <c r="E960">
        <v>178412</v>
      </c>
      <c r="F960" s="8">
        <v>15956260</v>
      </c>
      <c r="G960" s="1">
        <v>2900848068000</v>
      </c>
      <c r="H960" s="1">
        <v>2494729411200</v>
      </c>
      <c r="I960">
        <f t="shared" si="14"/>
        <v>0</v>
      </c>
    </row>
    <row r="961" spans="1:9">
      <c r="A961">
        <v>20181030</v>
      </c>
      <c r="B961">
        <v>84990</v>
      </c>
      <c r="C961" s="8">
        <v>181800</v>
      </c>
      <c r="D961" s="8">
        <v>190500</v>
      </c>
      <c r="E961">
        <v>186950</v>
      </c>
      <c r="F961" s="8">
        <v>15956260</v>
      </c>
      <c r="G961" s="1">
        <v>3039667530000</v>
      </c>
      <c r="H961" s="1">
        <v>2614114152000</v>
      </c>
      <c r="I961">
        <f t="shared" si="14"/>
        <v>0</v>
      </c>
    </row>
    <row r="962" spans="1:9">
      <c r="A962">
        <v>20181031</v>
      </c>
      <c r="B962">
        <v>84990</v>
      </c>
      <c r="C962" s="8">
        <v>190500</v>
      </c>
      <c r="D962" s="8">
        <v>186300</v>
      </c>
      <c r="E962">
        <v>182828</v>
      </c>
      <c r="F962" s="8">
        <v>15956260</v>
      </c>
      <c r="G962" s="1">
        <v>2972651238000</v>
      </c>
      <c r="H962" s="1">
        <v>2556480139200</v>
      </c>
      <c r="I962">
        <f t="shared" si="14"/>
        <v>0</v>
      </c>
    </row>
    <row r="963" spans="1:9">
      <c r="A963">
        <v>20181101</v>
      </c>
      <c r="B963">
        <v>84990</v>
      </c>
      <c r="C963" s="8">
        <v>186300</v>
      </c>
      <c r="D963" s="8">
        <v>183000</v>
      </c>
      <c r="E963">
        <v>179590</v>
      </c>
      <c r="F963" s="8">
        <v>15956260</v>
      </c>
      <c r="G963" s="1">
        <v>2919995580000</v>
      </c>
      <c r="H963" s="1">
        <v>2511196272000</v>
      </c>
      <c r="I963">
        <f t="shared" ref="I963:I1026" si="15">IF(C963*F963=D962*F962,0,1)</f>
        <v>0</v>
      </c>
    </row>
    <row r="964" spans="1:9">
      <c r="A964">
        <v>20181102</v>
      </c>
      <c r="B964">
        <v>84990</v>
      </c>
      <c r="C964" s="8">
        <v>183000</v>
      </c>
      <c r="D964" s="8">
        <v>197900</v>
      </c>
      <c r="E964">
        <v>194212</v>
      </c>
      <c r="F964" s="8">
        <v>15956260</v>
      </c>
      <c r="G964" s="1">
        <v>3157743854000</v>
      </c>
      <c r="H964" s="1">
        <v>2715659793600</v>
      </c>
      <c r="I964">
        <f t="shared" si="15"/>
        <v>0</v>
      </c>
    </row>
    <row r="965" spans="1:9">
      <c r="A965">
        <v>20181105</v>
      </c>
      <c r="B965">
        <v>84990</v>
      </c>
      <c r="C965" s="8">
        <v>197900</v>
      </c>
      <c r="D965" s="8">
        <v>204000</v>
      </c>
      <c r="E965">
        <v>200198</v>
      </c>
      <c r="F965" s="8">
        <v>15956260</v>
      </c>
      <c r="G965" s="1">
        <v>3255077040000</v>
      </c>
      <c r="H965" s="1">
        <v>2799366336000</v>
      </c>
      <c r="I965">
        <f t="shared" si="15"/>
        <v>0</v>
      </c>
    </row>
    <row r="966" spans="1:9">
      <c r="A966">
        <v>20181106</v>
      </c>
      <c r="B966">
        <v>84990</v>
      </c>
      <c r="C966" s="8">
        <v>204000</v>
      </c>
      <c r="D966" s="8">
        <v>203200</v>
      </c>
      <c r="E966">
        <v>199413</v>
      </c>
      <c r="F966" s="8">
        <v>15956260</v>
      </c>
      <c r="G966" s="1">
        <v>3242312032000</v>
      </c>
      <c r="H966" s="1">
        <v>2788388428800</v>
      </c>
      <c r="I966">
        <f t="shared" si="15"/>
        <v>0</v>
      </c>
    </row>
    <row r="967" spans="1:9">
      <c r="A967">
        <v>20181107</v>
      </c>
      <c r="B967">
        <v>84990</v>
      </c>
      <c r="C967" s="8">
        <v>203200</v>
      </c>
      <c r="D967" s="8">
        <v>201000</v>
      </c>
      <c r="E967">
        <v>197254</v>
      </c>
      <c r="F967" s="8">
        <v>15956260</v>
      </c>
      <c r="G967" s="1">
        <v>3207208260000</v>
      </c>
      <c r="H967" s="1">
        <v>2758199184000</v>
      </c>
      <c r="I967">
        <f t="shared" si="15"/>
        <v>0</v>
      </c>
    </row>
    <row r="968" spans="1:9">
      <c r="A968">
        <v>20181108</v>
      </c>
      <c r="B968">
        <v>84990</v>
      </c>
      <c r="C968" s="8">
        <v>201000</v>
      </c>
      <c r="D968" s="8">
        <v>202700</v>
      </c>
      <c r="E968">
        <v>198922</v>
      </c>
      <c r="F968" s="8">
        <v>15956260</v>
      </c>
      <c r="G968" s="1">
        <v>3234333902000</v>
      </c>
      <c r="H968" s="1">
        <v>2781527236800</v>
      </c>
      <c r="I968">
        <f t="shared" si="15"/>
        <v>0</v>
      </c>
    </row>
    <row r="969" spans="1:9">
      <c r="A969">
        <v>20181109</v>
      </c>
      <c r="B969">
        <v>84990</v>
      </c>
      <c r="C969" s="8">
        <v>202700</v>
      </c>
      <c r="D969" s="8">
        <v>193600</v>
      </c>
      <c r="E969">
        <v>189992</v>
      </c>
      <c r="F969" s="8">
        <v>15956260</v>
      </c>
      <c r="G969" s="1">
        <v>3089131936000</v>
      </c>
      <c r="H969" s="1">
        <v>2656653542400</v>
      </c>
      <c r="I969">
        <f t="shared" si="15"/>
        <v>0</v>
      </c>
    </row>
    <row r="970" spans="1:9">
      <c r="A970">
        <v>20181112</v>
      </c>
      <c r="B970">
        <v>84990</v>
      </c>
      <c r="C970" s="8">
        <v>193600</v>
      </c>
      <c r="D970" s="8">
        <v>181000</v>
      </c>
      <c r="E970">
        <v>177627</v>
      </c>
      <c r="F970" s="8">
        <v>15956260</v>
      </c>
      <c r="G970" s="1">
        <v>2888083060000</v>
      </c>
      <c r="H970" s="1">
        <v>2483751504000</v>
      </c>
      <c r="I970">
        <f t="shared" si="15"/>
        <v>0</v>
      </c>
    </row>
    <row r="971" spans="1:9">
      <c r="A971">
        <v>20181113</v>
      </c>
      <c r="B971">
        <v>84990</v>
      </c>
      <c r="C971" s="8">
        <v>181000</v>
      </c>
      <c r="D971" s="8">
        <v>185600</v>
      </c>
      <c r="E971">
        <v>182141</v>
      </c>
      <c r="F971" s="8">
        <v>15956260</v>
      </c>
      <c r="G971" s="1">
        <v>2961481856000</v>
      </c>
      <c r="H971" s="1">
        <v>2546874470400</v>
      </c>
      <c r="I971">
        <f t="shared" si="15"/>
        <v>0</v>
      </c>
    </row>
    <row r="972" spans="1:9">
      <c r="A972">
        <v>20181114</v>
      </c>
      <c r="B972">
        <v>84990</v>
      </c>
      <c r="C972" s="8">
        <v>185600</v>
      </c>
      <c r="D972" s="8">
        <v>185400</v>
      </c>
      <c r="E972">
        <v>181945</v>
      </c>
      <c r="F972" s="8">
        <v>15956260</v>
      </c>
      <c r="G972" s="1">
        <v>2958290604000</v>
      </c>
      <c r="H972" s="1">
        <v>2544129993600</v>
      </c>
      <c r="I972">
        <f t="shared" si="15"/>
        <v>0</v>
      </c>
    </row>
    <row r="973" spans="1:9">
      <c r="A973">
        <v>20181115</v>
      </c>
      <c r="B973">
        <v>84990</v>
      </c>
      <c r="C973" s="8">
        <v>185400</v>
      </c>
      <c r="D973" s="8">
        <v>187100</v>
      </c>
      <c r="E973">
        <v>183613</v>
      </c>
      <c r="F973" s="8">
        <v>15956260</v>
      </c>
      <c r="G973" s="1">
        <v>2985416246000</v>
      </c>
      <c r="H973" s="1">
        <v>2567458046400</v>
      </c>
      <c r="I973">
        <f t="shared" si="15"/>
        <v>0</v>
      </c>
    </row>
    <row r="974" spans="1:9">
      <c r="A974">
        <v>20181116</v>
      </c>
      <c r="B974">
        <v>84990</v>
      </c>
      <c r="C974" s="8">
        <v>187100</v>
      </c>
      <c r="D974" s="8">
        <v>190400</v>
      </c>
      <c r="E974">
        <v>186852</v>
      </c>
      <c r="F974" s="8">
        <v>15956260</v>
      </c>
      <c r="G974" s="1">
        <v>3038071904000</v>
      </c>
      <c r="H974" s="1">
        <v>2612741913600</v>
      </c>
      <c r="I974">
        <f t="shared" si="15"/>
        <v>0</v>
      </c>
    </row>
    <row r="975" spans="1:9">
      <c r="A975">
        <v>20181119</v>
      </c>
      <c r="B975">
        <v>84990</v>
      </c>
      <c r="C975" s="8">
        <v>190400</v>
      </c>
      <c r="D975" s="8">
        <v>201700</v>
      </c>
      <c r="E975">
        <v>197941</v>
      </c>
      <c r="F975" s="8">
        <v>15956260</v>
      </c>
      <c r="G975" s="1">
        <v>3218377642000</v>
      </c>
      <c r="H975" s="1">
        <v>2767804852800</v>
      </c>
      <c r="I975">
        <f t="shared" si="15"/>
        <v>0</v>
      </c>
    </row>
    <row r="976" spans="1:9">
      <c r="A976">
        <v>20181120</v>
      </c>
      <c r="B976">
        <v>84990</v>
      </c>
      <c r="C976" s="8">
        <v>201700</v>
      </c>
      <c r="D976" s="8">
        <v>194200</v>
      </c>
      <c r="E976">
        <v>190581</v>
      </c>
      <c r="F976" s="8">
        <v>15956260</v>
      </c>
      <c r="G976" s="1">
        <v>3098705692000</v>
      </c>
      <c r="H976" s="1">
        <v>2664886972800</v>
      </c>
      <c r="I976">
        <f t="shared" si="15"/>
        <v>0</v>
      </c>
    </row>
    <row r="977" spans="1:9">
      <c r="A977">
        <v>20181121</v>
      </c>
      <c r="B977">
        <v>84990</v>
      </c>
      <c r="C977" s="8">
        <v>194200</v>
      </c>
      <c r="D977" s="8">
        <v>191100</v>
      </c>
      <c r="E977">
        <v>187539</v>
      </c>
      <c r="F977" s="8">
        <v>15956260</v>
      </c>
      <c r="G977" s="1">
        <v>3049241286000</v>
      </c>
      <c r="H977" s="1">
        <v>2622347582400</v>
      </c>
      <c r="I977">
        <f t="shared" si="15"/>
        <v>0</v>
      </c>
    </row>
    <row r="978" spans="1:9">
      <c r="A978">
        <v>20181122</v>
      </c>
      <c r="B978">
        <v>84990</v>
      </c>
      <c r="C978" s="8">
        <v>191100</v>
      </c>
      <c r="D978" s="8">
        <v>194900</v>
      </c>
      <c r="E978">
        <v>191268</v>
      </c>
      <c r="F978" s="8">
        <v>15956260</v>
      </c>
      <c r="G978" s="1">
        <v>3109875074000</v>
      </c>
      <c r="H978" s="1">
        <v>2674492641600</v>
      </c>
      <c r="I978">
        <f t="shared" si="15"/>
        <v>0</v>
      </c>
    </row>
    <row r="979" spans="1:9">
      <c r="A979">
        <v>20181123</v>
      </c>
      <c r="B979">
        <v>84990</v>
      </c>
      <c r="C979" s="8">
        <v>194900</v>
      </c>
      <c r="D979" s="8">
        <v>189200</v>
      </c>
      <c r="E979">
        <v>185674</v>
      </c>
      <c r="F979" s="8">
        <v>15956260</v>
      </c>
      <c r="G979" s="1">
        <v>3018924392000</v>
      </c>
      <c r="H979" s="1">
        <v>2596275052800</v>
      </c>
      <c r="I979">
        <f t="shared" si="15"/>
        <v>0</v>
      </c>
    </row>
    <row r="980" spans="1:9">
      <c r="A980">
        <v>20181126</v>
      </c>
      <c r="B980">
        <v>84990</v>
      </c>
      <c r="C980" s="8">
        <v>189200</v>
      </c>
      <c r="D980" s="8">
        <v>194700</v>
      </c>
      <c r="E980">
        <v>191072</v>
      </c>
      <c r="F980" s="8">
        <v>15956260</v>
      </c>
      <c r="G980" s="1">
        <v>3106683822000</v>
      </c>
      <c r="H980" s="1">
        <v>2671748164800</v>
      </c>
      <c r="I980">
        <f t="shared" si="15"/>
        <v>0</v>
      </c>
    </row>
    <row r="981" spans="1:9">
      <c r="A981">
        <v>20181127</v>
      </c>
      <c r="B981">
        <v>84990</v>
      </c>
      <c r="C981" s="8">
        <v>194700</v>
      </c>
      <c r="D981" s="8">
        <v>202800</v>
      </c>
      <c r="E981">
        <v>199021</v>
      </c>
      <c r="F981" s="8">
        <v>15956260</v>
      </c>
      <c r="G981" s="1">
        <v>3235929528000</v>
      </c>
      <c r="H981" s="1">
        <v>2782899475200</v>
      </c>
      <c r="I981">
        <f t="shared" si="15"/>
        <v>0</v>
      </c>
    </row>
    <row r="982" spans="1:9">
      <c r="A982">
        <v>20181128</v>
      </c>
      <c r="B982">
        <v>84990</v>
      </c>
      <c r="C982" s="8">
        <v>202800</v>
      </c>
      <c r="D982" s="8">
        <v>199000</v>
      </c>
      <c r="E982">
        <v>195291</v>
      </c>
      <c r="F982" s="8">
        <v>15956260</v>
      </c>
      <c r="G982" s="1">
        <v>3175295740000</v>
      </c>
      <c r="H982" s="1">
        <v>2730754416000</v>
      </c>
      <c r="I982">
        <f t="shared" si="15"/>
        <v>0</v>
      </c>
    </row>
    <row r="983" spans="1:9">
      <c r="A983">
        <v>20181129</v>
      </c>
      <c r="B983">
        <v>84990</v>
      </c>
      <c r="C983" s="8">
        <v>199000</v>
      </c>
      <c r="D983" s="8">
        <v>196200</v>
      </c>
      <c r="E983">
        <v>192544</v>
      </c>
      <c r="F983" s="8">
        <v>15956260</v>
      </c>
      <c r="G983" s="1">
        <v>3130618212000</v>
      </c>
      <c r="H983" s="1">
        <v>2692331740800</v>
      </c>
      <c r="I983">
        <f t="shared" si="15"/>
        <v>0</v>
      </c>
    </row>
    <row r="984" spans="1:9">
      <c r="A984">
        <v>20181130</v>
      </c>
      <c r="B984">
        <v>84990</v>
      </c>
      <c r="C984" s="8">
        <v>196200</v>
      </c>
      <c r="D984" s="8">
        <v>197300</v>
      </c>
      <c r="E984">
        <v>193623</v>
      </c>
      <c r="F984" s="8">
        <v>15956260</v>
      </c>
      <c r="G984" s="1">
        <v>3148170098000</v>
      </c>
      <c r="H984" s="1">
        <v>2707426363200</v>
      </c>
      <c r="I984">
        <f t="shared" si="15"/>
        <v>0</v>
      </c>
    </row>
    <row r="985" spans="1:9">
      <c r="A985">
        <v>20181203</v>
      </c>
      <c r="B985">
        <v>84990</v>
      </c>
      <c r="C985" s="8">
        <v>197300</v>
      </c>
      <c r="D985" s="8">
        <v>206200</v>
      </c>
      <c r="E985">
        <v>202357</v>
      </c>
      <c r="F985" s="8">
        <v>15956260</v>
      </c>
      <c r="G985" s="1">
        <v>3290180812000</v>
      </c>
      <c r="H985" s="1">
        <v>2829555580800</v>
      </c>
      <c r="I985">
        <f t="shared" si="15"/>
        <v>0</v>
      </c>
    </row>
    <row r="986" spans="1:9">
      <c r="A986">
        <v>20181204</v>
      </c>
      <c r="B986">
        <v>84990</v>
      </c>
      <c r="C986" s="8">
        <v>206200</v>
      </c>
      <c r="D986" s="8">
        <v>205800</v>
      </c>
      <c r="E986">
        <v>201965</v>
      </c>
      <c r="F986" s="8">
        <v>15956260</v>
      </c>
      <c r="G986" s="1">
        <v>3283798308000</v>
      </c>
      <c r="H986" s="1">
        <v>2824066627200</v>
      </c>
      <c r="I986">
        <f t="shared" si="15"/>
        <v>0</v>
      </c>
    </row>
    <row r="987" spans="1:9">
      <c r="A987">
        <v>20181205</v>
      </c>
      <c r="B987">
        <v>84990</v>
      </c>
      <c r="C987" s="8">
        <v>205800</v>
      </c>
      <c r="D987" s="8">
        <v>201500</v>
      </c>
      <c r="E987">
        <v>197745</v>
      </c>
      <c r="F987" s="8">
        <v>15956260</v>
      </c>
      <c r="G987" s="1">
        <v>3215186390000</v>
      </c>
      <c r="H987" s="1">
        <v>2765060376000</v>
      </c>
      <c r="I987">
        <f t="shared" si="15"/>
        <v>0</v>
      </c>
    </row>
    <row r="988" spans="1:9">
      <c r="A988">
        <v>20181206</v>
      </c>
      <c r="B988">
        <v>84990</v>
      </c>
      <c r="C988" s="8">
        <v>201500</v>
      </c>
      <c r="D988" s="8">
        <v>194500</v>
      </c>
      <c r="E988">
        <v>190875</v>
      </c>
      <c r="F988" s="8">
        <v>15956260</v>
      </c>
      <c r="G988" s="1">
        <v>3103492570000</v>
      </c>
      <c r="H988" s="1">
        <v>2669003688000</v>
      </c>
      <c r="I988">
        <f t="shared" si="15"/>
        <v>0</v>
      </c>
    </row>
    <row r="989" spans="1:9">
      <c r="A989">
        <v>20181207</v>
      </c>
      <c r="B989">
        <v>84990</v>
      </c>
      <c r="C989" s="8">
        <v>194500</v>
      </c>
      <c r="D989" s="8">
        <v>198300</v>
      </c>
      <c r="E989">
        <v>194604</v>
      </c>
      <c r="F989" s="8">
        <v>15956260</v>
      </c>
      <c r="G989" s="1">
        <v>3164126358000</v>
      </c>
      <c r="H989" s="1">
        <v>2721148747200</v>
      </c>
      <c r="I989">
        <f t="shared" si="15"/>
        <v>0</v>
      </c>
    </row>
    <row r="990" spans="1:9">
      <c r="A990">
        <v>20181210</v>
      </c>
      <c r="B990">
        <v>84990</v>
      </c>
      <c r="C990" s="8">
        <v>198300</v>
      </c>
      <c r="D990" s="8">
        <v>195300</v>
      </c>
      <c r="E990">
        <v>191660</v>
      </c>
      <c r="F990" s="8">
        <v>15956260</v>
      </c>
      <c r="G990" s="1">
        <v>3116257578000</v>
      </c>
      <c r="H990" s="1">
        <v>2679981595200</v>
      </c>
      <c r="I990">
        <f t="shared" si="15"/>
        <v>0</v>
      </c>
    </row>
    <row r="991" spans="1:9">
      <c r="A991">
        <v>20181211</v>
      </c>
      <c r="B991">
        <v>84990</v>
      </c>
      <c r="C991" s="8">
        <v>195300</v>
      </c>
      <c r="D991" s="8">
        <v>195400</v>
      </c>
      <c r="E991">
        <v>191759</v>
      </c>
      <c r="F991" s="8">
        <v>15956260</v>
      </c>
      <c r="G991" s="1">
        <v>3117853204000</v>
      </c>
      <c r="H991" s="1">
        <v>2681353833600</v>
      </c>
      <c r="I991">
        <f t="shared" si="15"/>
        <v>0</v>
      </c>
    </row>
    <row r="992" spans="1:9">
      <c r="A992">
        <v>20181212</v>
      </c>
      <c r="B992">
        <v>84990</v>
      </c>
      <c r="C992" s="8">
        <v>195400</v>
      </c>
      <c r="D992" s="8">
        <v>203000</v>
      </c>
      <c r="E992">
        <v>199217</v>
      </c>
      <c r="F992" s="8">
        <v>15956260</v>
      </c>
      <c r="G992" s="1">
        <v>3239120780000</v>
      </c>
      <c r="H992" s="1">
        <v>2785643952000</v>
      </c>
      <c r="I992">
        <f t="shared" si="15"/>
        <v>0</v>
      </c>
    </row>
    <row r="993" spans="1:9">
      <c r="A993">
        <v>20181213</v>
      </c>
      <c r="B993">
        <v>84990</v>
      </c>
      <c r="C993" s="8">
        <v>203000</v>
      </c>
      <c r="D993" s="8">
        <v>205700</v>
      </c>
      <c r="E993">
        <v>201867</v>
      </c>
      <c r="F993" s="8">
        <v>15956260</v>
      </c>
      <c r="G993" s="1">
        <v>3282202682000</v>
      </c>
      <c r="H993" s="1">
        <v>2822694388800</v>
      </c>
      <c r="I993">
        <f t="shared" si="15"/>
        <v>0</v>
      </c>
    </row>
    <row r="994" spans="1:9">
      <c r="A994">
        <v>20181214</v>
      </c>
      <c r="B994">
        <v>84990</v>
      </c>
      <c r="C994" s="8">
        <v>205700</v>
      </c>
      <c r="D994" s="8">
        <v>199600</v>
      </c>
      <c r="E994">
        <v>195880</v>
      </c>
      <c r="F994" s="8">
        <v>15956260</v>
      </c>
      <c r="G994" s="1">
        <v>3184869496000</v>
      </c>
      <c r="H994" s="1">
        <v>2738987846400</v>
      </c>
      <c r="I994">
        <f t="shared" si="15"/>
        <v>0</v>
      </c>
    </row>
    <row r="995" spans="1:9">
      <c r="A995">
        <v>20181217</v>
      </c>
      <c r="B995">
        <v>84990</v>
      </c>
      <c r="C995" s="8">
        <v>199600</v>
      </c>
      <c r="D995" s="8">
        <v>202000</v>
      </c>
      <c r="E995">
        <v>198236</v>
      </c>
      <c r="F995" s="8">
        <v>15956260</v>
      </c>
      <c r="G995" s="1">
        <v>3223164520000</v>
      </c>
      <c r="H995" s="1">
        <v>2771921568000</v>
      </c>
      <c r="I995">
        <f t="shared" si="15"/>
        <v>0</v>
      </c>
    </row>
    <row r="996" spans="1:9">
      <c r="A996">
        <v>20181218</v>
      </c>
      <c r="B996">
        <v>84990</v>
      </c>
      <c r="C996" s="8">
        <v>202000</v>
      </c>
      <c r="D996" s="8">
        <v>215000</v>
      </c>
      <c r="E996">
        <v>210993</v>
      </c>
      <c r="F996" s="8">
        <v>15956260</v>
      </c>
      <c r="G996" s="1">
        <v>3430595900000</v>
      </c>
      <c r="H996" s="1">
        <v>2950312560000</v>
      </c>
      <c r="I996">
        <f t="shared" si="15"/>
        <v>0</v>
      </c>
    </row>
    <row r="997" spans="1:9">
      <c r="A997">
        <v>20181219</v>
      </c>
      <c r="B997">
        <v>84990</v>
      </c>
      <c r="C997" s="8">
        <v>215000</v>
      </c>
      <c r="D997" s="8">
        <v>216700</v>
      </c>
      <c r="E997">
        <v>212662</v>
      </c>
      <c r="F997" s="8">
        <v>15956260</v>
      </c>
      <c r="G997" s="1">
        <v>3457721542000</v>
      </c>
      <c r="H997" s="1">
        <v>2973640612800</v>
      </c>
      <c r="I997">
        <f t="shared" si="15"/>
        <v>0</v>
      </c>
    </row>
    <row r="998" spans="1:9">
      <c r="A998">
        <v>20181220</v>
      </c>
      <c r="B998">
        <v>84990</v>
      </c>
      <c r="C998" s="8">
        <v>216700</v>
      </c>
      <c r="D998" s="8">
        <v>224500</v>
      </c>
      <c r="E998">
        <v>220316</v>
      </c>
      <c r="F998" s="8">
        <v>15956260</v>
      </c>
      <c r="G998" s="1">
        <v>3582180370000</v>
      </c>
      <c r="H998" s="1">
        <v>3080675208000</v>
      </c>
      <c r="I998">
        <f t="shared" si="15"/>
        <v>0</v>
      </c>
    </row>
    <row r="999" spans="1:9">
      <c r="A999">
        <v>20181221</v>
      </c>
      <c r="B999">
        <v>84990</v>
      </c>
      <c r="C999" s="8">
        <v>224500</v>
      </c>
      <c r="D999" s="8">
        <v>228300</v>
      </c>
      <c r="E999">
        <v>224045</v>
      </c>
      <c r="F999" s="8">
        <v>15956260</v>
      </c>
      <c r="G999" s="1">
        <v>3642814158000</v>
      </c>
      <c r="H999" s="1">
        <v>3132820267200</v>
      </c>
      <c r="I999">
        <f t="shared" si="15"/>
        <v>0</v>
      </c>
    </row>
    <row r="1000" spans="1:9">
      <c r="A1000">
        <v>20181224</v>
      </c>
      <c r="B1000">
        <v>84990</v>
      </c>
      <c r="C1000" s="8">
        <v>228300</v>
      </c>
      <c r="D1000" s="8">
        <v>226900</v>
      </c>
      <c r="E1000">
        <v>222672</v>
      </c>
      <c r="F1000" s="8">
        <v>15956260</v>
      </c>
      <c r="G1000" s="1">
        <v>3620475394000</v>
      </c>
      <c r="H1000" s="1">
        <v>3113608929600</v>
      </c>
      <c r="I1000">
        <f t="shared" si="15"/>
        <v>0</v>
      </c>
    </row>
    <row r="1001" spans="1:9">
      <c r="A1001">
        <v>20181226</v>
      </c>
      <c r="B1001">
        <v>84990</v>
      </c>
      <c r="C1001" s="8">
        <v>226900</v>
      </c>
      <c r="D1001" s="8">
        <v>233100</v>
      </c>
      <c r="E1001">
        <v>228756</v>
      </c>
      <c r="F1001" s="8">
        <v>15956260</v>
      </c>
      <c r="G1001" s="1">
        <v>3719404206000</v>
      </c>
      <c r="H1001" s="1">
        <v>3198687710400</v>
      </c>
      <c r="I1001">
        <f t="shared" si="15"/>
        <v>0</v>
      </c>
    </row>
    <row r="1002" spans="1:9">
      <c r="A1002">
        <v>20181227</v>
      </c>
      <c r="B1002">
        <v>84990</v>
      </c>
      <c r="C1002" s="8">
        <v>233100</v>
      </c>
      <c r="D1002" s="8">
        <v>243600</v>
      </c>
      <c r="E1002">
        <v>239060</v>
      </c>
      <c r="F1002" s="8">
        <v>15956260</v>
      </c>
      <c r="G1002" s="1">
        <v>3886944936000</v>
      </c>
      <c r="H1002" s="1">
        <v>3342772742400</v>
      </c>
      <c r="I1002">
        <f t="shared" si="15"/>
        <v>0</v>
      </c>
    </row>
    <row r="1003" spans="1:9">
      <c r="A1003">
        <v>20181228</v>
      </c>
      <c r="B1003">
        <v>84990</v>
      </c>
      <c r="C1003" s="8">
        <v>243600</v>
      </c>
      <c r="D1003" s="8">
        <v>254000</v>
      </c>
      <c r="E1003">
        <v>249267</v>
      </c>
      <c r="F1003" s="8">
        <v>15956260</v>
      </c>
      <c r="G1003" s="1">
        <v>4052890040000</v>
      </c>
      <c r="H1003" s="1">
        <v>3485485536000</v>
      </c>
      <c r="I1003">
        <f t="shared" si="15"/>
        <v>0</v>
      </c>
    </row>
    <row r="1004" spans="1:9">
      <c r="A1004">
        <v>20190102</v>
      </c>
      <c r="B1004">
        <v>84990</v>
      </c>
      <c r="C1004" s="8">
        <v>254000</v>
      </c>
      <c r="D1004" s="8">
        <v>260000</v>
      </c>
      <c r="E1004">
        <v>255155</v>
      </c>
      <c r="F1004" s="8">
        <v>15956260</v>
      </c>
      <c r="G1004" s="1">
        <v>4148627600000</v>
      </c>
      <c r="H1004" s="1">
        <v>3567819840000</v>
      </c>
      <c r="I1004">
        <f t="shared" si="15"/>
        <v>0</v>
      </c>
    </row>
    <row r="1005" spans="1:9">
      <c r="A1005">
        <v>20190103</v>
      </c>
      <c r="B1005">
        <v>84990</v>
      </c>
      <c r="C1005" s="8">
        <v>260000</v>
      </c>
      <c r="D1005" s="8">
        <v>249400</v>
      </c>
      <c r="E1005">
        <v>244752</v>
      </c>
      <c r="F1005" s="8">
        <v>15956260</v>
      </c>
      <c r="G1005" s="1">
        <v>3979491244000</v>
      </c>
      <c r="H1005" s="1">
        <v>3422362569600</v>
      </c>
      <c r="I1005">
        <f t="shared" si="15"/>
        <v>0</v>
      </c>
    </row>
    <row r="1006" spans="1:9">
      <c r="A1006">
        <v>20190104</v>
      </c>
      <c r="B1006">
        <v>84990</v>
      </c>
      <c r="C1006" s="8">
        <v>249400</v>
      </c>
      <c r="D1006" s="8">
        <v>254200</v>
      </c>
      <c r="E1006">
        <v>249463</v>
      </c>
      <c r="F1006" s="8">
        <v>15956260</v>
      </c>
      <c r="G1006" s="1">
        <v>4056081292000</v>
      </c>
      <c r="H1006" s="1">
        <v>3488230012800</v>
      </c>
      <c r="I1006">
        <f t="shared" si="15"/>
        <v>0</v>
      </c>
    </row>
    <row r="1007" spans="1:9">
      <c r="A1007">
        <v>20190107</v>
      </c>
      <c r="B1007">
        <v>84990</v>
      </c>
      <c r="C1007" s="8">
        <v>254200</v>
      </c>
      <c r="D1007" s="8">
        <v>255400</v>
      </c>
      <c r="E1007">
        <v>250640</v>
      </c>
      <c r="F1007" s="8">
        <v>15956260</v>
      </c>
      <c r="G1007" s="1">
        <v>4075228804000</v>
      </c>
      <c r="H1007" s="1">
        <v>3504696873600</v>
      </c>
      <c r="I1007">
        <f t="shared" si="15"/>
        <v>0</v>
      </c>
    </row>
    <row r="1008" spans="1:9">
      <c r="A1008">
        <v>20190108</v>
      </c>
      <c r="B1008">
        <v>84990</v>
      </c>
      <c r="C1008" s="8">
        <v>255400</v>
      </c>
      <c r="D1008" s="8">
        <v>259800</v>
      </c>
      <c r="E1008">
        <v>254959</v>
      </c>
      <c r="F1008" s="8">
        <v>15956260</v>
      </c>
      <c r="G1008" s="1">
        <v>4145436348000</v>
      </c>
      <c r="H1008" s="1">
        <v>3565075363200</v>
      </c>
      <c r="I1008">
        <f t="shared" si="15"/>
        <v>0</v>
      </c>
    </row>
    <row r="1009" spans="1:9">
      <c r="A1009">
        <v>20190109</v>
      </c>
      <c r="B1009">
        <v>84990</v>
      </c>
      <c r="C1009" s="8">
        <v>259800</v>
      </c>
      <c r="D1009" s="8">
        <v>243700</v>
      </c>
      <c r="E1009">
        <v>239159</v>
      </c>
      <c r="F1009" s="8">
        <v>15956260</v>
      </c>
      <c r="G1009" s="1">
        <v>3888540562000</v>
      </c>
      <c r="H1009" s="1">
        <v>3344144980800</v>
      </c>
      <c r="I1009">
        <f t="shared" si="15"/>
        <v>0</v>
      </c>
    </row>
    <row r="1010" spans="1:9">
      <c r="A1010">
        <v>20190110</v>
      </c>
      <c r="B1010">
        <v>84990</v>
      </c>
      <c r="C1010" s="8">
        <v>243700</v>
      </c>
      <c r="D1010" s="8">
        <v>249300</v>
      </c>
      <c r="E1010">
        <v>244654</v>
      </c>
      <c r="F1010" s="8">
        <v>15956260</v>
      </c>
      <c r="G1010" s="1">
        <v>3977895618000</v>
      </c>
      <c r="H1010" s="1">
        <v>3420990331200</v>
      </c>
      <c r="I1010">
        <f t="shared" si="15"/>
        <v>0</v>
      </c>
    </row>
    <row r="1011" spans="1:9">
      <c r="A1011">
        <v>20190111</v>
      </c>
      <c r="B1011">
        <v>84990</v>
      </c>
      <c r="C1011" s="8">
        <v>249300</v>
      </c>
      <c r="D1011" s="8">
        <v>248700</v>
      </c>
      <c r="E1011">
        <v>244065</v>
      </c>
      <c r="F1011" s="8">
        <v>15956260</v>
      </c>
      <c r="G1011" s="1">
        <v>3968321862000</v>
      </c>
      <c r="H1011" s="1">
        <v>3412756900800</v>
      </c>
      <c r="I1011">
        <f t="shared" si="15"/>
        <v>0</v>
      </c>
    </row>
    <row r="1012" spans="1:9">
      <c r="A1012">
        <v>20190114</v>
      </c>
      <c r="B1012">
        <v>84990</v>
      </c>
      <c r="C1012" s="8">
        <v>248700</v>
      </c>
      <c r="D1012" s="8">
        <v>243800</v>
      </c>
      <c r="E1012">
        <v>239257</v>
      </c>
      <c r="F1012" s="8">
        <v>15956260</v>
      </c>
      <c r="G1012" s="1">
        <v>3890136188000</v>
      </c>
      <c r="H1012" s="1">
        <v>3345517219200</v>
      </c>
      <c r="I1012">
        <f t="shared" si="15"/>
        <v>0</v>
      </c>
    </row>
    <row r="1013" spans="1:9">
      <c r="A1013">
        <v>20190115</v>
      </c>
      <c r="B1013">
        <v>84990</v>
      </c>
      <c r="C1013" s="8">
        <v>243800</v>
      </c>
      <c r="D1013" s="8">
        <v>247100</v>
      </c>
      <c r="E1013">
        <v>242495</v>
      </c>
      <c r="F1013" s="8">
        <v>15956260</v>
      </c>
      <c r="G1013" s="1">
        <v>3942791846000</v>
      </c>
      <c r="H1013" s="1">
        <v>3390801086400</v>
      </c>
      <c r="I1013">
        <f t="shared" si="15"/>
        <v>0</v>
      </c>
    </row>
    <row r="1014" spans="1:9">
      <c r="A1014">
        <v>20190116</v>
      </c>
      <c r="B1014">
        <v>84990</v>
      </c>
      <c r="C1014" s="8">
        <v>247100</v>
      </c>
      <c r="D1014" s="8">
        <v>249200</v>
      </c>
      <c r="E1014">
        <v>244556</v>
      </c>
      <c r="F1014" s="8">
        <v>15956260</v>
      </c>
      <c r="G1014" s="1">
        <v>3976299992000</v>
      </c>
      <c r="H1014" s="1">
        <v>3419618092800</v>
      </c>
      <c r="I1014">
        <f t="shared" si="15"/>
        <v>0</v>
      </c>
    </row>
    <row r="1015" spans="1:9">
      <c r="A1015">
        <v>20190117</v>
      </c>
      <c r="B1015">
        <v>84990</v>
      </c>
      <c r="C1015" s="8">
        <v>249200</v>
      </c>
      <c r="D1015" s="8">
        <v>255100</v>
      </c>
      <c r="E1015">
        <v>250346</v>
      </c>
      <c r="F1015" s="8">
        <v>15956260</v>
      </c>
      <c r="G1015" s="1">
        <v>4070441926000</v>
      </c>
      <c r="H1015" s="1">
        <v>3500580158400</v>
      </c>
      <c r="I1015">
        <f t="shared" si="15"/>
        <v>0</v>
      </c>
    </row>
    <row r="1016" spans="1:9">
      <c r="A1016">
        <v>20190118</v>
      </c>
      <c r="B1016">
        <v>84990</v>
      </c>
      <c r="C1016" s="8">
        <v>255100</v>
      </c>
      <c r="D1016" s="8">
        <v>261000</v>
      </c>
      <c r="E1016">
        <v>256136</v>
      </c>
      <c r="F1016" s="8">
        <v>15956260</v>
      </c>
      <c r="G1016" s="1">
        <v>4164583860000</v>
      </c>
      <c r="H1016" s="1">
        <v>3581542224000</v>
      </c>
      <c r="I1016">
        <f t="shared" si="15"/>
        <v>0</v>
      </c>
    </row>
    <row r="1017" spans="1:9">
      <c r="A1017">
        <v>20190121</v>
      </c>
      <c r="B1017">
        <v>84990</v>
      </c>
      <c r="C1017" s="8">
        <v>261000</v>
      </c>
      <c r="D1017" s="8">
        <v>257000</v>
      </c>
      <c r="E1017">
        <v>252211</v>
      </c>
      <c r="F1017" s="8">
        <v>15956260</v>
      </c>
      <c r="G1017" s="1">
        <v>4100758820000</v>
      </c>
      <c r="H1017" s="1">
        <v>3526652688000</v>
      </c>
      <c r="I1017">
        <f t="shared" si="15"/>
        <v>0</v>
      </c>
    </row>
    <row r="1018" spans="1:9">
      <c r="A1018">
        <v>20190122</v>
      </c>
      <c r="B1018">
        <v>84990</v>
      </c>
      <c r="C1018" s="8">
        <v>257000</v>
      </c>
      <c r="D1018" s="8">
        <v>257100</v>
      </c>
      <c r="E1018">
        <v>252309</v>
      </c>
      <c r="F1018" s="8">
        <v>15956260</v>
      </c>
      <c r="G1018" s="1">
        <v>4102354446000</v>
      </c>
      <c r="H1018" s="1">
        <v>3528024926400</v>
      </c>
      <c r="I1018">
        <f t="shared" si="15"/>
        <v>0</v>
      </c>
    </row>
    <row r="1019" spans="1:9">
      <c r="A1019">
        <v>20190123</v>
      </c>
      <c r="B1019">
        <v>84990</v>
      </c>
      <c r="C1019" s="8">
        <v>257100</v>
      </c>
      <c r="D1019" s="8">
        <v>251900</v>
      </c>
      <c r="E1019">
        <v>247206</v>
      </c>
      <c r="F1019" s="8">
        <v>15956260</v>
      </c>
      <c r="G1019" s="1">
        <v>4019381894000</v>
      </c>
      <c r="H1019" s="1">
        <v>3456668529600</v>
      </c>
      <c r="I1019">
        <f t="shared" si="15"/>
        <v>0</v>
      </c>
    </row>
    <row r="1020" spans="1:9">
      <c r="A1020">
        <v>20190124</v>
      </c>
      <c r="B1020">
        <v>84990</v>
      </c>
      <c r="C1020" s="8">
        <v>251900</v>
      </c>
      <c r="D1020" s="8">
        <v>261700</v>
      </c>
      <c r="E1020">
        <v>256823</v>
      </c>
      <c r="F1020" s="8">
        <v>15956260</v>
      </c>
      <c r="G1020" s="1">
        <v>4175753242000</v>
      </c>
      <c r="H1020" s="1">
        <v>3591147892800</v>
      </c>
      <c r="I1020">
        <f t="shared" si="15"/>
        <v>0</v>
      </c>
    </row>
    <row r="1021" spans="1:9">
      <c r="A1021">
        <v>20190125</v>
      </c>
      <c r="B1021">
        <v>84990</v>
      </c>
      <c r="C1021" s="8">
        <v>261700</v>
      </c>
      <c r="D1021" s="8">
        <v>260300</v>
      </c>
      <c r="E1021">
        <v>255449</v>
      </c>
      <c r="F1021" s="8">
        <v>15956260</v>
      </c>
      <c r="G1021" s="1">
        <v>4153414478000</v>
      </c>
      <c r="H1021" s="1">
        <v>3571936555200</v>
      </c>
      <c r="I1021">
        <f t="shared" si="15"/>
        <v>0</v>
      </c>
    </row>
    <row r="1022" spans="1:9">
      <c r="A1022">
        <v>20190128</v>
      </c>
      <c r="B1022">
        <v>84990</v>
      </c>
      <c r="C1022" s="8">
        <v>260300</v>
      </c>
      <c r="D1022" s="8">
        <v>262700</v>
      </c>
      <c r="E1022">
        <v>257804</v>
      </c>
      <c r="F1022" s="8">
        <v>15956260</v>
      </c>
      <c r="G1022" s="1">
        <v>4191709502000</v>
      </c>
      <c r="H1022" s="1">
        <v>3604870276800</v>
      </c>
      <c r="I1022">
        <f t="shared" si="15"/>
        <v>0</v>
      </c>
    </row>
    <row r="1023" spans="1:9">
      <c r="A1023">
        <v>20190129</v>
      </c>
      <c r="B1023">
        <v>84990</v>
      </c>
      <c r="C1023" s="8">
        <v>262700</v>
      </c>
      <c r="D1023" s="8">
        <v>269900</v>
      </c>
      <c r="E1023">
        <v>264870</v>
      </c>
      <c r="F1023" s="8">
        <v>15956260</v>
      </c>
      <c r="G1023" s="1">
        <v>4306594574000</v>
      </c>
      <c r="H1023" s="1">
        <v>3703671441600</v>
      </c>
      <c r="I1023">
        <f t="shared" si="15"/>
        <v>0</v>
      </c>
    </row>
    <row r="1024" spans="1:9">
      <c r="A1024">
        <v>20190130</v>
      </c>
      <c r="B1024">
        <v>84990</v>
      </c>
      <c r="C1024" s="8">
        <v>269900</v>
      </c>
      <c r="D1024" s="8">
        <v>273500</v>
      </c>
      <c r="E1024">
        <v>268403</v>
      </c>
      <c r="F1024" s="8">
        <v>15956260</v>
      </c>
      <c r="G1024" s="1">
        <v>4364037110000</v>
      </c>
      <c r="H1024" s="1">
        <v>3753072024000</v>
      </c>
      <c r="I1024">
        <f t="shared" si="15"/>
        <v>0</v>
      </c>
    </row>
    <row r="1025" spans="1:9">
      <c r="A1025">
        <v>20190131</v>
      </c>
      <c r="B1025">
        <v>84990</v>
      </c>
      <c r="C1025" s="8">
        <v>273500</v>
      </c>
      <c r="D1025" s="8">
        <v>276000</v>
      </c>
      <c r="E1025">
        <v>270857</v>
      </c>
      <c r="F1025" s="8">
        <v>15956260</v>
      </c>
      <c r="G1025" s="1">
        <v>4403927760000</v>
      </c>
      <c r="H1025" s="1">
        <v>3787377984000</v>
      </c>
      <c r="I1025">
        <f t="shared" si="15"/>
        <v>0</v>
      </c>
    </row>
    <row r="1026" spans="1:9">
      <c r="A1026">
        <v>20190201</v>
      </c>
      <c r="B1026">
        <v>84990</v>
      </c>
      <c r="C1026" s="8">
        <v>276000</v>
      </c>
      <c r="D1026" s="8">
        <v>278200</v>
      </c>
      <c r="E1026">
        <v>273016</v>
      </c>
      <c r="F1026" s="8">
        <v>15956260</v>
      </c>
      <c r="G1026" s="1">
        <v>4439031532000</v>
      </c>
      <c r="H1026" s="1">
        <v>3817567228800</v>
      </c>
      <c r="I1026">
        <f t="shared" si="15"/>
        <v>0</v>
      </c>
    </row>
    <row r="1027" spans="1:9">
      <c r="A1027">
        <v>20190207</v>
      </c>
      <c r="B1027">
        <v>84990</v>
      </c>
      <c r="C1027" s="8">
        <v>278200</v>
      </c>
      <c r="D1027" s="8">
        <v>288100</v>
      </c>
      <c r="E1027">
        <v>282731</v>
      </c>
      <c r="F1027" s="8">
        <v>15956260</v>
      </c>
      <c r="G1027" s="1">
        <v>4596998506000</v>
      </c>
      <c r="H1027" s="1">
        <v>3953418830400</v>
      </c>
      <c r="I1027">
        <f t="shared" ref="I1027:I1090" si="16">IF(C1027*F1027=D1026*F1026,0,1)</f>
        <v>0</v>
      </c>
    </row>
    <row r="1028" spans="1:9">
      <c r="A1028">
        <v>20190208</v>
      </c>
      <c r="B1028">
        <v>84990</v>
      </c>
      <c r="C1028" s="8">
        <v>288100</v>
      </c>
      <c r="D1028" s="8">
        <v>289200</v>
      </c>
      <c r="E1028">
        <v>283811</v>
      </c>
      <c r="F1028" s="8">
        <v>15956260</v>
      </c>
      <c r="G1028" s="1">
        <v>4614550392000</v>
      </c>
      <c r="H1028" s="1">
        <v>3968513452800</v>
      </c>
      <c r="I1028">
        <f t="shared" si="16"/>
        <v>0</v>
      </c>
    </row>
    <row r="1029" spans="1:9">
      <c r="A1029">
        <v>20190211</v>
      </c>
      <c r="B1029">
        <v>84990</v>
      </c>
      <c r="C1029" s="8">
        <v>289200</v>
      </c>
      <c r="D1029" s="8">
        <v>290000</v>
      </c>
      <c r="E1029">
        <v>284596</v>
      </c>
      <c r="F1029" s="8">
        <v>15956260</v>
      </c>
      <c r="G1029" s="1">
        <v>4627315400000</v>
      </c>
      <c r="H1029" s="1">
        <v>3979491360000</v>
      </c>
      <c r="I1029">
        <f t="shared" si="16"/>
        <v>0</v>
      </c>
    </row>
    <row r="1030" spans="1:9">
      <c r="A1030">
        <v>20190212</v>
      </c>
      <c r="B1030">
        <v>84990</v>
      </c>
      <c r="C1030" s="8">
        <v>290000</v>
      </c>
      <c r="D1030" s="8">
        <v>279300</v>
      </c>
      <c r="E1030">
        <v>274095</v>
      </c>
      <c r="F1030" s="8">
        <v>15956260</v>
      </c>
      <c r="G1030" s="1">
        <v>4456583418000</v>
      </c>
      <c r="H1030" s="1">
        <v>3832661851200</v>
      </c>
      <c r="I1030">
        <f t="shared" si="16"/>
        <v>0</v>
      </c>
    </row>
    <row r="1031" spans="1:9">
      <c r="A1031">
        <v>20190213</v>
      </c>
      <c r="B1031">
        <v>84990</v>
      </c>
      <c r="C1031" s="8">
        <v>279300</v>
      </c>
      <c r="D1031" s="8">
        <v>282600</v>
      </c>
      <c r="E1031">
        <v>277334</v>
      </c>
      <c r="F1031" s="8">
        <v>15956260</v>
      </c>
      <c r="G1031" s="1">
        <v>4509239076000</v>
      </c>
      <c r="H1031" s="1">
        <v>3877945718400</v>
      </c>
      <c r="I1031">
        <f t="shared" si="16"/>
        <v>0</v>
      </c>
    </row>
    <row r="1032" spans="1:9">
      <c r="A1032">
        <v>20190214</v>
      </c>
      <c r="B1032">
        <v>84990</v>
      </c>
      <c r="C1032" s="8">
        <v>282600</v>
      </c>
      <c r="D1032" s="8">
        <v>280000</v>
      </c>
      <c r="E1032">
        <v>274782</v>
      </c>
      <c r="F1032" s="8">
        <v>15956260</v>
      </c>
      <c r="G1032" s="1">
        <v>4467752800000</v>
      </c>
      <c r="H1032" s="1">
        <v>3842267520000</v>
      </c>
      <c r="I1032">
        <f t="shared" si="16"/>
        <v>0</v>
      </c>
    </row>
    <row r="1033" spans="1:9">
      <c r="A1033">
        <v>20190215</v>
      </c>
      <c r="B1033">
        <v>84990</v>
      </c>
      <c r="C1033" s="8">
        <v>280000</v>
      </c>
      <c r="D1033" s="8">
        <v>284700</v>
      </c>
      <c r="E1033">
        <v>279395</v>
      </c>
      <c r="F1033" s="8">
        <v>15956260</v>
      </c>
      <c r="G1033" s="1">
        <v>4542747222000</v>
      </c>
      <c r="H1033" s="1">
        <v>3906762724800</v>
      </c>
      <c r="I1033">
        <f t="shared" si="16"/>
        <v>0</v>
      </c>
    </row>
    <row r="1034" spans="1:9">
      <c r="A1034">
        <v>20190218</v>
      </c>
      <c r="B1034">
        <v>84990</v>
      </c>
      <c r="C1034" s="8">
        <v>284700</v>
      </c>
      <c r="D1034" s="8">
        <v>278700</v>
      </c>
      <c r="E1034">
        <v>273506</v>
      </c>
      <c r="F1034" s="8">
        <v>15956260</v>
      </c>
      <c r="G1034" s="1">
        <v>4447009662000</v>
      </c>
      <c r="H1034" s="1">
        <v>3824428420800</v>
      </c>
      <c r="I1034">
        <f t="shared" si="16"/>
        <v>0</v>
      </c>
    </row>
    <row r="1035" spans="1:9">
      <c r="A1035">
        <v>20190219</v>
      </c>
      <c r="B1035">
        <v>84990</v>
      </c>
      <c r="C1035" s="8">
        <v>278700</v>
      </c>
      <c r="D1035" s="8">
        <v>288300</v>
      </c>
      <c r="E1035">
        <v>282927</v>
      </c>
      <c r="F1035" s="8">
        <v>15956260</v>
      </c>
      <c r="G1035" s="1">
        <v>4600189758000</v>
      </c>
      <c r="H1035" s="1">
        <v>3956163307200</v>
      </c>
      <c r="I1035">
        <f t="shared" si="16"/>
        <v>0</v>
      </c>
    </row>
    <row r="1036" spans="1:9">
      <c r="A1036">
        <v>20190220</v>
      </c>
      <c r="B1036">
        <v>84990</v>
      </c>
      <c r="C1036" s="8">
        <v>288300</v>
      </c>
      <c r="D1036" s="8">
        <v>290600</v>
      </c>
      <c r="E1036">
        <v>285185</v>
      </c>
      <c r="F1036" s="8">
        <v>15956260</v>
      </c>
      <c r="G1036" s="1">
        <v>4636889156000</v>
      </c>
      <c r="H1036" s="1">
        <v>3987724790400</v>
      </c>
      <c r="I1036">
        <f t="shared" si="16"/>
        <v>0</v>
      </c>
    </row>
    <row r="1037" spans="1:9">
      <c r="A1037">
        <v>20190221</v>
      </c>
      <c r="B1037">
        <v>84990</v>
      </c>
      <c r="C1037" s="8">
        <v>290600</v>
      </c>
      <c r="D1037" s="8">
        <v>287200</v>
      </c>
      <c r="E1037">
        <v>281848</v>
      </c>
      <c r="F1037" s="8">
        <v>15956260</v>
      </c>
      <c r="G1037" s="1">
        <v>4582637872000</v>
      </c>
      <c r="H1037" s="1">
        <v>3941068684800</v>
      </c>
      <c r="I1037">
        <f t="shared" si="16"/>
        <v>0</v>
      </c>
    </row>
    <row r="1038" spans="1:9">
      <c r="A1038">
        <v>20190222</v>
      </c>
      <c r="B1038">
        <v>84990</v>
      </c>
      <c r="C1038" s="8">
        <v>287200</v>
      </c>
      <c r="D1038" s="8">
        <v>287500</v>
      </c>
      <c r="E1038">
        <v>282142</v>
      </c>
      <c r="F1038" s="8">
        <v>15956260</v>
      </c>
      <c r="G1038" s="1">
        <v>4587424750000</v>
      </c>
      <c r="H1038" s="1">
        <v>3945185400000</v>
      </c>
      <c r="I1038">
        <f t="shared" si="16"/>
        <v>0</v>
      </c>
    </row>
    <row r="1039" spans="1:9">
      <c r="A1039">
        <v>20190225</v>
      </c>
      <c r="B1039">
        <v>84990</v>
      </c>
      <c r="C1039" s="8">
        <v>287500</v>
      </c>
      <c r="D1039" s="8">
        <v>283000</v>
      </c>
      <c r="E1039">
        <v>277726</v>
      </c>
      <c r="F1039" s="8">
        <v>15956260</v>
      </c>
      <c r="G1039" s="1">
        <v>4515621580000</v>
      </c>
      <c r="H1039" s="1">
        <v>3883434672000</v>
      </c>
      <c r="I1039">
        <f t="shared" si="16"/>
        <v>0</v>
      </c>
    </row>
    <row r="1040" spans="1:9">
      <c r="A1040">
        <v>20190226</v>
      </c>
      <c r="B1040">
        <v>84990</v>
      </c>
      <c r="C1040" s="8">
        <v>283000</v>
      </c>
      <c r="D1040" s="8">
        <v>281500</v>
      </c>
      <c r="E1040">
        <v>276254</v>
      </c>
      <c r="F1040" s="8">
        <v>15956260</v>
      </c>
      <c r="G1040" s="1">
        <v>4491687190000</v>
      </c>
      <c r="H1040" s="1">
        <v>3862851096000</v>
      </c>
      <c r="I1040">
        <f t="shared" si="16"/>
        <v>0</v>
      </c>
    </row>
    <row r="1041" spans="1:9">
      <c r="A1041">
        <v>20190227</v>
      </c>
      <c r="B1041">
        <v>84990</v>
      </c>
      <c r="C1041" s="8">
        <v>281500</v>
      </c>
      <c r="D1041" s="8">
        <v>277300</v>
      </c>
      <c r="E1041">
        <v>272132</v>
      </c>
      <c r="F1041" s="8">
        <v>15956260</v>
      </c>
      <c r="G1041" s="1">
        <v>4424670898000</v>
      </c>
      <c r="H1041" s="1">
        <v>3805217083200</v>
      </c>
      <c r="I1041">
        <f t="shared" si="16"/>
        <v>0</v>
      </c>
    </row>
    <row r="1042" spans="1:9">
      <c r="A1042">
        <v>20190228</v>
      </c>
      <c r="B1042">
        <v>84990</v>
      </c>
      <c r="C1042" s="8">
        <v>277300</v>
      </c>
      <c r="D1042" s="8">
        <v>277800</v>
      </c>
      <c r="E1042">
        <v>272623</v>
      </c>
      <c r="F1042" s="8">
        <v>15956260</v>
      </c>
      <c r="G1042" s="1">
        <v>4432649028000</v>
      </c>
      <c r="H1042" s="1">
        <v>3812078275200</v>
      </c>
      <c r="I1042">
        <f t="shared" si="16"/>
        <v>0</v>
      </c>
    </row>
    <row r="1043" spans="1:9">
      <c r="A1043">
        <v>20190304</v>
      </c>
      <c r="B1043">
        <v>84990</v>
      </c>
      <c r="C1043" s="8">
        <v>277800</v>
      </c>
      <c r="D1043" s="8">
        <v>290800</v>
      </c>
      <c r="E1043">
        <v>285381</v>
      </c>
      <c r="F1043" s="8">
        <v>15956260</v>
      </c>
      <c r="G1043" s="1">
        <v>4640080408000</v>
      </c>
      <c r="H1043" s="1">
        <v>3990469267200</v>
      </c>
      <c r="I1043">
        <f t="shared" si="16"/>
        <v>0</v>
      </c>
    </row>
    <row r="1044" spans="1:9">
      <c r="A1044">
        <v>20190305</v>
      </c>
      <c r="B1044">
        <v>84990</v>
      </c>
      <c r="C1044" s="8">
        <v>290800</v>
      </c>
      <c r="D1044" s="8">
        <v>298000</v>
      </c>
      <c r="E1044">
        <v>292447</v>
      </c>
      <c r="F1044" s="8">
        <v>15956260</v>
      </c>
      <c r="G1044" s="1">
        <v>4754965480000</v>
      </c>
      <c r="H1044" s="1">
        <v>4089270432000</v>
      </c>
      <c r="I1044">
        <f t="shared" si="16"/>
        <v>0</v>
      </c>
    </row>
    <row r="1045" spans="1:9">
      <c r="A1045">
        <v>20190306</v>
      </c>
      <c r="B1045">
        <v>84990</v>
      </c>
      <c r="C1045" s="8">
        <v>298000</v>
      </c>
      <c r="D1045" s="8">
        <v>297600</v>
      </c>
      <c r="E1045">
        <v>292054</v>
      </c>
      <c r="F1045" s="8">
        <v>15956260</v>
      </c>
      <c r="G1045" s="1">
        <v>4748582976000</v>
      </c>
      <c r="H1045" s="1">
        <v>4083781478400</v>
      </c>
      <c r="I1045">
        <f t="shared" si="16"/>
        <v>0</v>
      </c>
    </row>
    <row r="1046" spans="1:9">
      <c r="A1046">
        <v>20190307</v>
      </c>
      <c r="B1046">
        <v>84990</v>
      </c>
      <c r="C1046" s="8">
        <v>297600</v>
      </c>
      <c r="D1046" s="8">
        <v>284000</v>
      </c>
      <c r="E1046">
        <v>278708</v>
      </c>
      <c r="F1046" s="8">
        <v>15956260</v>
      </c>
      <c r="G1046" s="1">
        <v>4531577840000</v>
      </c>
      <c r="H1046" s="1">
        <v>3897157056000</v>
      </c>
      <c r="I1046">
        <f t="shared" si="16"/>
        <v>0</v>
      </c>
    </row>
    <row r="1047" spans="1:9">
      <c r="A1047">
        <v>20190308</v>
      </c>
      <c r="B1047">
        <v>84990</v>
      </c>
      <c r="C1047" s="8">
        <v>284000</v>
      </c>
      <c r="D1047" s="8">
        <v>281500</v>
      </c>
      <c r="E1047">
        <v>276254</v>
      </c>
      <c r="F1047" s="8">
        <v>15956260</v>
      </c>
      <c r="G1047" s="1">
        <v>4491687190000</v>
      </c>
      <c r="H1047" s="1">
        <v>3862851096000</v>
      </c>
      <c r="I1047">
        <f t="shared" si="16"/>
        <v>0</v>
      </c>
    </row>
    <row r="1048" spans="1:9">
      <c r="A1048">
        <v>20190311</v>
      </c>
      <c r="B1048">
        <v>84990</v>
      </c>
      <c r="C1048" s="8">
        <v>281500</v>
      </c>
      <c r="D1048" s="8">
        <v>288100</v>
      </c>
      <c r="E1048">
        <v>282731</v>
      </c>
      <c r="F1048" s="8">
        <v>15956260</v>
      </c>
      <c r="G1048" s="1">
        <v>4596998506000</v>
      </c>
      <c r="H1048" s="1">
        <v>3953418830400</v>
      </c>
      <c r="I1048">
        <f t="shared" si="16"/>
        <v>0</v>
      </c>
    </row>
    <row r="1049" spans="1:9">
      <c r="A1049">
        <v>20190312</v>
      </c>
      <c r="B1049">
        <v>84990</v>
      </c>
      <c r="C1049" s="8">
        <v>288100</v>
      </c>
      <c r="D1049" s="8">
        <v>301500</v>
      </c>
      <c r="E1049">
        <v>295881</v>
      </c>
      <c r="F1049" s="8">
        <v>15956260</v>
      </c>
      <c r="G1049" s="1">
        <v>4810812390000</v>
      </c>
      <c r="H1049" s="1">
        <v>4137298776000</v>
      </c>
      <c r="I1049">
        <f t="shared" si="16"/>
        <v>0</v>
      </c>
    </row>
    <row r="1050" spans="1:9">
      <c r="A1050">
        <v>20190313</v>
      </c>
      <c r="B1050">
        <v>84990</v>
      </c>
      <c r="C1050" s="8">
        <v>301500</v>
      </c>
      <c r="D1050" s="8">
        <v>312200</v>
      </c>
      <c r="E1050">
        <v>306382</v>
      </c>
      <c r="F1050" s="8">
        <v>15956260</v>
      </c>
      <c r="G1050" s="1">
        <v>4981544372000</v>
      </c>
      <c r="H1050" s="1">
        <v>4284128284800</v>
      </c>
      <c r="I1050">
        <f t="shared" si="16"/>
        <v>0</v>
      </c>
    </row>
    <row r="1051" spans="1:9">
      <c r="A1051">
        <v>20190314</v>
      </c>
      <c r="B1051">
        <v>84990</v>
      </c>
      <c r="C1051" s="8">
        <v>312200</v>
      </c>
      <c r="D1051" s="8">
        <v>306800</v>
      </c>
      <c r="E1051">
        <v>301083</v>
      </c>
      <c r="F1051" s="8">
        <v>15956260</v>
      </c>
      <c r="G1051" s="1">
        <v>4895380568000</v>
      </c>
      <c r="H1051" s="1">
        <v>4210027411200</v>
      </c>
      <c r="I1051">
        <f t="shared" si="16"/>
        <v>0</v>
      </c>
    </row>
    <row r="1052" spans="1:9">
      <c r="A1052">
        <v>20190315</v>
      </c>
      <c r="B1052">
        <v>84990</v>
      </c>
      <c r="C1052" s="8">
        <v>306800</v>
      </c>
      <c r="D1052" s="8">
        <v>305500</v>
      </c>
      <c r="E1052">
        <v>299807</v>
      </c>
      <c r="F1052" s="8">
        <v>15956260</v>
      </c>
      <c r="G1052" s="1">
        <v>4874637430000</v>
      </c>
      <c r="H1052" s="1">
        <v>4192188312000</v>
      </c>
      <c r="I1052">
        <f t="shared" si="16"/>
        <v>0</v>
      </c>
    </row>
    <row r="1053" spans="1:9">
      <c r="A1053">
        <v>20190318</v>
      </c>
      <c r="B1053">
        <v>84990</v>
      </c>
      <c r="C1053" s="8">
        <v>305500</v>
      </c>
      <c r="D1053" s="8">
        <v>299400</v>
      </c>
      <c r="E1053">
        <v>293821</v>
      </c>
      <c r="F1053" s="8">
        <v>15956260</v>
      </c>
      <c r="G1053" s="1">
        <v>4777304244000</v>
      </c>
      <c r="H1053" s="1">
        <v>4108481769600</v>
      </c>
      <c r="I1053">
        <f t="shared" si="16"/>
        <v>0</v>
      </c>
    </row>
    <row r="1054" spans="1:9">
      <c r="A1054">
        <v>20190319</v>
      </c>
      <c r="B1054">
        <v>84990</v>
      </c>
      <c r="C1054" s="8">
        <v>299400</v>
      </c>
      <c r="D1054" s="8">
        <v>289800</v>
      </c>
      <c r="E1054">
        <v>284400</v>
      </c>
      <c r="F1054" s="8">
        <v>15956260</v>
      </c>
      <c r="G1054" s="1">
        <v>4624124148000</v>
      </c>
      <c r="H1054" s="1">
        <v>3976746883200</v>
      </c>
      <c r="I1054">
        <f t="shared" si="16"/>
        <v>0</v>
      </c>
    </row>
    <row r="1055" spans="1:9">
      <c r="A1055">
        <v>20190320</v>
      </c>
      <c r="B1055">
        <v>84990</v>
      </c>
      <c r="C1055" s="8">
        <v>289800</v>
      </c>
      <c r="D1055" s="8">
        <v>294700</v>
      </c>
      <c r="E1055">
        <v>289208</v>
      </c>
      <c r="F1055" s="8">
        <v>15956260</v>
      </c>
      <c r="G1055" s="1">
        <v>4702309822000</v>
      </c>
      <c r="H1055" s="1">
        <v>4043986564800</v>
      </c>
      <c r="I1055">
        <f t="shared" si="16"/>
        <v>0</v>
      </c>
    </row>
    <row r="1056" spans="1:9">
      <c r="A1056">
        <v>20190321</v>
      </c>
      <c r="B1056">
        <v>84990</v>
      </c>
      <c r="C1056" s="8">
        <v>294700</v>
      </c>
      <c r="D1056" s="8">
        <v>282800</v>
      </c>
      <c r="E1056">
        <v>277530</v>
      </c>
      <c r="F1056" s="8">
        <v>15956260</v>
      </c>
      <c r="G1056" s="1">
        <v>4512430328000</v>
      </c>
      <c r="H1056" s="1">
        <v>3880690195200</v>
      </c>
      <c r="I1056">
        <f t="shared" si="16"/>
        <v>0</v>
      </c>
    </row>
    <row r="1057" spans="1:9">
      <c r="A1057">
        <v>20190322</v>
      </c>
      <c r="B1057">
        <v>84990</v>
      </c>
      <c r="C1057" s="8">
        <v>282800</v>
      </c>
      <c r="D1057" s="8">
        <v>281300</v>
      </c>
      <c r="E1057">
        <v>276058</v>
      </c>
      <c r="F1057" s="8">
        <v>15956260</v>
      </c>
      <c r="G1057" s="1">
        <v>4488495938000</v>
      </c>
      <c r="H1057" s="1">
        <v>3860106619200</v>
      </c>
      <c r="I1057">
        <f t="shared" si="16"/>
        <v>0</v>
      </c>
    </row>
    <row r="1058" spans="1:9">
      <c r="A1058">
        <v>20190325</v>
      </c>
      <c r="B1058">
        <v>84990</v>
      </c>
      <c r="C1058" s="8">
        <v>281300</v>
      </c>
      <c r="D1058" s="8">
        <v>271500</v>
      </c>
      <c r="E1058">
        <v>266440</v>
      </c>
      <c r="F1058" s="8">
        <v>15956260</v>
      </c>
      <c r="G1058" s="1">
        <v>4332124590000</v>
      </c>
      <c r="H1058" s="1">
        <v>3725627256000</v>
      </c>
      <c r="I1058">
        <f t="shared" si="16"/>
        <v>0</v>
      </c>
    </row>
    <row r="1059" spans="1:9">
      <c r="A1059">
        <v>20190326</v>
      </c>
      <c r="B1059">
        <v>84990</v>
      </c>
      <c r="C1059" s="8">
        <v>271500</v>
      </c>
      <c r="D1059" s="8">
        <v>286300</v>
      </c>
      <c r="E1059">
        <v>280965</v>
      </c>
      <c r="F1059" s="8">
        <v>15956260</v>
      </c>
      <c r="G1059" s="1">
        <v>4568277238000</v>
      </c>
      <c r="H1059" s="1">
        <v>3928718539200</v>
      </c>
      <c r="I1059">
        <f t="shared" si="16"/>
        <v>0</v>
      </c>
    </row>
    <row r="1060" spans="1:9">
      <c r="A1060">
        <v>20190327</v>
      </c>
      <c r="B1060">
        <v>84990</v>
      </c>
      <c r="C1060" s="8">
        <v>286300</v>
      </c>
      <c r="D1060" s="8">
        <v>269600</v>
      </c>
      <c r="E1060">
        <v>264576</v>
      </c>
      <c r="F1060" s="8">
        <v>15956260</v>
      </c>
      <c r="G1060" s="1">
        <v>4301807696000</v>
      </c>
      <c r="H1060" s="1">
        <v>3699554726400</v>
      </c>
      <c r="I1060">
        <f t="shared" si="16"/>
        <v>0</v>
      </c>
    </row>
    <row r="1061" spans="1:9">
      <c r="A1061">
        <v>20190328</v>
      </c>
      <c r="B1061">
        <v>84990</v>
      </c>
      <c r="C1061" s="8">
        <v>269600</v>
      </c>
      <c r="D1061" s="8">
        <v>270300</v>
      </c>
      <c r="E1061">
        <v>265263</v>
      </c>
      <c r="F1061" s="8">
        <v>15956260</v>
      </c>
      <c r="G1061" s="1">
        <v>4312977078000</v>
      </c>
      <c r="H1061" s="1">
        <v>3709160395200</v>
      </c>
      <c r="I1061">
        <f t="shared" si="16"/>
        <v>0</v>
      </c>
    </row>
    <row r="1062" spans="1:9">
      <c r="A1062">
        <v>20190329</v>
      </c>
      <c r="B1062">
        <v>84990</v>
      </c>
      <c r="C1062" s="8">
        <v>270300</v>
      </c>
      <c r="D1062" s="8">
        <v>279800</v>
      </c>
      <c r="E1062">
        <v>274586</v>
      </c>
      <c r="F1062" s="8">
        <v>15956260</v>
      </c>
      <c r="G1062" s="1">
        <v>4464561548000</v>
      </c>
      <c r="H1062" s="1">
        <v>3839523043200</v>
      </c>
      <c r="I1062">
        <f t="shared" si="16"/>
        <v>0</v>
      </c>
    </row>
    <row r="1063" spans="1:9">
      <c r="A1063">
        <v>20190401</v>
      </c>
      <c r="B1063">
        <v>84990</v>
      </c>
      <c r="C1063" s="8">
        <v>279800</v>
      </c>
      <c r="D1063" s="8">
        <v>274900</v>
      </c>
      <c r="E1063">
        <v>269777</v>
      </c>
      <c r="F1063" s="8">
        <v>15956260</v>
      </c>
      <c r="G1063" s="1">
        <v>4386375874000</v>
      </c>
      <c r="H1063" s="1">
        <v>3772283361600</v>
      </c>
      <c r="I1063">
        <f t="shared" si="16"/>
        <v>0</v>
      </c>
    </row>
    <row r="1064" spans="1:9">
      <c r="A1064">
        <v>20190402</v>
      </c>
      <c r="B1064">
        <v>84990</v>
      </c>
      <c r="C1064" s="8">
        <v>274900</v>
      </c>
      <c r="D1064" s="8">
        <v>277000</v>
      </c>
      <c r="E1064">
        <v>271838</v>
      </c>
      <c r="F1064" s="8">
        <v>15956260</v>
      </c>
      <c r="G1064" s="1">
        <v>4419884020000</v>
      </c>
      <c r="H1064" s="1">
        <v>3801100368000</v>
      </c>
      <c r="I1064">
        <f t="shared" si="16"/>
        <v>0</v>
      </c>
    </row>
    <row r="1065" spans="1:9">
      <c r="A1065">
        <v>20190403</v>
      </c>
      <c r="B1065">
        <v>84990</v>
      </c>
      <c r="C1065" s="8">
        <v>277000</v>
      </c>
      <c r="D1065" s="8">
        <v>279500</v>
      </c>
      <c r="E1065">
        <v>274291</v>
      </c>
      <c r="F1065" s="8">
        <v>15956260</v>
      </c>
      <c r="G1065" s="1">
        <v>4459774670000</v>
      </c>
      <c r="H1065" s="1">
        <v>3835406328000</v>
      </c>
      <c r="I1065">
        <f t="shared" si="16"/>
        <v>0</v>
      </c>
    </row>
    <row r="1066" spans="1:9">
      <c r="A1066">
        <v>20190404</v>
      </c>
      <c r="B1066">
        <v>84990</v>
      </c>
      <c r="C1066" s="8">
        <v>279500</v>
      </c>
      <c r="D1066" s="8">
        <v>272900</v>
      </c>
      <c r="E1066">
        <v>267814</v>
      </c>
      <c r="F1066" s="8">
        <v>15956260</v>
      </c>
      <c r="G1066" s="1">
        <v>4354463354000</v>
      </c>
      <c r="H1066" s="1">
        <v>3744838593600</v>
      </c>
      <c r="I1066">
        <f t="shared" si="16"/>
        <v>0</v>
      </c>
    </row>
    <row r="1067" spans="1:9">
      <c r="A1067">
        <v>20190405</v>
      </c>
      <c r="B1067">
        <v>84990</v>
      </c>
      <c r="C1067" s="8">
        <v>272900</v>
      </c>
      <c r="D1067" s="8">
        <v>265100</v>
      </c>
      <c r="E1067">
        <v>260160</v>
      </c>
      <c r="F1067" s="8">
        <v>15956260</v>
      </c>
      <c r="G1067" s="1">
        <v>4230004526000</v>
      </c>
      <c r="H1067" s="1">
        <v>3637803998400</v>
      </c>
      <c r="I1067">
        <f t="shared" si="16"/>
        <v>0</v>
      </c>
    </row>
    <row r="1068" spans="1:9">
      <c r="A1068">
        <v>20190408</v>
      </c>
      <c r="B1068">
        <v>84990</v>
      </c>
      <c r="C1068" s="8">
        <v>265100</v>
      </c>
      <c r="D1068" s="8">
        <v>271200</v>
      </c>
      <c r="E1068">
        <v>266146</v>
      </c>
      <c r="F1068" s="8">
        <v>15956260</v>
      </c>
      <c r="G1068" s="1">
        <v>4327337712000</v>
      </c>
      <c r="H1068" s="1">
        <v>3721510540800</v>
      </c>
      <c r="I1068">
        <f t="shared" si="16"/>
        <v>0</v>
      </c>
    </row>
    <row r="1069" spans="1:9">
      <c r="A1069">
        <v>20190409</v>
      </c>
      <c r="B1069">
        <v>84990</v>
      </c>
      <c r="C1069" s="8">
        <v>271200</v>
      </c>
      <c r="D1069" s="8">
        <v>270900</v>
      </c>
      <c r="E1069">
        <v>265852</v>
      </c>
      <c r="F1069" s="8">
        <v>15956260</v>
      </c>
      <c r="G1069" s="1">
        <v>4322550834000</v>
      </c>
      <c r="H1069" s="1">
        <v>3717393825600</v>
      </c>
      <c r="I1069">
        <f t="shared" si="16"/>
        <v>0</v>
      </c>
    </row>
    <row r="1070" spans="1:9">
      <c r="A1070">
        <v>20190410</v>
      </c>
      <c r="B1070">
        <v>84990</v>
      </c>
      <c r="C1070" s="8">
        <v>270900</v>
      </c>
      <c r="D1070" s="8">
        <v>278000</v>
      </c>
      <c r="E1070">
        <v>272819</v>
      </c>
      <c r="F1070" s="8">
        <v>15956260</v>
      </c>
      <c r="G1070" s="1">
        <v>4435840280000</v>
      </c>
      <c r="H1070" s="1">
        <v>3814822752000</v>
      </c>
      <c r="I1070">
        <f t="shared" si="16"/>
        <v>0</v>
      </c>
    </row>
    <row r="1071" spans="1:9">
      <c r="A1071">
        <v>20190411</v>
      </c>
      <c r="B1071">
        <v>84990</v>
      </c>
      <c r="C1071" s="8">
        <v>278000</v>
      </c>
      <c r="D1071" s="8">
        <v>278500</v>
      </c>
      <c r="E1071">
        <v>273310</v>
      </c>
      <c r="F1071" s="8">
        <v>15956260</v>
      </c>
      <c r="G1071" s="1">
        <v>4443818410000</v>
      </c>
      <c r="H1071" s="1">
        <v>3821683944000</v>
      </c>
      <c r="I1071">
        <f t="shared" si="16"/>
        <v>0</v>
      </c>
    </row>
    <row r="1072" spans="1:9">
      <c r="A1072">
        <v>20190412</v>
      </c>
      <c r="B1072">
        <v>84990</v>
      </c>
      <c r="C1072" s="8">
        <v>278500</v>
      </c>
      <c r="D1072" s="8">
        <v>274100</v>
      </c>
      <c r="E1072">
        <v>268992</v>
      </c>
      <c r="F1072" s="8">
        <v>15956260</v>
      </c>
      <c r="G1072" s="1">
        <v>4373610866000</v>
      </c>
      <c r="H1072" s="1">
        <v>3761305454400</v>
      </c>
      <c r="I1072">
        <f t="shared" si="16"/>
        <v>0</v>
      </c>
    </row>
    <row r="1073" spans="1:9">
      <c r="A1073">
        <v>20190415</v>
      </c>
      <c r="B1073">
        <v>84990</v>
      </c>
      <c r="C1073" s="8">
        <v>274100</v>
      </c>
      <c r="D1073" s="8">
        <v>268400</v>
      </c>
      <c r="E1073">
        <v>263398</v>
      </c>
      <c r="F1073" s="8">
        <v>15956260</v>
      </c>
      <c r="G1073" s="1">
        <v>4282660184000</v>
      </c>
      <c r="H1073" s="1">
        <v>3683087865600</v>
      </c>
      <c r="I1073">
        <f t="shared" si="16"/>
        <v>0</v>
      </c>
    </row>
    <row r="1074" spans="1:9">
      <c r="A1074">
        <v>20190416</v>
      </c>
      <c r="B1074">
        <v>84990</v>
      </c>
      <c r="C1074" s="8">
        <v>268400</v>
      </c>
      <c r="D1074" s="8">
        <v>270200</v>
      </c>
      <c r="E1074">
        <v>265165</v>
      </c>
      <c r="F1074" s="8">
        <v>15956260</v>
      </c>
      <c r="G1074" s="1">
        <v>4311381452000</v>
      </c>
      <c r="H1074" s="1">
        <v>3707788156800</v>
      </c>
      <c r="I1074">
        <f t="shared" si="16"/>
        <v>0</v>
      </c>
    </row>
    <row r="1075" spans="1:9">
      <c r="A1075">
        <v>20190417</v>
      </c>
      <c r="B1075">
        <v>84990</v>
      </c>
      <c r="C1075" s="8">
        <v>270200</v>
      </c>
      <c r="D1075" s="8">
        <v>266500</v>
      </c>
      <c r="E1075">
        <v>261534</v>
      </c>
      <c r="F1075" s="8">
        <v>15956260</v>
      </c>
      <c r="G1075" s="1">
        <v>4252343290000</v>
      </c>
      <c r="H1075" s="1">
        <v>3657015336000</v>
      </c>
      <c r="I1075">
        <f t="shared" si="16"/>
        <v>0</v>
      </c>
    </row>
    <row r="1076" spans="1:9">
      <c r="A1076">
        <v>20190418</v>
      </c>
      <c r="B1076">
        <v>84990</v>
      </c>
      <c r="C1076" s="8">
        <v>266500</v>
      </c>
      <c r="D1076" s="8">
        <v>257500</v>
      </c>
      <c r="E1076">
        <v>252701</v>
      </c>
      <c r="F1076" s="8">
        <v>15956260</v>
      </c>
      <c r="G1076" s="1">
        <v>4108736950000</v>
      </c>
      <c r="H1076" s="1">
        <v>3533513880000</v>
      </c>
      <c r="I1076">
        <f t="shared" si="16"/>
        <v>0</v>
      </c>
    </row>
    <row r="1077" spans="1:9">
      <c r="A1077">
        <v>20190419</v>
      </c>
      <c r="B1077">
        <v>84990</v>
      </c>
      <c r="C1077" s="8">
        <v>257500</v>
      </c>
      <c r="D1077" s="8">
        <v>261500</v>
      </c>
      <c r="E1077">
        <v>256627</v>
      </c>
      <c r="F1077" s="8">
        <v>15956260</v>
      </c>
      <c r="G1077" s="1">
        <v>4172561990000</v>
      </c>
      <c r="H1077" s="1">
        <v>3588403416000</v>
      </c>
      <c r="I1077">
        <f t="shared" si="16"/>
        <v>0</v>
      </c>
    </row>
    <row r="1078" spans="1:9">
      <c r="A1078">
        <v>20190422</v>
      </c>
      <c r="B1078">
        <v>84990</v>
      </c>
      <c r="C1078" s="8">
        <v>261500</v>
      </c>
      <c r="D1078" s="8">
        <v>259300</v>
      </c>
      <c r="E1078">
        <v>254468</v>
      </c>
      <c r="F1078" s="8">
        <v>15956260</v>
      </c>
      <c r="G1078" s="1">
        <v>4137458218000</v>
      </c>
      <c r="H1078" s="1">
        <v>3558214171200</v>
      </c>
      <c r="I1078">
        <f t="shared" si="16"/>
        <v>0</v>
      </c>
    </row>
    <row r="1079" spans="1:9">
      <c r="A1079">
        <v>20190423</v>
      </c>
      <c r="B1079">
        <v>84990</v>
      </c>
      <c r="C1079" s="8">
        <v>259300</v>
      </c>
      <c r="D1079" s="8">
        <v>259300</v>
      </c>
      <c r="E1079">
        <v>254468</v>
      </c>
      <c r="F1079" s="8">
        <v>15956260</v>
      </c>
      <c r="G1079" s="1">
        <v>4137458218000</v>
      </c>
      <c r="H1079" s="1">
        <v>3558214171200</v>
      </c>
      <c r="I1079">
        <f t="shared" si="16"/>
        <v>0</v>
      </c>
    </row>
    <row r="1080" spans="1:9">
      <c r="A1080">
        <v>20190424</v>
      </c>
      <c r="B1080">
        <v>84990</v>
      </c>
      <c r="C1080" s="8">
        <v>259300</v>
      </c>
      <c r="D1080" s="8">
        <v>258900</v>
      </c>
      <c r="E1080">
        <v>254075</v>
      </c>
      <c r="F1080" s="8">
        <v>15956260</v>
      </c>
      <c r="G1080" s="1">
        <v>4131075714000</v>
      </c>
      <c r="H1080" s="1">
        <v>3552725217600</v>
      </c>
      <c r="I1080">
        <f t="shared" si="16"/>
        <v>0</v>
      </c>
    </row>
    <row r="1081" spans="1:9">
      <c r="A1081">
        <v>20190425</v>
      </c>
      <c r="B1081">
        <v>84990</v>
      </c>
      <c r="C1081" s="8">
        <v>258900</v>
      </c>
      <c r="D1081" s="8">
        <v>254200</v>
      </c>
      <c r="E1081">
        <v>249463</v>
      </c>
      <c r="F1081" s="8">
        <v>15956260</v>
      </c>
      <c r="G1081" s="1">
        <v>4056081292000</v>
      </c>
      <c r="H1081" s="1">
        <v>3488230012800</v>
      </c>
      <c r="I1081">
        <f t="shared" si="16"/>
        <v>0</v>
      </c>
    </row>
    <row r="1082" spans="1:9">
      <c r="A1082">
        <v>20190426</v>
      </c>
      <c r="B1082">
        <v>84990</v>
      </c>
      <c r="C1082" s="8">
        <v>254200</v>
      </c>
      <c r="D1082" s="8">
        <v>254200</v>
      </c>
      <c r="E1082">
        <v>249463</v>
      </c>
      <c r="F1082" s="8">
        <v>15956260</v>
      </c>
      <c r="G1082" s="1">
        <v>4056081292000</v>
      </c>
      <c r="H1082" s="1">
        <v>3488230012800</v>
      </c>
      <c r="I1082">
        <f t="shared" si="16"/>
        <v>0</v>
      </c>
    </row>
    <row r="1083" spans="1:9">
      <c r="A1083">
        <v>20190429</v>
      </c>
      <c r="B1083">
        <v>84990</v>
      </c>
      <c r="C1083" s="8">
        <v>254200</v>
      </c>
      <c r="D1083" s="8">
        <v>258400</v>
      </c>
      <c r="E1083">
        <v>253585</v>
      </c>
      <c r="F1083" s="8">
        <v>15956260</v>
      </c>
      <c r="G1083" s="1">
        <v>4123097584000</v>
      </c>
      <c r="H1083" s="1">
        <v>3545864025600</v>
      </c>
      <c r="I1083">
        <f t="shared" si="16"/>
        <v>0</v>
      </c>
    </row>
    <row r="1084" spans="1:9">
      <c r="A1084">
        <v>20190430</v>
      </c>
      <c r="B1084">
        <v>84990</v>
      </c>
      <c r="C1084" s="8">
        <v>258400</v>
      </c>
      <c r="D1084" s="8">
        <v>260300</v>
      </c>
      <c r="E1084">
        <v>255449</v>
      </c>
      <c r="F1084" s="8">
        <v>15956260</v>
      </c>
      <c r="G1084" s="1">
        <v>4153414478000</v>
      </c>
      <c r="H1084" s="1">
        <v>3571936555200</v>
      </c>
      <c r="I1084">
        <f t="shared" si="16"/>
        <v>0</v>
      </c>
    </row>
    <row r="1085" spans="1:9">
      <c r="A1085">
        <v>20190502</v>
      </c>
      <c r="B1085">
        <v>84990</v>
      </c>
      <c r="C1085" s="8">
        <v>260300</v>
      </c>
      <c r="D1085" s="8">
        <v>249800</v>
      </c>
      <c r="E1085">
        <v>245145</v>
      </c>
      <c r="F1085" s="8">
        <v>15956260</v>
      </c>
      <c r="G1085" s="1">
        <v>3985873748000</v>
      </c>
      <c r="H1085" s="1">
        <v>3427851523200</v>
      </c>
      <c r="I1085">
        <f t="shared" si="16"/>
        <v>0</v>
      </c>
    </row>
    <row r="1086" spans="1:9">
      <c r="A1086">
        <v>20190503</v>
      </c>
      <c r="B1086">
        <v>84990</v>
      </c>
      <c r="C1086" s="8">
        <v>249800</v>
      </c>
      <c r="D1086" s="8">
        <v>248000</v>
      </c>
      <c r="E1086">
        <v>243378</v>
      </c>
      <c r="F1086" s="8">
        <v>15956260</v>
      </c>
      <c r="G1086" s="1">
        <v>3957152480000</v>
      </c>
      <c r="H1086" s="1">
        <v>3403151232000</v>
      </c>
      <c r="I1086">
        <f t="shared" si="16"/>
        <v>0</v>
      </c>
    </row>
    <row r="1087" spans="1:9">
      <c r="A1087">
        <v>20190507</v>
      </c>
      <c r="B1087">
        <v>84990</v>
      </c>
      <c r="C1087" s="8">
        <v>248000</v>
      </c>
      <c r="D1087" s="8">
        <v>239500</v>
      </c>
      <c r="E1087">
        <v>235037</v>
      </c>
      <c r="F1087" s="8">
        <v>15956260</v>
      </c>
      <c r="G1087" s="1">
        <v>3821524270000</v>
      </c>
      <c r="H1087" s="1">
        <v>3286510968000</v>
      </c>
      <c r="I1087">
        <f t="shared" si="16"/>
        <v>0</v>
      </c>
    </row>
    <row r="1088" spans="1:9">
      <c r="A1088">
        <v>20190508</v>
      </c>
      <c r="B1088">
        <v>84990</v>
      </c>
      <c r="C1088" s="8">
        <v>239500</v>
      </c>
      <c r="D1088" s="8">
        <v>231300</v>
      </c>
      <c r="E1088">
        <v>226990</v>
      </c>
      <c r="F1088" s="8">
        <v>15956260</v>
      </c>
      <c r="G1088" s="1">
        <v>3690682938000</v>
      </c>
      <c r="H1088" s="1">
        <v>3173987419200</v>
      </c>
      <c r="I1088">
        <f t="shared" si="16"/>
        <v>0</v>
      </c>
    </row>
    <row r="1089" spans="1:9">
      <c r="A1089">
        <v>20190509</v>
      </c>
      <c r="B1089">
        <v>84990</v>
      </c>
      <c r="C1089" s="8">
        <v>231300</v>
      </c>
      <c r="D1089" s="8">
        <v>228100</v>
      </c>
      <c r="E1089">
        <v>223849</v>
      </c>
      <c r="F1089" s="8">
        <v>15956260</v>
      </c>
      <c r="G1089" s="1">
        <v>3639622906000</v>
      </c>
      <c r="H1089" s="1">
        <v>3130075790400</v>
      </c>
      <c r="I1089">
        <f t="shared" si="16"/>
        <v>0</v>
      </c>
    </row>
    <row r="1090" spans="1:9">
      <c r="A1090">
        <v>20190510</v>
      </c>
      <c r="B1090">
        <v>84990</v>
      </c>
      <c r="C1090" s="8">
        <v>228100</v>
      </c>
      <c r="D1090" s="8">
        <v>225500</v>
      </c>
      <c r="E1090">
        <v>221298</v>
      </c>
      <c r="F1090" s="8">
        <v>15956260</v>
      </c>
      <c r="G1090" s="1">
        <v>3598136630000</v>
      </c>
      <c r="H1090" s="1">
        <v>3094397592000</v>
      </c>
      <c r="I1090">
        <f t="shared" si="16"/>
        <v>0</v>
      </c>
    </row>
    <row r="1091" spans="1:9">
      <c r="A1091">
        <v>20190513</v>
      </c>
      <c r="B1091">
        <v>84990</v>
      </c>
      <c r="C1091" s="8">
        <v>225500</v>
      </c>
      <c r="D1091" s="8">
        <v>223700</v>
      </c>
      <c r="E1091">
        <v>219531</v>
      </c>
      <c r="F1091" s="8">
        <v>15956260</v>
      </c>
      <c r="G1091" s="1">
        <v>3569415362000</v>
      </c>
      <c r="H1091" s="1">
        <v>3069697300800</v>
      </c>
      <c r="I1091">
        <f t="shared" ref="I1091:I1137" si="17">IF(C1091*F1091=D1090*F1090,0,1)</f>
        <v>0</v>
      </c>
    </row>
    <row r="1092" spans="1:9">
      <c r="A1092">
        <v>20190514</v>
      </c>
      <c r="B1092">
        <v>84990</v>
      </c>
      <c r="C1092" s="8">
        <v>223700</v>
      </c>
      <c r="D1092" s="8">
        <v>225500</v>
      </c>
      <c r="E1092">
        <v>221298</v>
      </c>
      <c r="F1092" s="8">
        <v>15956260</v>
      </c>
      <c r="G1092" s="1">
        <v>3598136630000</v>
      </c>
      <c r="H1092" s="1">
        <v>3094397592000</v>
      </c>
      <c r="I1092">
        <f t="shared" si="17"/>
        <v>0</v>
      </c>
    </row>
    <row r="1093" spans="1:9">
      <c r="A1093">
        <v>20190515</v>
      </c>
      <c r="B1093">
        <v>84990</v>
      </c>
      <c r="C1093" s="8">
        <v>225500</v>
      </c>
      <c r="D1093" s="8">
        <v>239400</v>
      </c>
      <c r="E1093">
        <v>234939</v>
      </c>
      <c r="F1093" s="8">
        <v>15956260</v>
      </c>
      <c r="G1093" s="1">
        <v>3819928644000</v>
      </c>
      <c r="H1093" s="1">
        <v>3285138729600</v>
      </c>
      <c r="I1093">
        <f t="shared" si="17"/>
        <v>0</v>
      </c>
    </row>
    <row r="1094" spans="1:9">
      <c r="A1094">
        <v>20190516</v>
      </c>
      <c r="B1094">
        <v>84990</v>
      </c>
      <c r="C1094" s="8">
        <v>239400</v>
      </c>
      <c r="D1094" s="8">
        <v>224300</v>
      </c>
      <c r="E1094">
        <v>220120</v>
      </c>
      <c r="F1094" s="8">
        <v>15956260</v>
      </c>
      <c r="G1094" s="1">
        <v>3578989118000</v>
      </c>
      <c r="H1094" s="1">
        <v>3077930731200</v>
      </c>
      <c r="I1094">
        <f t="shared" si="17"/>
        <v>0</v>
      </c>
    </row>
    <row r="1095" spans="1:9">
      <c r="A1095">
        <v>20190517</v>
      </c>
      <c r="B1095">
        <v>84990</v>
      </c>
      <c r="C1095" s="8">
        <v>224300</v>
      </c>
      <c r="D1095" s="8">
        <v>222500</v>
      </c>
      <c r="E1095">
        <v>218354</v>
      </c>
      <c r="F1095" s="8">
        <v>15956260</v>
      </c>
      <c r="G1095" s="1">
        <v>3550267850000</v>
      </c>
      <c r="H1095" s="1">
        <v>3053230440000</v>
      </c>
      <c r="I1095">
        <f t="shared" si="17"/>
        <v>0</v>
      </c>
    </row>
    <row r="1096" spans="1:9">
      <c r="A1096">
        <v>20190520</v>
      </c>
      <c r="B1096">
        <v>84990</v>
      </c>
      <c r="C1096" s="8">
        <v>222500</v>
      </c>
      <c r="D1096" s="8">
        <v>211900</v>
      </c>
      <c r="E1096">
        <v>207951</v>
      </c>
      <c r="F1096" s="8">
        <v>15956260</v>
      </c>
      <c r="G1096" s="1">
        <v>3381131494000</v>
      </c>
      <c r="H1096" s="1">
        <v>2907773169600</v>
      </c>
      <c r="I1096">
        <f t="shared" si="17"/>
        <v>0</v>
      </c>
    </row>
    <row r="1097" spans="1:9">
      <c r="A1097">
        <v>20190521</v>
      </c>
      <c r="B1097">
        <v>84990</v>
      </c>
      <c r="C1097" s="8">
        <v>211900</v>
      </c>
      <c r="D1097" s="8">
        <v>214200</v>
      </c>
      <c r="E1097">
        <v>210208</v>
      </c>
      <c r="F1097" s="8">
        <v>15956260</v>
      </c>
      <c r="G1097" s="1">
        <v>3417830892000</v>
      </c>
      <c r="H1097" s="1">
        <v>2939334652800</v>
      </c>
      <c r="I1097">
        <f t="shared" si="17"/>
        <v>0</v>
      </c>
    </row>
    <row r="1098" spans="1:9">
      <c r="A1098">
        <v>20190522</v>
      </c>
      <c r="B1098">
        <v>84990</v>
      </c>
      <c r="C1098" s="8">
        <v>214200</v>
      </c>
      <c r="D1098" s="8">
        <v>214500</v>
      </c>
      <c r="E1098">
        <v>210503</v>
      </c>
      <c r="F1098" s="8">
        <v>15956260</v>
      </c>
      <c r="G1098" s="1">
        <v>3422617770000</v>
      </c>
      <c r="H1098" s="1">
        <v>2943451368000</v>
      </c>
      <c r="I1098">
        <f t="shared" si="17"/>
        <v>0</v>
      </c>
    </row>
    <row r="1099" spans="1:9">
      <c r="A1099">
        <v>20190523</v>
      </c>
      <c r="B1099">
        <v>84990</v>
      </c>
      <c r="C1099" s="8">
        <v>214500</v>
      </c>
      <c r="D1099" s="8">
        <v>203500</v>
      </c>
      <c r="E1099">
        <v>199708</v>
      </c>
      <c r="F1099" s="8">
        <v>15956260</v>
      </c>
      <c r="G1099" s="1">
        <v>3247098910000</v>
      </c>
      <c r="H1099" s="1">
        <v>2792505144000</v>
      </c>
      <c r="I1099">
        <f t="shared" si="17"/>
        <v>0</v>
      </c>
    </row>
    <row r="1100" spans="1:9">
      <c r="A1100">
        <v>20190524</v>
      </c>
      <c r="B1100">
        <v>84990</v>
      </c>
      <c r="C1100" s="8">
        <v>203500</v>
      </c>
      <c r="D1100" s="8">
        <v>211500</v>
      </c>
      <c r="E1100">
        <v>207559</v>
      </c>
      <c r="F1100" s="8">
        <v>15956260</v>
      </c>
      <c r="G1100" s="1">
        <v>3374748990000</v>
      </c>
      <c r="H1100" s="1">
        <v>2902284216000</v>
      </c>
      <c r="I1100">
        <f t="shared" si="17"/>
        <v>0</v>
      </c>
    </row>
    <row r="1101" spans="1:9">
      <c r="A1101">
        <v>20190527</v>
      </c>
      <c r="B1101">
        <v>84990</v>
      </c>
      <c r="C1101" s="8">
        <v>211500</v>
      </c>
      <c r="D1101" s="8">
        <v>211500</v>
      </c>
      <c r="E1101">
        <v>207559</v>
      </c>
      <c r="F1101" s="8">
        <v>15956260</v>
      </c>
      <c r="G1101" s="1">
        <v>3374748990000</v>
      </c>
      <c r="H1101" s="1">
        <v>2902284216000</v>
      </c>
      <c r="I1101">
        <f t="shared" si="17"/>
        <v>0</v>
      </c>
    </row>
    <row r="1102" spans="1:9">
      <c r="A1102">
        <v>20190528</v>
      </c>
      <c r="B1102">
        <v>84990</v>
      </c>
      <c r="C1102" s="8">
        <v>211500</v>
      </c>
      <c r="D1102" s="8">
        <v>218200</v>
      </c>
      <c r="E1102">
        <v>214134</v>
      </c>
      <c r="F1102" s="8">
        <v>15956260</v>
      </c>
      <c r="G1102" s="1">
        <v>3481655932000</v>
      </c>
      <c r="H1102" s="1">
        <v>2994224188800</v>
      </c>
      <c r="I1102">
        <f t="shared" si="17"/>
        <v>0</v>
      </c>
    </row>
    <row r="1103" spans="1:9">
      <c r="A1103">
        <v>20190529</v>
      </c>
      <c r="B1103">
        <v>84990</v>
      </c>
      <c r="C1103" s="8">
        <v>218200</v>
      </c>
      <c r="D1103" s="8">
        <v>187900</v>
      </c>
      <c r="E1103">
        <v>184398</v>
      </c>
      <c r="F1103" s="8">
        <v>15956260</v>
      </c>
      <c r="G1103" s="1">
        <v>2998181254000</v>
      </c>
      <c r="H1103" s="1">
        <v>2578435953600</v>
      </c>
      <c r="I1103">
        <f t="shared" si="17"/>
        <v>0</v>
      </c>
    </row>
    <row r="1104" spans="1:9">
      <c r="A1104">
        <v>20190530</v>
      </c>
      <c r="B1104">
        <v>84990</v>
      </c>
      <c r="C1104" s="8">
        <v>187900</v>
      </c>
      <c r="D1104" s="8">
        <v>183700</v>
      </c>
      <c r="E1104">
        <v>180277</v>
      </c>
      <c r="F1104" s="8">
        <v>15956260</v>
      </c>
      <c r="G1104" s="1">
        <v>2931164962000</v>
      </c>
      <c r="H1104" s="1">
        <v>2520801940800</v>
      </c>
      <c r="I1104">
        <f t="shared" si="17"/>
        <v>0</v>
      </c>
    </row>
    <row r="1105" spans="1:9">
      <c r="A1105">
        <v>20190531</v>
      </c>
      <c r="B1105">
        <v>84990</v>
      </c>
      <c r="C1105" s="8">
        <v>183700</v>
      </c>
      <c r="D1105" s="8">
        <v>194800</v>
      </c>
      <c r="E1105">
        <v>191170</v>
      </c>
      <c r="F1105" s="8">
        <v>15956260</v>
      </c>
      <c r="G1105" s="1">
        <v>3108279448000</v>
      </c>
      <c r="H1105" s="1">
        <v>2673120403200</v>
      </c>
      <c r="I1105">
        <f t="shared" si="17"/>
        <v>0</v>
      </c>
    </row>
    <row r="1106" spans="1:9">
      <c r="A1106">
        <v>20190603</v>
      </c>
      <c r="B1106">
        <v>84990</v>
      </c>
      <c r="C1106" s="8">
        <v>194800</v>
      </c>
      <c r="D1106" s="8">
        <v>190200</v>
      </c>
      <c r="E1106">
        <v>186655</v>
      </c>
      <c r="F1106" s="8">
        <v>15956260</v>
      </c>
      <c r="G1106" s="1">
        <v>3034880652000</v>
      </c>
      <c r="H1106" s="1">
        <v>2609997436800</v>
      </c>
      <c r="I1106">
        <f t="shared" si="17"/>
        <v>0</v>
      </c>
    </row>
    <row r="1107" spans="1:9">
      <c r="A1107">
        <v>20190604</v>
      </c>
      <c r="B1107">
        <v>84990</v>
      </c>
      <c r="C1107" s="8">
        <v>190200</v>
      </c>
      <c r="D1107" s="8">
        <v>187100</v>
      </c>
      <c r="E1107">
        <v>183613</v>
      </c>
      <c r="F1107" s="8">
        <v>15956260</v>
      </c>
      <c r="G1107" s="1">
        <v>2985416246000</v>
      </c>
      <c r="H1107" s="1">
        <v>2567458046400</v>
      </c>
      <c r="I1107">
        <f t="shared" si="17"/>
        <v>0</v>
      </c>
    </row>
    <row r="1108" spans="1:9">
      <c r="A1108">
        <v>20190605</v>
      </c>
      <c r="B1108">
        <v>84990</v>
      </c>
      <c r="C1108" s="8">
        <v>187100</v>
      </c>
      <c r="D1108" s="8">
        <v>187900</v>
      </c>
      <c r="E1108">
        <v>184398</v>
      </c>
      <c r="F1108" s="8">
        <v>15956260</v>
      </c>
      <c r="G1108" s="1">
        <v>2998181254000</v>
      </c>
      <c r="H1108" s="1">
        <v>2578435953600</v>
      </c>
      <c r="I1108">
        <f t="shared" si="17"/>
        <v>0</v>
      </c>
    </row>
    <row r="1109" spans="1:9">
      <c r="A1109">
        <v>20190607</v>
      </c>
      <c r="B1109">
        <v>84990</v>
      </c>
      <c r="C1109" s="8">
        <v>187900</v>
      </c>
      <c r="D1109" s="8">
        <v>190700</v>
      </c>
      <c r="E1109">
        <v>187146</v>
      </c>
      <c r="F1109" s="8">
        <v>15956260</v>
      </c>
      <c r="G1109" s="1">
        <v>3042858782000</v>
      </c>
      <c r="H1109" s="1">
        <v>2616858628800</v>
      </c>
      <c r="I1109">
        <f t="shared" si="17"/>
        <v>0</v>
      </c>
    </row>
    <row r="1110" spans="1:9">
      <c r="A1110">
        <v>20190610</v>
      </c>
      <c r="B1110">
        <v>84990</v>
      </c>
      <c r="C1110" s="8">
        <v>190700</v>
      </c>
      <c r="D1110" s="8">
        <v>191000</v>
      </c>
      <c r="E1110">
        <v>187440</v>
      </c>
      <c r="F1110" s="8">
        <v>15956260</v>
      </c>
      <c r="G1110" s="1">
        <v>3047645660000</v>
      </c>
      <c r="H1110" s="1">
        <v>2620975344000</v>
      </c>
      <c r="I1110">
        <f t="shared" si="17"/>
        <v>0</v>
      </c>
    </row>
    <row r="1111" spans="1:9">
      <c r="A1111">
        <v>20190611</v>
      </c>
      <c r="B1111">
        <v>84990</v>
      </c>
      <c r="C1111" s="8">
        <v>191000</v>
      </c>
      <c r="D1111" s="8">
        <v>197400</v>
      </c>
      <c r="E1111">
        <v>193721</v>
      </c>
      <c r="F1111" s="8">
        <v>15956260</v>
      </c>
      <c r="G1111" s="1">
        <v>3149765724000</v>
      </c>
      <c r="H1111" s="1">
        <v>2708798601600</v>
      </c>
      <c r="I1111">
        <f t="shared" si="17"/>
        <v>0</v>
      </c>
    </row>
    <row r="1112" spans="1:9">
      <c r="A1112">
        <v>20190612</v>
      </c>
      <c r="B1112">
        <v>84990</v>
      </c>
      <c r="C1112" s="8">
        <v>197400</v>
      </c>
      <c r="D1112" s="8">
        <v>192000</v>
      </c>
      <c r="E1112">
        <v>188422</v>
      </c>
      <c r="F1112" s="8">
        <v>15956260</v>
      </c>
      <c r="G1112" s="1">
        <v>3063601920000</v>
      </c>
      <c r="H1112" s="1">
        <v>2634697728000</v>
      </c>
      <c r="I1112">
        <f t="shared" si="17"/>
        <v>0</v>
      </c>
    </row>
    <row r="1113" spans="1:9">
      <c r="A1113">
        <v>20190613</v>
      </c>
      <c r="B1113">
        <v>84990</v>
      </c>
      <c r="C1113" s="8">
        <v>192000</v>
      </c>
      <c r="D1113" s="8">
        <v>190800</v>
      </c>
      <c r="E1113">
        <v>187244</v>
      </c>
      <c r="F1113" s="8">
        <v>15956260</v>
      </c>
      <c r="G1113" s="1">
        <v>3044454408000</v>
      </c>
      <c r="H1113" s="1">
        <v>2618230867200</v>
      </c>
      <c r="I1113">
        <f t="shared" si="17"/>
        <v>0</v>
      </c>
    </row>
    <row r="1114" spans="1:9">
      <c r="A1114">
        <v>20190614</v>
      </c>
      <c r="B1114">
        <v>84990</v>
      </c>
      <c r="C1114" s="8">
        <v>190800</v>
      </c>
      <c r="D1114" s="8">
        <v>190700</v>
      </c>
      <c r="E1114">
        <v>187146</v>
      </c>
      <c r="F1114" s="8">
        <v>15956260</v>
      </c>
      <c r="G1114" s="1">
        <v>3042858782000</v>
      </c>
      <c r="H1114" s="1">
        <v>2616858628800</v>
      </c>
      <c r="I1114">
        <f t="shared" si="17"/>
        <v>0</v>
      </c>
    </row>
    <row r="1115" spans="1:9">
      <c r="A1115">
        <v>20190617</v>
      </c>
      <c r="B1115">
        <v>84990</v>
      </c>
      <c r="C1115" s="8">
        <v>190700</v>
      </c>
      <c r="D1115" s="8">
        <v>190300</v>
      </c>
      <c r="E1115">
        <v>186754</v>
      </c>
      <c r="F1115" s="8">
        <v>15956260</v>
      </c>
      <c r="G1115" s="1">
        <v>3036476278000</v>
      </c>
      <c r="H1115" s="1">
        <v>2611369675200</v>
      </c>
      <c r="I1115">
        <f t="shared" si="17"/>
        <v>0</v>
      </c>
    </row>
    <row r="1116" spans="1:9">
      <c r="A1116">
        <v>20190618</v>
      </c>
      <c r="B1116">
        <v>84990</v>
      </c>
      <c r="C1116" s="8">
        <v>190300</v>
      </c>
      <c r="D1116" s="8">
        <v>185300</v>
      </c>
      <c r="E1116">
        <v>181847</v>
      </c>
      <c r="F1116" s="8">
        <v>15956260</v>
      </c>
      <c r="G1116" s="1">
        <v>2956694978000</v>
      </c>
      <c r="H1116" s="1">
        <v>2542757755200</v>
      </c>
      <c r="I1116">
        <f t="shared" si="17"/>
        <v>0</v>
      </c>
    </row>
    <row r="1117" spans="1:9">
      <c r="A1117">
        <v>20190619</v>
      </c>
      <c r="B1117">
        <v>84990</v>
      </c>
      <c r="C1117" s="8">
        <v>185300</v>
      </c>
      <c r="D1117" s="8">
        <v>191500</v>
      </c>
      <c r="E1117">
        <v>187931</v>
      </c>
      <c r="F1117" s="8">
        <v>15956260</v>
      </c>
      <c r="G1117" s="1">
        <v>3055623790000</v>
      </c>
      <c r="H1117" s="1">
        <v>2627836536000</v>
      </c>
      <c r="I1117">
        <f t="shared" si="17"/>
        <v>0</v>
      </c>
    </row>
    <row r="1118" spans="1:9">
      <c r="A1118">
        <v>20190620</v>
      </c>
      <c r="B1118">
        <v>84990</v>
      </c>
      <c r="C1118" s="8">
        <v>191500</v>
      </c>
      <c r="D1118" s="8">
        <v>195300</v>
      </c>
      <c r="E1118">
        <v>191660</v>
      </c>
      <c r="F1118" s="8">
        <v>15956260</v>
      </c>
      <c r="G1118" s="1">
        <v>3116257578000</v>
      </c>
      <c r="H1118" s="1">
        <v>2679981595200</v>
      </c>
      <c r="I1118">
        <f t="shared" si="17"/>
        <v>0</v>
      </c>
    </row>
    <row r="1119" spans="1:9">
      <c r="A1119">
        <v>20190621</v>
      </c>
      <c r="B1119">
        <v>84990</v>
      </c>
      <c r="C1119" s="8">
        <v>195300</v>
      </c>
      <c r="D1119" s="8">
        <v>191800</v>
      </c>
      <c r="E1119">
        <v>188226</v>
      </c>
      <c r="F1119" s="8">
        <v>15956260</v>
      </c>
      <c r="G1119" s="1">
        <v>3060410668000</v>
      </c>
      <c r="H1119" s="1">
        <v>2631953251200</v>
      </c>
      <c r="I1119">
        <f t="shared" si="17"/>
        <v>0</v>
      </c>
    </row>
    <row r="1120" spans="1:9">
      <c r="A1120">
        <v>20190624</v>
      </c>
      <c r="B1120">
        <v>84990</v>
      </c>
      <c r="C1120" s="8">
        <v>191800</v>
      </c>
      <c r="D1120" s="8">
        <v>193900</v>
      </c>
      <c r="E1120">
        <v>190286</v>
      </c>
      <c r="F1120" s="8">
        <v>15956260</v>
      </c>
      <c r="G1120" s="1">
        <v>3093918814000</v>
      </c>
      <c r="H1120" s="1">
        <v>2660770257600</v>
      </c>
      <c r="I1120">
        <f t="shared" si="17"/>
        <v>0</v>
      </c>
    </row>
    <row r="1121" spans="1:10">
      <c r="A1121">
        <v>20190625</v>
      </c>
      <c r="B1121">
        <v>84990</v>
      </c>
      <c r="C1121" s="8">
        <v>193900</v>
      </c>
      <c r="D1121" s="8">
        <v>195000</v>
      </c>
      <c r="E1121">
        <v>191366</v>
      </c>
      <c r="F1121" s="8">
        <v>15956260</v>
      </c>
      <c r="G1121" s="1">
        <v>3111470700000</v>
      </c>
      <c r="H1121" s="1">
        <v>2675864880000</v>
      </c>
      <c r="I1121">
        <f t="shared" si="17"/>
        <v>0</v>
      </c>
    </row>
    <row r="1122" spans="1:10">
      <c r="A1122">
        <v>20190626</v>
      </c>
      <c r="B1122">
        <v>84990</v>
      </c>
      <c r="C1122" s="8">
        <v>195000</v>
      </c>
      <c r="D1122" s="8">
        <v>203400</v>
      </c>
      <c r="E1122">
        <v>199609</v>
      </c>
      <c r="F1122" s="8">
        <v>15956260</v>
      </c>
      <c r="G1122" s="1">
        <v>3245503284000</v>
      </c>
      <c r="H1122" s="1">
        <v>2791132905600</v>
      </c>
      <c r="I1122">
        <f t="shared" si="17"/>
        <v>0</v>
      </c>
    </row>
    <row r="1123" spans="1:10">
      <c r="A1123">
        <v>20190627</v>
      </c>
      <c r="B1123">
        <v>84990</v>
      </c>
      <c r="C1123" s="8">
        <v>203400</v>
      </c>
      <c r="D1123" s="8">
        <v>193200</v>
      </c>
      <c r="E1123">
        <v>189600</v>
      </c>
      <c r="F1123" s="8">
        <v>15956260</v>
      </c>
      <c r="G1123" s="1">
        <v>3082749432000</v>
      </c>
      <c r="H1123" s="1">
        <v>2651164588800</v>
      </c>
      <c r="I1123">
        <f t="shared" si="17"/>
        <v>0</v>
      </c>
    </row>
    <row r="1124" spans="1:10">
      <c r="A1124" s="8">
        <v>20190628</v>
      </c>
      <c r="B1124" s="8">
        <v>84990</v>
      </c>
      <c r="C1124" s="8">
        <v>189600</v>
      </c>
      <c r="D1124" s="8">
        <v>168600</v>
      </c>
      <c r="E1124" s="8">
        <v>168600</v>
      </c>
      <c r="F1124" s="8">
        <v>15956260</v>
      </c>
      <c r="G1124" s="9">
        <v>2690225436000</v>
      </c>
      <c r="H1124" s="9">
        <v>2473089542400</v>
      </c>
      <c r="I1124" s="8">
        <f t="shared" si="17"/>
        <v>1</v>
      </c>
      <c r="J1124" t="s">
        <v>33</v>
      </c>
    </row>
    <row r="1125" spans="1:10">
      <c r="A1125">
        <v>20190701</v>
      </c>
      <c r="B1125">
        <v>84990</v>
      </c>
      <c r="C1125" s="8">
        <v>168600</v>
      </c>
      <c r="D1125" s="8">
        <v>181000</v>
      </c>
      <c r="E1125">
        <v>181000</v>
      </c>
      <c r="F1125" s="8">
        <v>15956260</v>
      </c>
      <c r="G1125" s="1">
        <v>2888083060000</v>
      </c>
      <c r="H1125" s="1">
        <v>2654977504000</v>
      </c>
      <c r="I1125">
        <f t="shared" si="17"/>
        <v>0</v>
      </c>
    </row>
    <row r="1126" spans="1:10">
      <c r="A1126">
        <v>20190702</v>
      </c>
      <c r="B1126">
        <v>84990</v>
      </c>
      <c r="C1126" s="8">
        <v>181000</v>
      </c>
      <c r="D1126" s="8">
        <v>178300</v>
      </c>
      <c r="E1126">
        <v>178300</v>
      </c>
      <c r="F1126" s="8">
        <v>15956260</v>
      </c>
      <c r="G1126" s="1">
        <v>2845001158000</v>
      </c>
      <c r="H1126" s="1">
        <v>2615372867200</v>
      </c>
      <c r="I1126">
        <f t="shared" si="17"/>
        <v>0</v>
      </c>
    </row>
    <row r="1127" spans="1:10">
      <c r="A1127">
        <v>20190703</v>
      </c>
      <c r="B1127">
        <v>84990</v>
      </c>
      <c r="C1127" s="8">
        <v>178300</v>
      </c>
      <c r="D1127" s="8">
        <v>184900</v>
      </c>
      <c r="E1127">
        <v>184900</v>
      </c>
      <c r="F1127" s="8">
        <v>15956260</v>
      </c>
      <c r="G1127" s="1">
        <v>2950312474000</v>
      </c>
      <c r="H1127" s="1">
        <v>2712184201600</v>
      </c>
      <c r="I1127">
        <f t="shared" si="17"/>
        <v>0</v>
      </c>
    </row>
    <row r="1128" spans="1:10">
      <c r="A1128">
        <v>20190704</v>
      </c>
      <c r="B1128">
        <v>84990</v>
      </c>
      <c r="C1128" s="8">
        <v>184900</v>
      </c>
      <c r="D1128" s="8">
        <v>182600</v>
      </c>
      <c r="E1128">
        <v>182600</v>
      </c>
      <c r="F1128" s="8">
        <v>15956260</v>
      </c>
      <c r="G1128" s="1">
        <v>2913613076000</v>
      </c>
      <c r="H1128" s="1">
        <v>2678446918400</v>
      </c>
      <c r="I1128">
        <f t="shared" si="17"/>
        <v>0</v>
      </c>
    </row>
    <row r="1129" spans="1:10">
      <c r="A1129">
        <v>20190705</v>
      </c>
      <c r="B1129">
        <v>84990</v>
      </c>
      <c r="C1129" s="8">
        <v>182600</v>
      </c>
      <c r="D1129" s="8">
        <v>186500</v>
      </c>
      <c r="E1129">
        <v>186500</v>
      </c>
      <c r="F1129" s="8">
        <v>15956260</v>
      </c>
      <c r="G1129" s="1">
        <v>2975842490000</v>
      </c>
      <c r="H1129" s="1">
        <v>2735653616000</v>
      </c>
      <c r="I1129">
        <f t="shared" si="17"/>
        <v>0</v>
      </c>
    </row>
    <row r="1130" spans="1:10">
      <c r="A1130">
        <v>20190708</v>
      </c>
      <c r="B1130">
        <v>84990</v>
      </c>
      <c r="C1130" s="8">
        <v>186500</v>
      </c>
      <c r="D1130" s="8">
        <v>178300</v>
      </c>
      <c r="E1130">
        <v>178300</v>
      </c>
      <c r="F1130" s="8">
        <v>15956260</v>
      </c>
      <c r="G1130" s="1">
        <v>2845001158000</v>
      </c>
      <c r="H1130" s="1">
        <v>2615372867200</v>
      </c>
      <c r="I1130">
        <f t="shared" si="17"/>
        <v>0</v>
      </c>
    </row>
    <row r="1131" spans="1:10">
      <c r="A1131">
        <v>20190709</v>
      </c>
      <c r="B1131">
        <v>84990</v>
      </c>
      <c r="C1131" s="8">
        <v>178300</v>
      </c>
      <c r="D1131" s="8">
        <v>172000</v>
      </c>
      <c r="E1131">
        <v>172000</v>
      </c>
      <c r="F1131" s="8">
        <v>15956260</v>
      </c>
      <c r="G1131" s="1">
        <v>2744476720000</v>
      </c>
      <c r="H1131" s="1">
        <v>2522962048000</v>
      </c>
      <c r="I1131">
        <f t="shared" si="17"/>
        <v>0</v>
      </c>
    </row>
    <row r="1132" spans="1:10">
      <c r="A1132">
        <v>20190710</v>
      </c>
      <c r="B1132">
        <v>84990</v>
      </c>
      <c r="C1132" s="8">
        <v>172000</v>
      </c>
      <c r="D1132" s="8">
        <v>173700</v>
      </c>
      <c r="E1132">
        <v>173700</v>
      </c>
      <c r="F1132" s="8">
        <v>15956260</v>
      </c>
      <c r="G1132" s="1">
        <v>2771602362000</v>
      </c>
      <c r="H1132" s="1">
        <v>2547898300800</v>
      </c>
      <c r="I1132">
        <f t="shared" si="17"/>
        <v>0</v>
      </c>
    </row>
    <row r="1133" spans="1:10">
      <c r="A1133">
        <v>20190711</v>
      </c>
      <c r="B1133">
        <v>84990</v>
      </c>
      <c r="C1133" s="8">
        <v>173700</v>
      </c>
      <c r="D1133" s="8">
        <v>172700</v>
      </c>
      <c r="E1133">
        <v>172700</v>
      </c>
      <c r="F1133" s="8">
        <v>15956260</v>
      </c>
      <c r="G1133" s="1">
        <v>2755646102000</v>
      </c>
      <c r="H1133" s="1">
        <v>2533229916800</v>
      </c>
      <c r="I1133">
        <f t="shared" si="17"/>
        <v>0</v>
      </c>
    </row>
    <row r="1134" spans="1:10">
      <c r="A1134">
        <v>20190712</v>
      </c>
      <c r="B1134">
        <v>84990</v>
      </c>
      <c r="C1134" s="8">
        <v>172700</v>
      </c>
      <c r="D1134" s="8">
        <v>169800</v>
      </c>
      <c r="E1134">
        <v>169800</v>
      </c>
      <c r="F1134" s="8">
        <v>15956260</v>
      </c>
      <c r="G1134" s="1">
        <v>2709372948000</v>
      </c>
      <c r="H1134" s="1">
        <v>2490691603200</v>
      </c>
      <c r="I1134">
        <f t="shared" si="17"/>
        <v>0</v>
      </c>
    </row>
    <row r="1135" spans="1:10">
      <c r="A1135">
        <v>20190715</v>
      </c>
      <c r="B1135">
        <v>84990</v>
      </c>
      <c r="C1135" s="8">
        <v>169800</v>
      </c>
      <c r="D1135" s="8">
        <v>171600</v>
      </c>
      <c r="E1135">
        <v>171600</v>
      </c>
      <c r="F1135" s="8">
        <v>15956260</v>
      </c>
      <c r="G1135" s="1">
        <v>2738094216000</v>
      </c>
      <c r="H1135" s="1">
        <v>2517094694400</v>
      </c>
      <c r="I1135">
        <f t="shared" si="17"/>
        <v>0</v>
      </c>
    </row>
    <row r="1136" spans="1:10">
      <c r="A1136">
        <v>20190716</v>
      </c>
      <c r="B1136">
        <v>84990</v>
      </c>
      <c r="C1136" s="8">
        <v>171600</v>
      </c>
      <c r="D1136" s="8">
        <v>176000</v>
      </c>
      <c r="E1136">
        <v>176000</v>
      </c>
      <c r="F1136" s="8">
        <v>15956260</v>
      </c>
      <c r="G1136" s="1">
        <v>2808301760000</v>
      </c>
      <c r="H1136" s="1">
        <v>2581635584000</v>
      </c>
      <c r="I1136">
        <f t="shared" si="17"/>
        <v>0</v>
      </c>
    </row>
    <row r="1137" spans="1:9">
      <c r="A1137">
        <v>20190717</v>
      </c>
      <c r="B1137">
        <v>84990</v>
      </c>
      <c r="C1137" s="8">
        <v>176000</v>
      </c>
      <c r="D1137" s="8">
        <v>178400</v>
      </c>
      <c r="E1137">
        <v>178400</v>
      </c>
      <c r="F1137" s="8">
        <v>15956260</v>
      </c>
      <c r="G1137" s="1">
        <v>2846596784000</v>
      </c>
      <c r="H1137" s="1">
        <v>2616839705600</v>
      </c>
      <c r="I1137">
        <f t="shared" si="17"/>
        <v>0</v>
      </c>
    </row>
  </sheetData>
  <autoFilter ref="A1:I1137"/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63"/>
  <sheetViews>
    <sheetView topLeftCell="A148" workbookViewId="0">
      <selection activeCell="F30" sqref="F30:F163"/>
    </sheetView>
  </sheetViews>
  <sheetFormatPr defaultColWidth="8.875" defaultRowHeight="16.5"/>
  <cols>
    <col min="1" max="1" width="9.5" bestFit="1" customWidth="1"/>
    <col min="2" max="2" width="9" bestFit="1" customWidth="1"/>
    <col min="3" max="3" width="7.125" bestFit="1" customWidth="1"/>
    <col min="4" max="4" width="9" bestFit="1" customWidth="1"/>
    <col min="5" max="5" width="11" bestFit="1" customWidth="1"/>
    <col min="6" max="7" width="14.625" bestFit="1" customWidth="1"/>
  </cols>
  <sheetData>
    <row r="1" spans="1:8">
      <c r="A1" s="3" t="s">
        <v>0</v>
      </c>
      <c r="B1" s="3" t="s">
        <v>1</v>
      </c>
      <c r="C1" s="3" t="s">
        <v>11</v>
      </c>
      <c r="D1" s="3" t="s">
        <v>2</v>
      </c>
      <c r="E1" s="3" t="s">
        <v>3</v>
      </c>
      <c r="F1" s="3" t="s">
        <v>6</v>
      </c>
      <c r="G1" s="4" t="s">
        <v>7</v>
      </c>
      <c r="H1" s="3" t="s">
        <v>8</v>
      </c>
    </row>
    <row r="2" spans="1:8">
      <c r="A2">
        <v>20181120</v>
      </c>
      <c r="B2">
        <v>310970</v>
      </c>
      <c r="C2">
        <v>10325</v>
      </c>
      <c r="D2">
        <v>10190</v>
      </c>
      <c r="E2">
        <v>10190</v>
      </c>
      <c r="F2">
        <v>4500000</v>
      </c>
      <c r="G2" s="1">
        <v>45855000000</v>
      </c>
      <c r="H2">
        <v>0</v>
      </c>
    </row>
    <row r="3" spans="1:8">
      <c r="A3">
        <v>20181121</v>
      </c>
      <c r="B3">
        <v>310970</v>
      </c>
      <c r="C3">
        <v>10190</v>
      </c>
      <c r="D3">
        <v>10090</v>
      </c>
      <c r="E3">
        <v>10090</v>
      </c>
      <c r="F3">
        <v>4500000</v>
      </c>
      <c r="G3" s="1">
        <v>45405000000</v>
      </c>
      <c r="H3">
        <v>0</v>
      </c>
    </row>
    <row r="4" spans="1:8">
      <c r="A4">
        <v>20181122</v>
      </c>
      <c r="B4">
        <v>310970</v>
      </c>
      <c r="C4">
        <v>10090</v>
      </c>
      <c r="D4">
        <v>10115</v>
      </c>
      <c r="E4">
        <v>10115</v>
      </c>
      <c r="F4">
        <v>4500000</v>
      </c>
      <c r="G4" s="1">
        <v>45517500000</v>
      </c>
      <c r="H4">
        <v>0</v>
      </c>
    </row>
    <row r="5" spans="1:8">
      <c r="A5">
        <v>20181123</v>
      </c>
      <c r="B5">
        <v>310970</v>
      </c>
      <c r="C5">
        <v>10115</v>
      </c>
      <c r="D5">
        <v>10065</v>
      </c>
      <c r="E5">
        <v>10065</v>
      </c>
      <c r="F5">
        <v>4500000</v>
      </c>
      <c r="G5" s="1">
        <v>45292500000</v>
      </c>
      <c r="H5">
        <v>0</v>
      </c>
    </row>
    <row r="6" spans="1:8">
      <c r="A6">
        <v>20181126</v>
      </c>
      <c r="B6">
        <v>310970</v>
      </c>
      <c r="C6">
        <v>10065</v>
      </c>
      <c r="D6">
        <v>10190</v>
      </c>
      <c r="E6">
        <v>10190</v>
      </c>
      <c r="F6">
        <v>4500000</v>
      </c>
      <c r="G6" s="1">
        <v>45855000000</v>
      </c>
      <c r="H6">
        <v>0</v>
      </c>
    </row>
    <row r="7" spans="1:8">
      <c r="A7">
        <v>20181127</v>
      </c>
      <c r="B7">
        <v>310970</v>
      </c>
      <c r="C7">
        <v>10190</v>
      </c>
      <c r="D7">
        <v>10290</v>
      </c>
      <c r="E7">
        <v>10290</v>
      </c>
      <c r="F7">
        <v>4500000</v>
      </c>
      <c r="G7" s="1">
        <v>46305000000</v>
      </c>
      <c r="H7">
        <v>0</v>
      </c>
    </row>
    <row r="8" spans="1:8">
      <c r="A8">
        <v>20181128</v>
      </c>
      <c r="B8">
        <v>310970</v>
      </c>
      <c r="C8">
        <v>10290</v>
      </c>
      <c r="D8">
        <v>10300</v>
      </c>
      <c r="E8">
        <v>10300</v>
      </c>
      <c r="F8">
        <v>4500000</v>
      </c>
      <c r="G8" s="1">
        <v>46350000000</v>
      </c>
      <c r="H8">
        <v>0</v>
      </c>
    </row>
    <row r="9" spans="1:8">
      <c r="A9">
        <v>20181129</v>
      </c>
      <c r="B9">
        <v>310970</v>
      </c>
      <c r="C9">
        <v>10300</v>
      </c>
      <c r="D9">
        <v>10320</v>
      </c>
      <c r="E9">
        <v>10320</v>
      </c>
      <c r="F9">
        <v>4500000</v>
      </c>
      <c r="G9" s="1">
        <v>46440000000</v>
      </c>
      <c r="H9">
        <v>0</v>
      </c>
    </row>
    <row r="10" spans="1:8">
      <c r="A10">
        <v>20181130</v>
      </c>
      <c r="B10">
        <v>310970</v>
      </c>
      <c r="C10">
        <v>10320</v>
      </c>
      <c r="D10">
        <v>10235</v>
      </c>
      <c r="E10">
        <v>10235</v>
      </c>
      <c r="F10">
        <v>4500000</v>
      </c>
      <c r="G10" s="1">
        <v>46057500000</v>
      </c>
      <c r="H10">
        <v>0</v>
      </c>
    </row>
    <row r="11" spans="1:8">
      <c r="A11">
        <v>20181203</v>
      </c>
      <c r="B11">
        <v>310970</v>
      </c>
      <c r="C11">
        <v>10235</v>
      </c>
      <c r="D11">
        <v>10430</v>
      </c>
      <c r="E11">
        <v>10430</v>
      </c>
      <c r="F11">
        <v>4500000</v>
      </c>
      <c r="G11" s="1">
        <v>46935000000</v>
      </c>
      <c r="H11">
        <v>0</v>
      </c>
    </row>
    <row r="12" spans="1:8">
      <c r="A12">
        <v>20181204</v>
      </c>
      <c r="B12">
        <v>310970</v>
      </c>
      <c r="C12">
        <v>10430</v>
      </c>
      <c r="D12">
        <v>10310</v>
      </c>
      <c r="E12">
        <v>10310</v>
      </c>
      <c r="F12">
        <v>4500000</v>
      </c>
      <c r="G12" s="1">
        <v>46395000000</v>
      </c>
      <c r="H12">
        <v>0</v>
      </c>
    </row>
    <row r="13" spans="1:8">
      <c r="A13">
        <v>20181205</v>
      </c>
      <c r="B13">
        <v>310970</v>
      </c>
      <c r="C13">
        <v>10310</v>
      </c>
      <c r="D13">
        <v>10265</v>
      </c>
      <c r="E13">
        <v>10265</v>
      </c>
      <c r="F13">
        <v>4500000</v>
      </c>
      <c r="G13" s="1">
        <v>46192500000</v>
      </c>
      <c r="H13">
        <v>0</v>
      </c>
    </row>
    <row r="14" spans="1:8">
      <c r="A14">
        <v>20181206</v>
      </c>
      <c r="B14">
        <v>310970</v>
      </c>
      <c r="C14">
        <v>10265</v>
      </c>
      <c r="D14">
        <v>10080</v>
      </c>
      <c r="E14">
        <v>10080</v>
      </c>
      <c r="F14">
        <v>20300000</v>
      </c>
      <c r="G14" s="1">
        <v>204624000000</v>
      </c>
      <c r="H14">
        <v>0</v>
      </c>
    </row>
    <row r="15" spans="1:8">
      <c r="A15">
        <v>20181207</v>
      </c>
      <c r="B15">
        <v>310970</v>
      </c>
      <c r="C15">
        <v>10080</v>
      </c>
      <c r="D15">
        <v>10120</v>
      </c>
      <c r="E15">
        <v>10120</v>
      </c>
      <c r="F15">
        <v>24500000</v>
      </c>
      <c r="G15" s="1">
        <v>247940000000</v>
      </c>
      <c r="H15">
        <v>0</v>
      </c>
    </row>
    <row r="16" spans="1:8">
      <c r="A16">
        <v>20181210</v>
      </c>
      <c r="B16">
        <v>310970</v>
      </c>
      <c r="C16">
        <v>10120</v>
      </c>
      <c r="D16">
        <v>10020</v>
      </c>
      <c r="E16">
        <v>10020</v>
      </c>
      <c r="F16">
        <v>26500000</v>
      </c>
      <c r="G16" s="1">
        <v>265530000000</v>
      </c>
      <c r="H16">
        <v>0</v>
      </c>
    </row>
    <row r="17" spans="1:8">
      <c r="A17">
        <v>20181211</v>
      </c>
      <c r="B17">
        <v>310970</v>
      </c>
      <c r="C17">
        <v>10020</v>
      </c>
      <c r="D17">
        <v>9980</v>
      </c>
      <c r="E17">
        <v>9980</v>
      </c>
      <c r="F17">
        <v>40600000</v>
      </c>
      <c r="G17" s="1">
        <v>405188000000</v>
      </c>
      <c r="H17">
        <v>0</v>
      </c>
    </row>
    <row r="18" spans="1:8">
      <c r="A18">
        <v>20181212</v>
      </c>
      <c r="B18">
        <v>310970</v>
      </c>
      <c r="C18">
        <v>9980</v>
      </c>
      <c r="D18">
        <v>10115</v>
      </c>
      <c r="E18">
        <v>10115</v>
      </c>
      <c r="F18">
        <v>40600000</v>
      </c>
      <c r="G18" s="1">
        <v>410669000000</v>
      </c>
      <c r="H18">
        <v>0</v>
      </c>
    </row>
    <row r="19" spans="1:8">
      <c r="A19">
        <v>20181213</v>
      </c>
      <c r="B19">
        <v>310970</v>
      </c>
      <c r="C19">
        <v>10115</v>
      </c>
      <c r="D19">
        <v>10195</v>
      </c>
      <c r="E19">
        <v>10195</v>
      </c>
      <c r="F19">
        <v>40600000</v>
      </c>
      <c r="G19" s="1">
        <v>413917000000</v>
      </c>
      <c r="H19">
        <v>0</v>
      </c>
    </row>
    <row r="20" spans="1:8">
      <c r="A20">
        <v>20181214</v>
      </c>
      <c r="B20">
        <v>310970</v>
      </c>
      <c r="C20">
        <v>10195</v>
      </c>
      <c r="D20">
        <v>9995</v>
      </c>
      <c r="E20">
        <v>9995</v>
      </c>
      <c r="F20">
        <v>40600000</v>
      </c>
      <c r="G20" s="1">
        <v>405797000000</v>
      </c>
      <c r="H20">
        <v>0</v>
      </c>
    </row>
    <row r="21" spans="1:8">
      <c r="A21">
        <v>20181217</v>
      </c>
      <c r="B21">
        <v>310970</v>
      </c>
      <c r="C21">
        <v>9995</v>
      </c>
      <c r="D21">
        <v>10020</v>
      </c>
      <c r="E21">
        <v>10020</v>
      </c>
      <c r="F21">
        <v>45600000</v>
      </c>
      <c r="G21" s="1">
        <v>456912000000</v>
      </c>
      <c r="H21">
        <v>0</v>
      </c>
    </row>
    <row r="22" spans="1:8">
      <c r="A22">
        <v>20181218</v>
      </c>
      <c r="B22">
        <v>310970</v>
      </c>
      <c r="C22">
        <v>10020</v>
      </c>
      <c r="D22">
        <v>9960</v>
      </c>
      <c r="E22">
        <v>9960</v>
      </c>
      <c r="F22">
        <v>55400000</v>
      </c>
      <c r="G22" s="1">
        <v>551784000000</v>
      </c>
      <c r="H22">
        <v>0</v>
      </c>
    </row>
    <row r="23" spans="1:8">
      <c r="A23">
        <v>20181219</v>
      </c>
      <c r="B23">
        <v>310970</v>
      </c>
      <c r="C23">
        <v>9960</v>
      </c>
      <c r="D23">
        <v>10055</v>
      </c>
      <c r="E23">
        <v>10055</v>
      </c>
      <c r="F23">
        <v>55400000</v>
      </c>
      <c r="G23" s="1">
        <v>557047000000</v>
      </c>
      <c r="H23">
        <v>0</v>
      </c>
    </row>
    <row r="24" spans="1:8">
      <c r="A24">
        <v>20181220</v>
      </c>
      <c r="B24">
        <v>310970</v>
      </c>
      <c r="C24">
        <v>10055</v>
      </c>
      <c r="D24">
        <v>9910</v>
      </c>
      <c r="E24">
        <v>9910</v>
      </c>
      <c r="F24">
        <v>54900000</v>
      </c>
      <c r="G24" s="1">
        <v>544059000000</v>
      </c>
      <c r="H24">
        <v>0</v>
      </c>
    </row>
    <row r="25" spans="1:8">
      <c r="A25">
        <v>20181221</v>
      </c>
      <c r="B25">
        <v>310970</v>
      </c>
      <c r="C25">
        <v>9910</v>
      </c>
      <c r="D25">
        <v>9880</v>
      </c>
      <c r="E25">
        <v>9880</v>
      </c>
      <c r="F25">
        <v>62500000</v>
      </c>
      <c r="G25" s="1">
        <v>617500000000</v>
      </c>
      <c r="H25">
        <v>0</v>
      </c>
    </row>
    <row r="26" spans="1:8">
      <c r="A26">
        <v>20181224</v>
      </c>
      <c r="B26">
        <v>310970</v>
      </c>
      <c r="C26">
        <v>9880</v>
      </c>
      <c r="D26">
        <v>9955</v>
      </c>
      <c r="E26">
        <v>9955</v>
      </c>
      <c r="F26">
        <v>57500000</v>
      </c>
      <c r="G26" s="1">
        <v>572412500000</v>
      </c>
      <c r="H26">
        <v>0</v>
      </c>
    </row>
    <row r="27" spans="1:8">
      <c r="A27">
        <v>20181226</v>
      </c>
      <c r="B27">
        <v>310970</v>
      </c>
      <c r="C27">
        <v>9955</v>
      </c>
      <c r="D27">
        <v>9790</v>
      </c>
      <c r="E27">
        <v>9790</v>
      </c>
      <c r="F27">
        <v>62100000</v>
      </c>
      <c r="G27" s="1">
        <v>607959000000</v>
      </c>
      <c r="H27">
        <v>0</v>
      </c>
    </row>
    <row r="28" spans="1:8">
      <c r="A28">
        <v>20181227</v>
      </c>
      <c r="B28">
        <v>310970</v>
      </c>
      <c r="C28">
        <v>9790</v>
      </c>
      <c r="D28">
        <v>9940</v>
      </c>
      <c r="E28">
        <v>9940</v>
      </c>
      <c r="F28">
        <v>62100000</v>
      </c>
      <c r="G28" s="1">
        <v>617274000000</v>
      </c>
      <c r="H28">
        <v>0</v>
      </c>
    </row>
    <row r="29" spans="1:8">
      <c r="A29">
        <v>20181228</v>
      </c>
      <c r="B29">
        <v>310970</v>
      </c>
      <c r="C29">
        <v>9940</v>
      </c>
      <c r="D29">
        <v>10040</v>
      </c>
      <c r="E29">
        <v>10040</v>
      </c>
      <c r="F29">
        <v>62100000</v>
      </c>
      <c r="G29" s="1">
        <v>623484000000</v>
      </c>
      <c r="H29">
        <v>0</v>
      </c>
    </row>
    <row r="30" spans="1:8">
      <c r="A30">
        <v>20190102</v>
      </c>
      <c r="B30">
        <v>310970</v>
      </c>
      <c r="C30">
        <v>10040</v>
      </c>
      <c r="D30">
        <v>9845</v>
      </c>
      <c r="E30">
        <v>9845</v>
      </c>
      <c r="F30">
        <v>62100000</v>
      </c>
      <c r="G30" s="1">
        <v>611374500000</v>
      </c>
      <c r="H30">
        <v>0</v>
      </c>
    </row>
    <row r="31" spans="1:8">
      <c r="A31">
        <v>20190103</v>
      </c>
      <c r="B31">
        <v>310970</v>
      </c>
      <c r="C31">
        <v>9845</v>
      </c>
      <c r="D31">
        <v>9750</v>
      </c>
      <c r="E31">
        <v>9750</v>
      </c>
      <c r="F31">
        <v>62100000</v>
      </c>
      <c r="G31" s="1">
        <v>605475000000</v>
      </c>
      <c r="H31">
        <v>0</v>
      </c>
    </row>
    <row r="32" spans="1:8">
      <c r="A32">
        <v>20190104</v>
      </c>
      <c r="B32">
        <v>310970</v>
      </c>
      <c r="C32">
        <v>9750</v>
      </c>
      <c r="D32">
        <v>9810</v>
      </c>
      <c r="E32">
        <v>9810</v>
      </c>
      <c r="F32">
        <v>62100000</v>
      </c>
      <c r="G32" s="1">
        <v>609201000000</v>
      </c>
      <c r="H32">
        <v>0</v>
      </c>
    </row>
    <row r="33" spans="1:8">
      <c r="A33">
        <v>20190107</v>
      </c>
      <c r="B33">
        <v>310970</v>
      </c>
      <c r="C33">
        <v>9810</v>
      </c>
      <c r="D33">
        <v>9975</v>
      </c>
      <c r="E33">
        <v>9975</v>
      </c>
      <c r="F33">
        <v>60600000</v>
      </c>
      <c r="G33" s="1">
        <v>604485000000</v>
      </c>
      <c r="H33">
        <v>0</v>
      </c>
    </row>
    <row r="34" spans="1:8">
      <c r="A34">
        <v>20190108</v>
      </c>
      <c r="B34">
        <v>310970</v>
      </c>
      <c r="C34">
        <v>9975</v>
      </c>
      <c r="D34">
        <v>9920</v>
      </c>
      <c r="E34">
        <v>9920</v>
      </c>
      <c r="F34">
        <v>65100000</v>
      </c>
      <c r="G34" s="1">
        <v>645792000000</v>
      </c>
      <c r="H34">
        <v>0</v>
      </c>
    </row>
    <row r="35" spans="1:8">
      <c r="A35">
        <v>20190109</v>
      </c>
      <c r="B35">
        <v>310970</v>
      </c>
      <c r="C35">
        <v>9920</v>
      </c>
      <c r="D35">
        <v>10145</v>
      </c>
      <c r="E35">
        <v>10145</v>
      </c>
      <c r="F35">
        <v>70100000</v>
      </c>
      <c r="G35" s="1">
        <v>711164500000</v>
      </c>
      <c r="H35">
        <v>0</v>
      </c>
    </row>
    <row r="36" spans="1:8">
      <c r="A36">
        <v>20190110</v>
      </c>
      <c r="B36">
        <v>310970</v>
      </c>
      <c r="C36">
        <v>10145</v>
      </c>
      <c r="D36">
        <v>10125</v>
      </c>
      <c r="E36">
        <v>10125</v>
      </c>
      <c r="F36">
        <v>70100000</v>
      </c>
      <c r="G36" s="1">
        <v>709762500000</v>
      </c>
      <c r="H36">
        <v>0</v>
      </c>
    </row>
    <row r="37" spans="1:8">
      <c r="A37">
        <v>20190111</v>
      </c>
      <c r="B37">
        <v>310970</v>
      </c>
      <c r="C37">
        <v>10125</v>
      </c>
      <c r="D37">
        <v>10240</v>
      </c>
      <c r="E37">
        <v>10240</v>
      </c>
      <c r="F37">
        <v>68700000</v>
      </c>
      <c r="G37" s="1">
        <v>703488000000</v>
      </c>
      <c r="H37">
        <v>0</v>
      </c>
    </row>
    <row r="38" spans="1:8">
      <c r="A38">
        <v>20190114</v>
      </c>
      <c r="B38">
        <v>310970</v>
      </c>
      <c r="C38">
        <v>10240</v>
      </c>
      <c r="D38">
        <v>10200</v>
      </c>
      <c r="E38">
        <v>10200</v>
      </c>
      <c r="F38">
        <v>68700000</v>
      </c>
      <c r="G38" s="1">
        <v>700740000000</v>
      </c>
      <c r="H38">
        <v>0</v>
      </c>
    </row>
    <row r="39" spans="1:8">
      <c r="A39">
        <v>20190115</v>
      </c>
      <c r="B39">
        <v>310970</v>
      </c>
      <c r="C39">
        <v>10200</v>
      </c>
      <c r="D39">
        <v>10295</v>
      </c>
      <c r="E39">
        <v>10295</v>
      </c>
      <c r="F39">
        <v>68700000</v>
      </c>
      <c r="G39" s="1">
        <v>707266500000</v>
      </c>
      <c r="H39">
        <v>0</v>
      </c>
    </row>
    <row r="40" spans="1:8">
      <c r="A40">
        <v>20190116</v>
      </c>
      <c r="B40">
        <v>310970</v>
      </c>
      <c r="C40">
        <v>10295</v>
      </c>
      <c r="D40">
        <v>10400</v>
      </c>
      <c r="E40">
        <v>10400</v>
      </c>
      <c r="F40">
        <v>68700000</v>
      </c>
      <c r="G40" s="1">
        <v>714480000000</v>
      </c>
      <c r="H40">
        <v>0</v>
      </c>
    </row>
    <row r="41" spans="1:8">
      <c r="A41">
        <v>20190117</v>
      </c>
      <c r="B41">
        <v>310970</v>
      </c>
      <c r="C41">
        <v>10400</v>
      </c>
      <c r="D41">
        <v>10410</v>
      </c>
      <c r="E41">
        <v>10410</v>
      </c>
      <c r="F41">
        <v>68700000</v>
      </c>
      <c r="G41" s="1">
        <v>715167000000</v>
      </c>
      <c r="H41">
        <v>0</v>
      </c>
    </row>
    <row r="42" spans="1:8">
      <c r="A42">
        <v>20190118</v>
      </c>
      <c r="B42">
        <v>310970</v>
      </c>
      <c r="C42">
        <v>10410</v>
      </c>
      <c r="D42">
        <v>10470</v>
      </c>
      <c r="E42">
        <v>10470</v>
      </c>
      <c r="F42">
        <v>68700000</v>
      </c>
      <c r="G42" s="1">
        <v>719289000000</v>
      </c>
      <c r="H42">
        <v>0</v>
      </c>
    </row>
    <row r="43" spans="1:8">
      <c r="A43">
        <v>20190121</v>
      </c>
      <c r="B43">
        <v>310970</v>
      </c>
      <c r="C43">
        <v>10470</v>
      </c>
      <c r="D43">
        <v>10505</v>
      </c>
      <c r="E43">
        <v>10505</v>
      </c>
      <c r="F43">
        <v>68700000</v>
      </c>
      <c r="G43" s="1">
        <v>721693500000</v>
      </c>
      <c r="H43">
        <v>0</v>
      </c>
    </row>
    <row r="44" spans="1:8">
      <c r="A44">
        <v>20190122</v>
      </c>
      <c r="B44">
        <v>310970</v>
      </c>
      <c r="C44">
        <v>10505</v>
      </c>
      <c r="D44">
        <v>10450</v>
      </c>
      <c r="E44">
        <v>10450</v>
      </c>
      <c r="F44">
        <v>68700000</v>
      </c>
      <c r="G44" s="1">
        <v>717915000000</v>
      </c>
      <c r="H44">
        <v>0</v>
      </c>
    </row>
    <row r="45" spans="1:8">
      <c r="A45">
        <v>20190123</v>
      </c>
      <c r="B45">
        <v>310970</v>
      </c>
      <c r="C45">
        <v>10450</v>
      </c>
      <c r="D45">
        <v>10485</v>
      </c>
      <c r="E45">
        <v>10485</v>
      </c>
      <c r="F45">
        <v>68700000</v>
      </c>
      <c r="G45" s="1">
        <v>720319500000</v>
      </c>
      <c r="H45">
        <v>0</v>
      </c>
    </row>
    <row r="46" spans="1:8">
      <c r="A46">
        <v>20190124</v>
      </c>
      <c r="B46">
        <v>310970</v>
      </c>
      <c r="C46">
        <v>10485</v>
      </c>
      <c r="D46">
        <v>10605</v>
      </c>
      <c r="E46">
        <v>10605</v>
      </c>
      <c r="F46">
        <v>68700000</v>
      </c>
      <c r="G46" s="1">
        <v>720319500000</v>
      </c>
      <c r="H46">
        <v>0</v>
      </c>
    </row>
    <row r="47" spans="1:8">
      <c r="A47">
        <v>20190125</v>
      </c>
      <c r="B47">
        <v>310970</v>
      </c>
      <c r="C47">
        <v>10605</v>
      </c>
      <c r="D47">
        <v>10820</v>
      </c>
      <c r="E47">
        <v>10820</v>
      </c>
      <c r="F47">
        <v>68700000</v>
      </c>
      <c r="G47" s="1">
        <v>728563500000</v>
      </c>
      <c r="H47">
        <v>0</v>
      </c>
    </row>
    <row r="48" spans="1:8">
      <c r="A48">
        <v>20190128</v>
      </c>
      <c r="B48">
        <v>310970</v>
      </c>
      <c r="C48">
        <v>10820</v>
      </c>
      <c r="D48">
        <v>10875</v>
      </c>
      <c r="E48">
        <v>10875</v>
      </c>
      <c r="F48">
        <v>68700000</v>
      </c>
      <c r="G48" s="1">
        <v>747112500000</v>
      </c>
      <c r="H48">
        <v>0</v>
      </c>
    </row>
    <row r="49" spans="1:8">
      <c r="A49">
        <v>20190129</v>
      </c>
      <c r="B49">
        <v>310970</v>
      </c>
      <c r="C49">
        <v>10875</v>
      </c>
      <c r="D49">
        <v>10875</v>
      </c>
      <c r="E49">
        <v>10875</v>
      </c>
      <c r="F49">
        <v>68700000</v>
      </c>
      <c r="G49" s="1">
        <v>747112500000</v>
      </c>
      <c r="H49">
        <v>0</v>
      </c>
    </row>
    <row r="50" spans="1:8">
      <c r="A50">
        <v>20190130</v>
      </c>
      <c r="B50">
        <v>310970</v>
      </c>
      <c r="C50">
        <v>10875</v>
      </c>
      <c r="D50">
        <v>11020</v>
      </c>
      <c r="E50">
        <v>11020</v>
      </c>
      <c r="F50">
        <v>68700000</v>
      </c>
      <c r="G50" s="1">
        <v>757074000000</v>
      </c>
      <c r="H50">
        <v>0</v>
      </c>
    </row>
    <row r="51" spans="1:8">
      <c r="A51">
        <v>20190131</v>
      </c>
      <c r="B51">
        <v>310970</v>
      </c>
      <c r="C51">
        <v>11020</v>
      </c>
      <c r="D51">
        <v>11045</v>
      </c>
      <c r="E51">
        <v>11045</v>
      </c>
      <c r="F51">
        <v>68700000</v>
      </c>
      <c r="G51" s="1">
        <v>758791500000</v>
      </c>
      <c r="H51">
        <v>0</v>
      </c>
    </row>
    <row r="52" spans="1:8">
      <c r="A52">
        <v>20190201</v>
      </c>
      <c r="B52">
        <v>310970</v>
      </c>
      <c r="C52">
        <v>11045</v>
      </c>
      <c r="D52">
        <v>11030</v>
      </c>
      <c r="E52">
        <v>11030</v>
      </c>
      <c r="F52">
        <v>68700000</v>
      </c>
      <c r="G52" s="1">
        <v>757761000000</v>
      </c>
      <c r="H52">
        <v>0</v>
      </c>
    </row>
    <row r="53" spans="1:8">
      <c r="A53">
        <v>20190207</v>
      </c>
      <c r="B53">
        <v>310970</v>
      </c>
      <c r="C53">
        <v>11030</v>
      </c>
      <c r="D53">
        <v>11020</v>
      </c>
      <c r="E53">
        <v>11020</v>
      </c>
      <c r="F53">
        <v>68700000</v>
      </c>
      <c r="G53" s="1">
        <v>757074000000</v>
      </c>
      <c r="H53">
        <v>0</v>
      </c>
    </row>
    <row r="54" spans="1:8">
      <c r="A54">
        <v>20190208</v>
      </c>
      <c r="B54">
        <v>310970</v>
      </c>
      <c r="C54">
        <v>11020</v>
      </c>
      <c r="D54">
        <v>10845</v>
      </c>
      <c r="E54">
        <v>10845</v>
      </c>
      <c r="F54">
        <v>68700000</v>
      </c>
      <c r="G54" s="1">
        <v>757074000000</v>
      </c>
      <c r="H54">
        <v>0</v>
      </c>
    </row>
    <row r="55" spans="1:8">
      <c r="A55">
        <v>20190211</v>
      </c>
      <c r="B55">
        <v>310970</v>
      </c>
      <c r="C55">
        <v>10845</v>
      </c>
      <c r="D55">
        <v>10775</v>
      </c>
      <c r="E55">
        <v>10775</v>
      </c>
      <c r="F55">
        <v>68700000</v>
      </c>
      <c r="G55" s="1">
        <v>740242500000</v>
      </c>
      <c r="H55">
        <v>0</v>
      </c>
    </row>
    <row r="56" spans="1:8">
      <c r="A56">
        <v>20190212</v>
      </c>
      <c r="B56">
        <v>310970</v>
      </c>
      <c r="C56">
        <v>10775</v>
      </c>
      <c r="D56">
        <v>10935</v>
      </c>
      <c r="E56">
        <v>10935</v>
      </c>
      <c r="F56">
        <v>68700000</v>
      </c>
      <c r="G56" s="1">
        <v>751234500000</v>
      </c>
      <c r="H56">
        <v>0</v>
      </c>
    </row>
    <row r="57" spans="1:8">
      <c r="A57">
        <v>20190213</v>
      </c>
      <c r="B57">
        <v>310970</v>
      </c>
      <c r="C57">
        <v>10935</v>
      </c>
      <c r="D57">
        <v>10990</v>
      </c>
      <c r="E57">
        <v>10990</v>
      </c>
      <c r="F57">
        <v>68700000</v>
      </c>
      <c r="G57" s="1">
        <v>755013000000</v>
      </c>
      <c r="H57">
        <v>0</v>
      </c>
    </row>
    <row r="58" spans="1:8">
      <c r="A58">
        <v>20190214</v>
      </c>
      <c r="B58">
        <v>310970</v>
      </c>
      <c r="C58">
        <v>10990</v>
      </c>
      <c r="D58">
        <v>11090</v>
      </c>
      <c r="E58">
        <v>11090</v>
      </c>
      <c r="F58">
        <v>68700000</v>
      </c>
      <c r="G58" s="1">
        <v>761883000000</v>
      </c>
      <c r="H58">
        <v>0</v>
      </c>
    </row>
    <row r="59" spans="1:8">
      <c r="A59">
        <v>20190215</v>
      </c>
      <c r="B59">
        <v>310970</v>
      </c>
      <c r="C59">
        <v>11090</v>
      </c>
      <c r="D59">
        <v>10945</v>
      </c>
      <c r="E59">
        <v>10945</v>
      </c>
      <c r="F59">
        <v>68700000</v>
      </c>
      <c r="G59" s="1">
        <v>751921500000</v>
      </c>
      <c r="H59">
        <v>0</v>
      </c>
    </row>
    <row r="60" spans="1:8">
      <c r="A60">
        <v>20190218</v>
      </c>
      <c r="B60">
        <v>310970</v>
      </c>
      <c r="C60">
        <v>10945</v>
      </c>
      <c r="D60">
        <v>11015</v>
      </c>
      <c r="E60">
        <v>11015</v>
      </c>
      <c r="F60">
        <v>68700000</v>
      </c>
      <c r="G60" s="1">
        <v>756730500000</v>
      </c>
      <c r="H60">
        <v>0</v>
      </c>
    </row>
    <row r="61" spans="1:8">
      <c r="A61">
        <v>20190219</v>
      </c>
      <c r="B61">
        <v>310970</v>
      </c>
      <c r="C61">
        <v>11015</v>
      </c>
      <c r="D61">
        <v>10975</v>
      </c>
      <c r="E61">
        <v>10975</v>
      </c>
      <c r="F61">
        <v>68700000</v>
      </c>
      <c r="G61" s="1">
        <v>753982500000</v>
      </c>
      <c r="H61">
        <v>0</v>
      </c>
    </row>
    <row r="62" spans="1:8">
      <c r="A62">
        <v>20190220</v>
      </c>
      <c r="B62">
        <v>310970</v>
      </c>
      <c r="C62">
        <v>10975</v>
      </c>
      <c r="D62">
        <v>11090</v>
      </c>
      <c r="E62">
        <v>11090</v>
      </c>
      <c r="F62">
        <v>68700000</v>
      </c>
      <c r="G62" s="1">
        <v>761883000000</v>
      </c>
      <c r="H62">
        <v>0</v>
      </c>
    </row>
    <row r="63" spans="1:8">
      <c r="A63">
        <v>20190221</v>
      </c>
      <c r="B63">
        <v>310970</v>
      </c>
      <c r="C63">
        <v>11090</v>
      </c>
      <c r="D63">
        <v>11095</v>
      </c>
      <c r="E63">
        <v>11095</v>
      </c>
      <c r="F63">
        <v>68700000</v>
      </c>
      <c r="G63" s="1">
        <v>762226500000</v>
      </c>
      <c r="H63">
        <v>0</v>
      </c>
    </row>
    <row r="64" spans="1:8">
      <c r="A64">
        <v>20190222</v>
      </c>
      <c r="B64">
        <v>310970</v>
      </c>
      <c r="C64">
        <v>11095</v>
      </c>
      <c r="D64">
        <v>11075</v>
      </c>
      <c r="E64">
        <v>11075</v>
      </c>
      <c r="F64">
        <v>68700000</v>
      </c>
      <c r="G64" s="1">
        <v>760852500000</v>
      </c>
      <c r="H64">
        <v>0</v>
      </c>
    </row>
    <row r="65" spans="1:8">
      <c r="A65">
        <v>20190225</v>
      </c>
      <c r="B65">
        <v>310970</v>
      </c>
      <c r="C65">
        <v>11075</v>
      </c>
      <c r="D65">
        <v>11130</v>
      </c>
      <c r="E65">
        <v>11130</v>
      </c>
      <c r="F65">
        <v>68700000</v>
      </c>
      <c r="G65" s="1">
        <v>764631000000</v>
      </c>
      <c r="H65">
        <v>0</v>
      </c>
    </row>
    <row r="66" spans="1:8">
      <c r="A66">
        <v>20190226</v>
      </c>
      <c r="B66">
        <v>310970</v>
      </c>
      <c r="C66">
        <v>11130</v>
      </c>
      <c r="D66">
        <v>11095</v>
      </c>
      <c r="E66">
        <v>11095</v>
      </c>
      <c r="F66">
        <v>68700000</v>
      </c>
      <c r="G66" s="1">
        <v>762226500000</v>
      </c>
      <c r="H66">
        <v>0</v>
      </c>
    </row>
    <row r="67" spans="1:8">
      <c r="A67">
        <v>20190227</v>
      </c>
      <c r="B67">
        <v>310970</v>
      </c>
      <c r="C67">
        <v>11095</v>
      </c>
      <c r="D67">
        <v>11095</v>
      </c>
      <c r="E67">
        <v>11095</v>
      </c>
      <c r="F67">
        <v>68700000</v>
      </c>
      <c r="G67" s="1">
        <v>762226500000</v>
      </c>
      <c r="H67">
        <v>0</v>
      </c>
    </row>
    <row r="68" spans="1:8">
      <c r="A68">
        <v>20190228</v>
      </c>
      <c r="B68">
        <v>310970</v>
      </c>
      <c r="C68">
        <v>11095</v>
      </c>
      <c r="D68">
        <v>10950</v>
      </c>
      <c r="E68">
        <v>10950</v>
      </c>
      <c r="F68">
        <v>57700000</v>
      </c>
      <c r="G68" s="1">
        <v>631815000000</v>
      </c>
      <c r="H68">
        <v>0</v>
      </c>
    </row>
    <row r="69" spans="1:8">
      <c r="A69">
        <v>20190304</v>
      </c>
      <c r="B69">
        <v>310970</v>
      </c>
      <c r="C69">
        <v>10950</v>
      </c>
      <c r="D69">
        <v>10895</v>
      </c>
      <c r="E69">
        <v>10895</v>
      </c>
      <c r="F69">
        <v>57700000</v>
      </c>
      <c r="G69" s="1">
        <v>628641500000</v>
      </c>
      <c r="H69">
        <v>0</v>
      </c>
    </row>
    <row r="70" spans="1:8">
      <c r="A70">
        <v>20190305</v>
      </c>
      <c r="B70">
        <v>310970</v>
      </c>
      <c r="C70">
        <v>10895</v>
      </c>
      <c r="D70">
        <v>10805</v>
      </c>
      <c r="E70">
        <v>10805</v>
      </c>
      <c r="F70">
        <v>57700000</v>
      </c>
      <c r="G70" s="1">
        <v>628641500000</v>
      </c>
      <c r="H70">
        <v>0</v>
      </c>
    </row>
    <row r="71" spans="1:8">
      <c r="A71">
        <v>20190306</v>
      </c>
      <c r="B71">
        <v>310970</v>
      </c>
      <c r="C71">
        <v>10805</v>
      </c>
      <c r="D71">
        <v>10780</v>
      </c>
      <c r="E71">
        <v>10780</v>
      </c>
      <c r="F71">
        <v>57700000</v>
      </c>
      <c r="G71" s="1">
        <v>622006000000</v>
      </c>
      <c r="H71">
        <v>0</v>
      </c>
    </row>
    <row r="72" spans="1:8">
      <c r="A72">
        <v>20190307</v>
      </c>
      <c r="B72">
        <v>310970</v>
      </c>
      <c r="C72">
        <v>10780</v>
      </c>
      <c r="D72">
        <v>10740</v>
      </c>
      <c r="E72">
        <v>10740</v>
      </c>
      <c r="F72">
        <v>68700000</v>
      </c>
      <c r="G72" s="1">
        <v>737838000000</v>
      </c>
      <c r="H72">
        <v>0</v>
      </c>
    </row>
    <row r="73" spans="1:8">
      <c r="A73">
        <v>20190308</v>
      </c>
      <c r="B73">
        <v>310970</v>
      </c>
      <c r="C73">
        <v>10740</v>
      </c>
      <c r="D73">
        <v>10660</v>
      </c>
      <c r="E73">
        <v>10660</v>
      </c>
      <c r="F73">
        <v>68700000</v>
      </c>
      <c r="G73" s="1">
        <v>732342000000</v>
      </c>
      <c r="H73">
        <v>0</v>
      </c>
    </row>
    <row r="74" spans="1:8">
      <c r="A74">
        <v>20190311</v>
      </c>
      <c r="B74">
        <v>310970</v>
      </c>
      <c r="C74">
        <v>10660</v>
      </c>
      <c r="D74">
        <v>10610</v>
      </c>
      <c r="E74">
        <v>10610</v>
      </c>
      <c r="F74">
        <v>59000000</v>
      </c>
      <c r="G74" s="1">
        <v>628940000000</v>
      </c>
      <c r="H74">
        <v>0</v>
      </c>
    </row>
    <row r="75" spans="1:8">
      <c r="A75">
        <v>20190312</v>
      </c>
      <c r="B75">
        <v>310970</v>
      </c>
      <c r="C75">
        <v>10610</v>
      </c>
      <c r="D75">
        <v>10725</v>
      </c>
      <c r="E75">
        <v>10725</v>
      </c>
      <c r="F75">
        <v>59000000</v>
      </c>
      <c r="G75" s="1">
        <v>632775000000</v>
      </c>
      <c r="H75">
        <v>0</v>
      </c>
    </row>
    <row r="76" spans="1:8">
      <c r="A76">
        <v>20190313</v>
      </c>
      <c r="B76">
        <v>310970</v>
      </c>
      <c r="C76">
        <v>10725</v>
      </c>
      <c r="D76">
        <v>10630</v>
      </c>
      <c r="E76">
        <v>10630</v>
      </c>
      <c r="F76">
        <v>59000000</v>
      </c>
      <c r="G76" s="1">
        <v>627170000000</v>
      </c>
      <c r="H76">
        <v>0</v>
      </c>
    </row>
    <row r="77" spans="1:8">
      <c r="A77">
        <v>20190314</v>
      </c>
      <c r="B77">
        <v>310970</v>
      </c>
      <c r="C77">
        <v>10630</v>
      </c>
      <c r="D77">
        <v>10620</v>
      </c>
      <c r="E77">
        <v>10620</v>
      </c>
      <c r="F77">
        <v>59000000</v>
      </c>
      <c r="G77" s="1">
        <v>626580000000</v>
      </c>
      <c r="H77">
        <v>0</v>
      </c>
    </row>
    <row r="78" spans="1:8">
      <c r="A78">
        <v>20190315</v>
      </c>
      <c r="B78">
        <v>310970</v>
      </c>
      <c r="C78">
        <v>10620</v>
      </c>
      <c r="D78">
        <v>10775</v>
      </c>
      <c r="E78">
        <v>10775</v>
      </c>
      <c r="F78">
        <v>59000000</v>
      </c>
      <c r="G78" s="1">
        <v>635725000000</v>
      </c>
      <c r="H78">
        <v>0</v>
      </c>
    </row>
    <row r="79" spans="1:8">
      <c r="A79">
        <v>20190318</v>
      </c>
      <c r="B79">
        <v>310970</v>
      </c>
      <c r="C79">
        <v>10775</v>
      </c>
      <c r="D79">
        <v>10755</v>
      </c>
      <c r="E79">
        <v>10755</v>
      </c>
      <c r="F79">
        <v>59000000</v>
      </c>
      <c r="G79" s="1">
        <v>634545000000</v>
      </c>
      <c r="H79">
        <v>0</v>
      </c>
    </row>
    <row r="80" spans="1:8">
      <c r="A80">
        <v>20190319</v>
      </c>
      <c r="B80">
        <v>310970</v>
      </c>
      <c r="C80">
        <v>10755</v>
      </c>
      <c r="D80">
        <v>10775</v>
      </c>
      <c r="E80">
        <v>10775</v>
      </c>
      <c r="F80">
        <v>59000000</v>
      </c>
      <c r="G80" s="1">
        <v>635725000000</v>
      </c>
      <c r="H80">
        <v>0</v>
      </c>
    </row>
    <row r="81" spans="1:8">
      <c r="A81">
        <v>20190320</v>
      </c>
      <c r="B81">
        <v>310970</v>
      </c>
      <c r="C81">
        <v>10775</v>
      </c>
      <c r="D81">
        <v>10790</v>
      </c>
      <c r="E81">
        <v>10790</v>
      </c>
      <c r="F81">
        <v>77600000</v>
      </c>
      <c r="G81" s="1">
        <v>837304000000</v>
      </c>
      <c r="H81">
        <v>0</v>
      </c>
    </row>
    <row r="82" spans="1:8">
      <c r="A82">
        <v>20190321</v>
      </c>
      <c r="B82">
        <v>310970</v>
      </c>
      <c r="C82">
        <v>10790</v>
      </c>
      <c r="D82">
        <v>10900</v>
      </c>
      <c r="E82">
        <v>10900</v>
      </c>
      <c r="F82">
        <v>77600000</v>
      </c>
      <c r="G82" s="1">
        <v>845840000000</v>
      </c>
      <c r="H82">
        <v>0</v>
      </c>
    </row>
    <row r="83" spans="1:8">
      <c r="A83">
        <v>20190322</v>
      </c>
      <c r="B83">
        <v>310970</v>
      </c>
      <c r="C83">
        <v>10900</v>
      </c>
      <c r="D83">
        <v>10925</v>
      </c>
      <c r="E83">
        <v>10925</v>
      </c>
      <c r="F83">
        <v>77600000</v>
      </c>
      <c r="G83" s="1">
        <v>845840000000</v>
      </c>
      <c r="H83">
        <v>0</v>
      </c>
    </row>
    <row r="84" spans="1:8">
      <c r="A84">
        <v>20190325</v>
      </c>
      <c r="B84">
        <v>310970</v>
      </c>
      <c r="C84">
        <v>10925</v>
      </c>
      <c r="D84">
        <v>10720</v>
      </c>
      <c r="E84">
        <v>10720</v>
      </c>
      <c r="F84">
        <v>77600000</v>
      </c>
      <c r="G84" s="1">
        <v>831872000000</v>
      </c>
      <c r="H84">
        <v>0</v>
      </c>
    </row>
    <row r="85" spans="1:8">
      <c r="A85">
        <v>20190326</v>
      </c>
      <c r="B85">
        <v>310970</v>
      </c>
      <c r="C85">
        <v>10720</v>
      </c>
      <c r="D85">
        <v>10740</v>
      </c>
      <c r="E85">
        <v>10740</v>
      </c>
      <c r="F85">
        <v>77600000</v>
      </c>
      <c r="G85" s="1">
        <v>833424000000</v>
      </c>
      <c r="H85">
        <v>0</v>
      </c>
    </row>
    <row r="86" spans="1:8">
      <c r="A86">
        <v>20190327</v>
      </c>
      <c r="B86">
        <v>310970</v>
      </c>
      <c r="C86">
        <v>10740</v>
      </c>
      <c r="D86">
        <v>10670</v>
      </c>
      <c r="E86">
        <v>10670</v>
      </c>
      <c r="F86">
        <v>77600000</v>
      </c>
      <c r="G86" s="1">
        <v>827992000000</v>
      </c>
      <c r="H86">
        <v>0</v>
      </c>
    </row>
    <row r="87" spans="1:8">
      <c r="A87">
        <v>20190328</v>
      </c>
      <c r="B87">
        <v>310970</v>
      </c>
      <c r="C87">
        <v>10670</v>
      </c>
      <c r="D87">
        <v>10630</v>
      </c>
      <c r="E87">
        <v>10630</v>
      </c>
      <c r="F87">
        <v>67900000</v>
      </c>
      <c r="G87" s="1">
        <v>721777000000</v>
      </c>
      <c r="H87">
        <v>0</v>
      </c>
    </row>
    <row r="88" spans="1:8">
      <c r="A88">
        <v>20190329</v>
      </c>
      <c r="B88">
        <v>310970</v>
      </c>
      <c r="C88">
        <v>10630</v>
      </c>
      <c r="D88">
        <v>10715</v>
      </c>
      <c r="E88">
        <v>10715</v>
      </c>
      <c r="F88">
        <v>67900000</v>
      </c>
      <c r="G88" s="1">
        <v>727548500000</v>
      </c>
      <c r="H88">
        <v>0</v>
      </c>
    </row>
    <row r="89" spans="1:8">
      <c r="A89">
        <v>20190401</v>
      </c>
      <c r="B89">
        <v>310970</v>
      </c>
      <c r="C89">
        <v>10715</v>
      </c>
      <c r="D89">
        <v>10850</v>
      </c>
      <c r="E89">
        <v>10850</v>
      </c>
      <c r="F89">
        <v>67900000</v>
      </c>
      <c r="G89" s="1">
        <v>736715000000</v>
      </c>
      <c r="H89">
        <v>0</v>
      </c>
    </row>
    <row r="90" spans="1:8">
      <c r="A90">
        <v>20190402</v>
      </c>
      <c r="B90">
        <v>310970</v>
      </c>
      <c r="C90">
        <v>10850</v>
      </c>
      <c r="D90">
        <v>10915</v>
      </c>
      <c r="E90">
        <v>10915</v>
      </c>
      <c r="F90">
        <v>67900000</v>
      </c>
      <c r="G90" s="1">
        <v>741128500000</v>
      </c>
      <c r="H90">
        <v>0</v>
      </c>
    </row>
    <row r="91" spans="1:8">
      <c r="A91">
        <v>20190403</v>
      </c>
      <c r="B91">
        <v>310970</v>
      </c>
      <c r="C91">
        <v>10915</v>
      </c>
      <c r="D91">
        <v>11080</v>
      </c>
      <c r="E91">
        <v>11080</v>
      </c>
      <c r="F91">
        <v>67900000</v>
      </c>
      <c r="G91" s="1">
        <v>752332000000</v>
      </c>
      <c r="H91">
        <v>0</v>
      </c>
    </row>
    <row r="92" spans="1:8">
      <c r="A92">
        <v>20190404</v>
      </c>
      <c r="B92">
        <v>310970</v>
      </c>
      <c r="C92">
        <v>11080</v>
      </c>
      <c r="D92">
        <v>11120</v>
      </c>
      <c r="E92">
        <v>11120</v>
      </c>
      <c r="F92">
        <v>67900000</v>
      </c>
      <c r="G92" s="1">
        <v>755048000000</v>
      </c>
      <c r="H92">
        <v>0</v>
      </c>
    </row>
    <row r="93" spans="1:8">
      <c r="A93">
        <v>20190405</v>
      </c>
      <c r="B93">
        <v>310970</v>
      </c>
      <c r="C93">
        <v>11120</v>
      </c>
      <c r="D93">
        <v>11120</v>
      </c>
      <c r="E93">
        <v>11120</v>
      </c>
      <c r="F93">
        <v>67900000</v>
      </c>
      <c r="G93" s="1">
        <v>755048000000</v>
      </c>
      <c r="H93">
        <v>0</v>
      </c>
    </row>
    <row r="94" spans="1:8">
      <c r="A94">
        <v>20190408</v>
      </c>
      <c r="B94">
        <v>310970</v>
      </c>
      <c r="C94">
        <v>11120</v>
      </c>
      <c r="D94">
        <v>11105</v>
      </c>
      <c r="E94">
        <v>11105</v>
      </c>
      <c r="F94">
        <v>67900000</v>
      </c>
      <c r="G94" s="1">
        <v>754029500000</v>
      </c>
      <c r="H94">
        <v>0</v>
      </c>
    </row>
    <row r="95" spans="1:8">
      <c r="A95">
        <v>20190409</v>
      </c>
      <c r="B95">
        <v>310970</v>
      </c>
      <c r="C95">
        <v>11105</v>
      </c>
      <c r="D95">
        <v>11175</v>
      </c>
      <c r="E95">
        <v>11175</v>
      </c>
      <c r="F95">
        <v>67900000</v>
      </c>
      <c r="G95" s="1">
        <v>758782500000</v>
      </c>
      <c r="H95">
        <v>0</v>
      </c>
    </row>
    <row r="96" spans="1:8">
      <c r="A96">
        <v>20190410</v>
      </c>
      <c r="B96">
        <v>310970</v>
      </c>
      <c r="C96">
        <v>11175</v>
      </c>
      <c r="D96">
        <v>11090</v>
      </c>
      <c r="E96">
        <v>11090</v>
      </c>
      <c r="F96">
        <v>67900000</v>
      </c>
      <c r="G96" s="1">
        <v>753011000000</v>
      </c>
      <c r="H96">
        <v>0</v>
      </c>
    </row>
    <row r="97" spans="1:8">
      <c r="A97">
        <v>20190411</v>
      </c>
      <c r="B97">
        <v>310970</v>
      </c>
      <c r="C97">
        <v>11090</v>
      </c>
      <c r="D97">
        <v>11140</v>
      </c>
      <c r="E97">
        <v>11140</v>
      </c>
      <c r="F97">
        <v>67900000</v>
      </c>
      <c r="G97" s="1">
        <v>756406000000</v>
      </c>
      <c r="H97">
        <v>0</v>
      </c>
    </row>
    <row r="98" spans="1:8">
      <c r="A98">
        <v>20190412</v>
      </c>
      <c r="B98">
        <v>310970</v>
      </c>
      <c r="C98">
        <v>11140</v>
      </c>
      <c r="D98">
        <v>11150</v>
      </c>
      <c r="E98">
        <v>11150</v>
      </c>
      <c r="F98">
        <v>67900000</v>
      </c>
      <c r="G98" s="1">
        <v>757085000000</v>
      </c>
      <c r="H98">
        <v>0</v>
      </c>
    </row>
    <row r="99" spans="1:8">
      <c r="A99">
        <v>20190415</v>
      </c>
      <c r="B99">
        <v>310970</v>
      </c>
      <c r="C99">
        <v>11150</v>
      </c>
      <c r="D99">
        <v>11190</v>
      </c>
      <c r="E99">
        <v>11190</v>
      </c>
      <c r="F99">
        <v>67900000</v>
      </c>
      <c r="G99" s="1">
        <v>759801000000</v>
      </c>
      <c r="H99">
        <v>0</v>
      </c>
    </row>
    <row r="100" spans="1:8">
      <c r="A100">
        <v>20190416</v>
      </c>
      <c r="B100">
        <v>310970</v>
      </c>
      <c r="C100">
        <v>11190</v>
      </c>
      <c r="D100">
        <v>11260</v>
      </c>
      <c r="E100">
        <v>11260</v>
      </c>
      <c r="F100">
        <v>67900000</v>
      </c>
      <c r="G100" s="1">
        <v>764554000000</v>
      </c>
      <c r="H100">
        <v>0</v>
      </c>
    </row>
    <row r="101" spans="1:8">
      <c r="A101">
        <v>20190417</v>
      </c>
      <c r="B101">
        <v>310970</v>
      </c>
      <c r="C101">
        <v>11260</v>
      </c>
      <c r="D101">
        <v>11260</v>
      </c>
      <c r="E101">
        <v>11260</v>
      </c>
      <c r="F101">
        <v>67900000</v>
      </c>
      <c r="G101" s="1">
        <v>764554000000</v>
      </c>
      <c r="H101">
        <v>0</v>
      </c>
    </row>
    <row r="102" spans="1:8">
      <c r="A102">
        <v>20190418</v>
      </c>
      <c r="B102">
        <v>310970</v>
      </c>
      <c r="C102">
        <v>11260</v>
      </c>
      <c r="D102">
        <v>11085</v>
      </c>
      <c r="E102">
        <v>11085</v>
      </c>
      <c r="F102">
        <v>67900000</v>
      </c>
      <c r="G102" s="1">
        <v>752671500000</v>
      </c>
      <c r="H102">
        <v>0</v>
      </c>
    </row>
    <row r="103" spans="1:8">
      <c r="A103">
        <v>20190419</v>
      </c>
      <c r="B103">
        <v>310970</v>
      </c>
      <c r="C103">
        <v>11085</v>
      </c>
      <c r="D103">
        <v>11085</v>
      </c>
      <c r="E103">
        <v>11085</v>
      </c>
      <c r="F103">
        <v>67900000</v>
      </c>
      <c r="G103" s="1">
        <v>752671500000</v>
      </c>
      <c r="H103">
        <v>0</v>
      </c>
    </row>
    <row r="104" spans="1:8">
      <c r="A104">
        <v>20190422</v>
      </c>
      <c r="B104">
        <v>310970</v>
      </c>
      <c r="C104">
        <v>11085</v>
      </c>
      <c r="D104">
        <v>11085</v>
      </c>
      <c r="E104">
        <v>11085</v>
      </c>
      <c r="F104">
        <v>67900000</v>
      </c>
      <c r="G104" s="1">
        <v>752671500000</v>
      </c>
      <c r="H104">
        <v>0</v>
      </c>
    </row>
    <row r="105" spans="1:8">
      <c r="A105">
        <v>20190423</v>
      </c>
      <c r="B105">
        <v>310970</v>
      </c>
      <c r="C105">
        <v>11085</v>
      </c>
      <c r="D105">
        <v>11085</v>
      </c>
      <c r="E105">
        <v>11085</v>
      </c>
      <c r="F105">
        <v>67900000</v>
      </c>
      <c r="G105" s="1">
        <v>752671500000</v>
      </c>
      <c r="H105">
        <v>0</v>
      </c>
    </row>
    <row r="106" spans="1:8">
      <c r="A106">
        <v>20190424</v>
      </c>
      <c r="B106">
        <v>310970</v>
      </c>
      <c r="C106">
        <v>11085</v>
      </c>
      <c r="D106">
        <v>10965</v>
      </c>
      <c r="E106">
        <v>10965</v>
      </c>
      <c r="F106">
        <v>67900000</v>
      </c>
      <c r="G106" s="1">
        <v>744523500000</v>
      </c>
      <c r="H106">
        <v>0</v>
      </c>
    </row>
    <row r="107" spans="1:8">
      <c r="A107">
        <v>20190425</v>
      </c>
      <c r="B107">
        <v>310970</v>
      </c>
      <c r="C107">
        <v>10965</v>
      </c>
      <c r="D107">
        <v>10965</v>
      </c>
      <c r="E107">
        <v>10965</v>
      </c>
      <c r="F107">
        <v>67900000</v>
      </c>
      <c r="G107" s="1">
        <v>744523500000</v>
      </c>
      <c r="H107">
        <v>0</v>
      </c>
    </row>
    <row r="108" spans="1:8">
      <c r="A108">
        <v>20190426</v>
      </c>
      <c r="B108">
        <v>310970</v>
      </c>
      <c r="C108">
        <v>10965</v>
      </c>
      <c r="D108">
        <v>10910</v>
      </c>
      <c r="E108">
        <v>10910</v>
      </c>
      <c r="F108">
        <v>67900000</v>
      </c>
      <c r="G108" s="1">
        <v>740789000000</v>
      </c>
      <c r="H108">
        <v>0</v>
      </c>
    </row>
    <row r="109" spans="1:8">
      <c r="A109">
        <v>20190429</v>
      </c>
      <c r="B109">
        <v>310970</v>
      </c>
      <c r="C109">
        <v>10910</v>
      </c>
      <c r="D109">
        <v>11075</v>
      </c>
      <c r="E109">
        <v>11075</v>
      </c>
      <c r="F109">
        <v>67900000</v>
      </c>
      <c r="G109" s="1">
        <v>751992500000</v>
      </c>
      <c r="H109">
        <v>0</v>
      </c>
    </row>
    <row r="110" spans="1:8">
      <c r="A110">
        <v>20190430</v>
      </c>
      <c r="B110">
        <v>310970</v>
      </c>
      <c r="C110">
        <v>11075</v>
      </c>
      <c r="D110">
        <v>11070</v>
      </c>
      <c r="E110">
        <v>11070</v>
      </c>
      <c r="F110">
        <v>67900000</v>
      </c>
      <c r="G110" s="1">
        <v>751992500000</v>
      </c>
      <c r="H110">
        <v>0</v>
      </c>
    </row>
    <row r="111" spans="1:8">
      <c r="A111">
        <v>20190502</v>
      </c>
      <c r="B111">
        <v>310970</v>
      </c>
      <c r="C111">
        <v>11070</v>
      </c>
      <c r="D111">
        <v>11055</v>
      </c>
      <c r="E111">
        <v>11055</v>
      </c>
      <c r="F111">
        <v>67900000</v>
      </c>
      <c r="G111" s="1">
        <v>750634500000</v>
      </c>
      <c r="H111">
        <v>0</v>
      </c>
    </row>
    <row r="112" spans="1:8">
      <c r="A112">
        <v>20190503</v>
      </c>
      <c r="B112">
        <v>310970</v>
      </c>
      <c r="C112">
        <v>11055</v>
      </c>
      <c r="D112">
        <v>11065</v>
      </c>
      <c r="E112">
        <v>11065</v>
      </c>
      <c r="F112">
        <v>67900000</v>
      </c>
      <c r="G112" s="1">
        <v>751313500000</v>
      </c>
      <c r="H112">
        <v>0</v>
      </c>
    </row>
    <row r="113" spans="1:8">
      <c r="A113">
        <v>20190507</v>
      </c>
      <c r="B113">
        <v>310970</v>
      </c>
      <c r="C113">
        <v>11065</v>
      </c>
      <c r="D113">
        <v>10885</v>
      </c>
      <c r="E113">
        <v>10885</v>
      </c>
      <c r="F113">
        <v>67900000</v>
      </c>
      <c r="G113" s="1">
        <v>739091500000</v>
      </c>
      <c r="H113">
        <v>0</v>
      </c>
    </row>
    <row r="114" spans="1:8">
      <c r="A114">
        <v>20190508</v>
      </c>
      <c r="B114">
        <v>310970</v>
      </c>
      <c r="C114">
        <v>10885</v>
      </c>
      <c r="D114">
        <v>10855</v>
      </c>
      <c r="E114">
        <v>10855</v>
      </c>
      <c r="F114">
        <v>67900000</v>
      </c>
      <c r="G114" s="1">
        <v>737054500000</v>
      </c>
      <c r="H114">
        <v>0</v>
      </c>
    </row>
    <row r="115" spans="1:8">
      <c r="A115">
        <v>20190509</v>
      </c>
      <c r="B115">
        <v>310970</v>
      </c>
      <c r="C115">
        <v>10855</v>
      </c>
      <c r="D115">
        <v>10490</v>
      </c>
      <c r="E115">
        <v>10490</v>
      </c>
      <c r="F115">
        <v>67900000</v>
      </c>
      <c r="G115" s="1">
        <v>712271000000</v>
      </c>
      <c r="H115">
        <v>0</v>
      </c>
    </row>
    <row r="116" spans="1:8">
      <c r="A116">
        <v>20190510</v>
      </c>
      <c r="B116">
        <v>310970</v>
      </c>
      <c r="C116">
        <v>10490</v>
      </c>
      <c r="D116">
        <v>10530</v>
      </c>
      <c r="E116">
        <v>10530</v>
      </c>
      <c r="F116">
        <v>67900000</v>
      </c>
      <c r="G116" s="1">
        <v>714987000000</v>
      </c>
      <c r="H116">
        <v>0</v>
      </c>
    </row>
    <row r="117" spans="1:8">
      <c r="A117">
        <v>20190513</v>
      </c>
      <c r="B117">
        <v>310970</v>
      </c>
      <c r="C117">
        <v>10530</v>
      </c>
      <c r="D117">
        <v>10425</v>
      </c>
      <c r="E117">
        <v>10425</v>
      </c>
      <c r="F117">
        <v>67900000</v>
      </c>
      <c r="G117" s="1">
        <v>707857500000</v>
      </c>
      <c r="H117">
        <v>0</v>
      </c>
    </row>
    <row r="118" spans="1:8">
      <c r="A118">
        <v>20190514</v>
      </c>
      <c r="B118">
        <v>310970</v>
      </c>
      <c r="C118">
        <v>10425</v>
      </c>
      <c r="D118">
        <v>10415</v>
      </c>
      <c r="E118">
        <v>10415</v>
      </c>
      <c r="F118">
        <v>67900000</v>
      </c>
      <c r="G118" s="1">
        <v>707178500000</v>
      </c>
      <c r="H118">
        <v>0</v>
      </c>
    </row>
    <row r="119" spans="1:8">
      <c r="A119">
        <v>20190515</v>
      </c>
      <c r="B119">
        <v>310970</v>
      </c>
      <c r="C119">
        <v>10415</v>
      </c>
      <c r="D119">
        <v>10440</v>
      </c>
      <c r="E119">
        <v>10440</v>
      </c>
      <c r="F119">
        <v>67900000</v>
      </c>
      <c r="G119" s="1">
        <v>708876000000</v>
      </c>
      <c r="H119">
        <v>0</v>
      </c>
    </row>
    <row r="120" spans="1:8">
      <c r="A120">
        <v>20190516</v>
      </c>
      <c r="B120">
        <v>310970</v>
      </c>
      <c r="C120">
        <v>10440</v>
      </c>
      <c r="D120">
        <v>10280</v>
      </c>
      <c r="E120">
        <v>10280</v>
      </c>
      <c r="F120">
        <v>67900000</v>
      </c>
      <c r="G120" s="1">
        <v>698012000000</v>
      </c>
      <c r="H120">
        <v>0</v>
      </c>
    </row>
    <row r="121" spans="1:8">
      <c r="A121">
        <v>20190517</v>
      </c>
      <c r="B121">
        <v>310970</v>
      </c>
      <c r="C121">
        <v>10280</v>
      </c>
      <c r="D121">
        <v>10225</v>
      </c>
      <c r="E121">
        <v>10225</v>
      </c>
      <c r="F121">
        <v>67900000</v>
      </c>
      <c r="G121" s="1">
        <v>694277500000</v>
      </c>
      <c r="H121">
        <v>0</v>
      </c>
    </row>
    <row r="122" spans="1:8">
      <c r="A122">
        <v>20190520</v>
      </c>
      <c r="B122">
        <v>310970</v>
      </c>
      <c r="C122">
        <v>10225</v>
      </c>
      <c r="D122">
        <v>10315</v>
      </c>
      <c r="E122">
        <v>10315</v>
      </c>
      <c r="F122">
        <v>67900000</v>
      </c>
      <c r="G122" s="1">
        <v>700388500000</v>
      </c>
      <c r="H122">
        <v>0</v>
      </c>
    </row>
    <row r="123" spans="1:8">
      <c r="A123">
        <v>20190521</v>
      </c>
      <c r="B123">
        <v>310970</v>
      </c>
      <c r="C123">
        <v>10315</v>
      </c>
      <c r="D123">
        <v>10370</v>
      </c>
      <c r="E123">
        <v>10370</v>
      </c>
      <c r="F123">
        <v>67900000</v>
      </c>
      <c r="G123" s="1">
        <v>704123000000</v>
      </c>
      <c r="H123">
        <v>0</v>
      </c>
    </row>
    <row r="124" spans="1:8">
      <c r="A124">
        <v>20190522</v>
      </c>
      <c r="B124">
        <v>310970</v>
      </c>
      <c r="C124">
        <v>10370</v>
      </c>
      <c r="D124">
        <v>10315</v>
      </c>
      <c r="E124">
        <v>10315</v>
      </c>
      <c r="F124">
        <v>67900000</v>
      </c>
      <c r="G124" s="1">
        <v>704123000000</v>
      </c>
      <c r="H124">
        <v>0</v>
      </c>
    </row>
    <row r="125" spans="1:8">
      <c r="A125">
        <v>20190523</v>
      </c>
      <c r="B125">
        <v>310970</v>
      </c>
      <c r="C125">
        <v>10315</v>
      </c>
      <c r="D125">
        <v>10315</v>
      </c>
      <c r="E125">
        <v>10315</v>
      </c>
      <c r="F125">
        <v>67900000</v>
      </c>
      <c r="G125" s="1">
        <v>700388500000</v>
      </c>
      <c r="H125">
        <v>0</v>
      </c>
    </row>
    <row r="126" spans="1:8">
      <c r="A126">
        <v>20190524</v>
      </c>
      <c r="B126">
        <v>310970</v>
      </c>
      <c r="C126">
        <v>10315</v>
      </c>
      <c r="D126">
        <v>10260</v>
      </c>
      <c r="E126">
        <v>10260</v>
      </c>
      <c r="F126">
        <v>67900000</v>
      </c>
      <c r="G126" s="1">
        <v>696654000000</v>
      </c>
      <c r="H126">
        <v>0</v>
      </c>
    </row>
    <row r="127" spans="1:8">
      <c r="A127">
        <v>20190527</v>
      </c>
      <c r="B127">
        <v>310970</v>
      </c>
      <c r="C127">
        <v>10260</v>
      </c>
      <c r="D127">
        <v>10220</v>
      </c>
      <c r="E127">
        <v>10220</v>
      </c>
      <c r="F127">
        <v>67900000</v>
      </c>
      <c r="G127" s="1">
        <v>693938000000</v>
      </c>
      <c r="H127">
        <v>0</v>
      </c>
    </row>
    <row r="128" spans="1:8">
      <c r="A128">
        <v>20190528</v>
      </c>
      <c r="B128">
        <v>310970</v>
      </c>
      <c r="C128">
        <v>10220</v>
      </c>
      <c r="D128">
        <v>10260</v>
      </c>
      <c r="E128">
        <v>10260</v>
      </c>
      <c r="F128">
        <v>67900000</v>
      </c>
      <c r="G128" s="1">
        <v>696654000000</v>
      </c>
      <c r="H128">
        <v>0</v>
      </c>
    </row>
    <row r="129" spans="1:8">
      <c r="A129">
        <v>20190529</v>
      </c>
      <c r="B129">
        <v>310970</v>
      </c>
      <c r="C129">
        <v>10260</v>
      </c>
      <c r="D129">
        <v>10075</v>
      </c>
      <c r="E129">
        <v>10075</v>
      </c>
      <c r="F129">
        <v>67900000</v>
      </c>
      <c r="G129" s="1">
        <v>684092500000</v>
      </c>
      <c r="H129">
        <v>0</v>
      </c>
    </row>
    <row r="130" spans="1:8">
      <c r="A130">
        <v>20190530</v>
      </c>
      <c r="B130">
        <v>310970</v>
      </c>
      <c r="C130">
        <v>10075</v>
      </c>
      <c r="D130">
        <v>10185</v>
      </c>
      <c r="E130">
        <v>10185</v>
      </c>
      <c r="F130">
        <v>47400000</v>
      </c>
      <c r="G130" s="1">
        <v>477555000000</v>
      </c>
      <c r="H130">
        <v>0</v>
      </c>
    </row>
    <row r="131" spans="1:8">
      <c r="A131">
        <v>20190531</v>
      </c>
      <c r="B131">
        <v>310970</v>
      </c>
      <c r="C131">
        <v>10185</v>
      </c>
      <c r="D131">
        <v>10245</v>
      </c>
      <c r="E131">
        <v>10245</v>
      </c>
      <c r="F131">
        <v>47400000</v>
      </c>
      <c r="G131" s="1">
        <v>485613000000</v>
      </c>
      <c r="H131">
        <v>0</v>
      </c>
    </row>
    <row r="132" spans="1:8">
      <c r="A132">
        <v>20190603</v>
      </c>
      <c r="B132">
        <v>310970</v>
      </c>
      <c r="C132">
        <v>10245</v>
      </c>
      <c r="D132">
        <v>10410</v>
      </c>
      <c r="E132">
        <v>10410</v>
      </c>
      <c r="F132">
        <v>47400000</v>
      </c>
      <c r="G132" s="1">
        <v>493434000000</v>
      </c>
      <c r="H132">
        <v>0</v>
      </c>
    </row>
    <row r="133" spans="1:8">
      <c r="A133">
        <v>20190604</v>
      </c>
      <c r="B133">
        <v>310970</v>
      </c>
      <c r="C133">
        <v>10410</v>
      </c>
      <c r="D133">
        <v>10380</v>
      </c>
      <c r="E133">
        <v>10380</v>
      </c>
      <c r="F133">
        <v>47400000</v>
      </c>
      <c r="G133" s="1">
        <v>493434000000</v>
      </c>
      <c r="H133">
        <v>0</v>
      </c>
    </row>
    <row r="134" spans="1:8">
      <c r="A134">
        <v>20190605</v>
      </c>
      <c r="B134">
        <v>310970</v>
      </c>
      <c r="C134">
        <v>10380</v>
      </c>
      <c r="D134">
        <v>10380</v>
      </c>
      <c r="E134">
        <v>10380</v>
      </c>
      <c r="F134">
        <v>47400000</v>
      </c>
      <c r="G134" s="1">
        <v>492012000000</v>
      </c>
      <c r="H134">
        <v>0</v>
      </c>
    </row>
    <row r="135" spans="1:8">
      <c r="A135">
        <v>20190607</v>
      </c>
      <c r="B135">
        <v>310970</v>
      </c>
      <c r="C135">
        <v>10380</v>
      </c>
      <c r="D135">
        <v>10405</v>
      </c>
      <c r="E135">
        <v>10405</v>
      </c>
      <c r="F135">
        <v>62900000</v>
      </c>
      <c r="G135" s="1">
        <v>654474500000</v>
      </c>
      <c r="H135">
        <v>0</v>
      </c>
    </row>
    <row r="136" spans="1:8">
      <c r="A136">
        <v>20190610</v>
      </c>
      <c r="B136">
        <v>310970</v>
      </c>
      <c r="C136">
        <v>10405</v>
      </c>
      <c r="D136">
        <v>10525</v>
      </c>
      <c r="E136">
        <v>10525</v>
      </c>
      <c r="F136">
        <v>62900000</v>
      </c>
      <c r="G136" s="1">
        <v>662022500000</v>
      </c>
      <c r="H136">
        <v>0</v>
      </c>
    </row>
    <row r="137" spans="1:8">
      <c r="A137">
        <v>20190611</v>
      </c>
      <c r="B137">
        <v>310970</v>
      </c>
      <c r="C137">
        <v>10525</v>
      </c>
      <c r="D137">
        <v>10570</v>
      </c>
      <c r="E137">
        <v>10570</v>
      </c>
      <c r="F137">
        <v>67900000</v>
      </c>
      <c r="G137" s="1">
        <v>714647500000</v>
      </c>
      <c r="H137">
        <v>0</v>
      </c>
    </row>
    <row r="138" spans="1:8">
      <c r="A138">
        <v>20190612</v>
      </c>
      <c r="B138">
        <v>310970</v>
      </c>
      <c r="C138">
        <v>10570</v>
      </c>
      <c r="D138">
        <v>10530</v>
      </c>
      <c r="E138">
        <v>10530</v>
      </c>
      <c r="F138">
        <v>67900000</v>
      </c>
      <c r="G138" s="1">
        <v>714987000000</v>
      </c>
      <c r="H138">
        <v>0</v>
      </c>
    </row>
    <row r="139" spans="1:8">
      <c r="A139">
        <v>20190613</v>
      </c>
      <c r="B139">
        <v>310970</v>
      </c>
      <c r="C139">
        <v>10530</v>
      </c>
      <c r="D139">
        <v>10495</v>
      </c>
      <c r="E139">
        <v>10495</v>
      </c>
      <c r="F139">
        <v>67900000</v>
      </c>
      <c r="G139" s="1">
        <v>714987000000</v>
      </c>
      <c r="H139">
        <v>0</v>
      </c>
    </row>
    <row r="140" spans="1:8">
      <c r="A140">
        <v>20190614</v>
      </c>
      <c r="B140">
        <v>310970</v>
      </c>
      <c r="C140">
        <v>10495</v>
      </c>
      <c r="D140">
        <v>10435</v>
      </c>
      <c r="E140">
        <v>10435</v>
      </c>
      <c r="F140">
        <v>67900000</v>
      </c>
      <c r="G140" s="1">
        <v>708536500000</v>
      </c>
      <c r="H140">
        <v>0</v>
      </c>
    </row>
    <row r="141" spans="1:8">
      <c r="A141">
        <v>20190617</v>
      </c>
      <c r="B141">
        <v>310970</v>
      </c>
      <c r="C141">
        <v>10435</v>
      </c>
      <c r="D141">
        <v>10415</v>
      </c>
      <c r="E141">
        <v>10415</v>
      </c>
      <c r="F141">
        <v>67900000</v>
      </c>
      <c r="G141" s="1">
        <v>707178500000</v>
      </c>
      <c r="H141">
        <v>0</v>
      </c>
    </row>
    <row r="142" spans="1:8">
      <c r="A142">
        <v>20190618</v>
      </c>
      <c r="B142">
        <v>310970</v>
      </c>
      <c r="C142">
        <v>10415</v>
      </c>
      <c r="D142">
        <v>10455</v>
      </c>
      <c r="E142">
        <v>10455</v>
      </c>
      <c r="F142">
        <v>67900000</v>
      </c>
      <c r="G142" s="1">
        <v>709894500000</v>
      </c>
      <c r="H142">
        <v>0</v>
      </c>
    </row>
    <row r="143" spans="1:8">
      <c r="A143">
        <v>20190619</v>
      </c>
      <c r="B143">
        <v>310970</v>
      </c>
      <c r="C143">
        <v>10455</v>
      </c>
      <c r="D143">
        <v>10620</v>
      </c>
      <c r="E143">
        <v>10620</v>
      </c>
      <c r="F143">
        <v>67900000</v>
      </c>
      <c r="G143" s="1">
        <v>721098000000</v>
      </c>
      <c r="H143">
        <v>0</v>
      </c>
    </row>
    <row r="144" spans="1:8">
      <c r="A144">
        <v>20190620</v>
      </c>
      <c r="B144">
        <v>310970</v>
      </c>
      <c r="C144">
        <v>10620</v>
      </c>
      <c r="D144">
        <v>10640</v>
      </c>
      <c r="E144">
        <v>10640</v>
      </c>
      <c r="F144">
        <v>67900000</v>
      </c>
      <c r="G144" s="1">
        <v>722456000000</v>
      </c>
      <c r="H144">
        <v>0</v>
      </c>
    </row>
    <row r="145" spans="1:8">
      <c r="A145">
        <v>20190621</v>
      </c>
      <c r="B145">
        <v>310970</v>
      </c>
      <c r="C145">
        <v>10640</v>
      </c>
      <c r="D145">
        <v>10650</v>
      </c>
      <c r="E145">
        <v>10650</v>
      </c>
      <c r="F145">
        <v>67900000</v>
      </c>
      <c r="G145" s="1">
        <v>722456000000</v>
      </c>
      <c r="H145">
        <v>0</v>
      </c>
    </row>
    <row r="146" spans="1:8">
      <c r="A146">
        <v>20190624</v>
      </c>
      <c r="B146">
        <v>310970</v>
      </c>
      <c r="C146">
        <v>10650</v>
      </c>
      <c r="D146">
        <v>10650</v>
      </c>
      <c r="E146">
        <v>10650</v>
      </c>
      <c r="F146">
        <v>67900000</v>
      </c>
      <c r="G146" s="1">
        <v>723135000000</v>
      </c>
      <c r="H146">
        <v>0</v>
      </c>
    </row>
    <row r="147" spans="1:8">
      <c r="A147">
        <v>20190625</v>
      </c>
      <c r="B147">
        <v>310970</v>
      </c>
      <c r="C147">
        <v>10650</v>
      </c>
      <c r="D147">
        <v>10650</v>
      </c>
      <c r="E147">
        <v>10650</v>
      </c>
      <c r="F147">
        <v>67900000</v>
      </c>
      <c r="G147" s="1">
        <v>723135000000</v>
      </c>
      <c r="H147">
        <v>0</v>
      </c>
    </row>
    <row r="148" spans="1:8">
      <c r="A148">
        <v>20190626</v>
      </c>
      <c r="B148">
        <v>310970</v>
      </c>
      <c r="C148">
        <v>10650</v>
      </c>
      <c r="D148">
        <v>10655</v>
      </c>
      <c r="E148">
        <v>10655</v>
      </c>
      <c r="F148">
        <v>67900000</v>
      </c>
      <c r="G148" s="1">
        <v>723474500000</v>
      </c>
      <c r="H148">
        <v>0</v>
      </c>
    </row>
    <row r="149" spans="1:8">
      <c r="A149">
        <v>20190627</v>
      </c>
      <c r="B149">
        <v>310970</v>
      </c>
      <c r="C149">
        <v>10655</v>
      </c>
      <c r="D149">
        <v>10775</v>
      </c>
      <c r="E149">
        <v>10775</v>
      </c>
      <c r="F149">
        <v>67900000</v>
      </c>
      <c r="G149" s="1">
        <v>723474500000</v>
      </c>
      <c r="H149">
        <v>0</v>
      </c>
    </row>
    <row r="150" spans="1:8">
      <c r="A150">
        <v>20190628</v>
      </c>
      <c r="B150">
        <v>310970</v>
      </c>
      <c r="C150">
        <v>10775</v>
      </c>
      <c r="D150">
        <v>10805</v>
      </c>
      <c r="E150">
        <v>10805</v>
      </c>
      <c r="F150">
        <v>67900000</v>
      </c>
      <c r="G150" s="1">
        <v>733659500000</v>
      </c>
      <c r="H150">
        <v>0</v>
      </c>
    </row>
    <row r="151" spans="1:8">
      <c r="A151">
        <v>20190701</v>
      </c>
      <c r="B151">
        <v>310970</v>
      </c>
      <c r="C151">
        <v>10805</v>
      </c>
      <c r="D151">
        <v>10805</v>
      </c>
      <c r="E151">
        <v>10805</v>
      </c>
      <c r="F151">
        <v>67900000</v>
      </c>
      <c r="G151" s="1">
        <v>733659500000</v>
      </c>
      <c r="H151">
        <v>0</v>
      </c>
    </row>
    <row r="152" spans="1:8">
      <c r="A152">
        <v>20190702</v>
      </c>
      <c r="B152">
        <v>310970</v>
      </c>
      <c r="C152">
        <v>10805</v>
      </c>
      <c r="D152">
        <v>10740</v>
      </c>
      <c r="E152">
        <v>10740</v>
      </c>
      <c r="F152">
        <v>67900000</v>
      </c>
      <c r="G152" s="1">
        <v>733659500000</v>
      </c>
      <c r="H152">
        <v>0</v>
      </c>
    </row>
    <row r="153" spans="1:8">
      <c r="A153">
        <v>20190703</v>
      </c>
      <c r="B153">
        <v>310970</v>
      </c>
      <c r="C153">
        <v>10740</v>
      </c>
      <c r="D153">
        <v>10625</v>
      </c>
      <c r="E153">
        <v>10625</v>
      </c>
      <c r="F153">
        <v>67900000</v>
      </c>
      <c r="G153" s="1">
        <v>721437500000</v>
      </c>
      <c r="H153">
        <v>0</v>
      </c>
    </row>
    <row r="154" spans="1:8">
      <c r="A154">
        <v>20190704</v>
      </c>
      <c r="B154">
        <v>310970</v>
      </c>
      <c r="C154">
        <v>10625</v>
      </c>
      <c r="D154">
        <v>10625</v>
      </c>
      <c r="E154">
        <v>10625</v>
      </c>
      <c r="F154">
        <v>67900000</v>
      </c>
      <c r="G154" s="1">
        <v>721437500000</v>
      </c>
      <c r="H154">
        <v>0</v>
      </c>
    </row>
    <row r="155" spans="1:8">
      <c r="A155">
        <v>20190705</v>
      </c>
      <c r="B155">
        <v>310970</v>
      </c>
      <c r="C155">
        <v>10625</v>
      </c>
      <c r="D155">
        <v>10615</v>
      </c>
      <c r="E155">
        <v>10615</v>
      </c>
      <c r="F155">
        <v>67900000</v>
      </c>
      <c r="G155" s="1">
        <v>720758500000</v>
      </c>
      <c r="H155">
        <v>0</v>
      </c>
    </row>
    <row r="156" spans="1:8">
      <c r="A156">
        <v>20190708</v>
      </c>
      <c r="B156">
        <v>310970</v>
      </c>
      <c r="C156">
        <v>10615</v>
      </c>
      <c r="D156">
        <v>10445</v>
      </c>
      <c r="E156">
        <v>10445</v>
      </c>
      <c r="F156">
        <v>67900000</v>
      </c>
      <c r="G156" s="1">
        <v>720758500000</v>
      </c>
      <c r="H156">
        <v>0</v>
      </c>
    </row>
    <row r="157" spans="1:8">
      <c r="A157">
        <v>20190709</v>
      </c>
      <c r="B157">
        <v>310970</v>
      </c>
      <c r="C157">
        <v>10445</v>
      </c>
      <c r="D157">
        <v>10420</v>
      </c>
      <c r="E157">
        <v>10420</v>
      </c>
      <c r="F157">
        <v>67900000</v>
      </c>
      <c r="G157" s="1">
        <v>709215500000</v>
      </c>
      <c r="H157">
        <v>0</v>
      </c>
    </row>
    <row r="158" spans="1:8">
      <c r="A158">
        <v>20190710</v>
      </c>
      <c r="B158">
        <v>310970</v>
      </c>
      <c r="C158">
        <v>10420</v>
      </c>
      <c r="D158">
        <v>10460</v>
      </c>
      <c r="E158">
        <v>10460</v>
      </c>
      <c r="F158">
        <v>67900000</v>
      </c>
      <c r="G158" s="1">
        <v>707518000000</v>
      </c>
      <c r="H158">
        <v>0</v>
      </c>
    </row>
    <row r="159" spans="1:8">
      <c r="A159">
        <v>20190711</v>
      </c>
      <c r="B159">
        <v>310970</v>
      </c>
      <c r="C159">
        <v>10460</v>
      </c>
      <c r="D159">
        <v>10565</v>
      </c>
      <c r="E159">
        <v>10565</v>
      </c>
      <c r="F159">
        <v>67900000</v>
      </c>
      <c r="G159" s="1">
        <v>710234000000</v>
      </c>
      <c r="H159">
        <v>0</v>
      </c>
    </row>
    <row r="160" spans="1:8">
      <c r="A160">
        <v>20190712</v>
      </c>
      <c r="B160">
        <v>310970</v>
      </c>
      <c r="C160">
        <v>10565</v>
      </c>
      <c r="D160">
        <v>10580</v>
      </c>
      <c r="E160">
        <v>10580</v>
      </c>
      <c r="F160">
        <v>67900000</v>
      </c>
      <c r="G160" s="1">
        <v>718382000000</v>
      </c>
      <c r="H160">
        <v>0</v>
      </c>
    </row>
    <row r="161" spans="1:8">
      <c r="A161">
        <v>20190715</v>
      </c>
      <c r="B161">
        <v>310970</v>
      </c>
      <c r="C161">
        <v>10580</v>
      </c>
      <c r="D161">
        <v>10590</v>
      </c>
      <c r="E161">
        <v>10590</v>
      </c>
      <c r="F161">
        <v>67900000</v>
      </c>
      <c r="G161" s="1">
        <v>718382000000</v>
      </c>
      <c r="H161">
        <v>0</v>
      </c>
    </row>
    <row r="162" spans="1:8">
      <c r="A162">
        <v>20190716</v>
      </c>
      <c r="B162">
        <v>310970</v>
      </c>
      <c r="C162">
        <v>10590</v>
      </c>
      <c r="D162">
        <v>10635</v>
      </c>
      <c r="E162">
        <v>10635</v>
      </c>
      <c r="F162">
        <v>67900000</v>
      </c>
      <c r="G162" s="1">
        <v>719061000000</v>
      </c>
      <c r="H162">
        <v>0</v>
      </c>
    </row>
    <row r="163" spans="1:8">
      <c r="A163">
        <v>20190717</v>
      </c>
      <c r="B163">
        <v>310970</v>
      </c>
      <c r="C163">
        <v>10635</v>
      </c>
      <c r="D163">
        <v>10575</v>
      </c>
      <c r="E163">
        <v>10575</v>
      </c>
      <c r="F163">
        <v>67900000</v>
      </c>
      <c r="G163" s="1">
        <v>722116500000</v>
      </c>
      <c r="H163">
        <v>0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8"/>
  <sheetViews>
    <sheetView topLeftCell="A165" workbookViewId="0">
      <selection activeCell="H195" sqref="H195"/>
    </sheetView>
  </sheetViews>
  <sheetFormatPr defaultRowHeight="16.5"/>
  <cols>
    <col min="1" max="1" width="9.5" bestFit="1" customWidth="1"/>
    <col min="2" max="2" width="9" bestFit="1" customWidth="1"/>
    <col min="3" max="3" width="7.125" style="8" bestFit="1" customWidth="1"/>
    <col min="4" max="4" width="6.5" style="8" bestFit="1" customWidth="1"/>
    <col min="5" max="5" width="9" bestFit="1" customWidth="1"/>
    <col min="6" max="6" width="11" style="8" bestFit="1" customWidth="1"/>
    <col min="7" max="8" width="14.625" bestFit="1" customWidth="1"/>
  </cols>
  <sheetData>
    <row r="1" spans="1:8">
      <c r="A1" s="3" t="s">
        <v>142</v>
      </c>
      <c r="B1" s="3" t="s">
        <v>143</v>
      </c>
      <c r="C1" s="65" t="s">
        <v>144</v>
      </c>
      <c r="D1" s="65" t="s">
        <v>145</v>
      </c>
      <c r="E1" s="3" t="s">
        <v>146</v>
      </c>
      <c r="F1" s="65" t="s">
        <v>147</v>
      </c>
      <c r="G1" s="4" t="s">
        <v>148</v>
      </c>
      <c r="H1" s="3" t="s">
        <v>8</v>
      </c>
    </row>
    <row r="2" spans="1:8">
      <c r="A2">
        <v>20181101</v>
      </c>
      <c r="B2">
        <v>290650</v>
      </c>
      <c r="C2" s="8">
        <v>29800</v>
      </c>
      <c r="D2" s="8">
        <v>26950</v>
      </c>
      <c r="E2">
        <v>26950</v>
      </c>
      <c r="F2" s="8">
        <v>7234332</v>
      </c>
      <c r="G2" s="1">
        <v>194965247400</v>
      </c>
      <c r="H2" s="1">
        <v>0</v>
      </c>
    </row>
    <row r="3" spans="1:8">
      <c r="A3">
        <v>20181102</v>
      </c>
      <c r="B3">
        <v>290650</v>
      </c>
      <c r="C3" s="8">
        <v>26950</v>
      </c>
      <c r="D3" s="8">
        <v>27400</v>
      </c>
      <c r="E3">
        <v>27400</v>
      </c>
      <c r="F3" s="8">
        <v>7234332</v>
      </c>
      <c r="G3" s="1">
        <v>198220696800</v>
      </c>
      <c r="H3" s="1">
        <v>130825656600</v>
      </c>
    </row>
    <row r="4" spans="1:8">
      <c r="A4">
        <v>20181105</v>
      </c>
      <c r="B4">
        <v>290650</v>
      </c>
      <c r="C4" s="8">
        <v>27400</v>
      </c>
      <c r="D4" s="8">
        <v>26300</v>
      </c>
      <c r="E4">
        <v>26300</v>
      </c>
      <c r="F4" s="8">
        <v>7234332</v>
      </c>
      <c r="G4" s="1">
        <v>190262931600</v>
      </c>
      <c r="H4" s="1">
        <v>125573531700</v>
      </c>
    </row>
    <row r="5" spans="1:8">
      <c r="A5">
        <v>20181106</v>
      </c>
      <c r="B5">
        <v>290650</v>
      </c>
      <c r="C5" s="8">
        <v>26300</v>
      </c>
      <c r="D5" s="8">
        <v>26350</v>
      </c>
      <c r="E5">
        <v>26350</v>
      </c>
      <c r="F5" s="8">
        <v>7234332</v>
      </c>
      <c r="G5" s="1">
        <v>190624648200</v>
      </c>
      <c r="H5" s="1">
        <v>125812264650</v>
      </c>
    </row>
    <row r="6" spans="1:8">
      <c r="A6">
        <v>20181107</v>
      </c>
      <c r="B6">
        <v>290650</v>
      </c>
      <c r="C6" s="8">
        <v>26350</v>
      </c>
      <c r="D6" s="8">
        <v>25150</v>
      </c>
      <c r="E6">
        <v>25150</v>
      </c>
      <c r="F6" s="8">
        <v>7234332</v>
      </c>
      <c r="G6" s="1">
        <v>181943449800</v>
      </c>
      <c r="H6" s="1">
        <v>120082673850</v>
      </c>
    </row>
    <row r="7" spans="1:8">
      <c r="A7">
        <v>20181108</v>
      </c>
      <c r="B7">
        <v>290650</v>
      </c>
      <c r="C7" s="8">
        <v>25150</v>
      </c>
      <c r="D7" s="8">
        <v>24250</v>
      </c>
      <c r="E7">
        <v>24250</v>
      </c>
      <c r="F7" s="8">
        <v>7234332</v>
      </c>
      <c r="G7" s="1">
        <v>175432551000</v>
      </c>
      <c r="H7" s="1">
        <v>115785480750</v>
      </c>
    </row>
    <row r="8" spans="1:8">
      <c r="A8">
        <v>20181109</v>
      </c>
      <c r="B8">
        <v>290650</v>
      </c>
      <c r="C8" s="8">
        <v>24250</v>
      </c>
      <c r="D8" s="8">
        <v>23350</v>
      </c>
      <c r="E8">
        <v>23350</v>
      </c>
      <c r="F8" s="8">
        <v>7234332</v>
      </c>
      <c r="G8" s="1">
        <v>168921652200</v>
      </c>
      <c r="H8" s="1">
        <v>111488287650</v>
      </c>
    </row>
    <row r="9" spans="1:8">
      <c r="A9">
        <v>20181112</v>
      </c>
      <c r="B9">
        <v>290650</v>
      </c>
      <c r="C9" s="8">
        <v>23350</v>
      </c>
      <c r="D9" s="8">
        <v>22200</v>
      </c>
      <c r="E9">
        <v>22200</v>
      </c>
      <c r="F9" s="8">
        <v>7234332</v>
      </c>
      <c r="G9" s="1">
        <v>160602170400</v>
      </c>
      <c r="H9" s="1">
        <v>105997429800</v>
      </c>
    </row>
    <row r="10" spans="1:8">
      <c r="A10">
        <v>20181113</v>
      </c>
      <c r="B10">
        <v>290650</v>
      </c>
      <c r="C10" s="8">
        <v>22200</v>
      </c>
      <c r="D10" s="8">
        <v>22250</v>
      </c>
      <c r="E10">
        <v>22250</v>
      </c>
      <c r="F10" s="8">
        <v>7234332</v>
      </c>
      <c r="G10" s="1">
        <v>160963887000</v>
      </c>
      <c r="H10" s="1">
        <v>106236162750</v>
      </c>
    </row>
    <row r="11" spans="1:8">
      <c r="A11">
        <v>20181114</v>
      </c>
      <c r="B11">
        <v>290650</v>
      </c>
      <c r="C11" s="8">
        <v>22250</v>
      </c>
      <c r="D11" s="8">
        <v>20500</v>
      </c>
      <c r="E11">
        <v>20500</v>
      </c>
      <c r="F11" s="8">
        <v>7234332</v>
      </c>
      <c r="G11" s="1">
        <v>148303806000</v>
      </c>
      <c r="H11" s="1">
        <v>97880509500</v>
      </c>
    </row>
    <row r="12" spans="1:8">
      <c r="A12">
        <v>20181115</v>
      </c>
      <c r="B12">
        <v>290650</v>
      </c>
      <c r="C12" s="8">
        <v>20500</v>
      </c>
      <c r="D12" s="8">
        <v>20200</v>
      </c>
      <c r="E12">
        <v>20200</v>
      </c>
      <c r="F12" s="8">
        <v>7234332</v>
      </c>
      <c r="G12" s="1">
        <v>146133506400</v>
      </c>
      <c r="H12" s="1">
        <v>96448111800</v>
      </c>
    </row>
    <row r="13" spans="1:8">
      <c r="A13">
        <v>20181116</v>
      </c>
      <c r="B13">
        <v>290650</v>
      </c>
      <c r="C13" s="8">
        <v>20200</v>
      </c>
      <c r="D13" s="8">
        <v>21050</v>
      </c>
      <c r="E13">
        <v>21050</v>
      </c>
      <c r="F13" s="8">
        <v>7234332</v>
      </c>
      <c r="G13" s="1">
        <v>152282688600</v>
      </c>
      <c r="H13" s="1">
        <v>100506571950</v>
      </c>
    </row>
    <row r="14" spans="1:8">
      <c r="A14">
        <v>20181119</v>
      </c>
      <c r="B14">
        <v>290650</v>
      </c>
      <c r="C14" s="8">
        <v>21050</v>
      </c>
      <c r="D14" s="8">
        <v>20850</v>
      </c>
      <c r="E14">
        <v>20850</v>
      </c>
      <c r="F14" s="8">
        <v>7234332</v>
      </c>
      <c r="G14" s="1">
        <v>150835822200</v>
      </c>
      <c r="H14" s="1">
        <v>99551640150</v>
      </c>
    </row>
    <row r="15" spans="1:8">
      <c r="A15">
        <v>20181120</v>
      </c>
      <c r="B15">
        <v>290650</v>
      </c>
      <c r="C15" s="8">
        <v>20850</v>
      </c>
      <c r="D15" s="8">
        <v>19700</v>
      </c>
      <c r="E15">
        <v>19700</v>
      </c>
      <c r="F15" s="8">
        <v>7234332</v>
      </c>
      <c r="G15" s="1">
        <v>142516340400</v>
      </c>
      <c r="H15" s="1">
        <v>94060782300</v>
      </c>
    </row>
    <row r="16" spans="1:8">
      <c r="A16">
        <v>20181121</v>
      </c>
      <c r="B16">
        <v>290650</v>
      </c>
      <c r="C16" s="8">
        <v>19700</v>
      </c>
      <c r="D16" s="8">
        <v>19050</v>
      </c>
      <c r="E16">
        <v>19050</v>
      </c>
      <c r="F16" s="8">
        <v>7234332</v>
      </c>
      <c r="G16" s="1">
        <v>137814024600</v>
      </c>
      <c r="H16" s="1">
        <v>90957253950</v>
      </c>
    </row>
    <row r="17" spans="1:8">
      <c r="A17">
        <v>20181122</v>
      </c>
      <c r="B17">
        <v>290650</v>
      </c>
      <c r="C17" s="8">
        <v>19050</v>
      </c>
      <c r="D17" s="8">
        <v>18350</v>
      </c>
      <c r="E17">
        <v>18350</v>
      </c>
      <c r="F17" s="8">
        <v>7234332</v>
      </c>
      <c r="G17" s="1">
        <v>132749992200</v>
      </c>
      <c r="H17" s="1">
        <v>87614992650</v>
      </c>
    </row>
    <row r="18" spans="1:8">
      <c r="A18">
        <v>20181123</v>
      </c>
      <c r="B18">
        <v>290650</v>
      </c>
      <c r="C18" s="8">
        <v>18350</v>
      </c>
      <c r="D18" s="8">
        <v>17200</v>
      </c>
      <c r="E18">
        <v>17200</v>
      </c>
      <c r="F18" s="8">
        <v>7234332</v>
      </c>
      <c r="G18" s="1">
        <v>124430510400</v>
      </c>
      <c r="H18" s="1">
        <v>82124134800</v>
      </c>
    </row>
    <row r="19" spans="1:8">
      <c r="A19">
        <v>20181126</v>
      </c>
      <c r="B19">
        <v>290650</v>
      </c>
      <c r="C19" s="8">
        <v>17200</v>
      </c>
      <c r="D19" s="8">
        <v>17400</v>
      </c>
      <c r="E19">
        <v>17400</v>
      </c>
      <c r="F19" s="8">
        <v>7234332</v>
      </c>
      <c r="G19" s="1">
        <v>125877376800</v>
      </c>
      <c r="H19" s="1">
        <v>83079066600</v>
      </c>
    </row>
    <row r="20" spans="1:8">
      <c r="A20">
        <v>20181127</v>
      </c>
      <c r="B20">
        <v>290650</v>
      </c>
      <c r="C20" s="8">
        <v>17400</v>
      </c>
      <c r="D20" s="8">
        <v>18150</v>
      </c>
      <c r="E20">
        <v>18150</v>
      </c>
      <c r="F20" s="8">
        <v>7234332</v>
      </c>
      <c r="G20" s="1">
        <v>131303125800</v>
      </c>
      <c r="H20" s="1">
        <v>86660060850</v>
      </c>
    </row>
    <row r="21" spans="1:8">
      <c r="A21">
        <v>20181128</v>
      </c>
      <c r="B21">
        <v>290650</v>
      </c>
      <c r="C21" s="8">
        <v>18150</v>
      </c>
      <c r="D21" s="8">
        <v>18500</v>
      </c>
      <c r="E21">
        <v>18500</v>
      </c>
      <c r="F21" s="8">
        <v>7234332</v>
      </c>
      <c r="G21" s="1">
        <v>133835142000</v>
      </c>
      <c r="H21" s="1">
        <v>88331191500</v>
      </c>
    </row>
    <row r="22" spans="1:8">
      <c r="A22">
        <v>20181129</v>
      </c>
      <c r="B22">
        <v>290650</v>
      </c>
      <c r="C22" s="8">
        <v>18500</v>
      </c>
      <c r="D22" s="8">
        <v>17950</v>
      </c>
      <c r="E22">
        <v>17950</v>
      </c>
      <c r="F22" s="8">
        <v>7234332</v>
      </c>
      <c r="G22" s="1">
        <v>129856259400</v>
      </c>
      <c r="H22" s="1">
        <v>85705129050</v>
      </c>
    </row>
    <row r="23" spans="1:8">
      <c r="A23">
        <v>20181130</v>
      </c>
      <c r="B23">
        <v>290650</v>
      </c>
      <c r="C23" s="8">
        <v>17950</v>
      </c>
      <c r="D23" s="8">
        <v>18850</v>
      </c>
      <c r="E23">
        <v>18850</v>
      </c>
      <c r="F23" s="8">
        <v>7234332</v>
      </c>
      <c r="G23" s="1">
        <v>136367158200</v>
      </c>
      <c r="H23" s="1">
        <v>90002322150</v>
      </c>
    </row>
    <row r="24" spans="1:8">
      <c r="A24">
        <v>20181203</v>
      </c>
      <c r="B24">
        <v>290650</v>
      </c>
      <c r="C24" s="8">
        <v>18850</v>
      </c>
      <c r="D24" s="8">
        <v>19150</v>
      </c>
      <c r="E24">
        <v>19150</v>
      </c>
      <c r="F24" s="8">
        <v>7234332</v>
      </c>
      <c r="G24" s="1">
        <v>138537457800</v>
      </c>
      <c r="H24" s="1">
        <v>91434719850</v>
      </c>
    </row>
    <row r="25" spans="1:8">
      <c r="A25">
        <v>20181204</v>
      </c>
      <c r="B25">
        <v>290650</v>
      </c>
      <c r="C25" s="8">
        <v>19150</v>
      </c>
      <c r="D25" s="8">
        <v>19400</v>
      </c>
      <c r="E25">
        <v>19400</v>
      </c>
      <c r="F25" s="8">
        <v>7234332</v>
      </c>
      <c r="G25" s="1">
        <v>140346040800</v>
      </c>
      <c r="H25" s="1">
        <v>92628384600</v>
      </c>
    </row>
    <row r="26" spans="1:8">
      <c r="A26">
        <v>20181205</v>
      </c>
      <c r="B26">
        <v>290650</v>
      </c>
      <c r="C26" s="8">
        <v>19400</v>
      </c>
      <c r="D26" s="8">
        <v>18900</v>
      </c>
      <c r="E26">
        <v>18900</v>
      </c>
      <c r="F26" s="8">
        <v>7234332</v>
      </c>
      <c r="G26" s="1">
        <v>136728874800</v>
      </c>
      <c r="H26" s="1">
        <v>90241055100</v>
      </c>
    </row>
    <row r="27" spans="1:8">
      <c r="A27">
        <v>20181206</v>
      </c>
      <c r="B27">
        <v>290650</v>
      </c>
      <c r="C27" s="8">
        <v>18900</v>
      </c>
      <c r="D27" s="8">
        <v>18200</v>
      </c>
      <c r="E27">
        <v>18200</v>
      </c>
      <c r="F27" s="8">
        <v>7234332</v>
      </c>
      <c r="G27" s="1">
        <v>131664842400</v>
      </c>
      <c r="H27" s="1">
        <v>86898793800</v>
      </c>
    </row>
    <row r="28" spans="1:8">
      <c r="A28">
        <v>20181207</v>
      </c>
      <c r="B28">
        <v>290650</v>
      </c>
      <c r="C28" s="8">
        <v>18200</v>
      </c>
      <c r="D28" s="8">
        <v>18050</v>
      </c>
      <c r="E28">
        <v>18050</v>
      </c>
      <c r="F28" s="8">
        <v>7234332</v>
      </c>
      <c r="G28" s="1">
        <v>130579692600</v>
      </c>
      <c r="H28" s="1">
        <v>86182594950</v>
      </c>
    </row>
    <row r="29" spans="1:8">
      <c r="A29">
        <v>20181210</v>
      </c>
      <c r="B29">
        <v>290650</v>
      </c>
      <c r="C29" s="8">
        <v>18050</v>
      </c>
      <c r="D29" s="8">
        <v>17500</v>
      </c>
      <c r="E29">
        <v>17500</v>
      </c>
      <c r="F29" s="8">
        <v>7234332</v>
      </c>
      <c r="G29" s="1">
        <v>126600810000</v>
      </c>
      <c r="H29" s="1">
        <v>83556532500</v>
      </c>
    </row>
    <row r="30" spans="1:8">
      <c r="A30">
        <v>20181211</v>
      </c>
      <c r="B30">
        <v>290650</v>
      </c>
      <c r="C30" s="8">
        <v>17500</v>
      </c>
      <c r="D30" s="8">
        <v>17450</v>
      </c>
      <c r="E30">
        <v>17450</v>
      </c>
      <c r="F30" s="8">
        <v>7234332</v>
      </c>
      <c r="G30" s="1">
        <v>126239093400</v>
      </c>
      <c r="H30" s="1">
        <v>83317799550</v>
      </c>
    </row>
    <row r="31" spans="1:8">
      <c r="A31">
        <v>20181212</v>
      </c>
      <c r="B31">
        <v>290650</v>
      </c>
      <c r="C31" s="8">
        <v>17450</v>
      </c>
      <c r="D31" s="8">
        <v>18900</v>
      </c>
      <c r="E31">
        <v>18900</v>
      </c>
      <c r="F31" s="8">
        <v>7234332</v>
      </c>
      <c r="G31" s="1">
        <v>136728874800</v>
      </c>
      <c r="H31" s="1">
        <v>90241055100</v>
      </c>
    </row>
    <row r="32" spans="1:8">
      <c r="A32">
        <v>20181213</v>
      </c>
      <c r="B32">
        <v>290650</v>
      </c>
      <c r="C32" s="8">
        <v>18900</v>
      </c>
      <c r="D32" s="8">
        <v>20050</v>
      </c>
      <c r="E32">
        <v>20050</v>
      </c>
      <c r="F32" s="8">
        <v>7234332</v>
      </c>
      <c r="G32" s="1">
        <v>145048356600</v>
      </c>
      <c r="H32" s="1">
        <v>95731912950</v>
      </c>
    </row>
    <row r="33" spans="1:8">
      <c r="A33">
        <v>20181214</v>
      </c>
      <c r="B33">
        <v>290650</v>
      </c>
      <c r="C33" s="8">
        <v>20050</v>
      </c>
      <c r="D33" s="8">
        <v>20200</v>
      </c>
      <c r="E33">
        <v>20200</v>
      </c>
      <c r="F33" s="8">
        <v>7234332</v>
      </c>
      <c r="G33" s="1">
        <v>146133506400</v>
      </c>
      <c r="H33" s="1">
        <v>96448111800</v>
      </c>
    </row>
    <row r="34" spans="1:8">
      <c r="A34">
        <v>20181217</v>
      </c>
      <c r="B34">
        <v>290650</v>
      </c>
      <c r="C34" s="8">
        <v>20200</v>
      </c>
      <c r="D34" s="8">
        <v>20050</v>
      </c>
      <c r="E34">
        <v>20050</v>
      </c>
      <c r="F34" s="8">
        <v>7234332</v>
      </c>
      <c r="G34" s="1">
        <v>145048356600</v>
      </c>
      <c r="H34" s="1">
        <v>95731912950</v>
      </c>
    </row>
    <row r="35" spans="1:8">
      <c r="A35">
        <v>20181218</v>
      </c>
      <c r="B35">
        <v>290650</v>
      </c>
      <c r="C35" s="8">
        <v>20050</v>
      </c>
      <c r="D35" s="8">
        <v>19550</v>
      </c>
      <c r="E35">
        <v>19550</v>
      </c>
      <c r="F35" s="8">
        <v>7234332</v>
      </c>
      <c r="G35" s="1">
        <v>141431190600</v>
      </c>
      <c r="H35" s="1">
        <v>93344583450</v>
      </c>
    </row>
    <row r="36" spans="1:8">
      <c r="A36">
        <v>20181219</v>
      </c>
      <c r="B36">
        <v>290650</v>
      </c>
      <c r="C36" s="8">
        <v>19550</v>
      </c>
      <c r="D36" s="8">
        <v>20450</v>
      </c>
      <c r="E36">
        <v>20450</v>
      </c>
      <c r="F36" s="8">
        <v>7234332</v>
      </c>
      <c r="G36" s="1">
        <v>147942089400</v>
      </c>
      <c r="H36" s="1">
        <v>97641776550</v>
      </c>
    </row>
    <row r="37" spans="1:8">
      <c r="A37">
        <v>20181220</v>
      </c>
      <c r="B37">
        <v>290650</v>
      </c>
      <c r="C37" s="8">
        <v>20450</v>
      </c>
      <c r="D37" s="8">
        <v>20350</v>
      </c>
      <c r="E37">
        <v>20350</v>
      </c>
      <c r="F37" s="8">
        <v>7234332</v>
      </c>
      <c r="G37" s="1">
        <v>147218656200</v>
      </c>
      <c r="H37" s="1">
        <v>97164310650</v>
      </c>
    </row>
    <row r="38" spans="1:8">
      <c r="A38">
        <v>20181221</v>
      </c>
      <c r="B38">
        <v>290650</v>
      </c>
      <c r="C38" s="8">
        <v>20350</v>
      </c>
      <c r="D38" s="8">
        <v>20800</v>
      </c>
      <c r="E38">
        <v>20800</v>
      </c>
      <c r="F38" s="8">
        <v>7234332</v>
      </c>
      <c r="G38" s="1">
        <v>150474105600</v>
      </c>
      <c r="H38" s="1">
        <v>99312907200</v>
      </c>
    </row>
    <row r="39" spans="1:8">
      <c r="A39">
        <v>20181224</v>
      </c>
      <c r="B39">
        <v>290650</v>
      </c>
      <c r="C39" s="8">
        <v>20800</v>
      </c>
      <c r="D39" s="8">
        <v>20600</v>
      </c>
      <c r="E39">
        <v>20600</v>
      </c>
      <c r="F39" s="8">
        <v>7234332</v>
      </c>
      <c r="G39" s="1">
        <v>149027239200</v>
      </c>
      <c r="H39" s="1">
        <v>98357975400</v>
      </c>
    </row>
    <row r="40" spans="1:8">
      <c r="A40">
        <v>20181226</v>
      </c>
      <c r="B40">
        <v>290650</v>
      </c>
      <c r="C40" s="8">
        <v>20600</v>
      </c>
      <c r="D40" s="8">
        <v>20300</v>
      </c>
      <c r="E40">
        <v>20300</v>
      </c>
      <c r="F40" s="8">
        <v>7234332</v>
      </c>
      <c r="G40" s="1">
        <v>146856939600</v>
      </c>
      <c r="H40" s="1">
        <v>96925577700</v>
      </c>
    </row>
    <row r="41" spans="1:8">
      <c r="A41">
        <v>20181227</v>
      </c>
      <c r="B41">
        <v>290650</v>
      </c>
      <c r="C41" s="8">
        <v>20300</v>
      </c>
      <c r="D41" s="8">
        <v>19750</v>
      </c>
      <c r="E41">
        <v>19750</v>
      </c>
      <c r="F41" s="8">
        <v>7234332</v>
      </c>
      <c r="G41" s="1">
        <v>142878057000</v>
      </c>
      <c r="H41" s="1">
        <v>94299515250</v>
      </c>
    </row>
    <row r="42" spans="1:8">
      <c r="A42">
        <v>20181228</v>
      </c>
      <c r="B42">
        <v>290650</v>
      </c>
      <c r="C42" s="8">
        <v>19750</v>
      </c>
      <c r="D42" s="8">
        <v>19650</v>
      </c>
      <c r="E42">
        <v>19650</v>
      </c>
      <c r="F42" s="8">
        <v>7234332</v>
      </c>
      <c r="G42" s="1">
        <v>142154623800</v>
      </c>
      <c r="H42" s="1">
        <v>93822049350</v>
      </c>
    </row>
    <row r="43" spans="1:8">
      <c r="A43">
        <v>20190102</v>
      </c>
      <c r="B43">
        <v>290650</v>
      </c>
      <c r="C43" s="8">
        <v>19650</v>
      </c>
      <c r="D43" s="8">
        <v>19900</v>
      </c>
      <c r="E43">
        <v>19900</v>
      </c>
      <c r="F43" s="8">
        <v>7234332</v>
      </c>
      <c r="G43" s="1">
        <v>143963206800</v>
      </c>
      <c r="H43" s="1">
        <v>95015714100</v>
      </c>
    </row>
    <row r="44" spans="1:8">
      <c r="A44">
        <v>20190103</v>
      </c>
      <c r="B44">
        <v>290650</v>
      </c>
      <c r="C44" s="8">
        <v>19900</v>
      </c>
      <c r="D44" s="8">
        <v>18850</v>
      </c>
      <c r="E44">
        <v>18850</v>
      </c>
      <c r="F44" s="8">
        <v>7234332</v>
      </c>
      <c r="G44" s="1">
        <v>136367158200</v>
      </c>
      <c r="H44" s="1">
        <v>90002322150</v>
      </c>
    </row>
    <row r="45" spans="1:8">
      <c r="A45">
        <v>20190104</v>
      </c>
      <c r="B45">
        <v>290650</v>
      </c>
      <c r="C45" s="8">
        <v>18850</v>
      </c>
      <c r="D45" s="8">
        <v>18550</v>
      </c>
      <c r="E45">
        <v>18550</v>
      </c>
      <c r="F45" s="8">
        <v>7234332</v>
      </c>
      <c r="G45" s="1">
        <v>134196858600</v>
      </c>
      <c r="H45" s="1">
        <v>88569924450</v>
      </c>
    </row>
    <row r="46" spans="1:8">
      <c r="A46">
        <v>20190107</v>
      </c>
      <c r="B46">
        <v>290650</v>
      </c>
      <c r="C46" s="8">
        <v>18550</v>
      </c>
      <c r="D46" s="8">
        <v>19450</v>
      </c>
      <c r="E46">
        <v>19450</v>
      </c>
      <c r="F46" s="8">
        <v>7234332</v>
      </c>
      <c r="G46" s="1">
        <v>140707757400</v>
      </c>
      <c r="H46" s="1">
        <v>92867117550</v>
      </c>
    </row>
    <row r="47" spans="1:8">
      <c r="A47">
        <v>20190108</v>
      </c>
      <c r="B47">
        <v>290650</v>
      </c>
      <c r="C47" s="8">
        <v>19450</v>
      </c>
      <c r="D47" s="8">
        <v>20100</v>
      </c>
      <c r="E47">
        <v>20100</v>
      </c>
      <c r="F47" s="8">
        <v>7234332</v>
      </c>
      <c r="G47" s="1">
        <v>145410073200</v>
      </c>
      <c r="H47" s="1">
        <v>95970645900</v>
      </c>
    </row>
    <row r="48" spans="1:8">
      <c r="A48">
        <v>20190109</v>
      </c>
      <c r="B48">
        <v>290650</v>
      </c>
      <c r="C48" s="8">
        <v>20100</v>
      </c>
      <c r="D48" s="8">
        <v>21800</v>
      </c>
      <c r="E48">
        <v>21800</v>
      </c>
      <c r="F48" s="8">
        <v>7234332</v>
      </c>
      <c r="G48" s="1">
        <v>157708437600</v>
      </c>
      <c r="H48" s="1">
        <v>104087566200</v>
      </c>
    </row>
    <row r="49" spans="1:8">
      <c r="A49">
        <v>20190110</v>
      </c>
      <c r="B49">
        <v>290650</v>
      </c>
      <c r="C49" s="8">
        <v>21800</v>
      </c>
      <c r="D49" s="8">
        <v>22600</v>
      </c>
      <c r="E49">
        <v>22600</v>
      </c>
      <c r="F49" s="8">
        <v>7234332</v>
      </c>
      <c r="G49" s="1">
        <v>163495903200</v>
      </c>
      <c r="H49" s="1">
        <v>107907293400</v>
      </c>
    </row>
    <row r="50" spans="1:8">
      <c r="A50">
        <v>20190111</v>
      </c>
      <c r="B50">
        <v>290650</v>
      </c>
      <c r="C50" s="8">
        <v>22600</v>
      </c>
      <c r="D50" s="8">
        <v>22350</v>
      </c>
      <c r="E50">
        <v>22350</v>
      </c>
      <c r="F50" s="8">
        <v>7234332</v>
      </c>
      <c r="G50" s="1">
        <v>161687320200</v>
      </c>
      <c r="H50" s="1">
        <v>106713628650</v>
      </c>
    </row>
    <row r="51" spans="1:8">
      <c r="A51">
        <v>20190114</v>
      </c>
      <c r="B51">
        <v>290650</v>
      </c>
      <c r="C51" s="8">
        <v>22350</v>
      </c>
      <c r="D51" s="8">
        <v>22300</v>
      </c>
      <c r="E51">
        <v>22300</v>
      </c>
      <c r="F51" s="8">
        <v>7234332</v>
      </c>
      <c r="G51" s="1">
        <v>161325603600</v>
      </c>
      <c r="H51" s="1">
        <v>106474895700</v>
      </c>
    </row>
    <row r="52" spans="1:8">
      <c r="A52">
        <v>20190115</v>
      </c>
      <c r="B52">
        <v>290650</v>
      </c>
      <c r="C52" s="8">
        <v>22300</v>
      </c>
      <c r="D52" s="8">
        <v>21750</v>
      </c>
      <c r="E52">
        <v>21750</v>
      </c>
      <c r="F52" s="8">
        <v>7234332</v>
      </c>
      <c r="G52" s="1">
        <v>157346721000</v>
      </c>
      <c r="H52" s="1">
        <v>103848833250</v>
      </c>
    </row>
    <row r="53" spans="1:8">
      <c r="A53">
        <v>20190116</v>
      </c>
      <c r="B53">
        <v>290650</v>
      </c>
      <c r="C53" s="8">
        <v>21750</v>
      </c>
      <c r="D53" s="8">
        <v>21350</v>
      </c>
      <c r="E53">
        <v>21350</v>
      </c>
      <c r="F53" s="8">
        <v>7234332</v>
      </c>
      <c r="G53" s="1">
        <v>154452988200</v>
      </c>
      <c r="H53" s="1">
        <v>101938969650</v>
      </c>
    </row>
    <row r="54" spans="1:8">
      <c r="A54">
        <v>20190117</v>
      </c>
      <c r="B54">
        <v>290650</v>
      </c>
      <c r="C54" s="8">
        <v>21350</v>
      </c>
      <c r="D54" s="8">
        <v>20650</v>
      </c>
      <c r="E54">
        <v>20650</v>
      </c>
      <c r="F54" s="8">
        <v>7234332</v>
      </c>
      <c r="G54" s="1">
        <v>149388955800</v>
      </c>
      <c r="H54" s="1">
        <v>98596708350</v>
      </c>
    </row>
    <row r="55" spans="1:8">
      <c r="A55">
        <v>20190118</v>
      </c>
      <c r="B55">
        <v>290650</v>
      </c>
      <c r="C55" s="8">
        <v>20650</v>
      </c>
      <c r="D55" s="8">
        <v>22250</v>
      </c>
      <c r="E55">
        <v>22250</v>
      </c>
      <c r="F55" s="8">
        <v>7234332</v>
      </c>
      <c r="G55" s="1">
        <v>160963887000</v>
      </c>
      <c r="H55" s="1">
        <v>106236162750</v>
      </c>
    </row>
    <row r="56" spans="1:8">
      <c r="A56">
        <v>20190121</v>
      </c>
      <c r="B56">
        <v>290650</v>
      </c>
      <c r="C56" s="8">
        <v>22250</v>
      </c>
      <c r="D56" s="8">
        <v>22250</v>
      </c>
      <c r="E56">
        <v>22250</v>
      </c>
      <c r="F56" s="8">
        <v>7234332</v>
      </c>
      <c r="G56" s="1">
        <v>160963887000</v>
      </c>
      <c r="H56" s="1">
        <v>106236162750</v>
      </c>
    </row>
    <row r="57" spans="1:8">
      <c r="A57">
        <v>20190122</v>
      </c>
      <c r="B57">
        <v>290650</v>
      </c>
      <c r="C57" s="8">
        <v>22250</v>
      </c>
      <c r="D57" s="8">
        <v>21800</v>
      </c>
      <c r="E57">
        <v>21800</v>
      </c>
      <c r="F57" s="8">
        <v>7234332</v>
      </c>
      <c r="G57" s="1">
        <v>157708437600</v>
      </c>
      <c r="H57" s="1">
        <v>104087566200</v>
      </c>
    </row>
    <row r="58" spans="1:8">
      <c r="A58">
        <v>20190123</v>
      </c>
      <c r="B58">
        <v>290650</v>
      </c>
      <c r="C58" s="8">
        <v>21800</v>
      </c>
      <c r="D58" s="8">
        <v>21650</v>
      </c>
      <c r="E58">
        <v>21650</v>
      </c>
      <c r="F58" s="8">
        <v>7234332</v>
      </c>
      <c r="G58" s="1">
        <v>156623287800</v>
      </c>
      <c r="H58" s="1">
        <v>103371367350</v>
      </c>
    </row>
    <row r="59" spans="1:8">
      <c r="A59">
        <v>20190124</v>
      </c>
      <c r="B59">
        <v>290650</v>
      </c>
      <c r="C59" s="8">
        <v>21650</v>
      </c>
      <c r="D59" s="8">
        <v>21500</v>
      </c>
      <c r="E59">
        <v>21500</v>
      </c>
      <c r="F59" s="8">
        <v>7234332</v>
      </c>
      <c r="G59" s="1">
        <v>155538138000</v>
      </c>
      <c r="H59" s="1">
        <v>102655168500</v>
      </c>
    </row>
    <row r="60" spans="1:8">
      <c r="A60">
        <v>20190125</v>
      </c>
      <c r="B60">
        <v>290650</v>
      </c>
      <c r="C60" s="8">
        <v>21500</v>
      </c>
      <c r="D60" s="8">
        <v>22200</v>
      </c>
      <c r="E60">
        <v>22200</v>
      </c>
      <c r="F60" s="8">
        <v>7234332</v>
      </c>
      <c r="G60" s="1">
        <v>160602170400</v>
      </c>
      <c r="H60" s="1">
        <v>105997429800</v>
      </c>
    </row>
    <row r="61" spans="1:8">
      <c r="A61">
        <v>20190128</v>
      </c>
      <c r="B61">
        <v>290650</v>
      </c>
      <c r="C61" s="8">
        <v>22200</v>
      </c>
      <c r="D61" s="8">
        <v>21700</v>
      </c>
      <c r="E61">
        <v>21700</v>
      </c>
      <c r="F61" s="8">
        <v>7234332</v>
      </c>
      <c r="G61" s="1">
        <v>156985004400</v>
      </c>
      <c r="H61" s="1">
        <v>103610100300</v>
      </c>
    </row>
    <row r="62" spans="1:8">
      <c r="A62">
        <v>20190129</v>
      </c>
      <c r="B62">
        <v>290650</v>
      </c>
      <c r="C62" s="8">
        <v>21700</v>
      </c>
      <c r="D62" s="8">
        <v>20850</v>
      </c>
      <c r="E62">
        <v>20850</v>
      </c>
      <c r="F62" s="8">
        <v>7234332</v>
      </c>
      <c r="G62" s="1">
        <v>150835822200</v>
      </c>
      <c r="H62" s="1">
        <v>99551640150</v>
      </c>
    </row>
    <row r="63" spans="1:8">
      <c r="A63">
        <v>20190130</v>
      </c>
      <c r="B63">
        <v>290650</v>
      </c>
      <c r="C63" s="8">
        <v>20850</v>
      </c>
      <c r="D63" s="8">
        <v>21050</v>
      </c>
      <c r="E63">
        <v>21050</v>
      </c>
      <c r="F63" s="8">
        <v>7234332</v>
      </c>
      <c r="G63" s="1">
        <v>152282688600</v>
      </c>
      <c r="H63" s="1">
        <v>100506571950</v>
      </c>
    </row>
    <row r="64" spans="1:8">
      <c r="A64">
        <v>20190131</v>
      </c>
      <c r="B64">
        <v>290650</v>
      </c>
      <c r="C64" s="8">
        <v>21050</v>
      </c>
      <c r="D64" s="8">
        <v>20900</v>
      </c>
      <c r="E64">
        <v>20900</v>
      </c>
      <c r="F64" s="8">
        <v>7234332</v>
      </c>
      <c r="G64" s="1">
        <v>151197538800</v>
      </c>
      <c r="H64" s="1">
        <v>99790373100</v>
      </c>
    </row>
    <row r="65" spans="1:8">
      <c r="A65">
        <v>20190201</v>
      </c>
      <c r="B65">
        <v>290650</v>
      </c>
      <c r="C65" s="8">
        <v>20900</v>
      </c>
      <c r="D65" s="8">
        <v>20750</v>
      </c>
      <c r="E65">
        <v>20750</v>
      </c>
      <c r="F65" s="8">
        <v>7234332</v>
      </c>
      <c r="G65" s="1">
        <v>150112389000</v>
      </c>
      <c r="H65" s="1">
        <v>99074174250</v>
      </c>
    </row>
    <row r="66" spans="1:8">
      <c r="A66">
        <v>20190207</v>
      </c>
      <c r="B66">
        <v>290650</v>
      </c>
      <c r="C66" s="8">
        <v>20750</v>
      </c>
      <c r="D66" s="8">
        <v>21200</v>
      </c>
      <c r="E66">
        <v>21200</v>
      </c>
      <c r="F66" s="8">
        <v>7234332</v>
      </c>
      <c r="G66" s="1">
        <v>153367838400</v>
      </c>
      <c r="H66" s="1">
        <v>101222770800</v>
      </c>
    </row>
    <row r="67" spans="1:8">
      <c r="A67">
        <v>20190208</v>
      </c>
      <c r="B67">
        <v>290650</v>
      </c>
      <c r="C67" s="8">
        <v>21200</v>
      </c>
      <c r="D67" s="8">
        <v>21300</v>
      </c>
      <c r="E67">
        <v>21300</v>
      </c>
      <c r="F67" s="8">
        <v>7234332</v>
      </c>
      <c r="G67" s="1">
        <v>154091271600</v>
      </c>
      <c r="H67" s="1">
        <v>101700236700</v>
      </c>
    </row>
    <row r="68" spans="1:8">
      <c r="A68">
        <v>20190211</v>
      </c>
      <c r="B68">
        <v>290650</v>
      </c>
      <c r="C68" s="8">
        <v>21300</v>
      </c>
      <c r="D68" s="8">
        <v>21850</v>
      </c>
      <c r="E68">
        <v>21850</v>
      </c>
      <c r="F68" s="8">
        <v>7234332</v>
      </c>
      <c r="G68" s="1">
        <v>158070154200</v>
      </c>
      <c r="H68" s="1">
        <v>104326299150</v>
      </c>
    </row>
    <row r="69" spans="1:8">
      <c r="A69">
        <v>20190212</v>
      </c>
      <c r="B69">
        <v>290650</v>
      </c>
      <c r="C69" s="8">
        <v>21850</v>
      </c>
      <c r="D69" s="8">
        <v>21950</v>
      </c>
      <c r="E69">
        <v>21950</v>
      </c>
      <c r="F69" s="8">
        <v>7234332</v>
      </c>
      <c r="G69" s="1">
        <v>158793587400</v>
      </c>
      <c r="H69" s="1">
        <v>104803765050</v>
      </c>
    </row>
    <row r="70" spans="1:8">
      <c r="A70">
        <v>20190213</v>
      </c>
      <c r="B70">
        <v>290650</v>
      </c>
      <c r="C70" s="8">
        <v>21950</v>
      </c>
      <c r="D70" s="8">
        <v>21950</v>
      </c>
      <c r="E70">
        <v>21950</v>
      </c>
      <c r="F70" s="8">
        <v>7234332</v>
      </c>
      <c r="G70" s="1">
        <v>158793587400</v>
      </c>
      <c r="H70" s="1">
        <v>104803765050</v>
      </c>
    </row>
    <row r="71" spans="1:8">
      <c r="A71">
        <v>20190214</v>
      </c>
      <c r="B71">
        <v>290650</v>
      </c>
      <c r="C71" s="8">
        <v>21950</v>
      </c>
      <c r="D71" s="8">
        <v>22200</v>
      </c>
      <c r="E71">
        <v>22200</v>
      </c>
      <c r="F71" s="8">
        <v>7239332</v>
      </c>
      <c r="G71" s="1">
        <v>160713170400</v>
      </c>
      <c r="H71" s="1">
        <v>106070689800</v>
      </c>
    </row>
    <row r="72" spans="1:8">
      <c r="A72">
        <v>20190215</v>
      </c>
      <c r="B72">
        <v>290650</v>
      </c>
      <c r="C72" s="8">
        <v>22200</v>
      </c>
      <c r="D72" s="8">
        <v>22800</v>
      </c>
      <c r="E72">
        <v>22800</v>
      </c>
      <c r="F72" s="8">
        <v>7239332</v>
      </c>
      <c r="G72" s="1">
        <v>165056769600</v>
      </c>
      <c r="H72" s="1">
        <v>108937465200</v>
      </c>
    </row>
    <row r="73" spans="1:8">
      <c r="A73">
        <v>20190218</v>
      </c>
      <c r="B73">
        <v>290650</v>
      </c>
      <c r="C73" s="8">
        <v>22800</v>
      </c>
      <c r="D73" s="8">
        <v>22900</v>
      </c>
      <c r="E73">
        <v>22900</v>
      </c>
      <c r="F73" s="8">
        <v>7239332</v>
      </c>
      <c r="G73" s="1">
        <v>165780702800</v>
      </c>
      <c r="H73" s="1">
        <v>109415261100</v>
      </c>
    </row>
    <row r="74" spans="1:8">
      <c r="A74">
        <v>20190219</v>
      </c>
      <c r="B74">
        <v>290650</v>
      </c>
      <c r="C74" s="8">
        <v>22900</v>
      </c>
      <c r="D74" s="8">
        <v>21850</v>
      </c>
      <c r="E74">
        <v>21850</v>
      </c>
      <c r="F74" s="8">
        <v>7239332</v>
      </c>
      <c r="G74" s="1">
        <v>158179404200</v>
      </c>
      <c r="H74" s="1">
        <v>104398404150</v>
      </c>
    </row>
    <row r="75" spans="1:8">
      <c r="A75">
        <v>20190220</v>
      </c>
      <c r="B75">
        <v>290650</v>
      </c>
      <c r="C75" s="8">
        <v>21850</v>
      </c>
      <c r="D75" s="8">
        <v>21500</v>
      </c>
      <c r="E75">
        <v>21500</v>
      </c>
      <c r="F75" s="8">
        <v>7239332</v>
      </c>
      <c r="G75" s="1">
        <v>155645638000</v>
      </c>
      <c r="H75" s="1">
        <v>102726118500</v>
      </c>
    </row>
    <row r="76" spans="1:8">
      <c r="A76">
        <v>20190221</v>
      </c>
      <c r="B76">
        <v>290650</v>
      </c>
      <c r="C76" s="8">
        <v>21500</v>
      </c>
      <c r="D76" s="8">
        <v>22400</v>
      </c>
      <c r="E76">
        <v>22400</v>
      </c>
      <c r="F76" s="8">
        <v>7239332</v>
      </c>
      <c r="G76" s="1">
        <v>162161036800</v>
      </c>
      <c r="H76" s="1">
        <v>107026281600</v>
      </c>
    </row>
    <row r="77" spans="1:8">
      <c r="A77">
        <v>20190222</v>
      </c>
      <c r="B77">
        <v>290650</v>
      </c>
      <c r="C77" s="8">
        <v>22400</v>
      </c>
      <c r="D77" s="8">
        <v>22250</v>
      </c>
      <c r="E77">
        <v>22250</v>
      </c>
      <c r="F77" s="8">
        <v>7239332</v>
      </c>
      <c r="G77" s="1">
        <v>161075137000</v>
      </c>
      <c r="H77" s="1">
        <v>106309587750</v>
      </c>
    </row>
    <row r="78" spans="1:8">
      <c r="A78">
        <v>20190225</v>
      </c>
      <c r="B78">
        <v>290650</v>
      </c>
      <c r="C78" s="8">
        <v>22250</v>
      </c>
      <c r="D78" s="8">
        <v>22600</v>
      </c>
      <c r="E78">
        <v>22600</v>
      </c>
      <c r="F78" s="8">
        <v>7239332</v>
      </c>
      <c r="G78" s="1">
        <v>163608903200</v>
      </c>
      <c r="H78" s="1">
        <v>107981873400</v>
      </c>
    </row>
    <row r="79" spans="1:8">
      <c r="A79">
        <v>20190226</v>
      </c>
      <c r="B79">
        <v>290650</v>
      </c>
      <c r="C79" s="8">
        <v>22600</v>
      </c>
      <c r="D79" s="8">
        <v>22700</v>
      </c>
      <c r="E79">
        <v>22700</v>
      </c>
      <c r="F79" s="8">
        <v>7239332</v>
      </c>
      <c r="G79" s="1">
        <v>164332836400</v>
      </c>
      <c r="H79" s="1">
        <v>108459669300</v>
      </c>
    </row>
    <row r="80" spans="1:8">
      <c r="A80">
        <v>20190227</v>
      </c>
      <c r="B80">
        <v>290650</v>
      </c>
      <c r="C80" s="8">
        <v>22700</v>
      </c>
      <c r="D80" s="8">
        <v>23800</v>
      </c>
      <c r="E80">
        <v>23800</v>
      </c>
      <c r="F80" s="8">
        <v>7239332</v>
      </c>
      <c r="G80" s="1">
        <v>172296101600</v>
      </c>
      <c r="H80" s="1">
        <v>113715424200</v>
      </c>
    </row>
    <row r="81" spans="1:8">
      <c r="A81">
        <v>20190228</v>
      </c>
      <c r="B81">
        <v>290650</v>
      </c>
      <c r="C81" s="8">
        <v>23800</v>
      </c>
      <c r="D81" s="8">
        <v>23200</v>
      </c>
      <c r="E81">
        <v>23200</v>
      </c>
      <c r="F81" s="8">
        <v>7239332</v>
      </c>
      <c r="G81" s="1">
        <v>167952502400</v>
      </c>
      <c r="H81" s="1">
        <v>110848648800</v>
      </c>
    </row>
    <row r="82" spans="1:8">
      <c r="A82">
        <v>20190304</v>
      </c>
      <c r="B82">
        <v>290650</v>
      </c>
      <c r="C82" s="8">
        <v>23200</v>
      </c>
      <c r="D82" s="8">
        <v>23700</v>
      </c>
      <c r="E82">
        <v>23700</v>
      </c>
      <c r="F82" s="8">
        <v>7239332</v>
      </c>
      <c r="G82" s="1">
        <v>171572168400</v>
      </c>
      <c r="H82" s="1">
        <v>113237628300</v>
      </c>
    </row>
    <row r="83" spans="1:8">
      <c r="A83">
        <v>20190305</v>
      </c>
      <c r="B83">
        <v>290650</v>
      </c>
      <c r="C83" s="8">
        <v>23700</v>
      </c>
      <c r="D83" s="8">
        <v>23400</v>
      </c>
      <c r="E83">
        <v>23400</v>
      </c>
      <c r="F83" s="8">
        <v>7239332</v>
      </c>
      <c r="G83" s="1">
        <v>169400368800</v>
      </c>
      <c r="H83" s="1">
        <v>111804240600</v>
      </c>
    </row>
    <row r="84" spans="1:8">
      <c r="A84">
        <v>20190306</v>
      </c>
      <c r="B84">
        <v>290650</v>
      </c>
      <c r="C84" s="8">
        <v>23400</v>
      </c>
      <c r="D84" s="8">
        <v>23600</v>
      </c>
      <c r="E84">
        <v>23600</v>
      </c>
      <c r="F84" s="8">
        <v>7239332</v>
      </c>
      <c r="G84" s="1">
        <v>170848235200</v>
      </c>
      <c r="H84" s="1">
        <v>112759832400</v>
      </c>
    </row>
    <row r="85" spans="1:8">
      <c r="A85">
        <v>20190307</v>
      </c>
      <c r="B85">
        <v>290650</v>
      </c>
      <c r="C85" s="8">
        <v>23600</v>
      </c>
      <c r="D85" s="8">
        <v>23100</v>
      </c>
      <c r="E85">
        <v>23100</v>
      </c>
      <c r="F85" s="8">
        <v>7239332</v>
      </c>
      <c r="G85" s="1">
        <v>167228569200</v>
      </c>
      <c r="H85" s="1">
        <v>110370852900</v>
      </c>
    </row>
    <row r="86" spans="1:8">
      <c r="A86">
        <v>20190308</v>
      </c>
      <c r="B86">
        <v>290650</v>
      </c>
      <c r="C86" s="8">
        <v>23100</v>
      </c>
      <c r="D86" s="8">
        <v>22750</v>
      </c>
      <c r="E86">
        <v>22750</v>
      </c>
      <c r="F86" s="8">
        <v>7239332</v>
      </c>
      <c r="G86" s="1">
        <v>164694803000</v>
      </c>
      <c r="H86" s="1">
        <v>108698567250</v>
      </c>
    </row>
    <row r="87" spans="1:8">
      <c r="A87">
        <v>20190311</v>
      </c>
      <c r="B87">
        <v>290650</v>
      </c>
      <c r="C87" s="8">
        <v>22750</v>
      </c>
      <c r="D87" s="8">
        <v>24800</v>
      </c>
      <c r="E87">
        <v>24800</v>
      </c>
      <c r="F87" s="8">
        <v>7239332</v>
      </c>
      <c r="G87" s="1">
        <v>179535433600</v>
      </c>
      <c r="H87" s="1">
        <v>118493383200</v>
      </c>
    </row>
    <row r="88" spans="1:8">
      <c r="A88">
        <v>20190312</v>
      </c>
      <c r="B88">
        <v>290650</v>
      </c>
      <c r="C88" s="8">
        <v>24800</v>
      </c>
      <c r="D88" s="8">
        <v>24950</v>
      </c>
      <c r="E88">
        <v>24950</v>
      </c>
      <c r="F88" s="8">
        <v>7239332</v>
      </c>
      <c r="G88" s="1">
        <v>180621333400</v>
      </c>
      <c r="H88" s="1">
        <v>119210077050</v>
      </c>
    </row>
    <row r="89" spans="1:8">
      <c r="A89">
        <v>20190313</v>
      </c>
      <c r="B89">
        <v>290650</v>
      </c>
      <c r="C89" s="8">
        <v>24950</v>
      </c>
      <c r="D89" s="8">
        <v>25400</v>
      </c>
      <c r="E89">
        <v>25400</v>
      </c>
      <c r="F89" s="8">
        <v>7239332</v>
      </c>
      <c r="G89" s="1">
        <v>183879032800</v>
      </c>
      <c r="H89" s="1">
        <v>121360158600</v>
      </c>
    </row>
    <row r="90" spans="1:8">
      <c r="A90">
        <v>20190314</v>
      </c>
      <c r="B90">
        <v>290650</v>
      </c>
      <c r="C90" s="8">
        <v>25400</v>
      </c>
      <c r="D90" s="8">
        <v>25000</v>
      </c>
      <c r="E90">
        <v>25000</v>
      </c>
      <c r="F90" s="8">
        <v>7239332</v>
      </c>
      <c r="G90" s="1">
        <v>180983300000</v>
      </c>
      <c r="H90" s="1">
        <v>119448975000</v>
      </c>
    </row>
    <row r="91" spans="1:8">
      <c r="A91">
        <v>20190315</v>
      </c>
      <c r="B91">
        <v>290650</v>
      </c>
      <c r="C91" s="8">
        <v>25000</v>
      </c>
      <c r="D91" s="8">
        <v>26900</v>
      </c>
      <c r="E91">
        <v>26900</v>
      </c>
      <c r="F91" s="8">
        <v>7239332</v>
      </c>
      <c r="G91" s="1">
        <v>194738030800</v>
      </c>
      <c r="H91" s="1">
        <v>128527097100</v>
      </c>
    </row>
    <row r="92" spans="1:8">
      <c r="A92">
        <v>20190318</v>
      </c>
      <c r="B92">
        <v>290650</v>
      </c>
      <c r="C92" s="8">
        <v>26900</v>
      </c>
      <c r="D92" s="8">
        <v>27550</v>
      </c>
      <c r="E92">
        <v>27550</v>
      </c>
      <c r="F92" s="8">
        <v>7239332</v>
      </c>
      <c r="G92" s="1">
        <v>199443596600</v>
      </c>
      <c r="H92" s="1">
        <v>131632770450</v>
      </c>
    </row>
    <row r="93" spans="1:8">
      <c r="A93">
        <v>20190319</v>
      </c>
      <c r="B93">
        <v>290650</v>
      </c>
      <c r="C93" s="8">
        <v>27550</v>
      </c>
      <c r="D93" s="8">
        <v>26500</v>
      </c>
      <c r="E93">
        <v>26500</v>
      </c>
      <c r="F93" s="8">
        <v>7239332</v>
      </c>
      <c r="G93" s="1">
        <v>191842298000</v>
      </c>
      <c r="H93" s="1">
        <v>126615913500</v>
      </c>
    </row>
    <row r="94" spans="1:8">
      <c r="A94">
        <v>20190320</v>
      </c>
      <c r="B94">
        <v>290650</v>
      </c>
      <c r="C94" s="8">
        <v>26500</v>
      </c>
      <c r="D94" s="8">
        <v>27200</v>
      </c>
      <c r="E94">
        <v>27200</v>
      </c>
      <c r="F94" s="8">
        <v>7239332</v>
      </c>
      <c r="G94" s="1">
        <v>196909830400</v>
      </c>
      <c r="H94" s="1">
        <v>129960484800</v>
      </c>
    </row>
    <row r="95" spans="1:8">
      <c r="A95">
        <v>20190321</v>
      </c>
      <c r="B95">
        <v>290650</v>
      </c>
      <c r="C95" s="8">
        <v>27200</v>
      </c>
      <c r="D95" s="8">
        <v>26350</v>
      </c>
      <c r="E95">
        <v>26350</v>
      </c>
      <c r="F95" s="8">
        <v>7239332</v>
      </c>
      <c r="G95" s="1">
        <v>190756398200</v>
      </c>
      <c r="H95" s="1">
        <v>125899219650</v>
      </c>
    </row>
    <row r="96" spans="1:8">
      <c r="A96">
        <v>20190322</v>
      </c>
      <c r="B96">
        <v>290650</v>
      </c>
      <c r="C96" s="8">
        <v>26350</v>
      </c>
      <c r="D96" s="8">
        <v>26050</v>
      </c>
      <c r="E96">
        <v>26050</v>
      </c>
      <c r="F96" s="8">
        <v>7239332</v>
      </c>
      <c r="G96" s="1">
        <v>188584598600</v>
      </c>
      <c r="H96" s="1">
        <v>124465831950</v>
      </c>
    </row>
    <row r="97" spans="1:8">
      <c r="A97">
        <v>20190325</v>
      </c>
      <c r="B97">
        <v>290650</v>
      </c>
      <c r="C97" s="8">
        <v>26050</v>
      </c>
      <c r="D97" s="8">
        <v>26600</v>
      </c>
      <c r="E97">
        <v>26600</v>
      </c>
      <c r="F97" s="8">
        <v>7239332</v>
      </c>
      <c r="G97" s="1">
        <v>192566231200</v>
      </c>
      <c r="H97" s="1">
        <v>127093709400</v>
      </c>
    </row>
    <row r="98" spans="1:8">
      <c r="A98">
        <v>20190326</v>
      </c>
      <c r="B98">
        <v>290650</v>
      </c>
      <c r="C98" s="8">
        <v>26600</v>
      </c>
      <c r="D98" s="8">
        <v>29000</v>
      </c>
      <c r="E98">
        <v>29000</v>
      </c>
      <c r="F98" s="8">
        <v>7239332</v>
      </c>
      <c r="G98" s="1">
        <v>209940628000</v>
      </c>
      <c r="H98" s="1">
        <v>138560811000</v>
      </c>
    </row>
    <row r="99" spans="1:8">
      <c r="A99">
        <v>20190327</v>
      </c>
      <c r="B99">
        <v>290650</v>
      </c>
      <c r="C99" s="8">
        <v>29000</v>
      </c>
      <c r="D99" s="8">
        <v>28450</v>
      </c>
      <c r="E99">
        <v>28450</v>
      </c>
      <c r="F99" s="8">
        <v>7239332</v>
      </c>
      <c r="G99" s="1">
        <v>205958995400</v>
      </c>
      <c r="H99" s="1">
        <v>135932933550</v>
      </c>
    </row>
    <row r="100" spans="1:8">
      <c r="A100">
        <v>20190328</v>
      </c>
      <c r="B100">
        <v>290650</v>
      </c>
      <c r="C100" s="8">
        <v>28450</v>
      </c>
      <c r="D100" s="8">
        <v>29650</v>
      </c>
      <c r="E100">
        <v>29650</v>
      </c>
      <c r="F100" s="8">
        <v>7239332</v>
      </c>
      <c r="G100" s="1">
        <v>214646193800</v>
      </c>
      <c r="H100" s="1">
        <v>141666484350</v>
      </c>
    </row>
    <row r="101" spans="1:8">
      <c r="A101">
        <v>20190329</v>
      </c>
      <c r="B101">
        <v>290650</v>
      </c>
      <c r="C101" s="8">
        <v>29650</v>
      </c>
      <c r="D101" s="8">
        <v>30000</v>
      </c>
      <c r="E101">
        <v>30000</v>
      </c>
      <c r="F101" s="8">
        <v>7239332</v>
      </c>
      <c r="G101" s="1">
        <v>217179960000</v>
      </c>
      <c r="H101" s="1">
        <v>143338770000</v>
      </c>
    </row>
    <row r="102" spans="1:8">
      <c r="A102">
        <v>20190401</v>
      </c>
      <c r="B102">
        <v>290650</v>
      </c>
      <c r="C102" s="8">
        <v>30000</v>
      </c>
      <c r="D102" s="8">
        <v>29650</v>
      </c>
      <c r="E102">
        <v>29650</v>
      </c>
      <c r="F102" s="8">
        <v>7239332</v>
      </c>
      <c r="G102" s="1">
        <v>214646193800</v>
      </c>
      <c r="H102" s="1">
        <v>141666484350</v>
      </c>
    </row>
    <row r="103" spans="1:8">
      <c r="A103">
        <v>20190402</v>
      </c>
      <c r="B103">
        <v>290650</v>
      </c>
      <c r="C103" s="8">
        <v>29650</v>
      </c>
      <c r="D103" s="8">
        <v>29450</v>
      </c>
      <c r="E103">
        <v>29450</v>
      </c>
      <c r="F103" s="8">
        <v>7239332</v>
      </c>
      <c r="G103" s="1">
        <v>213198327400</v>
      </c>
      <c r="H103" s="1">
        <v>140710892550</v>
      </c>
    </row>
    <row r="104" spans="1:8">
      <c r="A104">
        <v>20190403</v>
      </c>
      <c r="B104">
        <v>290650</v>
      </c>
      <c r="C104" s="8">
        <v>29450</v>
      </c>
      <c r="D104" s="8">
        <v>31150</v>
      </c>
      <c r="E104">
        <v>31150</v>
      </c>
      <c r="F104" s="8">
        <v>7239332</v>
      </c>
      <c r="G104" s="1">
        <v>225505191800</v>
      </c>
      <c r="H104" s="1">
        <v>148833422850</v>
      </c>
    </row>
    <row r="105" spans="1:8">
      <c r="A105">
        <v>20190404</v>
      </c>
      <c r="B105">
        <v>290650</v>
      </c>
      <c r="C105" s="8">
        <v>31150</v>
      </c>
      <c r="D105" s="8">
        <v>31150</v>
      </c>
      <c r="E105">
        <v>31150</v>
      </c>
      <c r="F105" s="8">
        <v>7239332</v>
      </c>
      <c r="G105" s="1">
        <v>225505191800</v>
      </c>
      <c r="H105" s="1">
        <v>148833422850</v>
      </c>
    </row>
    <row r="106" spans="1:8">
      <c r="A106">
        <v>20190405</v>
      </c>
      <c r="B106">
        <v>290650</v>
      </c>
      <c r="C106" s="8">
        <v>31150</v>
      </c>
      <c r="D106" s="8">
        <v>30150</v>
      </c>
      <c r="E106">
        <v>30150</v>
      </c>
      <c r="F106" s="8">
        <v>7239332</v>
      </c>
      <c r="G106" s="1">
        <v>218265859800</v>
      </c>
      <c r="H106" s="1">
        <v>144055463850</v>
      </c>
    </row>
    <row r="107" spans="1:8">
      <c r="A107">
        <v>20190408</v>
      </c>
      <c r="B107">
        <v>290650</v>
      </c>
      <c r="C107" s="8">
        <v>30150</v>
      </c>
      <c r="D107" s="8">
        <v>29500</v>
      </c>
      <c r="E107">
        <v>29500</v>
      </c>
      <c r="F107" s="8">
        <v>7239332</v>
      </c>
      <c r="G107" s="1">
        <v>213560294000</v>
      </c>
      <c r="H107" s="1">
        <v>140949790500</v>
      </c>
    </row>
    <row r="108" spans="1:8">
      <c r="A108">
        <v>20190409</v>
      </c>
      <c r="B108">
        <v>290650</v>
      </c>
      <c r="C108" s="8">
        <v>29500</v>
      </c>
      <c r="D108" s="8">
        <v>29500</v>
      </c>
      <c r="E108">
        <v>29500</v>
      </c>
      <c r="F108" s="8">
        <v>7239332</v>
      </c>
      <c r="G108" s="1">
        <v>213560294000</v>
      </c>
      <c r="H108" s="1">
        <v>140949790500</v>
      </c>
    </row>
    <row r="109" spans="1:8">
      <c r="A109">
        <v>20190410</v>
      </c>
      <c r="B109">
        <v>290650</v>
      </c>
      <c r="C109" s="8">
        <v>29500</v>
      </c>
      <c r="D109" s="8">
        <v>30050</v>
      </c>
      <c r="E109">
        <v>30050</v>
      </c>
      <c r="F109" s="8">
        <v>7239332</v>
      </c>
      <c r="G109" s="1">
        <v>217541926600</v>
      </c>
      <c r="H109" s="1">
        <v>143577667950</v>
      </c>
    </row>
    <row r="110" spans="1:8">
      <c r="A110">
        <v>20190411</v>
      </c>
      <c r="B110">
        <v>290650</v>
      </c>
      <c r="C110" s="8">
        <v>30050</v>
      </c>
      <c r="D110" s="8">
        <v>29650</v>
      </c>
      <c r="E110">
        <v>29650</v>
      </c>
      <c r="F110" s="8">
        <v>7239332</v>
      </c>
      <c r="G110" s="1">
        <v>214646193800</v>
      </c>
      <c r="H110" s="1">
        <v>141666484350</v>
      </c>
    </row>
    <row r="111" spans="1:8">
      <c r="A111">
        <v>20190412</v>
      </c>
      <c r="B111">
        <v>290650</v>
      </c>
      <c r="C111" s="8">
        <v>29650</v>
      </c>
      <c r="D111" s="8">
        <v>28900</v>
      </c>
      <c r="E111">
        <v>28900</v>
      </c>
      <c r="F111" s="8">
        <v>7239332</v>
      </c>
      <c r="G111" s="1">
        <v>209216694800</v>
      </c>
      <c r="H111" s="1">
        <v>138083015100</v>
      </c>
    </row>
    <row r="112" spans="1:8">
      <c r="A112">
        <v>20190415</v>
      </c>
      <c r="B112">
        <v>290650</v>
      </c>
      <c r="C112" s="8">
        <v>28900</v>
      </c>
      <c r="D112" s="8">
        <v>27400</v>
      </c>
      <c r="E112">
        <v>27400</v>
      </c>
      <c r="F112" s="8">
        <v>7239332</v>
      </c>
      <c r="G112" s="1">
        <v>198357696800</v>
      </c>
      <c r="H112" s="1">
        <v>130916076600</v>
      </c>
    </row>
    <row r="113" spans="1:8">
      <c r="A113">
        <v>20190416</v>
      </c>
      <c r="B113">
        <v>290650</v>
      </c>
      <c r="C113" s="8">
        <v>27400</v>
      </c>
      <c r="D113" s="8">
        <v>28250</v>
      </c>
      <c r="E113">
        <v>28250</v>
      </c>
      <c r="F113" s="8">
        <v>7239332</v>
      </c>
      <c r="G113" s="1">
        <v>204511129000</v>
      </c>
      <c r="H113" s="1">
        <v>134977341750</v>
      </c>
    </row>
    <row r="114" spans="1:8">
      <c r="A114">
        <v>20190417</v>
      </c>
      <c r="B114">
        <v>290650</v>
      </c>
      <c r="C114" s="8">
        <v>28250</v>
      </c>
      <c r="D114" s="8">
        <v>28200</v>
      </c>
      <c r="E114">
        <v>28200</v>
      </c>
      <c r="F114" s="8">
        <v>7239332</v>
      </c>
      <c r="G114" s="1">
        <v>204149162400</v>
      </c>
      <c r="H114" s="1">
        <v>134738443800</v>
      </c>
    </row>
    <row r="115" spans="1:8">
      <c r="A115">
        <v>20190418</v>
      </c>
      <c r="B115">
        <v>290650</v>
      </c>
      <c r="C115" s="8">
        <v>28200</v>
      </c>
      <c r="D115" s="8">
        <v>26700</v>
      </c>
      <c r="E115">
        <v>26700</v>
      </c>
      <c r="F115" s="8">
        <v>7239332</v>
      </c>
      <c r="G115" s="1">
        <v>193290164400</v>
      </c>
      <c r="H115" s="1">
        <v>127571505300</v>
      </c>
    </row>
    <row r="116" spans="1:8">
      <c r="A116">
        <v>20190419</v>
      </c>
      <c r="B116">
        <v>290650</v>
      </c>
      <c r="C116" s="8">
        <v>26700</v>
      </c>
      <c r="D116" s="8">
        <v>27200</v>
      </c>
      <c r="E116">
        <v>27200</v>
      </c>
      <c r="F116" s="8">
        <v>7239332</v>
      </c>
      <c r="G116" s="1">
        <v>196909830400</v>
      </c>
      <c r="H116" s="1">
        <v>129960484800</v>
      </c>
    </row>
    <row r="117" spans="1:8">
      <c r="A117">
        <v>20190422</v>
      </c>
      <c r="B117">
        <v>290650</v>
      </c>
      <c r="C117" s="8">
        <v>27200</v>
      </c>
      <c r="D117" s="8">
        <v>26500</v>
      </c>
      <c r="E117">
        <v>26500</v>
      </c>
      <c r="F117" s="8">
        <v>7239332</v>
      </c>
      <c r="G117" s="1">
        <v>191842298000</v>
      </c>
      <c r="H117" s="1">
        <v>126615913500</v>
      </c>
    </row>
    <row r="118" spans="1:8">
      <c r="A118">
        <v>20190423</v>
      </c>
      <c r="B118">
        <v>290650</v>
      </c>
      <c r="C118" s="8">
        <v>26500</v>
      </c>
      <c r="D118" s="8">
        <v>27500</v>
      </c>
      <c r="E118">
        <v>27500</v>
      </c>
      <c r="F118" s="8">
        <v>7239332</v>
      </c>
      <c r="G118" s="1">
        <v>199081630000</v>
      </c>
      <c r="H118" s="1">
        <v>131393872500</v>
      </c>
    </row>
    <row r="119" spans="1:8">
      <c r="A119">
        <v>20190424</v>
      </c>
      <c r="B119">
        <v>290650</v>
      </c>
      <c r="C119" s="8">
        <v>27500</v>
      </c>
      <c r="D119" s="8">
        <v>27100</v>
      </c>
      <c r="E119">
        <v>27100</v>
      </c>
      <c r="F119" s="8">
        <v>7239332</v>
      </c>
      <c r="G119" s="1">
        <v>196185897200</v>
      </c>
      <c r="H119" s="1">
        <v>129482688900</v>
      </c>
    </row>
    <row r="120" spans="1:8">
      <c r="A120">
        <v>20190425</v>
      </c>
      <c r="B120">
        <v>290650</v>
      </c>
      <c r="C120" s="8">
        <v>27100</v>
      </c>
      <c r="D120" s="8">
        <v>25850</v>
      </c>
      <c r="E120">
        <v>25850</v>
      </c>
      <c r="F120" s="8">
        <v>7239332</v>
      </c>
      <c r="G120" s="1">
        <v>187136732200</v>
      </c>
      <c r="H120" s="1">
        <v>123510240150</v>
      </c>
    </row>
    <row r="121" spans="1:8">
      <c r="A121">
        <v>20190426</v>
      </c>
      <c r="B121">
        <v>290650</v>
      </c>
      <c r="C121" s="8">
        <v>25850</v>
      </c>
      <c r="D121" s="8">
        <v>26300</v>
      </c>
      <c r="E121">
        <v>26300</v>
      </c>
      <c r="F121" s="8">
        <v>7239332</v>
      </c>
      <c r="G121" s="1">
        <v>190394431600</v>
      </c>
      <c r="H121" s="1">
        <v>125660321700</v>
      </c>
    </row>
    <row r="122" spans="1:8">
      <c r="A122">
        <v>20190429</v>
      </c>
      <c r="B122">
        <v>290650</v>
      </c>
      <c r="C122" s="8">
        <v>26300</v>
      </c>
      <c r="D122" s="8">
        <v>27150</v>
      </c>
      <c r="E122">
        <v>27150</v>
      </c>
      <c r="F122" s="8">
        <v>7239332</v>
      </c>
      <c r="G122" s="1">
        <v>196547863800</v>
      </c>
      <c r="H122" s="1">
        <v>129721586850</v>
      </c>
    </row>
    <row r="123" spans="1:8">
      <c r="A123">
        <v>20190430</v>
      </c>
      <c r="B123">
        <v>290650</v>
      </c>
      <c r="C123" s="8">
        <v>27150</v>
      </c>
      <c r="D123" s="8">
        <v>26900</v>
      </c>
      <c r="E123">
        <v>26900</v>
      </c>
      <c r="F123" s="8">
        <v>7239332</v>
      </c>
      <c r="G123" s="1">
        <v>194738030800</v>
      </c>
      <c r="H123" s="1">
        <v>128527097100</v>
      </c>
    </row>
    <row r="124" spans="1:8">
      <c r="A124">
        <v>20190502</v>
      </c>
      <c r="B124">
        <v>290650</v>
      </c>
      <c r="C124" s="8">
        <v>26900</v>
      </c>
      <c r="D124" s="8">
        <v>26650</v>
      </c>
      <c r="E124">
        <v>26650</v>
      </c>
      <c r="F124" s="8">
        <v>7239332</v>
      </c>
      <c r="G124" s="1">
        <v>192928197800</v>
      </c>
      <c r="H124" s="1">
        <v>127332607350</v>
      </c>
    </row>
    <row r="125" spans="1:8">
      <c r="A125">
        <v>20190503</v>
      </c>
      <c r="B125">
        <v>290650</v>
      </c>
      <c r="C125" s="8">
        <v>26650</v>
      </c>
      <c r="D125" s="8">
        <v>27450</v>
      </c>
      <c r="E125">
        <v>27450</v>
      </c>
      <c r="F125" s="8">
        <v>7239332</v>
      </c>
      <c r="G125" s="1">
        <v>198719663400</v>
      </c>
      <c r="H125" s="1">
        <v>131154974550</v>
      </c>
    </row>
    <row r="126" spans="1:8">
      <c r="A126">
        <v>20190507</v>
      </c>
      <c r="B126">
        <v>290650</v>
      </c>
      <c r="C126" s="8">
        <v>27450</v>
      </c>
      <c r="D126" s="8">
        <v>27050</v>
      </c>
      <c r="E126">
        <v>27050</v>
      </c>
      <c r="F126" s="8">
        <v>7239332</v>
      </c>
      <c r="G126" s="1">
        <v>195823930600</v>
      </c>
      <c r="H126" s="1">
        <v>129243790950</v>
      </c>
    </row>
    <row r="127" spans="1:8">
      <c r="A127">
        <v>20190508</v>
      </c>
      <c r="B127">
        <v>290650</v>
      </c>
      <c r="C127" s="8">
        <v>27050</v>
      </c>
      <c r="D127" s="8">
        <v>26800</v>
      </c>
      <c r="E127">
        <v>26800</v>
      </c>
      <c r="F127" s="8">
        <v>7239332</v>
      </c>
      <c r="G127" s="1">
        <v>194014097600</v>
      </c>
      <c r="H127" s="1">
        <v>128049301200</v>
      </c>
    </row>
    <row r="128" spans="1:8">
      <c r="A128">
        <v>20190509</v>
      </c>
      <c r="B128">
        <v>290650</v>
      </c>
      <c r="C128" s="8">
        <v>26800</v>
      </c>
      <c r="D128" s="8">
        <v>25500</v>
      </c>
      <c r="E128">
        <v>25500</v>
      </c>
      <c r="F128" s="8">
        <v>7239332</v>
      </c>
      <c r="G128" s="1">
        <v>184602966000</v>
      </c>
      <c r="H128" s="1">
        <v>121837954500</v>
      </c>
    </row>
    <row r="129" spans="1:8">
      <c r="A129">
        <v>20190510</v>
      </c>
      <c r="B129">
        <v>290650</v>
      </c>
      <c r="C129" s="8">
        <v>25500</v>
      </c>
      <c r="D129" s="8">
        <v>25250</v>
      </c>
      <c r="E129">
        <v>25250</v>
      </c>
      <c r="F129" s="8">
        <v>7239332</v>
      </c>
      <c r="G129" s="1">
        <v>182793133000</v>
      </c>
      <c r="H129" s="1">
        <v>120643464750</v>
      </c>
    </row>
    <row r="130" spans="1:8">
      <c r="A130">
        <v>20190513</v>
      </c>
      <c r="B130">
        <v>290650</v>
      </c>
      <c r="C130" s="8">
        <v>25250</v>
      </c>
      <c r="D130" s="8">
        <v>25000</v>
      </c>
      <c r="E130">
        <v>25000</v>
      </c>
      <c r="F130" s="8">
        <v>7239332</v>
      </c>
      <c r="G130" s="1">
        <v>180983300000</v>
      </c>
      <c r="H130" s="1">
        <v>119448975000</v>
      </c>
    </row>
    <row r="131" spans="1:8">
      <c r="A131">
        <v>20190514</v>
      </c>
      <c r="B131">
        <v>290650</v>
      </c>
      <c r="C131" s="8">
        <v>25000</v>
      </c>
      <c r="D131" s="8">
        <v>25200</v>
      </c>
      <c r="E131">
        <v>25200</v>
      </c>
      <c r="F131" s="8">
        <v>7239332</v>
      </c>
      <c r="G131" s="1">
        <v>182431166400</v>
      </c>
      <c r="H131" s="1">
        <v>120404566800</v>
      </c>
    </row>
    <row r="132" spans="1:8">
      <c r="A132">
        <v>20190515</v>
      </c>
      <c r="B132">
        <v>290650</v>
      </c>
      <c r="C132" s="8">
        <v>25200</v>
      </c>
      <c r="D132" s="8">
        <v>26100</v>
      </c>
      <c r="E132">
        <v>26100</v>
      </c>
      <c r="F132" s="8">
        <v>7239332</v>
      </c>
      <c r="G132" s="1">
        <v>188946565200</v>
      </c>
      <c r="H132" s="1">
        <v>124704729900</v>
      </c>
    </row>
    <row r="133" spans="1:8">
      <c r="A133">
        <v>20190516</v>
      </c>
      <c r="B133">
        <v>290650</v>
      </c>
      <c r="C133" s="8">
        <v>26100</v>
      </c>
      <c r="D133" s="8">
        <v>25650</v>
      </c>
      <c r="E133">
        <v>25650</v>
      </c>
      <c r="F133" s="8">
        <v>7239332</v>
      </c>
      <c r="G133" s="1">
        <v>185688865800</v>
      </c>
      <c r="H133" s="1">
        <v>122554648350</v>
      </c>
    </row>
    <row r="134" spans="1:8">
      <c r="A134">
        <v>20190517</v>
      </c>
      <c r="B134">
        <v>290650</v>
      </c>
      <c r="C134" s="8">
        <v>25650</v>
      </c>
      <c r="D134" s="8">
        <v>25500</v>
      </c>
      <c r="E134">
        <v>25500</v>
      </c>
      <c r="F134" s="8">
        <v>7239332</v>
      </c>
      <c r="G134" s="1">
        <v>184602966000</v>
      </c>
      <c r="H134" s="1">
        <v>121837954500</v>
      </c>
    </row>
    <row r="135" spans="1:8">
      <c r="A135">
        <v>20190520</v>
      </c>
      <c r="B135">
        <v>290650</v>
      </c>
      <c r="C135" s="8">
        <v>25500</v>
      </c>
      <c r="D135" s="8">
        <v>25550</v>
      </c>
      <c r="E135">
        <v>25550</v>
      </c>
      <c r="F135" s="8">
        <v>7239332</v>
      </c>
      <c r="G135" s="1">
        <v>184964932600</v>
      </c>
      <c r="H135" s="1">
        <v>122076852450</v>
      </c>
    </row>
    <row r="136" spans="1:8">
      <c r="A136">
        <v>20190521</v>
      </c>
      <c r="B136">
        <v>290650</v>
      </c>
      <c r="C136" s="8">
        <v>25550</v>
      </c>
      <c r="D136" s="8">
        <v>24550</v>
      </c>
      <c r="E136">
        <v>24550</v>
      </c>
      <c r="F136" s="8">
        <v>7239332</v>
      </c>
      <c r="G136" s="1">
        <v>177725600600</v>
      </c>
      <c r="H136" s="1">
        <v>117298893450</v>
      </c>
    </row>
    <row r="137" spans="1:8">
      <c r="A137">
        <v>20190522</v>
      </c>
      <c r="B137">
        <v>290650</v>
      </c>
      <c r="C137" s="8">
        <v>24550</v>
      </c>
      <c r="D137" s="8">
        <v>24900</v>
      </c>
      <c r="E137">
        <v>24900</v>
      </c>
      <c r="F137" s="8">
        <v>7239332</v>
      </c>
      <c r="G137" s="1">
        <v>180259366800</v>
      </c>
      <c r="H137" s="1">
        <v>118971179100</v>
      </c>
    </row>
    <row r="138" spans="1:8">
      <c r="A138">
        <v>20190523</v>
      </c>
      <c r="B138">
        <v>290650</v>
      </c>
      <c r="C138" s="8">
        <v>24900</v>
      </c>
      <c r="D138" s="8">
        <v>24500</v>
      </c>
      <c r="E138">
        <v>24500</v>
      </c>
      <c r="F138" s="8">
        <v>7239332</v>
      </c>
      <c r="G138" s="1">
        <v>177363634000</v>
      </c>
      <c r="H138" s="1">
        <v>117059995500</v>
      </c>
    </row>
    <row r="139" spans="1:8">
      <c r="A139">
        <v>20190524</v>
      </c>
      <c r="B139">
        <v>290650</v>
      </c>
      <c r="C139" s="8">
        <v>24500</v>
      </c>
      <c r="D139" s="8">
        <v>24000</v>
      </c>
      <c r="E139">
        <v>24000</v>
      </c>
      <c r="F139" s="8">
        <v>7239332</v>
      </c>
      <c r="G139" s="1">
        <v>173743968000</v>
      </c>
      <c r="H139" s="1">
        <v>114671016000</v>
      </c>
    </row>
    <row r="140" spans="1:8">
      <c r="A140">
        <v>20190527</v>
      </c>
      <c r="B140">
        <v>290650</v>
      </c>
      <c r="C140" s="8">
        <v>24000</v>
      </c>
      <c r="D140" s="8">
        <v>23500</v>
      </c>
      <c r="E140">
        <v>23500</v>
      </c>
      <c r="F140" s="8">
        <v>7239332</v>
      </c>
      <c r="G140" s="1">
        <v>170124302000</v>
      </c>
      <c r="H140" s="1">
        <v>112282036500</v>
      </c>
    </row>
    <row r="141" spans="1:8">
      <c r="A141">
        <v>20190528</v>
      </c>
      <c r="B141">
        <v>290650</v>
      </c>
      <c r="C141" s="8">
        <v>23500</v>
      </c>
      <c r="D141" s="8">
        <v>23100</v>
      </c>
      <c r="E141">
        <v>23100</v>
      </c>
      <c r="F141" s="8">
        <v>7239332</v>
      </c>
      <c r="G141" s="1">
        <v>167228569200</v>
      </c>
      <c r="H141" s="1">
        <v>110370852900</v>
      </c>
    </row>
    <row r="142" spans="1:8">
      <c r="A142">
        <v>20190529</v>
      </c>
      <c r="B142">
        <v>290650</v>
      </c>
      <c r="C142" s="8">
        <v>23100</v>
      </c>
      <c r="D142" s="8">
        <v>22850</v>
      </c>
      <c r="E142">
        <v>22850</v>
      </c>
      <c r="F142" s="8">
        <v>7239332</v>
      </c>
      <c r="G142" s="1">
        <v>165418736200</v>
      </c>
      <c r="H142" s="1">
        <v>109176363150</v>
      </c>
    </row>
    <row r="143" spans="1:8">
      <c r="A143">
        <v>20190530</v>
      </c>
      <c r="B143">
        <v>290650</v>
      </c>
      <c r="C143" s="8">
        <v>22850</v>
      </c>
      <c r="D143" s="8">
        <v>22500</v>
      </c>
      <c r="E143">
        <v>22500</v>
      </c>
      <c r="F143" s="8">
        <v>7239332</v>
      </c>
      <c r="G143" s="1">
        <v>162884970000</v>
      </c>
      <c r="H143" s="1">
        <v>107504077500</v>
      </c>
    </row>
    <row r="144" spans="1:8">
      <c r="A144">
        <v>20190531</v>
      </c>
      <c r="B144">
        <v>290650</v>
      </c>
      <c r="C144" s="8">
        <v>22500</v>
      </c>
      <c r="D144" s="8">
        <v>23250</v>
      </c>
      <c r="E144">
        <v>23250</v>
      </c>
      <c r="F144" s="8">
        <v>7239332</v>
      </c>
      <c r="G144" s="1">
        <v>168314469000</v>
      </c>
      <c r="H144" s="1">
        <v>111087546750</v>
      </c>
    </row>
    <row r="145" spans="1:8">
      <c r="A145">
        <v>20190603</v>
      </c>
      <c r="B145">
        <v>290650</v>
      </c>
      <c r="C145" s="8">
        <v>23250</v>
      </c>
      <c r="D145" s="8">
        <v>23150</v>
      </c>
      <c r="E145">
        <v>23150</v>
      </c>
      <c r="F145" s="8">
        <v>7239332</v>
      </c>
      <c r="G145" s="1">
        <v>167590535800</v>
      </c>
      <c r="H145" s="1">
        <v>110609750850</v>
      </c>
    </row>
    <row r="146" spans="1:8">
      <c r="A146">
        <v>20190604</v>
      </c>
      <c r="B146">
        <v>290650</v>
      </c>
      <c r="C146" s="8">
        <v>23150</v>
      </c>
      <c r="D146" s="8">
        <v>23200</v>
      </c>
      <c r="E146">
        <v>23200</v>
      </c>
      <c r="F146" s="8">
        <v>7239332</v>
      </c>
      <c r="G146" s="1">
        <v>167952502400</v>
      </c>
      <c r="H146" s="1">
        <v>110848648800</v>
      </c>
    </row>
    <row r="147" spans="1:8">
      <c r="A147">
        <v>20190605</v>
      </c>
      <c r="B147">
        <v>290650</v>
      </c>
      <c r="C147" s="8">
        <v>23200</v>
      </c>
      <c r="D147" s="8">
        <v>22800</v>
      </c>
      <c r="E147">
        <v>22800</v>
      </c>
      <c r="F147" s="8">
        <v>7239332</v>
      </c>
      <c r="G147" s="1">
        <v>165056769600</v>
      </c>
      <c r="H147" s="1">
        <v>108937465200</v>
      </c>
    </row>
    <row r="148" spans="1:8">
      <c r="A148">
        <v>20190607</v>
      </c>
      <c r="B148">
        <v>290650</v>
      </c>
      <c r="C148" s="8">
        <v>22800</v>
      </c>
      <c r="D148" s="8">
        <v>22750</v>
      </c>
      <c r="E148">
        <v>22750</v>
      </c>
      <c r="F148" s="8">
        <v>7239332</v>
      </c>
      <c r="G148" s="1">
        <v>164694803000</v>
      </c>
      <c r="H148" s="1">
        <v>108698567250</v>
      </c>
    </row>
    <row r="149" spans="1:8">
      <c r="A149">
        <v>20190610</v>
      </c>
      <c r="B149">
        <v>290650</v>
      </c>
      <c r="C149" s="8">
        <v>22750</v>
      </c>
      <c r="D149" s="8">
        <v>22400</v>
      </c>
      <c r="E149">
        <v>22400</v>
      </c>
      <c r="F149" s="8">
        <v>7339332</v>
      </c>
      <c r="G149" s="1">
        <v>164401036800</v>
      </c>
      <c r="H149" s="1">
        <v>108504681600</v>
      </c>
    </row>
    <row r="150" spans="1:8">
      <c r="A150">
        <v>20190611</v>
      </c>
      <c r="B150">
        <v>290650</v>
      </c>
      <c r="C150" s="8">
        <v>22400</v>
      </c>
      <c r="D150" s="8">
        <v>23050</v>
      </c>
      <c r="E150">
        <v>23050</v>
      </c>
      <c r="F150" s="8">
        <v>7339332</v>
      </c>
      <c r="G150" s="1">
        <v>169171602600</v>
      </c>
      <c r="H150" s="1">
        <v>111653254950</v>
      </c>
    </row>
    <row r="151" spans="1:8">
      <c r="A151">
        <v>20190612</v>
      </c>
      <c r="B151">
        <v>290650</v>
      </c>
      <c r="C151" s="8">
        <v>23050</v>
      </c>
      <c r="D151" s="8">
        <v>22850</v>
      </c>
      <c r="E151">
        <v>22850</v>
      </c>
      <c r="F151" s="8">
        <v>7339332</v>
      </c>
      <c r="G151" s="1">
        <v>167703736200</v>
      </c>
      <c r="H151" s="1">
        <v>110684463150</v>
      </c>
    </row>
    <row r="152" spans="1:8">
      <c r="A152">
        <v>20190613</v>
      </c>
      <c r="B152">
        <v>290650</v>
      </c>
      <c r="C152" s="8">
        <v>22850</v>
      </c>
      <c r="D152" s="8">
        <v>24400</v>
      </c>
      <c r="E152">
        <v>24400</v>
      </c>
      <c r="F152" s="8">
        <v>7339332</v>
      </c>
      <c r="G152" s="1">
        <v>179079700800</v>
      </c>
      <c r="H152" s="1">
        <v>118192599600</v>
      </c>
    </row>
    <row r="153" spans="1:8">
      <c r="A153">
        <v>20190614</v>
      </c>
      <c r="B153">
        <v>290650</v>
      </c>
      <c r="C153" s="8">
        <v>24400</v>
      </c>
      <c r="D153" s="8">
        <v>24600</v>
      </c>
      <c r="E153">
        <v>24600</v>
      </c>
      <c r="F153" s="8">
        <v>7339332</v>
      </c>
      <c r="G153" s="1">
        <v>180547567200</v>
      </c>
      <c r="H153" s="1">
        <v>119161391400</v>
      </c>
    </row>
    <row r="154" spans="1:8">
      <c r="A154">
        <v>20190617</v>
      </c>
      <c r="B154">
        <v>290650</v>
      </c>
      <c r="C154" s="8">
        <v>24600</v>
      </c>
      <c r="D154" s="8">
        <v>23900</v>
      </c>
      <c r="E154">
        <v>23900</v>
      </c>
      <c r="F154" s="8">
        <v>7339332</v>
      </c>
      <c r="G154" s="1">
        <v>175410034800</v>
      </c>
      <c r="H154" s="1">
        <v>115770620100</v>
      </c>
    </row>
    <row r="155" spans="1:8">
      <c r="A155">
        <v>20190618</v>
      </c>
      <c r="B155">
        <v>290650</v>
      </c>
      <c r="C155" s="8">
        <v>23900</v>
      </c>
      <c r="D155" s="8">
        <v>22750</v>
      </c>
      <c r="E155">
        <v>22750</v>
      </c>
      <c r="F155" s="8">
        <v>7339332</v>
      </c>
      <c r="G155" s="1">
        <v>166969803000</v>
      </c>
      <c r="H155" s="1">
        <v>110200067250</v>
      </c>
    </row>
    <row r="156" spans="1:8">
      <c r="A156">
        <v>20190619</v>
      </c>
      <c r="B156">
        <v>290650</v>
      </c>
      <c r="C156" s="8">
        <v>22750</v>
      </c>
      <c r="D156" s="8">
        <v>23000</v>
      </c>
      <c r="E156">
        <v>23000</v>
      </c>
      <c r="F156" s="8">
        <v>7339332</v>
      </c>
      <c r="G156" s="1">
        <v>168804636000</v>
      </c>
      <c r="H156" s="1">
        <v>111411057000</v>
      </c>
    </row>
    <row r="157" spans="1:8">
      <c r="A157">
        <v>20190620</v>
      </c>
      <c r="B157">
        <v>290650</v>
      </c>
      <c r="C157" s="8">
        <v>23000</v>
      </c>
      <c r="D157" s="8">
        <v>23850</v>
      </c>
      <c r="E157">
        <v>23850</v>
      </c>
      <c r="F157" s="8">
        <v>7339332</v>
      </c>
      <c r="G157" s="1">
        <v>175043068200</v>
      </c>
      <c r="H157" s="1">
        <v>115528422150</v>
      </c>
    </row>
    <row r="158" spans="1:8">
      <c r="A158">
        <v>20190621</v>
      </c>
      <c r="B158">
        <v>290650</v>
      </c>
      <c r="C158" s="8">
        <v>23850</v>
      </c>
      <c r="D158" s="8">
        <v>23550</v>
      </c>
      <c r="E158">
        <v>23550</v>
      </c>
      <c r="F158" s="8">
        <v>7339332</v>
      </c>
      <c r="G158" s="1">
        <v>172841268600</v>
      </c>
      <c r="H158" s="1">
        <v>114075234450</v>
      </c>
    </row>
    <row r="159" spans="1:8">
      <c r="A159">
        <v>20190624</v>
      </c>
      <c r="B159">
        <v>290650</v>
      </c>
      <c r="C159" s="8">
        <v>23550</v>
      </c>
      <c r="D159" s="8">
        <v>22900</v>
      </c>
      <c r="E159">
        <v>22900</v>
      </c>
      <c r="F159" s="8">
        <v>7339332</v>
      </c>
      <c r="G159" s="1">
        <v>168070702800</v>
      </c>
      <c r="H159" s="1">
        <v>110926661100</v>
      </c>
    </row>
    <row r="160" spans="1:8">
      <c r="A160">
        <v>20190625</v>
      </c>
      <c r="B160">
        <v>290650</v>
      </c>
      <c r="C160" s="8">
        <v>22900</v>
      </c>
      <c r="D160" s="8">
        <v>23100</v>
      </c>
      <c r="E160">
        <v>23100</v>
      </c>
      <c r="F160" s="8">
        <v>7339332</v>
      </c>
      <c r="G160" s="1">
        <v>169538569200</v>
      </c>
      <c r="H160" s="1">
        <v>111895452900</v>
      </c>
    </row>
    <row r="161" spans="1:8">
      <c r="A161">
        <v>20190626</v>
      </c>
      <c r="B161">
        <v>290650</v>
      </c>
      <c r="C161" s="8">
        <v>23100</v>
      </c>
      <c r="D161" s="8">
        <v>23300</v>
      </c>
      <c r="E161">
        <v>23300</v>
      </c>
      <c r="F161" s="8">
        <v>7339332</v>
      </c>
      <c r="G161" s="1">
        <v>171006435600</v>
      </c>
      <c r="H161" s="1">
        <v>112864244700</v>
      </c>
    </row>
    <row r="162" spans="1:8">
      <c r="A162">
        <v>20190627</v>
      </c>
      <c r="B162">
        <v>290650</v>
      </c>
      <c r="C162" s="8">
        <v>23300</v>
      </c>
      <c r="D162" s="8">
        <v>22800</v>
      </c>
      <c r="E162">
        <v>22800</v>
      </c>
      <c r="F162" s="8">
        <v>7339332</v>
      </c>
      <c r="G162" s="1">
        <v>167336769600</v>
      </c>
      <c r="H162" s="1">
        <v>110442265200</v>
      </c>
    </row>
    <row r="163" spans="1:8">
      <c r="A163">
        <v>20190628</v>
      </c>
      <c r="B163">
        <v>290650</v>
      </c>
      <c r="C163" s="8">
        <v>22800</v>
      </c>
      <c r="D163" s="8">
        <v>22750</v>
      </c>
      <c r="E163">
        <v>22750</v>
      </c>
      <c r="F163" s="8">
        <v>7339332</v>
      </c>
      <c r="G163" s="1">
        <v>166969803000</v>
      </c>
      <c r="H163" s="1">
        <v>110200067250</v>
      </c>
    </row>
    <row r="164" spans="1:8">
      <c r="A164">
        <v>20190701</v>
      </c>
      <c r="B164">
        <v>290650</v>
      </c>
      <c r="C164" s="8">
        <v>22750</v>
      </c>
      <c r="D164" s="8">
        <v>22350</v>
      </c>
      <c r="E164">
        <v>22350</v>
      </c>
      <c r="F164" s="8">
        <v>7339332</v>
      </c>
      <c r="G164" s="1">
        <v>164034070200</v>
      </c>
      <c r="H164" s="1">
        <v>108262483650</v>
      </c>
    </row>
    <row r="165" spans="1:8">
      <c r="A165">
        <v>20190702</v>
      </c>
      <c r="B165">
        <v>290650</v>
      </c>
      <c r="C165" s="8">
        <v>22350</v>
      </c>
      <c r="D165" s="8">
        <v>22200</v>
      </c>
      <c r="E165">
        <v>22200</v>
      </c>
      <c r="F165" s="8">
        <v>7339332</v>
      </c>
      <c r="G165" s="1">
        <v>162933170400</v>
      </c>
      <c r="H165" s="1">
        <v>107535889800</v>
      </c>
    </row>
    <row r="166" spans="1:8">
      <c r="A166">
        <v>20190703</v>
      </c>
      <c r="B166">
        <v>290650</v>
      </c>
      <c r="C166" s="8">
        <v>22200</v>
      </c>
      <c r="D166" s="8">
        <v>21700</v>
      </c>
      <c r="E166">
        <v>21700</v>
      </c>
      <c r="F166" s="8">
        <v>7339332</v>
      </c>
      <c r="G166" s="1">
        <v>159263504400</v>
      </c>
      <c r="H166" s="1">
        <v>105113910300</v>
      </c>
    </row>
    <row r="167" spans="1:8">
      <c r="A167">
        <v>20190704</v>
      </c>
      <c r="B167">
        <v>290650</v>
      </c>
      <c r="C167" s="8">
        <v>21700</v>
      </c>
      <c r="D167" s="8">
        <v>21250</v>
      </c>
      <c r="E167">
        <v>21250</v>
      </c>
      <c r="F167" s="8">
        <v>7339332</v>
      </c>
      <c r="G167" s="1">
        <v>155960805000</v>
      </c>
      <c r="H167" s="1">
        <v>102934128750</v>
      </c>
    </row>
    <row r="168" spans="1:8">
      <c r="A168">
        <v>20190705</v>
      </c>
      <c r="B168">
        <v>290650</v>
      </c>
      <c r="C168" s="8">
        <v>21250</v>
      </c>
      <c r="D168" s="8">
        <v>21900</v>
      </c>
      <c r="E168">
        <v>21900</v>
      </c>
      <c r="F168" s="8">
        <v>7339332</v>
      </c>
      <c r="G168" s="1">
        <v>160731370800</v>
      </c>
      <c r="H168" s="1">
        <v>106082702100</v>
      </c>
    </row>
    <row r="169" spans="1:8">
      <c r="A169">
        <v>20190708</v>
      </c>
      <c r="B169">
        <v>290650</v>
      </c>
      <c r="C169" s="8">
        <v>21900</v>
      </c>
      <c r="D169" s="8">
        <v>21150</v>
      </c>
      <c r="E169">
        <v>21150</v>
      </c>
      <c r="F169" s="8">
        <v>7339332</v>
      </c>
      <c r="G169" s="1">
        <v>155226871800</v>
      </c>
      <c r="H169" s="1">
        <v>102449732850</v>
      </c>
    </row>
    <row r="170" spans="1:8">
      <c r="A170">
        <v>20190709</v>
      </c>
      <c r="B170">
        <v>290650</v>
      </c>
      <c r="C170" s="8">
        <v>21150</v>
      </c>
      <c r="D170" s="8">
        <v>21100</v>
      </c>
      <c r="E170">
        <v>21100</v>
      </c>
      <c r="F170" s="8">
        <v>7339332</v>
      </c>
      <c r="G170" s="1">
        <v>154859905200</v>
      </c>
      <c r="H170" s="1">
        <v>102207534900</v>
      </c>
    </row>
    <row r="171" spans="1:8">
      <c r="A171">
        <v>20190710</v>
      </c>
      <c r="B171">
        <v>290650</v>
      </c>
      <c r="C171" s="8">
        <v>21100</v>
      </c>
      <c r="D171" s="8">
        <v>21500</v>
      </c>
      <c r="E171">
        <v>21500</v>
      </c>
      <c r="F171" s="8">
        <v>7339332</v>
      </c>
      <c r="G171" s="1">
        <v>157795638000</v>
      </c>
      <c r="H171" s="1">
        <v>104145118500</v>
      </c>
    </row>
    <row r="172" spans="1:8">
      <c r="A172">
        <v>20190711</v>
      </c>
      <c r="B172">
        <v>290650</v>
      </c>
      <c r="C172" s="8">
        <v>21500</v>
      </c>
      <c r="D172" s="8">
        <v>21500</v>
      </c>
      <c r="E172">
        <v>21500</v>
      </c>
      <c r="F172" s="8">
        <v>7339332</v>
      </c>
      <c r="G172" s="1">
        <v>157795638000</v>
      </c>
      <c r="H172" s="1">
        <v>104145118500</v>
      </c>
    </row>
    <row r="173" spans="1:8">
      <c r="A173">
        <v>20190712</v>
      </c>
      <c r="B173">
        <v>290650</v>
      </c>
      <c r="C173" s="8">
        <v>21500</v>
      </c>
      <c r="D173" s="8">
        <v>21550</v>
      </c>
      <c r="E173">
        <v>21550</v>
      </c>
      <c r="F173" s="8">
        <v>7339332</v>
      </c>
      <c r="G173" s="1">
        <v>158162604600</v>
      </c>
      <c r="H173" s="1">
        <v>104387316450</v>
      </c>
    </row>
    <row r="174" spans="1:8">
      <c r="A174">
        <v>20190715</v>
      </c>
      <c r="B174">
        <v>290650</v>
      </c>
      <c r="C174" s="8">
        <v>21550</v>
      </c>
      <c r="D174" s="8">
        <v>21150</v>
      </c>
      <c r="E174">
        <v>21150</v>
      </c>
      <c r="F174" s="8">
        <v>7339332</v>
      </c>
      <c r="G174" s="1">
        <v>155226871800</v>
      </c>
      <c r="H174" s="1">
        <v>102449732850</v>
      </c>
    </row>
    <row r="175" spans="1:8">
      <c r="A175">
        <v>20190716</v>
      </c>
      <c r="B175">
        <v>290650</v>
      </c>
      <c r="C175" s="8">
        <v>21150</v>
      </c>
      <c r="D175" s="8">
        <v>21000</v>
      </c>
      <c r="E175">
        <v>21000</v>
      </c>
      <c r="F175" s="8">
        <v>7339332</v>
      </c>
      <c r="G175" s="1">
        <v>154125972000</v>
      </c>
      <c r="H175" s="1">
        <v>101723139000</v>
      </c>
    </row>
    <row r="176" spans="1:8">
      <c r="A176">
        <v>20190717</v>
      </c>
      <c r="B176">
        <v>290650</v>
      </c>
      <c r="C176" s="8">
        <v>21000</v>
      </c>
      <c r="D176" s="8">
        <v>20450</v>
      </c>
      <c r="E176">
        <v>20450</v>
      </c>
      <c r="F176" s="8">
        <v>7339332</v>
      </c>
      <c r="G176" s="1">
        <v>150089339400</v>
      </c>
      <c r="H176" s="1">
        <v>99058961550</v>
      </c>
    </row>
    <row r="177" spans="1:8">
      <c r="A177">
        <v>20190718</v>
      </c>
      <c r="B177">
        <v>290650</v>
      </c>
      <c r="C177" s="8">
        <v>20450</v>
      </c>
      <c r="D177" s="8">
        <v>20000</v>
      </c>
      <c r="E177">
        <v>20000</v>
      </c>
      <c r="F177" s="8">
        <v>7339332</v>
      </c>
      <c r="G177" s="1">
        <v>146786640000</v>
      </c>
      <c r="H177" s="1">
        <v>96879180000</v>
      </c>
    </row>
    <row r="178" spans="1:8">
      <c r="A178">
        <v>20190719</v>
      </c>
      <c r="B178">
        <v>290650</v>
      </c>
      <c r="C178" s="8">
        <v>20000</v>
      </c>
      <c r="D178" s="8">
        <v>20850</v>
      </c>
      <c r="E178">
        <v>20850</v>
      </c>
      <c r="F178" s="8">
        <v>7339332</v>
      </c>
      <c r="G178" s="1">
        <v>153025072200</v>
      </c>
      <c r="H178" s="1">
        <v>100996545150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지수산출플로우</vt:lpstr>
      <vt:lpstr>비율반영테스트결과</vt:lpstr>
      <vt:lpstr>비율반영테스트결과2</vt:lpstr>
      <vt:lpstr>CASE1_조건설정</vt:lpstr>
      <vt:lpstr>CASE1_BACKTEST</vt:lpstr>
      <vt:lpstr>CASE2_조건설정</vt:lpstr>
      <vt:lpstr>CASE2_BACKTEST</vt:lpstr>
      <vt:lpstr>CASE3_조건설정</vt:lpstr>
      <vt:lpstr>CASE3_BACKTEST</vt:lpstr>
      <vt:lpstr>CASE4_조건설정</vt:lpstr>
      <vt:lpstr>CASE4_BACKTEST</vt:lpstr>
      <vt:lpstr>CASE4_BACKTEST_수정기준가</vt:lpstr>
      <vt:lpstr>CASE4_BACKTEST_ETF시총사용</vt:lpstr>
      <vt:lpstr>CASE1_1조건설정</vt:lpstr>
      <vt:lpstr>CASE1_1_BACKTEST</vt:lpstr>
      <vt:lpstr>CASE4_1_조건설정</vt:lpstr>
      <vt:lpstr>CASE4_1_BACKTEST</vt:lpstr>
      <vt:lpstr>CASE4_2_BACKTEST_수정주가</vt:lpstr>
      <vt:lpstr>삼성전자</vt:lpstr>
      <vt:lpstr>셀트리온</vt:lpstr>
      <vt:lpstr>헬릭스미스</vt:lpstr>
      <vt:lpstr>TIGER</vt:lpstr>
      <vt:lpstr>엘앤씨바이오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21227</dc:creator>
  <cp:lastModifiedBy>Windows 사용자</cp:lastModifiedBy>
  <dcterms:created xsi:type="dcterms:W3CDTF">2019-07-18T00:21:11Z</dcterms:created>
  <dcterms:modified xsi:type="dcterms:W3CDTF">2019-08-05T07:23:15Z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919ef3ad-4f99-4dd8-9d6a-528bef03395f</vt:lpwstr>
  </property>
</Properties>
</file>